
<file path=[Content_Types].xml><?xml version="1.0" encoding="utf-8"?>
<Types xmlns="http://schemas.openxmlformats.org/package/2006/content-types">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410"/>
  <workbookPr/>
  <mc:AlternateContent xmlns:mc="http://schemas.openxmlformats.org/markup-compatibility/2006">
    <mc:Choice Requires="x15">
      <x15ac:absPath xmlns:x15ac="http://schemas.microsoft.com/office/spreadsheetml/2010/11/ac" url="/Users/finnianlowden/Dropbox/Mac (2)/Desktop/"/>
    </mc:Choice>
  </mc:AlternateContent>
  <xr:revisionPtr revIDLastSave="0" documentId="13_ncr:1_{3678858B-8EE4-AF49-BB30-3E9C715296E0}" xr6:coauthVersionLast="47" xr6:coauthVersionMax="47" xr10:uidLastSave="{00000000-0000-0000-0000-000000000000}"/>
  <bookViews>
    <workbookView xWindow="0" yWindow="760" windowWidth="34560" windowHeight="21580" xr2:uid="{00000000-000D-0000-FFFF-FFFF00000000}"/>
  </bookViews>
  <sheets>
    <sheet name="collected_texts" sheetId="3" r:id="rId1"/>
  </sheets>
  <definedNames>
    <definedName name="Z_573992A3_FFBC_4316_B34C_62CC60C48373_.wvu.FilterData" localSheetId="0" hidden="1">collected_texts!$B$1:$B$3099</definedName>
    <definedName name="Z_A5504E7E_FA5D_4CFB_ABE3_1D7F8ACBD846_.wvu.FilterData" localSheetId="0" hidden="1">collected_texts!$B$1:$B$4719</definedName>
  </definedNames>
  <calcPr calcId="191029"/>
  <customWorkbookViews>
    <customWorkbookView name="WWF" guid="{573992A3-FFBC-4316-B34C-62CC60C48373}" maximized="1" windowWidth="0" windowHeight="0" activeSheetId="0"/>
    <customWorkbookView name="Filter 1" guid="{A5504E7E-FA5D-4CFB-ABE3-1D7F8ACBD846}" maximized="1" windowWidth="0" windowHeight="0" activeSheetId="0"/>
  </customWorkbookViews>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calcFeatures>
    </ext>
  </extLst>
</workbook>
</file>

<file path=xl/calcChain.xml><?xml version="1.0" encoding="utf-8"?>
<calcChain xmlns="http://schemas.openxmlformats.org/spreadsheetml/2006/main">
  <c r="C4438" i="3" l="1"/>
  <c r="C4437" i="3"/>
  <c r="C4436" i="3"/>
  <c r="C4435" i="3"/>
  <c r="C4434" i="3"/>
  <c r="C4433" i="3"/>
  <c r="C4432" i="3"/>
  <c r="C4431" i="3"/>
  <c r="G2662" i="3"/>
  <c r="G1959" i="3"/>
  <c r="G1953" i="3"/>
  <c r="C1938" i="3"/>
  <c r="C1924" i="3"/>
  <c r="C1923" i="3"/>
  <c r="C1917" i="3"/>
  <c r="C956" i="3"/>
  <c r="C955" i="3"/>
  <c r="C954" i="3"/>
  <c r="C953" i="3"/>
  <c r="C952" i="3"/>
  <c r="C950" i="3"/>
  <c r="C949" i="3"/>
  <c r="C655" i="3"/>
  <c r="C653" i="3"/>
  <c r="C647" i="3"/>
  <c r="C646" i="3"/>
  <c r="C645" i="3"/>
  <c r="C644" i="3"/>
  <c r="C643" i="3"/>
  <c r="C640" i="3"/>
  <c r="C636" i="3"/>
  <c r="C635" i="3"/>
  <c r="C634" i="3"/>
  <c r="C633" i="3"/>
  <c r="C632" i="3"/>
  <c r="C631" i="3"/>
  <c r="C630" i="3"/>
  <c r="C629" i="3"/>
  <c r="C628" i="3"/>
  <c r="C627" i="3"/>
  <c r="C626" i="3"/>
  <c r="C625" i="3"/>
  <c r="C624" i="3"/>
  <c r="C623" i="3"/>
  <c r="C622" i="3"/>
  <c r="C621" i="3"/>
  <c r="C620" i="3"/>
  <c r="C619" i="3"/>
  <c r="C616" i="3"/>
  <c r="C615" i="3"/>
  <c r="C614" i="3"/>
  <c r="C613" i="3"/>
  <c r="C612" i="3"/>
  <c r="C611" i="3"/>
  <c r="C610" i="3"/>
  <c r="C609" i="3"/>
  <c r="C608" i="3"/>
  <c r="C607" i="3"/>
  <c r="C606" i="3"/>
  <c r="C605" i="3"/>
  <c r="C604" i="3"/>
  <c r="C603" i="3"/>
  <c r="C602" i="3"/>
  <c r="C601" i="3"/>
  <c r="C600" i="3"/>
  <c r="C599" i="3"/>
  <c r="C598" i="3"/>
  <c r="C597" i="3"/>
  <c r="C596" i="3"/>
  <c r="C595" i="3"/>
  <c r="C594" i="3"/>
  <c r="C593" i="3"/>
  <c r="C592" i="3"/>
  <c r="C591" i="3"/>
  <c r="C589" i="3"/>
  <c r="C586" i="3"/>
  <c r="C584" i="3"/>
  <c r="C583" i="3"/>
  <c r="C582" i="3"/>
  <c r="C581" i="3"/>
  <c r="C580" i="3"/>
  <c r="C579" i="3"/>
  <c r="C578" i="3"/>
  <c r="C577" i="3"/>
  <c r="C576" i="3"/>
  <c r="C575" i="3"/>
  <c r="C574" i="3"/>
  <c r="C573" i="3"/>
  <c r="C572" i="3"/>
  <c r="C571" i="3"/>
  <c r="C570" i="3"/>
  <c r="C569" i="3"/>
  <c r="C568" i="3"/>
  <c r="C567" i="3"/>
  <c r="C566" i="3"/>
  <c r="C565" i="3"/>
  <c r="C564" i="3"/>
  <c r="C563" i="3"/>
  <c r="C562" i="3"/>
  <c r="C561" i="3"/>
  <c r="C558" i="3"/>
  <c r="C557" i="3"/>
  <c r="C556" i="3"/>
  <c r="C554" i="3"/>
  <c r="C553" i="3"/>
  <c r="C552" i="3"/>
  <c r="C550" i="3"/>
  <c r="C549" i="3"/>
  <c r="C548" i="3"/>
  <c r="C547" i="3"/>
  <c r="C546" i="3"/>
  <c r="C545" i="3"/>
  <c r="C544" i="3"/>
  <c r="C543" i="3"/>
  <c r="C542" i="3"/>
  <c r="C541" i="3"/>
  <c r="C540" i="3"/>
  <c r="C539" i="3"/>
</calcChain>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E1" authorId="0" shapeId="0" xr:uid="{00000000-0006-0000-0200-00000C000000}">
      <text>
        <r>
          <rPr>
            <sz val="10"/>
            <color rgb="FF000000"/>
            <rFont val="Arial"/>
            <scheme val="minor"/>
          </rPr>
          <t>(8/17): Probably going to use executive summary, project description, and future goals, and formal letters.
	-Finnian Lowden</t>
        </r>
      </text>
    </comment>
    <comment ref="G1" authorId="0" shapeId="0" xr:uid="{00000000-0006-0000-0200-00001E000000}">
      <text>
        <r>
          <rPr>
            <sz val="10"/>
            <color rgb="FF000000"/>
            <rFont val="Arial"/>
            <scheme val="minor"/>
          </rPr>
          <t>=CLEAN() can be used to remove line breaks!
	-Finnian Lowden</t>
        </r>
      </text>
    </comment>
    <comment ref="F15" authorId="0" shapeId="0" xr:uid="{00000000-0006-0000-0200-00001D000000}">
      <text>
        <r>
          <rPr>
            <sz val="10"/>
            <color rgb="FF000000"/>
            <rFont val="Arial"/>
            <scheme val="minor"/>
          </rPr>
          <t>From Madeline: This document is titled "Our Mission" yet is structured like the formal letters at the start of each of these documents (it's attributed to the CEO at the end of the letter). So I'm not sure if Autobiographical or Formal Letter is better as the document type
	-Finnian Lowden
I would categorize this as a formal letter
	-Finnian Lowden
----
This document is titled "Our Mission" yet is structured like the formal letters at the start of each of these documents (it's attributed to the CEO at the end of the letter). So I'm not sure if Autobiographical or Formal Letter is better as the document type
	-Madeline Canfield</t>
        </r>
      </text>
    </comment>
    <comment ref="C96" authorId="0" shapeId="0" xr:uid="{00000000-0006-0000-0200-00001C000000}">
      <text>
        <r>
          <rPr>
            <sz val="10"/>
            <color rgb="FF000000"/>
            <rFont val="Arial"/>
            <scheme val="minor"/>
          </rPr>
          <t>self-created title
	-Madeline Canfield</t>
        </r>
      </text>
    </comment>
    <comment ref="C103" authorId="0" shapeId="0" xr:uid="{00000000-0006-0000-0200-00001B000000}">
      <text>
        <r>
          <rPr>
            <sz val="10"/>
            <color rgb="FF000000"/>
            <rFont val="Arial"/>
            <scheme val="minor"/>
          </rPr>
          <t>self-created title
	-Madeline Canfield</t>
        </r>
      </text>
    </comment>
    <comment ref="C107" authorId="0" shapeId="0" xr:uid="{00000000-0006-0000-0200-00001A000000}">
      <text>
        <r>
          <rPr>
            <sz val="10"/>
            <color rgb="FF000000"/>
            <rFont val="Arial"/>
            <scheme val="minor"/>
          </rPr>
          <t>self-created title
	-Madeline Canfield</t>
        </r>
      </text>
    </comment>
    <comment ref="C111" authorId="0" shapeId="0" xr:uid="{00000000-0006-0000-0200-000019000000}">
      <text>
        <r>
          <rPr>
            <sz val="10"/>
            <color rgb="FF000000"/>
            <rFont val="Arial"/>
            <scheme val="minor"/>
          </rPr>
          <t>self-created title
	-Madeline Canfield</t>
        </r>
      </text>
    </comment>
    <comment ref="C119" authorId="0" shapeId="0" xr:uid="{00000000-0006-0000-0200-000018000000}">
      <text>
        <r>
          <rPr>
            <sz val="10"/>
            <color rgb="FF000000"/>
            <rFont val="Arial"/>
            <scheme val="minor"/>
          </rPr>
          <t>self-created title
	-Madeline Canfield</t>
        </r>
      </text>
    </comment>
    <comment ref="C124" authorId="0" shapeId="0" xr:uid="{00000000-0006-0000-0200-000017000000}">
      <text>
        <r>
          <rPr>
            <sz val="10"/>
            <color rgb="FF000000"/>
            <rFont val="Arial"/>
            <scheme val="minor"/>
          </rPr>
          <t>self-created title
	-Madeline Canfield</t>
        </r>
      </text>
    </comment>
    <comment ref="C128" authorId="0" shapeId="0" xr:uid="{00000000-0006-0000-0200-000016000000}">
      <text>
        <r>
          <rPr>
            <sz val="10"/>
            <color rgb="FF000000"/>
            <rFont val="Arial"/>
            <scheme val="minor"/>
          </rPr>
          <t>self-created title
	-Madeline Canfield</t>
        </r>
      </text>
    </comment>
    <comment ref="C129" authorId="0" shapeId="0" xr:uid="{00000000-0006-0000-0200-000015000000}">
      <text>
        <r>
          <rPr>
            <sz val="10"/>
            <color rgb="FF000000"/>
            <rFont val="Arial"/>
            <scheme val="minor"/>
          </rPr>
          <t>self-created title
	-Madeline Canfield</t>
        </r>
      </text>
    </comment>
    <comment ref="C135" authorId="0" shapeId="0" xr:uid="{00000000-0006-0000-0200-000014000000}">
      <text>
        <r>
          <rPr>
            <sz val="10"/>
            <color rgb="FF000000"/>
            <rFont val="Arial"/>
            <scheme val="minor"/>
          </rPr>
          <t>self-created title
	-Madeline Canfield</t>
        </r>
      </text>
    </comment>
    <comment ref="C149" authorId="0" shapeId="0" xr:uid="{00000000-0006-0000-0200-000013000000}">
      <text>
        <r>
          <rPr>
            <sz val="10"/>
            <color rgb="FF000000"/>
            <rFont val="Arial"/>
            <scheme val="minor"/>
          </rPr>
          <t>self-created title
	-Madeline Canfield</t>
        </r>
      </text>
    </comment>
    <comment ref="C157" authorId="0" shapeId="0" xr:uid="{00000000-0006-0000-0200-000012000000}">
      <text>
        <r>
          <rPr>
            <sz val="10"/>
            <color rgb="FF000000"/>
            <rFont val="Arial"/>
            <scheme val="minor"/>
          </rPr>
          <t>self-created title
	-Madeline Canfield</t>
        </r>
      </text>
    </comment>
    <comment ref="C166" authorId="0" shapeId="0" xr:uid="{00000000-0006-0000-0200-000011000000}">
      <text>
        <r>
          <rPr>
            <sz val="10"/>
            <color rgb="FF000000"/>
            <rFont val="Arial"/>
            <scheme val="minor"/>
          </rPr>
          <t>self-created title
	-Madeline Canfield</t>
        </r>
      </text>
    </comment>
    <comment ref="C572" authorId="0" shapeId="0" xr:uid="{00000000-0006-0000-0200-00000B000000}">
      <text>
        <r>
          <rPr>
            <sz val="10"/>
            <color rgb="FF000000"/>
            <rFont val="Arial"/>
            <scheme val="minor"/>
          </rPr>
          <t>Hahaha
	-Finnian Lowden</t>
        </r>
      </text>
    </comment>
    <comment ref="B588" authorId="0" shapeId="0" xr:uid="{00000000-0006-0000-0200-00000D000000}">
      <text>
        <r>
          <rPr>
            <sz val="10"/>
            <color rgb="FF000000"/>
            <rFont val="Arial"/>
            <scheme val="minor"/>
          </rPr>
          <t>Renamed from annual report to field book
	-Finnian Lowden</t>
        </r>
      </text>
    </comment>
    <comment ref="B635" authorId="0" shapeId="0" xr:uid="{00000000-0006-0000-0200-00000E000000}">
      <text>
        <r>
          <rPr>
            <sz val="10"/>
            <color rgb="FF000000"/>
            <rFont val="Arial"/>
            <scheme val="minor"/>
          </rPr>
          <t>Huge shift to tech/big data
	-Finnian Lowden</t>
        </r>
      </text>
    </comment>
    <comment ref="C756" authorId="0" shapeId="0" xr:uid="{00000000-0006-0000-0200-00000F000000}">
      <text>
        <r>
          <rPr>
            <sz val="10"/>
            <color rgb="FF000000"/>
            <rFont val="Arial"/>
            <scheme val="minor"/>
          </rPr>
          <t>Super expensive dinners in lavish hotels/areas -- given multiple full pages -- really a highlighted portion of their accomplishments for the years. A new type of fancy headquarters?
	-Finnian Lowden</t>
        </r>
      </text>
    </comment>
    <comment ref="C1355" authorId="0" shapeId="0" xr:uid="{00000000-0006-0000-0200-000005000000}">
      <text>
        <r>
          <rPr>
            <sz val="10"/>
            <color rgb="FF000000"/>
            <rFont val="Arial"/>
            <scheme val="minor"/>
          </rPr>
          <t>Clean coal!
	-Finnian Lowden</t>
        </r>
      </text>
    </comment>
    <comment ref="C1468" authorId="0" shapeId="0" xr:uid="{00000000-0006-0000-0200-000006000000}">
      <text>
        <r>
          <rPr>
            <sz val="10"/>
            <color rgb="FF000000"/>
            <rFont val="Arial"/>
            <scheme val="minor"/>
          </rPr>
          <t>Oil-Climate Partnership
	-Finnian Lowden</t>
        </r>
      </text>
    </comment>
    <comment ref="E1975" authorId="0" shapeId="0" xr:uid="{00000000-0006-0000-0200-000010000000}">
      <text>
        <r>
          <rPr>
            <sz val="10"/>
            <color rgb="FF000000"/>
            <rFont val="Arial"/>
            <scheme val="minor"/>
          </rPr>
          <t>get involved category?
	-Madeline Canfield</t>
        </r>
      </text>
    </comment>
    <comment ref="H2343" authorId="0" shapeId="0" xr:uid="{00000000-0006-0000-0200-000001000000}">
      <text>
        <r>
          <rPr>
            <sz val="10"/>
            <color rgb="FF000000"/>
            <rFont val="Arial"/>
            <scheme val="minor"/>
          </rPr>
          <t>I'm not sure what happened but I think the word count formula broke
	-Susan Tang
@finnian_lowden@brown.edu
	-Susan Tang
@susan_tang1@brown.edu All fixed! Thank you for letting me know :)
	-Finnian Lowden</t>
        </r>
      </text>
    </comment>
    <comment ref="G3559" authorId="0" shapeId="0" xr:uid="{00000000-0006-0000-0200-000004000000}">
      <text>
        <r>
          <rPr>
            <sz val="10"/>
            <color rgb="FF000000"/>
            <rFont val="Arial"/>
            <scheme val="minor"/>
          </rPr>
          <t>@finnian_lowden@brown.edu What happened here?
_Assigned to Finnian Lowden_
	-Finnian Lowden</t>
        </r>
      </text>
    </comment>
    <comment ref="G3973" authorId="0" shapeId="0" xr:uid="{00000000-0006-0000-0200-000003000000}">
      <text>
        <r>
          <rPr>
            <sz val="10"/>
            <color rgb="FF000000"/>
            <rFont val="Arial"/>
            <scheme val="minor"/>
          </rPr>
          <t>@pilar_mcdonald@brown.edu These reports need to be split into smaller sub-sections (e.g., the initial annual letter, each individual project description, etc.) There should be multiple rows in the spreadsheet for each annual report. Each row should be a new blurb of text (~400 words or less).
_Assigned to Pilar McDonald_
	-Finnian Lowden</t>
        </r>
      </text>
    </comment>
    <comment ref="F3997" authorId="0" shapeId="0" xr:uid="{00000000-0006-0000-0200-000008000000}">
      <text>
        <r>
          <rPr>
            <sz val="10"/>
            <color rgb="FF000000"/>
            <rFont val="Arial"/>
            <scheme val="minor"/>
          </rPr>
          <t>@finnian_lowden@brown.edu  I'm a bit confused by the numbering here. In the drive folder, it has this labeled as the 2020 report, but while the report says that it was written in Spring 2020, it calls the report the 2019 Annual Report. The same goes for all subsequent Ocean Conservancy reports.
	-Madeline Canfield
@madeline_canfield@brown.edu
The year is probably off! If you can find the actual 2020 report, add that to the drive and fix the numbering when you have a chance
	-Finnian Lowden
ok thanks will do
	-Madeline Canfield</t>
        </r>
      </text>
    </comment>
    <comment ref="F4040" authorId="0" shapeId="0" xr:uid="{00000000-0006-0000-0200-000007000000}">
      <text>
        <r>
          <rPr>
            <sz val="10"/>
            <color rgb="FF000000"/>
            <rFont val="Arial"/>
            <scheme val="minor"/>
          </rPr>
          <t>It seems that there are two reports for 2013 ... one that's the usual report format (written as Spring | 2014 but clearly a recap of 2013) and one that's something new and used just for that one
	-Madeline Canfield</t>
        </r>
      </text>
    </comment>
    <comment ref="C4323" authorId="0" shapeId="0" xr:uid="{00000000-0006-0000-0200-000002000000}">
      <text>
        <r>
          <rPr>
            <sz val="10"/>
            <color rgb="FF000000"/>
            <rFont val="Arial"/>
            <scheme val="minor"/>
          </rPr>
          <t>@pilar_mcdonald@brown.edu This looks great! :)
_Assigned to Pilar McDonald_
	-Finnian Lowden</t>
        </r>
      </text>
    </comment>
    <comment ref="D4361" authorId="0" shapeId="0" xr:uid="{00000000-0006-0000-0200-000009000000}">
      <text>
        <r>
          <rPr>
            <sz val="10"/>
            <color rgb="FF000000"/>
            <rFont val="Arial"/>
            <scheme val="minor"/>
          </rPr>
          <t>All titles are self-created for 2020 WWF annual report
	-Finnian Lowden</t>
        </r>
      </text>
    </comment>
    <comment ref="D4396" authorId="0" shapeId="0" xr:uid="{00000000-0006-0000-0200-00000A000000}">
      <text>
        <r>
          <rPr>
            <sz val="10"/>
            <color rgb="FF000000"/>
            <rFont val="Arial"/>
            <scheme val="minor"/>
          </rPr>
          <t>Report formatted very differently -- scant info from this report
	-Finnian Lowden</t>
        </r>
      </text>
    </comment>
    <comment ref="E4900" authorId="0" shapeId="0" xr:uid="{74F007D6-E7E1-AB46-9404-0DFE79577630}">
      <text>
        <r>
          <rPr>
            <sz val="10"/>
            <color rgb="FF000000"/>
            <rFont val="Arial"/>
            <scheme val="minor"/>
          </rPr>
          <t>I wasn't sure what to put this under since "client partner" doesn't really fit any of the categories
	-Susan Tang</t>
        </r>
      </text>
    </comment>
    <comment ref="E4903" authorId="0" shapeId="0" xr:uid="{31EE7832-7F6E-0F4E-AB07-634C21576483}">
      <text>
        <r>
          <rPr>
            <sz val="10"/>
            <color rgb="FF000000"/>
            <rFont val="Arial"/>
            <scheme val="minor"/>
          </rPr>
          <t>same here: "client partner" doesn't fit any of these categories very well
	-Susan Tang</t>
        </r>
      </text>
    </comment>
  </commentList>
</comments>
</file>

<file path=xl/sharedStrings.xml><?xml version="1.0" encoding="utf-8"?>
<sst xmlns="http://schemas.openxmlformats.org/spreadsheetml/2006/main" count="32749" uniqueCount="10052">
  <si>
    <t>Researcher</t>
  </si>
  <si>
    <t>Organization_name</t>
  </si>
  <si>
    <t>Document_title</t>
  </si>
  <si>
    <t>Document_year</t>
  </si>
  <si>
    <t>Document_type</t>
  </si>
  <si>
    <t>Reference</t>
  </si>
  <si>
    <t>Document_text</t>
  </si>
  <si>
    <t>Formal Letter</t>
  </si>
  <si>
    <t>Executive Summary</t>
  </si>
  <si>
    <t>Autobiographical Description</t>
  </si>
  <si>
    <t>Project Description</t>
  </si>
  <si>
    <t>Corporate Partner Description</t>
  </si>
  <si>
    <t>Future Goals</t>
  </si>
  <si>
    <t>Madeline</t>
  </si>
  <si>
    <t>American Forests</t>
  </si>
  <si>
    <t>Finn</t>
  </si>
  <si>
    <t>National Fish and Wildlife Foundation</t>
  </si>
  <si>
    <t>Ocean Conservancy</t>
  </si>
  <si>
    <t>Conservation International</t>
  </si>
  <si>
    <t>World Wildlife Fund</t>
  </si>
  <si>
    <t>Kolya</t>
  </si>
  <si>
    <t>Nature Conservancy</t>
  </si>
  <si>
    <t>Sierra Club</t>
  </si>
  <si>
    <t>Audubon Society</t>
  </si>
  <si>
    <t>Environmental Defense Fund</t>
  </si>
  <si>
    <t>Natural Resources Defense Council</t>
  </si>
  <si>
    <t>Clean Water</t>
  </si>
  <si>
    <t>Chesapeake Bay</t>
  </si>
  <si>
    <t>Word_counts</t>
  </si>
  <si>
    <t>Your Generosity at Work</t>
  </si>
  <si>
    <t>The Year of the Tree: 2020 Year in Review</t>
  </si>
  <si>
    <t>I’ve been in conservation for 30 years, and I’ve never seen as much excitement to restore our forests as I have in the last 12 months. A swelling movement to unleash the power of trees to help heal the environment and our economy has made 2020 truly The Year of the Tree. It might be a surprising name, given the overwhelming challenges that have dominated the news and our lives this year. And yet, thanks to you, the power of trees has resonated like never before. Because of you, American Forests is leading this movement in diverse and powerful ways. We’re using science to devise better ways to plant trees in a changing climate. Thanks to you, we’re developing new career pathways into urban forestry for people in under-resourced communities, and leading robust partnerships to reforest cities and large forest landscapes. Your support has also helped enact sweeping public policies that invest in our forests. And your values have inspired us to reach further. This summer, we embarked on a bold journey to create the most diverse and inclusive forest movement in American history. Our goal: to conserve, restore and grow 1 trillion trees worldwide by 2030. Along with the World Economic Forum, we launched the U.S. Chapter of 1t.org, bringing together 28 partners who pledged 855 million trees and billions of dollars to support related innovation, such as climate financing and technology. Joining us are cities pursuing Tree Equity, companies partnering with nonprofits to reforest large landscapes, and civic leaders who are mobilizing individuals and communities to plant trees. You helped build a tent big enough for everyone, no matter how large or small their contributions. Thank you for your generous support for American Forests. With you, we head into 2021 confident we can create change on a scale never thought possible.</t>
  </si>
  <si>
    <t>Planting Trees to Combat Extreme Heat in Desert Cities</t>
  </si>
  <si>
    <t>Extreme heat is a growing problem for cities nationwide, and it’s been made worse by climate change. For desert cities, figuring out the best way to plant and care for trees is critical to saving lives. This is why people in the Phoenix metro region are coming together to create and bring to life a plan for planting trees. American Forests is helping lead the Phoenix Metro Urban Forestry Roundtable, which includes members of academia and local organizations as well as city, county and state government. In addition to planting trees in Phoenix with partners like Microsoft, we’re also assessing which tree species can tolerate the area’s high temperatures and developing best practices for keeping trees alive in desert climates. This comprehensive approach will ensure trees thrive, especially in places that need them the most, reducing temperatures, improving air quality and advancing environmental and social equity. That’s what we call Tree Equity. And when trees thrive in Phoenix, we can share and replicate what worked there with other cities.</t>
  </si>
  <si>
    <t>Forests Score Major Win in Congress</t>
  </si>
  <si>
    <t>Large forested landscapes received more love from Congress this year than they have in decades. In August, the Great American Outdoors Act was signed into law. The legislation fully and permanently funds the Land and Water Conservation Fund (LWCF), the nation’s most important tool for providing access to our national forests and other public land. American Forests and its partners have been advocating for this legislation since the fund was created in 1965. The law doubles, to $900 million annually, the money allocated to LWCF. Governments can use the money to maintain forests and expand the amount of protected forests, both on private and public land. The REPLANT Act was also introduced in the House and Senate and focuses on conserving the national forests we have, largely by planting trees. These wins are a testament to the fact that large forest landscapes are a lifeline for many people. Among other things, forests help create needed jobs and are essential to our clean water supply.</t>
  </si>
  <si>
    <t>Looking Ahead to 2021</t>
  </si>
  <si>
    <t>With the groundwork laid in 2020, we will advance forest solutions at unprecedented scale. In 2021, with your help, American Forests will: Reforest America’s forest landscapes for health and resilience, including vast areas devastated by the wildfires of 2020. We will do this by deepening our climate-informed reforestation techniques, expanding our on-the-ground reforestation partnerships and increasing funding opportunities from government programs, corporate partnerships and carbon financing. Lead the national movement for Tree Equity so people in all neighborhoods reap the benefits of trees, regardless of income or race. We will launch the methodology for calculating Tree Equity Scores in city neighborhoods across the country, gain national media attention, secure major public funding and expand our partnerships with cities. Grow the U.S. Chapter of 1t.org by securing new trillion trees pledges from governments, companies, nonprofits and civil society. We will create avenues for people with shared interests — such as climate-smart urban forestry and carbon finance — to share information and learn from each other.</t>
  </si>
  <si>
    <t>Grants Take Jobs Program to New Level</t>
  </si>
  <si>
    <t>In cities across the United States, demand for trees is on the rise. But without enough people to properly plant and maintain trees, we can’t meet this demand. That’s why, in 2018, American Forests launched the Tree Equity: Career Pathways Initiative. The focus of the initiative is training people in low-income urban neighborhoods (where there are fewer jobs and trees) and placing them in urban forestry jobs. This year, American Forests took the program to a new level by awarding grants to five cities: Providence, R.I., Syracuse, N.Y., Milwaukee, Minneapolis and Detroit. The funding, combined with technical resources created by American Forests, was used by the cities to make their training programs bigger and better, placing more people in urban forestry jobs. The grants program was a win for people who need jobs. And a win for people who benefit from everything else that trees give us — like shade, clean air and lower utility bills.</t>
  </si>
  <si>
    <t>Restoring Landscapes through Climate-Smart Techniques</t>
  </si>
  <si>
    <t>This summer laid bare the toll the climate crisis is taking on the United States. Death Valley sweltered under earth’s hottest recorded temperature — 130 degrees — while unprecedented wildfires engulfed millions of acres in the West. Urgent measures are needed to restore resilient forests that can better withstand the “new abnormal,” and American Forests is stepping up to the challenge. This spring, American Forests planted 11,000 seedlings in burned forests near Paradise, Calif., where the state’s deadliest wildfire raged in 2018. This planting was part of a pilot trial for a range of climate-smart reforestation techniques. And in Texas, American Forests planted 70,000 thornforest tree seedlings on 70 acres of former farmland in the Lower Rio Grande Valley National Wildlife Refuge. This project is the first to use our drought resilience strategy, which aims to grow native forests adapted to the area’s increasingly dry climate.</t>
  </si>
  <si>
    <t>Your Impact Our Mission</t>
  </si>
  <si>
    <t>Our Roots Run Deep: 2019 Year in Review</t>
  </si>
  <si>
    <t>Our roots run deep here at American Forests. Throughout our 144-year history, we have tackled global challenges with small actions done again and again: like planting trees. Best of all, planting trees and caring for forests has a role for everyone, from cities to rural communities. With your help, American Forests is empowering people to take action and make our country stronger together. But our work today is more urgent and complex than ever. Thanks to our partners and donors, we’re tapping our deep roots in science, forestry, policy and movement leadership to overcome forest threats like drought and fire made worse by climate change. When we take care of our forests, they take care of us by providing water, wildlife, jobs and even the ability to slow climate change through natural carbon capture. But our challenges go beyond the environment. America has growing inequities across lines of race and income that include urban tree cover. I am proud that our new push for Tree Equity is building a movement to give every person the benefits of city trees for health, wealth and protection from climate change. With your help, we have stretched in new ways. We have published scientific breakthroughs on forest soil carbon and developed new ways to link underserved communities into urban forestry careers. We are stepping up to plant more trees and innovate climate-resilient planting techniques with new field staff around the country. Our policy proposals are pushing federal and state officials to invest in our forests. Because of you, our leadership is delivering results. From bringing back the endangered Kirtland’s warbler with our ReLeaf plantings in Michigan to introducing new climate legislation that will plant billions of trees on our public lands, American Forests is delivering change at scale. Your support is deepening our roots and helping us reach for the sky. Thank you for your support in 2019—and beyond!</t>
  </si>
  <si>
    <t>Rhode Island (Climate)</t>
  </si>
  <si>
    <t>In 2019, American Forests officially kicked off the first year of our Natural Climate Solutions initiative, which strives to increase urban forests statewide in Rhode Island. Through direct engagement with municipalities, American Forests and state authorities will support tree planting and tree care activities, strengthen relationships with nursery and landscape associations and develop an online decision support tool to assist with optimizing urban tree planting for environmental and public health benefits. American Forests is piloting this transformative initiative in Rhode Island to more broadly expand U.S. forest sector interest in natural climate solutions, and we seek to replicate this work in other states across the country and improve federal policies that further the potential of natural climate solutions in federal spending and land stewardship. Led by Rhode Island’s chief resilience officer, in concert with the governor’s Resilient Rhody action plan to drive climate resilience efforts, this initiative is made possible through generous financial support from the Doris Duke Charitable Foundation.</t>
  </si>
  <si>
    <t>Northern Rockies (Wildlife)</t>
  </si>
  <si>
    <t>In 2019, American Forests marked our 20th year working across the Northern Rockies mountain range. Our work there was more critical than ever, given the scale and pace at which these forests are being lost to white pine blister rust and other diseases and pests, as well as extreme fire risks that are due in large part to harmful fire suppression efforts and other activities. Climate change is further fueling these rapidly-growing threats. That’s why we planted 36,500 blister rust-resistant whitebark pines in Montana’s Flathead and Custer Gallatin National Forests—adding to the half a million whitebark pines we’ve planted across North America since 1999. The forest ecosystems of the Northern Rockies are an ecological treasure, supporting iconic wildlife like the threatened grizzly bear. When we protect and restore this landscape and others, we are caring for our country’s rarest natural treasures, and the wildlife that inhabit them.</t>
  </si>
  <si>
    <t>Workforce (People)</t>
  </si>
  <si>
    <t>This year, American Forests launched Tree Equity: Career Pathways, an initiative that seeks to address a massive skilled labor shortage in the urban forestry and tree care sectors. A skilled workforce is fundamental to our mission of growing and sustaining healthy urban forests. And it helps address a critical economic and social justice reality, which is that communities with the highest tree canopy needs generally tend to be those with the highest unemployment; yet public agencies, nonprofit groups and tree- and lawn-care companies are facing a massive skilled labor shortage and struggling to attract and retain workers. Our new initiative focuses on connecting unemployed and underemployed communities of color, and other overlooked populations, to green careers. Working with forestry employers, American Forests is cultivating a qualified and inclusive workforce to sustain healthy cities through resilient urban forests for generations to come.</t>
  </si>
  <si>
    <t>California (Water)</t>
  </si>
  <si>
    <t>Our American ReLeaf program completed seven native forest restoration projects in California in 2019, which resulted in 466,910 trees planted across 1,868 acres. We planted Jeffrey pines, Douglas firs, blister rust-resistant whitebark pines, ponderosa pines, blister rust-resistant sugar pines, incense cedars and giant sequoias. Most of these projects focused on post-wildfire recovery—including for the Carr, King and Camp fires that made national news—and many employed climate-smart restoration strategies. Without American Forests’ active planting efforts this year and over the past few decades, much of the landscape across the Sierra Nevada and southern California ranges would convert to shrub fields, which are highly fire-prone and filter less water than conifer forests.</t>
  </si>
  <si>
    <t>Looking Ahead to 2020</t>
  </si>
  <si>
    <t>The upcoming year will be pivotal for forests. In 2020, with your help, American Forests will: Drive innovation in applied forest-climate science and urban forest workforce development through new research and demonstration. Advance tree planting and forest restoration with new scale and effectiveness through our established place-based partnerships. Push for greater, more impactful public funding for forests through legislative advocacy and training policymakers. Attract national media attention by engaging and motivating a wide audience to act on forest restoration. We could not do this important work without our donors and partners. Thank you for your support!</t>
  </si>
  <si>
    <t>Protecting the Future of Forests</t>
  </si>
  <si>
    <t>Healthy and Resilient Forests: 2018 Year in Review</t>
  </si>
  <si>
    <t>Faced with drought, wildfires, pests and disease, our native forest landscapes are in peril as a result of climate change. Meeting these challenges requires smart thinking and galvanizing action to plant climate-adapted trees, develop policy initiatives to emphasize forest-climate solutions and create collaborative plans that benefit all stakeholders. In 2018, we significantly intensified our work in the Lower Rio Grande Valley, a unique biodiversity hotspot, where we have been working and making an impact for more than 20 years. This year, we planted 100,000 trees to continue restoring thornscrub and deepened our engagement with new partnerships supported by new funding. Along with adapting critical thornscrub forest to future climate conditions, our ongoing efforts will continue to provide habitat for over 500 species of songbirds and 300 species of butterfly in this area. People and economic impact are at the center of our white oak restoration efforts in the Ozarks and Appalachians. The foundation of a thriving forest products market, including the barrel-making process essential for wine and whiskey production, white oak is critical to many jobs and communities but is currently at a conservation crossroads. American Forests is working with on-the-ground partners to create the conditions to sustainably manage the species for future generations. There are few areas of the country where forests are suffering more than the Sierra Nevada and Southern California Ranges. California has lost 129 million trees since 2010, many in the Sierra Nevada, where American Forests is using science-based planning to expand future forests that can withstand the current climate hardships and continue to provide their essential water and wildlife benefits.</t>
  </si>
  <si>
    <t>Urban Forests for All People</t>
  </si>
  <si>
    <t>As American cities have grown and become more densely populated, American Forests has advocated for more equitable distribution of urban trees and greenspaces so they can benefit everyone. From tree canopy analysis and strategic tree planting to mitigating heat island effect and reducing the dangers caused by storms and flooding, our urban forestry work prioritizes underserved neighborhoods and people. A new aspect of our equity focus in cities in 2018 was urban forestry workforce development. American Forests is advancing efforts to grow long-term tree care jobs for the underemployed. Working with tree nursery partners in Detroit and an urban wood reclamation and reuse start-up in Baltimore, American Forests is piloting projects that are the foundation for future expansion of urban forest-related workforce training programs. American Forests continues to strategically plant trees based on data and science. In Houston, damaging flooding and excessive stormwater run-off are inextricably linked to lack of sufficient tree canopy cover. Our restoration work there this past year has been in direct response to Hurricane Harvey. Miami-Dade County also faced tree canopy loss in multiple hurricanes last year and continues to be one the fastest-warming metropolitan areas in the U.S. The trees we plant in Miami-Dade not only replace lost canopy but also reduce ground-level temperatures and absorb storm surges. Of greatest concern to American Forests is the well-being of vulnerable people who have few options in merciless heat waves or extreme weather. These are the communities that we prioritize, and this focus determines where we invest in restoring tree canopy that grows in value and impact.</t>
  </si>
  <si>
    <t>Our Mission Your Impact</t>
  </si>
  <si>
    <t>Forests are not just beautiful—they are essential to life on Earth. From city streets to remote wildlands, American Forests is planting new forests to provide clean air, pure drinking water, shade for our cities, homes for endangered wildlife, forest jobs and wood products and much more. But as our nation faces the alarming effects of climate change, American Forests has realigned our work for a new reality: climate change is rapidly killing our forests and threatening our communities. In response, we are using cutting-edge climate science to plant resilient forests that can remain healthy, even in the face of changing conditions, and have the potential to naturally capture as much as 30 percent of the carbon emissions that cause climate change. We are not tackling this challenge alone. Thanks to your support in 2018, American Forests is building a true national movement to deliver forest solutions to climate change and other issues. Using skills honed over more than 140 years, we are empowering resilient forest restoration across America by sharing our expertise in forest science and tree planting, creating more public funding for forests and using our award-winning communications to inform, engage and inspire. Working with on-the-ground partners as diverse as the U.S. Forest Service and local community tree planting groups, American Forests is known as a true servant leader for our forests. Forests can deliver solutions for climate change and so much more. Your support is making this possible. Thank you for your contribution to our work in 2018!</t>
  </si>
  <si>
    <t>2019 Big Moves</t>
  </si>
  <si>
    <t>American Forests has launched a Climate Leadership Strategy that paves the way for catalytic action on climate change by mobilizing forestry organizations, companies and agencies across America to leverage wildland and urban forests as a climate solution. We will lead this work through partnerships, research and science, policy advocacy and on-the-ground forest restoration. We are extremely grateful for your commitment to our work. Your financial support makes this—and all our work—possible. Thank you!</t>
  </si>
  <si>
    <t>Cities</t>
  </si>
  <si>
    <t>Nature Is ... Not a Place to Visit: 2017 Year in Review</t>
  </si>
  <si>
    <t>For over a century, American Forests has been a leader in promoting urban tree canopy for the health, sustainability and livability of cities. With this year’s launch of the Vibrant Cities Lab, American Forests has taken the leadership role in bringing urban forestry expertise online. Through this first-ever digital hub for urban forestry, city managers and other leaders can now access powerful information and tools to lead successful local reforestation efforts in cities and towns across America. Our award-winning Community ReLeaf program has also expanded its partnerships with cities to bring tree equity to underserved communities. Through American Forests’ uniquely comprehensive process, we have developed strong coalitions, scientific data and action plans to launch large-scale reforestation efforts in such cities as Detroit, Miami, Houston and Dallas. These new partnerships and American Forests’ longstanding work in cities like Chicago, Cleveland, San Francisco and Los Angeles generated important urban tree planting projects that brought leafy, green canopy to cities across America in 2017. Our Community ReLeaf partnerships are helping expand the reach and benefits of urban forestry farther, faster and to the neighborhoods most in need.</t>
  </si>
  <si>
    <t>Water</t>
  </si>
  <si>
    <t>Across the country, American Forests is pointing to forests as a solution to many of our water-related challenges. In Vermont, we are working with partners like PUR Projet, U.S. Fish and Wildlife Service, local conservation districts and private landowners to plant trees along streams. These riparian forest buffers address some of the problems affecting Lake Champlain’s water quality by filtering out farm run-off and reducing erosion, while benefiting local landowners at the same time. In addition, this year we have focused on reforesting areas that are important sources of drinking water to California’s Bay Area, south Texas and northeast Florida. These projects will also provide flood protection to surrounding communities. All told, our work will reduce runoff from storm events by nearly 1 billion liters. Forests produce clean water for 180 million Americans—that’s nearly two out of every three people in the country. Forests also keep pollutants out of streams and reduce damage from floods by slowing and storing rain. Strategic forest restoration can also save taxpayers money by lowering costs for treating drinking water and deterring harm from storm events.</t>
  </si>
  <si>
    <t>Wildlife</t>
  </si>
  <si>
    <t>In 2017, American Forests restored nearly 300 acres of forest in the Lower Rio Grande Valley (LRGV) of southern Texas, an extraordinary place where we have supported two-thirds of all restoration over the last 20 years. Just before Christmas last December, biologists at the Laguna Atascosa National Wildlife Refuge in Texas displayed photos of a 3-week-old male ocelot kitten found in the first confirmed den on the refuge since 1997. Given there are only around 50 endangered ocelots known to still roam the LRGV, this was great news. The LRGV is the fertile river delta of the Rio Grande River. The combination of climate, vegetation and associated wildlife create an ecosystem unlike any other in America. The local Texas thornscrub vegetation provides habitat for many plant and wildlife species including 530 birds, 300 butterflies, and 1,200 plants. The endangered ocelot is a Texas thornscrub specialist, using the dense forest to hunt and protect its family. However, this diverse habitat remains under threat from sprawling development and new threats like the border wall.</t>
  </si>
  <si>
    <t>American forests will raise its leadership and impacts to new heights in 2018.</t>
  </si>
  <si>
    <t>American Forests will raise its leadership and impact to new heights in 2018. With growing urgency for the benefits of healthy forests to reach people and wildlife, American Forests has committed to new, major-scale restoration of trees and forests across America. In the coming year, we will broaden our long-term objectives by meeting major science and planning milestones, including our new Whitebark Pine Recovery Plan to benefit grizzly bears and other wildlife in the Northern Rockies and Cascades. We will share innovative best practices for healthy urban forests through the new Vibrant Cities Lab, and magnify high-impact projects in target cities, including Detroit, Miami, Dallas and Houston. As forests are an essential investment in America’s future, we are developing a new citizen-led strategy in Washington, D.C., to rally public officials in a bipartisan effort to make forest restoration a top priority.</t>
  </si>
  <si>
    <t>Water: Improving a River's Health in the Pacific Northwest</t>
  </si>
  <si>
    <t>If Forests Could Talk: 2016 Year in Review</t>
  </si>
  <si>
    <t>The Skagit Wild and Scenic River winds through dense hemlock, massive spruce and stately red cedar forests to the Puget Sound. Pacific salmon spawn in its waters. Elk, bears, mountain goats and cougars traverse this wilderness, which is also home to over-wintering bald eagles. Unsustainable agriculture and forestry, and damming the river have greatly impacted habitat and watershed health. Salmon are dwindling, and fewer than two dozen grizzlies now roam this landscape. To improve the river’s health, American Forests has been working in the area since 1996 and has planted more than 145,000 trees across 265 acres. In 2016 with your support, we planted 13,000 saplings from locally collected seeds of western red cedar, Douglas-fir, Sitka spruce and cottonwood—all native species.</t>
  </si>
  <si>
    <t>Wildlife: Rebuilding the Habitat of One of America's Rarest Birds</t>
  </si>
  <si>
    <t>Kirtland’s warbler is the rarest warbler in North America, nesting in the dense branches of young jack pine trees in the upper Midwest. The bright yellow and bluish-gray songbird has been listed as an endangered species since 1967 due to nest predation and habitat loss. With your help, American Forests has invested in restoring Kirtland’s warbler habitat since 1990. Including 700,000 jack pine this year, our total is nearly 2.5 million trees planted across more than 2,100 acres. These efforts have resulted in 2,365 males counted last fall, a 14-fold increase from the species’ lowest point in 1987. While the Kirtland’s warbler is still endangered, our continuing work together gives one of America’s rarest birds a real chance for survival.</t>
  </si>
  <si>
    <t>Cities: Planting the Seed of Hope in Detroit</t>
  </si>
  <si>
    <t>Few cities have suffered as dramatic a transformation as Detroit, with its economic collapse taking a toll on trees, greenspace and the communities that benefit from them. As part of a broader effort to implement a citywide reforestation plan, American Forests worked with Bank of America and local partners to create the city’s first outdoor education center for use by students from nearby schools. The space also serves as a new town square, embraced by the Osborn neighborhood as central to other revitalization efforts in the community. Multiple abandoned homes were removed and replaced with tree canopy, butterfly habitat, paths, benches and a playground for residents to enjoy time spent outdoors.</t>
  </si>
  <si>
    <t>Recreation: Enhancing Recreational Areas Through Forest Restoration</t>
  </si>
  <si>
    <t>Activities like hiking, camping and fishing give us a deeper appreciation for the natural world and make us healthier and less stressed. Getting people outside to enjoy our nation’s forests is one of our priorities and many projects incorporate recreation as an objective. This year, access to recreation was key to our wildfire restoration project with Mountain Communities, a partner with whom American Forests has planted more than 400,000 trees. Through your support, this project, located in the San Bernardino Mountains, planted nearly 20,000 ponderosa and Jeffrey pines to benefit wildlife, water and air, while also helping enhance a 150-acre educational facility and campground.</t>
  </si>
  <si>
    <t>Climate: Restoring Sugar Pine to Combat Drought and Wildfire Risk in the Sierra Nevada Mountains</t>
  </si>
  <si>
    <t>2016 was record-breaking hot, and nowhere are trees feeling the heat more than in California. Stress from drought, pests and diseases— combined with wildfires more intense and extensive—destroyed the trees, soil and seeds essential for these forests to regenerate naturally. American Forests has been working in the Sierra Nevada since 1991, planting more than 2.4 million trees. With your support in 2016, we helped restore more than 1,500 acres of wildfire-damaged, mixed-pine forests by reforesting with disease-resistant sugar pine trees and implementing projects to improve watershed health, wildlife habitat and recreation benefits.</t>
  </si>
  <si>
    <t>The Power of One</t>
  </si>
  <si>
    <t>Thank you! Your support of American Forests has made air and water cleaner. This year you’ve helped restore thousands of acres of wildlife habitat for dozens of threatened and endangered species. And your support has helped expand greenspace in cities across the country. By contributing to American Forests, YOU are making the world a better place for us all!</t>
  </si>
  <si>
    <t>We All Need Forests</t>
  </si>
  <si>
    <t>No matter where you live, forests make a difference to quality of life for your family, your community and for all living things. Grounded in that belief, American Forests works to inspire and advance the conservation of forests one tree at a time, one acre at a time, one forest a time.</t>
  </si>
  <si>
    <t>AMERICAN FORESTS CELEBRATED OUR 140TH ANNIVERSARY THIS YEAR.</t>
  </si>
  <si>
    <t>An Inspirational Legacy: 2015 Year in Review</t>
  </si>
  <si>
    <t>In 1875, the year we were founded as the American Forestry Association, Ulysses S. Grant was president and Queen Victoria sat on the British throne. The period of Civil War Reconstruction was winding down. Timber barons were rapidly denuding the Midwest and West for profit, while homesteaders were just as quickly converting forests to farmland. John Muir, who would become one of America’s greatest conservation leaders, was largely unknown. There were no national parks or national forests, and nature was largely seen as something to be used, not protected. In the words of conservation historian Henry Clepper, the group of concerned citizens who founded American Forests “inaugurated the conservation movement.” Early accomplishments included publishing one of the first national conservation journals, successfully advocating for the creation of the U.S. Forest Service, the passage of the Weeks Act — a bill that established national forests in the east to match those created in the west — and lobbying for the creation of the Civilian Conservation Corps. Our work also moved into cities, helping forge the modern standards for arboriculture in the early 20th century, pioneering the broader field of urban forestry beginning in the 1970s and spearheading creation of the U.S. Forest Service’s Urban and Community Forestry Program in 1990. Since then, American Forests has been engaged in more than 1,000 forest restoration projects, in all 50 U.S. states and 45 countries.</t>
  </si>
  <si>
    <t>American Forests' plans for 2016 include:</t>
  </si>
  <si>
    <t>Launching American Forests’ Critical Ecosystem Initiative, a program that will target threatened forests across the U.S. for additional investment and action, building on our long-term commitment to protecting and restoring vital ecosystems. Launching a new American Forests initiative on urban innovation that includes a resource-rich website and investments in exceptional urban forest pilot projects. Expanding our Community ReLeaf Program to 15 cities throughout the U.S. and developing more robust volunteer, green career training and youth-education opportunities. All of this is made possible through the generous support of our members, donors and corporate partners. More than anything, we want you to know that you are making a real difference for places, wildlife and people across America and around the world. We are enormously grateful for your generosity and commitment.</t>
  </si>
  <si>
    <t>Transforming Urban Spaces</t>
  </si>
  <si>
    <t>Completed scientific analysis, restoration and outreach efforts in five inaugural Community ReLeaf cities and added six more to the program, bringing the total to 11 cities. Worked collaboratively with local partners in cities around the country, providing scientific tree canopy analyses, developing catalytic restoration projects — such as a food forest in Austin, an outdoor education center on vacant land in Detroit, and an urban research farm and green community space in Washington, D.C. — and implementing outreach and policy initiatives for long-term improvement of the local urban forest. Received the ASAE Power of A Gold Award in recognition of our Community ReLeaf program’s positive impact on communities throughout the nation.</t>
  </si>
  <si>
    <t>Restoring Our Forests</t>
  </si>
  <si>
    <t>Planted our 50 millionth tree and completed our 1,000th wildland forests project in the 25th year of our flagship Global ReLeaf program. Partnered on more than 60 on-the-ground restoration projects, planting nearly 2 million trees. Reforested more than 7,000 acres damaged or destroyed by wildfires with more than a million trees. Marked the planting of more than 7 million longleaf pines in the last 25 years, restoring nearly 20,000 acres. Restored crucial habitats for rare wildlife species, including the critically endangered and strikingly beautiful Araripe manakin in Brazil, and the ‘alala ̄ , also known as the Hawaiian crow, an endangered bird that is being reintroduced to the wild.</t>
  </si>
  <si>
    <t>Driving Proactive Policy</t>
  </si>
  <si>
    <t>Advocated for the adequate funding, on Capitol Hill and in federal agencies, for priority programs, including Urban &amp; Community Forestry, Forest Legacy and Conservation Forest Landscape Restoration, as well as permanent reauthorization of the Land and Water Conservation Fund. Sought solutions to budgetary constraints of wildfire suppression funding, promoted legislation on forest carbon incentives for small private forest owners, the National Parks Centennial and ensured the inclusion of urban forests in the President’s Climate Action Plan implementation. Sent thousands of letters, with our advocates in nearly every state, through our Action Center to House and Senate members regarding our conservation priorities.</t>
  </si>
  <si>
    <t>Celebrating Big Trees</t>
  </si>
  <si>
    <t>Crowned 781 Champion Trees in the national register, including 37 new champions and co-champions in the 75th year of the program. Published an 89-page technical tree-measuring guide to help Big Tree enthusiasts use the proper tools and state- of-the-art measurement techniques. Launched the National Cadre of Expert Tree Measurers, some of the most skilled tree-measurement professionals in the world, with the goal of creating a database of measurements precise enough to be used for research to better understand the greatest specimens of the forest.</t>
  </si>
  <si>
    <t>Targeting Endangered Western Forests</t>
  </si>
  <si>
    <t>Planted more than 45,000 disease-resistant whitebark pine trees within the iconic Greater Yellowstone Area (GYA). Provided free pheromone patches to private land owners to help protect high-value mature whitebark pines from bark beetle infestation. Supported the collection of cones from naturally disease-resistant whitebark pines, which could produce up to 786,000 seedlings, reforesting as many as 3,500 acres. Partnered on the development of a model that will help identify how climate change will impact the whitebark pine throughout the GYA and beyond.</t>
  </si>
  <si>
    <t>Engaging Volunteers Across the Nation</t>
  </si>
  <si>
    <t>Sponsored volunteer events for our members and corporate partners around the country. Enlisted volunteers to help plant trees in 39 of our forest restoration projects, engaging nearly 10,000 individuals.</t>
  </si>
  <si>
    <t>Plans for 2015</t>
  </si>
  <si>
    <t>A Banner Year: 2014 Year in Review</t>
  </si>
  <si>
    <t>In 2015, we have big anniversaries to celebrate and some ambitious benchmarks to achieve. American Forests will commemorate the 140th anniversary of its founding in 1875. Our National Big Tree Program, and with it, the national register of American Forests Champion Trees, marks its 75th. As we close in on our 1,000th reforestation project, Global ReLeaf turns 25, and with your help, this will be the year that we meet the challenge to plant our 50 millionth tree. None of this would be possible without the loyal support of our members, the significant contributions of our Sequoia Circle members, foundations and federal agency funders, as well as the critically important funding provided by our corporate partners. Together, we are working towards the protection and restoration of the forests in this country and around the world to make a healthy planet for all of us. Plant our 50 millionth tree and undertake our 1,000th reforestation project. Launch a new program to recognize innovation in forest conservation in the U.S. and bring together key government and nonprofit leaders to discuss strategies for expanding forest conservation and protection efforts nationwide. Engage more than 1,000 volunteers in protection and restoration activities across America. Plant at least 25,000 disease-resistant whitebark pine trees in the Greater Yellowstone Area, surpassing our 100,000 tree goal ahead of schedule. Expand our Community ReLeaf program to include 11 cities across the country, adding new activities in Chicago, Hartford and Oakland. Produce a suite of tools for local urban forest leaders, compiling the most innovative and effective urban forest initiatives, policies and management structures as a public resource. Lead Forestscape educational expeditions to the Big Island in Hawaii and to Yellowstone in winter. Develop new efforts to engage youth and to promote sustainable recreation in forests. Increase our membership by an additional 20 percent.</t>
  </si>
  <si>
    <t>2014 Year in Review</t>
  </si>
  <si>
    <t>2014 was another year of milestones for American forests. With the support of our members and corporate partners, we planted our 47 millionth tree. Taken together, these trees, planted since our Global ReLeaf program began in 1990, have removed millions of tons of carbon from the earth’s atmosphere. Each year, the amount of CO2 sequestered continues to grow as the trees grow. But removing greenhouse gases from the atmosphere is only one benefit. In 2014, we worked with local partners to plant trees along waterways and in major watersheds from Detroit to Cameroon, ensuring hope for a future with cleaner water. We have helped restore thousands of acres of habitat and food sources for wildlife, including threatened and endangered species from wood storks to grizzlies and gopher tortoises to spotted owls. The net effect of this work can be measured tree by tree or species by species, but the big picture is that we are helping to restore ecosystems that are critical to all life on the planet.</t>
  </si>
  <si>
    <t>Caring for Endangered Western Forests</t>
  </si>
  <si>
    <t>Planted more than 40,000 disease-resistant whitebark pine trees within the iconic Greater Yellowstone Area (GYA). Surpassed our goal of protecting more than 10,000 high-value mature whitebark pines from bark beetle infestation with pheromone patches. Supported a study to prioritize locations for restoration activities based on the degree to which water is available for new seedlings at planting sites. Funded the update for the GYA’s strategy for the on-the-ground restoration and protection work for the whitebark pine. Every land manager in the area will use this strategy to determine best practices for their sites, help prioritize activities and help determine when and where to plant whitebark pine.</t>
  </si>
  <si>
    <t>Putting Forests on the National Agenda</t>
  </si>
  <si>
    <t>Involved concerned members and citizens through our online Action Center, rallying thousands of American Forests advocates to send letters to U.S. House and Senate members and senior-level agency leaders regarding our conservation priorities. Advocated for increased funding of priority initiatives including the Conservation Forest Landscape Restoration Program, greening brownfields, protecting national monuments and parks, and protecting and expanding urban forests. Sought solutions to the budgetary constraints on wildfire prevention funding, promoted legislation for habitat adaptation to climate change and for protecting watersheds within our national forests.</t>
  </si>
  <si>
    <t>Educating the Public</t>
  </si>
  <si>
    <t>Continued to expand American Forests public outreach efforts through our daily blog, Loose Leaf; our monthly e-newsletter, Forest Files; the quarterly magazine, American Forests; as well as social media, video and website content. Increased our Facebook fans by more than 30 percent; our website traffic by 15 percent; and achieved viewership for our brand new wildlife video of nearly 10,000 views in its first two months. Launched our Forestscapes educational expedition programs, selling out our first expedition to see the monarch butterfly migration in Mexico.</t>
  </si>
  <si>
    <t>Planted our 47 millionth tree since 1990, in 62 projects in 19 states and in 15 countries. Reforested more than 3,600 acres damaged or destroyed by wildfires with nearly a million trees. Restored two mountainsides in Ohio and West Virginia clear-cut for mining operations. Supported specific protection efforts including tree guards, sun shades and community outreach and education on sustainable forestry practices. Restored wildlife habitats for threatened and endangered species ranging from Pacific salmon to ocelots to the golden lion tamarin.</t>
  </si>
  <si>
    <t>Expanding Green Spaces in Urban Areas in the U.S.</t>
  </si>
  <si>
    <t>Expanded our successful Community ReLeaf initiative to eight cities across the country, providing each with urban tree canopy assessments, innovative restoration projects, and outreach resources to improve support for and management of their urban forests. We worked in Asbury Park, N.J.; Atlanta; Austin; Detroit; Miami; Nashville; Pasadena, Calif.; and Washington, D.C.</t>
  </si>
  <si>
    <t>Sponsored 20 volunteer events for our members and corporate partners in states including California, Florida, Georgia, Texas, Montana, Michigan, New Jersey, Tennessee, Washington and Wyoming. Enlisted volunteers to help plant trees in 41 of our forest restoration projects. Engaged more than 1,000 individual volunteers for American Forests-related activities in 2014.</t>
  </si>
  <si>
    <t>Spotlighting Our Nation's Biggest Trees</t>
  </si>
  <si>
    <t>Published American Forests Champion Trees national register in the spring and fall, as well as convened working groups to assist with updating the eligible species list and measuring techniques for American Forests Champion Trees.</t>
  </si>
  <si>
    <t>Forest Restoration</t>
  </si>
  <si>
    <t>Year in Review 2013</t>
  </si>
  <si>
    <t>And while we are proud of our accomplishments, we are ever more focused on our mission and aiming even higher in our goals for the year ahead. The urgency to protect and restore forests has never been greater. In the last decade alone, the world has lost hundreds of millions of acres of forests, and here in the U.S., millions of acres are being lost each year to wildfires and other natural disasters, disease and insects and nearly constant development pressures. Here is just a sample of the work we are doing to stem the tide — and the work we plan to do in the coming year: American Forests planted its 45 millionth tree, funding a total of 900 projects since 1990 and planting more than 2 million trees this year in 20 states and 14 countries. We have now funded forest restoration projects in a total of 44 countries and in all 50 states. Through our Endangered Western Forests initiative, we planted more than 17,000 whitebark pine trees in the Greater Yellowstone Ecosystem, and with the application of pheromone patches, protected more than 4,000 critical cone-bearing trees from beetle infestation. Work continued on restoring wildlife habitats in places such as: the Lower Rio Grande in Texas for the endangered ocelot and jaguarondi (33,350 trees); Michigan, for the threatened Kirtland’s warbler (two projects, with a total of 93,000 trees); Minnesota, for the osprey and bald eagle (600,000 trees); Florida for the threatened gopher tortoise (429,000 trees); Mexico, for migratory birds (40,000 trees); and Indonesia, for the endangered orangutan (35,460 trees). We restored areas damaged or destroyed by wildfires in Arkansas (61,200 trees); California (75,000 trees); Florida (429,000 trees); New Mexico (45,000 trees); Montana (two projects — 186,300 trees); and Texas (54,252 trees).</t>
  </si>
  <si>
    <t>Plans for 2014</t>
  </si>
  <si>
    <t>Matching or exceeding our 2013 goal, we will plant more than 2 million trees in 20 or more forest restoration projects, addressing high-impact issues including water resources, fire restoration, wildlife habitat, threats due to insects and disease, climate change and public recreation.  In the Greater Yellowstone Area, we will work with our partners to plant at least 25,000 whitebark pine trees. We will also engage volunteers to distribute pheromone patches, protecting disease-resistant white- bark pines from the damage of bark beetles. We will complete strategic urban forest restoration in the five cities we assessed in 2013 and add at least three additional cities to the Community ReLeaf program. We will publish the Big Tree Handbook, implementing the results of the Big Tree Working Groups in establishing clear measuring guidelines for public and state programs and groups. We will encourage and assist our members and concerned citizens in sending thousands of letters to Congress and federal agencies on critical forest protection and restoration issues and to advocate for sufficient funding to support forests. We will engage communities across the U.S. to advocate for their urban forests and educate elected officials on the importance of trees.</t>
  </si>
  <si>
    <t>American Forests celebrated its 138th birthday in 2013 and it was a year of both focusing and expanding our efforts. Over the past 12 months, we reached an important milestone in our restoration tree planting efforts: planting our 45 millionth tree since 1990. These efforts will result in cleaner air to breathe, cleaner water to drink and expanded habitat for countless animals, from bears to birds to butterflies. We launched a vital new program to help cities evaluate their urban forest needs, and help community tree planting groups expand tree canopies. We expanded our community of concerned citizens, hosting volunteer events across the country and engaging tens of thousands of people through social media.</t>
  </si>
  <si>
    <t>Community Engagement</t>
  </si>
  <si>
    <t>American Forests sponsored volunteer events in each of the five Community ReLeaf cities, bringing together employees from our corporate partners, community tree planting groups and others to work together to improve these communities. In our rural projects, volunteers came together to help plant trees in 31 of our forest restoration projects. We invited American Forests members to join us on free urban forest Walkabout events and also to participate in multi-day Forestscapes. We grew our Facebook friend circle to 64,000 and our Twitter followers to more than 4,700.</t>
  </si>
  <si>
    <t>Urban Forests / Community ReLead</t>
  </si>
  <si>
    <t>We launched our new Urban Forest initiative, Community ReLeaf, conducting assessments and restoration projects in five U.S. cities. Our team produced an online Urban Forest Assessments Resource Guide to provide the tools and technologies for practitioners interested in urban forest ecosystem assessments. Working with a blue ribbon panel of experts, American Forests surveyed the 50 most populous U.S. cities on the health and maintenance of their urban forests and identified the 10 Best Cities for Urban Forests in the U.S.</t>
  </si>
  <si>
    <t>National Big Tree Program</t>
  </si>
  <si>
    <t>Published the National Register of Big Trees in spring and fall as well as convening Big Tree Working Groups to assist the National Big Tree Program with updating the taxonomy and nomenclature of the eligible species list and presenting new measuring techniques. American Forests developed a Tree Protection Toolkit to provide the public with the necessary tools and resources to protect trees of all sizes in their communities.</t>
  </si>
  <si>
    <t>Public Policy</t>
  </si>
  <si>
    <t>Through our new online Action Center, American Forests advocates across the country and internationally sent thousands of letters to House and Senate members and senior level agency leaders supporting urban tree planting and recreation, the Land and Water Conservation Fund, the Collaborative Forest Landscape Restoration program and proactively addressing threats to western forests.</t>
  </si>
  <si>
    <t>Arizona Four Forest Restoration Initiative</t>
  </si>
  <si>
    <t>People Restoring America's Forests: 2012 Report on the Collaborative Forest Landscape Restoration Program</t>
  </si>
  <si>
    <t>The Four Forest Restoration Initiative (4FRI) is a collaborative effort to restore forest ecosystems on portions of the Coconino, Kaibab, Apache-Sitgreaves, and Tonto National Forests in northern Arizona. Our vision is to restore natural fire regimes, functioning populations of native plants and animals, and reduce the threat of destructive wildfire to thriving forest communities, in partnership with sustainable forest industries that strengthen local economies. Starting a business out of your garage with only $300 in your pocket seems daunting—but for Herman Hauck, it was simply what he needed to do to create his own business. “I’m a risk-taker at heart,” claims Hauck, who spent his early years farming in North Dakota, and later moved into the construction business. “I knew I could do a better job than what I saw in other businesses.” His commitment to making everything count, from that first $300 in capital to now managing Montana-based Pioneer Associates Corporation, is at the heart of Herman’s work ethic and business practice. In May 2012, Pioneer was awarded the U.S. Forest Service’s largest forest restoration contract to date, a ten-year contract to treat 300,000 acres across northern Arizona as part of the Four Forest Restoration Initiative, a Collaborative Forest Landscape Restoration project. “I am excited to be a part of this collaborative effort. So many stakeholders are at the table, willing to find solutions,” observes Hauck. “When I traveled through Europe, I saw efficiencies in wood-based businesses that we just don’t have here,” said Hauck. “I am committed to innovation in all aspects of my business to make the most out of the raw material I’m provided.” As an example, Hauck studied typical 16’ length harvested logs, and determined that when they are cut from their smaller top to their wider bottom, some of the material is wasted. However, if that log is cut in half prior to milling boards, that waste is minimized. Hauck focuses his manufacturing process on wood products such as window and door parts, laminated panels, shelving stock, and furniture parts, and develops markets within the U.S. and overseas. Seeing northern Arizona’s expansive ponderosa pine forests and the biodiversity the area holds is humbling to Hauck. “To be a part of the country’s largest forest restoration effort is, in my mind, one of my greatest accomplishments.” Now that the contract has been awarded, Herman and Pioneer will build the manufacturing infrastructure and hire harvesters, truckers, and plant crews, with the intent to start treatment in 2013. At full capacity, the contract will call for removing more wood than Pioneer plans on utilizing; they will provide material to local mills, allowing for diverse businesses to be maintained in the area over time. “We want to partner with the communities in this region,” maintains Hauck, “and we look forward to bringing employment opportunities to this rural area while reducing hazardous fuels. These communities, and the natural resources surrounding them, depend on a healthy forest environment. We have an unprecedented opportunity to help.”</t>
  </si>
  <si>
    <t>This report offers a review of the accomplishments of the Collaborative Forest Landscape Restoration (CFLR) program, which was created in 2009 to promote job stability, reliable wood supply, forest health, and reduced emergency wildfire costs and risks. The program is rooted in the belief that America’s forests are fundamental to our nation’s prosperity. Covering one-third of the United States, forests store and filter half the country’s water supply; provide jobs to more than a million wood products workers; absorb 20% of U.S. carbon emissions; generate more than $13 billion of recreation and other economic activity on Forest Service lands alone; and provide habitat for thousands of wildlife and plant species across the country. This year we found these benefits to both life and livelihood challenged by a host of problems familiar and new. The trend of the new millennium continued with record wildfires scorching 9 million acres. The U.S. Forest Service and Department of the Interior ran out of money to fight emergency wildfires. Thirty new counties discovered the destructive invasive Emerald Ash Borer in their jurisdictions. And climate change further enflamed the behavior of both insects and fires. But three years after its creation through bipartisan legislation, CFLR is helping address these challenges by fostering collaborative restoration on 23 forest landscapes across the U.S. This pilot program was established “...to encourage the collaborative, science-based ecosystem restoration of priority forest landscapes” (Public Law 111-11). CFLR projects are on track to meet their ten-year goals. Ten of the original CFLR landscape sites have received three years of funding—enough time to generate measurable returns on investment. Ten new sites funded through CFLR and three additional funded as High Priority Restoration Projects (HPRP) were selected in February 2012 by the U.S. Department of Agriculture, and have one year of measurable outputs to share. To date these 23 projects have cumulatively: created and maintained an estimated 3,375 part and full-time jobs during 2011 and 4,574 part and full-time jobs during FY 2012, sold 94.1 million cubic feet of timber and produced 1,158,000 green tons of biomass, provided an additional $45.4 mil- lion of partner and Forest Service investment to leverage federal CFLR and matching dollars, generated nearly $320 million of labor income, removed fuel for destructive mega-fires on 383,000 acres near communities, reduced mega-fire on an additional 229,000 acres, improved 537,000 acres of wildlife habitat, restored 394 miles of fish habitat, enhanced clean water supplies by remediating or decommissioning 6,000 miles of eroding roads. At the beginning of the 20th century our nation installed the Weeks Act, a visionary law that provided a roadmap to conserve the nation’s forest and water resources. In our own millennium we look to build off that bold leadership by restoring forests, and the communities that depend on them, through the collaborative approach of CFLR. The following pages provide accountability for these efforts, and a measure of value for generations of Americans into the next century.</t>
  </si>
  <si>
    <t>Washington Tapash Sustainable Forest Collaborative</t>
  </si>
  <si>
    <t>The Tapash landscape in central Washington includes 1.6 million acres of dry forest with a recent history of unusually destructive wildfires. Tapash CFLR activities that reduce future wildfire risk are also increasing forest job opportunities, bio-energy development, salmon habitat and passage, water quality, and enhancing ecosystem resilience to wildfires. The Confederated Tribes and Bands of the Yakama Nation have occupied lands in and around the Columbia Plateau in what is now Washington, Oregon and Idaho since time immemorial. The Yakama People have always felt a strong spiritual and cultural tie to their land, Mother Earth. The Yakamas have always been active stewards of the land, knowing full well how to manage their lands to provide for an abundance of foods and medicines while preserving and protecting their sacred lands. In 1855, the Yakamas ceded some 10 million acres of land to the US government in exchange for the establishment of their 1.4 million acre Reservation. By doing so, the Yakamas maintained treaty rights in the Ceded Area and all Usual and Accustomed places, many of which are now part of the U.S. Forest Service lands. The Yakama Nation has seen the generational changes in the land as stories and memories have been passed down from one generation to the next. This strong spiritual tie to the land is one of the reasons why the Yakama People are partners in the Tapash Sustainable Forest Collaborative, a Collaborative Forest Landscape Restoration project. Having seen the changes to their forests, with growing concern about insect epidemics, diseases, and catastrophic wildland fires, the Yakama sought to act. “We have experienced some of the same forest health problems on the Yakama Nation forest lands as those of our neighboring federal lands,” says Philip Rigdon, Deputy Director, Yakama Nation Department of Natural Resources. “We have been rather successful in combating those forest health issues using scientific and traditional knowledge,” he says. Philip notes the problems know no borders, which contributes to a sense of collaboration. “I have found that the stakeholders often have more in common than we do our differences,” says Rigdon. “The protection, enhancement and restoration of these resources is something we all seem to agree on.” The Yakama Nation owns and operates the only log milling facility in southeastern Washington. CFLR projects are an ideal mechanism to utilize small diameter logs on Forest Service lands to address the forest health issues, while also creating economic opportunities for the local economy. The Yakama Nation successfully reduced the 200,000 acre outbreak of the Western Spruce Budworm on Tribal Lands. At the same time, the Nation has increased controlled burns and precommercial thinning to greatly improve forest health. Says Rigdon, “We need to showcase our results to our neighbors in the hopes that our approach can be replicated through the CFLR Program. By restoring these important resources, we all benefit.”</t>
  </si>
  <si>
    <t>Oregon Deschutes Collaborative Forest</t>
  </si>
  <si>
    <t>The Deschutes Collaborative Forest in central Oregon is 145,000 acres of forest that historically experienced frequent small fires. In recent decades, however, large mega-fires here demonstrate the need for forest restoration to protect the area’s two municipal drinking sources, three nearby cities, and dozens of high-use recreation areas. Harvesting small trees to reduce future wildfire risk also creates jobs, provides wood chips for bio-energy, improves fish habitat and water quality, and reduces the risk of mega-fires. As a boy scout growing up in Redmond, Oregon in the 1960s, Alan Unger learned to respect and appreciate the Deschutes National Forest. He carries that respect and appreciation with him today in his current role as Deschutes County Commissioner. “I had the privilege to grow up in this forest and I have a responsibility as an elected official to work with our communities to ensure the forest is here for generations to come.” Alan has watched the forest shape and define Central Oregon his whole life—bringing living wage jobs and laying the foundations of downtowns during the timber era, and now bringing hikers, anglers, mountain bikers, and skiers to live, work, and play here. “The beautiful mountains and forests that we see when we look out our windows everyday are what define Central Oregon living,” says Unger. As County Commissioner, Alan is eager to maintain and restore the forests that are central to our quality of life and he believes that collaboration is the pathway forward. “We need to move away from the past. We need all sides to understand that the old ways of doing business haven’t served the forest or the range of values in our communities. We can either work together to find a new way or we can watch the things we care about burn up in uncharacteristic wildfires.” The Deschutes Collaborative Forest Project (DCFP) is an ideal forum to seek that new pathway forward. Alan has worked for over two years as the DCFP Chair to bring key stakeholders together to share their values, learn the science, seek common ground and find creative agreements to steward our forests. “This represents a new way of doing business in the forest. Through collaborative baby steps we have built the relationships, the trust, and the transparency necessary to generate solutions that work for the community, for our Forest Service partners, and for our forests.” Through the Collaborative Forest Landscape Restoration program the forests within the DCFP landscape are growing healthier, more resistant, and more resilient to disturbances like wildfire, while providing myriad benefits to the communities of Central Oregon. Moreover, restoration is and will continue to produce forest products that sustain mills and forest operators and help us extend our stewardship across the landscape.</t>
  </si>
  <si>
    <t>California Dinkey Landscape Restoration Project</t>
  </si>
  <si>
    <t>The Dinkey Landscape Restoration Project covers 154,000 acres in California’s southern Sierra Nevada Mountains. Controlled burns, thinning, and watershed restoration will reduce the potential of mega-fire threat to more than 5,000 homes, improve conditions for sensitive species such as the Pacific fisher and California spotted owl, and add jobs to an area with high unemployment. During his first summer out of high school, Richard J. Bagley began working fire management with the U.S. Forest Service in the Sierra National Forest. After 12 years with the Forest Service, Richard then seized the opportunity to lead the fire management and recreation program for the Southern California Edison Company (SCE) at Shaver Lake and Dinkey Creek. “Much of my love for nature and the environment developed during family camping trips to Shaver Lake and Dinkey Creek,” he explains. Richard is now Manager of SCE’s Integrated Forest Management Program at Shaver Lake and Dinkey Creek. Throughout his career, Richard has been an active participant in organizations and public education efforts that support the goals of proper forest stewardship. He is currently the president of the local Fire Safe Council, a member of the International Association of Fire Ecology and the Shaver Lake Chamber of Commerce, and founding chairman of the Shaver Lake Volunteer Organization, which guides volunteer efforts on recreational trails and ecosystem enhancement projects. “I have been so fortunate to work for a company that has encouraged me to use the latest science to guide the management of our lands,” says Richard. SCE has supported Richard’s participation in various public land management discussions, including a successful collaborative group on the Sierra National Forest that preceded and served as the core for the Dinkey CFLR project. With the idea of thinking globally and acting locally, Richard convinced SCE to not only participate in, but to also add its 20,000 acres to the Dinkey Collaborative project. “With the exciting prospect of landscape restoration taking place on the National Forest lands surrounding the company’s forest, it only made sense to coordinate our management program with the Collaborative, multiplying the many benefits for all, including reduced fire hazard, increased jobs, and improved tourism.” While representing the interests of SCE and various organizations, Richard expresses strong support of the collaborative process embedded in CFLR. “I find the time I spend as part of the collaborative to be informative and productive. I am encouraged to see how representatives from so many areas of interest can come together to move forward with sound restoration plans. I believe our collaborative work will serve as an example for others, so I have more hope than ever that we can come together as a society to properly manage our public lands."</t>
  </si>
  <si>
    <t>New Mexico Southwest Jemez</t>
  </si>
  <si>
    <t>The Southwest Jemez collaborative landscape consists of 210,000 acres within the Jemez River Watershed in north-central New Mexico. Southwest Jemez CFLR activities reduce wildfire risk while providing local jobs, in a area that has experienced devastating wildfires. The project will also restore trout-bearing perennial streams, and improve forest health and wildlife habitat. When Ron Loehman moved with his family to New Mexico 30 years ago, he was immediately attracted to the recreational opportunities offered by the Jemez mountains. The combination of high peaks, majestic red rock mesas, and the many small streams flowing through steep canyons made the Jemez region a very special place. Over the years, Ron and his family have enjoyed every season in the Jemez Mountains camping, hiking, backpacking, fishing, and cross-country skiing. Ron says, “I particularly like to hike into some of the more remote parts of the Jemez to fly fish for stream-bred brown trout and native Rio Grande cutthroats. The Rio Guadalupe and San Antonio Canyon sections, the upper Rio Cebolla, and the Rio Puerco in San Pedro Parks are some of my favorite destinations.” About a decade ago, Ron joined New Mexico Trout, a local fly fishing group that had a strong conservation program emphasizing protection and restoration of trout streams and their surrounding riparian areas. Eventually Ron became Conservation Chairman for the group, and has been for the past five years. “We partner with public agencies such as the U.S. Forest Service, the Valles Caldera National Preserve, and the New Mexico Environment and Game and Fish Departments to provide volunteers for stream conservation projects. Riparian areas are extremely important and, with long-term forecasts calling for drought and higher temperatures, they are some of the most at-risk landscapes in New Mexico.” The potential effect of these conditions became real with the historic 2011 Las Conchas wildfire, which devastated many of the streams on the north and eastern side of the Jemez National Forest. “Fish populations on streams where we have done projects, such as Capulin, Peralta, and the headwaters of the San Antonio, were wiped out or greatly reduced by the fire. And all wildlife suffered, not just the trout. The scope and intensity of the damage shows how much at risk the rest of our Jemez streams are.” Ron believes the Southwest Jemez CFLR offers a lifeline to the Jemez’s water, and the people and fish that depend on it. New Mexico Trout is one of the many partners pitching in to make forest restoration a success. “Fortunately, the Collaborative Forest Landscape Restoration Program is a way to reduce risk and to offer some protection from another catastrophic fire like the Las Conchas fire of 2011.”</t>
  </si>
  <si>
    <t>Colorado Front Range Landscape Restoration Initiative</t>
  </si>
  <si>
    <t>Colorado’s Front Range forests are home to nearly 2 million people and furnish drinking water to more than two-thirds of the state’s residents. Unfortunately, these forests are also at extremely high risk to destructive mega-fires. The Front Range CFLR project is building on long-standing partnerships to protect communities, watersheds and wildlife while also creating much needed local jobs. Cody Neff has always loved the West’s lifestyle, mountains, timber, hunting, wildlife, and people. For the past seven years he, his wife Stephanie, and their three kids have lived in Crawford, Colorado. “We love the small town way of life, family emphasis, and beauty and serenity of the area. Forests are a lifeline to our valley and lifestyle here, offering opportunity for jobs and industry, food, recreation, and so much more,” says Cody. Out of a deep desire to manage forests and rangelands in a responsible and beneficial way, Cody and Stephanie started West Range Reclamation. “We love this industry and our company because we believe we are making a difference. Our deep commitment, along with countless others, truly does support the health of our forests and our way of life. We believe that what we do will result in generational change and continuous contribution. We are proud to be a part of that.” West Range was honored to be selected to serve as the contractor for the Front Range Collaborative Forest Landscape Restoration project. “The partnership between West Range and the U.S. Forest Service has pioneered for the nation a new approach to managing our national forests in a manner that increases the pace of forest reclamation and fuels reduction work while creating economic growth,” said Cody. The continued stability of the ten-year project has also allowed West Range to provide well-paying, steady, year-round work for their employees. “We are extremely supportive of the CFLR program and believe that all fuels and forest health treatment projects should be approached as a partnership. By maintaining strong communication and collaboration among partners and local communities, we can be more effective and efficient in managing our forests and natural resources,” offers Cody. Looking forward, Cody adds “Forest management, when done properly, will help conserve the western landscape attributes that are so greatly valued by all. Most importantly, sound management of these resources will help ensure that our forests can achieve their full potential and continue to provide for the rural communities and wildlife that depend on them. “We are honored to be creating sustainable forestry solutions for our communities and providing opportunities for our children, and their children, to enjoy the same benefits the forests give us today.”</t>
  </si>
  <si>
    <t>Florida Accelerating Longleaf Pine Restoration</t>
  </si>
  <si>
    <t>The 567,800 acres in Florida’s Osceola National Forest and adjoining lands within the Accelerating Longleaf Pine Restoration CFLR have substantial timber resources and a history of dangerous wildfires. CFLR activities that reduce wildfire risk also support job opportunities, bio-energy development, wildlife habitat, and the health of natural water systems. Sheldon Wilson, owner of WCC Services in Winter Park, does not equivocate about the value of the Accelerating Longleaf Pine CFLR project. “This forest is healthier because of the work we’ve done here, made possible by the Collaborative Forest Landscape Restoration program.” Over the past year his contracting firm has employed forest workers to prepare sites in the Osceola National Forest for controlled burns. “We’ve treated thousands of acres, mulching and roller chopping the palmettos that have spread through these longleaf pine forests due to a lack of natural fires.” The longleaf pine forest of the South once covered 90 million acres across more than a dozen states, but today is confined to 2% of its former range due to agricultural conversion, development, and commercial forest land uses. The longleaf pine forest supports one of the most life-rich systems in North America. The work Wilson’s company does is a step towards helping restore the area. An icon of this nearly lost American forest type is the red-cockaded woodpecker, one of the most endangered birds in North America. These woodpeckers depend on the longleaf pine as a nesting tree, where they can raise their young in cavities protected from marauding snakes and other predators. Fortunately, thinning and controlled burning projects like those in the Accelerating Longleaf Pine Restoration CFLR have proven effective in promoting the breeding success of red-cockaded woodpeckers elsewhere in the South. “It gives me a great deal of satisfaction knowing that we are helping these birds, and other critters that depend on longleaf pine, while providing a good living to my employees at the same time,” says Wilson. In Osceola National Forest alone, about 50% of the landscape is degraded due to fire exclusion and hydrologic alterations. These practices have resulted in destructive emergency wildfires; between 1998 and 2010 wildfire suppression in the Osceola National Forest cost $31 million. The Accelerating Longleaf Pine CFLR is an outgrowth of a larger cooperative effort, called the Greater Okefenokee Association of Landowners (GOAL), formed to address the wildfire issues that have plagued the area. This association coordinates around the management of nearly 2 million acres of federal, state, and private forest lands in five counties within Northeast Florida and Southeast Georgia, which includes the Osceola National Forest and the Okefenokee National Wildlife Refuge.</t>
  </si>
  <si>
    <t>Colorado Restoring Colorado's Uncompahgre Plateau</t>
  </si>
  <si>
    <t>Over forty percent of Colorado’s 555,300 acre Uncompahgre plateau is located in the “wildland urban interface” and fuels reduction is a community safety priority. At the same time restoration treatments will improve wildlife habitat and conditions for native Colorado cutthroat trout and provide crucial employment opportunities for the last remaining large sawmills in Colorado. Born and raised in Colorado, 16 year-old Sarah Stalcup has been enjoying the outdoors with her family ever since she was a little girl. She loves practically everything about being outside: camping, climbing, fishing, mountain biking, and the list goes on. According to Sarah, “Almost everyone I know goes camping a couple times a year to be outside and enjoy all that we have here in Colorado.” The Uncompahgre Plateau Collaborative Forest Landscape Restoration project is funding treatments to bring the forest back to its healthy condition, improve wildlife habitat, and reduce the risk of catastrophic wildfires. Sarah gets to study the project’s effects. Sarah previously had an apprenticeship with the U.S. Forest Service before entering the 10th grade at Delta High School, and funding from the Uncompahgre Plateau CFLR allowed her to continue data collection in Grand Mesa, Uncompahgre, and Gunnison National Forests. “Through the program, I’ve had the opportunity to work with resource professionals in forestry, wildlife and fisheries biology, archaeology, engineering and land surveying,” Sarah says. Sarah also conducted a monitoring project that she presented to the Multi-Party Monitoring Group for the Uncompahgre Plateau CFLR, and took to the State Science Fair Competition in 2011. With help from Forest Service personnel, Sarah’s research will provide a second year’s worth of data that will not only strengthen her Science Fair project for the coming year, but also help the Forest Service monitor long-term trends of stream health on the affected allotment. Sarah was thrilled to get the apprenticeship the first year it was offered and even more so to get it again this year. “The experience has motivated me to pursue a career in the sciences, specifically biology and the best thing about my apprenticeship has been being able to work outdoors while learning at the same time. I’m really glad that I’ve been able to have this great learning experience at such a young age,” she explains. Looking forward, Sarah says, “I hope forest conditions keep improving here in Colorado. I appreciate the work being done to get our forests back to where they are supposed to be, while still allowing access for people to experience and enjoy them at the same time.”</t>
  </si>
  <si>
    <t>Montana Southwestern Crown of the Continent</t>
  </si>
  <si>
    <t>The Southwestern Crown of the Continent Collaborative Project is pioneering new forest restoration efforts across 1.5 million acres in western Montana. The Project is uniting the goals of forest health and jobs that will restore clean water, improve wildlife habitat for elk and grizzly bears, and create economic opportunities for an existing skilled workforce. Jeanette Nordahl has been recreating in Lincoln since 1972 when her family bought land and built a cabin in the area. She fondly recalls weekends, summers, and winter vacations spent hiking, fishing, and snowmobiling the Upper Blackfoot Valley. Nordahl lives full-time in the Upper Blackfoot Valley community of Lincoln and is an active member of the Ponderosa Snow Warriors, a snowmobile club. The club, originally formed in 1967 and boasting over 250 members, began partnering with the U.S. Forest Service about 15 years ago to fight noxious weeds in the valley. Jeanette serves as the project manager for this weed eradication program. “Weeds have been an ever increasing problem here. Based on the memories I have of this place in years past, I just can’t sit by and watch the weeds take over,” says Jeanette. Besides being home to Jeanette, the area is also home to the Scapegoat Wilderness—the first citizen-initiated wilderness area in the country—and the world-famous Blackfoot River, which is an important area for elk, grizzly bears, lynx, and wolverine. Jeanette is a strong supporter of the Southwestern Crown of the Continent work, and has been engaged in the effort to restore the forest since it started three years ago. “The Southwestern Crown Collaborative Forest Landscape Restoration program is a critical tool for us to maintain our way of life—and keep the weeds out—here in Lincoln. We’ve also been able to start paying local contractors to do the work,” she adds. “I have seen first-hand the benefits to people, water, and wildlife the work this program is doing,” Jeanette continues. “We’ve been able to fight weeds on three times the ground we used to cover. Areas that used to be infested with weeds are now covered with native wildflowers.” “It is my hope that we can make the valley weed free and engage the younger generation in the fight,” offers Jeanette. “I am thankful the Southwestern Crown of the Continent project is helping make this hope come true.”</t>
  </si>
  <si>
    <t>Mississippi De Soto Sustainable Forest Collaborative</t>
  </si>
  <si>
    <t>The Longleaf Pine Ecosystem Restoration and Hazardous Fuels Reduction project is one of the High Priority Restoration projects funded outside of CFLR. The longleaf pine ecosystem of De Soto National Forest is home to a broad variety of threatened and endangered species, including gopher tortoise and red-cockaded woodpecker, in addition to popular game species such as white-tailed deer and bobwhite quail. Through longleaf pine re-establishment and thinning treatments, the 374,000 acre CFLR project is improving wildlife habitat and making De Soto forests more resilient to wildfire, drought, insects, pollutants, and climate change. Will Breland has lived his entire life with Mississippi National Forest in his backyard. “It has been my family’s playground for several generations. We hunt, hike, fish, and just enjoy the scenery here.” Breland also makes his living in the forest as a timber buyer for Hood Industries. The company owns and operates a sawmill and two plywood plants in the Wiggins area, and employs about 700 people at just these three mills. The company recently purchased two U.S. Forest Service timber sales that are part of the Longleaf Pine Ecosystem Restoration and Hazardous Fuels Reduction High Priority Restoration Project (HPRP), and according to Breland, “It was a big deal for the Forest Service to sell timber to our company because they are the biggest land owner in the area.” Breland offers the HPRP project has brought additional benefits to the local community. “We are removing off-site species that were planted here years ago and thinning the longleaf pine stands. This is really improving the native wildlife habitat and will provide better wildlife populations for the future. The project is also providing local jobs for people like me and the logging crews necessary to remove the timber.” “The HPRP project is helping us to manage our forests for both current and future recreation and business,” adds Breland. “I am glad to see some good forest management practices implemented on our National Forest here at home, and my hope for the future of Mississippi’s forests is sustainability. Ideally, we will be able to cut, manage, and move forward. Even though I work in timber sales, I enjoy spending time in the forests and don’t want to see them clear cut.”</t>
  </si>
  <si>
    <t>Idaho Selway-Middle Fork Clearwater</t>
  </si>
  <si>
    <t>The Clearwater Basin Collaborative offers a path away from the historic “timber wars” towards a more constructive future by meeting the needs of local communities, conservationists, timber industry, sportsmen, and the Nez Perce Tribe. CFLR funds enable the collaborative and U.S. Forest Service to take a strong step in creating local jobs and restoring healthy forests. Joyce Dearstyne’s first memories in the Clearwater Basin of Idaho are helping raise an outdoor timber frame classroom. The timber for that classroom came from value-added wood products, and helped highlight the opportunity to diversify the timber-based economy of her declining town. She loves her town of Elk City for its scenic beauty within the Nez Perce National Forest. The forest is home to majestic elk, moose, and mountain lions, spawning streams for salmon, steelhead and bull trout, and nesting areas for Snow and Canadian geese. The Clearwater Basin is also important for people, as headwaters to the Columbia River Basin and water supplier to much of the Pacific Northwest. Of course, the Clearwater Basin provides places for people to enjoy their outdoor Idaho lifestyle, too. Joyce is working to keep those memories alive as the Executive Director of Framing Our Community (FOC), a member of the Clearwater Basin Collaborative (CBC), and the Selway-Middle Fork Clearwater CFLR. FOC is a 501(c) 3 non-profit which provides programs that create jobs, improve forest and watershed conditions, and increase educational opportunities for people in the Clearwater Basin. “I have found my passion and can’t imagine doing anything else,” says Joyce. “These forests have provided a haven for wildlife on the lands and waters, income for those who work in its mountains, and serenity for those who live within their confines.” “The Selway-Middle Fork Clearwater CFLR project is a critical tool for us to maintain the historic way of life here in the Clearwater Basin,” said Joyce. “It is putting people to work with fuels reduction, replanting trees, improving fish habitat by reducing sedimentation, lowering stream temperature, and removing pathogens, and eradicating invasive species of plants.” “I have seen the first-hand benefits to people, water, and wildlife that this program is doing, which I hope future generations will be able to share with their own families.” Joyce adds.</t>
  </si>
  <si>
    <t>Washington Northeast WA Forest Vision 2020 Collaborative Landscape Restoration Project</t>
  </si>
  <si>
    <t>The Northeast Washington Forest Vision 2020 Collaborative project is one of the High Priority Restoration projects funded outside of CFLR. The Kettle River Range is a meeting place for the forests of the Cascade and Rocky Mountains, a diverse haven for elk, mule deer, redband cutthroat, bull trout, Canada lynx, pileated woodpecker, and pine marten. The project is using brush removal, small diameter tree thinning, and controlled burns to decrease the risk of destructive mega-fires across the 124,396 acre project. These activities are also producing material for local sawmills and secondary manufacturers, as well as provide biomass for a local power producer. Russ Vaagen has lived in the Colville area for nearly all of his life. He was born and raised 10 miles from town adjacent to Colville National Forest lands. Growing up, he spent countless hours hiking, fishing, hunting and recreating in northeast Washington. Today Vaagen lives near Colville and is working hard to keep the area’s forests healthy for future generations. He pursues this as President of the Northeast Washington Forestry Coalition (NEWFC), a non-profit group collaborating on National Forest issues, and as Vice President of Vaagen Bros. Lumber, Inc., a 60 year old company that specializes in small logs and produces lumber from forest thinning. “Bringing people together to work on these issues is a great way to drive innovation and provide a catalyst for more great work in the future, especially as we learn how to do it even better,” says Vaagen. NEWFC has successfully collaborated on approximately 30 projects on the Colville National Forest. The Northeast Washington Forest Vision 2020 HPRP complements the Coalition’s efforts by focusing work on a large, yet specific area in the Kettle River Range and surrounding mountains. This project will create direct jobs on the ground and provide much needed supply to local sawmills, pulp mills, and co-generation power plants fueled by woody biomass, while reducing the threat of catastrophic wildfire to local communities. “Landscape level projects are the best way to get meaningful work done on the ground,” Vaagen offers. “CFLR helps that happen and focuses on the larger issue rather than micro-managing.”</t>
  </si>
  <si>
    <t>Arkansas Ozark Highlands Ecosystem Collaborative Landscape Restoration Project</t>
  </si>
  <si>
    <t>The Ozark Highlands Ecosystem Collaborative project is one of the High Priority Restoration projects funded outside of CFLR. The dense forests and open woodlands of the Ozark Highlands are important for a variety of wildlife species, including elk, turkey, Bachman’s sparrow, Ozark chinquapin, and the federally endangered Indiana and Ozark big-eared bats. Through thinning and controlled burn treatments, the Project is expanding elk habitat and hunter opportunity, while also making this unique American forest more resilient to wildfire, drought, insects, pollutants and climate change. These measures help maintain the area’s value for people, water and wildlife across the 217,892 acre High Priority Restoration (HPRP) project. Martin Blaney’s first memories of northern Arkansas were as a child fishing with his grandpa and visiting with his family in the foothills of the Ozark Mountains in the Arkansas River Valley. “It’s a place which in some respects has not changed that much with time,” he says. Today Martin lives in between the Ozarks and the Ouachita mountains, and for the past 27 years has been working to keep his memories alive as a wildlife conservationist. His role today with the Arkansas Game and Fish Commission accomplishes habitat restoration and management, providing wildlife benefits across the landscape for the people of Arkansas. “I can’t imagine doing anything else,” says Martin. “The forests have provided a place for me, my family, and my career for years.” Martin is a strong supporter of the Ozark National Forest and has been engaged as a conservation partner in the effort to restore the forest and its wildlife. “The Ozark Highlands HPRP is a critical tool for us to maintain our way of life here in the Ozark Mountains. It is putting people to work providing recreational equipment, outdoor sporting opportunities, mom and pop stores, and forest resources.” “It is my hope that one day my own grandchildren will be able to share this place with their own families,” adds Martin. “I am thankful the Ozark Highlands HPRP is helping make this hope come true.”</t>
  </si>
  <si>
    <t>California Amador Calaveras Cornerstone Collaborative Landscape Restoration Project</t>
  </si>
  <si>
    <t>The Amador Calaveras Cornerstone CFLR encompasses a 390,904 acre forested area within the Eldorado and Stanislaus National Forests. The project will produce about 143,000 CCF of sawtimber and 66,000 green tons of biomass. It is anticipated that more than $9 million will be saved in future wildfire management costs. The Amador Calaveras Cornerstone CFLR will create and maintain an estimated 204 part and full- time jobs, with a labor value of approximately $7.96 million. Cathy Koos Breazeal, executive director of the Amador Fire Safe Council, has called the west slope of the Sierra Nevada home for the past 25 years. “Our climate is fabulous here, with four distinct seasons and hiking and kayaking just up the road,” says Cathy, who is an avid hiker, writer, backroad explorer, fiber artist, and volunteer firefighter/EMT. “I work from home and love looking out my window and seeing trees, birds, hares, and the occasional bear or mountain lion,” Cathy continues. Cathy manages and directs grants from a variety of funding sources to further the Fire Safe Council’s mission to protect the people of Amador County from the catastrophic effects of wildland fire. As a member of the Amador- Calaveras Consensus Group, Cathy helped develop the ACCG’s Cornerstone Project, selected by the U.S. Forest Service for funding under the CFLR in 2012. The Amador-Calaveras is the headwaters to four major rivers critical to water-users in central California: the Stanislaus, Calaveras, Mokelumne, and Consumnes. The Mokelumne drainage alone provides municipal water for more than 1.4 million East Bay area residents. The region is also home to rare wildlife species, including American marten, California spotted owl, and willow Southwestern flycatcher. “The Amador Calaveras Cornerstone CFLR is a critical tool for protecting our communities while restoring habitat, protecting critical water resources, and creating jobs,” Koos Breazeal said. “It’s putting people to work on fuel reduction, meadow restoration and other critical projects that complement and benefit the Fire Safe Council’s work.”</t>
  </si>
  <si>
    <t>Oregon Southern Blues Restoration Coalition Collaborative Landscape Restoration Project</t>
  </si>
  <si>
    <t>The dry forest environment of the Southern Blues provides a home to Rocky Mountain elk, white-headed woodpecker, and goshawk, and river habitat for bull trout, mid- Columbia steelhead, and Chinook salmon. The CFLR project is increasing availability of small diameter forest products, including biomass, for the nearby communities of John Day and Burns. Controlled burns are being used to improve forage habitat for big game over the 271,980 acre project area. Grant County is a large, rural, natural resource-dependent county in eastern Oregon. Timber and ranching are its main industries, with over 60% of it federally-managed public land. In January 2007, Mark Webb took office as the Grant County Judge. At the time, litigation had ceased virtually all commercial activity on federal lands, while restoration efforts were too limited in scope to make a positive difference. In short, both area communities and forests were dying. Webb was part of a group that believed area communities, environmentalists, and the U.S. Forest Service needed to “retool” their approach if forest and community health were to be improved. To meet this need, Blue Mountain Forest Partners (BMFP) was created in late 2006. Since then it has worked with the U.S. Forest Service to plan and implement five projects. The first project, at about 6,000 acres, took almost three years of hard work to complete; BMFP’s current 42,000 acre project will take half that time. Along with the Harney County Restoration Collaborative in Harney County, BMFP makes up the Southern Blues CFLR. Webb believes there is a two-fold benefit from CFLR investment. “First, it promises to fund important work on federal lands in Grant and Harney counties for a number of years, which is vitally important for the area’s resource-dependent communities,” he says. “And two, it will help the local collaborative process evolve, which will similarly ‘mature’ the Forest Service’s approach to its federal land management responsibilities for the next generation.”</t>
  </si>
  <si>
    <t>New Mexico Zuni Mountain Collaborative Lanscape Restoration Project</t>
  </si>
  <si>
    <t>A critical water source, the Zuni Mountain landscape is also home to a variety of fish and wildlife, including the endangered Zuni bluehead sucker and Mexican spotted owl. Through thinning and controlled burn treatments, the 56,000 acre project is making the forests of Zuni Mountain more resilient to wildfire, drought, bark beetles, and climate change. The Zuni Mountain CFLR will create and maintain an estimated 75 part and full-time jobs, and approximately $37 million is estimated will be saved in future wildfire management costs. As the Regional Wildlife Biologist for the National Wild Turkey Federation (NWTF), it is no surprise that Scott Lerich loves to hunt and work in New Mexico’s forests. While he lives farther south in Alamogordo, Lerich travels often and holds the Zuni Mountains in high regard: “Besides bring an important restoration site, Bluewater Canyon is spectacular!” Lerich works closely with the U.S. Forest Service, New Mexico Game and Fish, the U.S. Fish and Wildlife Service, private landowners, the Bureau of Land Management, and non-governmental organizations across the state to conserve New Mexico’s wildlife habitat. On the Cibola National Forest, Lerich helped establish a ten-year stewardship agreement to restore 2,000 acres a year with CFLR funding. “It’s great to partner with those willing to work towards management of healthy forests. Without the partnerships in New Mexico, the important work wouldn’t get done,” he says. These efforts have created the momentum necessary to establish the Zuni Mountain CFLR, which will benefit the local communities by protecting the forest from catastrophic wildfire, conserve watersheds, and add restoration jobs to the local economy. This partnership allows NWTF to continue working towards quality wildlife habitat and a healthy forest, making Lerich a strong champion of the CFLR. “The project will help us leave the forest in a better condition than how we found them, and I’m looking forward to meeting that goal.”</t>
  </si>
  <si>
    <t>North Carolina Grandfather Collaborative Landscape Restoration Projecct</t>
  </si>
  <si>
    <t>The Grandfather Restoration Project resides within Pisgah National Forest. Restoration activities are occurring over a 41,685 acre area, treating both eastern and Carolina hemlock to control the foreign hemlock woolly adelgid, improving forests in Linville Gorge and along Wilson Creek Wild and Scenic River, reducing mega-fire risk, restoring fire adapted ecosystems and providing small diameter tree materials for firewood, pulp, and specialty furniture and building products. Josh Kelly loves the Southern Blue Ridge—spending both his work days and his down time roaming its forests. As Public Lands Field Biologist with the Western North Carolina Alliance, a grassroots environmental group working in 23 western counties, he is looking down the road to a forest future that is healthier, prettier, and more protective of nearby communities. “In a few decades, the Grandfather District can once again be a place where fire is playing its natural role, helping promote forest health,” he explains. “People will see a forest with more variety—an open understory with more flowering plants, with grasses and young oaks that will attract wildlife, such as turkey and deer.” The benefits will not stop at the forest edge, Kelly says. “While forest health is important, the project will also be good for people in surrounding communities,” he continues. “It’s more than scenery. The Grandfather Collaborative Forest Landscape Restoration project will improve water quality, hunting and fishing opportunities, and neighboring towns will also be safer from wildfires that burn out of control.” Kelly believes the CFLR project will be successful because a diverse group of people and organizations are working together. “That adds a lot of strength to the project. It is just like in an ecosystem where multiple species each fill a role. With this partnership, multiple organizations each fill a role. This gives the project a lot of energy and resilience.”</t>
  </si>
  <si>
    <t>Oregon Lakeview Collaborative Landscape Restoration Project</t>
  </si>
  <si>
    <t>Lakeview is an important water source for agriculture and wildlife. Rare wildlife in the project area include bald eagle and redband trout, as well as more common elk, pronghorn, and black bear. The area has been prioritized by the state for mule deer and sage grouse habitat restoration. CFLR Project treatments are improving water conditions, reducing the risk of destructive mega-fires, and fighting beetle infestation through brush removal and controlled burns. Paul Harlan graduated from Lakeview High School in Lakeview, Oregon. His two children graduated from Lakeview. His father also graduated from Lakeview. “We have a rich heritage in Lakeview,” he says with understatement. Paul still lives in Lakeview today and is Vice President of Resources for the Collins Companies. “We will only be successful if we find a way to be responsible and sustainable. Our sawmill draws a third of its raw material from local Forest Service grounds. This on-the-ground management reduces fire danger and improves the overall health of the local forests.” Harlan has been involved in efforts to restore the local forests since 1997. This longtime involvement has encouraged Harlan to be a strong supporter of the Lakeview Collaborative Forest Landscape Restoration project. “When I stand on the edge of the forest in the early morning, and see the long rays of light across the land, I can’t imagine being anywhere else,” says Paul. “This place is more than amazing and has provided a place for me, my family, and my business for years.” “It is my hope that the people of Lakeview will be able to continue to live in this very special place with their own families, perhaps for the next three generations” offers Paul. “I am thankful the Lakeview CFLR is helping make this hope come true.”</t>
  </si>
  <si>
    <t>Idaho Weiser-Little Salmon Headwaters Collaborative Landscape Restoration Project</t>
  </si>
  <si>
    <t>Approximately 87% of the Payette National Forest is forested with a continuous landscape of low- to mid-elevation forest, an ideal home for about 300 wildlife species, including elk, deer, moose, black bear, mountain lion, wolverines, and fishers. The CFLR project is working to increase economic activity through biomass utilization, forestry, and natural resource jobs. Approximately 50,000 green tons of biomass chips and 50,000 CCF of sawtimber will be produced annually across the 190,000 acre project area. Forest restoration is complicated and doing it through collaboration requires extensive information sharing. Managing information is how Dennis Murphy provides a critical service to the Weiser-Little Salmon Collaborative Forest Landscape Restoration project on the Payette National Forest in Central Idaho. Through his business Spatial Interest out of McCall, Idaho, Dennis serves as the scribe, web master, institutional memory, librarian for internal communications and external research, meeting coordinator and Geographic Information Systems wonk for the Payette Forest Coalition (PFC.) The three-year-old PFC provides recommendations for consideration to the Payette National Forest, in the 900,000 acre CFLR landscape. “My work contributes to the way the collaborative functions to make good decisions, and forest management is tough enough even in one organization,” he explained. “To combine more than 20 organizations, with 20 to 25 citizens attending each PFC meeting, requires data management.” Besides PFC, Dennis provides technology and management to a number of other Idaho collaborative groups in addition to the PFC. “CFLR raises visibility of forest restoration and focuses attention on a few forests to provide a window of opportunity to show restoration work can be done in a collaborative way,” he said. “People can work together in order to find common goals and objectives to have ecological benefit and benefit the community.”</t>
  </si>
  <si>
    <t>California Burney-Hat Creek Basins Collaborative Landscape Restoration Project</t>
  </si>
  <si>
    <t>Renowned for outdoor recreational opportunities, “The Basins” has numerous springs and is also a haven for wildlife species, including black-tailed deer, California spotted owl, northern goshawk, American marten, and Pacific fisher. Controlled burns and mechanical fuels reduction are boosting wood production and reducing the threat of destructive mega-fires. Destructive fire probability is expected to decrease by more than a third, saving an estimated $11 million in future fire management costs across the 69,239 acre CFLR project area. Fourth generation rancher, Pam Giacomini believes Collaborative Forest Landscape Restoration investment in Burney Hat Creek will help restore jobs, the health of the forest, and the surrounding watersheds in which she has lived and worked for most of her life. Giacomini’s family are long time U.S. Forest Service grazing permittees. She and her husband currently graze cattle on lands where her great-grandfather once grazed, which are now managed by the Forest Service. She has watched the number of local jobs involved in resource management erode over the decades, which has hurt the local economy. “CFLR creates the opportunity, as a community, to bring jobs back to our area that will not only invigorate our local economy and help our families, but will also help to restore the health of our forests.” “Working collaboratively with our Forest Service partners and private landowners and businesses, we can take the non-productive growth out of several areas of the forest and help restore it to a viable, productive forest land that will be more resilient to catastrophic wildfire.” “My nieces, nephews and their children should have the opportunity to live and work in our watershed and to become responsible stewards in the future. I believe CFLR can help do that.”</t>
  </si>
  <si>
    <t>Kootenai Valley Resource Initiative Project</t>
  </si>
  <si>
    <t>The Kootenai Valley provides winter range for big-game, as well as habitat for rare caribou, bull trout, burbot, grizzly bear, and lynx. Virtually all of the wildlife species that were present at the time of Columbus are still present. Thinning treatments are providing commercial timber and biomass opportunities, while controlled burns are reducing the risk of damaging mega-fires, improving water quality, enhancing wildlife habitat, and addressing insect infestation across the 39,430 acre CFLR project area. For all of his 56 years Dan Dinning has lived in Boundary County, Idaho. His earliest memories are of fishing and hunting with his grandfather and father in the Hall Mountain area. All of his life has been spent enjoying the outdoors with his family, especially in the Selkirk Mountains. Dan still lives in Boundary County and is working to keep those memories alive as a County Commissioner. “I became a Commissioner to help the community maintain and grow the natural resource jobs that the lands provide, while seeking to restore health of the landscape.” Dan is a strong supporter of the Kootenai Valley Resource Initiative CFLR, and has been engaged in the effort to restore the forest for over 12 years. “The project is a critical tool for us to maintain our way of life here in Boundary County. It is putting people to work, improving water quality, habitat, and forest health. This is being accomplished with our Kootenai Valley Resource Initiative group.” Dan adds, “It is my hope that my children, and many future generations will reap the benefit of what we are doing today, that they may share this place with their own families just as I have been able to do.”</t>
  </si>
  <si>
    <t>Missouri Pine-Oak Woadlands Collaborative Landscape Restoration Project</t>
  </si>
  <si>
    <t>The Current River Hills is home to Missouri’s largest contiguous forest and three scenic riverways. The area is a haven for a suite of wildlife species, including turkey, summer tanager, eastern tiger salamander, red bat, and ornate box turtle. Through thinning and controlled burn treatments, the Pine-Oak Woodlands Project is making the Missouri woodlands more resilient to wildfire, drought, insects, and climate change across the 115,860 acre CFLR project area. Steve Jarvis recently took on the role of Executive Director at the Missouri Forest Products Association (MFPA). The MFPA serves and promotes Missouri’s forest products industry, advocating for sustainable management and sound stewardship practices. “The Missouri Forest Products Association is very concerned about the health of Missouri’s forests. The risk of insect infestations, disease, and wildfire danger is growing in many forest stands, including the Current River region that is the focus of the Mark Twain National Forest’s initiative,” Jarvis said. The Pine-Oak Woodlands Collaborative Landscape Restoration Project will increase resiliency to these threats through thinning and controlled burn treatments, and will improve the overall health of the woodlands. Jarvis supports the CFLR project because it shares a common goal with the MFPA: restored forests that will benefit a thriving forest products industry. “Our association recently published a report entitled Improving Forest Health Sustains Rural Communities. We believe that the Pine-Oak Woodlands CFLR will help to sustain healthy forest systems and a healthy forest products economy that is vital to local communities in the Ozarks.” The CFLR project will produce approximately $9.3 million in sawtimber and $1.7 million in biomass, and will save up to an estimated $18 million in wildfire management.</t>
  </si>
  <si>
    <t>Arkansas and Oklahoma Shortleaf-Bluestem Community Collaborative Landscape Restoration Project</t>
  </si>
  <si>
    <t>The shortleaf pine-bluestem woodlands are home to 29 endemic species found nowhere else on earth. The woodlands also provide habitat for deer, turkey, quail, and red-cockaded woodpeckers. Through thinning and controlled burn treatments, the Shortleaf-Bluestem Community CFLR will make the forests of the woodlands more resilient to wildfire, drought, insects, pollutants, and climate change to maintain the area’s value for people and wildlife. “I’m proud to be participating in the Shortleaf-Bluestem Community CFLR,” says Larry Boccarossa of the Arkansas Timber Producers Association. His organization has partnered for more than twenty years with the Arkansas Forestry Commission, and an additional twelve years with The Nature Conservancy, in presenting 1,040 training programs to more than 14,000 workers and foresters on environmental benefits of sustainable management. A key component of this environmental training has been protecting vital natural systems such as the Shortleaf-Bluestem grasses of western Arkansas and southeastern Oklahoma, original to the Ouachita Mountains and the Ouachita National Forest in both states. “The positive impact of controlled burns and careful tree harvesting in the Shortleaf- Bluestem environment in the Ouachitas has helped our workers and foresters save and create thousands of jobs that serve dozens of timber-using mills in the region,” says Boccarossa. “In addition, this work has protected dozens of pristine streams and rivers in the Ouachita through the use of Best Management Practices during timber harvesting and regeneration efforts.”</t>
  </si>
  <si>
    <t>Overview of CFLR</t>
  </si>
  <si>
    <t>The Secretary of Agriculture has selected 23 projects on the basis of their demonstrated capacity to improve forest health and provide jobs and services for people. Over ten years the Collaborative Forest Landscape Restoration program (CFLR) will: create and maintain more than 6,000 jobs cumulatively in fourteen states, CFLR projects with strong markets for wood by-products estimate reducing their treatment costs by as much as $450 per acre, several CFLR projects will reach 500,000 acres, leverage two-thirds in private and non-federal funding ($152.3 million) as expended in federal funding ($244.8 million). To achieve its ten year goals CFLR needs Congress to pass, and the President to sign, sustained funding at the authorized level through 2019. Since inception, investment in CFLR has steadily increased: in FY 2010 Congress appropriated $10 million; $25 million in FY 2011; and in FY 2012 Congress provided funding consistent with the President’s Budget request and fully authorized level of $40 million.</t>
  </si>
  <si>
    <t>About the People Who Support the Collaborative Forest Restoration Program</t>
  </si>
  <si>
    <t>A federally-chartered advisory panel was set up by the Department of Agriculture to recommend CFLR proposals. The 15 member advisory panel included representation of the diverse interests in most landscapes, including people who work for the forest industry and conservation groups, and people with expertise in rural economic development, land and water restoration, fire management, fish and wildlife, and biomass and wood use. The CFLR program is supported by private businesses, communities, counties, tribes, water suppliers, associations, and non-govern- mental organizations. Seven organizations operate the CFLR Coalition—American Forests, Defenders of Wildlife, Forest Business Network, The Nature Conservancy, Society of American Foresters, Sustainable Northwest and The Wilderness Society—with 145 member organizations from 22 states. The Coalition purpose is to secure full funding for, and ensure the success of, the Collaborative Forest Landscape Restoration program.</t>
  </si>
  <si>
    <t>President's Message</t>
  </si>
  <si>
    <t>People, Places, Purpose: 2011 Annual Highlights</t>
  </si>
  <si>
    <t>When I think about the highlights of 2011, I recall a room packed with hundreds of partners of the American Forest Foundation (AFF)—from the administration, Congress, the forest and wood products sector, along with Tree Farmers, educators, conservationists, children, parents, and colleagues in the forestry community. We were all gathered to celebrate the International Year of Forests, and AFF, along with the National Association of State Foresters and the U.S. Forest Service, had brought our community together to emphasize the importance of private working forests in America. We were surrounded by 51 “Forest Boxes”—one from every state and the District of Columbia—created by Project Learning Tree classrooms. Each box depicted the special characteristics of a state’s forests. The boxes were full of poetry, paintings, photos, forest products, and souvenirs. They told the story of the significance of America’s forests, as seen through the eyes of the next generation. This gathering epitomized what the American Forest Foundation is all about. Our purpose is to ensure that the special places cared for by family forest owners are recognized as essential to America’s well-being and economic prosperity. AFF works on-the-ground with families, teachers, and elected officials to promote stewardship and protect our nation’s forest heritage. A commitment to the next generation unites our nationwide network of forest owners and teachers working to keep our forests healthy and our children well-prepared for the future they will inherit. AFF works nationwide and in partnership with local, state, and national groups to provide hands-on support for America’s 10 million family forest owners, giving them the tools they need to manage healthy and sustainable woodlands. Clean air, clean water, habitat for wildlife, wood for sustainable building, good-paying rural jobs, and nature for hiking, hunting, and fishing—all come from family forests. And AFF’s sustainable woodland system, the American Tree Farm System, helps 89,000 family forest owners meet stringent third-party standards for managing nearly 26 million acres of forestland. To grow the next generation of leaders— those who will inherit America’s natural legacy— AFF also works with tens of thousands of teachers each year. Through our education program, Project Learning Tree, we provide a peer-reviewed, award- winning environmental education curriculum. In an era where more and more children are disconnected from nature, over 500,000 teachers nationwide have been trained in this curriculum, opening a door to America’s outdoor heritage for more than 75 million students. As you’ll see when reading through the highlights of 2011 in the following pages, our purpose is interlocked with people and places: The people in our networks who are committed to ensuring America’s forest legacy continues, and the places across the nation they steward. The people span a wide range of backgrounds—from Tree Farmers who are sustainably managing working forests, to partners who are helping us reach more woodland owners to improve stewardship on more acres, and to educators, who use forests as a window on the world to help the young appreciate the importance of our woodland resources. And they are all united in a shared purpose: to protect the places that represent America’s forest legacy. To all of these people—and to the donors who gave generously to AFF in 2011—we thank you for your support, and we look forward to working with you in the coming years.</t>
  </si>
  <si>
    <t>Developing Markets for Sustainable Forestry in Georgia and New England</t>
  </si>
  <si>
    <t>Two major projects, one in Georgia and the other in northern New England, continued in 2011 to demonstrate that there is a strong potential market for the “ecosystem services” provided to the public by sustainably managed private forests. Ecosystem services can be described as “nature’s benefits”—clean air, clean water, wildlife habitat, and places for recreation, for example--that come from a healthy forest ecosystem and that contribute to the public good. Near Fort Benning, Georgia, AFF worked with the Longleaf Alliance, the World Resources Institute, Advanced Conservation Solutions, The Nature Conservancy, the U.S. Fish and Wildlife Service, the U.S. Department of Defense, and other partners to design an innovative habitat conservation trading program to help protect the gopher tortoise. The species is threatened in some parts of its range, and depends on active and continuous forest management for its survival. The project is funded by a conservation innovation grant from the U.S. Department of Agriculture’s Natural Resources Conservation Service. When fully implemented, the proposed habitat credit trading program will enable private forestland owners to sell credits generated by their good management of gopher tortoise habitat to organizations that need to mitigate the impacts of their work, such as road construction, on gopher tortoise habitat nearby. The Natural Resources Conservation Service also funded a project in New England designed to highlight the importance of privately owned forests in protecting two watersheds: the upper Connecticut River watershed along the Vermont-New Hampshire border, and the Crooked River watershed serving Portland, Maine. The goal is to pay landowners who manage their forests sustainably for the important role they play in protecting water quality. It’s a win-win solution. When the project is fully implemented, family forest owners will be able to maintain their forestland, and have additional income to help defer costs to keep their forestland. Communities downstream will benefit from water that is cleaner and costs less to treat than through an expensive water treatment facility. In June of 2011, AFF and the World Resources Institute co-sponsored the fourth annual national Ecosystem Markets Conference, Ecosystem Markets: Making Them Work in Madison, Wisconsin. The conference brought together a diverse group of stakeholders to explore how markets can be used to protect and restore ecosystems, and also provide economic benefits to family forest owners. Experts, innovators, and hands-on users of these evolving market models gathered to learn about recent progress, how these markets will affect family forests and other property owners, and how state and regional efforts can merge into a common model.</t>
  </si>
  <si>
    <t>Highlights</t>
  </si>
  <si>
    <t>While world leaders brought attention to the vital role forests play in people’s lives by declaring 2011 the International Year of Forests, here at home, the American Forest Foundation expanded our work to ensure the sustainability of family forests for present and future generations. We worked in a host of places, engaging landowners in conserving some of America’s most important forest landscapes. We made progress in fulfilling our purpose: achieving better forest stewardship on more acres, from coast to coast, and educating the next generation of conservation leaders. None of this progress would have been possible, however, without people—our on-the-ground networks of committed individuals who work tirelessly to help deliver tools and resources to family forest owners and environmental educators. These networks include the tens of thousands of family forest owners, volunteers, foresters, and inspectors who represent the American Tree Farm System —the largest and oldest sustainable family forest woodland system in the United States. And they include school administrators and educators in all 50 states who participate in Project Learning Tree, our acclaimed environmental education program. And they include nearly 10,000 grassroots advocates—individuals who work with us to promote public policies that encourage forest conservation and stewardship—and donors, whose financial support makes our work possible. People are the key to all of our successes. People on the ground, in their communities, working to make sure that working forests are healthy and sustainable, not just today, but for the future. As a member of the American Forest Foundation family, we hope you will join us in celebrating the successes described in these pages. They are your successes, too!</t>
  </si>
  <si>
    <t>Protecting Woodlands—and Livelihoods—in Wisconsin</t>
  </si>
  <si>
    <t>One of the most important places in the upper Midwest is the rugged region known as the “Driftless Area,” an area of special conservation focus for the American Forest Foundation. About 40 percent of the region (2.1 million acres) is forested, with 96 percent of these forestlands privately owned. Yet many landowners—including a recent influx of absentee owners who visit their land mostly for weekend getaways from the city— are unaware of how important it is to actively manage their woodlands. As a result, there has been a surge of unsustainable development and logging that threatens the future of this iconic landscape. To keep this vital land healthy and productive, AFF is helping to lead the Driftless Forest Network, a broad coalition of local and regional partners representing nonprofit organizations, government resource management agencies, and academic institutions. Through the coalition we are reaching landowners in new ways to, among other conservation goals, protect songbird habitat and ensure that the Driftless Area’s oak woodlands continue to thrive and produce income and jobs for local people. We are now working with hundreds of newly engaged landowners, helping them recognize the value of active management. A neighbor-to- neighbor network of volunteers walks the woods with landowners who are just beginning to learn about their land, providing them with the right information and connecting them with professional expertise at the right time.</t>
  </si>
  <si>
    <t>Supporting Family Forest Owners</t>
  </si>
  <si>
    <t>ATFS celebrated its 70th anniversary in 2011, and marked that milestone by supporting more than 89,000 woodland owners in sustainably managing more than 26 million acres of forestland in America. Through ATFS, we continued to address the many threats that face woodland owners today, and provided family forest owners with the tools and resources they need to leave their Tree Farms as a legacy for the future. Once again we honored the extraordinary family forest owners who make up ATFS with our annual Outstanding Tree Farmer of the Year Awards, made possible with support from our corporate sponsor, Stihl Inc. The 2011 national award, which recognizes outstanding sustainable forest management on privately owned woodlands, went to Joseph "Steve" and Janet Funk of Coeur d’Alene, Idaho. The Funks’ Edgecreek Tree Farm is a 369-acre woodland that has become a valuable tool in demonstrating sustainable management of degraded forests and the pathway to a healthy and thriving forest. Through both the American Tree Farm System (ATFS) and Project Learning Tree (PLT), the American Forest Foundation continued to bring people together in 2011—in powerful networks that made a difference from coast to coast. Our best hope for the future of sustainable forestry is how we can motivate others to pass on these values.</t>
  </si>
  <si>
    <t>Improving Access to Markets for Sustainably Grown Wood</t>
  </si>
  <si>
    <t>Healthy forests need healthy markets, and our efforts to increase the use of wood in green building achieved significant gains in 2011. At AFF’s Year of the Forest celebration in March 2011, Secretary of Agriculture Tom Vilsack made a ground-breaking announcement that the U.S. Department of Agriculture would officially recognize wood as a good, “green” building material, declaring a preference for wood in all new USDA buildings and announcing a new initiative to promote wood. Secretary Vilsack’s leadership helps position ATFS-certified wood products in the marketplace, and paves the way for other federal agencies to adopt similar green building policies. In a related legislative development, AFF, working in concert with many partners, succeeded in getting language added to legislation in 2011 that will require the U.S. Department of Defense to review its green building policies, which could open the door to increased use of wood in Defense Department buildings. The green building market in the United States is estimated to balloon from $7.1 billion in 2010 to $173 billion by 2015. Wood is “the” green building material and AFF will continue to ensure that wood, especially ATFS certified wood, is included in this growing market.</t>
  </si>
  <si>
    <t>Engaging Landowners to Increase Stewardship</t>
  </si>
  <si>
    <t>In 2011, AFF took the first steps on an ambitious new strategy to encourage better stewardship on more forested acres. Our goal: reaching out to the millions of private woodland owners who are not currently part of our network, but who could benefit from the tools and resources AFF provides. In addition to this new outreach strategy and our work in the Driftless Area, AFF also launched a landscape-scale pilot project in 16 southern Mississippi counties. There, AFF is partnering with Tree Farmers, County Forestry Association members, Mississippi Forestry Association members, Extension leaders, the Mississippi Forestry Commission, the Natural Resource Conservation Service, and The Nature Conservancy to engage more landowners in forest management. Many of these landowners are likely to harvest or actively manage their forest at some point, so we are developing new strategies and tools to target, reach and support the woodland owners who have the greatest potential for engagement and impact on the land. Southern Mississippi is an ideal site for the pilot project, with its strong and active network of forestry organizations, concerned landowners, and a beautiful landscape that will benefit tremendously from conservation efforts.</t>
  </si>
  <si>
    <t>Preparing the Next Generation of Environmental Leaders</t>
  </si>
  <si>
    <t>Through Project Learning Tree, AFF worked with teachers in all 50 states, providing our peer-reviewed, award-winning environmental education curriculum and helping to assure that the next generation of forest stewards and environmental leaders will be ready to take on the environmental challenges of the future. In 2011, PLT: reached more than 31,000 educators in nationwide workshops, debuted Focus on Forests, a new high school curriculum using forests as a window to teach critical science, math, engineering and technology (STEM) skills, increased the number of schools in our PLT GreenSchools! network to more than 1,300, recognized five PLT National Outstanding Educators for their commitment to environmental education, their exemplary use of PLT, and for integrating exceptional teaching skills into their daily work, continued to support schools and students through our GreenWorks! grant program for projects that connect learning with action. In 2011 we awarded GreenWorks! grants to 28 projects in 20 states to develop school gardens where pollinators can thrive, as part of the PollinatorLIVE program supported by the U.S. Forest Service and the Prince William Network.</t>
  </si>
  <si>
    <t>Bringing Forests into the Farm Bill Debate</t>
  </si>
  <si>
    <t>AFF, through our network of more than 10,000 grassroots advocates, worked tirelessly in 2011 to get forest conservation and stewardship “on the radar” in the congressional debate over reauthorization of the Farm Bill. AFF built a coalition of more than 80 organizations, ranging from industry to environmental groups, united in the effort to make sure private working forests had a seat at the table in the Farm Bill debate. Our purpose was clear: to improve conservation programs that help family forest owners better manage and steward their land. Thanks to AFF’s efforts in 2011, we are well-positioned to get the policy changes we’ve fought for as the massive bill moves toward reauthorization. These changes include getting wood recognized in the U.S. Department of Agriculture’s biobased markets program. By getting these improvements included in the Farm Bill, our work will help drive federal and consumer markets for wood products.</t>
  </si>
  <si>
    <t>Our Programs: Honoring and Supporting Trees and Forests</t>
  </si>
  <si>
    <t>American Forests 2010 Annual Report</t>
  </si>
  <si>
    <t>2010 was a big year for two of our marquee programs: the National Register of Big Trees and Global ReLeaf. Our 2010 Register crowned 733 big tree champions and co-champions, representing 637 species. Florida regained its title for most big trees in a state, taking back the top spot from Arizona, and Delaware made its way back onto the list this year with a champion Virginia pine. Hawaii, North Dakota, Oklahoma, Rhode Island and Wyoming are still looking for champions. In 2010, the Davey Tree Expert Company, the premiere sponsor of the National Register of Big Trees, helped support American Forests’ efforts to make the National Register available solely online for the first time. A historic, favorite tree, the Seven Sisters Oak in Louisiana, regained its champion title in 2010, but the biggest big tree in the country remains General Sherman, a giant sequoia in California and a champ since 1940. General Sherman is a whopping 274.9 feet tall and its trunk weighs nearly 1,400 tons, roughly equivalent to 15 adult blue whales. Global ReLeaf sponsored 45 projects (33 domestic and 12 international) in 2010, planting more than five million trees. Our work included reforesting areas destroyed by fire such as in Custer National Forest in Montana; wetland rehabilitation in places like Cypress Creek National Wildlife Refuge in Illinois; wildlife habitat restoration in states such as Michigan for Kirtland’s warbler and in Texas for migratory birds, butterflies, ocelot and jaguarondi; and international programs to aid communities in various countries, including Cameroon, China, Mexico and Peru. Many long-running Global ReLeaf projects continued in 2010. For 14 years, we’ve been supporting efforts in Texas’ Lower Rio Grande Valley to help protect and restore this region’s habitat, which is one of the most biologically diverse areas in all of North America. In California, we remain committed to helping the communities in San Bernardino Mountains reforest after devastating wildfires in 2003 and 2007. Internationally, we completed a three-year project to restore important mangrove ecosystems in five different provinces of China, and for the fifth year, we worked with our partners to reforest two parts of Michoacán, Mexico, a Monarch butterfly biosphere reserve and highland lakes. We supported a number of new projects in 2010. To improve watershed quality in New Mexico, a reforestation project along the Santa Fe River, Bluewater Creek, La Jencia Creek and Rio Puerco was undertaken. Beyond reforestation, this project worked to remove non-native species and to stabilize the river banks. Our project in Peru helped reverse the ongoing battle against desertification in Ica, a city in Peru’s southern coastal belt. This area is experiencing high rates of desertification due to soil erosion from trees being cut down for charcoal production. In 2010, many of our Global ReLeaf programs also worked to educate local communities about the benefits of forests to their communities and livelihoods through pamphlets, handouts, events and other activities.</t>
  </si>
  <si>
    <t>In 2010, American Forests passed many milestones — our 135th anniversary, the 115th year of American Forests magazine, the 70th birthday of the National Register of Big Trees and Global ReLeaf’s 20th planting year — but as we celebrated our past successes, we also moved confidently toward a new future for the new decade. One of the biggest global environmental stories in 2010 was climate change. The United Nations hosted a climate change conference in Copenhagen in fall 2009 and the National Academy of Sciences released three reports in May 2010 confirming climate change as a scientific fact, despite skepticism in some circles. American Forests has taken a leading role in advocating for and communicating the key role trees and forests can play in counteracting the effects of climate change. Through a grant from the U.S. Forest Service, we issued a special report on the perils facing whitebark pine in spring 2010. This keystone species in America’s Mountain West is being decimated by the disease, blister rust, and the infestation of mountain pine beetles, which is being exacerbated by climate change, among other things. American Forests has supported the protection and restoration of this species for more than a decade. Several 2010 Global ReLeaf projects focus on whitebark pine planting efforts, and we, along with a number of other groups, advocated in 2010 for the placement of whitebark pine on the federal endangered species list. American Forests’ longtime executive director, Deborah Gangloff, departed in early 2010, and our vice president of policy, Gerry Gray, stepped in as acting executive director while a search commenced for our next leader. In December 2010, American Forests officially welcomed its new CEO, Scott Steen, who brings a wealth of nonprofit leadership and management experience to our organization. During this same time, American Forests’ board of directors underwent a series of transitions with Lynda Webster succeeding Caroline Gabel as board chair and the introduction of seven new board members. One thing that remained consistent, though, was our commitment to protecting and restoring America’s trees and forests.</t>
  </si>
  <si>
    <t>Our Policy Work: Advocating for Greener Communities</t>
  </si>
  <si>
    <t>2010 was a busy year for our policy team, as it worked with our partners and coalitions to support rural, urban and community forestry issues. American Forests engaged in a number of national coalitions in 2010, including the Forests Climate Working Group and the Forests in the Farm Bill Coalition. We also helped establish a new coalition focused on advancing the Collaborative Forest Landscape Restoration Program (CFLRP). Through these efforts, American Forests has provided leadership in building support for innovative programs, such as CFLRP, that encourage collaborative efforts toward forest and watershed restoration on a landscape scale. We advocated for urban forests and green infrastructure issues through participation in the Sustainable Urban Forests Coalition and supported their D.C. advocacy days. In addition, we helped develop positions supporting strong funding for the Forest Service’s Urban and Community Forestry Program, as well as several new pieces of legislation, including Energy Conservation Through Trees, Clean Water and Urban Parks. In the spring, American Forests partnered with the Rural Voices for Conservation Coalition and the National Rural Assembly during “Western Week in Washington.” With our combined outreach efforts, we coordinated meetings with policymakers and sponsored a reception for Congressional members and staff, administration officials and representatives from national NGOs. The reception attracted more than 100 people, including Robert Bonnie, science advisor to USDA Secretary Tom Vilsack, and Congressman Jeff Merkley from Oregon. Later in the year, American Forests and the Communities Committee planned and convened the 2nd annual policy meeting of dozens of members of eastern community-based forestry policy partners in Washington, D.C. During the meeting, the group adopted the name “Coalition for Eastern Forests and Communities” to enhance its identity for doing policy work together. The participants developed the beginnings of a policy platform for responding to and advocating for components of the 2012 Farm Bill.</t>
  </si>
  <si>
    <t>Our Partnerships: Collaborating to Protect Our Forests</t>
  </si>
  <si>
    <t>In 2010, American Forests embarked on a number of partnerships to support our work conserving, protecting and planting forests. Thanks to generous support from partners such as The Ceres Trust, Earthbound Farm, Eddie Bauer, Jack Daniels, Prudential and Verizon, we planted more than five million trees through Global ReLeaf. Our long-term partnership with ConocoPhillips and California State Parks on the Cuyamaca Rancho Reforestation Project won two significant awards in 2010 from the California Department of Forestry and Fire Protection and Harvard’s John F. Kennedy School of Government. Continuing our successful partnership with Irving, makers of Scotties® tissues, through Scotties ReLeaf Urban Sustainability for America (USA), we planted urban trees and conducted environmental education, helping schools, teachers and students learn about the value of trees in their communities. This year, we also celebrated our partner and textbook rental company Chegg’s one millionth tree planted by hosting a tree planting day for their grand prize winner in South Lake Tahoe, California. Chegg also planted millions of additional trees in 2010. At our second annual Tree Hugger Day with partner IKEA, customers received a free tree seedling — 18,500 were distributed — at IKEA stores across America. Origins launched their inaugural “Origins Rocks Earth Month Concert,” featuring performer Macy Gray, in New York. By recycling an empty makeup container at any of the participating stores, the general public received a free ticket to attend the concert and had a tree planted on their behalf with American Forests.</t>
  </si>
  <si>
    <t>A Final Look Back</t>
  </si>
  <si>
    <t>This year, American Forests maintained its charity accreditation from the Better Business Bureau and its four-star rating from Charity Navigator and increased its rating from the American Institute of Philanthropy to an A. 2010 bore witness to a number of remarkable moments: from millions of trees planted in reforestation efforts across the country and around the world to community tree planting events and seedling giveaways with our sponsors; from coalition work recognizing the importance of rural and urban communities in forestry issues to specific legislation, appropriations and advocacy work; from the heartfelt support of many individuals to the generosity of dozens of sponsors. We look forward to continuing this year’s success in 2011.</t>
  </si>
  <si>
    <t>Global ReLeaf</t>
  </si>
  <si>
    <t>American Forests Annual Report 2012</t>
  </si>
  <si>
    <t>We planted trees in 45 Global ReLeaf ecosystem restoration projects in 19 states and 10 countries in 2009, bringing the total number of trees planted for Global ReLeaf to 30 million. The projects helped to restore forests damaged by wildfire, insects, disease and abuse so they might again provide clean air and water, cooling shade, wildlife habitat, and the removal of atmospheric carbon dioxide to slow climate change. Some of the organizations receiving grants to plant these trees were the Mojave Desert Resource Conservation District, Trout Unlimited, Hiawatha National Forest, St. Johns River Water management District, the Apiculture and Nature Conservation Organization of Cameroon, Reforestamos México, and the Asociación Guyra Paraguay. Project summaries and map are on our website. We were part of special plantings and events to commemorate the 40th anniversary of the Apollo moon landing with NASA and The National Arboretum; the bicentennial of the birth of Abraham Lincoln at the Lincoln Cottage and Lincoln Memorial in Washington; and the planting of an NFL trail of trees from Tampa Bay to Miami for the Super Bowl. Trees were planted in a Habitat for Humanity neighborhood built with Oprah’s Angel Network following Hurricane Katrina in Jackson, Mississippi. A Johnny Appleseed Birthday Tree Planting Tour across Ohio and Indiana marked the 235th anniversary of the birth of John Chapman. We also developed America’s Historic Tree Register for people to share the stories of trees that have historic or cultural significance.</t>
  </si>
  <si>
    <t>Reaching Out, Building Partnerships</t>
  </si>
  <si>
    <t>American Forests Annual Report 2013</t>
  </si>
  <si>
    <t>In 2009, we began positioning the organization for growth by exploring new ways to strategically branch out to reach new audiences and build new partnerships. To celebrate our largest and fastest growing planting sponsorship with textbook rental company Chegg, we held an Arbor Day planting event with Chegg employees and their families at the Angora Fire site in South Lake Tahoe. And for Scotties ReLeaf, a partnership with Irving, makers of Scotties tissues, we began tree planting and environ- mental education programs in Charlotte, NC, Worcester, MA, Miami, FL and Carroll County, MD. With IKEA we organized National Tree Hugger Day to raise awareness of the importance of trees, and supported partners organizing events in Illinois, California, Georgia, Pennsylvania, Indiana, and Washington. At year end, a brief Global ReLeaf video ran for several weeks on a Times Square jumbotron. Our magazine highlighted innovative community partner efforts in Montana and North Carolina, and the cross-country Timberland Dig It plantings with Alliance for Community Trees member groups and artists, including Pearl Jam’s Stone Gossard and photographer James Balog. New supporters this year included Jack Daniel’s, Parducci Wine Cellars, CarbonFund.org, Lily Pulitzer, Hotel Hotline, Information Week and Hyatt Regency Chicago.</t>
  </si>
  <si>
    <t>Planting Hope, Restoring Forests</t>
  </si>
  <si>
    <t>American Forests Annual Report 2009</t>
  </si>
  <si>
    <t>In 2009 AMERICAN FORESTS planted 4.5 million trees in Global ReLeaf projects. These are helping to restore forests for endangered red cockaded woodpeckers in the South, and for trout in Oregon, West Virginia and New York; for wildlife along the Lower Kinabatangan River in Borneo, Malaysia, and for migratory birds on four continents. They are also helping protect the wintering grounds of monarch butterflies, improving sustainable forestry practices, and protecting scarce water resources in the Americas. Eleven projects are helping restore forests severely damaged by wildfire in California. Additional wildfire projects were planted in Montana, Colorado, Arizona and Minnesota. Native species planted included Sitka spruce in Alaska, giant sequoia and ponderosa pine in California, longleaf pine in Florida and the Carolinas, red spruce in Maryland, hardwoods in Arkansas, and mangroves in China. We planted 259,000 trees in the 13th phase of an extensive four county project with the Lower Rio Grande National Wildlife Refuge to restore one of the most biologically diverse regions in North America.</t>
  </si>
  <si>
    <t>Introduction</t>
  </si>
  <si>
    <t>American Forests began 2009 like most non-profit organizations, with a sense of apprehension due to a sluggish global and national economy, but also with a sense of excitement. There was broad enthusiasm on Capitol Hill for advancing innovative approaches to build a green economy and a framework for addressing the potential impacts of climate change. The year was fast-paced and inspiring, as members, sponsors, and partners of American Forests demonstrated strong support for our tree planting activities, our policy efforts to build and assist a broad base of community-based forest advocates, and our educational efforts to heighten awareness and understanding of the life- sustaining services that healthy forest ecosystems provide in both urban and rural areas. We marked the 115th year of publishing American Forests magazine with coverage of cutting- edge topics, as well as our ongoing initiatives and new projects. We earned charity accreditation from the Better Business Bureau, an A- from the American Institute of Philanthropy, and a four star rating from Charity Navigator.</t>
  </si>
  <si>
    <t>Forest Policy</t>
  </si>
  <si>
    <t>American Forests Annual Report 2010</t>
  </si>
  <si>
    <t>To ensure important roles for forests and communities in policy debates on climate change and building a green economy, we developed issue papers with our community-based forest policy partners, and convened meetings with key policymakers in Congress and the Administration. While coordinating with our Western partners, the Rural Voices for Conservation Coalition, we received support from the Ford Foundation to begin developing a complementary network of community-based partners in the Eastern U.S. We made exciting progress in developing an innovative carbon- offset project in California. With California State Parks, we helped develop and support the first reforestation project on public lands to be approved in a major carbon-offset market, the Climate Action Reserve. This Cuyamaca Rancho State Park project funded by Conoco-Phillips will help increase the participation of forest-sector projects in emerging carbon markets. We also submitted recommendations on the federal economic stimulus package to the House and Senate, and supported the revised FLAME act, which addresses concerns about the growing costs of wildfire suppression.</t>
  </si>
  <si>
    <t>Urban Ecosystems</t>
  </si>
  <si>
    <t>American Forests Annual Report 2011</t>
  </si>
  <si>
    <t>American Forests’ CITYgreen software was the centerpiece of environmental education initiatives in Charlotte, North Carolina, and a Carroll County (MD) School System project to restore American chestnuts. To document the ecosystem: services of trees and green infra- structure, we conducted an Urban Ecosystem Analysis for the city of San Antonio. We also concluded a detailed analysis for Albuquerque using high resolution satellite data, and began an analysis for the city of Chattanooga. With support from the U.S. Forest Service, we expanded our systems-based approach to regional ecosystems, and began work on green infrastructure projects with state transportation departments and the EPA’s Green Highways Program. Our three-year collaboration with the American Planning Association, the International Society of Arboriculture, and the USDA Forest Service resulted in the release of Planning the Urban Forest, a manual to help city planners adopt a green infrastructure approach and incorporate trees into the planning process.</t>
  </si>
  <si>
    <t>American Forests 2008 Annual Report</t>
  </si>
  <si>
    <t>During 2008, American Forests awarded grants from our Global ReLeaf program to plant 3.7 million trees to restore damaged forest ecosystems from Alaska to Florida and from Armenia to Mexico. We supported the planting of over 20,000 trees for orangutan habitat in Malaysia, and 150,000 for monarch butterfly overwintering sites in the mountains of Michoacan, Mexico. Thousands of acres destroyed by wildfires in California, Minnesota, and Arizona were replanted through Global ReLeaf in 2008. In partnership with Timberland and Van Heusen, we coordinated four urban forest restoration projects with local nonprofits in Boston, New York, Los Angeles, and San Francisco, planting nearly 2,000 trees. Our 2008-09 National Register of Big Trees, sponsored by the Davey Tree Expert Company, recognized over 700 national champion trees – the biggest of their kind. Work began in 2008 on America’s Historic Tree Register in expectation of its debut in early 2009. We updated and relaunched a successful environmental education program, A Tree for Every Child, adding lesson plans and a learning guide, and made it all available free of charge on our website. With the help of a grant from Earth Gauge and the National Environmental Education Foundation, American Forests provided climate-related tree facts to meteorologists across the United States.</t>
  </si>
  <si>
    <t>To sustain the 21st century economy, we need to see things in a new way. We need to begin to under stand the inter twined patterns and interactions of two systems: human and natural. We need a systems-based framework that results in policy and management structures that foster success, and programs and financing that support rather than fragment system continuity. Our Piedmont Crescent project further demonstrated the goals of this “New Framework” : to foster coevolution of our natural and human networks. This project, as well as our city analyses, was showcased at our National Conference on Urban Ecosystems in Orlando, Florida, in May. With the use of GIS technology and our own CITYgreen software, American Forests conducted urban ecosystem assessments to map and measure the value of urban ecosystems in Miami/Dade County, Florida; San Antonio, Texas; Bellevue, Washington; and Albuquerque, New Mexico. We expanded our CITYgreen Environmental Education Program, and in partner ship with ESRI, we showcased our work at the National Science Teachers Conference in Boston and at a series of University of Vermont workshops. Our train-the-trainers strategy has led to the enrichment of many more teachers at the Math and Science Innovation Center.</t>
  </si>
  <si>
    <t>The main goal of our forest policy work is to ensure the protection and restoration of forest-based ecosystem services, especially clean air and water. Toward that end, we monitored and analyzed legislative proposals related to climate change and forests, and provided commentary on the Lieberman-Warner climate change bill. We developed and implemented communication strategies for policymakers and the media on climate change and forests, prepared an issue paper as a part of the Rural Voices for Conservation Coalition (RVCC), and conducted briefings with agencies and Capitol Hill staff. We worked with partner s on changing federal forest management, and assisted in developing the Forest Landscape Restoration Act. We also worked to advance a “green-collar workforce” in legislative priorities / issue papers. Finally, as a part of our effort to ensure that trees and forest are recognized for the unique values they bring to addressing global climate change, we worked with California State Parks and the California Climate Registry to advance a carbon forest project for Conoco-Phillips. The project, at California’s Cuyamaca State Park, will be the first forest carbon project under the new protocol.</t>
  </si>
  <si>
    <t>Communications</t>
  </si>
  <si>
    <t>While we continue to publish our award-winning American Forests magazine, we also expanded our electronic communications through ForestBytes, our regular enewsletter. In addition, we updated and refreshed our website to enhance visitor experience and engagement via the worldwide web. Media coverage increased for several of our programs, especially the National Register of Big Trees, our Urban Ecosystem Assessments, and our Global ReLeaf action and education campaign. Our Forest Policy Center’s work on the hot-button issues of energy conservation and wildfire also received press attention, as did our National Conference on Urban Ecosystems. Last but by no means least, American Forests achieved the highest rating (4 Stars) from the charity watchdog Charity Navigator. We were also listed as a top 10 environmental charity by the American Institute of Philanthropy’s Charity Watch, and maintained our member ship in the BBB’s Wise Giving Alliance.</t>
  </si>
  <si>
    <t>American Forests’ mission is to grow a healthier world by working with communities that plant trees to restore and maintain forest ecosystems. Our work encompasses tree planting though our Global ReLeaf campaign, calculating the value of urban ecosystems, fostering environmental education, and improving public policy for trees and forests at the national level. We have a goal to plant 100 million trees by 2020.</t>
  </si>
  <si>
    <t>Global ReLeaf: Planting 2 Million Trees</t>
  </si>
  <si>
    <t>American Forests 2007 Annual Report</t>
  </si>
  <si>
    <t>In the Global ReLeaf Center, grants were awarded to 35 partners to restore forest ecosystems by planting 2.25 million trees in 18 states and 5 countries. From wildfires that burned from California to Alabama, to illegal logging that devastated monarch butterfly sanctuaries in Mexico, to denuded hillsides that reduced water flow in Honduras, Global ReLeaf projects help local communities bring their forests back to life for many, diverse benefits. Global ReLeaf is supported by the members of American Forests as well as by hundreds of innovative and environmentally friendly businesses and corporations. With the threat of climate change looming, this very real danger became a major news story, and American Forests launched Global ReLeaf2. The campaign recognized the urgent need for millions more trees to offset the warming of the planet, with a goal of planting 100 million trees by 2020. That goal will be helped by two large donations received in 2007. American Forests received $2.8 million to plant trees in wildfire-stricken California as part of a $10 million settlement between the state of California and ConocoPhillips. The settlement was designed to offset emissions caused by an expansion of a ConocoPhillips refinery. The result will be 2.8 million more trees—and millions of tons of CO2 sequestered—in California. American Forests immediately set up an advisory committee of experts under its California ReLeaf project to evaluate potential planting sites. And American Forests was a runner-up in American Express’s Members Project, a contest in which card members proposed hundreds of projects, then voted them down to five finalists. The winning project received $2 mil- lion; the four runners-up— including Plant a Million Trees: Global Reforestation, which American Forests would implement—each received $100,000. American Forests will use that money to plant more trees in Global ReLeaf Forest projects. It was a year in which the music industry became even more involved in the effort to plant trees to restore damaged ecosystems and begin to offset the catastrophic effects of global warming, Our partnership with Grammy award-winning rock band Linkin Park and its nonprofit Music For Relief yielded a tree planted for each ticket sold for its 2007 summer concert tour. The band’s official fan club, Underground, joined with Music For Relief to plant 100,000 trees in Global Releaf Forests. Fans had voted on the cause they thought would make the most difference to the environment and chose tree planting with American Forests. With the support of The Home Depot Foundation, Shering-Plough, and Sallie Mae, our Katrina ReLeaf Fund sponsored the planting of thousands of trees to restore areas damaged in that devastating storm. Trees have been planted in Jefferson Parish and hundreds of new oaks now grace New Orleans’s City Park. In addition, through the support of viewers of Oprah Winfrey‘s television show and Oprah’s Angel Network, we are planting four energy-conserving trees around each Habitat for Humanity house in new communities in Texas, Mississippi, Alabama, and Louisiana. These new neighborhoods also will be planted with street and playground trees. Our 9/11 projects have established living tributes to those who lost their lives in that tragedy. With the support of HSH Albert II, Sovereign Prince of Monaco’s Living Memorial Tree Foundation, we planted 3,000 trees in New York City, one for each person who died. We also funded the planting of trees at the soon-to-be-dedicated Pentagon Memorial in Virginia together with the U.S. Forest Service and American Forests’ members. And American Forests planted Liberty Trees—trees grown from the seeds of the last of the Revolutionary War Liberty Trees—in ceremonies in Georgia, When the last Liberty Tree, in Maryland, had to be taken down, seeds were collected and enough offspring germinated to give each of the 13 original colonies and the District of Columbia its own replacement Liberty Tree. In Florida, American Forests’ Historic Tree Nursery offered saplings grown from seeds of the Oklahoma City Survivor Tree, an American elm that survived the 1995 bombing of the Alfred P. Murrah Federal Building, one of the worst acts of terrorism on American soil. The trees have proven to be very popular; the Survivor Tree stands as a symbol of strength in the heart of downtown Oklahoma City.</t>
  </si>
  <si>
    <t>Forest Policy: Bringing Trees, Communities to the Table</t>
  </si>
  <si>
    <t>Our Forest Policy Center worked in many capacities in 2007, perhaps most notably to lending its expertise to Farm Bill, wildfire, and climate change bills in the House and Senate. For the 2007 Farm Bill, the Policy Center worked with national and local partners to coordinate the development of policy priorities, focusing on new authorities for communities to acquire and protect private forests threatened by conversion, federal grants for using woody biomass for small-scale energy production, and a federal framework to help develop markets for ecosystem services from forests. In addition, the Policy Center worked with national and local partners to tackle the critical issue of funding for emergency wildfire suppression, which has been growing rapidly and requiring an ever-greater proportion of the Forest Service budget. We urged Congress to consider a new method of supplemental funding that could be accessed during costly emergency wildfires, therefore protecting funding needed for other Forest Service programs. Climate change emerged as a major policy issue on both sides of the aisle in 2007. The Senate took the lead on a comprehensive cap-and-trade framework proposed by Senators Lieberman and Warner. The Policy Center analyzed the framework and provided extensive comments, following up with several letters cosigned by partners. Our strategy is to work with community forestry partners in developing and communicating policy information on climate change, while participating in various coalitions and working groups at the national level. The Policy Center also worked with local partners, including Rural Voices for Conservation Coalition, community forestry partners in the West, to develop issue papers on comprehensive forest restoration, community-based wildfire strategies, and woody biomass-to-energy, and to convene two Western Week in Washingtons. Working with national groups, the Policy Center began developing networks of community forestry partners in the East, particularly to build their capacity to participate in policy issues such as forest restoration and private forest conservation. A special project allowed us to work with local partners in the Southern Appalachians to develop advocacy strategies for forest restoration on federal lands.</t>
  </si>
  <si>
    <t>Urban Ecosystems: Analyzing the Value of Trees to Cities</t>
  </si>
  <si>
    <t>American Forests’ Urban Ecosystem Assessment Center conducted an assessment of the Piedmont Crescent area, which extends from Roanoke, Virginia, to Birmingham, Alabama. This assessment set the course for a larger study, “Forest Management in the 21st Century.” This analysis of the Piedmont’s natural and human networks, conducted with the support of the U.S. Forest Service and many other partners, laid the groundwork for the wealth of data that must be considered as we develop a tool for decision-makers to plan environmentally sustainable growth. Analyses of the value of urban ecosystems were also conducted in North Carolina in Mecklenburg County and in Charlotte; in Florida in Palm Beach County and Dade County and in Miami; and in San Antonio, Texas, and Bellevue, Washington. An extensive analysis of the Gulf Coast in the wake of Hurricane Katrina demonstrated just how important urban forests are in that region for clean air and water. The Urban Ecosystem Assessment Center also developed a Canadian version of its groundbreaking CITYgreen software and conducted an analysis of Ottawa.</t>
  </si>
  <si>
    <t>This year, American Forests launched a new initiative to fundamentally change the way we think about forests and the environment in general. We call it a New Framework. More than 130 years ago the nation’s forests had a critical need for scientific forest management; American Forests helped with that and it succeeded. Today we need to rebuild the vital functions of the natural system that provides the foundation for forests, wildlife, and humans. You can’t save the system by saving just pieces; they are not isolated islands but integral parts of the natural system as a whole. Our new framework explores how the natural and the human network—the communities and infrastructure people build — function and how to most effectively manage their inter- action. Understanding this will allow us to create a workable policy framework.</t>
  </si>
  <si>
    <t>Take Action</t>
  </si>
  <si>
    <t>Annual Report American Forests 2009</t>
  </si>
  <si>
    <t>Once the community is organized, you should take action. Working together with others enhances the message and expands the benefits. Toward that end, the Policy Center held its annual Week in Washington, teaching representatives of rural nonprofits how best to interact with their congressional representatives and helping them meet with these officials to discuss local issues with national ramifications. Policy papers and copies of American Forests' congressional testimony were available for free from American Forests’ website. Also available: copies of UEAs conducted in 2006 and in previous years. CITYgreen, American Forests’ popular software program, allows users to map and measure the financial cost when trees are lost and the increased savings when trees are added. American Forests worked with school systems and teachers in nine schools in Washington, DC, thanks to the Casey Trees Foundation; and with schools in Charlotte, North Carolina, thanks to the Dale Earnhart Foundation. A Canadian version of CITYgreen is currently in the works. American Forests continued its tree-planting efforts by awarding 21 Global ReLeaf grants to plant a million trees in 14 states and four countries Every dollar donated to the program plants a tree. Among the many diverse projects were ones to restore a popular hiking, cross-country skiing, and hunting area in Wisconsin; plant trees for bald eagle habitat after a Colorado wildfire; protect stream health for endangered salmon in Oregon; green urban communities along an Illinois expressway; and reforest monarch butterfly habitat in Mexico. Helping those recovering from the effects of Hurricane Katrina continued to be a focus of activities in several areas of American Forests. Donations from talk-show host Oprah Winfrey’s Angel Network allowed American Forests to plant trees around homes built for families displaced by the August 2005 storm. Interest in American Forests and its work to help lessen the effects of climate change through tree planting got a boost from mentions on three episodes of Winfrey’s popular daytime show. The planting with Oprah was one of several efforts by American Forests to help those in coastal areas hard-hit by Katrina. With help from The Home Depot Foundation, American Forests’ Katrina ReLeaf Fund awarded four grants to help restore tree cover and a sense of community: New Orleans City Park will use its grant money to replace some of the 1,000 trees lost across its 1,300 acres; Friends of Jefferson the Beautiful will plant 1,250 trees throughout the parish; Shreveport Green will grow 3,000 trees for its southern planting partners, and Parkway Partners will replace trees in public spaces. The year was a busy one in the life of big trees, with the release of the 2006-2007 National Register of Big Trees, a list of the largest known of 826 species of trees in the U.S. This much-anticipated “contest,” sponsored by the Davey Tree Expert Company, crowned 119 new champions, while 130 old champs lost their crowns, some to injury or death, others to a bigger challenger. Friendly state rivalries (and some not-so-friendly) were renewed as titles for state trees changed hands and old favorites dropped off the list in favor of brash upstarts. A grant from the National Urban and Community Forestry Advisory Council allowed measurement and nomination standards to be updated and the urban ecosystem value of champions to be posted online.</t>
  </si>
  <si>
    <t>Know the Value of Trees</t>
  </si>
  <si>
    <t>Annual Report American Forests 2007</t>
  </si>
  <si>
    <t>To successfully advocate for protecting and enhancing tree cover, you first must know the value of the trees. American Forests helps communities calculate the “ecosystem services” their forests provide in terms of cleaning the air and water, reducing temperatures, lessening erosion, and slowing stormwater runoff. American Forests conducted Urban Ecosystem Analyses (UEAs), which assess the value of urban tree cover, in numerous cities in 2006: in Gulf Coast communities in Mississippi, Alabama, and Louisiana; Palm Beach County, Florida; Flower Mound, Texas; the 14 counties that comprise the Piedmont region of North and South Carolina; Montgomery, Alabama; and Ottawa, Canada. An ambitious proposal to change the way society views the interaction of human and natural systems was outlined in the pages of American Forests magazine. To deal with the growing problem of environmental degradation, it argued, we must find ways these “networks” can interact effectively. As the United States continues to develop, the goal is to create science and conservation methods that will restore ecological zones. The magazine will continue to discuss this proposal throughout 2007.</t>
  </si>
  <si>
    <t>Share What You Learn</t>
  </si>
  <si>
    <t>Annual Report American Forests 2008</t>
  </si>
  <si>
    <t>Once you know the value of your forest ecosystem, it’s important to spread the word. Organizing your community around supporting greener spaces is the logical next step to improving the environment. American Forests has long been involved in the effort to bring rural forest communities’ voices to the table for national policy discussions. Toward that end, the Policy Center was a national partner in planning for the Rural Voices for Conservation Coalitions. One goal: to coordinate policy information for the 2007 Farm Bill among community-based partner organizations in the Northeast, Southeast, Lake States, and West. American Forests also is working to strengthen the conservation of working private forests in the East. Planning began in 2006 for the 2008 National Conference on Urban Ecosystems, which will focus on People-Nature: Building a New Framework. The conference will take place May 28-30, 2008, in Orlando, Florida.</t>
  </si>
  <si>
    <t>Annual Report American Forests 2006</t>
  </si>
  <si>
    <t>American Forests helps communities improve their environment with trees and forests. In 2006 we took a new view on the environment and manmade systems, unveiled a new list of national champion trees, worked with new rural voices on national policy issues, and planted a million new trees in the United States and around the world.</t>
  </si>
  <si>
    <t>Global ReLeaf Center</t>
  </si>
  <si>
    <t>Annual Report American Forests 2005: The Path to Recovery</t>
  </si>
  <si>
    <t>As we have done for the last 15 years, American Forests focused on helping communities restore their forests through our Global ReLeaf campaign, which planted a total of 544,000 trees. Many of those trees were planted in wildfire restoration projects. In August, Hurricane Katrina forever changed the face of the Gulf Coast; within days American Forests responded to numerous requests from the area by announcing plans to raise money to replant trees lost in the storm. Katrina ReLeaf was launched with assistance from the U.S. Forest Service and state forestry agencies in Louisiana, Mississippi, and Alabama. Donations from members, Coleman Natural Foods, and, most importantly, The Home Depot Foundation will be leveraged by government grants to local communities in the Katrina-affected areas. The Home Depot Foundation has also pledged its help to save thousands of mature live oaks on the Mississippi Gulf Coast by funding the placement of soil and mulch around these tree's roots. Our work with Gulf Coast communities was just a small part of American Forests’ Global ReLeaf efforts in 2005. Working with project partners across the U.S. to restore endangered ecosystems, wildlife habitat, and forestland burned by wildfire , American Forests planted more than a half-million trees. In Alabama, 83,000 longleaf pine were planted to restore endangered red cockaded woodpecker habitat. In California, 35,000 redwood, pine, and fir were the first stage in replanting efforts at the Forestlawn Boy Scout Reservation after wildfire struck in 2003. Plantings in Illinois will ease workers' commutes and increase tree cover along Chicago's expressways. The Nez Perce Tribe of Idaho planted 137,000 trees along the Clearwater River to restore wildlife habitat and protect a precious drinking water source. A diverse array of wildlife also benefited from these tree plantings: from the endangered bog copper butterfly in Maryland to mule deer, elk, and lynx in Montana. We also began update work on our perennially popular National Register of Big Trees program. Nominations were received and sent out to state coordinators to verify in preparation for publication of the biennial National Register of Big Trees in 2006. Many new tree - planting sponsors signed on in 2005, among them Coleman Natural Foods, Paul Mitchell, Alcoa Foundation, and Honey Mae Mortgage Corp. Many previous sponsors renewed and grew their support , including IKEA, Crystal Geyser, and The Home Depot Foundation. American Forests planted a Moon Sycamore—a direct descendant of a tree grown from seeds that went to the Moon on Apollo XIV—at Arlington Cemetery outside Washington in memory of the astronaut who carried the seeds into space, Stuart Roosa. We benefited from fundraising events in New York City and on the Queen Mary 2, which brought in many new major donors. And we published four issues of our award - winning magazine, American Forests, and distributed our monthly email newsletter, Forest Bytes. Press releases and public service ads garnered media and public attention and, with U.S. Forest Service support, we produced the 10-part series, Tales from Urban Forests, on National Public Radio. American Forests w a s honored for 100 years of partnership with the U.S. Forest Service by receiving the agency’s Centennial Legacy Award . We welcome the help of people everywhere in our efforts to improve our local and global environment by protecting and planting trees to maximize their air- and water-quality benefits, creating better public policy for trees and forests, and planting trees to restore damaged forest ecosystems. Join us! Help American Forests grow a healthier world with trees .</t>
  </si>
  <si>
    <t>Urban Ecosystem Assessment Center</t>
  </si>
  <si>
    <t>In our cities, many of the benefits and services trees and forests provide actually save money— an estimated $400 billion nationwide—that would otherwise be spent on water purification, storm water removal, air quality, and other daily needs. When trees are lost to development, communities must begin to pay for these previously free services. Because communities cannot protect what they don’t recognize, American Forests is working with cities to help them calculate the environmental and economic value of this precious urban resource. In city after city, our analyses have documented a decline in trees and an increase in development. Nowhere was this more evident than in North Carolina, where American Forests worked on three levels to help restore and p otect tree canopy in the Carolina Piedmont region, a 15-county swath of North and South Carolina. American Forests used Landsat satellite imagery, Geographic Information System technology, and our CITYgreen software to document the changes in land cover in the Piedmont region between 1984 and 2003. The analysis showed that, overall, the area had lost almost one-fifth of its tree cover. That information was shared with communities across the region through the support of the Knight Foundation and the U.S. Forest Service. Our work continues at the local level with communities like Salisbury, which is using high resolution digital data maps to help integrate green infrastructure into its land-use planning. American Forests then kicked off a campaign with The Dale Earnhardt Foundation aimed at planting 77,000 trees around Charlotte to honor the memory of the late NASCAR champion and sportsman. The goal is to restore wildlife habitat, expand greenways, and return trees to riparian areas in the 15-county area. The Earnhardt Foundation also helped ensure that the next generation of land stewards protects these new trees by supporting the introduction of a high-tech environmental education program in North Carolina schools. American Forests’ program is showing 120 middle- and high school teachers how to combine computer technology, math, science, and geography with tree care and hands-on activities that teach students to value trees in their local areas. Louisville, Kentucky, is also training its teachers in the program. All this was set against the backdrop of American Forests’ 2005 National Conference on Urban Ecosystems held in Charlotte. The theme, Nature at Your Service, aptly demonstrated how urban ecosystems can reconnect people to their urban natural resources. Speakers offered the latest technologies, emerging public policies, citizen action, and tools to help put the urban forest ecosystem to best use. Elsewhere, our ecosystem analyses of Jacksonville, Florida; Detroit, Michigan; Forsythe, Georgia; and San Diego, California, demonstrated the value of urban ecosystems for clean air and water. We also have partnered with mapping giant Sanborn to deliver green infrastructure analyses to communities across the country. Helping individuals learn the value of their urban forest for clean air and water became a little easier after we connected our Rapid Ecosystem Analyses to the U.S. Geological Survey’s online National Map. Website visitors can find detailed information about their community from their desktop. And we learned that American Forests’ friends at the American Society of Landscape Architects endorsed CITYgreen and are promoting the software to their members.</t>
  </si>
  <si>
    <t>Forest Policy Center</t>
  </si>
  <si>
    <t>American Forests’ Forest Policy Center serves as a voice of conservation on forest policy issues, encouraging civil dialogue; an open, inclusive process; and collaborative action. In 2005 we focused on several projects aimed at increasing the knowledge and participatory efforts of our community-based partners. We led a team preparing a five-year report to Congress and the U.S. Forest Service on the Collaborative Forest Restoration Program (CFRP) in New Mexico. This innovative program provides grants to diverse and balanced groups of stakeholders for projects that restore forests on public or tribal land in New Mexico and improves the use of small trees thinned from those lands. Some members attended a landmark Ecosystem Services Workshop we put together with the help of several partners. The workshop explored whether and how to further develop markets for ecosystem services to help support landscape-scale conservation in the US. It was attended by policy makers, commodity interests, forest industry representatives, agency staff, and nonprofit conservation interests . Grants are a critical component supporting the work of the Policy Center. We are gratified for the support the Ford Foundation and the Surdna Foundation provide to carry out collaborative work with local, regional , and national partners. This support is critical to our goal of strengthening and expanding national policy efforts related to community-based forestry and broadening the national policy agenda for community-based forestry so it is more inclusive of public and private forest concerns. With support from the Shared Earth Foundation, American Forests cosponsored three policy training workshops in Washington , DC. These “Week in Washington” programs have been held every year for the last 10 years. They provide participants with hands-on training in how to negotiate the federal policy arena and the chance to meet with a variety of agency and congressional staff. For many of our community-based partners it is a real chance to have their voices heard by lawmakers. Our assessment of the community-based forestry movement for the Ford and Surdna foundations will help set direction for future forest policy development. We also started developing our conservation agenda for the 2007 Farm Bill, which is expected to be a hotly debated item on the congressional agenda in the coming year. Our analysis of President Bush’s 2005 budget determined it would be harmful to rural communities, saying that while it promised broad initiatives and support for “cooperative conservation,” it actually called for significant cuts to programs that support collaborative efforts between the federal government and urban and rural communities. American Forests also joined with other conservation organizations to seek the protection of Alaska’s wilderness areas from oil drilling.</t>
  </si>
  <si>
    <t>2005: A Greater Need for Trees</t>
  </si>
  <si>
    <t>It is now widely accepted that human influence is affecting global climate change, and recent research has demonstrated that nearly 60 percent of the world’s environment is degraded. With more people living in cities (80 percent in the U.S. and 50 percent worldwide), the need for clean air and water has never been greater. Fortunately, trees and forests can play a significant role in helping people counteract the negative influences of environmental degradation and can be especially beneficial for cleaning our water and reducing air pollution, including excess carbon dioxide. American Forests, through its programs in three Centers, helps people assess their forest resources, create better forest policy, and take action to protect, restore, and enhance the natural capital of trees and forests.</t>
  </si>
  <si>
    <t>American Forests — Protecting, Restoring and Enhancing Forests for People</t>
  </si>
  <si>
    <t>American Forests 2004 Annual Report</t>
  </si>
  <si>
    <t>American Forests seeks to reconnect people to nature by emphasizing the life-giving benefits trees provide us all, especially clean air and water. We believe that to truly value trees, people must be awed not only by their size and beauty but by the life-sustaining properties they provide every day. American Forests helps people understand, appreciate, and nurture trees through programs that: Provide credible and timely information on the extent and condition of both urban and rural forests. Provide policy analysis, testimony, and action- recommendations for improving forest conditions and increasing their extent. Engage individuals and corporate sponsors to partner with American Forests to restore forests across America through grants to local organizations. Tell the stories of forests and their value to communities through our American Forests magazine, ForestBytes enewsletter, and other media outlets. In 2004, American Forests helped communities learn about the value of trees and forests, and planted hundreds of thousands of trees from New York to California. We signed on a number of new sponsors for tree planting, including Computershare, BC Natural Foods, Kellogg’s/Morningstar Farms, and Honda. Many previous sponsors renewed their support, and we launched a campaign with the Dale Earnhardt Foundation to honor the racing legend’s legacy by planting trees for wildlife conservation. In the aftermath of terrible wildfires in California, we gathered information and joined efforts with the U.S. Forest Service to raise support for replanting projects in 2005. Actress Sarah Michelle Gellar (at right) lent her name to our Wildfire ReLeaf campaign. Through her ads in Marie Claire magazine with partner OTC International, enough money was raised to plant 65,000 trees in California. The spectacular and beloved Monarch butterfly overwinters in Mexico’s threatened Michoacan forests. To restore these precious forests, American Forests is partnering with the Michoacan Restoration Fund of Mexico to plant trees and conduct GIS analysis with partner ESRI to protect and restore Monarch butterfly habitat. With the continuing sponsorship of The Davey Tree Expert Company, we published the 2004-2005 National Register of Big Trees, a biennial listing of the largest of 826 native and naturalized species in the U.S. We are also working to improve access to the Register online, making it even easier for the public to view, learn about, and nominate these champions of the tree world. It’s a fact that our cities need trees—an estimated 634 million trees, according to our research. We helped get the ball rolling in New York, where our ecosystem analyses of Buffalo, Syracuse, Binghamton, Poughkeepsie, and Rochester showed these cities need a total of 1 million new trees to reach our recommended overall tree canopy goal of 40 percent. With the help of New York’s U.S. Senator Hillary Clinton (below), HSBC, Niagara- Mohawk, Starbucks, and Eddie Bauer, American Forests provided 500 trees to each of these cities. Trees were also on the mind of the environmentally minded folks at grocery chain HEB, which celebrated its 100th anniversary by planting 100 Trees for Texas—direct descendants of the famous Austin Treaty Oak—in cities across the Lone Star State. With a goal of ensuring Texas’ future leaders grow up green-savvy, HEB sponsored AMERICAN FORESTS’ CITYgreen environmental education/Living Classroom program in 40 Texas schools. That unique environmental education program— which combines computer technology with tree planting and hands-on activities to teach students to value trees in their local areas—is also being taught in every school in Washington, DC, with the help of the Casey Tree Endowment Fund. Good tree policies start with an informed citizenry, and we conducted urban ecosystem analyses in Montgomery, Alabama; Philadelphia, Pennsylvania; and Jacksonville, Florida; and carried out more than 150 “rapid ecosystem analyses” on our website for cities and towns. These analyses document the loss of tree cover and help cities reverse those losses by appreciating their value, setting goals for tree canopy, and creating policies and programs to protect and replant trees. American Forests’ Forest Policy Center advocates for significant local actions through community- based forestry and serves as a voice for improved forest conservation policies. With that goal in mind, we provided testimony on the FY2004 proposed budget, a congressional hearing on post-fire restoration, and the President’s Healthy Forest Restoration Act. We also joined with other partners to identify long-term solutions to the problems of matching the needs of wildfire suppression activities and the costs. We joined with other environmental organizations to oppose the Administration’s proposal to let states decide on opening roadless areas to logging. American Forests believes that federal lands deserve the same protections everywhere. With support from the Shared Earth Foundation, we convened the seventh annual Week in Washington for community-based partners, which helped them more effectively bring the voice of their communities to the halls of Congress. As the year ended, American Forests is even better positioned to reconnect people to nature by emphasizing the life-giving benefits of trees and forests.</t>
  </si>
  <si>
    <t>American Forests Annual Report 2002</t>
  </si>
  <si>
    <t>The global ReLeaf Center helps people improve the environment by planting trees. With support from Eddie Bauer Armstrong Wood Products Crystal Geyser Ikea balance bar and a host of individuals organizations and agencies we planted 3.8 million trees in 2001 at to restore damaged forest ecosystems on public land. A generous us Fish and Wildlife Foundation Grant help to plant a hundred and fifty thousand trees in projects in Florida New York Arkansas Louisiana and Alabama. In partnership with the US Forest Service American Forest helps make Maya many more Americans aware of forest conservation issues related to Wildfire. Through our Wildlife ReLeaf campaign we helped restore some of the nearly 7 million Acres burned in 2,000. Our Chesapeake releaf program provided $850,000 in community grants to improve Environmental Quality in the Bay Region with support from the US Forest Service and Chesapeake Bay State Foresters. A Memorial Day 2500 v f w posts Across America planted trees dedicated to the veterans of World War II as part of a program called operation Silent Witness. On the international front American forests and its Partners planted 200,000 more trees in the Russian Far East for Siberian tiger habitat. Our partner there is the Pacific Institute of geography of the Russian Academy of Sciences. Another twenty thousand trees have been planted in Indonesia for mangrove forest restoration with partner Wetlands International in sponsor larson-juhl. We continued reforesting the hills around Sarajevo Bosnia Herzegovina. Our spokesperson for Global relief Sarajevo Olympic gold medalist skier Debbie Armstrong visited Sarajevo in the fall to kick off the seasons planting and raise International awareness of the need for trees for healthy environments. We also welcomes the help of oscar-winning actress Meryl Streep who lent her voice to television PSAs urging Americans to plant trees for ecological restoration.</t>
  </si>
  <si>
    <t>Urban Forest Center</t>
  </si>
  <si>
    <t>American Forests Annual Report 2003</t>
  </si>
  <si>
    <t>The urban forest center helps people put trees into the decision-making process as their cities and towns grow. The National Urban Forest conference with sponsorship from Downey Tree Port company Eddie Bauer and the U.S. forest service was held in Washington DC in late summer. It brought together 1,000 practitioners and enthusiasts from across America and abroad to share ideas and Pioneer new techniques to help people appreciate the value of nature on our city streets. At the conference American Forest released a report that calculated the National Organ trade deficit had more than 624 million trees. The urban trees that do exist in America contribute benefits for clean air and water valued at more than 50 billion dollars annually. With the support of the u.s. forest service the GCA Casey trees endowment fund and the District of Columbia American Forest completed the first Regional Green Layer analysis of the tree cover in the 635 square mile area around our nation's capital. This data rich Green Layer is now available to the more than 100 towns and cities in this region for use with our CITYGreen software. With this information these local communities can Model Management scenarios and make day-to-day decisions about planning and growth management. American Forest also conducted an analysis of the Willamette Valley Portland Oregon area which is being used for local decision-making in Salem Oregon. Our urban forestry work benefits greatly from the support of high-tech partners ESRI, Earth satellite Corporation, and ERDAS.</t>
  </si>
  <si>
    <t>American Forests Annual Report 2001</t>
  </si>
  <si>
    <t>The year 2001 was a year full of challenges. The economic downturn was capped with despicable acts of terrorism. In the wake of September 11th American Forest decided to do what we do best planted trees. As we had done after World War 1 and subsequent conflicts we launched a memorial trees campaign to help his communities plant trees in honor of the victims and heroes of 9/11. Joined by old friends like Eddie Bauer and new friends like IGA in Anheuser-Busch American forests will plant at least one tree for every victim of the attack in New York Pennsylvania Virginia and Washington DC and help communities all across America plant Memorial grows. These special trees will help all Americans remember the past and look to the Future. American Forest made the jump to television as we produced 13 episodes of American Forest Tree Stories. The half-hour series begins in the spring of 2002 and will air weekly on public broadcasting stations across the country. Tree stories stars tree guy Jeff Meyer American Forest historic tree nurseryman and the author of the popular book America's famous and historic trees. We expect Jeff's new show to help Drive traffic to our website. We renovated our site and developed an in-house database tied to the web to help members and partners support and gain access to us.</t>
  </si>
  <si>
    <t>American Forests Annual Report 2004</t>
  </si>
  <si>
    <t>The forest policy Center helps people understand and strengthen the links between healthy forest and vital communities. The Ford Foundation support for our community-based forestry program has enabled American Forests to play a role in raising community-based solutions on the national agenda. Toward that end we edited the volume understanding community-based forest ecosystem management published by Haworth press. In the context of wildfire relief American Forest also joined Community Partners in working with federal and state agencies to address Wildfire risks. We continue to provide expert advice and testimony to Congress on the federal budget for natural resources as well as on Farm Bill legislation. Together with the US Forest Service American Forest is developing sustainability indicators for our nation's Forests based on the Montreal process criteria. With support from the EPA and US Forest Service American Forests and its Partners in Baltimore and Seattle are developing pilot projects to build Economic Development and job training in natural resource management and restoration.</t>
  </si>
  <si>
    <t>125 Years of Conservation Leadership: American Forests Annual Report</t>
  </si>
  <si>
    <t>Forest policy Center helps people understand and strengthen the links between healthy forests and vital communities. With support from the sordid enough Foundation at Ford eco system we use the American forests ecosystem restoration and maintenance agenda to help understanding of core values and goals related to community-based forestry with partners and within the halls of Congress. With national and Regional Partners the communities Committee of the 7th American Forest Congress the national network of forest practitioners sustainable Northwest and Forest community research we helped Community forest practitioners participate in the National policy arena. We urged Congress to support community-based Wildfire strategies New National Forest planning rules that promote public-private collaboration and increase protection for National Forest roadless areas. Two long-term pilot projects Were launched in 2008 public-private partnership effort focused on community stewardship activities in the mountains to sound Greenway near Seattle and a Brownfield restoration and job training program in Baltimore focused on restoring green infrastructure. In addition to our day-to-day work we celebrated our Milestone year in a number of special ways we celebrated our biggest and most historic trees by issuing the 60th anniversary edition of our national register of big trees and by the national airing on PBS of Silent Witness is America's historic trees a one-hour documentary narrated by actor James Whitmore. The White House Millennium Council USDA secretary Dan Glickman the DC environmental film festival and Ford Motor Company joined to launch the film at a special screening at the headquarters of the US Department of the Interior in Washington. The White House Millennium Council and USDA last American Forest to plant Millennium Groves of historic trees in each state at Versailles and at the French Embassy in Washington and to launch Global relief Sarajevo at the White House and operation Silent Witness to honor World War II vets at Arlington National Cemetery.</t>
  </si>
  <si>
    <t>The global Releaf Center helps people improve the environment by planting trees. With support from Eddie Bauer triangle Pacific Ikea and a host of individuals organizations and agencies who planted nearly 4.5 million trees in 2000 on public land to restore damaged forest ecosystems. We launched Wildfire ReLeaf a tree-planting initiative that encourages citizens businesses and others in the private sector to help plant native trees in forest ecosystems damaged by the wildfires of 2000. In partnership with the US Forest Service and state Foresters in the Chesapeake Bay Region we implemented Chesapeake ReLeaf a program to provide grants to local communities to restore and protect forests in the Chesapeake Bay watershed. With support from ExxonMobil and larson-juhl we awarded International grants to plant 300,000 trees in Russia Indonesia Cambodia and Germany. We launched a tree for every child and educational program sponsored by Eddie Bauer that help students learn the benefits and Rewards of trees and tree planting. Educational materials were used by 2000 teachers and students from 250 classes planted nearly 45,000 trees during 2000.</t>
  </si>
  <si>
    <t>The urban forest center helps people appreciate the value of Natural Resources in their cities and towns. With a grant from Henry and Jackson Foundation we issued the state of the urban Forest 2000 report quantifying the benefits of urban forestry. The report estimates that a cross-section of 100 of the nation's Urban and Suburban Forest are providing more than 49 billion dollars annually in clean air and water values. We substantially increase the number of regional ecosystem analyses across the country with support from the US Forest Service the Home Depot the Turner foundation and others. Our analyses have revealed that areas with natural tree cover are losing trees and dryland areas need to plant more trees to compensate for expanded Urban growth. We released version 4.0 of our tree cover analysis software City Green. The software which maps and measures the values of trees in cities is now easier to use with more powerful capabilities. Earth Data and Earth Scan joined sponsors ESRI and ERDAS in providing technological support and assistance.</t>
  </si>
  <si>
    <t>Our September 10th 2000 American forests marked 125 years of leadership for Forest conservation. We are proud of our Rich Heritage as the nation's oldest nonprofit environmental organization and especially proud of our record today as a world leader in planting trees for environmental restoration. American forest was founded in 1875 by physician John Astor Warder with a small group of citizens who had as their goal the protection of forests from waste and abuse and the population and planting of useful trees. Today trees and the challenges of ensuring healthy forests are as important as they were 125 years ago. In 2000 America forests worked hard to meet these challenges to our program centers and policy work documented in our quarterly magazine American forests as well as on our website www.americanforests.org.</t>
  </si>
  <si>
    <t>American Forests 1999 Annual Report</t>
  </si>
  <si>
    <t>Global ReLeaf helps people improve the environment by planting trees. Global ReLeaf cost-share grants to local partners support environmentally significant community-based projects that plant native trees to restore damaged forest ecosystems on public lands. We planted 2.6 million trees in 1999 putting us halfway to our goal of 20 million trees for the New Millennium. The global ReLeaf Fund also awarded $140,000 in Grants for urban and international tree planting projects including 23800 trees in 21 Urban projects with Eddie Bauer Ikea in Balance bar in San Francisco New York Vancouver Atlanta Chicago Baltimore and Seattle. With Briggs &amp; Stratton Kellogg's larson-juhl and ExxonMobil 198000 trees were planted in Mexico Cambodia Ukraine and Gambia including 100,000 trees planted for tiger habitat in Russia with ExxonMobil. Tree plantings held in conjunction with specialty retailer Eddie Bauer and Community residents honored the 100th anniversary of the store Founder’s birth. Additional support of $50,000 from American Express helped fund these projects. New Global ReLeaf Forest supporters Included is Zurich Kemper life BellSouth Wells Fargo balance Bar Keystone energy Earthbound Farm SCI Kia Shaklee Corporation and Fleet Bank New Foundation support came from the Spring Creek Jackson McIntosh and Cafritz Foundations. Communications efforts focused on the total renovation of our world wide web site in partnership with sponsor garden.com our new ecommerce Security Site Keeps Us on The Cutting Edge of this technology our quarterly magazine debuted a new look that is more reader-friendly with full color throughout our Public Service advertisements continue to appear in National magazines. Our famous and historic trees program conducted a national Johnny Appleseed tour in the spring bringing heightened recognition of the program in the media and prompting best-ever sales. Agriculture secretary down Glickman announced the USDA would donate a gift of 100 famous and historic trees to every state and territory.</t>
  </si>
  <si>
    <t>Our urban center helps people appreciate the value of Natural Resources in their cities and towns. The urban forest center conducted a Regional analysis of the Chesapeake Bay and the areas within Fairfax County Virginia and Washington DC. We have continued our work in Seattle and Bellevue Washington Atlanta Canton Ohio and Chattanooga. Supporters of these analyses included the u.s. forest service and state forestry agencies the Turner foundation and Jackson Foundation a nonprofit Partners like the Georgia conservancy and Company such as the ESRI emerge and ERDAS. Our national Urban Forest Conference in Seattle was a great success with more than eight hundred attendees and the secretary of agriculture gave the keynote speech. We debuted a new video and enjoyed the sponsorship of the u.s. forest service Davey Tree Eddie Bauer and ESRI. Davey doubled its annual sponsorship Eddie Bauer celebrated its 2.5 millionth tree and announced a new goal of another 2.5 million trees. ESRI sponsored production cost for the video and donated $50,000 in product. We received additional support from Weyerhaeuser company Foundation Home Depot and Puget Sound Energy. We announced our five-point plan for tree smart development with the support of Bank of America then planted trees in five cities with the support of Eddie Bauer and American Express. We also released version 3.0 of our city green software.</t>
  </si>
  <si>
    <t>Our policy Center helps people understand and strengthen the links between healthy forests and vital communities. The forest policy Center developed American Forests’ National policy agenda for ecosystem restoration and maintenance which defines our mission. Teaming with federal agencies and state Foresters we provided information on these issues to Congress through hearings testimony and Congressional tours. Working with community-based groups we supported Federal programs such as Urban and Community forestry economic action programs and Forest Legacy and we supported their inclusion in the land and water conservation Fund in support of the Clinton administration's Legacy initiative. Support came from the Ford Foundation the Surdna foundation the forest service and National Urban and Community forestry advisory Council the Bureau of Land Management and state forestry agencies.</t>
  </si>
  <si>
    <t>As we enter our 125th Year American Forest remains true to the mission established when the organization was chartered in Chicago in 1875 helping people improve the environment with trees and Forest. We are proud of our role as the citizen voice of forest conservation and we continually strive to combine new technology with old-fashioned volunteerism as we help cities and rural areas understand the value of trees environmental social and economic benefits. Our members are scientists activists landowners city planners engineers and homeowners. Join us in our goal of giving voice to the trees and forests in planting 20 million trees for the New Millennium and in providing information through our quarterly magazine American forest and our website www.americanforests.org.</t>
  </si>
  <si>
    <t>American Forests 1998 Annual Report</t>
  </si>
  <si>
    <t>Since 1875 nearly a century and a quarter American Forest has been the citizen voice of forest conservation. The challenge to preserve trees and forests changes as Society changes. As we learn more about the natural capital of trees the value of their environmental social and economic benefits our voice must be stronger and our constituency broader. Our membership is made up of people who appreciate trees scientist activists landowners city planners engineer's at home owners. We invite you to join us in our goal of giving voice to the trees and forests and in planting 20 million trees for the New Millennium. In addition to our quarterly magazine American forests we involved and represent our members through our program centers. Here are some highlights from 1998</t>
  </si>
  <si>
    <t>Global Releaf Center helps people improve the environment by planting trees. Our best tree planting year ever with funding to plant 2 million trees on public lands to restore damaged forest ecosystems, Mobile joined in the global ReLeaf effort with 500000 trees. We launched Global ReLeaf for the Chesapeake Bay goal 1 million trees in the Watershed with support from Eddie Bauer and cooperation of the Chesapeake Bay program and a host of organizations and agencies. We kicked off Global relief for the Puget Sound 1 million trees. Eddie Bauer customers and Associates planted 14000 trees and shrubs along the Sammamish River in cooperation with King County and local governments.</t>
  </si>
  <si>
    <t>Urban Forest Center helps people appreciate the value of Natural Resources in their cities and towns. Our city green software and ecosystem analyses helped people invest in their communities natural resources from Washington State and Florida to Maryland Virginia and the District of Columbia with support from the Turner Foundation Jackson foundation and others. And Analysis of Puget Sound showed a 37% loss in high canopy cover a total value of more than three billion dollars in air and water quality services. Technology firms erdas and Emerge joined longtime sponsor esri in providing support and in-kind assistance</t>
  </si>
  <si>
    <t>Forest policy Center helps people understand and strengthen the links between healthy forest and vital communities. We helped bring the voices of many community-based partners to the National policy Arena through Partnerships with the Ford Foundation Surdna Foundation Weyerhaeuser Family Foundation and others. We convened a national workshop on community-based ecosystem Management in the US with the resulting book to be published in 1999. We prepared analyses and statements concerning Forest management proposals and budgets.</t>
  </si>
  <si>
    <t>1997 Annual Report</t>
  </si>
  <si>
    <t>By providing Financial Technical and communication resources to individuals organizations agencies and businesses Global ReLeaf builds local coalitions to improve the global environment one tree at a time. We planted more than 1 million trees in global ReLeaf forests in 1997 restoring damaged ecosystems on public lands in 43 States. At Year's End scores answered the call to plant trees for the holidays adding another 25,000 trees. Ourcorporate programs continue to expand. The Eddie Bauer Global ReLeaf Tree Project Add a dollar plant a tree campaign reached the 1 million Mark boosting our total to 6032936 trees. Mobil Corporation announced a long-term partnership to plant trees to address the effects of climate change. Triangle Pacific Flooring group expanded its commitment to help plant hardwood trees increase Global relief projects. In addition our Global Relief Fund awarded $60,000 in Grants to Partners for tree planting and Care projects in communities in the US and around the world.</t>
  </si>
  <si>
    <t>Recognizing the independence of communities and Forrest are community-based ecosystem Management program helps people sustain the health of nearby forest ecosystems while maintaining the right tality of local communities. To help bring local voices and issues to the National policy Arena and with the assistance of the Ford Foundation the forest policy Center convened meetings with national interest groups and policymakers organized the Congressional learning workshop and community-based Forestry and paired analysis and testimony on major public Forest management proposals. Our highly acclaimed winter 1998 issue of American forests magazine served as a primer on community-based forestry. A new book public programs for private forestry uncovered disturbing Trends in Forest fragmentation that threaten efforts towards sustainable Land Management.</t>
  </si>
  <si>
    <t>1997 was a significant year in the 122 year history of American forest. In the First full year under our new management structure we made great strides toward our mission of helping people improve the environment with trees and Forests. And we focus our efforts in ways that assured financial success. We are on target to achieve our Global relief 2000 campaign goal of planting 20 million trees for the New Millennium individuals and organizations are invited to join the effort by counting their trees toward that goal. And 1998 American Forest will focus on restoring forest ecosystems around the Chesapeake Bay and Puget Sound and in Florida Atlanta and Chicago.</t>
  </si>
  <si>
    <t>The urban forest center helps people appreciate the value of Natural Resources in their cities and towns. With the help of the Turner foundation and the Donnelly Foundation our city green software in urban ecosystem analyses are helping people develop with and benefit from natural systems in their communities. The eighth National Urban Forest conference in Atlanta was our most successful conference ever. There we released our state of the urban Forest report which detailed tree canopy coverage in Atlanta Milwaukee Baltimore and Austin and called for an overall goal of 40% tree canopy in urban areas.</t>
  </si>
  <si>
    <t>Communications and Publications</t>
  </si>
  <si>
    <t>1995 Annual Report</t>
  </si>
  <si>
    <t>Through the leadership of its Communications Department American forests was an important partner in the year-long effort to organize the 7th American Forest Congress. A 104 year old tradition the Congress brought people from different points of view and interests together to develop a common vision for the future of us forests. 8 months of media outreach planning and 51 local round tables led to the great success and high media coverage of the February 1996 event. The Communications Department collaborated with representatives of place based rural Forest Partnerships to help their voices be heard and led efforts to mobilize the urban forestry Community’s participation and impact on the process. With the support of the Mead Corporation we assisted over 40 members of the urban Forest Community with travel expenses or registration scholarships. Publicity for Global ReLeaf tree planting projects brought national attention. Publications including time National Geographic and The New Yorker donated hundreds of thousands of dollars worth of advertising space for the program. The Publications Department producde numerous Forest policy and urban forestry Publications public service announcements newsletters brochures and of course the organizations to magazines as well as the logo and marketing materials for September 7th National Urban Forest conference in New York City. Following a survey indicating strong crossover interests between the readers of urban forest and the organization's Flagship publication American forests the two magazines were combined into one quarterly publication. American Forests magazine became the sole reporter of the organization's Cutting Edge programs and related developments events and opinions. for example the complex world of Wildlife and prescribed fire management including an article by interior secretary Bruce Bobbitt was featured in the July August issue continuing our leading role in shaping National Wildfire policy debates. American forest was a major Consultants on television documentaries on the topic including the excellent fighting fire with fire on the A&amp;E Network. In the fall of 1995 the communications and Publications departments merge combining their resources to present the core conservation and action work of American forests to members and the public. The new Communications Department brought American forests online with its own web page check it out at www.amfor.org.</t>
  </si>
  <si>
    <t>During 1995 a year of transition and refocusing the forest policy Center embarked upon a long-term initiative in community-based forestry that incorporates themes of ecosystem Management and Forest Health. The project also examines the role of local communities both urban and rural in managing and caring for adjacent Forest. The forest policy Center helped clarify the concept of community-based Forestry by cosponsoring a meeting in Northern California with the lead partnership group a Consortium of bioregional and local Watershed based groups. The center also joined the communities Committee of the 7th American Forest Congress whose mission is to increase public awareness of the interdependence between forests and communities. Four new Publications were released in 1995. Forest ecosystem Health in the Inland West a science and policy reader is an Easy-to-Read presentation of information we've developed over the past three years. It presents Forest health issues from an ecosystem perspective focusing on the natural and human forces shaping Forests as well as the policy framework that will determine their future protection and management. Our objective developing a broad understanding of forest health issues and promoting constructive dialogue between environmental and Forest industry interests. Building Partnerships for ecosystem Management on mixed ownership Landscapes Regional perspectives presents ideas and perspectives on facilitating closer cross-boundary cooperation for ecosystem management through voluntary approaches using incentive and information based means. Nationwide workshops held in 1994 provided raw data for the text. Maintaining the public benefits of private Forests through targeted tax options evaluates the effect of current federal tax policies on non-industrial private Forest landowners and provides them with a corresponding new tax device green investment reinvestment accounts (GIRAs).</t>
  </si>
  <si>
    <t>The Global ReLeaf Center</t>
  </si>
  <si>
    <t>Global ReLeaf transforms the research and policy work of American forest forest policy in urban Forest centers into on the ground opportunities for people. Since 1988 it has empowered citizens to take positive actions to improve their local environments especially by making tree planting and Care accessible to a wide range of individuals and organizations. Global relief Force what do an island on the Mississippi River of Sandhill in Florida and the windward slope of Hawaii's Mauna Kea have in common? all are examples of the 62 Global ReLeaf Forest established since 1990 with the support of private-sector donors in our Global ReLeaf Partners a total of 3.7 million trees planted on 6700 Acres of damage or abused land. In 1995 1.3 million trees were planted on 25 Global ReLeaf forest sites some multi-year project have not yet been reported. The global ReLeaf Fund provides small cost-share grants to local nonprofit organizations for tree planting and maintenance projects in communities Across America as well as to 21 American forests Global ReLeaf International partners. Since 1989 the fund has supported 340 projects here and abroad with nearly 3 million dollars in Grants. In 1995 Global ReLeaf International expanded its work with nonprofit Partners in Bulgaria Slovakia Romania Russia and Ukraine and form new Partnerships with organizations in Venezuela The Gambia and India. The success and visibility of global ReLeaf International led to the US government's invitation for American for us to participate in the country studies program see section on Forest policy Center for details.</t>
  </si>
  <si>
    <t>American Forests continued in 1995 a special role of touching people and influencing policies in ways that are essential for conserving trees and Forest. A strategic planning process resulted in the reorganization of programs Under the Umbrella of three centers foreign policy urban forestry and Global ReLeaf. The forest policy Center built on our groundbreaking work on ecosystem Management in Forest help to lay the foundation for a new initiative and community-based Forestry with some Innovative and dynamic local partnerships. The newer programs of this 120 year old organization Global relief tree planting an urban forestry have especially sparkled. As the urban forestry Center developed a truly Innovative high-tech method for mapping and analyzing the value of trees and other features of urban ecosystems the urban forestry and Global ReLeaf paid attention to the high touch side with a premier National an urban community Forest conference and other training and action programs for the growing National community of activists scientists and practitioners. As we build on these successes we continue to struggle to build the membership and support of contributors that are necessary for an organization with a high-quality magazine like American forests and for an effective presence in Washington. That is the challenge we are struggling to meet even as we see that our science based collaborative approach to fostering conservation action and constructive Dialogue on contentious issues is becoming more and more validated as the way to improve the environment and Society.</t>
  </si>
  <si>
    <t>Administration/Marketing (Support Services)</t>
  </si>
  <si>
    <t>Membership and supporters American forests combined member and supporter base hit 130,000 in 1995. The subscription-based for American forests magazine was 18000. During the year 5000 to 6,000 famous and historic trees were purchased. Administration the total number of employees fellows and interns decrease from 52 in 1994 to 46 in 1995. Administrative and general expenses were 15% of the total budget and the cost for membership and fundraising with 6%. 79% of all income went directly to conservation programs. More than 3,000 federal employees contributed to American Forest through the combined Federal campaign and various other state country local and workplace giving campaigns. Total revenues in 1995 reached $3,776,965. American forests continued as a founding member of earth share a Federation of environmental and conservation groups specializing in workplace fundraising. Earth Share participates in the combined Federal campaign as well as many state county local and corporate workplace campaigns. American forest was the first of 40 earth share organizations to establish an employee fundraising campaign and 25 employees pledged more than $2,800 in support in 1995 for conservation programs. To donate to American Forest through cfc specify the number 0901 on your CFC pledge card. For more information about how to participate in a workplace giving campaign contact American Forest at 800-368-5748.</t>
  </si>
  <si>
    <t>The Urban Forest Center</t>
  </si>
  <si>
    <t>The urban forest center continues to provide innovative Conservation work through high tech programs that make the benefits of trees easier for all to understand. The center launched City Green a desktop geographic information system GIS computer software program that helps communities Map Measure and analyze urban ecosystems. The software based on a GIS technique American Forest created in 1994 to analyze the value of trees and other natural resources is an application for environmental systems Research Institute (ESRI) arc view 2.1 program. The program provides detailed information on the economic benefits of trees and other environmental resources as a planning and policy tool for local governments planning offices citizen groups and more. It's desktop format should encourage hundreds of communities to put Natural resources into their planning process. In the fall American forests Urban forest center and the National Association of homebuilders published building Greener neighborhood's trees as part of the plan. This award-winning book shows how to conserve trees to enhance the appeal of a new development select trees to save plant remove or transplant reduce development costs publicize and Market tree conservation efforts create a tree conservation plan to guide land planning and minimize disturbance to trees slated for protection.</t>
  </si>
  <si>
    <t>The U.S. Country Studies Program</t>
  </si>
  <si>
    <t>During 1995 American forests expanded its activities with the US country studies program a multi-agency effort to assist countries and developing studies plans and actions to address the threat of global climate change by providing forestry assistance to developing countries and countries with economies in transition. Our role is to help countries build the capacity to develop and Implement forestry projects through public-private Partnerships. American Forests staff met with representatives of government agencies and nongovernmental organizations to identify possible for three measures during visits to 8 countries Slovakia Romania and Bulgaria Ukraine Russia The Gambia the Philippines and Venezuela. Late in 1995 American forests prepared the forestry section of a handbook on developing climate change action plans in cooperation with a group of technical experts. We're expanding our assistance with Forest plans and auction to additional countries including China Indonesia Mexico and Egypt.</t>
  </si>
  <si>
    <t>Corporate Partners</t>
  </si>
  <si>
    <t>Oil Company Description</t>
  </si>
  <si>
    <t>In 1995 corporate partnership building strengthened with both new Partnerships and continued relationships with longtime partners. Efforts with new supporters like Exxon and Pennsylvania house furniture and longtime supporters like Dayton Hudson Department Stores and Bruce hardware floors helped Global relief hit the 3.7 million trees mark. A few examples of partnership building at work are : Chevrolet Geo environmental long a major sponsor of global ReLeaf continued its support of American forest in 1995 as presenting sponsor of the 7th National Urban Forest Conference. During the past eight years Chevrolet geo has sponsored the planting of hundreds of thousands of trees in global ReLeaf projects. The Texaco Global ReLeaf Urban Tree initiative has provided over $2 million to local organizations for urban tree planting projects. Texaco continues to support American Forest actions and education programs through a grant from the Texaco Foundation.</t>
  </si>
  <si>
    <t>7th National Urban Forest Conference</t>
  </si>
  <si>
    <t>Over 700 people attended American Forest 7th National Urban Forest conference inside Urban ecosystems in New York City in September. Topics range from analyzing Urban ecosystems to communication and policy programs for urban areas. The conference included tours of Central Park Jamaica Bay Gateway National Wildlife Refuge and Prospect Park Forest restoration project. Keynote speakers for Jack Ward Thomas chief of the USDA Forest Service Officer Daniel Bodkin director of the program on global change at George Mason University and Jim Lyons assistant secretary US Department of Agriculture. Conference organizers were American Forest the New York State Department of Environmental Conservation and many regional and local organizations. The conference’s presenting sponsor was Chevrolet Geo Environmental.</t>
  </si>
  <si>
    <t>Citizen Forestry Support System</t>
  </si>
  <si>
    <t>A partnership of American forest and Los Angeles has three people the citizen forestry support system strengthens the citizen forestry Movement by providing specific and practical resources to create more effective inclusive responsible and informed citizen forestry groups Across the Nation. During 1995 CFSS Conducted workshops on environmental justice and efficiency at the 7th National Urban Forest conference provided assessments for the Delaware Kansas and Arkansas Urban Forest Council has launched a quarterly newsletter lean and green created a series of tip sheets and provided information and referrals to hundreds of callers to its 800/323 - 1560 hotline.</t>
  </si>
  <si>
    <t>Cool Communities</t>
  </si>
  <si>
    <t>American Forest School communities program continue to grow and coordinate conservation efforts in at 7 model cities throughout 1995. Two new communities Salt Lake City Utah and Andrews Air Force Base in Maryland came on board. This National recognition and demonstration program in cooperation with the US Department of energy promotes strategic tree planting and surface color Lighting projects to improve local environments and cut energy bills.</t>
  </si>
  <si>
    <t>The National Register of Big Trees</t>
  </si>
  <si>
    <t>The biennial National register of big trees sponsored by the Davey Tree Expert company inspires people to search for the largest tree of each species. Tree Hunters discovered nearly 200 new champions for the 1996 Edition increasing the total number of Champions to 840.</t>
  </si>
  <si>
    <t>1991 Annual Report American Forestry Association</t>
  </si>
  <si>
    <t>1990 was a unique, challenging year for the American Forestry Association. The ambitious goals the Association had established in the two previous years were not only met but dramatically exceeded. AFA's voice was heard on a wide range of topics and in a variety of settings. From Limon, Colorado, tp Mettmann, Germany, from the President of the United States to a Hungarian environmentalist, AFA Was able to realize its goal: To bring people and trees together to the benefit of both, and for the lasting improvement Of the world’s environment. And yet, in the face Of those successes, We realize that some of the most daunting conservation problems of the century still face us. Our successes so far build only a framework on which to continue working toward a more rational, comprehensive conservation policy that is applicable to people everywhere. To make that policy work means educating people about the role trees play in their lives. Myriad conservation groups have sprung up in recent years, Often competing With each other to be recognized as the expert at telling us how Io be environmentally conscious. Everything ranging from modest Suggestions to sermon-like diatribes against the eco-sins of modem man have bombarded people until the result is a confusing din and, too often, an overwhelmed and disinterested public. It is through this cacophony that the mainstream conservation message must be heard if AFA is to succeed in reaching people. Throughout its history, AFA has served as facilitator for rational discussion and compromise. At no lime has that been more important than the past year. ARA was Challenged to demonstrate its ability to bring Widely divergent groups together to act in a spirit of cooperation to achieve a common goal. By doing this, AFA often transcended the role of facilitator and became a hub, around which revolved citizen groups, businesses, and government acting in concert. The results? These are just a few: AFA information and education materials reached twice the number of people as in 1989. As a result, AFA’s membership-- regular and associate, grew two over 112,000 --up 28 percent in one year's time! The number of grassroots projects exploded as people, working through citizen groups, local businesses and government, took matters literally into their own hands. With the help of ARA’s Global ReLeaf Fund, nearly 100 tree planting and care projects in communities across the country Were directly assisted. For the first time in 116 years, AFA successfully launched a program that raises money from private sources to help support the reforestation and restoration of degraded ecosystems on Public lands. With the strong support of state and federal land management agencies, and the financial support of individuals and businesses, the Global ReLeaf Heritage Forest program got off to a strong start with the restoration of almost 150 acres Of key forest sites. AFA’s mission was given a major boost as President George Bush announced his America the Beautiful campaign. His pledge, to encourage Americans to plant an additional billion trees per year for the next decade, brings programs like Global ReLeaf, along with all the other national, regional, and local tree planting programs, together in a major national initiative. ◆ Corporate support for environmental Programs Skyrocketed as more and more businesses sought to show concern for their communities and their world. In 1989, corporations donated $360,000 to AFA’s programs and projects. In 1990 that figure rose to $1.5 million. AFA and Global ReLeaf went internationaI With Canada ReLeaf off to a fast start under the able guidance Of Friends of the Earth, initial efforts started in Costa Rica and England, and (would this have been thinkable five years ago?) an energetic and able program beginning in Hungary. AFA met challenges on the legislative front with unparalleled success, Pushing through ground-breaking measures on a wide variety of topics For the first time in history, the 1990 Fam Bill contained a full title on forestry, with several ground-breaking new initiatives. With the President's sponsorship, legislative action to to improve federal programs and provide adequate budgets was much easier—and the results in the final session of the 100th Congress, which included in a near doubling in the programs that assist nonindustrial private forest landowners and an increasingly well-balanced national forest program, looked like an AFA wish list! As the battle over protecting the old growth forests of the Pacific Northwest reached a fever pitch, AFA stood strong for a new approach based on science and professional management for shared and multiple purposes. New research efforts were funded and coordinated through a new partnership involving AFA the Environmental Protection Agency, the Forest Service, State Foresters, and a host of experts from universities and the forest products industry. Several dozen new studies are demonstrating the value of forests in stabilizing environmental and climate conditions, pointing the way to new management considerations and helping forest managers understand the risks and options they must consider in the event that climate change occurs as many currently Predict. From the halls of Congress to the forests of northern Michigan, from the devastation wrought by Hurricane Hugo in South Carolina to the streets of Seattle, AFA members played out the organization's theme to an appreciative audience. We must have more and better trees and forests, and that means people must learn about their relationship to the trees that surround them every day, and take positive action to improve those trees and forests. And, far from just talking our message, We fulfilled it: Groups that only a year ago did not know of one another are now working together under the Global ReLeaf banner, local governments, facing incredible budget crunches have nonetheless taken important steps toward softening the hard life of a city tree, corporations never before involved in environmental improvement have begun to Iook beyond the bottom line, and a group of youngsters in Washington, DC now know the correct way to plant and care for a tree. As a member of AFA, you Can point with pride to these and other accomplishments they are a result of your support and efforts. As a citizen who cares about trees and forests, you know that the work is far from complete. However, AFA has a solid start and, With a strong Board of Directors and your continued support, We Can build upon the successes of the past year while looking toward the windows of opportunity that open daily. Please join us as we look back on the year past and eagerly face the upcoming challenges.</t>
  </si>
  <si>
    <t>1992 Annual Report American Forestry Association</t>
  </si>
  <si>
    <t>Global ReLeaf hit the ground running in 1990. The program, begun in 1988 in response to growing concerns about the greenhouse effect and climate change expanded into one of the most widely recognized conservation campaigns in the United States. An overwhelming number of citizens, corporations, and governments responded to the GIobal ReLeaf challenge lo "Plant a Tree, Cool the GIobe." Although the program became a beacon for wide-ranging action, its founding premise remained constant. Everyone can help improve the environment no action is too small. In an effort to consolidate the many groups working under the GIobal ReLeaf umbrella, the GIobal ReLeaf Coalition was formed in late 1990. This provided groups with a support network of similar organizations, and ensured that groups were not competing for resources, but helping one another in their pursuits. In order to help citizen’s groups realize their goals, and provide a way for people and companies to provide assistance in a coordinated way, the GIobal ReLeaf Fund was established. This source of financial aid was available to a wide variety of groups as matching funds to buy trees and materials, Or to help support the essential activities of implementing a successful project. In its first year, 1989, the Global ReLeaf Fund helped 12 groups complete tree plantings in their communities. In1990, nearly 100 Projects benefitted from $635,000 in support. Corporations also flocked to the GIobal ReLeaf cause, With many finding it an excellent way to give important, tangible benefits back to the community in which they live and do business. But some of the corporate projects were done just because the help was so badly needed. For example, in Limon, CoIorado, Mr. Coffee--a maker of paper coffee fillers financed tree Plantings to replace the total devastation of the town's trees by a June tornado. In Denver, Houston, and New Orleans, over 1,600 Texaco employees turned out as volunteer tree planters to supplement local organizations, and planted large street trees that had been purchased and donated by the company. In school rooms across America, teachers used educational posters distributed by McDonald’s restaurants, and in nine cities, children could go to their local McDonald’s to pick up a seedling for their own planting. Teachers by the thousands used a Global ReLeaf Curriculum Guide to help students understand climate change, and how trees and forests can be part of the solution. AFA-s Famous and Historic Tree program was expanded into a major national effort through a partnership with Classic Trees, Inc., a commercial nursery in Jacksonville, Florida. Under the energetic leadership of Classic Trees, a national seed-gathering Campaign involved hundreds of groups and thousands of people, all dedicated to gathering seed or cuttings from the nation's famous and historic trees. All were carefully shipped to participating commercial nurseries, Where they are being grown into high-quality Seedlings for community plantings. Local tree-planting groups can sell these Famous and Historic trees as a fund raiser, getting both a source of tree seedlings and operating capital in the process. Planted at schools and Parks, along with certificates of authenticity, historical background write ups, and Suggested teaching materials, these tree groves wi11 become a place where children for decades will be able lo learn U.S. history, and the role of trees in the environment, at the same time. 1990 was also the year that the Global ReLeaf campaign reached across the ocean and captured the imagination of our European friends. In Mettmann, Germany, Karl Peter Hasenkamp decided to find a way to offset the carbon dioxide he and his family Produced through their fuel usage. The answer: Plant trees in America (the cost in Germany is prohibitively high) through Global ReLeaf. His donation, along with many from the U.S., helped established the first Global ReLeaf Heritage Forest Planting in Michigan. Hen Hasenkamp is now establishing a nonprofit group to broaden the program in Germany. England and Hungary are also entering into the ReLeaf In addition to international involvement, Global ReLeaf also saw the birth of several Offspring programs, aimed at getting an even Wider variety of people involved in the effort. Energy ReLeaf is a program that encourages utility companies to plant and Care for trees as one way to compensate for their carbon dioxide output, as Well as educate their consumers in the use of trees as an energy conservation measure. Farm ReLeaf-- a program designed and publicized by Successful Farming magazine encourages farm families to share innovative ideas about creative uses of trees in converting marginal crop or pasture lands, improving the environment, and producing new crops to help stabilize fam income. And Global ReLeaf for New Communities is a vehicle for responsible developers and suburban Planners to demonstrate that new communities can be built without doing irrevocable harm to the land, and to reward and publicize those developers willing to build environmentally sensitive communities. Throughout 1990, Global ReLeaf took its message to an ever expanding audience of people looking to have a positive impact on the world in which they live. This is made possible by the strong and continuing support of the Nations and media magazines and newspapers such as time Ladies Home Journal National Geographic Esquire Newsweek and USA Today that provided millions of dollars worth of free advertising space radio and television stations that publicize local tree planting projects and our special cable television partner Discovery Channel who developed and are airing a growing list of global ReLeaf ads promotions and educational videos. Our message was also carried on consumer products as companies like a Aveda quintessence and Ralston Purina found space on their advertising and packaging to promote Global ReLeaf and found money for the sake of their products and services to support tree planting projects as well as educational Outreach.</t>
  </si>
  <si>
    <t>A Letter from Two Presidents</t>
  </si>
  <si>
    <t>1990 Annual Report American Forestry Association</t>
  </si>
  <si>
    <t>Dear AFA member supporters and friends in 1988 the association's board of directors approved the launching of an ambitious New Direction for the organization. We were well aware of the tradition embodied in over 100 Years of conservation action and we asked ourselves what would the people who founded this organization do if they were in our shoes today answer loud and clear was that they would mount an all-out campaign to solve the most important conservation problem within their range of capability. So we asked ourselves what is that problem there was certainly no shortage of natural resource issues to tackle that list always seems endless. But which of those issues were really vital to the long-term future? We decided that the most critical issue facing the world today is the potential for unbalancing the major Global Systems that stabilize climate. While scientists can’t always agree on how Global Systems work we were convinced that Humanity faces huge risks. Those risks coupled with the issues Clear Connection to trees and forests makes this a subject that AFA could not ignore. Our strategy included a combination of science action and public relations and it was not arrived at without great debate among staff the board of directors and the members. In the end however it has three elements press scientific research as hard and fast as possible spur individual corporate and government action to plant and care for trees and forests and aggressively seek brought public attention to and support for these issues and activities. The results of course is that the global ReLeaf campaign. And its first year 1989 it cost the association dearly. People loved the idea but financial support simply didn't materialize in a fa invested nearly one-fourth of its total reserves into getting the basic ideas in front of the American public. In late 8 1989 a concerned board of directors reviewed the situation another year or two of such heavy losses and AFA’s very existence could be in Jeopardy. Was the whole idea off face or where we involved in a project that needed more time and investment and was too important to abandon? The board was United agreeing on the ladder. With little hesitation we kept moving straight ahead. The basic ideas were too vital for any other course of action. So, We must admit to a tremendous sense of gratification and relief as we review the events of 1990. Our bold venture has become successful, in many ways beyond our fondest hopes. In addition to producing a seIf-supporting basis for operations, Global ReLeaf became an important new source of revenue for important conservation action in dozens of community and forest situations. For the first time in over 115 years, AFA began raising significant amounts Of private money to directly affected trees, forests, and lands. This type of action program, in addition to our historic conservation education and policy advocacy functions, established a new level of tangible achievement, Of which we are very proud. It all happened because of you our members and supporters. As you look through this report, We hope you'll take special pride in every activity and action, because you made it happen. Over 112,000 individual AFA members and supporters, 100 sponsoring companies, 300 cooperating private citizen organizations, and hundreds of government agencies at every level are responsible for the accomplishments that AFA is able to report for 1990. Our role, in the main, is still best described as that of a national catalystーa cheerleader, if you will. We've made the noise, but the people and the action organizations have done the work. For that, We Can Only say, ‘’Thank You’ As we share this moment to recount and enjoy the gains that AFA and its supporters and friends have jointly achieved, however, We must aIso remind you that the work is only started. The world needs more muCh more of the kind of positive, practical, can-do environmentalism that this report details. We have only just begun.</t>
  </si>
  <si>
    <t>Policy</t>
  </si>
  <si>
    <t>1995 Annual Report American Forestry Association</t>
  </si>
  <si>
    <t>In terms of AFA impact on National policy making 1990 was one of the most attractive and exciting years in the history of the association. Federal programs that cooperate with and support improved forestry on both state and private lands were dressed in the 1990 Farm Bill. Several exciting new campaigns were initiated including the forest Legacy program the stewardship incentive program and the forest stewardship program. The forest Legacy program will allow USDA to assist state and local and protection efforts through a conservation easement program. This allows the protection of critical Forest areas from incompatible development while leaving the land and private ownership and getting the owners compensation for the restrictions that have been placed on the land and its use. The forest stewardship program along with the associated stewardship incentives provide State forestry agencies with new tools to research nonindustrial private Forest owners. A broad range of technical assistance focusing on managing forest for the entire range of environmental and economic benefits not just Timber production will give owners access to new information a new stewardship options. The stewardship incentives provides cost-sharing to give them the support needed to invest in additional Forest quality. The results of this major new effort will be seen and dramatically improved for us on the millions of ownerships that make up the bulk of America's future forest base. One of the many challenges that Paste AF a in the political Arena over the last year involves the emotionally-charged debate surrounding tropical forest. To address that challenge a s a apply for and received a grant from the US agency for International Development to conduct research on sustainable development in tropical forest regions and begin an educational campaign aimed at informing American adults and youngsters about the importance of the forests that are far from our Shores. Our goal is to help people understand what countries like the US can do to help people around the world use their forests wisely and well. In addition to all this AFAA also enter the controversial debate on Old growth forests. As the two sides of the debate continue to become more and more polarized and compromise seems to slip farther from reach AFA brought its expertise and reputation for moderation into the discussion. With a variety of bills being introduced in Congress AFA helps develop support for the ideals that the association was founded upon a multiple use management approach based on the best science available and sensitive to the continued productivity of the ecosystem as a whole. Resolution of the old-growth issue seems far in front of us yet, but we are convinced that the ultimate answer will require the kind of sound, rational thinking that is always hard to achieve once an issue becomes as emotional and heated as this one has become.</t>
  </si>
  <si>
    <t>Conclusion</t>
  </si>
  <si>
    <t>1997 Annual Report American Forestry Association</t>
  </si>
  <si>
    <t>As world leaders talk about the possibility Of a new world order emerging from recent Political events, We are convinced that a new conservation order must emerge as an inseparable companion. The same forces Of international communications, commerce, and travel that help us realize how we must somehow learn to live in peace also demonstrate thal there can be no environmental Security for one nation unless the environment is safe for all. Global climate change although scientifically debatable, and virtually impossible to predict with any sense of certainty is nonetheless a top-of-the- ticket issue in international circles. Every international negotiation discusses how the threat of global climate change means Changes in forests, and new challenges for Citizens and foresters everywhere. Through the Global ReLeaf campaign, AFA has established itself as a leading Participant in the forestry aspects of the global environmental challenge. In so doing, We have bitten off the largest challenge in the Association’s history. People and organizations all over the world are asking for information, Wanting to become involved in campaigns like Global ReLeaf, looking for Practical, do-able solutions for problems that, at times, Seem too huge to comprehend, let alone address. Extraordinary situations call for extraordinary efforts, and we believe that the last decade of this century offers that challenge. As citizens dedicated to the improvement of the environment through better understanding and management of trees and forests, We’re well aware that all the world’s problems won't be solved with more and better trees. But we're also aware that some Problems--including some very important Ones can, indeed, be solved this way. So We’re dedicated to the goal of motivating and educating people to take positive actions to improve their environment wherever better trees and forests are needed. We believe, if We Pursue this mission with vigor, that AFA will continue to attract the support of more People, businesses, and governments worldwide to the conservation cause, and that our grandchildren’s children will live in a better world because we were here, doing what we do best.</t>
  </si>
  <si>
    <t>Publications</t>
  </si>
  <si>
    <t>1996 Annual Report American Forestry Association</t>
  </si>
  <si>
    <t>American Forests, the magazine of trees and forests, continued to carve out for itself the unique niche it has enjoyed in 97 years Of publication. AFA’s flagship publication is consistently ranked among the top of its Class and is a proven performer in lean economic times. When other magazines saw big-ticket advertising erode , American Forests witnessed a surge. The magazine ventured to the newsstand in a roll-Out of earlier tests, and sales were pleasantly, and unexpectedly, high. To get the urban forestry message across to a broader audience the Urban Forest Forum (newsletter) underwent a dramatic change lo become Urban Forests, a 24-Page, two-coIor magazine. Supported by a variety of urban forest stewards Organizations and companies that help underwrite the costs Of publication and distribution一the magazine has enjoyed increased readership and cultivated the burgeoning interest in city trees. To keep forest professionals and consumed citizens abreast of developments in resource policy, AFA offers the Resource Hotline newsletter. Featuring up-to-date information about happenings in Washington, DC, the Hotline serves as AFA’s pipeline of policy news. Reaching citizen’s groups, individuals and other Global ReLeaf supporters, the Global ReLeaf report was greatly expanded and improved in 1990. Published quarterly and featuring stories about the people and events shaping the Global ReLeaf theme on the ground, the Report puts a human face on the wide variety of activities that spring from the Global ReLeaf campaign. 1990 was a banner year for the National Register of Big Trees as the program Celebrated its 50th anniversary with a big, full-coIor printing of the most current Champion Tree Register. The expansion of the program was made possible by the new sponsorship of the Davey Tree Expert Company which, in addition to helping AFA Publish an expanded Register, also included Big Tree information in its nationwide advertising campaign.</t>
  </si>
  <si>
    <t>Research</t>
  </si>
  <si>
    <t>1994 Annual Report American Forestry Association</t>
  </si>
  <si>
    <t>In a cooperative effort with the Forest Service, Environmental Protection Agency, State Foresters, and the American Forest Council, AFA spent a great deal of energy coordinating the preparation of studies that show the relationship of trees and forests Io global climate Change. Over 40 new papers are emerging as a result, ranging from technical papers that demonstrate how forest yield tables (Originally prepared to calculate timber yields) can be easily converted to estimate the impact of different forest management options on the atmospheric carbon balance, to the potential role of wood-growing energy plantations, windbreaks and shelter belts, Or urban trees On the nation's energy Supplies, pollution problems, and carbon balances. These papers many of which have been presented a variety of scientific meetings to verify their accuracy are now being readied for broader public usage in a book to be published in 1991 and a series of popular stories and articles. In recognition of the need for the best possible information and science upon which to develop AFA’s educational and advocacy materials the board of directors concluded a year-long study with the establishment of a new Forest policy Center. The center will assemble research and study grants from both public and private sources into Focus study programs that develop and improve the information base for both private management and public policy makers. The main study focus of the center's projects will be upon how humans trees forest in the environment interrelated seeking ways to help people understand the best most effective ways to improve their environment through trees and forests.</t>
  </si>
  <si>
    <t>Urban Forestry</t>
  </si>
  <si>
    <t>1993 Annual Report American Forestry Association</t>
  </si>
  <si>
    <t>As more and more people congregate in urban areas, the idea of urban forestry has taken on increasing importance. AFA’s urban forestry department has pioneered studies of city trees and their management. One AFA study showed that, in a sample of America’s largest cities, an average of four trees were dying or being removed for every new tree planted. Information like this helped galvanize national action in 1990, from local tree improvement projects to President Bush’s America the Beautiful initiative. One of the most exciting changes in urban forestry during 1990 was the development of educational material featuring a dew Planting technique that research has demonstrated to be far more successful than the older methods. This technique, which involves preparing a larger, Shallower area for the tree, Will pay big dividends in the long run as fewer and fewer trees die of poor planting practices. In order to maximize the effectiveness of all the various government agencies and citizen's groups involved in the planting and care of community trees, the National Urban Forest Council has been assisting with the formation of state urban forestry councils. These state councils, now numbering 38, are a critical factor in helping states and localities respond to the new federal program challenges created as a result of the expansion of the Forest Service's Urban and Community Forestry program during 1990.</t>
  </si>
  <si>
    <t>Report Letter</t>
  </si>
  <si>
    <t>The American Forestry Association 1989 Annual Report</t>
  </si>
  <si>
    <t>Dear AFA Members and Friends, In 1989, the Association dedicated the energies of its staff and volunteer directors to an almost-Singular message: the world needs more and better trees and forests. That message, Carried most clearly by the Global ReLeaf campaign but echoed by every Association activity and publication, Was aimed at some of the most vexing Of the world’s emerging environmental concerns. Pollution ... Food. .. Water ... Shelter ... GIobal Climate Change ... Deforestation ... Species Extinction ... The list goes on, but the theme remains -- the world today harbors 5.25 billion people, many times more than it has historically supported. Can these billions live in relative peace, Security, and comfort on a planet of fixed size and finite resources? How? And what about 6 billion, Or 7, Or 10? And What of the nonhuman life that shares this planet? Can humanity and nature mutually thrive in a world of limited resources? We don’t pretend to know the answers, but clearly these questions frame the challenge for all humankind in the final decade of the 20th Century. And, We felt, they must also frame the agenda for a citizen’s conservation organization like the American Forestry Association. No longer content to let forests be portrayed as a "nice, but secondary’’ element in the greater picture of environmental concerns, We Were determined to help people across the world realize that healthy, Well-managed, Product generating trees and forests are absolutely essential to the well-being and, yes, even the survival of human life on the planet. We Were Plainly unwilling to see this world go into the 21st Century with an environment degraded by generations of abuse and neglect. It was time, We Were convinced, for a major change in direction. So we seized upon the concept of Global ReLeaf--the idea that the world can have more and better trees and forests if the People of the world are mobilized, energized, and assisted in taking an active role in environmental restoration, improvement, and regeneration. The first step, for millions of people, is to plant a tree. Or many trees, if they have the opportunity. That simple act—so basic and so satisfying to anyone who has done it--does not by itself fix what needs fixing. But it is a step—a first Step, a positive step. And if done in the right way, it represents a strong step—a Personal commitment to a long-term Partnership between one person and One Place. That tree一and its surroundings-- needs nurture and protection by the People who share its space. Given that, it will outlive most or all of them, freely Providing its rainfall-buffering, air-Cleansing, Wildlife-harboring, Carbon- fixing’ earth-cooling benefits to generation after generation. At maturity, it Will provide raw materials for energy, Shelter, everyday products like paper, medicines, and food. Thus, each tree We Plant, Or Care for, Or protect becomes a living gift to our children and grandchildren a Positive counterpoint for the eroded soils, Polluted aquifers, and extinct species that human carelessness may also bestow. Thus the person who plants trees is not involved in some kind of one time technical environmental “fix". Instead, he or she is beginning a new relationship with the environment, One in which Continued participation is required. That new relationship may be reflected in less littering, more recycling, greater attention to energy conservation, more understanding of the vital products we make from trees, intensified management of lands and waters, Or greater Concern for the protection of ecosystems and their diversity. In short, Planting a tree is not only a step in Curing the environment’s problems; it is a step in educating a person and making her or him a full partner in working for an environment that holds the promise Of a long-term future. Within this framework, the Association’s Board of Directors decided on a bold strategy for 1989. We would, they decided, invest a significant portion of the financial reserves of the Association in an all-Out ffort to win public attention and support to our mission. The Vehicle would be Global ReLeaf, but the Objective would remain the same as for the past 114 years--galvanizing citizens, businesses, and governments into Positive environmental actions. AFA’s efforts would, We decided, focus the issues as sharply as possible, retain the best professional help to distribute the message to people, and hope that the response would be worth the investment. We decided to measure the response in three ways: (1) The increase in active, tangible environmental projects that resulted in measurable improvement in ecosystems of all types; (2) the change in government Policies, at all levels of government, that Suggest a new Public dedication to environmental improvement; and (3) the increase in Association membership and financial support that could be used as a surrogate measure of how strongly People agree with and support the Association's mission. The following report outlines what that effort produced in terms of educational products, new Programs, and Public response. Some of our data is Sketchy at best. We know of many new environmental improvement projects that were undertaken by people all across the United States, and in other countries, as a result of our encouragement and assistance. The accounting is far from complete, however. We were—and still remain—far more interested in assisting people then in developing complex reporting systems. Thus we only know about the projects that we happen to learn about we hear about more everyday and are overjoyed. On the policy front the games were substantial. Congress is now developing no less than six important pieces of Forestry related legislation ranging from Urban to tropical forest. A new tropical forestry initiative was an accident funded in 1989. A forest stewardship program to improve and broaden the assistance available to nonindustrial private Forest landowners was also established. President George Bush issued a strong call to Americans asking them to take aggressive actions to plant trees and improve their own environment. As the year ended, his Administration was finalizing the development Of a major new forestry initiative that Would involve new federal funding in the range of $175 million in 1991. In 14 states, governors Or legislatures had established official state Global ReLeaf campaigns, With established tree-Planting goals and program plans Which included both public and private investments. so, too, had the mayors in 113 cities, ranging from Los Angeles with its five million-tree goal to small Communities with a goal of a few hundred new trees or a newly established tree-Care Program to assure longer life and increased benefits from the existing community forest. In the private sector, hundreds of local non-Profit organizations teamed up with AFA in sponsoring new tree- Planting and forest-improvement efforts. Often funded by a partnership with business and industry Major Corporations like Amway and the Winery of Ernest and Julio Gallo Sponsored both local and national education and tree planting programs. Local businesses pitched in with materials, funds, and supporting services in virtually every community. Most often involved were nurseries and garden Centers, Where expertise in plant selection, Proper Care and handling, Site Selection, and planting techniques gave invaluable support to local citizens groups. Throughout all this activity, there was a major educational component as weII. In Grand Rapids, Michigan, Physician Alfred Swanson headed a citizen's group that purchased 10,000 trees which Were distributed through, and planted by, the fifth-grade students of Kent County. In Frankfort, Kentucky Court Designated Worker Deborah Williamson used a program called "Target Green’’ to involve and train juvenile Offenders in tree-Planting efforts. Across America, teachers were offered a "Writing Pals" program by Weekly Reader that involved classrooms in a project to plan for, obtain, and plant a tree at their school—while exchanging ideas and letters about their experience with other participating classrooms throughout the country. Local Amway leaders, inspired by their company's lead, sponsored school tree planting programs in dozens of cities. Over 1,000 communities used AFA’s Arbor Day/ Global ReLeaf theme, "Make a World of Difference This Arbor Day’’ in their local Arbor Day observance. Clearly, the national call to action issued by the American Forestry Association under the Global ReLeaf theme had galvanized action. The results to the Association were gratifying as well. Our regular membership, after declining from 1980 until mid-1988, Continued to grow at a 5 Percent rate during 1989. In addition, thousands of Americans supported the Global ReLeaf campaign with financial Contributions -- joining the ``cause.’’ In late 1989, AFA’s Board of Directors decided that these supporters should become full members in AFA. As a result, over 8,000 new "Contributing Members" were added to the association's ranks, giving us a total membership growth of over 33 percent in 1989. The ranks of major supporters, both individual and corporate, swelled as well. From a total of 24 business and corporate sponsors on January 1, We ended the year with 52. Many of those new sponsors were partners in Global ReLeaf ventures, harnessing the companies, advertising and marketing skills and dollars to help AFA promote the ReLeaf message. Those campaigns, designed for implementation in 1990 and beyond, Will magnify our outreach to people many- fold, and become a major new source of AFA membership and action, as Well as Positive environmental improvements through new tree-Planting and improvement projects. At the bottom line, the evidence is clear: Global ReLeaf took off a lot faster than we anticipated. As a result, it cost AFA more in 1989 than we had planned, particularly in terms of the printing and postage required to respond to the thousands of people who came to us for ideas, help and inspiration. It also attracted far more support from corporate America than we ever dreamed. As a result, We Will have a larger, better-financed, and more effective program in 1990 than we ever imagined. In 1989, the Association embarked on a three-year investment plan with Global ReLeaf, intending to invest as much as $1 million of our financial reserves before we realized enough new members, Contributors, and supporters to recoup the investment and establish a financially balanced operating budget. The meteoric takeoff of the campaign changed that timetable considerably. We invested almost $700,000 in 1989 about double what we had planned but the result is a fully supported, financially balanced program in 1990, after only one year of investment instead of three. For that, We are indebted to the individuals, corporations, and foundations that have joined us in this effort. Their response has been truly gratifying, in terms of both active environmental effort and support for the Association and its programs. The future of the Association —and the forest environment that we love—has never looked brighter.</t>
  </si>
  <si>
    <t>AFA Hot Off the Press</t>
  </si>
  <si>
    <t>In 1989 the association published two new books and cooperation with Island press a nonprofit publisher of conservation and environmental titles. In addition we published two booklets that are available from the association. Natural resources for the 21st century is a 350 page book based on papers from a conference of the same name held on November 14th through 17th 1988 in Washington DC. It is particularly useful for people engaged in studying natural resource issues or needing current facts about renewable resources. Available from Island press for $19.95 paper or $34.95 cloth. Shading are cities a resource guide for urban community Forest is a book designed to help both professionals and citizens understand and care for the trees and forests in our communities. Available from Island press for $19.95 paper or $34.95 cloth. Forests and Forestry in the USA is a 32 page four color booklet prepared in cooperation with the USDA Forest Service, the Weyerhaeuser company and the American Forest Council. This publication is particularly useful for students doing research or for foreign visitors who wish to have a good overview. Single copy price $1.50. Bulk rates available. National register of big trees America's living Landmark is a 48 page four color booklet that commemorates the 50th anniversary of the association's national register of big trees. The register contains the measurements and location of the largest specimen of over 800 tree species that are native or naturalized to the United States. Single copy price $7.95. Bulk rate available.</t>
  </si>
  <si>
    <t>AFA generated major policy initiatives related to the goals of Global ReLeaf. We worked with Congress in developing several significant bills for urban and community forests, rural forests, and tropical forests. These bills respond to a wide array of environmental concerns and call for increased research, expanded education and technical assistance, and new incentives to encourage more tree planting and better forest management. The legislative issues and initiatives in which AFA was most active during the last session of the 101st Congress include: Urban and community forestry--H.R. 2144; S. 1399; S. 1610, Private nonindustrial forestry--S. 970; S. 1063, Global climate change--S. 324; H.R. 1078; S. 1610, National forest management oId growth, New Forestry, Tropical forestry--H.R 2065; S. 1610, Air quality--President Bush’s clean-air proposals, Water quality and quantity—Water Quality 2000 initiatives. Toward the end of the year, We began assisting the Administration with the development of a new tree-Planting and forest improvement initiative--the America the Beautiful program. We also began working with the leadership of the Senate and House Agriculture Committees in developing a new state and private “forestry tide’’ for the 1990 Farm Bill. Key objectives are to improve the stewardship of private forest lands, and to protect them from development threats.</t>
  </si>
  <si>
    <t>State of the Urban Forest Study</t>
  </si>
  <si>
    <t>The National Urban Forest Council (NUFC) was founded by AFA in 1981 to link federal, State, and local governments, as Well as Citizen’s groups, to develop and share information about community forests. In 1989, the Council coordinated a 400-City Scientific street tree survey to document the “state of today’s urban forest.’’ Designed and analyzed under the leadership of Dr. James Kielbaso of Michigan State University, the Survey establishes a solid base of information on the number, Condition, and species of trees in urban forests. An earlier survey by the Council in 1986 found four trees dying or removed along city streets in major cities for every new one planted. This statistic helped tree enthusiasts throughout the country win battles for greater tree- Care budgets. The new survey suggests that conditions are improving, Particularly in mid-sized cities, although we are still not planting as many trees as are dying, and over half (61million) of Our Planting spaces remain vacant. There is still a big planting job to be done!</t>
  </si>
  <si>
    <t>Ernest and Julio Gallo Join ReLeaf</t>
  </si>
  <si>
    <t>1989 was a milestone year for corporate involvement in environmental issues, especially Global ReLeaf. The Winery of Ernest and Julio Gallo kicked off a joint effort with AFA with a 10 City tour to initiate major tree Planting and reforestation efforts in those areas. The cities involved in the project were Boston, Chicago, Grand Rapids, Los Angeles, Miami Minneapolis, New York, Portland, San Francisco, and Seattle. The E&amp;J Gallo winery also pledged to establish the Global ReLeaf fund with AFA. The fund is available to help communities implement their special projects--projects which go a long Way toward realizing AFA's goal of 100 million trees by 1992. As part of the support from Gallo, in-store displays will be established to inform customers about Global ReLeaf and the environmental importance Of planting trees.</t>
  </si>
  <si>
    <t>Cooperators for a Better Environment</t>
  </si>
  <si>
    <t>At the end of 1989 a total of 150 communities and schools had become Global relief Cooperators and 12 States had initiated official programs and associated with the global relief campaign. Nonprofit citizen organizations ranging from neighborhood associations to local chapters of groups such as the Audubon Society had signed Cooperative agreements and we're Distributing Global relief literature as well as conducting local tree planting and improvement programs. Disco operators who are the key to Grassroots action are comprised of individuals School Scout Troops businesses churches and more. Through Global relief their efforts going to National International network of conservation activism designed to create Environmental Solutions from the ground up.</t>
  </si>
  <si>
    <t>Urban Forestry Conference</t>
  </si>
  <si>
    <t>The Fourth National Urban Forest Conference, held in St. Louis, Missouri, October 15-19, 1989, Was attended by Over 700 and judged a huge success. Organized with support from federal, State, and local agencies under the theme, "Make Our Cities Safe for Trees," the event brought together resource professionals, Politicians, and Citizen volunteers to share information and techniques proven in America and around the world. Global ReLeaf Played a large role in the event, Which included an award ceremony that focused attention on some of the ground breaking successes of corporate, State, and volunteer Global ReLeaf efforts.</t>
  </si>
  <si>
    <t>Trees for Teens</t>
  </si>
  <si>
    <t>As a court designated worker for the state of Kentucky Deborah Williamson was charged with the task of finding ways to help first-time juvenile offenders. In talking with the kids under her Direction she found that many of them expressed a desire to work outdoors. With that in mind Williamson created Target creating a unique program that puts juveniles to work planting trees in public areas. Do the global Relief Fund Williamson was able to purchase 25,000 trees in addition to 8500 already donated by the Kentucky division of Forestry to keep the kids planting.</t>
  </si>
  <si>
    <t>Organizational</t>
  </si>
  <si>
    <t>1987 Annual Report American Forestry Association</t>
  </si>
  <si>
    <t>We created three board task forces to focus attention on our three Priority areas in 1987 and each had an active productive year. The forest house task force organized an expert advisory panel which helped develop and AFA white paper on the forest effects of air pollution. We continue to host and support the National Council on private Forest 12 organizations that work to coordinate their programs and services to nonindustrial private Forest land owners. We carried out a study of the Trail Riders program decided to recreate it in 1988 with a new focus on helping to further AFA’s mission hired a new director and have arranged for a broadened array of trips in 1988. American Forest featured its first year of beefed-up bimonthly issues featuring 16 additional Pages printed on special putty stock. That format allowed us to Spotlight such topics as pot growing and tree spiking on the national forest the upturn in the timber industry in the Pacific Northwest and the turmoil over management of our largest national forest the tongass. AFA provided neutral ground for some polarized groups to have input to the forest planning process by sponsoring seminars during which a national forest Land Management planning team could interface with interested persons in Washington DC. The Olympic and Siskiyou National Forest participated in 1987 the Mount baker-snoqualmie and the tongass national forest are scheduled for early 1988. We continue to host and chair the National Urban Forest Council which held 10 readings at AFA house as well as two special sessions in connection with other National meetings and two issue-oriented meetings. AFA regional meetings were held in conjunction with the following events Society of American Foresters National Convention in Minneapolis MN Massachusetts Forestry Association in Petersham Massachusetts Western forestry and Conservation Association conference in Portland Oregon Midwest Greenways Workshop in Indianapolis Indiana. We worked with the forest service outside advisers and to commercial public relations firms to do market research concept development program creation and create the initial products for a new National information campaign about the national forest system entitled forest for us. The National Urban Forest Council sponsored the Urban Tree Information Network to help communities find answers information was supplied to Congress about the condition of urban forests and their need for assistance and Council meetings were held in Washington as well as Minnesota and Colorado. For 17 days in June 25 AFA’ers were treated to some spectacular scenery good food and entertained by Hospitable folks in Norway Sweden and Finland. The tour was a blend of Scandinavian culture and natural resources in those countries. AFA responded to more than 100 inquiries of technical nature. Answers often involve use of the McArdle Memorial Library and information center or calling a suitable expert for the information. Request ranged from resources to seedlings to Land Management issues to Kiln drying effects on powder-post beetle larva.</t>
  </si>
  <si>
    <t>Letter from the Executive Vice President</t>
  </si>
  <si>
    <t>Dear AFA member, it's a real pleasure to bring you this 1987 annual report. Your Association had an excellent year in 1987 in a variety of ways. I hope this brief report gives you some insight into what we are able to accomplish. Obviously this is only a glimpse. But if you have been watching American forests as well you’ve probably got the picture. We're even more excited about 1988 and our program of accelerated conservation efforts. Is a national forest and its management important in your life? Watch for news about a new AFA activity in your area Friends of the national forest. This will give AFA members a new and we hope very constructive way to help improve the communications between the constituents of each National Forest the people organizations Industries and communities who rely on the forest in a variety of ways. Do you live in an area where Urban and Community forests are an important part of the quality of your life? AFA and its programs are there too encouraging and eating citizens group local Street Park and other Tree Care programs and helping communities improve their forests and lower-cost to their taxpayers. Do you feel tree planting is important? AFA’s programs are encouraging people to plant trees for water quality improvement along the Chesapeake Bay window rows in control in the plains gully control in the South and future wood products on formerly eroding cropland. AFA members are reforesting cutover lands and bringing Beauty and Grace to homes and yards everywhere. What about Forest Health? AFA is working to encourage more research on the effects of all types of air pollution on forests and at the same time supporting additional pollution reductions to lower acid rain levels. Acid rain is not seriously harming tree growth according to scientists but we feel the impact on streams and lakes is sufficient to Warrant added pollution reduction. In addition we are encouraging new research and the possible development of new strategies to control one of the nation's most worrisome Forest pests the Gypsy Moth. As you can see this is a big agenda for a relatively small conservation organization. We hope you feel it is a worthwhile effort and that you are pleased to be a part of it. We appreciate all the support of our members over the past year because that is what makes it all possible. Sincerely Neil Sampson Executive Vice President</t>
  </si>
  <si>
    <t>Programs</t>
  </si>
  <si>
    <t>A new careers brochure so you want to be in forestry done in cooperation with the Society of American Foresters is in the final editing stage. A new brochure entitled forests and 4th Street in America being prepared with support of the forest service and American Forest council is in reviewing and editing stage.We created a 1988 Big Trees calendar to promote the Big Trees program and serve as the basis for a successful fundraising campaign among both nonmembers and members. 20 US cities were studied to determine the condition of their Urban Forest. The survey the state of our City's was compiled and printed in American forests. The article created considerable interest in the condition of urban trees and 5,000 reprints were sold. The series continued with two articles about improving the health of the urban Forest. We created a famous and historic trees program solved some difficult technical problems involved in collecting storing and germinating viable seed from old trees sold tree Grove seedling packets to 80 cities and created a great deal of attention to trees and tree plantings as part of the celebration of the bicentennial of the United States Constitution. We worked with the bicentennial Commission of the plant a living Legacy program during the celebration were named the vendor for selling plaques to living Legacy participants and arranged for local production of the plaques. We created the concepts for four AFA conservation posters obtained a sponsor for the artwork and coordinated the production of the poster series. The national register of big trees had more than 60 new national champions crowned for the hundreds of nominations received during 1987. The touch America project was included in National Wildlife week materials that focus on Forest for 1988 and served as a youth component of the take pride in America effort and keep America beautiful public lands day. TAP continues to attract nearly 8,000 teenagers each year who accomplish more than 1 million dollars worth of conservation work on public lands.</t>
  </si>
  <si>
    <t>Conservation Priorities for 1988</t>
  </si>
  <si>
    <t>National Forest system improve the management balance on the national forest. Provide National leadership to increase recreational programs and Investments. Work to increase the use of forest plans as the basis for budget and finance allocations as well as progress reporting. Encourage quality implementation of national forest plans with increased citizen involvement. Forrest Health seek National Action to reduce air pollution and support expanded and or continued research efforts. Improve the public’s understanding of forest management as a means to improve or maintain the health of a forest. Raise public awareness of insect disease problems needs. Publicize the cost and resource loss caused by wildfires because of the need to focus protection resources on dwellings in Forest areas. Improve the conservation Reserve program so that it results in the planting of needed windbreaks and shelterbelts particularly in the Midwest and Plains states. Urban and Community forestry Focus public attention on the decline of the urban forest and the actions that must be taken to improve its help. Focus on action programs that improve the condition of the urban Forest including management principles maintenance needs and good planning.</t>
  </si>
  <si>
    <t>Operation</t>
  </si>
  <si>
    <t>We sold the building at 1319 18th Street for well above the appraised price rented a new quarters modified and outfitted them to suit our needs and moved our operations for what should be a 10-year period. We switch to a bi-monthly magazine schedule which has reduced costs significantly. At the same time it improves our ability to focus our staff of two on quality and depth of issue coverage. We switched to computerized typesetting which has cut costs and shorten to delivery time so that we can hold some space for last minute news events. We changed companies to improve four color reproduction quality. We finished the implementation of the computerization plan begun in 1985 and have equipped our staff with modern equipment that should Last 5 Years or longer and should be adequate to support some growth and programs. We moved our bookkeeping systems in house on a computer-based program that gives us better control over reports. This will dramatically reduce the time needed to chase down special financial information needs and also lower cost.</t>
  </si>
  <si>
    <t>National Forests Task Force</t>
  </si>
  <si>
    <t>Sponsor an intensive public debate aimed at articulating a new Charter for the national forest system NFS. This will be an attempt to set out the objectives of the NFS both as a national system and as individual forests in a way that can provide a clear public consensus about why we hold these lands in federal trust today how we expect the forest service to provide management and stewardship and what benefits we expect to receive. Strengthen the information base on National Forest plan implementation through active case studies and workshops at selected forests. Work to encourage further decentralisation of the budget and Appropriations process as well as fund management process by tying both budget and progress reporting more tightly to forest plans. Conduct a national campaign to increase funding for national forest recreation facility expansion Improvement and operation through expanded fees taxes and Appropriations.</t>
  </si>
  <si>
    <t>Financial Accomplishments</t>
  </si>
  <si>
    <t>We raised the net worth of the organization on our financial statements from $771,474 on January 1st 1984 to $3,632,439 on December 31st 1987 through the sale of our building. We operated our programs exclusive of the building sale on a near balanced basis for the first time in many years. 1987 ended with a balanced operating budget. The finance committee devised an investment plan for the proper stewardship of the building sales proceeds we entered agreements with National Bank of Washington and wheat Securities and put the funds to work immediately. We stayed out of the stock market to see how the uncertainty would work out and rode through October 1987 in fine shape. A full copy of the audited statements is available on request.</t>
  </si>
  <si>
    <t>Legislative and Policy</t>
  </si>
  <si>
    <t>AFA established the concept of friends of the national forest as new citizens support base for the national forest system. AFA led the way in seeking compromise in the FY ‘88 Forest Service budget with the results that the final proposal is far more balanced without damaging the agency's ability to Carry Out programs. AFA helped head off amendments that would damage the sodbuster program. AFA spearheaded the Coalition effort that resulted in passage of legislation extending the renewable resources extension Act. AFA testified and worked successfully to gain widespread support for improved research efforts in the impact of air pollution on Forests.</t>
  </si>
  <si>
    <t>Urban Forestry Task Force</t>
  </si>
  <si>
    <t>Develop a single theme for marketing AFA’s urban forestry program that focuses on the importance of maintaining the urban Forest. Develop a package program to assist communities in starting Community forestry programs and Market the package. Seek out opportunities to develop urban forestry centers in selected cities. Workout Partnerships with local communities for their funding and operation. Tie existing centers together in a computer network for information Exchange building on the structure set up by the National Urban Tree Network.</t>
  </si>
  <si>
    <t>Forest Health Task Force</t>
  </si>
  <si>
    <t>Broadly publicize and distribute AFA's white paper on air pollution effects and the need for action. Participate in coalitions aimed at passage of air pollution reduction legislation. Participate in federal state coordinating efforts to improve research and control programs for damaging insects with particular attention to current gypsy moth efforts.</t>
  </si>
  <si>
    <t>Plans for 1985</t>
  </si>
  <si>
    <t>Annual 1984 Report The American Forestry Association</t>
  </si>
  <si>
    <t>In 1985, AFA will step out strongly to raise its profile and strengthen its image as a premier spokesman for fair, balanced, intelligent use and management of forests and other natural resources. In both words and appearance, American Forests will report on and reflect that new strength. 1985 will see a major new AFA information network, based on a biweekly newsletter, Resource Hotline, to Cover forest conservation news on a more up-to-the-minute basis than a monthly magazine can provide. Impetus for Resource Hotline was given by the results of the fall 1984 membership survey- Over half of the members responding to that survey expressed an interest in Such a Service. Resource Hotline provides a timely channel in which to articulate AFA's positions on a broad range of conservation issues. The first issue of Resource Hotline went to Press On January 22, 1985. AFA members are encouraged to respond with their opinions and with pertinent information on conservation issues. In this way; Resource Hotline can become a full communications network that can help our members understand the facts and develop opinions on issues that will improve AFA's ability to speak out and exert national policy leadership. Major agenda items for Urban Forestry in 1985 will include a focus on the impact of land use practices, community networks, and public awareness in creating improved urban living conditions. Two regional meetings are scheduled, along with planning and Organizing work toward the third National Urban Forestry Conference. Also planned for 1985 is a slide tape presentation on Integrated Pest Management as a forest management tool. In 1985, in addition to our regular fundraisers, a Task Force of Directors and members is developing a policy on accepting gifts of forest and other lands. We are also seeking special gifts to assist in installation of micro-computers to improve the productivity of the AFA staff. We have developed a phase-in plan to allow us to incorporate these new machines and their capability into our operations, and are looking for a combination of increased output and cost savings to help us meet our goals for membership service and development. While all this internal effort is being made, the national policy scene is also very active. We are conducting special information sharing campaigns on “acid rain” and the effects of air pollution on forest health, the controversy over “below-cost Sales’’ on National Forest lands, and the need to create newer and more effective methods of working with and speaking out for nonindustrial Private forest land owners. AFAs 110th annual meeting will feature the small private woodland owner when we come together October 13–16 in Traverse City, Michigan. The theme will be “Private Forestland: Centerpiece of America’s Forest Resource,’’ and the program will provide participants with a forum to discuss issues, opportunities, and solutions related to the objectives of private landowners.</t>
  </si>
  <si>
    <t>We Believe</t>
  </si>
  <si>
    <t>The American Forestry Association is dedicated to the protection and intelligent use of the nations forests and related resources so as to achieve long-tem Sustainable productivity of those lands and resources. AFA's Basic Principles We believe in— Free enterprise and the market economy; Multiple use management of renewable resources; Environmental protection Asserting leadership on important Objectives; Cooperating with others; Citizen responsibility, involvement, and Voluntary service to help public and private institutions in resource management. Public Forestry We believe in— Public forest leadership for certain purposes; Effective management of public forests Public involvement to define goals and practices; Professional management of public lands; Fiscal responsibility and accountability. Private Forestry We believe— Private property rights; Responsible resource stewardship on the Part Of owners; The need for Public and private programs to educate and help private landowners; Fair and equitable taxation. Urban Forestry We believe in— Designing existing forests into developing communities; Greenbelts, Parks and street trees for people; Proper management of these areas; Education of urban people about trees, their values and care. Resource Conservation and Health We believe in— Adequate protection of forests from fire, insects and disease; Maintenance of vigorous, healthy Vegetation on untilled lands; protection of forest and range soils from accelerated erosion; Protection of watershed potentials and Water quantity; Protection and enhancement of wildlife and its habitat; Environmentally sound extraction of minerals and hydrocarbons; Research to improve resource protection, Production and utilization; Adequate education of resource Professionals and technicians to assure Scientific research and management of forests and other lands. Communications We believe in— Informed citizens as the foundation of intelligent resource policy and management; Conservation education as one means of improving public knowledge of forests and Other resources; Publications as a means of reaching individual citizens to stimulate their interest and increase their knowledge; Meetings, both within our organization and with others, to facilitate debate and Provide communication. We believe that AFA's mission calls on every generation to recognize the need to invest in resource productivity. These investments, Whether they are in research and technology development, Conservation and wise management of land and resources, Or the preservation of living landscapes, Species and genotypes for the future, Will require both technical expertise and Citizen support. They will demand real financial and policy contributions from private Owners and governments at every level Of the American system.</t>
  </si>
  <si>
    <t>Letter from the President</t>
  </si>
  <si>
    <t>1984 was a year of transition for AFA. After a diligent Search, the Board of Directors appointed Nell Sampson as Executive Vice President on July 1. He succeeded Rex Resler, Who retired at mid-year. With the full support Of the Board and staff, Nell led an Intense effort to Identify ways to revitalize AFA’s programs and operations for success in the coming years. As part of its Planning for the future, the Board renewed AFA’s commitment to Sustaining the long-term Productivity Of America's forests for all of the many resources and uses they can provide. l believe this Commitment Provides a solid foundation for AFA's programs and activities in the coming years. At its fall meeting, the Board adopted an Action program for 1985, Which will be AFA’s 110th year of Conservation Service to the nation This action Program, drafted by Nell Sampson and the AFA staff, Seeks to, "Strengthen and expand AFA’s membership and financial base, ProvIde new programs and services, especially Information Services, to AFA members, and to increase AFA’s contacts and effectiveness With People and groups throughout the country who share a Common interest in resource Conservation and forests for the future. We are well aware of the need to keep abreast of the Constant Changes in Our Society. New demands and a Changing Population require reinterpretation Of old themes scientific discoveries Often disprove long-held beliefs. Working With our citizen members and other resource Professionals and scientists, AFA brings valid and up-to-date information to bear on forestry and Conservation issues. We are confident that the future ls bright for that kind of service in the public interest. l am pleased with the accomplishments of 1984, and l am impressed with the enthusiasm and optimism expressed by my fellow Board members, the staff, and the many many people who comprise the real AFA our members.</t>
  </si>
  <si>
    <t>In our effort during 1984 to reposition AFA and explain its mission, the Board of Directors adopted an “operating Strategy" for AFA. That document states among Other things that our Association seeks to achieve its Conservation education and information mission through active involvement and communication With Our members, cooperators and friends, employees and Volunteers, and the general public. We will achieve this goal by developing and maintaining a distinctive Competence Within each of our Selected projects, Policy initiatives, and programs. We Will focus on those issues, opportunities, and markets Which provide us the opportunity to produce quality Programs With available resources, and to be a national Conservation leader and to allocate our resources accordingly. What that’s really saying ls that we will constantly Strive for leadership and vision that are grounded in reality. That, to me, ls one of the greatest contributions We Can bring to today’s natural resource scene. It is hard to find the balance between public apathy that ignores emerging resource problems and the sensationalism, scare tactics and sloppy science that are SometImes used by those who seek quick and easy Ways Of influencing Public Opinion. Our commitment at AFA is to try and find the best and most responsible balance, With efforts which dare to speak out on important issues, based on a fair hearing Of different viewpoints and a careful consideration Of the issues, it ls Clear that the Board, the staff, and the members feel passionately about AFA’s conservation mission. Seldom have I experienced such a feeling Of community and shared goals. Their Support for an aggressive, yet realistic Operating Strategy bodes well for the future.</t>
  </si>
  <si>
    <t>Touch American Project (TAP)</t>
  </si>
  <si>
    <t>The Touch America Project brings the Public and private sectors together to improve our nation's natural resources While providing educational opportunities and job skills training to youth. More than 30 national private organizations and federal agencies work together in the national TAP partnership. Individual TAP Projects are planned at the local level With the help of agencies, businesses, and Organizations that form local TAP Partnerships. Begun in 1983 as a pilot program, TAP has now involved nearly 10,000 youth in learning about America’s natural and cultural resources. Examples of successful TAPs in 1984 include the collection of red oak acorns in Huron National Forest, Michigan; Cedar plantings near Crater Lake, Oregon by Boy Scouts; the construction of a self guided tour trail in Warwoman Dell Recreation Area, Georgia; and the excavation of a prehistoric Native American site on the Willamette National Forest in Oregon. In late 1984, TAP received its first corporate Contribution, from the Atlantic Richfield Company. The $1,000 donation is earmarked for use in TAP programs in Los Angeles and Alaska. More corporate Partners will be sought in 1985.</t>
  </si>
  <si>
    <t>AMERICAN FORESTS Magazine</t>
  </si>
  <si>
    <t>AMERICAN FORESTS is the official publication and the main voice and vehicle of the American Forestry Association. This monthly full color, 64-Page magazine is noted for its ability to address natural resource issues squarely and fairly presenting differing opinions whenever possible, and for its coffee table quality covers and inside illustrations. AMERICAN FORESTS expresses the policies and goals Of the Association, and also educates, entertains, and serves as a forum and feedback mechanism for its members. As the Association adopted a more action-oriented outreach in 1984, the magazine’s content was stepped up accordingly. Such issues as soil erosion, the Water Crisis, and forest recreation received in-depth coverage. A six-Part Series dealt with the impact of air pollution on forest health, and stirred a flurry of letters from readers who had different viewpoints to share on this complex issue. New programs like the Touch America Project (TAP) were publicized broadly and a new “AFA Action" column tells how AFA is working for its members in Washington, D.C., and across the nation.</t>
  </si>
  <si>
    <t>In 1984, AFA completed its third year of sponsoring the National Urban Forest Council, a national network of Urban Forestry advocates. Monthly “core group” meetings were held at AFA House, and AFA staff coordinated the efforts of six Working committees of the Council. Regional Urban Forestry meetings were held in Portland, OR; Albany, NY; and Minneapolis, MN. Meeting topics range from Science-oriented lectures to organizing community volunteer projects. AFA has been recognized as the national leader in promoting Urban Forestry. American Forests in 1984 carried 12 articles in the Urban Forestry Home Workbook series, as well as a number of feature articles. AFA's Urban Forestry newsletter "The National Urban and Community Forestry Forum,’’ is published six times a year, and offers readers an inside look at the most successful projects around the country, national and international news, notes Of interest, and a technical update of the latest Urban Forestry knowledge.</t>
  </si>
  <si>
    <t>AFA's 109th Annual Meeting</t>
  </si>
  <si>
    <t>Recreation is an important dimension Of the American way of life, as Well as a major component of our economy, contributing over $200 billion annually. These facts were reinforced at AFA's 109th Annual Meeting, held September 30 through October 3 in Portland, Oregon under the theme “Forest Recreation for an Evolving Society’’. Based on premises that there will be more people, with more discretionary income Putting pleasure On a fixed land and inland water base, the core issue discussed was how to provide the quantity and still maintain the quality of recreation experiences for millions of people. Further, there was consensus that the Strategy for meeting future changes has to be forged by the federal, State, and private Sectors. During the awards ceremony at the Western Forestry Center; Charles A. Connaughton received the John Aston Warder medal. The William B. Greeley Award was given to Philip A. Briegleb.</t>
  </si>
  <si>
    <t>Development</t>
  </si>
  <si>
    <t>A large share of AFA's conservation and educational work depends on gifts, bequests, and donations from members, companies, and foundations. In 1984, We instituted an ongoing development program that includes two fundraising campaigns a year among ARA members, an intensified effort to seek corporate and foundation grants for special projects and Programs, and an ongoing effort to have gifts to AFA included in wills and bequests. A member survey on important conservation issues and AFA services in November and December of 1984 was associated With a fundraiser. 0ver 9,000 members responded, Contributing many insights into their opinions of the organization and its programs, as Well as over $72,000 to help support our 1984 efforts. Our total development effort in 1984 raised nearly $200,000, including major gifts from the Boise Cascade Foundation and Champion International Corporation.</t>
  </si>
  <si>
    <t>National Registery of Big Trees</t>
  </si>
  <si>
    <t>The Big Trees program was introduced in January, 1940 with an article in AMERICAN FoRESTS. “Wanted!’’ it read, The location and measurement of the largest Specimens of the following American tree Species.’ The list that followed contained 100 species, and by 1945, When the first compilation was published, 218 trees were listed as national champions. The list has Since grown to over 650. 1984 was a busy year for Big Trees: the National Register of Big Trees was updated in American Forests local and national publications carried stories on the program; Several dedicated volunteers assisted in reorganizing the 44-year Collection of Big Tree files; and state coordinators continued to volunteer their services to provide the backbone of the program.</t>
  </si>
  <si>
    <t>Trail Riders of the Wilderness</t>
  </si>
  <si>
    <t>For more than half a century, this program has offered a way for members to See and learn first-hand about the natural resources in our forests. Participants have enthusiastically acclaimed the trips as informative and educational, and restorative to spirit as well as body. The program has been expanded over the years from the original two horseback Packtrips and now includes other types of trips, Such as by canoe, hiking-with-Pack- Stock, Combinations of rafting and horseback, and even by covered wagon. In 1984, 33 trips took horseback riders, hikers, and Canoeists into some of the most beautiful backcountry in America. In 1985, 39 trips are planned.</t>
  </si>
  <si>
    <t>AFA Foreign Tours</t>
  </si>
  <si>
    <t>Participants in a 21-day tour of the People's Republic of China were treated to an enriching, adventuresome learning experience. The tour was cosponsored by the Western Forestry Center of Portland, Oregon, and was led by AFA Regional Representative Robert Torheim of Portland. It included visits to Beijng, Nanking, Shanghai, Hangzhou, Guanghzhou, Hong Kong, and their environs.</t>
  </si>
  <si>
    <t>FLIERS FROM AFAR</t>
  </si>
  <si>
    <t>Audubon Society 2020 Annual Report</t>
  </si>
  <si>
    <t xml:space="preserve">10 years of conservation in the Gulf of Mexico This year marks the 10th anniversary of the most devastating oil spill ever to occur in American waters. Audubon helped coordinate the immediate emergency response to the Deepwater Horizon catastrophe, and since then has developed a comprehensive roadmap for nearly $2 billion of conservation projects to repair and restore the Gulf of Mexico. If not for the Migratory Bird Treaty Act we continue to defend today, BP would not have had to pay a penny for the more than one million birds killed. Launching a blue carbon pilot in Panama In the Bay of Panama’s mangroves, we’re creating a model for green coastal infrastructure and carbon storage. By enhancing economic incentives for carbon sequestration in the mangroves— known as “blue carbon”—and securing government recognition as a national climate solution, we’ll chart a sustainable and resilient course forward. ACR is a win for ranchers, birds, and grasslands Audubon Conservation Ranching (ACR) helps meet growing consumer demand for high-quality protein that’s sustainably raised—a win, win, win for producers, consumers, and the planet. Since 2017, 96 ranches covering 2.3 million acres have enrolled in the program across the United States. In the coming years, Audubon plans to grow this footprint. WHEN OUR WORLDS SUDDENLY SHRANK last spring, we turned to migrating birds to boost our spirits and raise our sights. We watched Ruby-throated Hummingbirds return to feeders in our yards and neighborhoods; tuned in to live feeds of countless Sandhill Cranes soaring in rippling, raucous waves over Nebraska’s Platte River; and charted the progress of Bobolinks along their 10,000- mile journey from Argentina to Canada. Above all, we were reminded that our worlds are not discrete—they are inextricably and intricately connected beneath one sky, even across vast distances. In fact, more than 70 percent of birds that breed in the United States and Canada are migratory species, spending most of the year in Latin America or the Caribbean. It’s not enough to protect the places these birds need within our borders. We must know where they go— migration corridors and refueling stopovers, as well as wintering and breeding sites. By understanding these vital connections, we gain a clear pathway toward full life-cycle protection for migratory birds. Through our Migratory Bird Initiative (MBI) and its Conservation Platform, we’ll have that ability. The Conservation Platform will aggregate migratory bird data from We’re leveraging science to track migratory birds across the hemisphere so we can protect the most important places. Western Sandpipers in the Bahamas’ Joulter Cays National Park—which, thanks to the work of Audubon’s scientists, is protected. A long distance migrant, this species may breed in northern Alaska and winter along Peru’s coast.  across the Western Hemisphere, and will be accessible to all, from the research and conservation community to the public. This data—which includes groundbreaking work by the Cornell Lab of Ornithology to model hemisphere- wide bird abundance from eBird observations; bird tracking data from the Smithsonian Migratory Bird Center, Birds Canada, and hundreds more researchers; and 100 years of banding data from the USGS Bird Banding Lab—will help anyone connect their backyard birds to the faraway places they go as well as the threats those areas face. Furthermore, data is a powerful tool for driving policy, shaping land and water management decision-making, and securing funding. This knowledge gives Audubon— and our partner organizations—sound, science-backed evidence to make the case for billions of dollars in public and private investment in the most critical places. This is especially valuable for complex issues where we need to balance competing interests—for example, when tackling water policy in the arid West. Armed with this knowledge and building on decades of experience, Audubon is focusing our conservation efforts for maximum strategic impact and charting a new, ambitious vision for Latin America and the Caribbean that will help create a resilient future where people, birds, and nature thrive. Audubon’s science shows us that seabirds are also among the most vulnerable species—threatened by habitat loss, warming seas, unpredictable weather events, and overfishing, which depletes their food sources. In 2019, thanks to a leadership gift from board member George Golumbeski and his wife, Jessica, we launched the Audubon Seabird Institute, a hub for seabird science and advocacy grounded in decades of pioneering research. Reflecting years of Audubon planning, coordination, and advocacy at the grassroots, chapter, state, and federal levels, this summer we achieved a major victory for seabirds in a decision by the Atlantic States Marine Fisheries Commission. The Commission unanimously approved an approach ensuring the population of Atlantic menhaden— an essential forage fish that is at the core of the marine ecosystem—will never drop to a level that puts birds and other wildlife at risk. This means more menhaden and healthier marine life from Maine to Florida, while allowing commercial fishing to continue.  </t>
  </si>
  <si>
    <t>A Moment Met</t>
  </si>
  <si>
    <t xml:space="preserve">WHEN I THINK ABOUT WHAT’S most meaningful to me, I think of people: communities of all ages and backgrounds working hand in hand to make a future where humans and nature can both thrive under our one sky. That’s the Audubon we’re building together, thanks to you. The events of 2020 transformed so much about our world. I’m proud to chair an organization whose commitment to protecting birds and the places they need—and to the people who make that possible—never wavered. In the face of a global pandemic, economic collapse, and racial reckoning, Audubon responded nimbly, creatively, and with humility. Working with our many partners, Audubon leaders and staff across the network thoughtfully adapted to offer solutions to people and communities throughout America. From virtual bird walks attended by thousands to new digital content like our weekly TV-style series, I Saw A Bird, we brought people together. We shared the joy of birds and nature that unites Audubon’s 1.9 million members—even when we were forced to be apart. Audubon has remained focused on its top priorities: advancing climate solutions at the local, state, and federal levels, defending bedrock environmental protections, and building toward full life-cycle conservation—all while supporting the next generation of conservationists. With the social distancing brought on by the pandemic, this year has shone a light on the ties that bind us to one another. When the familiar ways we connect to family, friends, and colleagues were abruptly severed, many turned to nature for solace. But this was and is a luxury not afforded to everyone. The year has also made clear the deeply entrenched challenges we must confront, perhaps none more stark than the systemic racism that permeates all facets of American society, including a 115-year-old dominantly white Audubon. In response, Audubon is intentionally evolving, and reevaluating, and shaping what we want and need to be: an antiracist organization. That means that everything Audubon does—from conservation to policy to advocacy— should advance equity among people of different races. We can’t sit on the sidelines. Ibram X. Kendi writes, in How to Be an Antiracist: “An antiracist policy is any measure that produces or sustains racial equity between racial groups. ...There is no such thing as a nonracist or race-neutral policy.” We also began reckoning with our own history, initiating what will be a deep examination of John James Audubon’s history as an owner of enslaved people and a frontiersman who showed little regard for Indigenous people. These are the first steps in what will be a long journey to ensure that Audubon, the conservation movement, and the work we do not only reflects the vibrant diversity of our country, but actually benefits all people—particularly those at greatest risk of environmental harm. This won’t be easy, but I know that Audubon is up to the task. With your support, we can redefine what 21st-century conservation advocacy can be: inclusive, equitable, multigenerational, and representative of all our communities. Thanks for being a part of the flock. Black-capped Chickadee In a year of unforeseen challenges, we’re connecting with nature, communities, and one another. Maggie Walker CHAIR, NATIONAL AUDUBON SOCIETY BOARD  </t>
  </si>
  <si>
    <t>CLIMATE, POLICY, AND ADVOCACY</t>
  </si>
  <si>
    <t xml:space="preserve">California’s lead last year. Vermont also passed a bill to protect migratory birds at the state level. A report by Audubon South Carolina found that, thanks in part to the passage of the state’s Energy Freedom Act in 2019, South Carolina’s rapidly expanding solar industry now has a $1.5 billion impact on the state’s economy and supports 7,250 jobs. All, of course, is in addition to the environmental benefi ts of cleaner energy. In Louisiana, Governor John Bel Edwards signed a pair of executive orders. The fi rst established a Climate Initiatives Task Force to develop recommendations for drastically reducing carbon emissions, and the second created the position of chief resilience offi cer to oversee the protection of the state’s coasts. At the city level, New Orleans adopted a Renewable and Clean Portfolio Standard, which mandates a zero-carbon energy portfolio by 2050. In Washington, Audubon and our partners helped secure the bipartisan passage of the Great American Outdoors Act, providing permanent funding for the Land and Water Conservation Fund and $1.9 billion annually over fi ve years to address deferred maintenance projects for the National Park Service, Forest Service, Fish and Wildlife Service, Bureau of Land Management, and Bureau of Indian Education schools. At the same time that we’re advocating for new policies, we’re defending bedrock environmental protections against federal attacks. The administration has attempted to undo the Migratory Bird Treaty Act, a 100-plus-year-old law that protects birds from oil waste pits, oil spills, power lines, and other industrial hazards. In 2018, Audubon and our partners fi led a suit to fi ght these potentially disastrous rollbacks. Recently, a federal judge ruled in our favor and against the administration’s attempts to decimate the MBTA—a critical victory in this ongoing battle to help save millions of birds. Audubon also recently joined a broad coalition of justice and environmental groups to sue the administration over newly instituted rules that eliminate environmental reviews for many federal government projects. These rules endanger wildlife, natural spaces, people living in low- income communities, and communities of color. SHARING ONE SKY “If we don’t reduce carbon emissions, we will all suff er tremendous loss. It is our responsibility to ensure those losses aren’t disproportionately felt by the people with the least resources to adapt and survive.” HANNAH WATERS SENIOR EDITOR, CLIMATE, AUDUBON MAGAZINE BROOKLYN, NY Grassland birds are in trouble Due to rising temperatures, increased droughts and wildfi res, and expanded oil and gas development, Greater Prairie- Chickens are rapidly disappearing, as are the grasslands they depend on. The time for climate action is now. Audubon North Carolina advocates zoomed in for a fi rst-ever Virtual Advocacy Day, meeting with their legislators online instead of in person in the state capitol. Black-eyed Susans, which attract and sustain countless pollinators, are native to all Lower 48 states except for Arizona and Nevada, as well as to all 10 Canadian provinces.  </t>
  </si>
  <si>
    <t>FIGHT THE GOOD FIGHT</t>
  </si>
  <si>
    <t>Defending the Arctic— America’s bird nursery This year, Audubon and our partners filed two lawsuits to defend vulnerable and critically important habitat in Alaska from federal attacks. The Arctic National Wildlife Refuge and the National Petroleum Reserve-Alaska contain millions of acres that are vital for birds’ survival; 200 bird species depend on the Refuge alone. The administration wants to open vast swaths of this land to oil and gas drilling— Audubon and our allies are putting up a powerful legal defense. Zooming in for virtual advocacy days Audubon supporters from North Carolina and California, as well as a nationwide cohort of seabird advocates, showed up in force for Virtual Advocacy Days this year—the web version of in-person visits to DC or state capitals. Advocates met with state and federal lawmakers without the need to travel or take time off, making it more accessible and equitable. Even as lawmakers return to in-person activities, we’re building on our successes to imagine innovative, hybrid models that engage wider swaths of the communities we serve. The Audubon Action Fund gains momentum In this critical election year, the Audubon Action Fund has made important progress in its mission to build a bipartisan movement working toward commonsense solutions that benefit birds and people. Under the leadership of recently hired Executive Director Andrew Mills, the Action Fund is prioritizing immediate climate solutions, such as increased federal spending for green infrastructure, and educating members of Congress on proactive long-term climate solutions. THIS YEAR, MILLIONS OF AMERICANS have again faced devastating wildfires, destructive storms, and record-breaking heat. Audubon’s own science shows that if we do nothing to slow the current rate of global temperature rise, twothirds of North America’s bird species will be vulnerable to extinction. If we want to give birds a fighting chance, we must take action now and advocate for aggressive policies that protect birds and the places they need. Audubon has built a diverse network of supporters who recognize that climate policy needs to rise above partisan politics. We’ve begun to mobilize young people to advocate for the planet they will inherit. And we’re driving toward federal action through pragmatic policies at the state and local levels, where our advocacy has the most direct impact on birds and people in the region. As part of a broader coalition, Audubon has helped secure groundbreaking policy wins in multiple states. The landmark Virginia Clean Economy Act—a first for the Southeast—not only helps protect birds and their habitats, but also provides opportunities for economic growth through clean energy. Virginia Governor Ralph Northam took decisive steps to combat the White House’s assault on the Migratory Bird Treaty Act (MBTA), following We’re advancing bipartisan climate solutions at the state and federal levels while defending bedrock protections. Pacific Loon on a nest in the Arctic National Wildlife Refuge, where more than 144 species of birds are believed to breed each year.</t>
  </si>
  <si>
    <t>Engaging the Next Generation</t>
  </si>
  <si>
    <t xml:space="preserve">for them at conservation organizations like Audubon— because the field is dominated by white voices, the outdoors aren’t safe or accessible for people of color, or they didn’t know such opportunities existed. We’re demonstrating that they are not only welcome at Audubon but valued as members of our organization—and the results are transformative for them and for Audubon. Audubon’s strategy also includes events, gatherings, and affinity groups that center the experiences and perspectives of young leaders. Climate change has become a unifying issue for young people across the political spectrum. This summer, Audubon’s inaugural Youth Environmental Summit (YES) created a new forum for a bipartisan group of young climate advocates, attracting registrants from 36 states. In a two-day virtual event, SHARING ONE SKY “‘I see it!’ screamed Shanice, sighting a Semipalmated Plover on a mud flat along the Bronx River. At that moment, she and I—a Black teenage girl and a middle-aged gay white man—were brought joyfully together, under one sky, by a tiny plover that had traveled to that spot from the Bahamas or beyond as it made its way toward the Arctic.” JOHN ROWDEN SENIOR DIRECTOR, BIRD-FRIENDLY COMMUNITIES VENICE BEACH, CA participants built connections and gained the skills needed to take meaningful action on one of the world’s most pressing challenges. Co-hosted with the American Conservation Coalition Campus—an organization of young conservatives fighting for climate solutions—YES 2020 offered participants the chance to join conversations with renowned scientists, leading climate activists, and Congressional members at the forefront of bipartisan climate action. Among the attendees was Joshua Bellamy, vice president of the Morehouse Moregreen campus chapter at Morehouse College, Clark Atlanta University, and Spelman College— all Historically Black Colleges and Universities. A community advocate for conservation issues, he said, “I came with a question: How do we really speak about climate to individuals who are hesitant to act on climate? The answer I got is to use inclusive language. Don’t just include what we think are issues, include what they believe are important issues as well. And just like that, we can have a holistic view of everything that we can tackle.” We need everyone’s involvement to combat monumental challenges such as the climate crisis. There are no shortcuts to building a world-class, inclusive alliance of advocates and conservationists, but these programs are an important—and powerful—first step. Flocking together to build community Cedar Waxwings are highly social, as is Tania Romero (pictured on page 9). Both are at Audubon’s Debs Park nature center in Los Angeles, where Tania started as a Fund II Apprentice and is now the program coordinator, connecting urban communities to nature. Audubon Florida’s Conservation Leadership Initiative pairs college students with Audubon chapter leaders for a yearlong learning experience. The 2019 class gathered at a welcome social in Paynes Prairie Preserve State Park, Micanopy, FL.  </t>
  </si>
  <si>
    <t>FRESH NEW FACES</t>
  </si>
  <si>
    <t xml:space="preserve">Audubon on Campus reaches new heights Since its inception in 2018, Audubon on Campus has expanded to more than 120 colleges and universities, introducing hundreds of young people to Audubon, bird conservation, and one another, with the goal of reaching 150 campuses by year-end. In response to the pandemic, we launched monthly community calls and social hours, and weekly office hours where students and faculty advisers can chat about the program. We also provided virtual internship experiences at a time when many similar opportunities disappeared. Making a mark and a home at Audubon Several past fellows and apprentices are now full-time staff at Audubon and part of a growing cohort. Christine Lin, Audubon’s senior producer of visual storytelling, co-host of I Saw A Bird, and former Walker Communications Fellow, credits Audubon for helping her embrace all of her identities: “I am a queer Asian American woman, and I don’t take it for granted that these identities are celebrated here, since that is not the norm at every organization. I know there’s still a lot to be done, but if my work and journey can help inspire even one young, budding conservationist or storyteller, I’ll feel that much more fulfilled.” FOR DECADES, MANY NATIONAL CONSERVATION organizations have struggled to attract and include young people, and particularly young people of color. We are committed to meeting the next generation where they are, and to making Audubon more relevant to them and their communities. They are the future of conservation, and creating new career pathways and supporting them along their journeys are among our top priorities. We’re learning how we can best offer these emerging leaders the tools, training, and experiences they want and need, as well as new avenues for personal and professional growth. With the generous support of key philanthropists and foundations, we established leadership development programs that include the Walker Fellows, Mackenzie Fellows, Fund II Apprenticeships, and Dangermond Fellows. Ranging from semester-long to six-month fellowships and year-long apprenticeships, these programs are among the most effective ways we can reach new audiences, lift up the voices and contributions of young people, and reshape the conservation movement—in person and virtually. These experiences have proven especially powerful for young people of color, who often feel there’s no place We’re listening to, learning from, and supporting young conservationists as they take the lead at Audubon and beyond. Tania Romero presented her accomplishments as a Fund II Foundation Apprentice to her colleagues during a capstone summit at Ruffner Mountain Nature Preserve in Birmingham, AL. She is now the program coordinator at the Audubon Center at Debs Park in Los Angeles. </t>
  </si>
  <si>
    <t>A QUICK PIVOT</t>
  </si>
  <si>
    <t xml:space="preserve">A continuous, cyclical journey Year after year, birds like the Whiteeyed Vireo travel thousands of miles along the Atlantic Flyway. As they fly south this fall, we admire their perseverance, take comfort in the familiar patterns they create, and will savor the moment of their return. Even as our activities have shifted online due to COVID-19, we’ve found reasons for hope in unexpected places. Partnership brings native plants to (virtual) shelves With the goal of making native plants more accessible across the U.S., Audubon embarked on a groundbreaking partnership with Bower &amp; Branch to release the first-ever branded line of Audubon® Native Plants for Birds, available for sale online. The partnership brings Audubon to new regions and markets, and makes it easier for gardeners to purchase neonicotinoid-free plants and trees native to their region, while supporting the birds and pollinators that visit them. Thousands flock to online advocacy trainings Even before COVID forced many to work remotely, Audubon’s campaign team was developing virtual training webinars to engage and educate a broader group of enthusiastic supporters. Interest remains high: Since January, more than 2,000 advocates from 48 states—plus Canada and Belize—joined these monthly sessions. By learning new advocacy skills and best practices, participants can immediately take action at the local, state, or federal level. WHEN MUCH OF THE COUNTRY went into lockdown in March, once-bustling cities suddenly confronted a profound silence. Birdsong cut through the unfamiliar quiet and the sound of sirens, reminding us that even amid tragedy, hope can be found in nature. Backyard birding became a new pastime for many, and people flooded Audubon with their bird observations, discovering joy and respite in a time of heightened anxiety and grief. In the move to a digital world, Audubon pivoted with its trademark creativity and speed. Audubon centers and state offices hosted record-setting Facebook Live events ranging from virtual bird outings to livestreams of places like Pascagoula River, Rowe Sanctuary, and Corkscrew Swamp. Throughout spring migration, our popular weekly online TV-style series, I Saw A Bird—which averaged 30,000 viewers per episode—brought together scientists, field experts, and celebrity guests to talk about birds, birdwatching, and conservation. With many summer camps canceled, thousands of families turned to Audubon for Kids/Audubon para niños. The bilingual online platform features interactive, educational activities adapted from Audubon Adventures and Audubon nature centers that encourage kids of all ages to learn about birds and the planet. Robert, left, and Lund Krug scan the sky while on a bird walk with New York City Audubon in Battery Park in Lower Manhattan during fall migration. </t>
  </si>
  <si>
    <t>FOR ONE AND ALL</t>
  </si>
  <si>
    <t xml:space="preserve">We’re building a new Audubon that’s inclusive, equitable, multigenerational, and deeply rooted in all communities. FROM THE WIDESPREAD DEMONSTRATIONS in the wake of the killings of George Floyd, Ahmaud Arbery, Tony McDade, and Breonna Taylor, to the ongoing reckoning with racism in the birding community accelerated by the appalling treatment of New York City Audubon board member Christian Cooper in Central Park, to the higher COVID death rates in Black and brown communities, this year’s events have laid bare the racial inequities embedded in the United States. We believe the outdoors should be safe and accessible to all, regardless of race or color. But Black birders and nature enthusiasts are all too familiar with experiences like Christian Cooper’s. Birding and the outdoors have never truly been safe for people of color, and we must act on our values and work together to change that. Silence and inaction uphold racism. It is not enough for equity, diversity, and inclusion to be among Audubon’s core values. We must be explicitly and consistently antiracist in all that we do by reckoning with our past and working to create greater equity and access for people of all races, colors, and backgrounds in our nation, our history, our movement, and our organization. The steps we’ve taken to date are just the beginning of a long-overdue journey. We’re committed to listening humbly, evaluating our progress critically, and learning from our errors as we build an Audubon for all and by all. Black Birders Week takes flight Outraged by Christian Cooper’s racist treatment in Central Park, birder and Georgia Southern University graduate student Corina Newsome co-organized the first ever Black Birders Week, with five days of virtual events celebrating the Black experience in birding, conservation, and the natural sciences. Newsome hopes to counter harmful narratives of the outdoors as a majority white space, educate the birding community about the overt racism Black birders encounter, and build a more inclusive community. Tykee James, Audubon’s government affairs coordinator, who co-organized the initiative, hopes the overwhelming support for Black Birders Week “is a snowflake that will become an avalanche” for the environmental movement. Birds connect people across places This past spring, Corina Newsome, Tykee James, and Christian Cooper might have all seen the same American Redstart as it traveled through Georgia, Washington, DC, and New York City to breed in the northern U.S. and Canada. Students compare soil samples collected during an Eco Investigation, an educational program run by Dogwood Canyon Audubon Center that connects young people with nature. </t>
  </si>
  <si>
    <t>Maximizing Our Impact</t>
  </si>
  <si>
    <t>Audubon Society 2019 Annual Report</t>
  </si>
  <si>
    <t xml:space="preserve">To leverage the power of Audubon, we follow a tight framework of strategic conservation priorities. This focus allows us to most effectively collaborate and coordinate our conservation efforts across flyways and the hemisphere. • Arctic • Grays Harbor • San Francisco Bay • Southern California Coast • Panama Bay • Chiloé Island, Chile • Central Valley, California • Salton Sea • Desert Salt Lakes • Island Sanctuaries of Texas • Gulf of Mexico • Northern Great Plains • Sagebrush Ecosystem • Southern Great Plains • Colorado River Basin and Delta • Great Salt Lake • Platte River • Gulf of Mexico • Mississippi River Delta • Eastern Tallgrass Prairies • Great Lakes • Upper Mississippi River Basin • Maine Islands • Long Island Sound • Coastal Carolinas • North/Central Florida Coast • Bahama Islands • Gulf of Mexico • Eastern Forests • Everglades • Delaware River Basin Using local expertise and creativity, the Audubon network identifies local opportunities to help birds and communities thrive through a wide range of programs and activities. Bird-Friendly Communities also provides the expertise and platform to coordinate engagement across the other core strategies. Pacific Flyway Central Flyway Mississippi Flyway Atlantic Flyway Leveraging our climate science, Audubon follows people’s passion for birds to create a greater demand for change at the local, state, national, and hemispheric levels. Focused conservation policy priorities and targeted engagement initiatives that mix individual and collective action will bring one million Americans to the climate conversation during the next five years. Maximizing Our Impact Strategic Priorities Coasts Audubon utilizes science, policy, restoration, and engagement to increase coastal resilience, protect marine resources, and steward beach sites for birds and coastal communities. Working Lands Audubon collaborates with landowners, land managers, government agencies, and private industry across the hemisphere to increase the quality of habitat on privately managed lands. Water Audubon engages and involves the public on issues surrounding water rights and water quality; restores habitats along rivers, wetlands, and deltas; and explores and implements market-based solutions that contribute to the achievement of our water goals. Bird-Friendly Communities Audubon protects bird populations in America’s cities and towns by providing food, shelter, safe passage, and places for birds to raise their young. Communities meet those needs through individual and collective actions—actions that also contribute to more sustainable human societies. Climate Audubon leverages our climate science to create far greater demand for change on the climate issue by tapping into people’s passion for birds. Goals • Increase the populations of 16 flagship species at 500 priority sites. • Guide $1 billion to Gulf of Mexico bird habitat restoration priorities. • Increase or stabilize the populations of 20 flagship bird species in four priority landscapes. • Get 10,000 landowners to pledge to adopt bird-friendly practices. • Manage, protect, and restore more than one million acres of habitat in watersheds. • Engage 250,000 people in advocacy on local water- conservation measures. • Address local threats to birds and connect people to conservation actions. • Grow one million bird-friendly plants by working with volunteers and local governments. • Implement adaptation strategies on 300,000 acres of coastal wetlands and marshes. • Bring one million new people to the climate issue through outreach and advocacy efforts. • Secure 10 new state-based climate policy victories.  </t>
  </si>
  <si>
    <t>Shining a Spotlight on the Climate Crisis</t>
  </si>
  <si>
    <t xml:space="preserve">The Difference a Degree Can Make Survival by Degrees shows that by stabilizing carbon emissions and holding warming to 1.5°C above pre-industrial levels, 76 percent of vulnerable North American bird species will be better off, and nearly 150 species will no longer be vulnerable to extinction from climate change. Climate Change by ZIP Code, by Species If the temperature rises by 3°C, it’s likely we’ll no longer hear the call of the loon in the lower 48 during the summer. That’s what you can see in our online Birds and Climate Visualizer tool, featured below. Learn which birds in your backyard will be affected—and how you can take action. To learn more, visit climate.audubon.org. Regional Threats Spring Heat Waves Urban Sprawl Common Loon It’s hard to look back on the past year without immediately thinking of the ever-growing danger posed by the climate crisis. More and more, climate-related issues affect all we do. From extreme flooding and wildfires worldwide to the loss of three billion birds in our lifetime, the impact of our changing climate on birds (and the places they need) has become irrefutable and inescapable—and this relationship will only grow stronger in years to come. In October, Audubon published our most in-depth analysis to date of the climate crisis. Survival by Degrees integrated 140 million data points gathered by scientists and birders from across the continent to identify the locations where more than 600 North American bird species nest and breed. We then applied the latest climate models to determine what will happen to these places if current trends persist. The resulting analysis makes for sobering reading: Two-thirds of North American bird species are at risk of extinction if we experience a global increase in temperature of 3 degrees Celsius. While the report paints a grim picture, it also provides both a measure of hope and a pragmatic path forward. If we can limit temperature increases to 1.5 degrees Celsius, we can help improve outcomes for 76 percent of those species at risk. Alongside our analysis, we brought this newfound knowledge to life through the innovative Birds and Climate Visualizer tool, which makes it easy for individuals to discover which birds from their backyards are at risk. You can also learn how to help through our Climate Action Guide. By making abstract ideas around climate change tangible, personal, and actionable, Audubon is setting the stage for a groundswell of grassroots momentum that will help fuel a national mandate for sound climate policy.” Shining a Spotlight on the Climate Crisis Audubon’s latest climate report, Survival by Degrees, localizes the threat of climate change as no one else can—and the world takes notice. 389 Species at Risk Research conducted by Audubon scientists indicates that 389 species, or nearly two-thirds of North American bird species, are at risk of extinction due to climate change. A displaying Common Loon breaks the mirror-like stillness of a northern Michigan lake.  </t>
  </si>
  <si>
    <t>Safeguarding Bedrock Environmental Protections</t>
  </si>
  <si>
    <t xml:space="preserve">Fighting on Every Front As we work to defend the Migratory Bird Treaty Act in Washington, D.C., we’ve also leveraged our influence in California and Virginia to secure statewide backstop protections for this landmark policy. Doing so helps ensure that bird protections endure in these vital regions, exclusive of developments affecting federal policy. Preserve and Protect In Colorado, Audubon joined other conservation organizations to mount a successful effort to suspend the granting of oil and gas leases on parcels of habitat for sage-grouse that were previously under federal protection. A male Greater Sage-Grouse after a long morning of displaying and strutting for a chance to mate on BLM public land in northwest Colorado. This rapidly declining habitat is once again protected, thanks to a successful campaign led by Audubon and partner organizations. Since 2017, bedrock environmental protections across the country have been under unprecedented and constant attack. We’re using every tool at our disposal, from local ordinances and state laws to federal policy, to protect birds and the places they need. Our reputation as a pragmatic, solutions- driven force for sound environmental policy is raising our profile in Washington, D.C., where we frequently meet with lawmakers, deliver testimony, and help inform new legislation. At the same time, our success in marshaling bipartisan support means we can secure new conservation victories in red, blue, and purple states. For proof, look no further than 2019. Our network rallied to pass the Solar Access Act in Arkansas and the Energy Freedom Act in South Carolina—making two conservative-leaning states new leaders in the clean energy movement. We also played an important role in the passage of New York and Washington State resolutions to move to 100 percent clean energy over the next 30 years, with New York calling for the greatest reduction in carbon emissions and first-ever economy-wide climate solution. We can muster support for common- sense policy like no other conservation organization because we have local, grassroots support everywhere. As we expand our relationships with lawmakers on both sides of the aisle—and as our victories mount in states across the country—we can share our broader vision for federal protections that reflect and reinforce state solutions. It’s not enough to just be present in the places where birds need us; we also must be highly effective—and the leadership we demonstrated in 2019 reinforces Audubon’s growing stature as a policy powerhouse.” 150,000 Audubon Advocates Over the past year, almost 150,000 Audubon supporters took 600,000 online actions on behalf of birds. While playing defense in D.C., we’re winning on clean energy policy in statehouses across the country, from Virginia to Washington State.  </t>
  </si>
  <si>
    <t>Doubling Down on Hemispheric Conservation</t>
  </si>
  <si>
    <t xml:space="preserve">Following the Birds Through the Western Landbird Migration Project, Audubon is employing migratory science to map critical places for birds along the Colorado River Delta and in California’s Central Valley. We plan to use this data to make better-informed—and more impactful—decisions regarding water and habitat management in the Pacific Flyway. Colombian Ecotourism Takes Flight Tatiana Morales (featured here) and other potential birding guides learn how to lead bird tours at Reserva Natural La Planada in Nariño, Colombia. The training, done in partnership with Audubon, will give locals the tools they need to successfully guide tours on the Southwest Andes Birding Trail. Audubon’s vision for bird conservation doesn’t just stretch from coast to coast; it encompasses the length and breadth of the Western Hemisphere. Because borders don’t matter to birds, Audubon launched our landmark Migratory Bird Initiative (MBI) in 2019 to map migratory patterns and identify the most important places for birds from Chile to the Arctic. We project that by the end of 2020, Audubon scientists and affiliated partners will have mapped the journeys undertaken by 300 out of 520 migrating North American bird species. The MBI will position Audubon to collaborate more effectively with international partners, so that together we can conserve the places most critical to birds, wherever their travels take them. For example, Colombia—the “birdiest” place on Earth—is home to more than 1,900 species. Over the last five years, Audubon has worked with government representatives and on-the-ground partners—including Calidris, our BirdLife partner—to develop a national network of birding trails. These trails have helped conserve 3.6 million acres of land for birds and other wildlife. As part of this ecotourism project, we have trained more than 400 local guides—providing jobs, fueling economic development, and raising awareness of environmental threats. Supporting this hemispheric approach requires us to expand our international partnerships. In December, we welcomed Aurelio Ramos to the Audubon team as senior vice president for the International Alliances Program. Aurelio’s experience developing innovative agricultural and financing solutions in Latin America and the Caribbean positions him as a strong leader for this vital dimension of Audubon’s ongoing conservation work.” We’re creating a groundbreaking technology platform that tracks birds’ migrations. It will transform the future of conservation, from Canada’s boreal forest to the grasslands of Argentina. Tatiana Morales adjusts a spotting scope during a bird guide training in Nariño, Colombia. Species The MBI will protect 520 bird species by identifying the migration stopover sites, overwintering grounds, breeding habitats, and other places they need—and thus focusing our work where it matters most. </t>
  </si>
  <si>
    <t>Following Our Birds to Work</t>
  </si>
  <si>
    <t xml:space="preserve">Audubon chaptersAudubon chapter coverageAudubon campus chapters. Nature centers &amp; sanctuariesState o ces Grassroots Everywhere State Programs Audubon’s 22 state and regional offices are highly effective agents at statehouses across America, and many provide statewide leadership for chapters, campus chapters, and centers. State offices deliver on-the-ground results throughout the flyways. Chapters Audubon’s 452 chapters are more than our face across the continent; they are hubs of conservation in local communities. As full partners in our Strategic Plan, chapters are a powerful force for advocacy, education, and engagement. Centers &amp; Sanctuaries Audubon’s 34 nature centers and 23 sanctuaries encompass vital habitats where we’re educating the next generation of conservationists—inspiring them to join in protecting these iconic landscapes. Campus Chapters Audubon is on 112 campuses helping students become the next generation of conservationists and supporting them as they engage in conservation and advocacy. Audubon provides leadership training, mentorship, and pathways to sustainable careers. Collaborations Audubon collaborates with BirdLife International and a network of international partners that serve as key contributors to a shared vision of bird and habitat conservation across the Americas. By connecting the work of the Audubon network—chapters, campus chapters, centers and sanctuaries, national and state staff, volunteers, U.S. and international partners, and other supporters along each of the flyways of the Americas—Audubon weaves a seamless web of conservation across the hemisphere. Hemispheric Reach Each spring and fall, billions of migratory birds follow flyways from wintering to breeding grounds and back again. By protecting the web of life that represents America’s richest veins of biodiversity, Audubon is safeguarding our great natural heritage for future generations, preserving our shared quality of life, and fostering a healthier environment. Shorebirds Seabirds Land Birds Raptors Waterfowl International Partnerships Audubon is proud to be the BirdLife International partner for the United States. We work with local governments and NGOs in the Caribbean and Latin America to ensure birds are protected at every stage of their life cycle and migratory path. We collaborate with partners to build bird-based tourism programs, foster grassroots actions on climate change issues, and provide conservation policy and capacity development. Argentina Bahamas Belize Bolivia Brazil Canada Chile Colombia Dominican Republic El Salvador Guatemala Mexico Panama Paraguay Following Birds to Our Work l U.S. Important Bird Areas l International IBAs Important Bird Areas (IBAs) are locations that have been identified as critical for sustaining birdlife. There are more than 2,800 IBAs in the United States, and a further 2,100 throughout the rest of the Americas.  </t>
  </si>
  <si>
    <t>Engaging the Next Generation of Conservationists</t>
  </si>
  <si>
    <t xml:space="preserve">A Growing Chorus Audubon recently received a grant from the Walton Family Foundation that will allow us to establish more chapters at Historically Black Colleges and Universities (HBCUs) and other Minority-Serving Institutions (MSIs). Many conservation organizations aspire to create opportunities for young people, particularly young people of color, to join our movement. But few take ownership of changing the face of conservation the way Audubon does. We are focused on cultivating a new generation of energized, diverse conservationists and amplifying their desire to take action, especially around the climate crisis. While there is much to be done, our Leadership Development Initiative is bringing new voices to the table through fellowships, apprenticeships, internships, inclusion-focused programs, and hiring practices that help us deliver on the promise of Audubon for Everyone,” the theme of our 2019 convention. The rapid expansion of Audubon on Campus offers another example of how we’re building bridges to a new generation. In just over a year, we’ve grown this program from scratch and scaled it to engage thousands of young people of widely varying backgrounds and interests. We’re now active on more than 100 campuses, which board member Sally Jeffords helped make possible through a generous seed gift. At the convention in Milwaukee, I met college representatives who are introducing native plants on campus, advocating for bird-safe buildings, and lobbying their legislators. And unlike most other student organizations, our campus-based groups collaborate actively with local Audubon chapters, bridging the town-gown divide and creating a mutually beneficial relationship that strengthens our grassroots power. We’re only beginning to realize this program’s potential. In the near future, campus chapters will bring tens of thousands of young people into our movement, along with their passion for nature, fresh ideas, and networks. Taken together, Audubon on Campus and the Leadership Development Initiative represent a new Audubon—one that embodies our nation’s diversity and is poised to address the conservation challenges of tomorrow.” 100+ With a commitment to transforming the face of conservation through youth leadership development, we’re creating new pathways for young conservationists. Students from Magnolia Grove Audubon at the University of Mississippi and Birds of a Feather at Rust College, an HBCU, take a tour of the Strawberry Plains Audubon Center in Holly Springs, Mississippi. Campus Chapters We’re now active on more than 100 campuses, engaging thousands of young people in conservation and advocacy.  </t>
  </si>
  <si>
    <t>Audubon Is Breaking Through the Noise</t>
  </si>
  <si>
    <t>We’re speaking for birds more loudly and clearly than ever before. Thanks to your support, we’re being heard. In reflecting on our achievements, I’m proud of the work we’ve done, but I’m most excited when I consider what it means for the future. Fueled by a deep-seated passion for birds, guided by sound science, and inspired by the energy of new and younger members, we can change the laws of the land, the field and the face of conservation, and the future for birds. Onward. hope you’ll continue to make your voice heard and keep lending your support to Audubon. Thank you for all that you do to help safeguard birds and the places they need. You are what hope looks like to a bird.”</t>
  </si>
  <si>
    <t>New Decade. New Audubon.</t>
  </si>
  <si>
    <t xml:space="preserve">Audubon is needed—and leading— as never before. We’re identifying the increasingly grave threats facing birds (and people) throughout the Western Hemisphere, from harmful policies to climate change. We’re also building an unprecedented, diverse coalition of birders and businesspeople, conservationists and decision-makers from across the country to protect the birds we love and the places they rely on. Audubon’s growing network is better positioned than ever to drive positive change locally, nationally, and internationally. Here are just a few of the ways we’re getting it done.” Audubon President and CEO David Yarnold reflects on four key themes for 2020.  </t>
  </si>
  <si>
    <t>What it takes to Fly</t>
  </si>
  <si>
    <t>Audubon Society 2018 Annual Report</t>
  </si>
  <si>
    <t xml:space="preserve">As you will see in the following pages, Audubon has made great strides in 2018. We’ve pressed for meaningful future change while implementing solutions to birds’ biggest challenges today. We also reached the midpoint of Audubon’s 2016-2020 Strategic Plan, and so we took a breath, took stock of our ongoing efforts, and developed a bird’s-eye view of our progress, which we’re sharing with you now as well. A Dramatic Turnaround When we began the strategic-planning process, Audubon was in the middle of a dramatic turnaround. While exceptional work had been happening in communities across the country, these grassroots efforts weren’t fueled by a national vision. Under David Yarnold’s leadership, we’ve organized Audubon around a flyways orientation, grown revenues from $73 million to $123 million, launched ambitious conservation efforts spanning five key strategic priorities, revitalized the Audubon network, and built a top-notch policy shop in D.C. Our efforts drew the attention of Harvard Business School, which published a 2017 case study focused on Audubon’s transformation, citing accomplishments that include passing the million-member mark, securing a seven-figure operating surplus, successfully recruiting new members to Audubon’s leadership team, and effectively engaging members from across the political spectrum. Our reinvention is still a work in progress. Reshaping our organization to deliver on our strategy nationwide, while continuing to fine-tune that strategy based on events occurring at the grassroots level, is a monumental undertaking. This annual report, and the Midflight section (starting on page 21) that addresses the strategic plan in particular, documents our efforts and successes to date, as well as some lessons learned along the way. Redoubling Our Efforts Since the launch of the plan we’ve made tremendous gains, including securing multimillion-dollar gifts that have empowered us to engage dozens of members of Congress and respond vocally and forcefully to bird-hostile policies. As we continue to deliver on the plan’s promise, I made the decision to take on the role of Chair because I saw the organization’s potential to reassert its leadership and transform the conservation landscape. those of us leading Audubon into its next bright chapter need to redouble our efforts. • We must secure the philanthropic support needed to achieve our bold ambitions. As part of its reinvention, Audubon has built a philanthropic infrastructure that integrates statebased fundraising with our national membership model and major donor initiatives. To become the nation’s most effective conservation network, we need to secure transformative gifts that allow us to hire great people who generate stellar results. • We must continue to make investments that leverage the power of our bipartisan network. Audubon’s ability to engage stakeholders across the political spectrum—and through their love of birds, find common ground—is an advantage no other conservation organization possesses. Building on that momentum requires strategic investments in our policy operation and across the Audubon network. • We must use Audubon’s world-class brand as an engine for promoting conservation. Audubon has exceptional name recognition and credibility, and a proud legacy of advocacy. Our commitment to safeguard birds correlates with the 21st century’s greatest global priority: saving our planet. The fate of birds is linked to human destiny; our brand provides a phenomenal platform for inspiring others to wake up, get motivated, and take action. • We must shape an Audubon that looks like 21st-century America. Bird enthusiasts continue to skew white, older, and affluent. Both Audubon and the conservation field as a whole must become more equitable, diverse, and inclusive if Audubon is to remain vital and relevant. Amazing Teachers As a leader and philanthropist, I’ve always been drawn to organizations in the midst of reinvention. I made the decision to reengage with Audubon, join the National Board, and take on the role of Chair because I saw the organization’s potential to reassert its leadership and transform the conservation landscape. Why do I have every confidence that Audubon will emerge as a world-class conservation organization? Because we will never lose sight of our reason for being—the magical, mysterious, majestic power of birds and what they teach us about our world. I look forward to working with you as we affirm and strengthen Audubon together. Maggie Walker Board Chair  </t>
  </si>
  <si>
    <t>Visualizing Our Progress</t>
  </si>
  <si>
    <t xml:space="preserve">To leverage the power of Audubon, we follow a tight framework of strategic conservation priorities. This focus allows us to most effectively collaborate and coordinate our conservation efforts across flyways and the hemisphere. • Arctic • Gray’s Harbor • San Francisco Bay • Southern California Coast • Panama Bay • Chiloé Island, Chile • Central Valley, California • Salton Sea • Desert Salt Lakes • Island Sanctuaries of Texas • Gulf of Mexico • Northern Great Plains • Sagebrush Ecosystem • Southern Great Plains • Colorado River Basin and Delta • Great Salt Lake • Platte River • Rio Grande • Gulf of Mexico • Mississippi River Delta • Eastern Tallgrass Prairies • Great Lakes • Upper Mississippi • Maine Islands • Long Island Sound • Coastal Carolinas • North/Central Florida Coast • Bahama Islands • Gulf of Mexico • Eastern Forests • Everglades • Delaware River Basin Using local expertise and creativity, the Audubon network identifies local opportunities to help birds and communities thrive through a wide range of programs and activities. Bird-Friendly Communities also provides the expertise and platform to coordinate engagement across the other core strategies. Strategic Priorities Pacific Flyway Central Flyway Mississippi Flyway Atlantic Flyway Coasts Audubon utilizes science, policy, restoration, and engagement to increase coastal resilience, protect marine resources, and steward beach sites for birds and coastal communities. Working Lands Audubon collaborates with landowners, land managers, government agencies, and private industry across the hemisphere to increase the quality of habitat on privately managed lands. Water Audubon engages and involves the public on issues surrounding water rights and water quality; restores habitats along rivers, wetlands, and deltas; and explores and implements market-based solutions that contribute to the achievement of our water goals. Bird-Friendly Communities Audubon protects bird populations in America’s cities and towns by providing food, shelter, safe passage, and places for birds to raise their young. Communities meet those needs through individual and collective actions—actions that also contribute to more sustainable human societies. Climate Leveraging our climate science, Audubon creates far greater demand for change on the climate issue by tapping into people’s passion for birds. Leveraging Audubon’s climate science, Audubon follows people’s passion for birds to create a greater demand for change at the local, state, national, and hemispheric levels. Focused conservation policy priorities and targeted engagement initiatives that mix individual and collective action will bring 1 million Americans to the climate conversation during the next five years. Goals • Increase the populations of 16 flagship species at 500 priority sites. • Guide $1 billion to Gulf of Mexico bird habitat restoration priorities. • Increase or stabilize the populations of 20 flagship bird species in four priority landscapes. • Get 10,000 landowners to pledge to adopt bird-friendly practices. • Manage, protect, and restore more than 1 million acres of habitat in watersheds. • Get 250,000 people engaged in advocacy on local waterconservation measures. • Address local threats to birds and connect people to conservation actions. • Grow 1 million bird-friendly plants by working with volunteers and local governments. • Implement adaptation strategies on 300,000 acres of coastal wetlands and marshes. • Add 1 million new people to the climate issue through outreach and advocacy efforts. • Secure 10 new state-based climate policy victories.  </t>
  </si>
  <si>
    <t>Following Where Birds Lead</t>
  </si>
  <si>
    <t xml:space="preserve">Grassroots Influence State Programs Audubon’s 22 state offices are highly effective agents at statehouses across America, and many provide statewide leadership for chapters and centers. State offices deliver on-the-ground results throughout the flyways. Centers Forty-one Audubon nature centers introduce more than a million visitors each year to the natural world—and inspire them to help protect it through education and conservation action. Chapters Audubon’s 452 chapters are more than our face across the continent; they create a culture of conservation in local communities. As full partners in our Strategic Plan, chapters are a powerful force for advocacy, education, and engagement. Sanctuaries Audubon’s 23 sanctuaries encompass an incredible array of habitats and protect iconic landscapes for future generations. Collaborations Audubon collaborates with BirdLife International and a network of international partners that serve as key contributors to a shared vision of bird and habitat conservation across the Americas. ● Audubon chapters n Audubon chapter coverage ● State office ● Sanctuary ● Nature center PACIFIC FLYWAY CENTRAL FLYWAY MISSISSIPPI FLYWAY ATLANTIC FLYWAY By connecting the work of the Audubon network—chapters, nature centers, national and state staff, volunteers, U.S. and international partners, and other supportersalong each of the flyways of the Americas, Audubon weaves a seamless web of conservation across the hemisphere. Hemispheric Reach Each spring and fall, billions of migratory birds follow flyways from wintering to breeding grounds and back again. By protecting the web of life that represents America’s richest veins of biodiversity, Audubon is safeguarding our great natural heritage for future generations, preserving our shared quality of life, and fostering a healthier environment. Shorebirds Land Birds Seabirds Raptors Waterfowl International Partnerships Audubon is proud to be the BirdLife International partner for the United States. We work with local governments and NGOs in the Caribbean and Latin America to ensure birds are protected at every stage of their life cycle and migratory path. We collaborate with partners to build bird-based tourism programs, foster grassroots actions on climate change issues, and provide conservation policy and capacity development. Argentina Bahamas Belize Bolivia Brazil Canada Chile Colombia Dominican Republic El Salvador Guatemala Mexico Panama Paraguay Following Where Birds Lead l U.S. Important Bird Areas l International IBAs Important Bird Areas (IBAs) are locations that have been identified as critical for sustaining birdlife. There are more than 2,800 IBAs in the United States, and a further 2,100 throughout the rest of the Americas.  </t>
  </si>
  <si>
    <t>Next-Generation Conservation Leaders</t>
  </si>
  <si>
    <t xml:space="preserve">Audubon’s fellowship initiatives are proof of our commitment to the future of an inclusive conservation movement. Audubon fellows are leaders-in-training for environmental communications, conservation education, field organizing, field biology, public policy, geospatial information systems, and much more. This gave me an opportunity and the experience to pinpoint my passion.” Abigail Minor, a Mackenzie fellow with Audubon Texas Walker Communications Fellowship Now in the program’s third year, the Walker Communications Fellowship is an innovative vehicle for young writers, videographers, and social media experts to convey Audubon’s work to their peers. The project offers fellows leadership training and opportunities, while Audubon learns from them how to connect with a younger, more diverse constituency. Mackenzie Fellowship The Mackenzie Fellowship, launched in 2018, focuses on building nature-based leadership skills to connect kids from traditionally underrepresented backgrounds with conservation. The fellows are based at Audubon nature centers in Arizona and Texas and are being trained in Audubon conservation-education methods that provide life-changing outdoor experiences to high school students. Dangermond Fellowship Adept in geospatial mapping, Dangermond fellows are being trained for leadership roles at the intersection of data, conservation science, and public policy. They build tools that help Audubon science and policy experts visualize and advocate for solutions that meet community priorities while protecting birds and the places they need at the same time. Schneider Fellowship During their tenure at Audubon, Schneider fellows work directly with Audubon’s D.C.- based experts to help carry out our climate change work at the federal level. They support efforts to develop policy and legislative solutions to address a changing climate and assist with advocacy in Congress. What’s Next at Audubon In 2019, Audubon will partner with the Fund II Foundation on an apprenticeship program. Apprentices will spend a year in various roles, such as network building and communications, honing skills that will help them seamlessly Abigail Minor (top) with transition to the conservation workforce. campers at a bird blind in Pedernales Falls State Park, Texas. </t>
  </si>
  <si>
    <t>It’s not easy to balance the needs of of birds, people, and economies in an era of increased water scarcity, but that’s just what Audubon is doing for rivers, lakes, and deltas throughout the United States. By activating our network and bringing our political and technical expertise to the fore, we have built alliances that ensure water remains flowing for everyone. Lifeline for the Everglades Ecosystem When America’s Water Infrastructure Act of 2018 was signed into law, it was thanks to the advocacy of thousands of Audubon members. The law authorizes the creation of a reservoir near Florida’s Lake Okeechobee that will store and direct water to the Everglades and help reduce toxic algal blooms along the coasts. Securing the Future of the Great Lakes More than 11,000 Audubon members called on lawmakers to protect America’s largest source of fresh water from invasive species and to maintain $300 million in funding for the Great Lakes Restoration Initiative. The multiagency plan supports projects that improve the region’s water quality and safeguard birds like the Least Bittern. WOOD STORK Last year’s hurricane season brought an unexpected boon: More fresh water meant an exceptional nesting season for birds like the Wood Stork in Florida’s Everglades. A Unifying Force in Arid Landscapes Audubon and its coalition of 65,000 birders, hunters, brewers, and anglers were at the table as seven states gathered support for the Colorado River Drought Contingency Plan, an agreement necessary to achieve water sustainability in the Southwest. We also rallied the support to help pass California’s Prop 68, which includes $200 million for restoration projects at the Salton Sea. $4 billion Amount of money available in California for water and climate sustainability action from Prop 68 Colorado River winding through the Grand Canyon in Arizona.</t>
  </si>
  <si>
    <t>Climate</t>
  </si>
  <si>
    <t xml:space="preserve">Renewable-Energy Victory In Arkansas Audubon worked with the Arkansas Public Energy Commission to create policies that will limit carbon pollution in the state. The energy savings from the new standards will prevent an estimated 331,000 metric tons of CO2 emissions annually, roughly the equivalent of removing 71,000 cars from the road for a year. Grassroots Win in South Carolina Audubon members helped convince South Carolina legislators to reauthorize the state’s Conservation Bank, a source of funding used to preserve rich, natural landscapes, in perpetuity. Since its inception in 2002, the bank has protected nearly 300,000 acres, including much of Audubon’s Francis Beidler Forest. 8.5 million Number of trees planted per year, for a decade, equivalent to the carbon offset by new sustainableenergy standards in Arkansas WESTERN BLUEBIRD The Western Bluebird is one of seven species tracked for Audubon’s Climate Watch program. The data will reveal how birds are reacting to a warming world. A Pioneering Voice for Federal Climate Legislation Audubon was one of the first green groups to support a national carbon tax, proposed by House Republicans, that could help achieve the goals of the Paris climate accord. And we continue to work with moderatesand pragmatists in 60 congressional districts to support commonsense climate-friendly and clean-energy measures that can achieve significant bipartisan support. Audubon science has made it clear that climate change is one the biggest threats to North America’s birds. We’re working in key states and congressional districts to push for meaningful action on climate change at the local, state, and federal levels. Our diverse membership gives us credibility on both sides of the aisle, and because we target geographies, rather than individual legislators, we are able to advance bipartisan solutions no matter which party holds a majority in Congress.  </t>
  </si>
  <si>
    <t>Coasts</t>
  </si>
  <si>
    <t xml:space="preserve">Audubon preserves and restores coastlines to ensure shorebirds can thrive, creating coastal resiliency that also protects communities of people from the threat of storms and sea-level rise. By focusing on the most iconic and threatened birds, and the breeding, stopover, and wintering sites they need in each flyway, we create a safety net for the hundreds of other species that rely on similar habitats. Fighting to Protect an Imperiled Arctic Every year, billions of birds travel across the hemisphere to breed along the Arctic tundra and feed in the Beaufort and Chukchi seas. Audubon collaborates with local, national, and international partners to prevent drilling in the Arctic National Wildlife Refuge, one of the most productive bird nurseries on the planet. Champion of a Healthy Atlantic Fishery Months of Audubon’s advocacy work convinced fishery managers along the Atlantic coast to implement strong catch limits and close areas to harmful fishing practices. These decisions will help Atlantic herring recover, benefitting seabirds, marine mammals, and larger fish. BROWN PELICAN Audubon South Carolina is working with the Army Corps of Engineers to restore Crab Bank, home to 38 percent of the Atlantic Flyway’s Brown Pelican population. A Plan for Bringing the Gulf Coast Back from Disaster Audubon’s new comprehensive Gulf of Mexico restoration plan will leverage funds from the BP Deepwater Horizon settlement to help the region recover from the ravages of oil spills, hurricanes, and other threats. To create it, Audubon scientists mapped sites vital to 11 target species and identified the restoration projects most imperative to the birds’ survival. $20.8 billion Funds from the Deepwater Horizon settlement that Audubon will help direct toward coastal restoration throughout the Gulf Barrier island in Plaquemines Parish, Louisiana. </t>
  </si>
  <si>
    <t>Bird-Friendly Communities</t>
  </si>
  <si>
    <t xml:space="preserve">Because birds and people share the same spaces, Audubon strives to ensure human environments remain healthy and vibrant for both. To accomplish that we work directly with communities, engaging residents, tapping local expertise, and fostering an inclusive and equitable experience. We focus on individual actions that result in big-picture change. Neighborhood Renewal in Philadelphia This fall saw the opening of the Discovery Center, a nature-focused educational facility managed jointly by Audubon Pennsylvania and Philadelphia Outward Bound School. Audubon worked collaboratively with local residents and community leaders to ensure that the space serves its immediate neighbors and is an asset for the entire region. Campus Chapters for College Students To engage the next generation of conservation leaders, Audubon launched a campus chapter program at 11 schools across the country. The already-popular program partners campus chapters with local Audubon chapters on projects such as native-plant gardens on campus to advance conservation and community science. COMMON YELLOWTHROAT Through programs like Lights Out, Audubon works to make buildings safe for millions of migrating birds, including the Common Yellowthroat. A Catalyst for Native Plants Across the Country This year, with the support of the Coleman and Susan Burke Center for Native Plants, Audubon expanded its Plants For Birds program. Hundreds of thousands of people now use Audubon’s online nativeplant finder to make their yards bird-friendly, and grants from the Center for Native Plants have awarded upwards of $140,000 to more than 30 Audubon centers and chapters to engage their communities. 230,000 Number of people using Audubon’s Plants For Birds portal to find native plants The Elisha Mitchell Audubon Society helped create a bird-friendly native plants garden in Asheville, North Carolina. </t>
  </si>
  <si>
    <t>Working Lands</t>
  </si>
  <si>
    <t xml:space="preserve">Working lands represent one of the best hopes for conservation. These parcels of forest, ranches, and farms add up to roughly a billion acres—or about half of the land in the Lower 48. Audubon collaborates with landowners, land managers, government agencies, and private industry to make working lands good homes for birds while ensuring they remain economically sustainable. Big Gains for Grassland Birds Audubon was instrumental in preserving funding for conservation in key pieces of legislation, including the Farm Bill. As a result, hundreds of millions of dollars will be funneled to landowners to help them better manage their property for birds. A Seed Gift for Sustained Funding Working with local donors and landowners, Audubon was able to leverage a single gift seventeen-fold to drive more federal and state dollars to bird conservation in the Dakotas. Audubon has used this funding to conserve more than 20,000 acres of critical wetland habitat in the northern Great Plains. TRICOLORED BLACKBIRD By collaborating with local landowners, Audubon California has saved between 90 and 100 percent of Tricolored Blackbirds nesting on farmland. A True Partner for Private Landowners In 2018, Audubon’s Conservation Ranching program brought more than 800,000 acres of critical grassland habitat under birdfriendly management— a number that includes more than 50 ranches across five states. The program also reached another milestone: Roam Ranch in Texas became the first bison ranch to earn Audubon’s certification. 1 million Number of acres targeted for Audubon’s Conservation Ranching program in 2019 </t>
  </si>
  <si>
    <t>Audubon Society 2017 Annual Report</t>
  </si>
  <si>
    <t>To leverage the power of Audubon, we follow a tight framework of strategic conservation priorities. This focus allows us to most effectively collaborate and coordinate our conservation efforts across flyways and the hemisphere. • Arctic • Gray’s Harbor • San Francisco Bay • Southern California Coast • Panama Bay • Chiloé Island, Chile • Central Valley, California • Salton Sea • Desert Terminal Lakes • Island Sanctuaries of Texas • Laguna Madre, Mexico • Thunder Basin • Northern Great Plains • Western Sagebrush • Chihuahuan Desert • Colorado River Basin • Great Salt Lake • Platte River • Gulf of Mexico • Mississippi River Delta • Eastern Tallgrass Prairies • Great Lakes • Upper Mississippi • Maine Islands • Long Island Sound • Coastal Carolinas • North/Central Florida Coast • Bahama Islands • Eastern Forests • Maya Forest (Belize and Guatemala) • Everglades Using local expertise and creativity, the Audubon network identifies local opportunities to help birds and communities thrive through a wide range of programs and activities. Bird-Friendly Communities also provides the expertise and platform to coordinate engagement across the other core strategies. Strategic Priorities Pacific Flyway Central Flyway Mississippi Flyway Atlantic Flyway Coasts Audubon’s work focuses on the most important breeding, stopover, and wintering sites for birds in each flyway throughout the hemisphere. Working Lands Audubon collaborates with landowners, land managers, government agencies, and private industry across the hemisphere to increase the quality of habitat on privately managed lands. Water Audubon engages and involves the public on issues surrounding water rights and water quality; restores habitats along rivers, wetlands, and deltas; and explores and implements market-based solutions that contribute to the achievement of our water goals. Bird-Friendly Communities Audubon protects bird populations in America’s cities and towns by providing food, shelter, safe passage, and places for birds to raise their young. Communities meet those needs through individual and collective actions—actions that also contribute to more sustainable human societies. Climate Leveraging our climate science, Audubon creates far greater demand for change on the climate issue by tapping into people’s passion for birds. Leveraging Audubon’s climate science, Audubon follows people’s passion for birds to create a greater demand for change at the local, state, national, and hemispheric levels. Focused conservation and targeted engagement initiatives that mix individual and collective action will bring 1 million Americans to the climate conversation over the next five years. Goals Increase the populations of 16 flagship species at 500 priority sites. Enlist 10,000 volunteers and partner with 130 Audubon chapters for beach stewardship. Increase or stabilize the populations of 20 flagship bird species in four priority landscapes. Get 10,000 landowners to pledge to adopt bird-friendly practices. Manage, protect, and restore more than 1 million acres of habitat in watersheds. Get 250,000 people engaged in advocacy on local waterconservation measures. Address local threats to birds and connect people to conservation actions. Grow 1 million bird-friendly plants by working with volunteers and local governments. Implement adaptation strategies on 300,000 acres of coastal wetlands and marshes. Add 1 million new people to the climate issue through outreach and advocacy efforts.</t>
  </si>
  <si>
    <t>We Are Located Everywhere</t>
  </si>
  <si>
    <t>Our Grassroots Influence State Programs Audubon’s 23 state offices are highly effective agents at statehouses across America, and many provide statewide leadership for chapters and centers. The state offices deliver on-the-ground results throughout the flyways. Centers Forty-one Audubon nature centers introduce more than a million visitors each year to the natural world—and inspire them to help protect it through education and conservation action. Chapters Audubon’s 454 chapters are more than our face across the continent; they drive communitybased conservation work. As full partners in our strategic plan, chapters are a powerful force for conservation. Sanctuaries Audubon’s 23 sanctuaries encompass an incredible array of habitats and protect iconic landscapes for future generations. Collaborations Audubon collaborates with BirdLife International and a network of international partners that serve as key contributors to a shared vision of bird and habitat conservation across the Americas. ● Audubon chapters n Audubon chapter coverage ● State offices ● Sanctuaries ● Nature centers PACIFIC FLYWAY CENTRAL FLYWAY MISSISSIPPI FLYWAY ATLANTIC FLYWAY By connecting the work of the Audubon network—chapters, nature centers, national and state staff, volunteers, U.S. and international partners, and other supporters— along each of the flyways of the Americas, Audubon weaves a seamless web of conservation across the hemisphere. Hemispheric Reach Each spring and fall, billions of migratory birds follow the flyways of the Americas from wintering to breeding grounds and back again. By protecting the web of life that represents the Americas’ richest veins of biodiversity, Audubon is safeguarding our great natural heritage for future generations, preserving our shared quality of life, and fostering a healthier environment. Shorebirds Land Birds Seabirds Raptors Waterfowl International Partnerships Audubon is proud to be the BirdLife International partner for the United States. We work with local governments and NGOs in the Caribbean and Latin America to ensure that birds are protected at every stage of their lifecycle and migratory path. We collaborate with partners to build bird-based tourism programs, foster grassroots actions on climate change issues, and provide conservation policy and capacity development. Argentina Bahamas Belize Bolivia Brazil Canada Chile Colombia Dominican Republic El Salvador Guatemala Mexico Panama Paraguay We Are Local Everywhere l U.S. Important Bird Areas l International IBAs Important Bird Areas are locations that have been identified as critical areas for sustaining birdlife. There are more than 2,800 IBAs in the United States, and a further 2,100 in the rest of the Americas.</t>
  </si>
  <si>
    <t>Conservation Doesn’t Have a Party</t>
  </si>
  <si>
    <t>In order to make meaningful gains in conservation, Audubon has to be relevant in red states and in blue states, and in the places in between. We focus on science rather than ideology to drive us to conservation action, enabling us to reach a broad coalition of people who, like us, love birds and want to protect them and the places they need. MICHIGAN 27,000 Moderate and Conservative Members Progressive Members 34% 66% Constituents • Worked with Republican and Democrat lawmakers to introduce the Regional Conservation Partnership Program Improvement Act, which encourages conservation on farm land. OHIO 31,000 Moderate and Conservative Members Progressive Members 55% 45% Constituents • Helped secure Senator Rob Portman’s (R-OH) co-sponsorship, with Senator Ben Cardin (DMD), of the Neotropical Migratory Bird Act reauthorization bill. • Target state in the fight to save the Arctic National Wildlife Refuge from drilling. • Also critical area to develop water policies that affect the entire Colorado River basin. Constituents Moderate and Conservative Members Progressive Members 63% 37% 18,000 ARIZONA CALIFORNIA 108,000 Moderate and Conservative Members Progressive Members 76% 24% Constituents • Recently extended the cap-and-trade program for another decade. In the program, companies must buy permits to release greenhouse gases. PENNSYLVANIA 40,000 Moderate and Conservative Members Progressive Members 59% 41% Constituents • Local chapters and the state office have forged new relationships with Republican lawmakers in the U.S. House of Representatives. SOUTH CAROLINA 13,000 Moderate and Conservative Members Progressive Members 20% 80% Constituents • Working with partners to renew the state’s most important tool for land conservation to protect bird habitat, including climate strongholds, and ensure cleaner water. • With input from Audubon, Arkansas Public Service Commission recently issued an order that guarantees customers who invest in solar energy can lock in their rates for 20 years. Constituents Moderate and Conservative Members Progressive Members 31% 69% 7,100 ARKANSAS WASHINGTON 32,000 Moderate and Conservative Members Progressive Members 71% 29% Constituents • Renewing grassroots efforts to secure meaningful emissions reductions after I-732 was defeated, in part for not being “progressive” enough. ● Audubon chapters ● State offices ● Sanctuaries ● Nature centers</t>
  </si>
  <si>
    <t>Securing Water for the Everglades and Colorado River</t>
  </si>
  <si>
    <t>Audubon’s Water strategy focuses on engaging our network and technical and policy expertise to influence water management decisions that balance the needs of birds, people, and economies in targeted rivers, lakes, and deltas throughout the United States. Audubon uses robust data to better understand the trade-offs resulting from various water policies on ecosystem health and economies. By involving our technical experts and network, we are enhancing the functionality of habitats across priority landscapes. Securing Water for the Everglades and Colorado River Cost of the reservoir to be built south of Lake Okeechobee 210,000 99% $1.6B Acre-feet of Colorado River water set aside for environmental purposes in Minute 323 Percent of Eared Grebes that use the intermountain saline lake network during the year Audubon works with federal and local agencies to manage one of our most precious resources Other Highlights • In Florida, Audubon lobbied successfully for the adoption of Senate Bill 10, which guides the construction of a reservoir south of Lake Okeechobee. The reservoir will ensure that fresh water will filter south, recharging the Everglades. • Audubon was a key partner in the negotiations for Minute 323, an update to the treaty that guides water distribution across the shared U.S.–Mexico border. Both countries agreed to reserve 210,000 acre-feet of Colorado River water to restore the Colorado River delta, a vital habitat for birds and a critical source of water for the people who live there. Lake Okeechobee Salton Sea Everglades Watershed Mississippi River Delta Great Lakes S aline Lakes Colorado River Basin Target Geographies Great Salt Lake</t>
  </si>
  <si>
    <t>Making Coasts and Shorelines Stronger for Everyone</t>
  </si>
  <si>
    <t>Chiloé Panama Bay The Bahamas Audubon is protecting and restoring coastlines to strengthen populations of shorebirds and preserve the places they need to survive throughout their lives. Those resilient shores also protect coastal communities against the threat of sea-level rise due to a changing climate. Audubon’s Coasts initiative focuses on the most iconic and threatened birds, and the important breeding, stopover, and wintering sites, in each flyway to enhance bird populations while benefiting hundreds of other species that rely on similar habitats. Making Coasts and Shorelines Stronger for Everyone 1,090 Number of coastal sites where Audubon works Proportion of global population of Hudsonian Godwits that depend on wintering grounds in Chiloé 100,000 33% Approximate miles of shoreline in the U.S. Audubon works along the Atlantic, Pacific, and Gulf Coasts to protect bird habitats Other Highlights • Piping Plovers nested in Presque Isle State Park, Pennsylvania, for the first time in 60 years. Audubon and its partners, including Presque Isle Audubon Society, worked to rehabilitate the site. Two pairs of birds laid a total of seven eggs. Two eggs hatched successfully and the newly fledged chicks were released to the wild in August. • Along the Atlantic and Pacific, Audubon has been critical in protecting forage fisheries; in California, Audubon defended a fish nursery in Humboldt Bay against the expansion of an oyster farm that would have torn up eelgrass beds essential to Pacific herring. International coastal sites Coastal sites in the U.S.</t>
  </si>
  <si>
    <t>Bringing Communities Together for Birds and People</t>
  </si>
  <si>
    <t>Scientific studies increasingly show how important human environments are for birds: They provide crucial resources that support birds as they migrate through, breed, or overwinter in our midst. These are also the places that people most often encounter birds. We rely on local expertise; best practices for equity, diversity, and inclusion; authentic community engagement to find shared wins for birds and people; and a focus on system-level changes as an important end result of individual actions. Bringing Communities Together for Birds and People Number of people who have signed up for Plants For Birds 26,000 159 130,000 Number of students participating in Plants For Birds Number of sites around the network engaging in Plants For Birds activities Audubon’s Plants For Birds database Other Highlights • Audubon’s bird-guide training program has made a real difference in the economic standing of those who live in biodiversity hotspots in Latin America and the Caribbean. An independent survey of guides who had gone through Audubon’s training shows that incomes of bird guides in Guatemala increased by up to 900 percent, from approximately $920 to $9,000. Gains were more modest in Belize, which has a well-established tourism industry; bird guides reported a boost in income of up to 68 percent. Audubon trained 285 guides in the Bahamas, Belize, Guatemala, and Paraguay. Together we provide food, shelter, and safe passage to birds across the urban landscape Chapter State Other Regional Center Plants For Birds Program Sites</t>
  </si>
  <si>
    <t>Finding Climate Solutions at the Local and State Level</t>
  </si>
  <si>
    <t>Audubon science has made it clear that climate change is the greatest threat to birds. To address that threat, Audubon’s Climate Initiative has two key elements: protecting the places birds need in a warming world, and advocating for significant public policy changes, especially at the local and state level. There, renewable energy and other climate solutions are gaining momentum. By engaging our bipartisan membership to support solutions, Audubon builds essential safe political space around the issue of climate. Finding Climate Solutions at the Local and State Level Audubon leverages people’s love of birds to help all species survive climate change 631 Number of volunteer climate leaders in the Audubon network Number of climate activists engaged in the U.S. 60 264,000 Number of target geographies in 20 states Other Highlights Audubon chapters and state offices were critical to getting climate legislation passed: • California lawmakers reauthorized the state’s landmark cap-and-trade program until 2030, aiming to cut the state’s carbon pollution by 40 percent. • North Carolina passed a renewable energy bill that will double the amount of large-scale solar installed in the state, provide more affordable options for rooftop solar, and offer more clean energy options for the state’s universities and military bases. Audubon North Carolina mobilized its members to ask officials to make the bill more beneficial to renewable energy. Key states Key states with field organizers</t>
  </si>
  <si>
    <t>Long-tailed Duck (Clangula hyemalis)</t>
  </si>
  <si>
    <t>Long-tailed Ducks are smallish sea ducks with elongated tail feathers that breed in the northern portions of the coastal Arctic. They molt three times, with substantial plumage changes throughout the year. Before migrating toward their summer breeding habitat, Long-tailed Ducks gather in polynyas and leads to forage. They then make the journey north in small groups, arriving in April or May, well before the sea-ice margin has receded or their nesting habitat has thawed. These highly vocal sea ducks breed on the North Slope of Alaska, with substantial populations also breeding in the Yukon-Kuskokwim (Y-K) Delta and coastal areas of Amundsen Gulf, Canada. After breeding, males precede females to molting areas where they molt their flight feathers before moving slowly south to wintering areas. After molting, they prepare for fall migration, taking advantage of numerous staging areas to replenish energy stores used during migration by consuming epibenthic invertebrates. The Long-tailed Ducks that breed in the project area commonly arrive in November and December to spend the coldest months in the Bering Sea, with substantial wintering populations in the Gulf of Anadyr, near St. Lawrence Island, off the coast of the Y-K Delta, and the Aleutian Islands. This map shows usage areas based on annual activity in varying levels of concentration. Also shown are generalized migration paths to and from their breeding and wintering habitat.</t>
  </si>
  <si>
    <t>Working With Landowners to Find Sustainable Solutions</t>
  </si>
  <si>
    <t>Working lands represent one of the best hopes for conservation. These parcels of forests, ranches, and farms add up to roughly a billion acres—or about half the land in the entire Lower 48 states. Audubon collaborates with landowners, land managers, government agencies, and private industry to increase the quality of habitat on privately managed lands. Audubon helps landowners and land managers apply bird-friendly practices on their lands while also remaining economically sustainable. Working With Landowners to Find Sustainable Solutions Value of maple syrup produced in forests using bird-friendly management practices 67M 40+ $4.5M Number of acres of sagegrouse habitat managed by state and federal entities Ranches and retail outlets participating in the conservation ranching program Audubon works with agencies, industry, and landowners to create shared conservation solutions Other Highlights • Audubon improved management of 147,822 acres of forest in Vermont, Connecticut, New York, North Carolina, and Florida. Audubon staff engaged 1,513 landowners in training, site visits, and management planning. • Audubon Vermont’s birdfriendly maple syrup project works with local producers to make sure that their land has trees and shrubs that birds use for shelter and food. To date, the project has helped bring more than 4,500 acres under responsible management, resulting in $4.5M in bird-friendly maple syrup sales. Sagebrush Territory Tongass National Forest Ranching Area Golden-winged Warbler Central Valley</t>
  </si>
  <si>
    <t>Welcome to the Flyways</t>
  </si>
  <si>
    <t>Birds follow the flyways—the routes over and through North America—as they make their annual migrations from wintering to breeding grounds and back again. We organize ourselves along the same flyway model to best serve the birds we aim to protect. Each flyway boasts state offices, nature centers, sanctuaries, and chapters. These, and those with whom we work, help form the Audubon network. ATLANTIC FLYWAY The Atlantic Flyway encompasses some of the hemisphere’s most productive ecosystems—and it is home to more than a third of the human population of the United States. 8S TATE OFFICES 22 Centers 156 Chapters MISSISSIPPI FLYWAY More than 325 bird species migrate through the Mississippi Flyway, from their breeding grounds in the north to their wintering grounds along the Gulf of Mexico and in Central and South America. 6S TATE OFFICES 8 Centers 115 Chapters CENTRAL FLYWAY Spanning the Rocky Mountains, Great Plains, arid Southwest, and western Gulf Coast, the Central Flyway comprises nearly half the landmass of the continental United States. 6S TATE OFFICES 7 Centers 91 Chapters PACIFIC FLYWAY The birds of the Pacific Flyway depend on a diverse chain of habitats, from Arctic tundra and northwestern rainforest to tropical beaches and mangroves. 3S TATE OFFICES 4 Centers 92 Chapters 255 CLIMATETHREATENED SPECIES 273 CLIMATETHREATENED SPECIES 241 CLIMATETHREATENED SPECIES 204 CLIMATETHREATENED SPECIES</t>
  </si>
  <si>
    <t>Audubon Focuses on the West’s Salt Lakes</t>
  </si>
  <si>
    <t>THIS YEAR AUDUBON RELEASED its Birds and Water in the Arid West report, a thorough examination of the issues facing the Colorado River basin and the saline lakes of the Intermountain West. The report highlights that one of the most important facets of that habitat is the apparent connectivity of saline lakes— the salt lakes and wetlands like Salton Sea, Great Salt Lake, and Mono Lake—that dot the landscape. Using banding and GPS tracking data, Audubon scientists determined that birds use the lakes in a network throughout their lives, migrating between them depending on time of year. Also this year the State of California released its long-awaited Salton Sea plan for dust mitigation and habitat restoration projects over the next 10 years, of which Audubon was a key architect. The $383 million plan lays out a schedule for building thousands of acres of ponds and wetland habitat that will cover up stretches of dusty lakebed.</t>
  </si>
  <si>
    <t>We Are Guided By Science</t>
  </si>
  <si>
    <t>AUDUBON IS COMMITTED TO following what the science tells us, letting it inform our actions and policies at the national and local levels. To gain insights on the conditions that affect birds and people, we use best-in-class mapping tools, the latest data, and—perhaps most importantly—our network of volunteers who engage in our community science programs like the Christmas Bird Count and Climate Watch. Our scientists take that information and generate the most up-to-date snapshots of America’s bird populations and habitats. This year we illuminated how birds use the network of saline lakes across the West, highlighting the importance of these lakes in the region. We tracked where birds overwinter in Latin America. And we published a comprehensive atlas of the biodiversity in the coastal Arctic. Using the data to tell the stories of birds and the environment enables us to create bipartisan solutions to the threats we all face.</t>
  </si>
  <si>
    <t>Taking a Lead on Responsible Renewable Energy</t>
  </si>
  <si>
    <t>CLIMATE CHANGE IS THE LEADING threat to birds across North America, as has been shown in Audubon’s 2014 Birds and Climate Change report. Because of this, Audubon advocates for responsible renewable energy projects by helping those industries develop siting policies and technologies that make renewable energy safer for birds. In California, Audubon and local chapters helped negotiate with the Antelope Valley Solar Project for more than $20 million in habitat mitigation for Swainson’s Hawk; in Montana, Audubon negotiated with a wind developer to relocate its turbines outside of an Important Bird Area, which contained nesting grounds for at least 10 raptor species. More than any other organization, we have the credibility, reach, expertise, and partnerships to support the rapid deployment of properly sited and operated wind, solar, and geothermal energy facilities and transmission lines at the local and national level.</t>
  </si>
  <si>
    <t>Creating Resilient Coastlines</t>
  </si>
  <si>
    <t>AUDUBON AND PARTNERS recently completed their largest barrier island restoration project yet, at Caminada Headland near Grande Isle, Louisiana. This 13-mile-long barrier island system offers protection for the neighboring oil port, Fourchon, and includes Elmer’s Island, a popular beach for anglers and birders. The $216 million project was funded largely through criminal fines paid by BP and Transocean. Workers dredged 9 million cubic yards of sand from offshore and pumped it onto the beach, creating more than 1,000 acres of new barrier, dune, and beach habitat. The importance of barrier island restoration to birds was demonstrated this summer when tropical storm Cindy roared ashore: On Elmer’s Island, a quarter of the tern chicks and 67 percent of the young plovers survived. Unrestored sites suffered huge casualties; in some cases, the storm wiped out every nestling.</t>
  </si>
  <si>
    <t>We Are Habitat Protectors</t>
  </si>
  <si>
    <t>WHAT IS LANDSCAPE-LEVEL conservation? It means protecting and restoring natural systems across a variety of land-use types. It’s not just one river or one wetland or one patch of prairie—that approach will never be enough to protect the places that birds need to live, forage, and raise their young. Instead, Audubon looks at the entire regional landscape to find the leverage points where conservation action will be most effective at creating lasting, sustainable change. We’re tackling the factors that affect the water flows in the Colorado River basin and across the West. We’re analyzing America’s coasts to see where best to rebuild green infrastructure to help communities weather major storms and sea-level rise. And we’re seeding the entire U.S. with the native plants that support birds throughout their lives.</t>
  </si>
  <si>
    <t>Plants For Birds Is Backyard Conservation</t>
  </si>
  <si>
    <t>ONE YEAR AFTER THE FORMAL launch of Plants For Birds, the program has grown to be a juggernaut for Audubon. To date, the searchable database of local native plants has seen Web traffic grow to more than half a million uniques. The site has collected email addresses from more than 130,000 supporters, a quarter of which are new to Audubon. But online action is only part of the puzzle— on-the-ground conservation is the ultimate goal of this program, and it has also been successful: Chapters, centers, and volunteers have planted more than 186,000 plants, logged almost 110,000 volunteer hours, and engaged 13,000 students. In 2018 the Plants For Birds program will expand its online offerings and also increase outreach into new demographics to Audubon, including young urban birders.</t>
  </si>
  <si>
    <t>We Are Community Builders</t>
  </si>
  <si>
    <t>WE WILL ACHIEVE OUR conservation goals only when we engage the communities that live in, and rely on, the land that they share with birds and other wildlife. Through our nature centers, our local outreach, and our newly formed cohort of field organizers, we work directly with communities, listening to their needs while collaboratively addressing the issues that we jointly face. From finding bipartisan solutions to issues tied to climate change, to urban habitat and schoolyard restoration with bird-friendly plants, to crafting sustainable water policy across an increasingly arid landscape, Audubon leverages and elevates community strength and resilience as a key component of our work.</t>
  </si>
  <si>
    <t>Prairie-Friendly Management on Grazing Lands</t>
  </si>
  <si>
    <t>AUDUBON’S MARKET-BASED, science-backed bird-friendly grazing protocols are being used in five states: Missouri, Colorado, Wyoming, North Dakota, and South Dakota. Audubon has also developed a bird-friendliness index to ensure consistent and comparable evaluation of bird monitoring data for all sites across the Great Plains. Using these protocols, 40 ranches have started managing their land in a birdfriendly way, and a number of them have brought products to market at a dozen retailers across the Midwest, and in restaurants and farmto- table and mail-order outlets. A half-dozen additional ranches are set to join the program in Texas and New Mexico in early 2018.</t>
  </si>
  <si>
    <t>Audubon Society 2016 Annual Report</t>
  </si>
  <si>
    <t xml:space="preserve">To leverage the power of Audubon, we follow a tight framework of strategic conservation priorities. This focus allows us to most effectively collaborate and coordinate our conservation efforts across flyways and the hemisphere. • Arctic • Gray’s Harbor • San Francisco Bay • Southern California Coast • Panama Bay • Chiloé Island, Chile • Central Valley, California • Salton Sea • Desert Terminal Lakes • Island Sanctuaries of Texas • Laguna Madre, Mexico • Thunder Basin • Northern Great Plains • Flint Hills • Western Sagebrush Steppe • Chihuahuan Desert • Colorado River Basin • Great Salt Lake • Platte River • Gulf of Mexico • Mississippi River Delta • Great Lakes • Upper Mississippi • Maine Islands • Long Island Sound • Coastal Carolinas • North/Central Florida Coast • Bahama Islands • Eastern Forests • Maya Forest (Belize and Guatemala) • Everglades Using local expertise and creativity, the Audubon network identifies local opportunities to help birds and communities thrive through a wide range of programs and activities. Bird-Friendly Communities also provides the expertise and platform to coordinate engagement across the other core strategies. Strategic Priorities Pacific Flyway Central Flyway Mississippi Flyway Atlantic Flyway Coasts Audubon’s work focuses on the most important breeding, stopover, and wintering sites for birds in each flyway throughout the hemisphere. Working Lands Audubon collaborates with landowners, land managers, government agencies, and private industry across the hemisphere to increase the quality of habitat on privately managed lands. Water Audubon engages and involves the public on issues surrounding water rights and water quality; restores habitats along rivers, wetlands, and deltas; and explores and implements market-based solutions that contribute to the achievement of our water goals. Bird-Friendly Communities Audubon’s chapters, nature centers, volunteer leaders, and partners are present and active in thousands of communities. Audubon invests in the energy and creativity needed to strengthen its network and provides tools to share information and to make all communities safe for birds. Climate Leveraging our climate science, Audubon creates far greater demand for change on the climate issue by tapping into people’s passion for birds. Leveraging Audubon’s climate science, Audubon follows people’s passion for birds to create a greater demand for change at the local, state, national, and hemispheric levels. Focused conservation and targeted engagement initiatives that mix individual and collective action will bring 1 million Americans to the climate conversation over the next five years. Goals Increase the populations of 16 flagship species at 500 priority sites. Enlist 10,000 volunteers and partner with 130 Audubon chapters for beach stewardship. Increase or stabilize the populations of 20 flagship bird species in four priority landscapes. Get 10,000 landowners to pledge to adopt bird-friendly practices. Manage, protect, and restore more than 1 million acres of habitat in watersheds. Get 250,000 people engaged in advocacy on local waterconservation measures. Address local threats to birds and connect people to conservation actions. Grow 1 million bird-friendly plants by working with volunteers and local governments. Implement adaptation strategies on 300,000 acres of coastal wetlands and marshes. Bring 1 million new people to the climate issue through outreach and advocacy efforts.  </t>
  </si>
  <si>
    <t>Visualizing Our Network</t>
  </si>
  <si>
    <t xml:space="preserve">Our Grassroots Influence State Programs Audubon’s 23 state offices are highly effective agents at statehouses across America, and many provide statewide leadership for chapters and centers. The state offices deliver on-the-ground results throughout the flyways. Centers Forty-one Audubon nature centers introduce more than a million visitors each year to the natural world—and inspire them to help protect it through education and conservation action. Chapters Audubon’s 463 chapters are more than our face across the continent; they drive community-based conservation work. As full partners in our strategic plan, chapters are a powerful force for conservation. Sanctuaries Audubon’s 23 sanctuaries encompass an incredible array of habitats and protect iconic landscapes for future generations. Collaborations Audubon collaborates with BirdLife International and a network of international partners that serve as key contributors to a shared vision of bird and habitat conservation across the Americas. ● Audubon chapters n Audubon chapter coverage ● State offices ● Sanctuaries ● Nature centers PACIFIC FLYWAY CENTRAL FLYWAY MISSISSIPPI FLYWAY ATLANTIC FLYWAY By connecting the work of the Audubon network—chapters, nature centers, national and state staff, volunteers, U.S. and international partners, and other supporters— along each of the flyways of the Americas, Audubon weaves a seamless web of conservation across the hemisphere. l U.S. Important Bird Areas l International IBAs Important Bird Areas are locations that have been identified as critical areas for sustaining birdlife. There are more than 2,800 IBAs in the United States, and a further 2,100 in the rest of the Americas. Hemispheric Reach Each spring and fall, billions of migratory birds follow the flyways of the Americas from wintering to breeding grounds and back again. By protecting the web of life that represents the Americas’ richest veins of biodiversity, Audubon is safeguarding our great natural heritage for future generations, preserving our shared quality of life, and fostering a healthier environment. Shorebirds Land Birds Seabirds Raptors Waterfowl International Partnerships Audubon is proud to be the BirdLife International partner for the United States. We work with groups in the Caribbean, North America, and Latin America to ensure that birds are protected at every stage of their lifecycle and migratory path. In nine countries, we work with partners doing conservation work; in a further five, we collaborate with local NGOs to foster grassroots actions on climate change issues. Argentina Bahamas Belize Bolivia Brazil Canada Chile Colombia Dominican Republic El Salvador Guatemala Mexico Panama Paraguay  </t>
  </si>
  <si>
    <t>Grassroots and Grasstops</t>
  </si>
  <si>
    <t xml:space="preserve">What the Audubon network adds to the 21st-century conservation movement Our formula for success is as simple as it is unique: Take one of the most respected, credible, and centrist brands in the environmental space; add a growing network of one million passionate and active members; lock arms with partners; apply cutting-edge science; and leverage all of that through a hemispheric vision to protect birds and the places they depend on. • We scale—with big goals and ambitious plans that address big threats. • We are authentic and local everywhere. • We’re finding and driving the leading edge of technology and communications. • People know what we’re about— and brand clarity counts for a lot. Perhaps most importantly, we empower people. Being local everywhere means that our supporters can begin with personal actions that feed into our five big strategic priorities. We help them answer the question, “What can I do?” We help them pick native plants for their balconies or gardens and we help them take a shift patrolling a beach to protect baby plovers. And we help Audubon supporters to become ambassadors, building personal commitment on climate or water issues by empowering activists who reach out to friends and family to talk about the birds they love and the threats that birds face. We help people across America satisfy the universal need to make a difference. America’s Story: A Love of Birds Knows No Party Audubon’s membership crosses the political spectrum, from Republicans to Independents to Democrats. We work in all geographies—red, blue, and purple states—to find local solutions to protect birds.  </t>
  </si>
  <si>
    <t>Effective Climate Action</t>
  </si>
  <si>
    <t>Audubon leverages people’s love of birds to help birds survive climate change Replicable Solar Power Legislation Passed Audubon Minnesota, with support from the Audubon climate team and Fresh Energy, the leading renewableenergy nonprofit in the state, helped to create and pass a bill to set voluntary standards for solar energy sites that are friendly to birds and other pollinators. The bill specifies that any solar-energy sites should be planted with native plants. Audubon hopes that the coalition-building that helped this bill pass could become a template in other states. Several solar companies have already pledged to plant native plants on their solar sites in Minnesota. Audubon science has made it clear that climate change is the greatest threat to birds. To address that threat, Audubon’s Climate Initiative has two key elements: protecting the places birds need in a warming world, and advocating for significant public policy changes at the local, state, and federal levels. Renewable energy and other climate solutions are gaining momentum, but achieving the necessary carbon-emissions cuts to address climate change will require federal policy. Audubon is building toward that by creating a greater demand for solutions and leadership. By engaging our bipartisan membership to support state and local solutions, Audubon builds essential safe political space around the issue of climate. Five-Year Goals • One million people engaged through targeted campaigns and other climate programs • 12,000 climate super activists, including 2,400 volunteer leaders—40 percent moderates or conservatives • 100 local resolutions, policies, or plans adopted, and 8-10 new state policies passed that advance clean energy and healthy climate</t>
  </si>
  <si>
    <t>Backyards for the Birds</t>
  </si>
  <si>
    <t xml:space="preserve">Together we provide food, shelter, and safe passage to birds across urban landscapes Plants for Birds Across the United States Audubon's Plants for Birds native-plants program launched nationally in September after a six-month pilot. The project is a collaboration between Audubon national staff, nature centers, and chapters throughout the U.S., and includes a searchable database of plants, where to buy them, and local Audubon resources available to help the aspiring native-plant gardener achieve success. Within the first three weeks after launch, more than 30,000 people signed up for information about native plants. Scientific studies increasingly show how important human environments are for birds: They provide crucial resources that support birds as they migrate through, breed, or overwinter in our midst. These are also the places that people most often encounter birds. Bird-Friendly Communities programs build the capacity of our network to achieve conservation outcomes for birds in cities, towns, and suburbs at scales that match the challenges birds face. We rely on local expertise; best practices for equity, diversity, and inclusion; authentic community engagement to find win-wins for birds and people; and a focus on systemlevel changes as an important end result of individual actions. Five-Year Goals • Put 5-10 million new native plants in the ground • Engage in at least 500 community-level programs and partnerships to establish more native plants • Evaluate at least 100 urban areas (at least 20 in each flyway) for problematic buildings and lighting regimes to encourage birdsafe buildings  </t>
  </si>
  <si>
    <t>Water for All</t>
  </si>
  <si>
    <t xml:space="preserve">Audubon works with federal and local agencies to manage a most precious resource Water Security In the American Southwest Working with local water agencies and leveraging the power of the Western Rivers Action Network, Audubon helped shape critical wateruse policy in Colorado. The policy now protects streams covering 80 percent of the state’s watersheds by 2030. Also, Audubon New Mexico brokered a historic water donation for strictly environmental purposes, delivering 264 million gallons of water to the Middle Rio Grande. For three weeks in September, a 25-mile stretch of the river had water flowing through it during the driest time of year. Audubon’s Water strategy focuses on engaging our extensive network and technical and policy expertise to influence water management decisions that balance the needs of birds, people, and economies in targeted rivers, lakes, and deltas throughout the United States. Audubon uses robust data derived from collaborations, citizen science, and our landmark climate research to better understand the trade-offs resulting from various water policies on ecosystem health and economies. By directing our resources and involving our technical experts and network, we will improve water quality and increase water flows to enhance the functioning of habitats across priority landscapes. Five-Year Goals • 1 million acres of land managed, restored, and protected in critical watersheds • 20 percent increase in federal and state funding and incentives to enhance water management and restoration action • 200,000 people engaged in advocacy on water conservation measures  </t>
  </si>
  <si>
    <t>Protected Coasts and Seas</t>
  </si>
  <si>
    <t>Audubon works along the Atlantic, Pacific, and Gulf Coasts to protect bird habitats Critical Habitats Set Aside for Protections This year Audubon played a key role in two landmark decisions regarding ocean habitat. This spring NOAA issued a final rule that preserves 200,000 square miles of Pacific fisheries; Audubon members sent more than 20,000 letters to NOAA in support of the rule. And in September, the Obama administration announced the creation of the Northeast Canyons and Seamounts Marine National Monument; Audubon research into the wintering grounds of Atlantic Puffins helped bolster the argument for the creation of the marine reserve. Audubon is protecting and restoring coastlines to strengthen populations of shorebirds and preserve the places they need to survive throughout their lives. Those resilient shores also protect coastal communities against the threat of sea-level rise due to a changing climate. Audubon’s Coasts initiative focuses on the most threatened and iconic bird species that rely on coastal habitats (estuaries, islands, beaches, and the marine environment) throughout the hemisphere. We target the most important breeding, stopover, and wintering sites in each flyway to stabilize and enhance bird populations while benefiting hundreds of other species that rely on similar habitats. Five-Year Goals • 16 flagship bird species populations increased or stabilized • 300,000 acres of coastal wetlands and marshes protected • 10,000 volunteers supporting coastal conservation at 500 priority sites • $2 billion of funding directed to coastal bird conservation</t>
  </si>
  <si>
    <t>Value Stating</t>
  </si>
  <si>
    <t xml:space="preserve">Audubon is a powerful distributed network with an unparalleled reach. No other conservation organization matches the size, reach, scale, influence, diversity, and creative energy of our chapters, nature centers, volunteer leaders, and partners. At its best, our network has the knowledge and authenticity to care for birds and the places they need in communities across the country; it unites to tackle big challenges facing birds that cannot be solved by any single part of the network alone. Audubon works to save birds through conservation and advocacy firmly grounded in science. As leaders in applied bird conservation science, we engage in research and analysis to support the development of our programs, to build our authority as a science-led thought leader, and to inform and evaluate the work of Audubon and our partners. This year we’ve begun building the necessary infrastructure to deploy common metrics and analyses across the network. In order to build an effective, sustainable conservation movement, we have to look for diverse leaders who can bring excellence and leadership to our cause 15 or 20 years from now. We launched three programs this year focused on this important goal. Our Fund II fellowship, Walker Communications fellowship, and Dangermond fellowship brought young, diverse talent to Audubon. We provided job skills and leadership training; in turn we learned from them how to connect with and engage them and their peers.     </t>
  </si>
  <si>
    <t>Collaborative Stewardship</t>
  </si>
  <si>
    <t>We work with agencies, industry, and landowners to create shared conservation solutions Helping Landowners and Birds to Share the Land Through cooperative agreements with farmers in California’s Central Valley, Audubon California helped protect all of the Tricolored Blackbird colonies nesting on agricultural fields during the 2016 harvest season. Those 57,000 birds represent a third of the global population of this species. Audubon Vermont worked with 10 maple syrup producers to ensure that their sugarbushes have the diverse structure and composition that make them high-quality nesting habitat. These sugarmakers collect sap on more than 1,700 acres of wellmanaged forest. Working lands represent one of the best hopes for conservation. These parcels of forests, ranches, and farms add up to roughly a billion acres—or about half the land in the entire Lower 48 states. Audubon collaborates with landowners, land managers, government agencies, and private industry to increase the quality of habitat on privately managed lands. Audubon helps landowners and land managers apply birdfriendly practices on their lands while also remaining economically sustainable. And Audubon works on federal policies that substantially influence the management of land to advance large-scale solutions that benefit both landowners and the environment. Five-Year Goals • 500,000 acres of working lands in bird-friendly management programs • 67 million acres involved in sage-grouse recovery plans • 10,000 land managers using bird-friendly land management practices</t>
  </si>
  <si>
    <t>The Flyways</t>
  </si>
  <si>
    <t xml:space="preserve">ATLANTIC FLYWAY Birds follow the flyways—the routes over and through North America—as they make their annual migrations from wintering to breeding grounds and back again. We organize ourselves along the same flyway model to best serve the birds we aim to protect. Each flyway boasts state offices, nature centers, sanctuaries, and chapters. These, and those with whom we work, help form the Audubon network. The Atlantic Flyway encompasses some of the hemisphere’s most productive ecosystems—and it is home to more than a third of the human population of the United States. 204 Climatethreatened species8State Offices 22 Centers 156 Chapters MISSISSIPPI FLYWAY More than 325 bird species migrate through the Mississippi Flyway, from their breeding grounds in the north to their wintering grounds along the Gulf of Mexico and in Central and South America. 6State Offices 8 Centers 118 Chapters CENTRAL FLYWAY Spanning the Rocky Mountains, Great Plains, arid Southwest, and western Gulf Coast, the Central Flyway comprises nearly half the landmass of the continental United States. 6State Offices 7 Centers 95 Chapters PACIFIC FLYWAY The birds of the Pacific Flyway depend on a diverse chain of habitats, from Arctic tundra and northwestern rainforest to tropical beaches and mangroves. 3State Offices 4 Centers 94 Chapters 241 Climatethreatened species 273 Climatethreatened species 255 Climatethreatened species   </t>
  </si>
  <si>
    <t>Birds Lead Us to Partnerships</t>
  </si>
  <si>
    <t xml:space="preserve">Birds are true global citizens with needs that transcend political boundaries. This, combined with the magnitude of the threats facing birds, makes collaboration with diverse partners essential to our work. From local and national nonprofits to government agencies to corporations to our BirdLife International partners in the Americas, Audubon works with groups throughout the Western Hemisphere. Here is an example of how Audubon collaborates to benefit the Western Sandpiper: Panama Our partnership with the Panama Audubon Society was instrumental in securing protected status for Panama Bay, where many Western Sandpipers winter. Washington We work with the Western Hemisphere Shorebird Reserve Network and Columbia Riverkeeper to prevent oil spills and protect the species from other threats. Humboldt Bay We partner with California Waterfowl Association and Ducks Unlimited to preserve eelgrass beds and tideflats. Alaska We partner with the Alaska Wilderness League to protect the sandpiper’s nesting and stopover areas from oil and gas development. San Francisco Bay We work with the U.S. Fish and Wildlife Service to restore vital intertidal and wetland habitats. Salton Sea We are collaborating with the Imperial Irrigation District and other NGOs to identify, protect, and restore wetlands for migrant and wintering birds.  </t>
  </si>
  <si>
    <t>WATER</t>
  </si>
  <si>
    <t xml:space="preserve">Colorado River and Delta Water-use negotiations are key to ensuring that both people and birds have enough water in the arid Southwest. Great Salt Lake Audubon collaborates with local governments and water authorities to preserve this saline lake, home to millions of migrating birds. Everglades Work with local and state water managers ensures that the Everglades remain vital habitat for birds like the Snail Kite. Great Lakes Wetland restoration work by Audubon and local chapters means more nesting grounds for threatened Black Terns.  </t>
  </si>
  <si>
    <t>CLIMATE</t>
  </si>
  <si>
    <t>Minnesota Audubon and partners helped to get legislation passed for native plants to be planted underneath the panels at local solar farms. North Carolina Audubon staff and chapters work to protect the Wood Thrush, a climatethreatened bird that breeds in North Carolina. California Audubon helped get Measure AA passed in the San Francisco Bay Area; funds be used to protect the area against sea-level rise. Belize Audubon partners with Belize Audubon Society to understand and protect songbird wintering grounds in Central America.</t>
  </si>
  <si>
    <t>COASTS</t>
  </si>
  <si>
    <t>Panama Bay, Panama Collaborations with local groups like Panama Audubon Society led to the protection of wetlands around Panama Bay. Gulf Coast Audubon stewards more than 150 miles of coast along the Gulf of Mexico, helping to create resilient coastlines and wetlands. Atlantic Coast Volunteer beach stewards keep nesting sites for American Oystercatchers and other shorebirds safe from threats. Chukchi Sea, Alaska Policy efforts and mapping techniques have led to large swaths of the Arctic being declared off-limits to oil drilling.</t>
  </si>
  <si>
    <t>WORKING LANDS</t>
  </si>
  <si>
    <t>Mexico Audubon and conservation partner Pronatura Noroeste work with ranchers to adopt bird-friendly land management practices. California’s Central Valley Working with local farmers and the USDA, Audubon has saved tens of thousands of Tricolored Blackbirds that nest on agricultural fields. Wyoming State and federal scientists, together with Audubon, developed Greater Sage- Grouse management plans for public and private lands. Vermont Forest management along the Atlantic Flyway helps preserve habitat for birds like the Black-throated Blue Warbler.</t>
  </si>
  <si>
    <t>A Step Forward for Alaska</t>
  </si>
  <si>
    <t>Audubon Society 2015 Annual Report</t>
  </si>
  <si>
    <t xml:space="preserve">Arctic National Wildlife Refuge In January the Obama administration became the first in history to make a “wilderness” recommendation for the refuge’s coastal plain, meaning that the area would be protected from all development if Congress votes for wilderness designation. Audubon has been working for years for this designation through both policy and advocacy efforts. Chukchi Sea Audubon was a plaintiff on the recent successful challenge to offshore oil lease sale 193, in which the Bureau of Ocean Energy Management vastly underestimated the amount of oil, and therefore the possible impacts of a major spill, for the Chukchi Sea lease. Further, President Obama withdrew 9.8 million acres of the Chukchi and Beaufort seas from oil and gas leasing. These and other areas were identified by Audubon during an extensive mapping project. While the acres set aside are important for Native subsistence hunting, and provide key habitat for birds and mammals, a number of other very important areas in the Arctic Ocean remain open to drilling. In September Royal Dutch Shell announced that it would postpone drilling in the Arctic “for the foreseeable future.” Izembek Peninsula The U.S. District Court in Alaska upheld in September the Department of the Interior’s decision that the state cannot build a road through Izembek National Wildlife Refuge, a battle that Audubon waged for multiple years. The refuge’s Izembek Lagoon is on the Bering Sea side of the Alaska Peninsula. The lagoon is a critically important stopover for many birds migrating to or from Arctic breeding grounds. More than 82 species have been documented there, and the area regularly supports more than 90 percent of Brant that use the Pacific Flyway, more than half the world population of Emperor Geese, and a large percentage of the world populations of Steller’s Eiders and Taverner’s Cackling Geese. Work Begins on a Northern Colombia Birding Trail in the Sierra Nevada de Santa Marta With more bird species than any country in the world, and a vastly improved security situation, Colombia is on the front end of a bird tourism boom. Audubon and its local partner, Calidris, have begun to build the Northern Colombia Birding Trail with funds from the United States Agency for International Development and Patrimonio Natural. At press time, trail construction and the training of 30 bilingual birding guides had begun. The project will also improve the capacity of local small businesses and tour operators. More Than 100,000 Acres Designated National Park in the Bahamas In 2012 staff from Audubon and the Bahamas National Trust discovered that the areas in and around Joulter Cays in the Bahamas are a critical wintering spot for some 10 percent of the Atlantic Piping Plover population. This past August, just a few years later, the Bahamian government designated a new national park in the area to help ensure the survival of several at-risk Atlantic Coast shorebird species. The new, 113,920-acre Joulter Cays National Park protects a group of uninhabited islands and intertidal sand flats. The area will be protected in perpetuity from unregulated development and destructive practices while helping to foster a sustainable local economy. Western Sandpiper  </t>
  </si>
  <si>
    <t xml:space="preserve">To leverage the power of One Audubon, we follow a tight framework of conservation strategies and priority projects. This focus allows us to most effectively collaborate and coordinate our conservation efforts across flyways and the hemisphere. Transforming the Central Valley Tongass National Forest Chiloé Island, Chile Coastal Stewardship: Pacific Saving Seabirds: Pacific Panama Bay, Panama Arctic Slope Baja Peninsula, Mexico Migration Corridor Sagebrush Ecosystem * Hemispheric Grasslands &amp; Prairie Birds Coastal Stewardship: Gulf * Western Rivers * Bottomland Forests * Hemispheric Grasslands &amp; Prairie Birds Coastal Stewardship: Gulf Mississippi River Delta Eastern Forests * Eastern Grasslands &amp; Shrublands Coastal Stewardship: Atlantic &amp; Gulf Saving Seabirds: Atlantic &amp; the Caribbean Bahamas Everglades Ecosystem Long Island Sound Belize Salt Marsh Across all flyways: • Audubon At Home; Urban Oases; Toyota TogetherGreen; Lights Out • Citizen science monitoring (e.g., Christmas Bird Count, Great Backyard Bird Count) • Mobilize chapters, centers, international partners to acquire and restore critical habitats throughout the hemisphere and to engage a broad audience • Nurture Important Bird Areas across the hemisphere Across all flyways: • Improve energy planning/siting to minimize impacts on priority birds and landscapes • Support efficiency policies, climate policy solutions, renewable energy incentives • Drive effective policy and practice through expertise about birds • Help birds adapt to climate change through lobbying, modeling, and adaptation strategy Strategies Pacific Flyway Central Flyway Mississippi Flyway Atlantic Flyway Putting Working Lands to Work for Birds &amp; People Best management practices on ranches, farms, and forests are the key to survival for more than 150 species of threatened grassland and forest birds. By partnering with private landowners, Audubon can help ensure a bright future for these birds and a healthy landscape for future generations. Sharing Our Seas &amp; Shores Coastal areas are a magnet for birds and people alike. Unfortunately, overfishing, development, pollution, and sea-level rise put 60 percent of coastal birds at risk. Audubon’s growing army of volunteer caretakers monitor nesting habitat. By incorporating marine sites into our IBA program, we can advance policies and practices that reduce threats to coastal birds and vulnerable seabirds. Saving Important Bird Areas Audubon has identified 2,838 Important Bird Areas in the United States, covering more than 400 million acres, and these join 2,111 IBAs in Latin America, the Caribbean, and Canada. Now we can harness the Audubon network to protect, restore, and advocate for these landscapes and the birds that depend on them. Shaping a Healthy Climate &amp; Clean Energy Future Climate change poses an unprecedented threat to birds and biodiversity. Audubon is responding with an equally unprecedented combination of strategies, from supporting well-sited green energy to advancing policies to reduce carbon emissions and mitigate the impact of sea-level rise. Creating Bird-Friendly Communities Whether they live in cities, suburbs, or rural areas, people can play a critical role in fostering healthy wildlife populations and communities. As the leading voice for birds, Audubon can inspire the one in five adults who watch birds to make lifestyle choices that add up to real conservation impact.  </t>
  </si>
  <si>
    <t>Data 2</t>
  </si>
  <si>
    <t xml:space="preserve">Big Data Underpins Audubon’s Climate Change Report In 2014 Audubon released its Birds and Climate Change Report, which detailed how climate change will affect North American bird populations through 2080. In the report, Audubon scientists used sophisticated climate models that combine decades of observations from the Audubon Christmas Bird Count and the North American Breeding Bird Survey, factoring in 17 climate variables, including temperature, humidity, and precipitation. The models forecast the ranges where future conditions are expected to produce each species’ habitat needs. It’s the broadest and most detailed study of its kind, and it’s the closest thing we have to a field guide to the future of North American birds. The study also provides a road map for action. By identifying which birds are most at risk and the places they’re most likely to inhabit in the future, we can prioritize protections for critical habitat. The models predict the ranges of 588 North American birds under future climate scenarios. They found that the majority—314 species—will lose significant habitat by 2080. HOW WE WORK Lights Out North Carolina Audubon North Carolina collaborated with Audubon’s data team to develop 3-D mapping tools to help limit bird strikes during migration season. Burrowing Owls Get App Cathy Wise of the Rio Salado Audubon Center in Phoenix helped develop an app to track Burrowing Owls. Audubon’s models predict that climate change will negatively affect 314 North American birds. 6 | 7 Tracking Songbirds in the Sagebrush Steppe Seven chapters in eastern Washington, in collaboration with Audubon’s data team and the U.S. Fish and Wildlife Service, have launched a citizen science-based survey of the sagebrush ecosystem called the Sagebrush Songbird Survey. Volunteers monitor different areas and track three key sagebrush species: the Sagebrush Sparrow, Brewer’s Sparrow, and Sage Thrasher. The data is mapped in Esri and will form a critical baseline for studying how climate change affects this habitat. Mapping Helps Identify Critical Piping Plover Wintering Ground Just over a decade ago, no one knew that the Bahamas were important to Piping Plovers. In fact, a 2001 census recorded only 35 of them in the entire island chain. Subsequent surveys by Audubon and its collaborators searched the myriad islands and cays within the archipelago and, by 2012, Audubon researchers had discovered that the Joulter Cays provide important winter habitat for 10 percent of Piping Plovers that breed along the Atlantic Coast of the United States and Canada. The area is also important for declining shorebird species like the Semipalmated Plover and the Short-billed Dowitcher, and for wading birds like the Reddish Egret. Since the initial shorebird discoveries, the Joulter Cays and the surrounding areas have been identified as a globally significant Important Bird and Biodiversity Area by BirdLife International. These areas would not be as well defined and understood without the cutting-edge mapping techniques used by Audubon scientists during the survey season.  </t>
  </si>
  <si>
    <t>Partnering With Farmers to Save the Tricolored Blackbird</t>
  </si>
  <si>
    <t xml:space="preserve">Steven Prager Brews Beer for Birds Audubon Arizona naturalist Steven Prager is a firm believer in the power of beer. He’s seen the promise of a cold one draw mixed crowds—ranging from college students to die-hard birders—to the “Birds ’n Beer” series at the Rio Salado Audubon Center in Phoenix. This year the Toyota TogetherGreen fellow tapped the popularity of a local brewery to raise greater awareness of the plight of western Yellow-billed Cuckoos and Sandhill Cranes—and to generate funds to protect their dwindling habitat. Prager teamed up with the Four Peaks Brewing Company to create two bird-themed brews: one for the cuckoo, named Western Rivers Ale, and another inspired by the crane. Both will be available on draft for a month at Four Peaks pubs in Tempe and Scottsdale, and at the end of each run, the brewery will donate $1,800 to Audubon Arizona’s conservation efforts in the Phoenix Valley. Partnering With Farmers to Save the Tricolored Blackbird Advocacy, policy, collaboration, and conservation converged this year on behalf of the beleaguered Tricolored Blackbird. This California near-endemic species has experienced precipitous population declines in recent years; Audubon staff and chapter volunteers have worked to rehabilitate the birds’ habitats and have collaborated with local farmers and the USDA to ensure that birds nesting in their fields aren’t disturbed until after the young fledge. Late last year the Tricolored Blackbird was given emergency protections in California under the Endangered Species Act; Audubon is now working to make sure the listing is formalized to help the Tricolored Blackbird recover. Understanding the Prothonotary Warbler Protecting birds and their habitats during all phases of their lives is critical to preserving populations of migratory birds. But knowing where some of those birds go during winter has been a subject of intense speculation and, more recently, serious research. Audubon offices and volunteers in Louisiana and South Carolina fitted tracking devices to a few dozen Prothonotary Warblers and discovered that many Prothonotaries winter in Colombia. One enterprising warbler, named GeoDad, became the focus of a peer-reviewed research paper published this fall. GeoDad flew more than 5,000 miles in eight months—including two nonstop treks across the Gulf of Mexico.  </t>
  </si>
  <si>
    <t>Defending the Greater Sage-Grouse</t>
  </si>
  <si>
    <t xml:space="preserve">Hundreds of species, including many birds, depend on sagebrush habitat to survive. One bird in particular symbolizes the sagebrush ecosystem and its struggles: the Greater Sage-Grouse. Once numbering in the millions, the Greater Sage-Grouse population has dropped to between 200,000 and 500,000. The threat to this bird is so great that this year it was considered a candidate for protection under the Endangered Species Act. Had that happened, much of the region’s economic development would have been at risk of stalling. Audubon collaborated closely with a suite of stakeholders— public and private landowners, energy companies, state and federal wildlife officials, and ranchers—for more than a decade to create a sustainable management plan for Greater Sage-Grouse. The goal: preserve sage-grouse numbers and habitat while still allowing for economic growth. This year, all of that work paid off. The U.S. Fish and Wildlife Service announced that it won’t list the Greater Sage-Grouse under the Endangered Species Act. The decision, which affects tens of millions of acres, will ensure that sound management practices will protect the bird while still maintaining good relations with local economic interests. Safeguarding the Golden-Cheeked Warbler Audubon Texas and the Travis Audubon Society have been working with scientists to determine how development in central Texas might impact the Golden-cheeked Warbler. The bird is currently listed for protection under the Endangered Species Act and is now under threat by economic interests that want the bird delisted. Audubon’s work, along with research done by the U.S. Fish and Wildlife Service, shows that the bird will be negatively affected by a delisting.  </t>
  </si>
  <si>
    <t>Visualizing our Network</t>
  </si>
  <si>
    <t xml:space="preserve">The flyways traveled by migratory birds each spring and fall inspire our model for organizational alignment. By connecting the work of the Audubon network— chapters, centers, national and state staff, volunteers, U.S. and international partners, and other supporters—along each of the flyways of the Americas, Audubon can weave a seamless web of conservation. By working toward common flyway conservation goals, we can have greater impact. Our Grassroots Influence State Programs Audubon’s 23 state programs give us a presence at statehouses and provide statewide leadership for chapters and centers. The state programs are a powerful force for programmatic coordination throughout the flyways. Centers Forty-one Audubon centers introduce more than a million visitors each year to the natural world— and inspire them to help protect it. Chapters Audubon’s 462 chapters are more than our face in communities across the continent; they drive our on-the-ground conservation work. As full partners in our strategic plan, chapters are a powerful force for conservation. Sanctuaries Audubon’s 23 sanctuaries encompass an incredible array of habitats and protect iconic landscapes for future generations. Collaborations Audubon collaborates with BirdLife International and a network of international partners that serve as key contributors to a shared vision of bird and habitat conservation across the Americas. ● Audubon chapters n Audubon chapter coverage ● State offices ● Sanctuaries ● Centers  </t>
  </si>
  <si>
    <t>Welcome</t>
  </si>
  <si>
    <t xml:space="preserve">It was a Wendell Berry essay originally published in the May 1971 issue of Audubon magazine that introduced the beautiful concept that we do not inherit the Earth from our parents, but rather borrow it from our children. Since that publication, the quotation has been attributed to sources ranging from the Native American Chief Seattle to Ralph Waldo Emerson to David Brower to our own organization’s namesake, John James Audubon. The spirit behind those words rings as true today for us as it did 44 years ago. The mission to conserve and care for the natural world—and the birds in it—is at the heart of everything we do at Audubon. Whether it’s working with our grassroots network to take action to save birds and the places they need in the face of climate change, mapping critical bird habitat to help inform national and local policy decisions, or helping rehabilitate bird habitat across the country, we do it to make sure the world we return to our children is as rich and abundant as the one our parents left to us. We hope you’ll see that throughout this annual report, and we invite you to share your comments with us at PresidentOffice@audubon.org.  </t>
  </si>
  <si>
    <t>Atlantic Flyway</t>
  </si>
  <si>
    <t xml:space="preserve">A Haven for Birds and People The Atlantic Flyway is home to a wide variety of ecosystems—and more than a third of the human population of the United States. Protecting birds and their habitats from human activity and the threat of sea-level rise is at the forefront of Audubon’s mission. Shorebird monitoring programs from New York to the Bahamas ensure beachnesting species have safe places to rear their young. Partnerships with private landowners preserve habitats for Wood Thrushes and warblers. And statewide collaborations make sure that the Everglades are protected from further development. Audubon bird and habitat surveys on Piping Plovers, and local collaboration, ensured that more than 100,000 acres around Joulter Cays in the Bahamas were designated a national park. Audubon Connecticut, with assistance from local partners and Esri, developed a mapping tool to determine where restoring habitat in urban areas is most likely to benefit birds and address community needs, including accessibility to open space, clean air and water, and safety. Audubon Pennsylvania and partners surveyed and identified more than 700 priority parcels along 162 miles of the Kittatinny Ridge and mapped them for conservation planning. One in five Atlantic American Oystercatchers are protected by Audubon.  </t>
  </si>
  <si>
    <t>Central Flyway</t>
  </si>
  <si>
    <t xml:space="preserve">A Classic Landscape in the West Sagebrush steppe and grasslands typify the Central Flyway, and the birds found there are some of the most threatened in North America. Building collaborative conservation efforts with both public and private landowners is critical to success—a skill at which Audubon excels. Our work has yielded great gains for prairie birds like the Bobolink, sagebrush birds like the Greater Sage-Grouse, and riparian-dwelling birds like the western Yellow-billed Cuckoo. And Audubon’s partnerships in countries like Mexico and Paraguay support grassland bird conservation outside the United States. Audubon Arizona installed artificial burrows for displaced Burrowing Owls at the 600-acre Rio Salado Habitat Restoration Area in south Phoenix; citizen scientists use an app to help Audubon monitor the burrows for owl habitation. Audubon New Mexico secured a large volume of water from several Native American Pueblos, the first-ever transaction of its kind. This will help flows during dry periods in the beleaguered Rio Grande. After a decade of intense collaboration, research, and advocacy, the U.S. Fish and Wildlife Service accepted conservation plans, in part developed by Audubon Rockies, to protect the Greater Sage-Grouse. Threats to Burrowing Owls include climate change and urban development.  </t>
  </si>
  <si>
    <t>Data</t>
  </si>
  <si>
    <t xml:space="preserve">The most effective bird conservation is built on sound science and data analysis. Audubon has focused on science-based conservation for more than a century, and Christmas Bird Count data in particular formed the foundation of our Birds and Climate Change Report. Geolocation tracking of bird migrations has enhanced Audubon’s ability to partner with conservation groups in the Caribbean and Latin America. And Audubon’s partnership with Esri has given the entire network access to software for geospatial information analysis that has revolutionized how we do conservation. With that data, we’ve helped protect some of the most important bird habitats on Earth. Tracking Birds Throughout Their Life-Cycles Geolocators like the one pictured opposite can give scientists a better understanding of where birds go during migration. Audubon uses these devices to track birds like the Wood Thrush and Prothonotary Warbler. Citizen Science Provides Crucial Data Audubon sponsors or manages multiple large-scale citizen science programs, including the Great Backyard Bird Count, which gathers data from more than 140,000 people in 100 countries, and the Christmas Bird Count, the longest-running and largest bird-focused citizen science project in the world.  </t>
  </si>
  <si>
    <t>Pacific Flyway</t>
  </si>
  <si>
    <t xml:space="preserve">Where Mountains and Oceans Meet From the Arctic Slope in northern Alaska to the southernmost tip of Chile, Audubon protects and stewards Pacific birds and their habitats. Audubon’s tireless advocacy helped save globally significant Important Bird Areas in Alaska, Washington, and Panama. Partnerships with independent Audubon societies in Latin America led to the preservation of local natural heritage. And cooperation between Audubon and local stakeholders helped secure water for wetlands—and the migrating birds that depend on them—during California’s historic drought. Audubon California partnered with private duck clubs in the Central Valley to create more than 1,000 acres of new wetland habitat for migratory birds. Support from Audubon Washington and state chapters led to legislation protecting forage fish populations. Efforts by the entire Audubon network, and spearheaded by Audubon Alaska, have led to critical protections in the Chukchi Sea and on the Izembek Peninsula. A scientific and advocacy collaboration between Audubon and the Panama Audubon Society culminated in federal protection for the Bay of Panama, a critical Pacific Flyway migratory bird habitat. Protecting Tufted Puffin food sources is critical to its success.  </t>
  </si>
  <si>
    <t>10 Billion Conservation Dollars Secured to Support the Everglades</t>
  </si>
  <si>
    <t xml:space="preserve">Bay of Panama Protected From Further Development After years of collaborative research and advocacy by Audubon and the Panama Audubon Society, the Bay of Panama gained vital federal protection to prevent development and ensure its safety in perpetuity. Additionally, for the first time in its history, Panama created a Ministry of the Environment. The bay’s designation as a protected wildlife refuge came after a hard-fought campaign bolstered by more than 14,000 letters of support from the Audubon network. Initial hydrology and climate studies on the wetlands and mudflats, conducted by Audubon and its local partners, will provide a basis for future conservation efforts in the area. Florida voters passed Amendment 1, also known as the Land and Water Legacy Amendment, which will generate up to $10 billion for conservation work during the next 20 years. Over the course of two years, Audubon Florida and local chapters gathered more signatures to get this measure on the ballot than any other organization working in the state. Amendment 1 passed with more than a 75 percent “yes” vote.  </t>
  </si>
  <si>
    <t>Mississippi Flyway</t>
  </si>
  <si>
    <t xml:space="preserve">Rising From the Ruin More than 325 bird species make the round-trip each year along the Mississippi Flyway, from their breeding grounds in Canada and the northern United States to their wintering grounds along the Gulf of Mexico and in Central and South America. Leveraging strategic partnerships and cuttingedge tracking technologies, we identify and protect the habitats of Whooping Cranes, Least Terns, and many other species along the entire extent of their migrations. Audubon Mississippi and local chapter volunteers helped reestablish Least Tern colonies with decoys made by local high school students. The Birmingham Audubon Society restored urban bird habitat by planting native plants at city parks and a demonstration prairie on the roof of the local art museum. Volunteers worked with Audubon Chicago to identify and monitor endangered grassland bird habitat and its inhabitants in a new citizen science project. Audubon Louisiana and local chapters tracked dozens of Prothonotary Warblers to Central and South America during winter. Rehabilitating the Gulf Coast will help many birds, including Whooping Cranes.  </t>
  </si>
  <si>
    <t>Encouraging Full Life-Cycle Conservation for the Piping Plover</t>
  </si>
  <si>
    <t xml:space="preserve">Volunteer beach stewards in Connecticut and New York ensured that Atlantic populations of Piping Plovers had banner nesting years in those states. And scientists and citizen scientists alike tracked a number of Piping Plovers, banded with pink tags in the Bahamas, as the birds migrated up and down the Eastern Seaboard this year. But perhaps the greatest gains for the birds came for an unusual population: the Great Lakes Piping Plover. At that population’s lowest point, in 1990, there were only 12 nesting pairs in the Great Lakes region. Throughout the Great Lakes, focused conservation efforts (including bird-stewardship programs run by local Audubon chapters) have helped turn that around. A record 73 pairs now nest on the shores of the Great Lakes, mostly on Lake Michigan. Now the birds are dispersing into new territory: As of 2015 five Great Lakes plovers wander the beaches on the New York side of Lake Ontario; at least two of those birds have started to nest in the area.  </t>
  </si>
  <si>
    <t>healthy climate.</t>
  </si>
  <si>
    <t>2014 annual report It’s a Bird Issue</t>
  </si>
  <si>
    <t>THE SCIENCE BEHIND THE AUDUBON CLIMATE REPORT Every bird species has adapted to the places it currently lives. But climate change is altering the availability of food and suitable nesting and wintering grounds, and if those shifts are too extreme, birds will be forced to seek out habitat and/or food supplies elsewhere. To determine how bird ranges will be affected, Audubon scientists used sophisticated climate models that combine decades of observations from the Audubon Christmas Bird Count and the North American Breeding Bird Survey, factoring in 17 climate variables, including temperature, humidity, and precipitation. The models forecast the ranges where future conditions are expected to mirror each species’ historical needs. It’s the broadest and most detailed study of its kind, and it’s the closest thing we have to a field guide to the future of North American birds. The study also provides a road map for action. By identifying which birds are most at risk and the places they’re most likely to inhabit in the future, we can prioritize protections for critical habitat. In particular, the models predict the ranges of 588 North American bird species under future climate scenarios. They found that the majority—314 species—will lose significant habitat by 2080. Of the species at risk from climate change, 126 of them, classified as climate-endangered, are projected to lose more than 50 percent of their current range by 2050. The other 188 species are climate- threatened, and expected to lose more than 50 percent of their current range by 2080. While some species may be able to adapt to new climate conditions, others will have nowhere to go. The Golden Eagle Has Landed To capture the scope of impact that climate change will have on birds, artist Charis Tsevis gathered fragments from John James Audubon’s paintings of currently imperiled bird species and assembled them into this photo mosaic of a Golden Eagle, a species that may lose 41 percent of its breeding range by 2080. The image appeared on the cover of the September-October 2014 issue of Audubon. Media Impact By the Numbers More than 2 billion Earned media impressions 26.3 million Print media 43.5 million Television and radio 1.74 billion Internet 234.5 million Social media 1,170+ Number of earned media placements in the United States and around the world. 30,000+ Number of earned social media mentions from thousands of individuals and organizations. Audubon Climate Report Reaches Millions of People To communicate most clearly the threat that climate change poses to birds, we created a comprehensive website that presents the results of Audubon’s climate study. An interactive map for each of the 314 climate- threatened or climate-endangered species shows how the bird’s range will evolve over the next century. Accompanying the maps is contextual information on each species and material from a special climate issue of Audubon magazine. These digital assets were leveraged during the September launch, and generated a lot of media attention for Audubon and the work we do. Such well-respected media brands as National Geographic, The New York Times, The Los Angeles Times, The Wall Street Journal, the Associated Press, and The Washington Post all covered our science. Popular Mechanics lauded the study with one of its annual Breakthrough Awards. Stephen Colbert reported about the study on The Colbert Report, and Audubon Chief Scientist Gary Langham spoke about the work on the CBS Evening News. and Refines Climate Messaging Working with the Skoll Global Threats Fund and the Analyst Institute, Audubon tested the effectiveness of campaign messages to generate activism. Our supporters— even those not currently part of Audubon’s activist network—were up to twice as likely to take requested actions as those who identify with other organizations. Using this data, Audubon can make the environmental community a more powerful voice on climate change. STARR RANCH PIONEERS CLIMATE-SMART LAND MANAGEMENT Audubon California’s 4,000-acre Starr Ranch Sanctuary stands at the forefront of climate- savvy conservation. To climate-proof the landscape at the sanctuary, staffers there have planted coastal sage scrub and riparian habitat with plants that will thrive in the future, after climate change has altered the local ecology. The new plants will provide food and shelter for birds and other wildlife throughout the year to help mitigate for the changing availability of resources in response to climate change. Audubon Helps Small-Scale Renewables Reach the Masses Last year the Federal Energy Regulatory Commission accepted Audubon’s recommendations in its ruling to make the grid-connection process quicker and cheaper for small-scale community-based renewables, including rooftop solar and wind power. This new federal ruling lowers the barrier to entry for companies focused on renewables to expand into the expanding green energy sector. Starr Ranch Sanctuary Audubon 2014 Annual Report 19 Audubon Sells Carbon Credits in California to Support Conservation Audubon registered more than 450,000 carbon- offset credits from the Audubon Center and Sanctuary at Francis Beidler Forest with California’s cap-and-trade program— the largest registered forest carbon project located outside of California. California greenhouse gas emitters can purchase the offsets to comply with their emissions targets. Half of the credits from Beidler have thus far been purchased by a number of companies, providing more than $3 million for the South Carolina sanctuary. ADAPTING SALT MARSHES TO CLIMATE CHANGE ALONG THE ATLANTIC FLYWAY Coastal salt marshes, and the birds that depend on them, are threatened by accelerating sea-level rise caused by climate change. Audubon Maryland-DC led a GIS analysis of the Atlantic coastal zone to determine the highest-priority locations for salt marsh conservation projects along the flyway. Analysis showed that southern New Jersey; Delaware Bay; Chesapeake Bay; the tidal sounds of North Carolina, South Carolina, and Georgia; and the Bird Bend region of western Florida have the greatest potential to support extensive salt marshes in the face of sea-level rise. Audubon Maryland-DC will start major adaptation-related restoration work this coming spring. Will Passion Translate Into Action? We believe America’s 47 million bird lovers will take action to protect the species they love. We will test that theory by measuring actions that protect habitat and address the root causes of carbon pollution in four proof-of-concept states. As part of the first phase of our new climate initiative, we will spread the word nationally but focus hard on North Carolina, Ohio, Minnesota, and Washington. North Carolina is serving as a test bed for climate messaging. Ohio presents an opportunity to inject Audubon’s voice into a discussion of renewable energy policies. Minnesota will explore on- the-ground conservation efforts, including integrating Audubon’s climate science into state and local land management plans. Washington State will play a crucial role in illustrating how to activate an already engaged audience on numerous statewide solutions being discussed. Together these approaches will inform the Audubon network about strategies for moving from passion to action on climate change.</t>
  </si>
  <si>
    <t>To leverage the power of One Audubon, we follow a tight framework of conservation strategies and priority projects. This focus allows us to most effectively collaborate and coordinate our conservation efforts across flyways and the hemisphere. *Incubator projects: Projects with clear and significant conservation potential that are pending additional assessment of their feasibility and impact. Strategies The Bottom Line: 118 Million Acres, 64 Priority Species Putting Working Lands to Work for Birds &amp; People Best management practices on ranches, farms, and forests are the key to survival for more than 150 species of threatened grassland and forest birds. By partnering with private land- owners, Audubon can help ensure a bright future for these birds and a healthy landscape for future generations. Sharing Our Seas &amp; Shores Coastal areas are a magnet for birds and people alike. Unfortunately, overfishing, development, pollution, and sea-level rise put 60 percent of coastal birds at risk. Audubon’s growing army of volunteer caretakers monitor nesting habitat. By incorporating marine sites into our IBA program, we can advance policies and practices that reduce threats to coastal birds and vulnerable seabirds. Saving Important Bird Areas Audubon has identified 2,766 Important Bird Areas in the United States, covering 397 million acres, and these join 2,204 IBAs in Latin America, the Caribbean, and Canada. Now we can harness the Audubon network to protect, restore, and advocate for these landscapes and the birds that depend on them. Shaping a Healthy Climate &amp; Clean Energy Future Climate change poses an unprecedented threat to birds and biodiversity. Audubon is responding with an equally unprecedented combination of strategies, from supporting well-sited green energy to advancing policies to reduce carbon emissions and mitigate the impact of sea-level rise. Creating Bird-Friendly Communities Whether they live in cities, suburbs, or rural areas, people can play a critical role in fostering healthy wildlife populations and communities. As the leading voice for birds, Audubon can inspire the one in five adults who watch birds to make lifestyle choices that add up to real conservation impact. Audubon 2014 Annual Report 13 maximizing our impact To leverage the power of One Audubon, we follow a tight framework of conservation strategies and priority projects. This focus allows us to most effectively collaborate and coordinate our conservation efforts across flyways and the hemisphere. Transforming the Central Valley Tongass National Forest Chiloé Island, Chile Coastal Stewardship: Pacific Saving Seabirds: Pacific Panama Bay, Panama Arctic Slope Baja Peninsula, Mexico Migration Corridor Sagebrush Ecosystem * Hemispheric Grasslands &amp; Prairie Birds Coastal Stewardship: Gulf * Western Rivers * Bottomland Forests * Hemispheric Grasslands &amp; Prairie Birds Coastal Stewardship: Gulf Mississippi River Delta Eastern Forests * Eastern Grasslands &amp; Shrublands Coastal Stewardship: Atlantic &amp; Gulf Saving Seabirds: Atlantic &amp; the Caribbean Everglades Ecosystem Long Island Sound Belize Salt Marsh Across all flyways: • Audubon At Home; Urban Oases; Toyota TogetherGreen; Lights Out • Citizen science monitoring (e.g., Christmas Bird Count, Great Backyard Bird Count) • Mobilize chapters, centers, international partners to acquire and restore critical habitats throughout the hemisphere and to engage a broad audience • Nurture Important Bird Areas across the hemisphere Across all flyways: • Improve energy planning/siting to minimize impacts on priority birds and landscapes • Support efficiency policies, climate policy solutions, renewable energy incentives; eliminate dirty coal • Drive effective policy and practice through expertise about birds • Help birds adapt to climate change through lobbying, modeling, and adaptation strategy Iconic bird species: Snowy Plover, Western Sandpiper Iconic bird species: Sandhill Crane, Greater Sage-Grouse Iconic bird species: Prothonotary Warbler, Black Skimmer Iconic bird species: Wood Thrush, Piping Plover</t>
  </si>
  <si>
    <t>working lands</t>
  </si>
  <si>
    <t>Savvy Land Use Enhances Golden- winged Warbler Habitat Birds that depend on grassland and shrubland habitats are experiencing the greatest declines of any group of species, both regionally and nationally. The loss of produc- tive habitat is a critical threat to these short- and long-distance migrants. Audubon is working with both private and public landowners, leading the way toward increased protection and availability of these habitats. This year Audubon Vermont teamed up with a local power company, three Audubon chapters, and the University of Vermont to determine best practices for power-line siting in a way that protects shrubland birds such as the Golden-winged Warbler. Audubon New York, working with the Cornell Lab of Ornithology and local land trusts, began restoring more than 150 acres of state land to provide habitat for shrubland birds. Together, Audubon New York and Audubon Vermont are making great strides to promote and enhance land-use practices that will benefit all grass- land-dependent birds. Indiangrass Prairie Birds Get New Habitat Audubon Dakota created a grassland-bird haven in the 2,500-acre Frederick L. Wicks Prairie Management Area, in north- central North Dakota. The area, a mix of private and federal land, is a critical component of Audubon’s prairie bird initiative and has been nominated as an Important Bird Area. Conservation grazing measures will improve habitat quality for a suite of grassland species, as well as for a pair of Audubon priority species, the Sandhill Crane and the Piping Plover. AUDUBON EFFORTS PROTECT GLOBAL POPULATION OF TRICOLORED BLACKBIRDS With only a fraction of its native marshland habitat left, the Tricolored Blackbird now nests in large colonies on agricultural lands. When farmers harvest their crops, they can wipe out an entire colony’s unfledged young in an afternoon. To protect the species, Audubon California works with the USDA to negotiate with farmers to delay the harvesting of these fields. The program compensates the farmers for any loss of value of their crops that might result from the delay. In 2014 four farmers enrolled in the program, which saved 60,000 Tricolored Blackbirds—about 40 percent of the global population— from destruction. A fifth colony was saved by the lobbying efforts of Audubon and the generosity of 1,000 donors, who gave more than $100,000 to the cause. Native Plants Turn Marginal Lands Into Bird Oases Audubon California collaborated with local universities to identify opportunities for large-scale conservation through the planting of native hedgerows along existing agricultural fields in California’s Central Valley. Data analysis by Audubon’s national science team shows that planting native hedgerows within the working agricultural landscape results in greater bird diversity and may improve water quality for nearby communities. Audubon and its partners are identifying where hedgerows can make the greatest positive impact. FARMERS PRODUCE BIRD-FRIENDLY GRASS SEED CROPS Prairie restoration to replace lost grassland-bird habitat is one of Audubon’s pressing conservation goals. But despite high demand, there has not been a dependable supply of the grass seed. This year, after three years of USDA-funded outreach and support from Audubon Arkansas, the first crop of local grass seed—produced by 11 farmers—came to market. The 1,200 pounds of seed produced will be used by the U.S. Fish and Wildlife Service and the U.S. Army Corps of Engineers to revegetate thousands of acres in the region, ensuring both a market for this new conservation crop and future habitat for prairie birds.</t>
  </si>
  <si>
    <t>seas and shores</t>
  </si>
  <si>
    <t>Conservation Strategies Lead to American Oystercatcher Gains Audubon’s shorebird strategy focuses on the places birds depend on for nesting, winter habitat, and migratory rest stops, and combines local community involvement, the best available science, and proven, site-based conservation methods. Our goal is to build a seamless network of safe habitats that welcome shorebirds like the American Oystercatcher at every point in their lifecycles, and our success proves the strategy works. In 2014 Audubon North Carolina’s American Oystercatcher conservation initiative reported a nearly nine percent increase in nesting populations of American Oystercatchers—a direct result of extensive research, collaborative habitat management, and stewardship at 30 sites. And Audubon New York’s science staff monitored 60 pairs of American Oystercatchers at five sites on Long Island. Those 60 nesting pairs produced 50 fledglings—a slightly higher reproductive rate than necessary to support a stable population. The Gulf Coast Marbled Murrelet NEW MAPS SHOW AREAS OF CONCERN FOR ENERGY DEVELOPMENT The Chukchi Sea off the coast of northwest Alaska supports abundant wildlife, including polar bears, bowhead whales, and millions of seabirds. Although Audubon opposes energy development in the Chukchi, the Bureau of Ocean Energy Management is currently considering oil and gas leasing in the area. As part of a lobbying effort against drilling in special parts of the Chukchi Sea, Audubon Alaska submitted 36 maps to the bureau, identifying areas of special value to whales, seals, and birds. Even if oil and gas leasing proceeds in the Chukchi Sea, this suite of maps will form the foundation of our science- based recommendation for areas to exclude. Audubon Research Sheds Light on Neglected Heron Audubon Louisiana scientists and faculty from Louisiana State University-Shreveport recently released ground- breaking research on the Green Heron, one of the least-studied water- birds in North America. With funding from the Coypu Foundation, the researchers located an unprecedented 244 Green Heron nests, and banded 172 nestlings in and around Audubon's Paul J. Rainey Wildlife Sanctuary. Prior to this study, a mere 73 Green Herons had been banded since 1920. Going forward, Audubon Louisiana will apply data gathered from the banded birds for hemispheric conservation of Green Heron migratory and wintering habitat. Central Coast Marbled Murrelets Gain Reprieve Advocacy by Audubon California, the Santa Clara Valley and Sequoia Audubon chapters, and more than 1,200 Audubon activists led to increased protections for the Marbled Murrelet, an endangered seabird that nests in old-growth forests in the Santa Cruz Mountains. The Center for Biological Diversity reached a settlement agreement with the California Department of Parks and Recreation that will mitigate murrelet habitat disturbances—noise from campers and vehicles, and trash that draws predators to the area—caused by park visitors. FUNDS FOR DEEPWATER HORIZON RESTORATION FLOW TO AUDUBON Audubon has been working closely with the National Fish and Wildlife Foundation to ensure that funds from the NFWF’s Gulf Environmental Benefit Fund—created in the wake of the 2010 Deepwater Horizon oil spill—build toward a coherent, once-in-a-generation restoration program. Audubon Florida got $3.2 million to build a comprehensive Panhandle coastal bird conservation program. Audubon Mississippi received $1.6 million to focus on coastal bird stewardship and a coastal stream and habitat program. In Louisiana $40.4 million from the fund will go toward a diversion project that will begin to restore the natural flow of the Mississippi River.</t>
  </si>
  <si>
    <t>bird friendly communities</t>
  </si>
  <si>
    <t>National Recognition for Audubon’s Urban Oases Program Changing landscapes and urban areas have significant impact on local bird populations. Mindful urban development, bird-friendly building codes, and native-species landscaping all give birds a chance to survive—even thrive— alongside their human neighbors. Audubon’s network of centers and chapters provides many opportunities for individuals to create bird-friendly communities. In Connecticut the U.S. Fish and Wildlife Service recently designated Audubon Greenwich’s Urban Oases program as one of the first Urban Wildlife Refuge Partnership Projects in the country. Urban Oases has established a network of demonstration habitats at five urban parks, four schoolyards, and in a series of front yards, and has engaged more than 6,000 people. Originally funded through a Toyota TogetherGreen grant, the Urban Oases program leveraged more than $300,000 in government and private support that will help protect critical bird habitat. MAKING AIRPORTS SAFER FOR BIRDS AND PEOPLE The Aullwood Audubon Center and Farm in Ohio is working with Dayton International Airport to replace 1,140 acres of farmed land with native tallgrass prairie. Aullwood has collaborated with the Federal Aviation Administration to study how planting tall- grass prairies can reduce bird strike incidents with planes. Prairies attract small birds such as Grasshopper Sparrows that do not pose a danger to planes, while mowed grass or farmland attracts geese and gulls. In New York, after three Snowy Owls were shot at JFK International Airport, pressure from Audubon New York, New York City Audubon, and thousands of Audubon members convinced the Port Authority of New York and New Jersey to adopt non-lethal control methods. As a result, airport employees instituted a trap, band, and relocate program. California Condor Low tide at Joulter Cays in the Bahamas AUDUBON LAUNCHES FOUR-COUNTRY ECOTOURISM PROGRAM Audubon and the Multilateral Investment Fund, a member of the Inter-American Development Bank, launched an innovative new partnership that will use birdwatching to create sustainable jobs in Latin America and the Caribbean while simultaneously protecting biodiversity and natural resources. The initial project locations are in the Bahamas, Belize, Paraguay, and Guatemala. Audubon will strengthen partnerships with local organizations, including the Bahamas National Trust, the Belize Audubon Society, and Guyra Paraguay, and build new ones with two groups in Guatemala, Asociación Vivamos Mejor and the Wildlife Conservation Society. Burrowing Owls Relocated to New Habitat One species especially affected by urban development in the Southwest is the Burrowing Owl. Audubon Arizona staff and 75 volunteers, with funding help from Toyota TogetherGreen, recently relocated 34 Burrowing Owls from construction sites in Phoenix to the Rio Salado habitat restoration area. The program, called Downtown Owls, a collaboration between Audubon Arizona, the City of Phoenix, and wildlife re- habilitators, provides new habitat for the owls and engages the public in the bird’s current plight. California Poison Limits Are a Big Win for Birds In a huge victory for birds and other wildlife, California limited the use of a rodent poison that has been known to harm a wide variety of wildlife. The anticoagulant rodenticides are lethal to birds and other wildlife that eat the poisoned rodents, and raptors and scavenger birds have been particularly affected. Advocacy by Audubon California and 17 local Audubon chapters was key in getting this regulation passed.</t>
  </si>
  <si>
    <t>important bird community</t>
  </si>
  <si>
    <t>AUDUBON PROTECTS RIPARIAN HABITAT IN THE COLORADO RIVER BASIN Audubon focuses on education, outreach, and activism—and individual and collective action—to safeguard the West’s most precious resource: water. Since its founding in 2012, the Western Rivers Action Network has mobilized 26,000 volunteers to take more than 50,000 actions—letters and visits to legislators—on behalf of sensible water management policies that safeguard rivers and important riparian habitat. To protect and preserve our nation’s western rivers, we are working to replace shortsighted water management with an integrated, strategic approach that delivers benefits to both people and wildlife. In 2014 Audubon New Mexico negotiated with local irrigators, who agreed to deliver much-needed water to a riparian restoration site just north of Las Cruces, New Mexico. Since then the site has been irrigated twice. These first steps toward restoring riparian habitat will provide breeding grounds for such endangered species as the Southwestern Willow Flycatcher. All told, the Western Rivers Action Network has engaged more than 30 Audubon chapters, and members have trained more than 300 new Western Rivers leaders to help carry out Audubon’s goals in the Southwest. Colorado River Crucial Buffer Protected for Coastal IBA Audubon Connecticut and the Connecticut Department of Energy and Environmental Protection partnered to secure the acquisition and permanent protection of 155 acres in the tidal headwaters of the Menunketesuck River. This newly protected area hosts an amazing variety and abundance of warblers and other migrants, is a key nesting area for Saltmarsh Sparrows, and creates a vital buffer along the river’s headwaters. SPATIAL ANALYSIS IDENTIFIES DOZENS OF NEW ARCTIC IMPORTANT BIRD AREAS Audubon Alaska has developed a standardized and data-driven spatial method to identify globally significant marine Important Bird Areas in the state. This new method yielded 59 globally significant pelagic IBAs, covering 39 species in summer and 22 species in winter. Least Auklets, Leach’s Storm-Petrels, and Tufted Puffins will be among the beneficiaries of the research. Understanding where pelagic birds roost and feed is crucial to managing the sustainable development of oil and gas reserves in the Arctic Ocean. Whooping Cranes Move to Rainey Sanctuary This year five Whooping Cranes made the 26,000- acre Paul J. Rainey Wildlife Sanctuary, Audubon’s oldest and largest sanctuary, their new home. The cranes are part of a Louisiana Department of Wildlife and Fisheries reintroduction program. Since 2011 the LDWF has made four annual releases totaling 50 Whooping Cranes at the White Lake Wetlands Conservation Area, about 25 miles from Rainey. With excellent marshland management, Whooping Cranes may once again breed and thrive in Louisiana. Habitat Protected A land acquisition earlier this year locked up the core of a five-mile stretch of both banks of the Platte River near the Iain Nicolson Audubon Center at Rowe Sanctuary in Nebraska. This victory is the culmination of a multigenerational collaboration between Audubon and the erstwhile landowners that began more than 30 years ago. The area, a globally significant Important Bird Area, features some of the largest roosts in the United States for Whooping Cranes and Sandhill Cranes.</t>
  </si>
  <si>
    <t>how we work</t>
  </si>
  <si>
    <t>our strategic plan comes to life It’s been three years since we implemented our strategic plan, and today Audubon is seeing conservation results at an unprecedented scale. Aligning the Audubon network along shared strategic goals has given us greater impact everywhere we work, resulting in victories throughout the hemisphere. Creating a crucial climate study on birds Audubon’s science team spent seven years crunching data from the Christmas Bird Count and Breeding Bird Survey. The team discovered that more than 300 of America’s most beloved birds will be threatened or endangered by 2080 due to the changes wrought by global warming. Utilizing technology for conservation gains Audubon’s partnership with Esri continues to flourish. This year our scientists mapped the coastal habitats vulnerable to sea-level rise along the Atlantic Flyway, identified critical bird areas in the Arctic, and found Marbled Murrelet breeding habitat in Washington. Protecting salt marshes against sea-level rise All along the Atlantic Flyway, Audubon is starting to future-proof tidal marshes against the threat of sea- level rise. Using a solid understanding of the impending threat, we will be replanting marsh grasses and refurbishing waterways so that these endangered habitats will thrive for years to come. Restoring America’s Gulf Coast Audubon was critical in passing the RESTORE Act—ensuring maximum funds will flow to Gulf Coast conservation in the wake of the BP oil spill. Our state programs in the Gulf are now seeing the first funds to begin our restoration efforts, part of a comprehensive regional stewardship plan. Saving western rivers A coalition of organizations led by Audubon is scoring major conservation victories by mobilizing more than 20,000 activists to protect water rights and save habitat along western rivers threatened by drought, invasive species, and unsustainable water management. Protecting bird habitat across the hemisphere Audubon and its conservation partners in the Bahamas signed a memorandum of understanding to collaborate on maintaining critical bird habitat in the Joulter Cays and at other sites around the island chain. In coastal Chile, Audubon and its local partners saved a parcel of land that supports 20 percent of the global population of Hudsonian Godwits.</t>
  </si>
  <si>
    <t>letter from the president</t>
  </si>
  <si>
    <t>IT’S A BIRD ISSUE Four years ago Audubon committed itself to scaling up to meet the enormous environmental challenges that birds and people face. That’s what led to the concept of rising above borders to work along the flyways. We began to think about our work and our- selves differently, as One Audubon. That sea change in our thinking, plus a new wave of state and national leaders, positioned us this year to launch the most ambitious effort since our founding. The landmark Audubon report on birds and climate reflects the best of Audubon: sound, original science that creates a platform for local, state, and national action. We didn’t just say that nearly half of America’s bird species are threatened by climate change. We did what Audubon has always done: We offered a centrist path forward. First, let’s protect the places that will buy birds time to adapt; second, let’s address the underlying causes of climate change by supporting reasonable land-use policies, renewable energy standards, local climate action plans, and, when possible, federal action. Is climate change a Democratic issue? Is it the next logical step for a Republican party that has produced America’s most significant environmental laws? Or is it a national security issue, as America’s military says? For Audubon, the answer is simple: It’s a bird issue. We won’t offer a one-size-fits-all prescription; that’s not the Audubon way. I thanked a chapter leader in North Carolina for his service, saying, “After all, you’re Audubon’s grassroots army in the fight for a healthy climate.” He smiled and, with a little edge in his voice, said, “We’ve always known that.” So to all of you who volunteer your time for birds and for Audubon, thank you. We have a lifetime of work ahead of us, and I’m confident this passionate network can help create a better future. It’s an honor to serve you.</t>
  </si>
  <si>
    <t>letter from the chairman</t>
  </si>
  <si>
    <t>A POWERFUL NETWORK The transformation of Audubon into a dynamic, science-based conservation organization took a huge leap forward this year with the release of our study on climate change and its impact on birds, and with the launch of our new climate initiative to mitigate those impacts. By presenting a clear, levelheaded case for why climate matters, we have activated the Audubon network at the same time we have engaged millions of people through various media outlets that covered our research. But this wasn’t the only success Audubon enjoyed this year. Our online engagement efforts helped us successfully defend pristine Minnesota wilderness from a proposed sulfur ore mine, barrier-island bird habitats from an oil spill in Texas, and a colony of Tricolored Blackbirds from a farmer’s harvesting equipment. We raised funds for habitat restoration across the country, and raised awareness of threats beachgoers pose to shorebirds. Our centers, chapters, and national and international staff have saved threatened birds, from the Atlantic to the Pacific. And it is clear to me that this is just the beginning of seeing One Audubon working at full capacity. We’re poised to make huge impacts on birds and bird habitat going forward, through the passion and dedication of our staff, our scientists, our chapter network, our volunteers, and you. I cannot wait to see what the next year will bring.</t>
  </si>
  <si>
    <t>visualizing our hemispheric network.</t>
  </si>
  <si>
    <t>The flyways traveled by migratory birds each spring and fall inspire our model for organizational alignment. By connecting the work of the Audubon network—chapters, centers, national and state staff, volunteers, U.S. and international partners, and other supporters—along each of the flyways of the Americas, Audubon can weave a seamless web of conservation. By working toward common flyway conservation goals, we can have greater impact. And by coordinating resources and expertise, we can increase our efficiency across the network. our grassroots influence. State Programs Audubon’s 22 state programs give us a presence at statehouses and provide statewide leadership for chapters and centers. The state programs are a powerful force for programmatic alignment throughout the flyways. Centers Forty-one Audubon centers introduce more than a million visitors each year to the natural world—and inspire them to help protect it. Chapters Audubon’s 464 chapters are more than our face in communities from coast to coast; they drive our on-the-ground conservation work. As full partners in our strategic plan, chapters are a powerful force for conservation. Sanctuaries Audubon’s 23 sanctuaries encompass an incredible array of habitats and protect iconic landscapes for future generations. Collaborations Audubon collaborates with a network of large independent chapters in the U.S. and abroad that serve as key players on our core planning teams.</t>
  </si>
  <si>
    <t>pacific flyway</t>
  </si>
  <si>
    <t>At the Forefront of Conservation Technology This year Audubon achieved huge conservation victories in the Pacific Flyway—including saving 40 percent of the world’s remaining Tricolored Blackbird population from certain destruction—demonstrating the immense power of our network. That achievement, along with continued habitat restoration, advocacy efforts, and educational outreach across the flyway, proves that Audubon’s strategic conservation efforts are making a difference for birds. These critical conservation efforts are supported by solid research and the creative use of technology, such as integrating Esri maps with our Important Bird Areas work, and applying complex climate models to spatial data on bird populations to see how their habitats may shift in a warming world. Audubon Alaska has identified a number of pelagic IBAs in the Arctic Ocean, key foraging areas for both seabirds and marine mammals in a region of intense focus for offshore oil and gas exploration. This enabled us to communicate the area’s conservation importance to partners, government agencies, journalists, and funders. From Barrow to Baja and beyond, Audubon takes a hemisphere-scale approach to bird conservation.</t>
  </si>
  <si>
    <t>central flyway</t>
  </si>
  <si>
    <t>An Expanse of Mountains, Rivers, Plains, and Shores The Central Flyway, which spans the Rocky Mountains, Great Plains, arid Southwest, and western Gulf Coast, comprises more than half the landmass of the continental United States, before extending into Central and South America. Audubon works to protect threatened ecosystems, such as riparian habitat in the Colorado River basin and the vast sagebrush habitats that cover much of the western landscape, on behalf of such iconic bird species as the Yellow- billed Cuckoo and the Greater Sage-Grouse. This year Audubon Dakota successfully defended its right to own 263 acres of critical wetland and grassland habitat at the Edward M. Brigham III Alkali Lake Wildlife Sanctuary, and identified 67 new IBAs in North and South Dakota. Audubon Rockies has been influential in protecting more than 15 million acres of sagebrush habitat in Wyoming; Audubon Arizona rebuilt habitat for owls, hummingbirds, and cuckoos; and Audubon Texas successfully saved a number of critical barrier-island bird roosting sites from an oil spill in Galveston Bay.</t>
  </si>
  <si>
    <t>atlantic flyway</t>
  </si>
  <si>
    <t>2013 annual report Visualizing the Future of Conservation</t>
  </si>
  <si>
    <t>The Front Lines of Sea-Level Rise the atlantic flyway holds a wide variety of ecosystems. From northeastern forests, where birds like the Wood Thrush nest and breed; to the Florida Everglades, home to the Snail Kite; to the beaches and marshlands that stretch down the coast and provide habitat for Piping Plovers and Saltmarsh Sparrows, Audubon is employing tactics as diverse as these ecosystems to protect the millions of birds that depend on this flyway from such threats as sea-level rise and development. Shorebird monitoring programs from New York to Florida ensure beach-nesting birds have safe places to rear their young even as vacationers hit the shores. In eastern shrublands and woods, the Golden-winged Warbler is benefiting from Audubon’s habitat restoration efforts, our partnerships with private landowners to increase sustainable land management, and our work with local power companies to guide energy siting decisions with birds in mind. Local efforts from Audubon Chapters, Centers, and state offices are scaling up to make the entire flyway a safer place for birds and a better place for people. The science is in, and it’s clear that global climate change is our time’s greatest threat to birds and other wildlife. As icecaps and glaciers melt, causing sea levels to rise worldwide, coastal habitats are left extremely vulnerable. Audubon’s work restoring saltmarshes and beaches along the Atlantic Coast seeks to mitigate the effects of sea-level rise while safeguarding habitat for birds that depend on beaches for nesting, wintering, and migration stopovers. Why we protect coastal wetlands and saltmarshes: •They are natural sponges absorbing influxes of water from storms and hurricanes •They are a coastal buffer in the face of sea-level rise •They provide critical habitat for birds like the Saltmarsh Sparrow and Seaside Sparrow Why we protect beaches: •They are vulnerable to loss due to sea- level rise and development •They are a coastal buffer in the face of sea-level rise •They provide critical habitat for birds like Piping Plovers, Least Terns, and American oystercatchers Audubon Connecticut and the U.S. Army Corps of Engineers have established an in-lieu fee program. Under this innovative partnership, application fees paid to the Corps for development projects impacting the state’s wetlands and watercourses will now be used to fund large-scale mitigation projects under Audubon’s management. Habitat restoration projects, land acquisition, and other projects focused on aquatic habitats and their upland buffers will be selected. Birds Wood Thrush, Louisiana Waterthrush, Saltmarsh Sparrow Bottom line An ongoing funding source for habitat restoration and conservation along Connecticut shorelines and wetlands Audubon New York is advocating for a storm recovery strategy prioritizing infrastructure restoration that maintains natural processes to protect coastal communities and habitat in the wake of Superstorm Sandy. Audubon’s priority recommendations were included in the New York State 2100 commission report, which will guide future conservation efforts, and more than $500 million in federal funding has already been allocated for natural infrastructure projects in the region. Birds Piping Plover, Roseate Tern Bottom line Restoring critical habitat affected by Superstorm Sandy in a region with 32 IBAs Toyota TogetherGreen hosted a cleanup event at New York City’s Plumb Beach resulting in the removal of nearly 2,000 pounds of trash. This IBA, critical habitat for many migrating birds, is almost entirely surrounded by industrial and residential buildup. Birds American Oystercatcher, Red Knot Bottom line Protecting one of the Northeast’s largest wetlands Audubon Maryland-DC is protecting marshbird habitat in the face of sea-level rise by keeping marsh corridors free of development and accelerating the creation and restoration of saltmarshes in the Chesapeake Bay region. Pickering Creek Audubon Center organized the planting of more than 6,500 smooth cordgrass plants at Blackwater National Wildlife Refuge. Fifty volunteers from faith- based groups along with U.S. Fish and Wildlife Service staff contributed to restoration efforts. Birds Saltmarsh Sparrow, Seaside Sparrow, Clapper Rail, Black Rail Bottom line Improved conservation outlook for 30,000 acres of restored saltmarsh habitat in the southern Dorchester County IBA Donal O’Brien Jr. Sanctuary and Audubon Center at Pine Island is implementing a conservation plan to protect and enhance the Sanctuary’s 2,600 acres of marsh and maritime forest. Staff and volunteers will restore wetland buffers and plant submerged aquatic vegetation, while coastal building renovation projects will ensure the Center’s structures can withstand the threat of sea- level rise. Birds Saltmarsh Sparrow, American Black Duck, Clapper Rail Bottom line 1,000 acres of restored marsh added to the sanctuary by 2020 Florida Keys Audubon Society used a Toyota TogetherGreen Innovation Grant to plant native plant species, conserve water, and draft a plan with the city of Key West to address local effects of sea-level rise. Birds Gray Kingbird, Tree Swallow, White- eyed Vireo Bottom line More than 1,000 natives planted, 9,000 gallons of water saved Atlantic Flyway Shorebird Business Strategy This year Audubon worked with federal, state, and local governments, partner conservation groups, major donors, and scientists across the Americas to create the Atlantic Flyway Shorebird Conservation Business Strategy. The strategy’s ultimate goal is to increase shorebird population levels along the Atlantic Coast 10 to 15 percent by 2020. The $20 million-per- year conservation effort will identify top conservation sites and mitigate threats to birds like the Semipalmated Sandpiper, whose populations have dropped 80 percent since the 1980s. Described as cotton balls on stilts, Piping Plover chicks hatch from nests directly on beaches, where they’re Incredibly vulnerable to predation, development, and beach recreation. Only 8,000 adult Piping Plovers remain in the wild. Audubon is working to protect these birds with stewardship programs, habitat restoration, and public advocacy along their entire range, from Long Island to Cape Hatteras to the Bahamas. Audubon’s International Alliances Program is working with the Bahamian government and the Bahamas National Trust to establish a national park and marine protected area on Joulter Cays, helping safeguard critical Piping Plover habitat. Birds Piping Plover Bottom line Federal protection of wintering grounds of 20 percent of Atlantic Coast Piping Plovers advocacy New Life for the Everglades after decades of science and advocacy work by Audubon Florida, two key Everglades restoration projects were completed this year to address one of our primary goals—increasing freshwater flows into the parched marshes of the southern Everglades and Florida Bay. Roseate Spoonbills are benefiting from the first phase of the C-111 Spreader Canal Project, which is helping to balance delicate salinity levels in Florida Bay—crucial to birds reliant on foraging for food. In addition, with the completion of the one-mile Tamiami Trail Bridge, water is flowing freely to Florida Bay through Everglades National Park for the first time in 80 years. This should help bring back Wood Storks and Everglade Snail Kites (above), both Audubon priority species. conservation Safeguarding a Migration Route for Raptors in may, after 10 years of negotiations and legal battles, Audubon Pennsylvania and partners acquired 384 acres of open ridge- top land along a major raptor and songbird migration path in the Kittatinny Ridge Important Bird Area (below). The property faced an extreme development threat from a planned auto race- way, hotel, and restaurant that would have destroyed the pristine woodland habitat and introduced significant noise, light, and water pollution. The property will now be managed for birds and other wildlife by the Pennsylvania Game Commission. Audubon Pennsylvania contributed $100,000 toward the land purchase in the final days of the deal, ensuring that birds like the Golden- winged Warbler, the American Woodcock, and the Louisiana Waterthrush will be protected on the property in perpetuity. A grant to Audubon in North Carolina, Pennsylvania, and Michigan will help protect 6,000 acres of Golden-winged Warbler habitat by 2014. Science Partnerships Power Warbler Protection the golden-winged warbler is among the eastern U.S.’s most rapidly declining songbirds. Audubon is working across the Atlantic Flyway to protect this priority species with help from key partners, including the National Fish and Wildlife Foundation (NFWF). Audubon Vermont and area Chapters surveyed more than 1,200 acres of shrubland habitat for Golden-winged Warblers as part of a two-year partnership with the Vermont Electric Power Company (VELCO). Audubon Vermont used the results to offer VELCO recommendations for long-term habitat management. In New York, Audubon has worked with public and private landowners to manage more than 300 acres. A $195,000 NFWF grant will help us continue to work on stabilizing Golden-winged Warbler populations in both states. Farther south, a NFWF grant for $132,000 to Audubon in North Carolina, Pennsylvania, and Michigan will help protect 6,000 acres of Golden-winged Warbler habitat by 2014. These new efforts will build on past successes, including partnerships with local landowners that have already protected 1,400 acres. Friends Eaddo Kiernan passion for the outdoors runs in Eaddo H. Kiernan’s blood. Her grandmother was a champion angler, her mother was a founding member of the South Carolina Nature Conservancy, and her father was on the board of Ducks Unlimited. So it came as no surprise when Eaddo began her passionate quest to expand environmental education for kids. “If young people tell me they have an exciting video game they like to play, I tell them there’s nothing more exciting than watching a hawk dive on its prey,” Eaddo says. After she helped establish a children’s science museum in the late 1990s, Audubon approached her about a planned nature center at its sanctuary in Greenwich, Connecticut. Eaddo took to the project with gusto, serving on the Audubon Greenwich board and co-chairing the Center’s capital campaign that raised about $8 million—part of which came from her and her husband, Peter. The state-of-the-art Center, which opened in 2003, includes classrooms, hands-on exhibits, a wildlife observation window, an art gallery, and such green design features as geothermal heating. More important, it hosts some 7,000 students every year, who, Eaddo hopes, will come to “appreciate the importance of protecting Mother Earth.”</t>
  </si>
  <si>
    <t>Priority Conservation for Maximum Habitat stretching from the rocky mountains to the great plains to the desert Southwest and the western Gulf Coast, the Central Flyway comprises more than half of the continental U.S.’s land mass and includes 434 Important Bird Areas. Across this expansive flyway, such iconic bird species as the Greater-Sage Grouse, Sandhill Crane, and Yellow-billed Cuckoo drive Audubon’s work to protect threatened ecosystems. Audubon Rockies has been influential in protecting more than 15 million acres of sagebrush habitat in Wyoming; in the face of regional water shortages, the Western Rivers Action Network is leveraging Audubon’s grassroots network to restore rivers and advocate for sustainable water use; and Audubon Texas is building out existing restoration and monitoring projects to protect birds along the Gulf Coast. Important Bird Areas (IBAs) are areas with critical habitat for one or more bird species. Overseen by BirdLife International, IBAs are ranked into Global, Continental, and State areas identified by rigorous data- driven evaluations of bird populations and habitat. These designations help Audubon prioritize conservation efforts to make the greatest impact for vulnerable bird species. Audubon leverages IBA status to: •Achieve comprehensive habitat protection for threatened birds •Guide responsible energy siting •Influence local and national policy •Raise funds to support our mission. spotlight on Greater Sage-Grouse During the past century the Greater Sage-Grouse has lost nearly 50 percent of its habitat to fragmentation. With more than half of the world’s remaining Greater Sage-Grouse population found in Wyoming, Audubon Rockies took the lead on a strategy that treats the bird as a key species for the sagebrush habitat. By identifying, connecting, and protecting the sage-grouse’s core habitat, Audubon is protecting an entire ecosystem and safeguarding wildlife, including the Sage Sparrow and the Pronghorn. More than 15 million acres of sagebrush habitat have been protected in Wyoming through a proactive state strategy that Audubon was instrumental in developing. Audubon is also engaged in the Bureau of Land Management’s National Greater Sage-Grouse Planning Strategy, where an additional 32 million acres across 10 other states could receive stronger protections through revisions of resource management plans. Audubon Dakota organized an IBA technical committee to identify and designate IBAs in the northern Great Plains to protect the region’s most important habitat sites from threats including energy development, grassland loss, and wetland drainage. Birds Sprague’s Pipit, Sandhill Crane, Interior Least Tern Bottom line Designation of the first Global IBAs in North and South Dakota Southwestern New Mexico Audubon is organizing opposition to a pipeline diversion plan threatening to drain 14,000 acre-feet per year from the Gila and San Francisco Rivers. An Audubon Action Alert helped convince the state legislature not to appropriate funds to the plan. Birds Bell’s Vireo, Common Black-Hawk Bottom line Protection for the Gila River and three IBAs Audubon Texas is working to integrate 40 years of Texas Colonial Waterbird Society census data with ArcGIS online to analyze the effects of habitat changes on breeding bird populations. The census covers the entire Texas coast and all area IBAs that support rookeries. Birds Black Skimmer, Brown Pelican, American Oystercatcher Bottom line Bird data to guide Texas coastal conservation and restoration New Mexico Audubon saw victory when the U.S. Senate Appropriations Committee approved an energy and water bill that includes significant support for New Mexico drought management projects in the Middle Rio Grande. Senator Tom Udall added an amendment encouraging a voluntary water-leasing program and feasibility study for a restoration project on 60 miles of the Rio Grande that includes a Global IBA. Birds Bell’s Vireo, Yellow-billed Cuckoo Bottom line $51 million for WaterSMART programs Spring Creek Prairie Audubon Center used a Toyota TogetherGreen Innovation Grant to partner with a nearby farming community to restore tallgrass prairie habitat. Birds Greater Prairie-Chicken, Henslow’s Sparrow Bottom line Invasive trees cleared from five acres of IBA habitat, 175 natives planted Prescott and Northern Arizona Audubon Societies are working with the mayor of Clarkdale to develop a water management strategy for the Verde River along 18,000 acres of IBA land. The Verde’s flow is expected to drop 8,600 acre-feet over the next 100 years. Birds Yellow-billed Cuckoo, Southwestern Willow Flycatcher Bottom line Protection for the 170-mile Verde River. Audubon IAP, Panama Audubon Society, and more than 30 local government organizations and NGOs are using advocacy, monitoring, habitat restoration, and educational outreach to protect Panama Bay—a critical shorebird migration point. A major success this year was the Panamanian Supreme Court's decision to reinstate the bay's legally protected status. Birds Western Sandpiper, Whimbrel Bottom line 500,000 acres of restored wetland habitat</t>
  </si>
  <si>
    <t>mississippi Flyway</t>
  </si>
  <si>
    <t>The Mississippi Flyway is named for the great river underpinning the migration route followed by 60 percent of North America’s birds. By restoring habitat from the headwaters of the Mississippi to the Louisiana Delta, Audubon is protecting birds year-round. Tracking Pelicans More than 20 percent of the world’s breeding population of American White Pelicans is found in Minnesota, and these same birds winter along the Gulf Coast. Flyway-level connections were never more evident than when the Minnesota Department of Natural Resources found petroleum compounds and the chemical dispersant used to clean up after the Deepwater Horizon disaster in the eggs and bill knobs of American White Pelicans in Minnesota—two years after the spill. Audubon Minnesota put GPS tracking units on five pelicans to learn more about the threats they encounter to help us better protect them across their entire range. Audubon Minnesota helped identify many of the state’s major American White Pelican nesting colonies as Important Bird Areas, specifically to protect this key species and its habitat. Birds American White Pelican, Great Egret, Canada Goose Bottom line Lac Qui Parle, Lake of the Woods, and Pigeon Lake IBAs to protect waterbird habitat covering more than 350,000 acres Audubon Missouri and the U.S. Army Corps of Engineers partner in habitat restoration and improvement on more than 100,000 acres of riverside habitat along the Missouri and Mississippi Rivers in the globally significant Great Rivers Confluence Important Bird Area. Birds Trumpeter Swan, American White Pelican, Interior Least Tern Bottom line Improved water quality and riverine habitat for resident and migratory birds and other wildlife. Pascagoula River Audubon Center and the Mississippi Flyway Program received a $1 million grant from The Chevron Corporation. The gift includes support for flyway- level conservation work and funding for educational programming and operational expenses for a new nature center to be built in Moss Point, MS. Birds Least Tern, Seaside Sparrow, Black Skimmer, Snowy Plover Bottom line A comprehensive conservation plan for three IBAs, improved management and monitoring of waterbirds and beach-nesting bird colonies. spotlight on Gulf restoration Audubon has published a comprehensive Gulf restoration plan that will restore shoreline habitat, augment existing monitoring projects to inform long-term conservation planning, and integrate conservation lands with future acquisitions to create a sustainable coastal sanctuary system. Our ultimate goal is to establish a long-term funding structure to restore, maintain, and steward shoreline habitat for Gulf birds. As part of the plan, Audubon has mapped 21 shovel-ready projects that, if funded by oil spill penalties, will protect birds, create jobs, and encourage tourism. Galveston Bay Islands, TX Vingt-et-un and Smith Point Islands have lost significant acreage due to erosion and subsidence. Strategically adding dredge spoil material to the islands, planting shrubs and other plants, and constructing a low breakwater will increase elevation, stabilize sediment, and protect the shoreline. Cost $10-30 million Bottom Line Restoring critical nesting sites for skimmer, spoonbill, tern, and pelican species affected by the Gulf oil spill Freshwater Bayou, LA Breakwaters on just 17 miles of beachfront would protect the immediate shoreline and thousands of acres of adjacent coastal marsh, including part of our 26,000–acre Rainey Sanctuary. Cost $96-113 million Bottom Line Habitat for birds including globally significant numbers of Piping Plovers Jackson County, MS A new layout and better management of 650 acres within three existing dredge sites would increase critical nesting habitat for shorebirds, waders, and waterbirds. Cost $1.5 million Bottom Line Increase in state populations of plovers, terns, and other birds Dauphin Island, AL The island's beach/dune system is threatened by coastal erosion and human impact. Restoration will protect habitat for declining terns, plovers, skimmers, oystercatchers, and other shorebirds. Cost $5-10 million Bottom Line Restoring 150 to 200 acres of beach, dune, marsh, and maritime forest habitat Alafia Banks, FL At least 6,800 feet of the Alafia Banks’ northern shoreline has eroded due to storms and ship wakes. Audubon has completed one-sixth of proposed breakwater construction projects, with successful preliminary results. The proposed project would construct breakwaters on the remaining 5,250 feet of shoreline. Cost $1.8 million Bottom Line Protection for a globally significant IBA supporting 18 species of colonial nesting waterbirds and seabirds</t>
  </si>
  <si>
    <t>Gateway to the Arctic audubon is making a big impact in the pacific flyway. This year huge political victories—including the recent ban on the use of lead hunting ammunition in California, and 11 million acres protected from oil and gas drilling by the Department of the Interior in the National Petroleum Reserve in Alaska—demonstrated the immense power of the Audubon network. These high-profile victories, along with continued habitat restoration, advocacy efforts, and educational outreach across the flyway, prove that Audubon’s strategic conservation efforts are making a difference for birds. Many of these critical conservation efforts are supported by innovative mapping technology. Audubon’s partnership with digital mapping giant Esri has enabled us to incorporate our sound science into layered maps that tell us where to most effectively focus our conservation efforts and communicate their importance to partners, government agencies, journalists, and funders. From protecting Hudsonian Godwits on Chiloé Island in Chile, condors in California, Marbled Murrelets in Washington, and waterfowl in Alaska, Audubon takes a hemisphere-scale approach to bird conservation. Audubon’s partnership with Esri (see page 14) is allowing us to create detailed maps that guide our conservation work. Maps built using scientific data to paint a clear picture of conservation needs and impacts in a particular area are powerful tools when advocating for funding, political action, and partnerships that will help us reach our strategic goals. This was never more evident than when the Department of the Interior (DOI) decided on a management plan for the National Petroleum Reserve in Alaska, designating more than 11 million acres—nearly half—of the reserve offlimits to energy development for the duration of the plan. Audubon Alaska and the national policy office helped shape the final plan using custom, detailed maps to recommend specific areas—most notably Teshekpuk Lake—for protection. Audubon activists and Chapter members submitted more than 40,000 letters and calls in support of strong wildlife protection in the Reserve—and this year we succeeded. Audubon Alaska developed an innovative tool, using ArcGis online, to assist with land management and conservation planning on the Kenai Peninsula. The tool builds layered geographic information, such as salmon habitat, IBA location, and developed areas, onto a web-based interactive tool. With this tool, local land trusts and other partners can identify the most important areas for conservation. Birds Common Loon, Bald Eagle, Hudsonian Godwit Bottom Line Habitat conservation for birds across 6 million acres conservation partners produced Esri maps layering state and federally protected forests, Audubon Chapter territories, and Marbled Murrelet range to demonstrate the need and capacity for protecting the bird's breeding habitat. The Marbled Murrelet, a federally threatened seabird, inhabits coastal waters and bays but nests up to 45 miles inland and only in old-growth forest. Birds Marbled Murrelet Bottom line Protecting critical old-growth habitat in Washington State Audubon California built an interactive online map to highlight volunteer opportunities in Sharing our Shores projects from Washington to California. The map includes recovery beaches, planning-level recovery units, IBAs, Western Snowy Plover critical habitat, protected lands, coastal Audubon Chapters, and contact information for volunteer programs. Birds Western Snowy Plover Bottom Line Protection for birds at more than 200 West Coast beaches Audubon California developed an interactive mapping tool to assess and comment on proposed renewable energy projects in California. The tool enables Audubon to build a more robust understanding of potential impacts by displaying locations of proposed projects relative to locations, including IBAs, public lands, and observations of key species. Birds Golden Eagle, Burrowing Owl, Tricolored Blackbird Bottom Line Improved understanding of potential impacts to key species throughout California Spotlight on The National Petroleum Reserve The largest piece of public land in the U.S., the National Petroleum Reserve in Alaska, is a hotbed of birds during the breeding season. The Reserve supports millions of nesting and migrating shorebirds and waterfowl, and provides critical habitat for migratory birds like the Spectacled Eider. Under the DOI’s plan, 11 million acres of the 23 million-acre Reserve are off-limits to development for the duration of the plan, keeping important habitat intact while Audubon continues to advocate for permanent federal protection.</t>
  </si>
  <si>
    <t>Central Flyway projects</t>
  </si>
  <si>
    <t>Activating a Network for Birds and People the rivers of the arid west support habitat and economies, birds and people. Unfortunately, drought, invasive species, and unsustainable water use are draining these rivers dry. This year Audubon formed the Western Rivers Action Network (WRAN), a coalition of activists and conservationists who advocate for protecting western rivers, restoring riparian habitat, and raising awareness about water use. The WRAN builds upon Audubon’s strong presence in state offices, Chapters, and Centers in New Mexico, Arizona, and Colorado. Our national policy office has provided critical leadership, offering campaign direction, organizing advocacy, and supporting an online advocacy network that delivers updates and action opportunities to WRAN activists. An example of local impact achieved this year: After hundreds of WRAN supporters in Colorado spoke out for legislation promoting gray-water recycling and increased water conservation, it passed the state senate unanimously. The need for water continues growing; every drop taken from the West’s streams and rivers for communities or agriculture is water no longer available for the riparian ecosystems our birds and other wildlife depend on. policy Bird-Friendly Energy as our nation’s energy demands increase and interest in renewables grows, construction of high-voltage transmission lines across the West will be required to both update and increase the capacity of existing infrastructure. While this development offers tremendous economic potential for western states, if it’s planned and sited improperly it could result in long-term damage to wildlife populations and habitat. Audubon has expertise to offer in the public dialogue about energy siting that can protect birds, many of them state and federal species of concern. Audubon Rockies is engaged in extensive discussions with energy industry officials, other conservation groups, and state and federal agencies regarding four proposed massive high-voltage, multi-state transmission lines: Gateway West, Gateway South, TransWest Express, and Zephyr. It’s our job to make sure the birds have a place at the table. Friends David and Kim Hurt when david and kim hurt bought 40 rugged acres just south of Dallas in the late 1990s, they planned on building their dream house. They soon realized, however, that the area was too special to develop. A grove of rare flowering dogwood trees lined a canyon, trout lilies and orchids dotted the ground, and ashe junipers provided a potential home for endangered Golden-cheeked Warblers. The Hurts, who own a Wild Birds Unlimited store, even came across a plant subspecies on their property that had been believed to be extinct. “It became less about us and more about the big picture,” Kim says. With the help of their local Audubon Chapter, where Kim served on the board, David and Kim began turning their property and adjacent parcels into a nature sanctuary. National Audubon, various government entities, and private donors also played a role. Giving away most of their net worth created some hardships—“It was beans and rice one day, and rice and beans the next day for variety,” David jokes— but the sacrifice proved worthwhile when the 205-acre Dogwood Canyon Audubon Center opened in 2011. conservation Building a Broader Conservation Community audubon is ramping up efforts to get Spanish speakers in the Central Flyway and across the country to enjoy nature and protect birds with Audubon. Spanish-language education programs at Centers like the Trinity River Audubon Center in Dallas, a Spanish- language website at espanol.audubon.org, a new Spanish-language Centers brochure, and translated guides to the Christmas Bird Count and Great Backyard Bird Count are making Audubon accessible to the more than 37 million Spanish speakers in the United States. Tribal communities are another important Central Flyway constituency, and this year Audubon New Mexico, with support from Toyota TogetherGreen, reached out to local tribes. Audubon New Mexico created field guides—illustrating Sandhill Cranes, Bald Eagles, and other birds found along the Rio Grande—in the Tewa language and distributed them during volunteer restoration projects, community days, and culturally specific education programs. Through this project, Audubon is educating a new generation of potential conservationists and engaging a more diverse audience while also protecting an endangered tribal language.</t>
  </si>
  <si>
    <t>mississippi Flyway projects</t>
  </si>
  <si>
    <t>Building Bird-Safe Cities audubon minnesota is a prime example of Audubon’s efforts to create bird-friendly communities through its work protecting birds in urban areas. As of May 2013 all new building projects that receive Minnesota state bond funding must comply with bird-safety requirements. Audubon Minnesota was instrumental in shaping the new requirements, which were added to the Minnesota Sustainable Building Guidelines. By sharing research on bird collisions and advocating for more than two years, Audubon Minnesota helped institute the first statewide bird-safe design standard in the United States. The requirement protects birds from hazards like clear glass railings, skyways, and large expanses of glass adjacent to bird habitat. This latest effort bolsters Audubon Minnesota’s strong Lights Out program, which helps darken the Minneapolis and St. Paul skylines (above) during migration season to protect birds. conservation Enlisting a New Corps of Volunteers a fundamental part of audubon’s work across the hemisphere is habitat restoration. At the micro level, volunteer opportunities revitalizing a marsh, cleaning up a beach, or planting native plants to restore a prairie do more than improve habitat for birds. They also provide the perfect way to involve new audiences in conservation. This year Toyota TogetherGreen fellow and Iraq War veteran Ben Haberthur launched the Veterans Conservation Corps of Chicagoland, a volunteer group designed to help veterans regain balance in their personal lives through habitat restoration. During the yearlong fellowship, veterans planted approximately 8,000 seedlings in a wetland and savanna habitat at the Dick Young Forest Preserve near Chicago (below). friends Ron Kroese, The McKnight Foundation conservationists face a daunting task in restoring the Mississippi River, which winds through 10 states and is marred by municipal and industrial pollution, agricultural runoff, dams, and levees. Fortunately, they can count on the support of the McKnight Foundation, a family-run philanthropic organization that in the past two decades has given nearly $4 million to Audubon alone. “The whole notion of protecting that flyway for birds jibes with our notion of improving the water quality and resilience of the river,” says Ron Kroese, who, in addition to being the McKnight Foundation’s Mississippi River program director, is a birdwatcher and former board member of Audubon’s Minneapolis Chapter. Thanks to its most recent McKnight Foundation grant, Audubon is conserving and restoring wetlands habitat, expanding its public education outreach, and working with the U.S. Army Corps of Engineers on non-structural flood prevention. It has also launched a pilot program to develop a bird-friendly-beef label. Not only are such measures good for the river as a whole, they may also help Ron spot more species on his next birding trip. 2013 Annual Report | Audubon 37 science Belize: Conservation Along the Flyway through our partnership with the Belize Audubon Society (BAS), Audubon is working to improve conservation management at three of Belize’s major protected areas, totaling 140,000 acres. Audubon and BAS signed a memorandum of understanding outlining joint conservation goals and expected outcomes over the next five years. This year saw the hiring of BAS’s first conservation officer, who will oversee both creating management plans at every protected area in Belize (including Crooked Tree Sanctuary, above) and Audubon-led bird monitoring, banding, and restoration training for BAS staff and volunteers. Audubon also supplied BAS with two Esri GIS ArcView licenses, allowing it to create maps to support informed conservation decisions in 10 major national parks.</t>
  </si>
  <si>
    <t>Mapping a Future for Birds</t>
  </si>
  <si>
    <t>A powerful map platform revolutionizes how Audubon works. Twenty-two million acres, 6 million breeding shorebirds, 400,000 caribou, 20 species of waterfowl, polar bears, beluga whales, walruses, wolves, Arctic foxes, wolverines. All of this was on the line a year ago, when the U.S. Department of the Interior opened the public comment period that would determine the fate of one of Alaska’s most sensitive wildlife areas, the National Petroleum Reserve, a wilderness larger than the Arctic National Wildlife Refuge and just as crucial to wildlife. What was a conservation organization to do? Launch a letterwriting campaign, send public comments, partner with other powerful NGOs, lobby? Audubon Alaska did all of that. Then the group went one step further: It made maps. Taking the Next Step The maps overlaid geographic information system (GIS) data on many species and allowed Audubon Alaska to see, for instance, how high-density waterfowl nesting areas overlap with caribou calving areas. Those maps contained layers of geographic data that clearly illustrated what was at stake, and laid out the best options—assuming that there would be at least some oil development—for protecting critical wildlife habitat into the future. The maps made all the difference. Audubon submitted the maps during the 2012 comment period to the U.S. Bureau of Land Management. In early 2013 the agency chose its “preferred alternative,” which protects 96 percent of the areas Audubon recommended. Now Audubon offices in 22 states, 44 education Centers, and 463 Chapters have the same power. Audubon has partnered with Esri, a company that supports global communities using GIS technology for, among other things, protecting the environment, disaster assistance, and humanitarian efforts. The partnership provides organization-wide access to Esri’s ArcGIS software, making it possible for anyone in the extensive Audubon network to unlock data collected by nonprofits, government, academia, and beyond that would otherwise be inaccessible to them. That data can help us create powerful GIS maps that can inform decisions on local, regional, and national scales. ArcGIS helps Audubon answer tough questions, democratize data, and create a culture of collaboration, and it will allow us to significantly increase our conservation results. The Power of Data Golden Eagle Audubon Society in Boise, Idaho, is using the technology in response to a transmission line project that threatened critical Greater Sage-Grouse habitat and the Snake River Birds of Prey area. The Chapter tapped into data collected by Idaho Fish and Game, then created GIS maps to illustrate the big picture, overlaying all the data so they could see where sensitive habitat and planned transmission lines would overlap. The Chapter then advocated for a better solution, and during the public comment period, it identified an alternative transmission line route that would safeguard sage-grouse and raptor habitat. In April the BLM released a preferred plan that mirrors those recommendations. Other success stories are unfolding. Tucson Audubon is using the technology to help protect habitat for the endangered Yellow-billed Cuckoo; Eastern Cascades Audubon is looking at the overlap between raptor habitat and wind power projects; and in Pennsylvania the technology is helping to identify and preserve key wildlife habitat. Audubon’s Esri partnership puts the most powerful mapping and data visualization tools into the hands of conservation leaders around the world. It’s unprecedented in conservation.</t>
  </si>
  <si>
    <t>Citizen Science Goes Digital</t>
  </si>
  <si>
    <t>Innovative technology enables an explosion of Audubon’s crowd-science. A hallmark of 2013 was new growth and energy in Audubon’s range of citizen science programs. The in- creasing availability and use of technology is allowing citizen science efforts to grow, and to deliver results and impact faster and to more people than ever before. The GBBC Shatters Records This year the Great Backyard Bird Count went digital and global—and shattered every previous count record. More than 104,000 people from 107 countries identified a staggering 4,004 species in this year’s count—an increase of 55 percent over last year. The innovations that led to this remarkable growth included integration with eBird, which allowed count participants from around the world to submit their sightings online. The eBird integration also resulted in more accurate data collection and dynamic visual reporting. The Power of Apps This past spring Audubon launched Hummingbirds at Home to harness the power of our growing army of citizen scientists for hummingbird protection. Audubon’s first online, all-digital citizen science program allowed participants to use a free mobile app or microsite to document hummingbird sightings and record the birds’ feeding behavior. The data collected in the program’s first year will serve as a baseline for what will be an annual project. By collecting data over a period of years, Audubon scientists will be able to analyze trends and suggest ways people can help protect hummingbirds in their backyards and across their communities. Hummingbirds have evolved to migrate in synchronicity with the bloom of nectar-bearing flowers, but as flowers bloom and die before migrating hummingbirds arrive, it’s become clear that climate change is a serious threat to these magnificent birds. Almost 10,000 people signed up to participate this year and reported more than 20,000 observations. American Birds Soars into the Future In August American Birds, the storied Christmas Bird Count print publication, made the leap into virtual space, becoming Audubon’s first citizen science email newsletter. The digital edition already reaches twice as many readers as the former print version. Updating the Original Citizen Science Program Audubon’s venerable citizen science program, the Christmas Bird Count, got an update as well this year with the elimination of the participant fee and an upgrade to the online data reporting tool. These improvements to the 114-year-old program resulted in a 10 percent increase in participation and growth in the number of count circles. This rich dataset is being used to help Audubon tackle problems from climate change to habitat loss. Conservation at the Next level This increasing use of technology allows Audubon to upgrade data collection, improve the sharing of results, and scale-up the size and scope of citizen science efforts to produce maximum impact.</t>
  </si>
  <si>
    <t>Let's Talk</t>
  </si>
  <si>
    <t>We deliver our conservation message by utilizing diverse tech platforms. Audubon is taking a lead in innovative communications and social media, developing creative online programming that calls attention to key issues and engages with conservationists and bird and nature lovers from around the globe. email More than 475,000 people have signed up for regular emails from Audubon, including our monthly e-newsletter and updates from around the network—a huge jump from the 100,000 people on our email list just two years ago. Facebook Audubon’s social media presence has grown by leaps and bounds. Audubon fans now number almost 100,000. With our engaging content, we earned more than 20 million impressions in the last quarter of 2013 alone, with each post being shared an average of 191 times. Audubon’s first Facebook photo contest attracted more than 1,000 submissions in a single day. Twitter With 44,000 followers, our Twitter presence generated 67 million impressions in the last quarter of 2013 and inspired 21,000 interactions. Followers like what we have to say; our tweets are re-tweeted an average of four times each. Online Bird Cameras Audubon continues to build on our partnership with the Annenberg Foundation’s explore.org to live-stream birds in breeding and nesting colonies on the Maine coast. Four cameras operated 24/7 to capture puffins, Ospreys, and terns. More than 4 million viewers saw puffin chicks hatch and fledge, watched baby Osprey learn to soar, and engaged with Audubon scientists and researchers through live online chats, videos, and blogs. Website Website traffic increased steadily in 2013. Audubon averaged 350,000 unique monthly visitors with a yearly total of more than 4 million visitors, a 150 percent increase over 2012. Advocacy Alerts Our redesigned advocacy alerts reached more than 165,000 activists in 2013, bringing attention to a broad range of issues, including our efforts to combat climate change, the fight against old-growth logging in Alaska, the battle to protect the Cape Hatteras National Seashore, and the push to ensure BP pays to restore the damages it caused to the Gulf Coast. linkedin LinkedIn is becoming a valuable professional recruitment tool that allows us to reach highly qualified applicants from across the country. We are able to leverage our presence for greater online visibility in the human resources arena, and it is contributing to our ability to attract skilled professionals to the Audubon network. Audubon has almost 3,000 followers on this networking site. exiting the Highway For the second year, Audubon and Toyota partnered on Exit the Highway, an online effort to encourage people to get off the highway and into nature. More than 136,000 people participated. Besides pledging to get outdoors, they shared their favorite destinations and posted photos.</t>
  </si>
  <si>
    <t>Audubon's Strategic Plan Comes to Life</t>
  </si>
  <si>
    <t>We work toward common flyway conservation goals and coordinate our resources and expertise. It’s been two years since we hit the ground with our Strategic Plan, and Audubon is seeing conservation results at an unprece- dented scale. Aligning the Audubon network along shared strate- gic goals has given us a greater impact everywhere we work. Restoring America’s Gulf Coast Audubon was critical in passing the RESTORE Act—ensuring maximum funds will flow to Gulf Coast conservation in the wake of the BP oil spill. Now we’re establishing a Gulf-wide stewardship plan with 21 shovel-ready projects already lined up across five states. Data-driven victory in Alaska Science and advocacy efforts culminated in a huge victory when our recommended map was accepted by the Depart- ment of the Interior in its final management plan for the National Petroleum Reserve in Alaska, protecting 11 million acres from energy development. Safeguarding California wildlife from toxic lead Thanks in part to extensive advocacy work by Audubon California, this year California became the first state to ban the use of lead ammunition in hunting. Protecting Panama Bay Audubon is working with local organizations to safeguard Panama Bay, a globally important IBA critical for migrat- ing shorebirds and surrounded by development. This year the Panama Supreme Court reinstated the bay’s protected status—a major step toward ensuring the bay remains a safe haven for birds. Local advocacy for smart energy siting Audubon Chapters and state offices are using GIS technol- ogy to identify the safest areas for renewable energy siting. Golden Eagle Audubon Society in Boise, Idaho, used GIS mapping to identify and advocate for an alternative route for a transmission line that would have impacted Greater Sage-Grouse habitat. Saving Western Rivers A coalition of organizations led by Audubon is scoring ma- jor conservation victories by mobilizing activists to protect water rights and save habitat along western rivers threat- ened by drought, invasive species, and unsustainable water management. Protecting bird habitat across the hemisphere Audubon and its Nicaraguan conservation partners are using data from birds fitted with geolocators to home in on the most important Wood Thrush habitat to conserve— from the species’ breeding grounds in the United States to its wintering grounds in Central and South America.</t>
  </si>
  <si>
    <t>We focus our work on five specific conservation strategies, and put our goals within reach. 8 Audubon | 2013 Annual Report Putting Working Lands to Work for Birds &amp; People Best management practices on ranches, farms, and forests are the key to survival for more than 150 species of threatened grassland and forest birds. By partnering with private landowners, Audubon can help ensure a bright future for these birds and a healthy landscape for future generations. Sharing Our Seas &amp; Shores Coastal areas are a magnet for birds and people alike. Unfortunately, overfishing, development, pollution, and sea-level rise put 60 percent of coastal birds at risk. Audubon’s growing army of volunteer caretakers monitor nesting habitat. By incorporating marine sites into our IBA program, we can advance policies and practices that reduce threats to coastal birds and vulnerable seabirds. Saving important Bird Areas Audubon has identified 2,676 Important Bird Areas in the United States, covering 380 million acres, and these join 2,204 IBAs in Latin America, the Caribbean, and Canada. Now we can harness the Audubon network to protect, restore, and advocate for these landscapes and the birds that depend on them. Shaping a Healthy Climate &amp; Clean energy Future Climate change poses an unprecedented threat to birds and biodiversity. Audubon is responding with an equally unprecedented combination of strategies, from supporting wellsited green energy to advancing policies to reduce carbon emissions and mitigate the impact of sea-level rise. Creating Bird-Friendly Communities Whether they live in cities, suburbs, or rural areas, people can play a critical role in fostering healthy wildlife populations and communities. As the leading voice for birds, Audubon can inspire the one in five adults who watch birds to make lifestyle choices that add up to real conservation impact.</t>
  </si>
  <si>
    <t>Data Drives Our Work to the Next Level audubon’s climate science, our advocacy network, and our growing membership are coming together to create conservation on an impressive new scale. As you’ll see in this annual report, major conservation efforts have been undertaken across the United States and throughout the hemisphere. This is truly One Audubon in action. We are using data to analyze our membership, understand our supporters, and find out what moves people to action. We are reaching new audiences online and engaging with people globally around the need to protect birds. We are putting the most powerful mapping and data visualization tools into the hands of conservation leaders from every corner of the Audubon network as well as our international partners. But that’s only part of Audubon’s story. We’re also paying attention to business. This year we raised $7.5 million more than we did three years ago, and spent nearly $4 million, or 21 percent, less on fundraising and administration. That allowed us to direct $9 million more to programs and deliver an operating surplus of $1.7 million If you’ve read The Audubon Ark, Frank Graham’s 100-year history of Audubon, you see cycles repeating themselves—but never an Audubon that truly leverages its network. We’re in the midst of writing a new chapter that creates a new model for an interconnected, unified network that delivers conservation results through state offices, educational Centers, and an unparalleled Chapter-based network. The data alone doesn’t matter; what we do with it does, and the true test will be using it to make all of Audubon stronger, smarter, and better positioned for the massive challenges facing birds, people, and the planet.</t>
  </si>
  <si>
    <t>Visualizing Our Unrivaled Network</t>
  </si>
  <si>
    <t>We join forces across national and state offices and Chapters, and accomplish our work on an unprecedented scale. The flyways traveled by migratory birds each spring and fall inspire our model for organizational alignment. By connecting the work of the Audubon network—Chapters, Centers, national and state staff, volunteers, U.S. and international partners, and other supporters—along each of the flyways of the Americas, Audubon can weave a seamless web of conservation for both migratory and non-migratory species. By working toward common flyway conservation goals, we can have greater impact. And by coordinating resources and expertise, we can increase our efficiency across the network. State Programs Audubon’s 22 state programs give us a presence at statehouses and provide statewide leadership for Chapters and Centers. The state programs are a powerful force for pro- grammatic alignment throughout the flyways. Centers Forty-four Audubon Centers introduce more than a million visitors each year to the natural world—and inspire them to help protect it. Chapters Audubon’s 463 Chapters are more than our face in communities from coast to coast; they drive our on-the-ground conservation work. Many of the most important Audubon milestones took flight from our Chapter members’ dedication and passion for birds and nature. As full partners in our Strategic Plan, Chapters can be an even more powerful force for conservation. Sanctuaries Audubon’s 23 sanctuaries encompass an incredible array of habitats and protect iconic landscapes for future generations. Collaborations Audubon collaborates with a network of large independent Chapters that serve as key players on our core planning teams.</t>
  </si>
  <si>
    <t>from the chairman</t>
  </si>
  <si>
    <t>Science-Based Conservation it’s now starting to happen, at scale and with greater impact. Yes, after months and years of planning, Audubon is leveraging the best aspects of our world’s information technology to deliver significant conservation results. We have all seen big productivity gains in our world from a connected infrastructure of digital information. Audubon is now making large strides to harness these innovations in its field research, citizen science, data analytics, and conservation programs using enhanced platforms, applications, and leading-edge data algorithms. These techniques are being applied to solve the critical problem of adapting our tried-and-true conservation approach to the new human-caused challenges of increased habitat disturbance and accelerated climate change. These technology-driven programs yield faster results with greater impact as they are based on solid science and the realities of field data. And most important, it provides measurable results. This strategy also critically plays to our strength, because it uses our unparalleled national network of Chapters, Centers, and members. As we enter 2014, our 108-year-old organization has never been in better health. The accomplishments made in the recent past give me both a great sense of pride and, more important, a tremendous hope for the future of our efforts. Audubon’s leading role in the fight to preserve and enrich the vital systems of conservation biology has now been fully restored. This success is only due to your continued support. For this, I thank you and eagerly look forward to tomorrow.</t>
  </si>
  <si>
    <t>Tom and Sonya Campion</t>
  </si>
  <si>
    <t>tom campion cut his teeth as an environmental activist during the so-called Spotted Owl wars, when he protested the logging of old-growth forests in his native Pacific Northwest. He has since turned his attention to Alaska, visiting more than three dozen times in the past 25 years and becoming a leading advocate against irresponsible energy development. “It makes Yellowstone look like Manhattan Island,” says Tom, cofounder and chairman of the action sports retailer Zumiez, of the Arctic. “It’s that epic and wild.” On one trip with Senator Maria Cantwell of Washington, he trained his spotting scope on a grizzly bear and a wolverine standing next to each other. He has seen numerous other big mammals, including a moose on an Arctic Ocean beach and 20,000 caribou silhouetted against the midnight sun. To help protect this wildlife, Tom and his wife, Sonya, give hundreds of thousands of dollars each year to Audubon Alaska and other conservation groups. Their efforts bore particular fruit in February 2013, when, thanks in part to science and policy work done by Audubon, the Obama administration designated about half of the 23-million-acre National Petroleum Reserve in Alaska off-limits to drilling.</t>
  </si>
  <si>
    <t>Chile: Protecting a Critical Wintering Ground</t>
  </si>
  <si>
    <t>almost the entire population of Hudsonian Godwits (above) that nest in Alaska spend the winter on Chiloé Island, Chile, and 61 percent of the Pacific Coast Whimbrel population winters in the Chiloé archipelago. So Audubon is working to protect coastal habitat on and around Chiloé Island in the face of a recent boom in commercial aquaculture and other industries. Audubon is working with Centro de Estudios y Conservación del Patrimonio Natural (CECPAN) to purchase land that supports about 5,000 Hudsonian Godwits—25 percent of those documented on Chiloé and 7 percent of the species’ global population. We are also engaging landowners in watershed management and sustainable agricultural techniques to ensure Chiloé’s working lands remain safe for birds. This year 22 landowners have enrolled, and they are cumulatively improving 822 acres of habitat. Audubon is also developing educational programs and integrating better conservation practices into local policy. These initiatives spread awareness about the importance of coastal wetland habitats to migratory shorebirds and ensure that Hudsonian Godwits and Whimbrels have a safe wintering ground for years to come.</t>
  </si>
  <si>
    <t>California Bans Use of Lead Ammunition</t>
  </si>
  <si>
    <t>audubon california earned a big victory this year when Governor Jerry Brown signed AB 711—historic legislation requiring hunters to use non-lead ammunition. Scavengers that eat animal carcasses contaminated by lead bullets, including the endangered California Condor (above), are particularly vulnerable to poisoning. About 65 percent of wild condors tested have elevated levels of lead in their blood; more than 130 other wildlife species are similarly threatened. Audubon California lobbied heavily for the bill, working with partners in conservation, animal welfare, and public health. Audubon Chapters and members sent thousands of letters and messages to Governor Brown, urging him to sign the bill. The California law, the first state ban in the nation, could pave</t>
  </si>
  <si>
    <t>Student Conservationists Restore Habitat</t>
  </si>
  <si>
    <t>audubon chapters and centers across the country are getting students involved in conservation work. With the help of a Toyota TogetherGreen Innovation Grant, the Audubon Society of Corvallis, Oregon, created the Student Riparian Stewards program. Students from four local schools designed and implemented a restoration plan for wetland and creekside habitat. They removed invasive plants, planted native species from seedlings grown in their greenhouse, and completed pre- and post-restoration monitoring that showed increased use of the area by native wildlife.</t>
  </si>
  <si>
    <t>toyota togetherGreen</t>
  </si>
  <si>
    <t>“Toyota TogetherGreen is demonstrating the power of investing in communities over the long term. During the past five years, we’ve seen people in every state across America transform their communities into stronger, healthier, and more sustainable places to live and work.</t>
  </si>
  <si>
    <t>mississippi flyway</t>
  </si>
  <si>
    <t>2012 annual report passion action network</t>
  </si>
  <si>
    <t>What really inspires me is the chance to have historic impact, and I certainly got that opportunity as part of the diverse team that helped make the RESTORE Act a reality. Our partnership—which included the National Wildlife Federation, the Envi- ronmental Defense Fund, and a number of important local collaborators, all supported by the Walton Family Foundation— was the most effective collaboration I’ve ever been part of. I’m also very proud that we got state approval for the 2012 Louisiana Coastal Master Plan, which Audubon helped create. It’s as forward- looking as any such vision in the country. When we put that plan in action, with RESTORE and other oil-spill-related funding, it will help revive vital wetlands that have been mismanaged for centuries. This is huge news for birds, since about half of North American species use the Mississippi Flyway at one time or another. The centerpiece of our flyway, of course, is America’s largest and most important river—and it supports a river of birds. StAteS 1. New Day on the Delta Louisiana’s battered coasts and wetlands, and the people and birds that depend on them, received good news this year with passage of the 2012 Louisiana Coastal Master Plan. Audubon Louisiana’s staff played an integral part, convening leading scientists to address the region’s biggest challenges. Audubon coordinated efforts with a coalition of stakeholders, including Chapters, state agencies, and partners in the Walton Mississippi River Delta Restoration Campaign, including the National Wildlife Federation, the Environmental Defense Fund, The Nature Conservancy, and other nonprofit, industry, and agency partners. The scope of the plan, which factors in climate change, land use, and water management, is unprecedented. It lays out a concrete $50 billion, 50-year program to protect existing wetlands, create new habitat, and reduce risk. Louisiana is poised to jump- start these projects through the recent passage of the RESTORE Act, which will ensure that 80 percent of Clean Water Act fines from the BP oil spill will go to Gulf states that suffered most of the damage. As the plan is implemented, Audu- bon’s goal is positive conservation impact on 3.5 million acres and 11 priority bird species, including the Least Tern and the Clapper Rail. 2. Promoting Bird-safe Cities As urban areas grow, and large tracts of habitat are subdivided into suburban housing, birds and people increasingly find that “their” spaces overlap—a trend that can be perilous for birds. Audubon Minnesota is enlisting homeowners, architects, and design- ers to avert one of those dangers: window collisions in residential homes, which kill millions of birds each year in the united States. Working with area Chapters, local businesses, and conservation partners, the state program developed a portfolio of information resources on bird-safe building design and hosted educational programs attended by more than 200 Minnesota architects and designers. INterNAtIoNAL 3. Belize: Conserving a Migration Crossroads belize is one of the most important countries for birds that breed in the united States and Canada—more than 63 percent of the 360 species that migrate beyond u.S. borders each year rely on belize’s diverse habitats during some portion of their lifecycles. Audubon is collaborating with the belize Audubon Society to improve conservation management at three of the nation’s major protected areas, totaling 140,000 acres. One of these, the Crooked Tree Wildlife Sanctuary, encompasses lagoons, savannas, and marshlands that are home to 332 bird species, including Central America’s largest breeding population of the Jabiru Stork (the largest flying bird in the Americas), as well as such Audubon priority species as the Little blue Heron, the Wood Stork, and the Roseate Spoonbill. Healthy habitat and rich biological diversity are also essential for the sanctuary’s community of 900 villagers, who continue to farm and fish in the park. CeNterS 4. Inspiring a love of nature The Aullwood Audubon Center has been opening windows to nature for children and other members of the Dayton, Ohio, community for 55 years. Now the Center’s new Charity A. Krueger Farm Discovery Center is introducing youngsters to life on the farm through its Nature/Farm Play Preschool. This innovative program, the first farm-based preschool in the country, is a strategic addition to the Center’s existing programs, which model sustainable agriculture practices that attract and support nesting neotropical songbirds. It’s also a vivid example of how the varied Centers of the Mississippi Flyway connect with their equally diverse communities. While Aullwood reflects the agricultural heritage of the Midwest, the Audubon Center at Riverlands in St. Louis is firmly rooted in the river-focused traditions and riparian habitat of its location at the confluence of the Mississippi and Missouri Rivers. The 3,700 acres of prairie marsh and forest surrounding the Center introduce local residents to a wetland complex that’s crucial to a wide range of birds, including bald Eagles, King Rails, and thousands of waterfowl and shorebirds. In Mississippi, the Pascagoula River Audubon Center inspires Gulf Coast residents to protect the coastal birds and the ecosystems along one of the last large, free-flowing rivers in the country. The Center offers an array of environmental education programs and workshops for youths, teachers, and the general public on such subjects as wetlands ecology, natural history, and environmental landscaping. 5. Protecting Alabama’s Coasts While perhaps receiving less media attention than other Gulf Coast states, Alabama’s 60 miles of tidal coastline provide much- needed nesting, stopover, and wintering habitat for a variety of birds, including priority species like the Least Tern. That’s why the state is playing an important role in Audubon’s Gulf Coast restoration work. The Mobile bay and birmingham Audubon Societies, Audubon Mississippi, and Mississippi’s Pascagoula River Audubon Center have joined forces with other local partners to monitor and restore a number of sites that are part of the Dauphin Island bird Sanctuary system. This year their combined efforts paid off in a $5 million grant to the Town of Dauphin Island for shoreline protection and restoration. ChAPterS FrIeNDS 7. Mary lee dayton, wayzata, Minnesota For Mary Lee Dayton, singling out a favorite bird is like naming a favorite child—it’s impossible. “I love them all!” she says (though she admits taking a shine to a certain baltimore Oriole that used to frequent her yard each spring). Dayton, who lives outside Minneapolis, attributes her conservation ethic to her late husband, Wally, a “great outdoors person and a birder.” In the late 1960s Wally quit the family business (a progenitor of Target) to pursue an environmental avocation. “He worked with young kids who were so impassioned about the environment,” says Dayton. Donating to Audubon is just one of the ways she and Wally have contributed to conservation. Over the years, for example, Wally also served on the boards of Audubon and The Nature Conservancy. Audubon Minnesota’s Lights Out program and the Mississippi Flyway’s bird-friendly forest management initiative inspire Dayton to continue her support. Put simply, she says, “Audubon cares about the birds.” More than 300 species of songbirds and waterfowl live in or migrate through the sanctuary. 6. Mapping IBAs in Michigan Henslow’s Sparrow populations have been declining for decades, mostly due to habitat loss. Now National Audubon and Michigan Audubon, along with the u.S. Fish and Wildlife Service and several other partners, are taking a stand for the species, mapping out key spots within the Hillsdale County Private Lands Important bird Area, then working with landowners to create a long-term conservation plan. The goal, says Michigan IbA coordinator Caleb Putnam, is to promote habitat management and restoration on private property. The project, currently in its first year— the mapping phase—will culminate in a workshop for farmers early next year. The Henslow’s Sparrow is a good motivator species: It’s rare, the work is happening in the bird’s historic range, and the participating groups can create real change. As Putnam puts it, the project is an example of IbA conservation action on the ground. In the long term, Henslow’s Sparrows and other grassland species should have the habitat they need to thrive.</t>
  </si>
  <si>
    <t>The Atlantic Flyway is all about connecting myriad conservation projects to create a collective whole that is so much larger than the sum of its parts. The flyway is an all-embracing framework, extending from the Arctic through the Atlantic states to Central and South America, and uniting people along its entire length in a shared responsibility to protect birds during their annual migrations. Building on years of solid, on-the-ground conservation work in such places as South Carolina’s Beidler Forest and North Carolina’s Cape Fear River, and on our precedent-setting work with private landowners in Vermont, we have devised one of the most comprehensive action plans ever, to conserve 44 million acres of vital habitat. We are working with Chapters, independent Audubons, and dozens of other partners to assemble a potent army of citizens devoted to bird conservation. We are, for instance, under our Sharing Our Seas &amp; Shores strategy, mobilizing hundreds of stewards to protect nesting shorebirds from disturbance and predation, and at the same time using social media to educate the beachgoing public about the need to protect shorebirds. The Atlantic Flyway team is poised for takeoff! InternatIonal 1. Bahamas: Protecting Piping Plovers With an estimated global population of only 8,000, the Piping Plover is one of the 10 most endangered bird species that breeds in the United States. Protecting essential habitat all along the Atlantic Flyway, including wintering grounds, is the key to survival for this beach nester. Just last year Audubon discovered that three globally significant Important Bird Areas in the Bahamas comprise the winter home for 12 percent of the species’ population. In partnership with the Bahamas National Trust, Audubon is working to secure both protection and improved habitat management for these vital sites. This lifecycle-spanning approach to conservation is good news for a suite of other Atlantic Flyway shorebirds on Audubon’s priority species list, including the Red Knot, Black-bellied Plover, and American Oystercatcher. 2. Securing and Restoring Beach Habitat The beaches of Connecticut and New York’s long Island are vital in the lifecycles of many Atlantic Flyway birds. They provide not only much-needed stopover habitat for long- distance migrants but also critical nesting sites for priority species like the piping plover and the least Tern. Audubon Connecticut and Audubon New York are weaving a seamless tapestry of healthy beach habitat all along the coast. The Interior Department recognized Audubon Connecticut with the Coastal America Award (its highest award for conservation partnerships) for its role in restoring Stratford’s long Beach West, the state’s largest barrier beach and an Important Bird Area. In addition, Audubon Connecticut and national policy staff were instrumental in securing a record $90 million in state bond funding for Long Island Sound wastewater treatment upgrades. Audubon New York’s Women in Conserva- tion program also fostered both public awareness and federal funding support for the Sound’s recovery. 3. Safeguarding the everglades Audubon Florida and the state’s Chapter network played a pivotal role in the u.S. Fish and Wildlife Service’s establishment of a new National Wildlife Refuge and Conservation Area at the headwaters of the everglades. With conservation easements 4. Powering Conservation In Vermont, Audubon is giving new meaning to the term “electric power transformers.” By partnering with Vermont electric power Company (VelCO), Audubon Vermont and the state’s network of Chapters are finding ways to make transmission lines do double duty. Much of the land under the lines can provide vital habitat for priority birds like the Golden-winged Warbler, Prairie Warbler, Eastern Towhee, and Brown Thrasher—species that have experienced 50 percent to 70 percent declines in recent years. The key is identifying transmission lines close to the healthy shrublands these species depend on or those that offer the greatest restoration potential. Either way, sound habitat management will deliver big benefits for birds. VelCO and Audubon are also enlisting private landowners adjacent to the lines to improve habitat on their land as well, in the process creating a wider swath of welcoming shrublands. benefiting 150,000 acres of working ranchlands, the refuge will protect water resources crucial to everglades restoration as well as habitat for many bird species, including the endangered Florida Grasshopper Sparrow. There was more good news for the everglades in June, when Florida and the epA agreed on an $880 million plan to filter more phosphorus from water flowing from the state’s agricultural fields into the everglades. Audubon Florida worked with scientists from the everglades Foundation to negotiate improvements in the plan, a critical milestone in the state program’s decades- long fight to end phosphorus pollution, which threatens the everglades Snail Kite, the Wood Stork, the Roseate Spoonbill, and other species. CHaPterS 6. national Plan, local Action The Buffalo Audubon Society has been a persuasive and influential voice for western New York’s birds and other wildlife for more than a century. This year, using Audubon’s Strategic plan as a guide, the Chapter refined its own conservation and education work to more closely align with the plan’s priorities and goals. In addition, Executive Director loren Smith partici- pated in the Chapter task force that helped shape the Strategic plan, and was an instructor for the Atlantic Flyway leadership Camp for Chapter leaders on Hog Island. With the support of a Toyota TogetherGreen grant, the Chapter’s Beaver Meadow Audubon Center (below) is collaborating with local schools and business groups to inspire new environmental stewards and prepare students for conservation careers. Buffalo Audubon also partners with Audubon New York’s Audubon in the parks initiative, advancing bird conservation at local parks, and with education initiatives such as the For the Birds! program. FrIenDS 5. dan and Cynthia lufkin, new York If he could be reincarnated as a bird, Dan Lufkin would choose “a Great Blue Heron or a Belted Kingfisher,” he says. “Because I like where they live.” So it’s not surprising that lufkin— cofounder of the investment firm Donaldson, Lufkin &amp; Jenrette, Inc., and a noted philanthropist—has spent most of his life advocating for the preservation of bird habitats. He was the first commissioner of the Connecticut DEP and has served on numerous nonprofit boards, including for National Audubon. Now he and his family have joined Audubon to establish an annual $100,000 prize in his name. “We wanted to create something that would honor dan for his environmental leadership,” says his wife, Cynthia. “We decided to work with Audubon because it is the country’s most visible and widely known environmental organization.” The purpose of the prize, says Lufkin, is to “honor the people who have dedicated their lives to doing hands-on work.” The first recipient, George Archibald, is recognized for his enduring efforts to protect cranes and their habitats. Centers. 7. Preserving Southern Bottomland Forest development pressures loom over South Carolina’s few remaining acres of bottomland forests, with potentially grim implications not only for priority bird species like prothonotary Warblers, Swallow-tailed Kites, and Wood Storks but for the region’s distinctive way of life. Fortunately, Audubon South Carolina’s Francis Beidler Forest provides an oasis for both wildlife and human visitors. during the past 37 years, this Audubon Center has welcomed hundreds of thousands of people as they experience the surrounding virgin forest and unique ecosystem, often on Beidler’s famous 1.75-mile boardwalk. Originally established to preserve 1,800 acres of old-growth swamp forest—one of only two such stands left in the state—Beidler now encompasses 17,000 acres of diverse habitats, and has become an education resource for surrounding communities. By protecting these wetlands and forests, Audubon South Carolina is also protecting the region’s watershed.</t>
  </si>
  <si>
    <t>central flyway network</t>
  </si>
  <si>
    <t>InternatIonal 1. Panama: Defending a Hotspot With the fastest-growing economy in Latin America, Panama faces intense development pressures. These are especially strong along the Bay of Panama (below), southeast of Panama City. The bay’s rich, vibrant mangrove forests and coastal wetlands comprise one of the most important shorebird migration sites in the Western Hemisphere. Millions of birds— including more than 30 percent of the global population of Western Sandpipers, along with large numbers of other priority Central and Pacific species like the Semipalmated Plover, the Wilson’s Plover, and the Whimbrel—rely on the bay’s extensive mudflats to rest and refuel during migration. In April, in response to a legal challenge by developers, a Panamanian court suspended the bay’s status as a conservation wildlife refuge, opening the door to the city’s expansion into this fragile ecosystem. All of which magnifies the importance of Audubon’s work with the Panama Audubon Society to help government, business leaders, and local residents understand the bay’s many benefits and protect its vital habitats for birds. 3. Tiny ambassadors for Conservation Lucky residents of Arizona enjoy the country’s highest diversity of hummingbird species—but the state also has the largest number of species at risk. Hummingbirds perform an essential function as pollinators for a wide array of native plants, and because many migrate long distances— some from Mexico all the way to southern Canada— they promote genetic diversity among plants along their routes. As some of the avian world’s most persuasive ambassadors, hummingbirds are also a compelling focus for community-based conservation. Audubon Arizona’s Urban Hummingbird project introduces city dwellers to wildlife observing, and encourages them to take conservation actions, like planting native species, that help a broad range of wildlife. Participants not only make their backyards hummingbird-friendly, they monitor the birds their plantings attract and provide important data to researchers. StateS 2. restoring Health to New Mexico’s rivers More than half of New Mexico’s rivers have had their flows significantly altered by development and shortsighted water management, says a recent Audubon new Mexico report. The resulting loss of riparian forests threatens priority species like the Yellow-billed Cuckoo and the Southwestern Willow Flycatcher. While riparian habitat accounts for only one percent of new Mexico, it is essential to 80 percent of its vertebrate species; renews the water supply for two million new Mexicans; and is vital to the tourism industry. River sites encompass two-thirds of the state’s Important Bird Areas, providing critical breeding and wintering habitat during migration. The Audubon new Mexico report, based on data from the ePA and incorporating input from other conservation groups as well as tourism business owners, recommends voluntary water management practices to restore river flows. Audubon’s strategy to address water management throughout the Central Flyway includes science-based policy recommendations that integrate environmental concerns into regional water management. one piece of the effort, which is part of Audubon’s Western Rivers Initiative, will restore up to 30 sites on the Rio Grande in New Mexico and West Texas. Audubon will work with elected officials, water utilities, and irrigators to reform water policy in the state. 4. protecting Texas waterbirds The thousands of waterbirds that rely on Texas’s coastal beaches and wetlands include such priority species as Roseate Spoonbills, Brown Pelicans, and Reddish egrets. The barrier islands that dot the coast from south Texas to Louisiana provide especially important nesting, wintering, and stopover habitat. That’s why Audubon has been at the forefront of Texas coastal island conservation for more than a century. Today Audubon Texas protects a network of 177 waterbird colonies encompassing close to 70 percent of the colonial waterbird islands on the Texas Coast, including the world’s largest colony of Reddish egrets. And under Audubon’s Strategic Plan, the state program is expanding its waterbird initiative by rigorously monitoring birds and their habitat, and working with other conservation partners to establish the state’s first coastwide waterbird rookery management plan. CHaPterS 5. Healthy Habitat for birds and people Tucson’s arid landscapes support diverse and abundant wildlife, with nearly 350 bird species counted in the greater metropolitan area. Since 2000, participants in the Tucson Bird Count, administered by Tucson Audubon (TAS) and the University of Arizona, have recorded such charismatic birds as Harris’s Hawks, Broad-billed Hummingbirds, Phainopeplas, and Pyrrhuloxias. TAS has been developing a series of demonstration projects with communities to bring life back to dry urban developments, making them more sustainable, healthy, and inviting—for birds and people alike. By building rainwater-harvesting systems, Chapter members help native and heritage plants thrive and provide shelter, food, and nesting opportunities for birds while providing food, shade and other quality- of-life improvements for people. TAS is working with the University of Arizona to develop recipe cards, which tell people what combination of features will attract a particular species to their yard, and with Chapters across the state to create a southwestern backyard habitat recognition program. What Audubon learns in Tucson will spur conservation success in more communities throughout Arizona and beyond. FrIenDS 6. anne Durning, laveen, arizona She’s been to Africa, Central and South America, and the Arctic, but it was on a trip to Audubon’s Hog Island in Maine that Anne durning’s love of birds blossomed. An Audubon member since 1986, an Audubon Chapter leader, and an Audubon Arizona board member since 2009, durning has a passion for birds and for travel. “I like Audubon first and foremost because I like birds,” she says. “Protecting their habitat is so very important. Being out in a beautiful location and sitting quietly while watching and listening to all the birds and other creatures can be mystical.” one of her favorite local spots is the nina Mason Pulliam Rio Salado Audubon Center in Phoenix, where urban kids and adults can experience na- ture. There people learn about how their actions affect the surrounding environment and what they can do to improve bird habitats in their own backyards. “It’s something each one of us can do in our own lives and try to inspire others to do it as well,” she says. CenterS 7. Nebraska's Migration Superhighway each spring nebraska’s Platte River is the site of one of north America’s true wildlife spectacles: the migration of Sandhill Cranes. More than a half-million of the cranes, along with threatened Piping Plovers and endangered Whooping Cranes and Least Terns, rely on the river’s wetlands and sandbars to prepare for a migratory push that can take them to the Arctic. At the center of this singular phenomenon is Audubon nebraska’s Iain nicolson Audubon Center, and no place offers a better introduction to the miracle of migration—or a better demonstration of the importance of Platte River habitat, now just a tenth of its historic ex- panse. For the staff at Audubon’s Rowe Sanctuary, an Important Bird Area that surrounds the Center, conservation is a year-round commitment that includes clearing river channels, building Least Tern and Piping Plover nesting islands, and restor- ing wetlands vegetation. To assure a future for America’s greatest migration, the nicolson Center is engaging people worldwide in personal experiences with the cranes. This spring the Audubon Center had more than 13,000 guests from 48 different countries and all 50 states. The Rowe staff and volunteers provided 194 guided programs for 4,400 guests in six weeks, and volunteers donated more than 4,600 hours in that time.</t>
  </si>
  <si>
    <t>pacific flyway network</t>
  </si>
  <si>
    <t>FrieNds 1. Margery Nicolson, Pacific Palisades, California the Sandhill Cranes are what hooked Margery Nicolson. More than two decades ago she and her late husband, Iain, traveled to nebraska’s Platte River for the birds’ annual migration. “We were just enchanted,” she says. “It’s a spectacle you won’t see anywhere else in the world.” Since then Margery has returned to Nebraska’s Rowe Sanctuary annually, first to help develop and fund what was to become the Iain Nicolson Audubon Center, then to act as a bird guide and, eventually, a board member. She is also currently in her fourth term on the board of Audubon Alaska, where she works on such environmental challenges as logging in the tongass national Forest and drilling in the Arctic National Wildlife Refuge. Previously, she spent six years each on the board of National Audubon and Audubon California. Margery loves untamed nature. It’s her desire to save these places—and the birds and wildlife that inhabit them—as well as her interest in Audubon’s new focus on individual flyways that spur her continued work with our organization. 2. Farming for the Birds With almost half of its 100 million acres in either crops or grazing, California ranks first among u.S. states in agricultural production. That production, however, has come at a high cost for wildlife: the loss of 95 percent of the wetlands that migrat- ing waterfowl, shorebirds, and other species depend on. In the Central Valley, many birds now turn to rice farms as alternative habitat; these lands now represent more than 80 percent of available wetlands in winter. That’s why Audubon California is partnering with individual rice growers and other stakeholders, including the Natural Resources Conservation Service, The Nature Conservancy, PRBO Conservation Science, and the California Rice Commission, to ensure that these flooded rice fields are managed in ways that also support bird populations. To date nearly 200 California rice growers have signed up for this innovative Central Valley program. For such Audubon priority species as Black-necked Stilts, Western Sandpipers, Long- billed Curlews, and Sandhill Cranes, the benefit is healthy, welcoming winter and stopover habitat. International. Chile: Protecting working Lands The remote Chiloé Archipelago, located off the central coast of Chile, encompasses astonishing marine and coastal biodiversity. The island chain’s coastal wetlands play a critical role in the lifecycle of many birds, serving as winter home to virtually all Hudsonian Godwits in the Pacific Flyway as well as to 61 percent of all Pacific breeding Whimbrels. Audubon is working with our Chilean conservation partner CeCPAN (el Centro de estudios y Conservación del Patrimonio Natural) to engage private landowners to implement land management practices that protect shorebirds, improve water quality, and balance agriculture with conservation. ChaPTers 4. offshore Conservation Seabirds are among our most vulnerable birds and face many challenges, including overfishing, which depletes available food; introduced invasive species and other impacts to breeding islands; human recreation, which can disturb nesting habitat; and coastal development, which destroys some wetlands and compromises the quality of others. These threats converge with ferocity in California, with potentially grim consequences for such Audubon priority species as the Ashy Storm-Petrel, the Pacific Brant, the Marbled Godwit, the Black Oystercatcher, and the Marbled Murrelet. ensuring healthy habitat calls for protecting their ocean feeding grounds as well as coastal and island habitat. The Mendocino Audubon Society and Audubon California led efforts to establish marine reserves on California’s north coast that included protections for seabirds and shorebirds at global IBAs and other sites. The California Fish and Game Commission’s approval this year of sweeping new protections for marine areas from the Oregon border to Point Arena was a testimony to their efforts, and a tremendous victory for marine birds. CeNTers 5. nurturing Tomorrow’s Leaders For more than 10 years the Audubon Center at debs Park has introduced families and children in its east Los Angeles community to the rich natural world in their own backyard. But providing inspiring encounters with nature is only the first step in developing the next generation of conservation leaders. Internship opportunities that offer training in both environmental education and the world of work help take participants to the next level. This year the Center at debs Park expanded its already successful internship program, drawing applicants from throughout Los Angeles and significantly increasing the program’s diversity. during their eight-week internships, high school and college students learned the basics of conservation and environmental education, and helped develop and deliver the Center’s summer camp program to 170 children—inspiring them, in turn, to learn about nature. FrieNds 7. Susan Packard orr, Palo alto, California You could say it’s written in her dNA. A love of nature and a passion for protecting the environment are no doubt attributes that Susan Packard Orr inherited from her father. “He was a great outdoorsman. He loved the land,” she says. “The Packard Foundation has worked in conservation since the beginning.” Whether she’s breathing in the scene of thousands of Sandhill Cranes streaming into a marsh at dusk, savoring the call of loons on the Arctic tundra, or watching a Rose-breasted Grosbeak swaying on a wire, she marvels endlessly at the beauty of birds— and the challenges they face. Protecting the flyways is key, she says of Audubon’s focus. “So many of the birds we enjoy in our gardens and parks are not with us all the time, and if we want to continue to have them, we need to pay attention to their full lifecycle and the full extent of their habitat.” She is reminded of this constantly. “Sometimes when I see a bird on my travels, I wonder, ‘Have you been to my place?’ ” 6. Building Pacific northwest Communities Just five miles from downtown Seattle, in one of the nation’s most diverse communities, the Seward Park Audubon Center sits on a 277-acre peninsula extending into Lake Washington. Sculpted by glaciers, the surrounding landscape encompasses a range of habitats, including a stand of old-growth forest as well as savannas, grasslands, and lakeshore, and is home to many spe- cies, including Bald eagles. To appeal to a surrounding community as diverse and varied as Seward Park’s, Center staff offer a wide array of volunteer oppor- tunities, science-based educational programs, and family activities, all designed to promote both enjoyment and appreciation of the Pacific North- west’s rich natural heritage. One of the Center’s most successful programs is the always-popular Owl Prowl Party &amp; Walk, which includes a night hike into the forest to learn about the park’s owls and their forest habitats within the urban ecosystem. With 16,000 visitors each year, the Center is a vital and growing resource for learning and conservation.</t>
  </si>
  <si>
    <t>healthy climate</t>
  </si>
  <si>
    <t>Climate change poses a threat not just to birds but to the earth’s overall biodiversity. In recent years Audubon scientists have analyzed 305 bird species that winter in North America; we found that nearly 60 of those species are shifting their range north by an average of 35 miles. In a science-based world, there is no debate: Climate change is real and must be addressed in a serious way. Hurricane Sandy and other recent extreme weather have only driven home the point. Audubon is responding to this challenge with an unprecedented combination of strategies: fighting dangerous oil drilling in one of the country’s most critical habitats for birds; supporting green energy that’s sited to minimize impact on wildlife; advancing policies that reduce carbon emissions; and promoting land management practices to mitigate the impact of sea-level rise. pRotecting the aRctic This year Audubon worked like never before to stop efforts by one company to drill in the seabed off Alaska’s Arctic coast. Offshore oil drilling in the Arctic is a risky and reckless gamble. The weather is violent, the seas are ice-covered much of the year, and it’s dark for months at a time. An oil spill there would be a catastrophe, and the cleanup would make cleaning up the Gulf oil spill look like child’s play. The U.S. Coast Guard has described the prospects of addressing a spill here as “pretty abysmal.” And yet oil companies have set their sights on drilling in the Arctic Ocean, endangering millions of birds, precious habitat, and a way of life for thousands of indigenous people. When Royal dutch Shell announced plans to drill off the North Slope of Alaska, Audubon and its conservation partners sprang into action. Audubon and a coalition of other environmental groups legally challenged Shell’s lease and exploration plans. The fact that Shell preemptively sued Audubon and 12 other environmental groups—apparently believing that its deep pockets would dampen our resolve—did not prevent us from taking further legal action. We have filed suit in federal district court challenging the Interior Department’s approval of Shell’s oil-spill-response plans, asserting that those plans violated provisions of the Clean Water Act, the national environmental policy Act, and the endangered Species Act. Arctic birds received a temporary lifeline this summer. As Audubon took the battle to court and raised our voice in the press, our activists and supporters helped by contacting legislators and spreading the word through social media, creating a climate that would not stand for Shell’s mistakes. With an astonishing succession of mishaps— including a drill ship that broke free of its moorings and mechanical failures on its oil-spill-response vessel—and with time running out on the summer drilling season, Shell was forced to scale back its plans—though with full intention of proceeding next year. Audubon will continue to fight back, bringing the passion and action of the network to bear to protect this region so critical to birds. biRd-fRiendly Wind Wind is a crucial part of a climate-friendly energy policy, and Audubon has long believed that a key issue in the debate is wind siting that minimizes impacts on birds. In 2012 the department of the Interior announced new wind energy siting guidelines that will reduce America’s dependence on fossil fuels while protecting birds. The agreement, the result of years of collaboration between energy companies and conservation groups, marked the first time that all major wind developers pledged to follow a nationwide protective standard outlined in bird-friendly guidelines. While bird mortality from turbine towers and blades is a major concern, it’s not the only one. Audubon pushed to make sure the guidelines address habitat fragmentation: the parceling of forests and grasslands, which makes them less suitable for wildlife. The guidelines were developed with the assistance of a 22-member Wind Turbine Guidelines Advisory Committee, which besides Audubon included The Nature Conservancy, Defenders of Wildlife, Massachusetts Audubon, Bat Conservation International, and tribal representatives. The American Wind Wildlife Institute, which includes every major wind company, was a full partner. When Interior Secretary Ken Salazar announced the guidelines, he pointed out that a plan endorsed by both the American Wind energy Association and Audubon speaks “volumes about our goals: to do everything we can to stand up for renewable energy” while protecting wildlife and habitat. cleaneR eneRgy In late 2011, after four years of legal battles, national Audubon, Audubon Arkansas, and the Sierra Club won an important victory that will reduce greenhouse-gas emissions and improve air quality in Arkansas. The settlement, with American electric power and its subsidiary, Southwestern electric power Co. (SWepCO), allowed the utilities to build a new, cleaner power plant in Arkansas in return for closing an older, dirtier one in nearby Texas. the agreement also required SWepCO to conserve significant wetlands and forests in perpetuity; promote energy efficiency in surrounding states; and replace coal by buying hundreds of megawatts of new clean energy in the region. The utility also agreed to limit the development of new plants and transmission lines within important natural areas surrounding the plant. Rising sea levels Audubon fights for climate change action beyond legislatures and the courts. Our practical, science-based response to sea-level rise is on display in the work we’re doing for Atlantic Flyway saltmarsh birds. The U.S. Fish and Wildlife Service recently announced a nearly $1 million grant, matched by more than $500,000 in non- federal funds, to protect and restore 450 acres of tidal marsh and other habitats on Maryland’s eastern Shore. Audubon Maryland-DC and other partners will assist with the restoration. This land lies within a landscape of ecologically significant marshes that is particularly vulnerable to climate change, and Audubon is partnering with The Conservation Fund and the Blackwater national Wildlife Refuge to identify the marshes most likely to adapt to sea-level rise. The project will enhance tidal wetlands to benefit Black Rails, Bald eagles, American Black ducks, Saltmarsh Sparrows, and other birds.</t>
  </si>
  <si>
    <t>Action</t>
  </si>
  <si>
    <t>Conservation victories are always shared successes. Scientists provide the knowledge that underpins environmental action. Not-for-profit advocacy organizations educate the public about the issues. Lawmakers enact legislation to protect wildlife and the natural world. But none of it would be possible without the passionate activism of the grassroots, the ordinary people who do extraordinary things on behalf of wildlife and natural places. Whether it’s cleaning beaches fouled by a disastrous oil spill or demanding that their legislators protect pristine places in the far north that are crucial to birds, it is the passion of these people that drives the forces of hope. Together, Audubon’s unparalleled network of activists channel that energy and produce real conservation success. RestoRing the gulf For two years Audubon staff in Washington, D.C., and the Mississippi Flyway, as well as volunteers across America, helped shape and push for the RESTORE Act. We saw victory this past July, when President Obama signed the bill into law, establishing one of the most significant pieces of conservation legislation passed in decades. RESTORE could direct as much as $20 billion in BP’s fines from the 2010 Deepwater Horizon oil spill to restoring Gulf Coast habitat. The success of passing RESTORE was built on the shoulders of many heroes, including Audubon’s allies in Congress, our partner environmental organizations, and the Walton Family Foundation. And Audubon activists have been working on the ground, coming to the defense of the Gulf’s birds and beaches in many ways. • During the spill’s first days, Audubon was the go-to group in the Gulf; more than 35,000 Audubon activists came forward to volunteer for rescue and recovery efforts. • Following the spill, about 200 Audubon Chapters educat- ed members about the crisis, inspiring them to take action. • Audubon activists delivered more than 115,000 emails and phones calls to legislators in Congress. In the months leading up to RESTORE’s passage, Audubon kept the pressure on. We launched the Missis- sippi Flyway Action Network (MFAN), which unites online and offline communities and encourages a flyways- minded approach to conservation. The initiative trained volunteer leaders who met with legislators in Washington; wrote op-eds and letters to editors; worked with Chapters in the 14 Mississippi Flyway states to involve their members; sent letters and made phone calls to state lawmakers and congressional delegations; and more. RESTORE is a victory shared by many. But none were more heroic, or more passionate, than our grassroots activists. Without them, this simply would not have happened. safeguaRding the aRctic Audubon has been working in the National Petroleum Reserve-Alaska (Reserve), the largest public land unit in the country, for more than two decades. This roughly 23-million-acre landscape is one of the most important breeding grounds for more than five million birds from across all four North American flyways, including the Spectacled Eider, Yellow-billed Loon, and Pacific Brant. In August Secretary of the Interior Ken Salazar announced a “preferred alternative” for managing the Reserve, putting Audubon and its partners on the verge of a conservation victory of staggering scale. The plan, expected to be finalized in december, would designate 11 million acres—roughly the size of Massachusetts and Connecticut combined—in the Reserve as unavailable to oil and gas leasing. The plan includes 96 percent of the priority areas identified in Audubon’s conservation recommendations to the Department of the Interior. While Audubon scientists have been fighting for balanced management in the Reserve for more than 20 years, victory would have been impossible without the passionate and relentless efforts of Audubon activists. In 2011 more than 100 Audubon Chapters engaged their members—18,000 of them—to send postcards to the Interior department supporting protection of the Reserve’s key wildlife areas, including teshekpuk lake. this year, when Audubon magazine ran a story about the Reserve that included a postcard to be mailed to Secretary Salazar, urging protection of the Reserve, many readers did just that. saving habitat Cape Hatteras National Seashore, on North Carolina’s Outer Banks, is visited by hundreds of thousands of Americans each year. It also provides vital habitat for a number of Audubon priority species, including Piping plovers, least terns, and American Oystercatchers. In early 2011, in response to a lawsuit filed by the Southern environmental law Center on behalf of Audubon North Carolina and Defenders of Wildlife, the Na- tional Park Service implemented a long-overdue management plan that finally put conservation of these beaches on equal footing with recreation. The plan is already paying off. In 2007 there were no Black Skimmer nests reported at the seashore; in 2011 there were 99. during the same period, least tern nests rose more than 500 percent, from 194 to 1,048, and sea turtle nests nearly doubled, from 82 to 147. Some of the seashore’s human visitors, most notably off-road-vehicle (ORV) enthusiasts, are angry about the new rules, and they have pressured the state’s congressional delegation to have them overturned. In response, an army of activists, mobilized by Audubon North Carolina and like-minded groups, is battling back on behalf of the birds. the state office has gotten its message out through mailings, press releases, its website and blog, and social media. Activists are determined to continue fighting for the birds by keeping the pressure on the North Carolina legislators who want to overturn the current regulations and return the beach to what one Audubon North Carolina official calls “an ORV free-for-all.”</t>
  </si>
  <si>
    <t>engaging our network</t>
  </si>
  <si>
    <t>Audubon was a social network from its inception, when early conservationists formed chapters that opposed the killing of birds for hats and clothing. A century later our social network has truly come to life. We’re communicating vital conservation messages and connecting with increasingly diverse audiences. That might mean giving website visitors an up-close look at a seabird colony, the way we did via Puffin Cam. Or offering nature lovers a chance, with Exit the Highway, our exciting collaboration with Toyota, to join a virtual community and share their favorite nature photos. Or providing the latest news from around our network with Wingspan, a monthly, flyway-customized email newsletter. This virtual network is providing new support for our mission. We’re using social media to build a bigger Audubon community, tripling our social media followers in the past year. We’re also growing fundraising through digital channels: Fiscal year 2012 saw a 300 percent increase in net online revenue over the previous year. Online channels can also be effective pieces of a larger conservation effort. June’s Raise Your Voice for Arctic Birds multiplatform campaign (direct mail, email, social media, and public relations) was a collaboration of National Audubon’s Engagement and Policy teams, the Audubon Alaska state program, and our partners at the American Birding Association to raise support for protecting critical habitat in Alaska. Conservation Doesn't Have a Party Conservation is not left, right, or center—it’s common sense. In 2012 Audubon, in partnership with the Republican organization ConservAmerica, launched a bold campaign, “Because Conservation Doesn’t Have a Party,” to engage people all along the political spectrum. Nearly 120,000 people signed the American Eagle Compact and participated via a blog and social media in an attempt to lift conservation above the partisan rancor that prevents any progress on resolving congressional gridlock. Toyota and TogetherGreen: 48,000 people Exit the Highway Last summer Toyota and Audubon challenged people to “Exit the Highway.” By pledging to spend time in nature and by submitting photos digitally—through facebook, Twitter, instagram, or a mobile- optimized website—campaign participants could win a Toyota Prius. 1remembering the Gulf Spill: oil &amp; Birds Don't Mix A virtual oil slick oozed down the Audubon website last spring to commemorate the second anniversary of the Deepwater Horizon disaster. in response, 9,000 people took action by sharing through social media, donating, and writing letters to legislators. Social Media: facebook, Twitter &amp; Beyond Audubon now reaches 60,000 people on facebook and 22,000 on Twitter, and more on such networks as Tumblr and pinterest. in addition, in 2012 we quadrupled engagement rates with more followers liking, sharing, and re-tweeting Audubon news to their own networks. Travels With Melody: following a Migrating plover in october online supporters were introduced to Melody, a fictional piping plover, as she migrated from Long island to the Bahamas. The campaign, with email updates and an interactive story map, highlighted Audubon's efforts for shorebirds along the Atlantic flyway. puffin cam: A visit to a Seabird colony Through a partnership with the Annenberg foundation's explore.org, Audubon streamed the daily actions of Atlantic puffins and ospreys live from Maine's Seal island to more than a million screens across the country, recruiting new supporters for Audubon's project puffin. remembering the Gulf Spill: oil &amp; Birds Don't Mix A virtual oil slick oozed down the Audubon website last spring to commemorate the second anniversary of the Deepwater Horizon disaster. in response, 9,000 people took action by sharing through social media, donating, and writing letters to legislators. Social Media: facebook, Twitter &amp; Beyond Audubon now reaches 60,000 people on facebook and 22,000 on Twitter, and more on such networks as Tumblr and pinterest. in addi- tion, in 2012 we quadrupled engagement rates with more followers liking, sharing, and re-tweeting Audubon news to their own networks. Travels With Melody: following a Migrating plover in october online supporters were introduced to Melody, a fictional piping plover, as she migrated from Long island to the Bahamas. The campaign, with email updates and an interactive story map, highlighted Audubon's efforts for shorebirds along the Atlantic flyway. Toyota and TogetherGreen: 48,000 people Exit the Highway Last summer Toyota and Audubon challenged people to “Exit the Highway.” By pledging to spend time in nature and by submitting photos digitally—through facebook, Twitter, instagram, or a mobile- optimized website—campaign participants could win a Toyota prius. Action Alert! Engagement Made Easy With our regular Audubon Action Alerts, we rally members of our growing online community to get engaged in today's most pressing matters: defending beach-nesting birds in north carolina, for example. With a click, a visitor can learn more and get involved.</t>
  </si>
  <si>
    <t>key species</t>
  </si>
  <si>
    <t>A conservation strategy built around a key species is pretty straightforward—and highly effective. It’s also the basis for Audubon’s Strategic Plan, which targets 64 priority bird species and 118 million acres of critical habitat across the Americas. If you protect a species by saving significant blocks of its habitat, other species will also benefit. Audubon pioneered this approach on behalf of the sage-grouse. last year we worked with the U.S. Fish and Wildlife Service to use the strategy for other imperiled species. Next we'll roll out the plan to protect birds beyond the Mountain West. saving sage-gRouse Five years ago, when Audubon Wyoming set out to save the sagebrush ecosystem, it found the means to create protective policy for the Greater Sage-Grouse. We wanted to steer development in the interior West, especially energy development, to areas where impacts on birds would be minimal. Our immediate goal was to identify and protect the most critical sage-grouse habitat. But we also knew that a range of other wildlife would benefit— from grassland birds, including the Sage Sparrow and the Brewer’s Sparrow, to pronghorn Antelope and elk. While we can protect large chunks of habitat, the reality is that we can’t save everything. So we must focus our conservation strategies on the most valuable places. In Wyoming, Audubon worked with a range of stakeholders, from state and federal agencies to the oil, gas, and wind industries and ranchers. Audubon scientists created maps that pinpointed core areas crucial to the sage-grouse; the 14 million acres they settled on encompassed a little more than 20 percent of Wyoming but included breeding habitat for 80 percent of its sage- grouse. Taking into consideration research showing that the birds avoid juniper trees and drilling rigs in the winter, and that the related Prairie-Chicken steers clear of wind turbines, the task force recommended that core area “surface disturbance”—gas wells, wind turbines, roads, pipelines, even overhead transmission lines—be limited to a maximum of five percent of each square mile. Today Audubon’s pioneering approach to sage-grouse conservation is sweeping across the West. A number of states—Washington, Oregon, Idaho, and Nevada—are submitting sage-grouse management plans to the U.S. Fish and Wildlife Service; Utah, Colorado, and Montana have plans in the works, too. Audubon’s effort has already protected 15 million acres (and growing) across the West, laying a foundation for responsible energy development in the region. WoRk With the usfWs This past year, when the U.S. Fish and Wildlife Service was seeking a cutting-edge core-habitat strategy to use as a model for conservation nationwide, the success of our work with sage-grouse convinced the agency that our approach could be widely applied to other imperiled species and habitats across the hemisphere. As USFWS Director Dan Ashe said, “I see great potential in cooperating with Audubon to develop common species-based objectives and to work together to ensure landscape--scale conservation is achieved.” Audubon’s key species strategy will be the subject of a 2013 forum held by the USFWS and the National Fish and Wildlife Foundation and co-hosted by Audubon. putting it into pRactice Audubon’s policy, science, and conservation teams have identified additional species that would benefit from the sage-grouse approach. So far we have identified nine key species, representing all four flyways, including the Western Sandpiper, the lesser prairie-Chicken, the Cerulean Warbler, and the Piping Plover. One species already benefiting from this strategy is the Yellow-billed Cuckoo. Our Western Rivers initiative in Arizona and New Mexico focuses, in part, on the imperiled riparian woodlands the species depends on to survive. By focusing our conservation work on the remaining large tracts of cottonwoods and willows, we can save critical habitat for the Yellow-billed Cuckoo, currently a candidate for the endangered species list. that will, in turn, benefit other birds, including the Southwestern Willow Flycatcher, and other wildlife as well.</t>
  </si>
  <si>
    <t>together green</t>
  </si>
  <si>
    <t>toyota and Audubon team up to support emerging conservation leaders and jump-start innovative projects in communities all across the country. An old mine gets new life A century ago, a mine site outside pittsburgh teemed with men digging for coal. In 1948, when the operation shut down for good, it left a scarred landscape. now the pittsburgh botanic Garden and the Audubon Society of Western pennsylvania are using a toyota together- Green grant to turn this old mine into a conservation- ist’s dream—a botanic garden complete with wooded ridges, burbling streams, and abundant birds, including woodpeckers and Indigo buntings. Kids from Auberle, an organization that helps struggling children and families, have pitched in, removing invasive species and helping prepare the site for an acid mine drainage treatment system. the young people have also enjoyed learning about birds and native plants in an outdoors education program. “they were enthusiastic as soon as we put the binoculars in their hands,” says Gabi Hughes, an educator with the Chapter. Audubon Center Helps Community Heal After tornado In May 2011 a tornado struck Joplin, Missouri, kill- ing 160 people, destroying 8,000 homes, and leaving behind a mile-wide band of debris. Joplin’s Wildcat Glades Conservation and Audubon Center had something special to offer a community in need: a beautiful place where kids could not only stay out of harm’s way during the cleanup but where they could also explore creeks, plant flowers, dig in the soil, and discover the healing power of nature. With an emergency grant from Toyota TogetherGreen, the Wildcat Glades Center was able to offer free summer camps and nature programs. the Center also provided educational programs on water quality and conservation to kids from high-poverty schools. Students and community volunteers installed a rain garden and planted thousands of trees around Joplin as the city recovered—proof that even after a tragedy, communities can come together to create beauty and make change. ‘Birds mean Business’ shows Birding’s economic Value birdwatching can mean big business for the local economy. An Audubon new York initiative, “Birds Mean Business,” builds support for protecting open space and IBAs, demonstrates to businesses and municipalities that birdwatchers bolster local economies, and inspires collaboration with state and local governments. The campaign, created by Audubon new York’s Sean Mahar through a toyota togetherGreen Fellowship, has visiting birders leave calling cards with local businesses, tourism agencies, and government officials. To date, 100,000 cards have been distributed through the state’s Centers, 27 Chapters, bird clubs, and Wild birds unlimited stores. multiculturalism and Birding in Fargo You might not mention Fargo, North Dakota, when you name diverse u.S. cities. And that’s a shame, says Marshall Johnson of Audubon North Dakota, because “it’s a very diverse city and grow- ing more and more so.” Bosnians and Africans from various nations, for example, have moved here from war-torn areas. With a toyota together- Green fellowship, Johnson is helping his new neighbors feel at home by introducing them to the local birdlife. this fall he launched the dakotalark Youth Leadership Program, which teaches birding to fourth and fifth graders in two city schools. On field trips to places like Audubon’s own Edward M. Brigham III Sanctuary, students get to use their new knowledge. Johnson also spearheads a restoration project in the city’s most diverse neighborhood, where adults and kids are helping to transform a neglected site into native prairie.</t>
  </si>
  <si>
    <t>One Audubon</t>
  </si>
  <si>
    <t>We follow the flyways and work as one. The flyways traveled by migratory birds each spring and fall inspire our model for organizational alignment. By connecting the work of the Audubon network—Chapters, Centers, national and state staff, volunteers, U.S. and international partners, and other supporters—along each of the flyways of the Americas, Audubon can weave a seamless web of conservation for both migratory and non-migratory species. By working toward common flyway conservation goals, we can have greater impact. And by coordinating resources and expertise, we can increase our efficiency across the network. State Programs Audubon’s 22 state programs give us a presence at statehouses and provide state-wide leadership for Chapters and Centers. The state programs are a powerful force for programmatic alignment throughout the flyways. Centers Forty-seven Audubon Centers introduce more than a million visitors each year to the natural world—and inspire them to help protect it. Chapters Audubon’s 465 Chapters are more than our face in communities from coast to coast; they are the drivers of our on-the-ground conservation work. Many of the most important Audubon milestones took flight from our Chapter members’ dedication and passion for birds and nature. As full partners in our Strategic Plan, Chapters can be an even more powerful force for conservation. Hemispheric Partners Audubon works with 19 BirdLife International partners and others across the Americas to protect birds throughout their annual lifecycles of breeding, migration, and wintering. Engagement: Increase Reach and Diversity By engaging a broader and more diverse audience in our work, Audubon will meet the complex challenges facing birds. No other conservation organization has Audubon’s wingspan, from the grassroots to the grasstops. As the leading brand in bird conservation, Audubon has the power to unite diverse stakeholders to solve even the toughest problems and the reach to motivate individuals and communities to take action for birds and the environment. Nevertheless, like the environmental movement overall, we face a challenge: Our members and supporters do not fully reflect the nation’s changing demographics. Under our strategic plan, Audubon will bring the inspiration of nature to diverse communities through Audubon Centers, our Toyota TogetherGreen partnership, and other initiatives. We will extend our reach beyond the 1.8 million who read each issue of Audubon magazine to embrace audiences more likely found on Facebook, Twitter, or the next platform. We will engage a new generation of conservation leaders while maintaining our core loyal friends.</t>
  </si>
  <si>
    <t>Conservation Strategies</t>
  </si>
  <si>
    <t>By focusing our work on five specific strategies, Audubon can maximize the impact we have on birds and the habitat they need. Putting working Lands to work for Birds &amp; People best management practices on ranches, farms, and forests hold the key to survival for more than 150 species of threatened grassland and forest birds. by partnering with landowners, Audubon can help ensure a bright future for birds like the Cerulean Warbler and the Tricolored blackbird, and a healthy landscape for future generations. sharing our seas &amp; shores Coastal areas are a magnet for birds and people alike. Unfortunately, overfishing, development, and sea-level rise put 60 percent of coastal birds at risk. by expanding our successful coastal stewardship program, Audubon can enlist a growing army of volunteer caretakers of nesting habitats. Seabirds are also vulnerable—they make up close to half the species on Audubon’s Watchlist. by incorporating marine sites into our Important bird Areas program, Audubon can advance policies and practices that will reduce threats such as overfishing and pollution from oil and other causes. saving important Bird Areas Knowing which places are most important for birds is the first step toward conserving them. Audubon has identified 2,544 Important Bird Areas in the United States, covering 378 million acres, and is supporting work in some of the 2,345 IbAs in latin America, the Caribbean, and Canada. now we can harness the Audubon network to protect, restore, and advocate for these landscapes and the birds that depend on them. shaping a healthy Climate &amp; Clean energy future Climate change poses an unprecedented threat not just to birds but to biodiversity and our shared quality of life. Audubon is responding to this challenge with an equally unprecedented combination of strategies, from advancing transformational policies that reduce carbon emissions and support well- sited green energy to leading adaptive land-management practices that will mitigate the impact of sea-level rise and climate change. Creating Bird-friendly Communities Most Americans live in cities or suburbs, and people can play a critical role in fostering healthy wildlife populations and communities. Rural regions have an outsized opportunity to contribute. As the leading voice for birds, Audubon can inspire the one in five adults who watches birds to make daily lifestyle choices that add up to real conservation impact.</t>
  </si>
  <si>
    <t>Audubon’s work requires a broad- based approach, from a global scale down to the community level. but whether it’s conserving wintering habitat in a far-flung part of our hemisphere or connecting kids to nature at an Audubon Center, it’s all crucial to our mission. As you read this report, you will see the many ways we accomplish our work. look at our sensible approach to the siting of wind farms. our work with multiple partners—government agencies, other conservation groups, and the wind industry—led to the creation of historic wind-farm guidelines that maximize protection for birds. And look at how we’re deploying our legal team to contest Shell’s reckless plans to drill for oil off northern Alaska. our community work is no less valuable, whether it’s tucson Audubon’s program to make the city’s barrio lane neighborhood more welcoming for birds and people, or the Audubon Center at debs park’s internship program, which is finding the next generation of conservation leaders in its own east los Angeles neighborhood. the challenges we face are daunting— none more so than the threat of global climate change. but based on our recent successes, and on our clear, strategic vision of a better future, I believe no group has the passion and potential to address these challenges that Audubon does. thanks for your past support. I look forward to working with you in the future.</t>
  </si>
  <si>
    <t>Passion + Action = Network. That’s been Audubon’s story for the past two years—gluing together 465 grassroots Chapters, 22 powerhouse state programs, and 47 environmental education Centers that serve more than a million people. Our flyways vision inspires the four million people we reach, and it makes our mission clear to birders, conservationists, and lawmakers. We’ve tapped people’s passion and translated that into action— on a landscape scale and in our communities. This is a new, robust Audubon. It’s One Audubon. Some doubted that our network would be able to leverage its strengths; others questioned whether we could find a common voice. But while we may not be done, we’re well on our way. Consider these facts: In the past year we’ve taken a giant step toward restoring the Gulf Coast, and our members have planted thousands of bird-friendly native gardens. We’ve partnered with Toyota to launch a diverse army of TogetherGreen fellows in every state, and we’ve helped write the rules that will harness wind energy in the right places while protecting tipping-point bird habitats. I hope you enjoy this report. To start with, we want to share some overarching themes: Network Action, Healthy Climate, and the power of Key Species. Please go to audubon.org and let us know what you think.</t>
  </si>
  <si>
    <t>The political stars are aligning along the Pacific Flyway, paving the way for significant conservation gains. In California, for instance, we’ve been instrumental in creating the country’s largest network of marine reserves— a boon for Audubon priority birds like Marbled Murrelets and Black Oyster - catchers as well as for fish and marine mammals. Now Oregon and Washington are beginning to follow suit. On land, Audubon California is partnering with other nonprofits and government agencies to help farmers and ranchers adopt more bird-friendly practices. Putting working lands to work for birds makes farmers, the government, and Audubon happy. Paying rice and alfalfa farmers to delay their harvest, for instance, benefits migrating Long-billed Curlews and breeding Tricolored Blackbirds. Although Alaska is part of the Pacific Flyway, it could be considered the Mother of All Flyways, because billions of birds breed there. That’s why the government’s preliminary decision this year, promoted by Audubon, to safeguard nearly half of the 23-million-acre National Petroleum Reserve-Alaska was so important. Protecting an area five times the size of Yellowstone is unparalleled.</t>
  </si>
  <si>
    <t>Partners</t>
  </si>
  <si>
    <t>What do a car company and a conservation organization have in common? plenty: Innovation. leadership. Commitment to community. dedication to diversity. And a focus on meeting the needs of the present while investing in the future. that’s why toyota awarded Audubon a five-year, $20 million grant to launch TogetherGreen, which engages individuals and communities in conservation projects. “We wanted to fund a program that would truly touch the 50 states,” says Toyota’s Pat Pineda. “And Audubon, with its urban Centers, Chapters, and sanctuaries, has the infrastructure to do that. Through this program, where collaboration is very much encouraged, we’ve been able to scale our efforts and make an even bigger difference. We’ve been able to leverage partnerships with over 1,500 organizations. I think togetherGreen has been a pioneer in working toward diversifying the environmental movement. our company feels very, very proud of that,” she says, pointing out that more than 30 percent of togetherGreen participants are people of color. “It’s really important that the environmental movement reflect the changing demographics in this country.</t>
  </si>
  <si>
    <t>For Audubon to remain relevant and vibrant and successfully achieve its vital mission of hemispheric conservation, the organization and the people who carry out the mission must reflect not just the diversity of the physical world we share with birds but the diversity of the people who live alongside those birds. In other words, Audubon as an organization is vigorously strengthened by the diverse perspectives of all those who thrive with birds, in our cities, our rural areas, and in between. The notion of community conservation is about extending Audubon’s reach and pushing us to broaden our idea of what conservation means. It is about leveraging our awesome network of 47 Centers and 465 Chapters, which pumps the lifeblood into our conservation efforts. Our Centers and Chapters bring together diverse communities of birds and people to create healthy, sustainable relation- ships. They are our heartbeat.</t>
  </si>
  <si>
    <t>Hemispheric Reach</t>
  </si>
  <si>
    <t>Each spring and fall, billions of migratory birds follow the flyways of the Americas from wintering to breeding grounds and back again. By protecting the web of life that represents the Americas’ richest veins of biodiversity, Audubon is safeguarding our great natural heritage for future generations, preserving our shared quality of life, and fostering a healthier environment for us all.</t>
  </si>
  <si>
    <t>protecting the flyways</t>
  </si>
  <si>
    <t>2010 annual report</t>
  </si>
  <si>
    <t>Protecting the Flyways Each spring and fall, millions of birds, from tiny Ruby-throated Hummingbirds to majestic Golden Eagles, take wing across vast expanses of the Western Hemisphere. Audubon staff, Chapters, volunteers, and U.S. and international partners are ensuring safe passage and healthy breeding, wintering, and resting habitat at Important Bird Areas all along the way. Important Bird Areas the important bird areas (iba) program transcends political and geographic borders to connect bird conservation around the globe. As the U.S. partner of BirdLife International, Audubon is leading the way in identifying and protecting critical habitat and in forging partnerships with conservationists throughout the hemisphere. Over 370 million acres in the U.S.—an area larger than California, Florida, New York, and Texas combined— have been designated IBAs, and each of these 2,500 sites is a hub for conservation stewardship and action. CONSERVATION IMPACT Promoted protection of more than 370 million acres of vital bird habitat in 2,500 IBAs 3Raised public awareness of 424 Globally Significant IBAs Engaged 200 IBA Adoption Groups in hands-on citizen science and conservation Leveraged IBA status to influence land use and planning decisions in more than a dozen states. Atlantic Flyway The Atlantic Flyway is a superhighway for some of the most proficient flyers of the bird kingdom, such as Red Knots, some of which journey 9,300 miles from The Arctic to the tip of Tierra del Fuego for the winter. Audubon’s IBA safety net for these long-distance travelers (and their cousins that do not migrate as far) extends from the boreal forests of the Northeast to the wetlands of the Everglades, and reaches south of the border through our International Alliances Program. VERMONT Audubon Vermont’s Forest Stewardship Initiative surpassed 120,000 acres in 2010. Since 2006, this innovative program has engaged individual landowners in habitat management practices that benefit birds nesting in the state’s forests, including Audubon WatchList species like the Wood Thrush and Canada Warbler. The initiative’s influence is also spreading through training for professional foresters responsible for management of over one million acres in the state. In collaboration with Audubon New York, Vermont staff laid the groundwork for outreach and training targeting additional foresters who own and manage millions of acres in the Northern Forest, including the Adirondacks. NEW YORK Northeast grassland habitat, important to many species of Atlantic Flyway birds, got a boost from Audubon New York’s work with the State Department of Environmental Conservation on the Landowner Incentive Program. Audubon helps recruit program participants and writes management plans for them. Each receives payment for managing land to support grassland species like Grasshopper Sparrow and Bobolink. This vulnerable group of birds has declined more in the past 40 years than other birds in New York. MAINE Atlantic Puffin colonies on Maine’s coastal islands achieved record-high populations, thanks to Audubon’s Project Puffin. Now in its thirty-seventh year, this innovative program is behind the resurgence of nesting puffin colonies on three Maine coast islands. Razorbills, Common Murres, Common and Arctic Terns, and other species are also reaping its benefits. Meanwhile, techniques pioneered in Maine are helping to restore nesting islands for birds around the globe. NORTH CAROLINA The Piping Plover is only one of the Atlantic Flyway’s coastal species that winter on North Carolina’s Outer Banks, including Cape Hatteras National Seashore. Audubon North Carolina and its conservation partners achieved a victory in their ongoing fight to protect habitat for this federally declared threatened species when a federal judge upheld designation of these sites as critical winter habitat. FLORIDA One of the richest ecosystems in the world, the Everglades has been ditched, diked, and drained, isolating native habitats from life-giving water and resulting in massive loss of wildlife. This year, after twenty years of advocacy work from Audubon of Florida and local Chapters, allies, and agencies, construction began on a one-mile bridge over the Tamiami Trail—a roadway that crosses the Everglades and cuts off water flow to Everglades National Park. This will be the first of several miles of elevated roadways allowing water to flow freely into the River of Grass, a critical step for the recovery of the region’s once vast abundance of birdlife, such as Roseate Spoonbills, Wood Storks, and Snail Kites. Mississippi Flyway Nearly one-third of the continent’s bird species spend at least part of their lives on the Mississippi Flyway. But the river and its watershed face a daunting array of environmental threats, from upriver pollution to coastal erosion in Louisiana. Audubon’s Mississippi River Initiative brings together volunteers, Chapters, citizen scientists, and grassroots activists to protect and restore America’s River and to preserve habitat in the U.S. and in Central and South America. MINNESOTA AND IOWA Timber management practices in northeastern Iowa’s Yellow River Forest Important Bird Area are more bird-friendly, thanks to a 33-year Audubon study of Red-Shouldered Hawks’ nesting preferences and reproductive success. Science is also at the heart of Audubon Minnesota’s six-year project to develop the state’s first Breeding Bird Atlas. Engaging 600 citizen scientists, including representatives of all Chapters in the state as well as other partners, it will frame statewide conservation priorities when completed in 2014. Meanwhile, the new information it provides is improving conservation effectiveness every year. ILLINOIS Bobolinks, Henslow’s Sparrows, and Grasshopper Sparrows are only a few of the grassland species that benefit from the 21 IBAs in the Chicago metropolitan area. Audubon of the Chicago Region, Thorn Creek Audubon, Chicago Audubon Society, and a cadre of dedicated volunteers and partners are restoring grassland habitat that is critical for many Mississippi Flyway migrants. Particularly impressive are the results at Spring Creek Forest Preserve. When habitat restoration began in earnest six years ago, grassland birds were barely hanging on. Now, thanks to the commitment of local volunteers and other conservation partners, the site is proudly known as Spring Creek IBA. ARKANSAS Air quality, human health, and Arkansas’ largest rookery of wading birds—including herons, egrets, ibis, and anhingas—are threatened by a proposed coalfired power plant, potentially located across the street from the Arkansas Little River Bottoms IBA. Audubon Arkansas and its conservation partners’ aggressive fight to prevent construction scored a victory with a recent court decision requiring the developer to halt work in the site’s wetlands, pending assessment of environmental impacts and threats to endangered species such as the Interior Least Tern MISSOURI In its fifth year, Audubon Missouri’s IBA program engages Chapters and other partners to monitor and protect 47 sites across the state, including five Globally Significant IBAs. Grassland birds face particular threats from habitat loss, and species like the state-endangered Greater Prairie-Chicken, Upland Sandpiper, and Henslow’s Sparrow are reaping the benefits of work at Cole Camp Prairies and Grand River Grassland IBAs. In the last three years, Cole Camp Prairies has shown the highest populations of Henslow’s ever recorded for the site. Rosabel Miro Executive Director Panama Audubon Society A Panama City native, Rosabel’s interest was in meeting other young people, not protecting birds, when she attended her first Panama Audubon Society (PAS) outing in 1995. But it didn’t take long for Panama’s incredible birdlife to capture her heart and for her leadership to transform the organization into one of the driving forces behind the emergent Panamanian environmental movement. As Executive Director of PAS, she is raising awareness of the importance of Panama Bay to both global shorebirds and local livelihoods. The Conservation Plan for the Bay, recently completed with guidance from Audubon’s International Alliances Program, will guide PAS’s work to protect this Global IBA in the face of multiple threats, including uncontrolled urban development, agricultural encroachment, pollution, and poor government oversight. Central Flyway Sometimes referred to as the Flyway of the Rocky Mountains and the Great Plains, the Central Flyway encompasses some of our nation’s most productive habitat for waterfowl, including Nebraska’s Platte River, where hundreds of thousands of Sandhill Cranes gather early each spring en route to the Arctic. Energy development—both renewable and not—has big environmental implications for the Great Plains region. That’s why finding wildlife-friendly green energy is a priority for Audubon’s network of staff, Chapters, and stakeholders. COLORADO Audubon Colorado and its Chapters are leading the charge to ensure wildlife-friendly windenergy development in the state, working with a coalition of conservation groups and wind-energy representatives. Understanding the habitat needs of target bird species provides a framework for sound energy-siting decisions. This spring, the coalition rolled out its first three sets of speciesbased Best Management Practices for Mountain Plovers, Sharp-tailed Grouse, and Greater Prairie-Chickens. By providing wind developers with clear guidance on wildlife impacts, this approach will not only help protect wildlife but also speed renewable energy development. DAKOTAS Sustainable wind development in the region also received a boost from Audubon Dakota’s leadership in the American Wind Wildlife Institute, a collaborative initiative that brings conservation organizations together with wind-industry representatives to advance both wind-energy development and wildlife protection. The group’s web-based landscape-scale information system and other resources will provide developers and conservationists alike with much-needed information to guide siting decisions that also safeguard habitat. NEBRASKA Audubon’s Lillian Annette Rowe Sanctuary, home to federally endangered Whooping Cranes, Interior Least Terns, and threatened Piping Plovers, has earned it designation as a Globally Significant IBA. The Big Bend Audubon Chapter has fought to protect the river from harmful development since 1974. Together with sanctuary staff, the Chapter also launched a restoration effort that now enlists other organizations and agencies to clear nearly 30 miles of the Platte River channel for cranes and other birds each year. Come spring, the sanctuary hosts thousands of visitors from around the globe who come to witness the inspiring spectacle of crane migration. TEXAS The western coast of the Gulf of Mexico lies along the Central Flyway, and provides vital nesting and wintering habitat for a wide array of waterbirds. This summer’s Gulf oil disaster made Audubon Texas’s coastal stewardship program even more important. Texas nesting sites proved to be healthy and productive for birds like Brown Pelicans, Roseate Spoonbills, and Reddish Egrets—no small tribute to decades of conservation action from Audubon’s team of coastal wardens, volunteers, and the essential work of local Chapters. Ernie Rousek Board Member, Spring Creek Prairie Audubon Center After learning in 1978 that 230 acres of native tallgrass prairie near Lincoln, Nebraska were scheduled for sale as a development area, Ernie launched a personal crusade. In concert with the Wachiska Audubon Society (of which he was Chairman), he lobbied the state legislature and the University of Nebraska Board of Regents to help protect the pristine stretch of Nine Mile Prairie, home to more than 80 bird species (including Upland Sandpipers and meadowlarks) and 392 plant species. As a result, this vital piece of the region’s natural heritage was spared, and has become a site for native grassland research and student field trips. A stewardship board member of the 800-acre Spring Creek Prairie Audubon Center, Ernie is something of a force of nature himself—assisting with native seed gathering and prescribed burns (necessary to replicate the natural prairie burn cycle), among other acts of volunteerism. “It’s easy to overlook how critical prairie land is to birds and other wildlife,” he explained. “I was thrilled to find that Audubon recognized the importance of its preservation.” Pacific Flyway Millions of birds—more than 350 species— follow the Pacific Flyway each year, from the Bering Strait to South America. Many shorebirds, like the Western Sandpiper, travel along the West Coast from Alaska to South America, while landbirds like the Ferruginous Hawk soar over the interior of California and Arizona into Mexico. The flyway’s landscapes are as diverse as its birds, from urban parks and backyards to deserts and mountains. Audubon’s Chapters, citizen scientists, and volunteers are protecting and restoring the vital links along the way. ALASKA Audubon Alaska’s leadership in protecting the Teshekpuk Lake Special Area, a Globally Significant IBA, from oil and gas development paid off this year. The Bureau of Land Management deferred the sale of leases, pending further study of the needs of caribou herds that calve there. Located in the National Petroleum ReserveAlaska, Teshekpuk Lake also hosts millions of breeding waterbirds each summer. In addition, efforts to protect key watersheds in the Tongass National Forest gained traction when the U.S. Forest Service announced that it would transition away from old-growth logging toward more sustainable forest management. ARIZONA Arizona’s grasslands are home to a wide range of birds and other wildlife, including Baird’s Sparrow, which has been designated a species of special concern. The region is also important to ranchers and other landowners, small and large, and its list of environmental challenges includes water management and development. Audubon staff at the AppletonWhittell Research Ranch are leading efforts to bridge the gap that sometimes exists between conservationists and other stakeholders, through community outreach like the Science on the Sonoita Plain symposium it hosted this summer. OREGON Sauvie Island Wildlife Area, an IBA located just 15 miles from downtown Portland, is home to wintering waterfowl, Tundra Swans, Sandhill Cranes, Bald Eagles, and more than 250 other species. Portland Audubon partnered with state wildlife and parks agencies to restore more than 25 acres of shorebird habitat and engage volunteers in ongoing invasive species-removal projects. Sauvie Island is also a popular destination for its field trips, including the annual Raptor Road Trip, which last year introduced more than 1,500 participants to the region’s wintering raptors. CALIFORNIA Audubon California’s ongoing work to conserve vital Tejon Ranch habitat reached a major milestone with the state’s approval of $15.8 million to purchase conservation easements protecting some of the best wildlife habitat on the ranch. Bald Eagles, Burrowing Owls, Swainson’s Hawks, Tricolored Blackbirds, and Loggerhead Shrike are only some of the birds that call these areas home, as does the federally endangered San Joaquin Kit Fox. This funding was an important step in the implementation of the 2008 Tejon Ranch Conservation Agreement led by Audubon California and four other conservation organizations, which provided protection for up to 240,000 acres of spectacular California wildlands. The Tejon Ranch is part of two Globally Significant Important Bird Areas. Rene Altamirano Acosta Partner, International Alliances Program Through the 1990s, Rene noticed that less rain was falling on his 500-acre cattle ranch in Veracruz, Mexico— and its grasslands were becoming less fertile, making the living he earned from them less predictable. So, assisted by Audubon’s International Alliances Program and partner Pronatura (Mexico’s largest in-country conservation organization), he reduced his herd to allow most of the land to revert to a naturally functioning ecosystem. As a result, much of the acreage is being transformed to dense forest, regaining the habitat’s vital role as roosting and feeding habitat for some of the millions of migratory raptors that pass through the area twice each year. As he converts his operation to a balance of sustainable agriculture and forest conservation, Rene is charting the course for a new economy in the region.</t>
  </si>
  <si>
    <t>inspiring discovery and conservation</t>
  </si>
  <si>
    <t>Audubon Centers, TogetherGreen, and Chapter programs that connect people of all ages and backgrounds with nature are just a few of the ways we inspire people to learn, care, and act. CONSERVATION IMPACT 3Hosted a million-plus visitors at our national network of more than 43 Audubon Centers 3With support from 163 Chapters, Audubon Adventures reached 173,380 elementary students in 40 states Brought conservation action home in 14 states through Audubon at Home Enlisted 27,000 TogetherGreen volunteers for a total of 167,000 hours of conservation work since the program began in 2008 Each Audubon Magazine issue inspired and empowered more than 2 million readers. Audubon Centers there is no substitute for hands-on nature experience and education. Improved academic performance and creativity, recreation and exercise, and restorative relaxation are only some of the benefits. But the opportunities to simply “get outside” are diminishing for many. With more than 80 Centers—43 nationally-operated and another 38 Chapter-based—Audubon is working to bring connection with nature within reach of all, whether in urban, suburban, or rural areas. SOUTH CAROLINA The Audubon Center at Francis Beidler Forest and Sanctuary is nestled in Four Holes Swamp. This 16,600-acre wildlife sanctuary encompasses an oldgrowth bald cypress-tupelo gum swamp. This year, more than 3,000 children from neighboring schools took part in school-year and summer day-camp programs designed to support both state curriculum standards and Audubon’s habitat conservation goals. OHIO Many residents of the neighborhoods in southern Columbus, Ohio, face obstacles that make it hard for them to connect with the natural world. Finding a remedy for this case of “nature deficit disorder” was a challenge that the Grange Insurance Audubon Center and Columbus Audubon were eager to meet. By partnering with the South Side Settlement House, they introduced students from kindergarten to sixth grade to the cycle of seasons and its impact on wildlife. These “bird sleuths” not only learned about the perils and threats that local birds face; they took action to help by removing invasive weeds, planting native plants, and creating a more welcoming environment for birds and people alike. BUILDING DIVERSITY Audubon Centers in Seattle, Phoenix, and Los Angeles are all located in communities with significant ethnic diversity. This made them ideal places for a special initiative, funded by the REI Foundation, to pilot different programming and marketing models designed to appeal to Latino youths and families. As part of the effort, Audubon enlisted a young Latino adult from each Center’s surrounding community. These interns worked with staff to craft programs and messages responsive to community interests and needs. Each also served as an ambassador— developing relationships, promoting Center visitation, and fostering interest in nature and conservation. In East Los Angeles, this outreach led more neighborhood families, many of whom had never visited the Audubon Center at Debs Park, to take part in its activities. In Seattle, the strategy was to bring Seward Park Audubon Center itself out into the community, through participation in popular communitybased fairs and other events. And in Phoenix, by working with Boys and Girls Clubs, the Rio Salado Audubon Center developed an after-school program focused on riparian habitat. Audubon is implementing the most successful practices from each pilot program across our network. In addition, many of the young interns and community members who took part are likely to be among tomorrow’s conservation stewards and leaders. Joshua Lipsky Environmental Lawyer/Chair, Seward Park Environmental &amp; Audubon Center Opened in 2008, the Seward Park Center is located in a 277- acre Seattle park, within a zip code the 2000 census indicated is the nation’s most diverse (59 different languages are spoken!). This unique urban setting drew Josh, a local resident and father of two, to the project. “I loved the idea of teaching the values and science of conservation to new audiences,” Lipsky said. “Particularly city kids with limited access to nature or environmental education. Audubon, our community supporters, and the city can be proud that, just two years in, the Center is already reaching the diverse audience we set out to serve. AUDUBON ADVENTURES For more than 25 years, Audubon Adventures has been bringing the excitement and inspiration of nature and wildlife into classrooms across the country. Educators rely on its award-winning combination of science-based information and activities to promote both literacy and science understanding among elementary school students. Innovative activities for after-school programs foster conservation commitment among middle and junior high students. Thanks in large part to the support of 163 Chapters, Audubon Adventures reached more than 170,000 students this year. Its new Action for Planet Earth edition introduced students to water, habitat, and energy resource-issues—and inspired individual responsibility and conservation action. AUDUBON MAGAZINE For more than a century, Audubon Magazine has inspired readers to learn more about the natural world. Whether exploring the joys of backyard birding or the natural wonders of Central America, charting the growing impact of climate change or providing definitive coverage of the Gulf oil disaster, the magazine’s quality is recognized by readers and journalists alike. Columbia School of Journalism judges again nominated Audubon for a National Magazine Award for General Excellence in 2010, while its readership reached an all-time high of more than 2 million readers with every issue. Conservation Audubon At Home audubon at home enlists apartment dwellers, homowners, and larger property owners to make lifestyle choices that benefit birds, wildlife, and the environment. From replacing invasive plants with natives in the backyard garden to opting for energy-efficient transportation alternatives, we can all make a difference. This year, in concert with Audubon Chapters and other partners, the program empowered hands-on conservation action in 14 states. In addition, our partnership with the Natural Resources Conservation Service and the National Association of Conservation Districts extended the program’s reach into every corner of the nation. Audubon New York helped secure passage of the Child Safe Playing Fields Act, which will prohibit the use of pesticides for aesthetic purposes on school grounds and playing fields. Prior to the act, millions of pounds of pesticides and synthetic fertilizers were used each year, posing a threat to birds, other wildlife, and water quality, as well as people. Wildlife-friendly yards are thriving at Virginia homes and schools, thanks to the Audubon Society of Northern Virginia’s Audubon At Home Ambassadors, who assist homeowners and other property managers in creating healthy habitat. Chimney Swifts are the beneficiaries of Audubon Minnesota’s work with Eagle Scouts to erect artificial towers to help protect the species. Washington, D.C. backyards got a boost from workshops hosted by Audubon Maryland-DC at parks and recreations centers throughout the city. Audubon Pennsylvania’s What Plant for Which Bird? searchable online database and pocket guides enable users to target specific bird species and create habitat for those species on their property, while the state’s Bird Habitat Recognition program now boasts 400 properties, representing 5,000 acres of backyard habitat. And these are only some of the ways in which Audubon At Home is making a difference. Marian Heiskell Board Member, Audubon New York In 1982, after a stint on the National Parks Advisory Board, Marian agreed to serve on the National Audubon Board, and so began an 18-year term of service that encompassed fundraising, advising on preservation policy, and other gifts of time, wit, and abiding concern for the environment. She currently serves on Audubon New York’s board, where her commitment to Audubon’s mission is undiminished. “I believe we are making a difference,” Heiskell observed. “That applies particularly to Audubon’s education programs for both young and old. It’s important to let people know that birds are not only beautiful but great environmental indicators—and to remind them why open space is necessary for the sanity of us all. NEW YORK Four New York Audubon Centers and fourteen Chapters joined forces with the state’s Department of Transportation to help reverse the decline of American Kestrels in the state. The Toyota TogetherGreenfunded project enlisted hundreds of volunteers and 50 other organizations to build, install, and monitor Kestrel nest boxes. Education outreach amplified the project’s impact beyond the young kestrels that fledged in the new boxes, promoting individual action and sound public policy that will help kestrels and other grassland birds throughout the state. ARIZONA Clean water is a precious resource in Arizona. But contamination from run-off is the leading cause of water pollution. The Nina Mason Pulliam Río Salado Audubon Center is empowering South Phoenix residents to combat this threat through an award-winning education campaign. More than 3,000 people, including schools and community groups, have participated in Water’s Changing Journey, and, most important, the vast majority pledged to reduce nonpoint source pollution personally by conserving water, disposing of hazardous wastes properly, and by not littering or over-fertilizing their yards. ARKANSAS The Audubon Center in Little Rock just opened its doors this year, but it is already reaching both educators and students across the state with hands-on environmental-science experiences. Participants in both summer and school-year programs acquire and test their science, technology, engineering, and math (STEM) skills through exploration and field work on over 450 acres of grassland, forest, glade, and wetland habitat. In addition, more than 500 students from more than 30 schools are engaged across the state in ongoing conservation projects on Important Bird Areas and elsewhere. MISSOURI After nearly six years of planning and construction, the Audubon Center at Riverlands is scheduled to open this spring. The new Center is the realization of Audubon’s collaboration with the U.S. Army Corps of Engineers. Located near the confluence of the Mississippi and Missouri Rivers and within 30 minutes of downtown St. Louis, Riverlands offers a unique vantage point for exploration of the Great Rivers. Audubon Missouri staff are already introducing middle and high school students to the Mississippi River ecosystem through the RiverVision Leadership Project— and helping them to hone their leadership skills, too. TEXAS Dallas–Fort Worth area families birded, hiked, learned about the Texas prairie, and explored conservation issues this summer in the DFW Nature Challenge. Hosted by Trinity River Audubon Center in collaboration with Texas Agri-Life Extension, Texas Forest Service, and several state agencies, the “Amazing Race”-style competition enrolled hundreds of contestants in activities designed to introduce both Spanish and English speakers to Texas’s abundant wildlife and rich biodiversity. Gini Stowe Board Member, National Audubon and Audubon New York Gini was among the very first volunteers for For the Birds!, an Audubon New York program initiated in 1998 to encourage children in grades two through five to take an active interest in their natural environment. She is also one of its most important and ardent supporters. Launched in New York City but since expanded statewide, For the Birds! has engaged thousands of students in classroom study, field trips, and conservation projects designed to provide bird habitat. But Gini's passion goes beyond just connecting people with nature; she cares so much about Audubon that she actively helps in raising funds for education and other programs. “As a Parent Educator who always promoted parents getting their kids to watch birds fly, I wanted to help children connect with nature myself,” Stowe said. “That’s one of the things I love best about Audubon’s work. WASHINGTON When Audubon Washington began work to conserve threatened grasslands, they found a partner with thousands of years of conservation experience: the Yakama Nation. The groups received an Innovation Grant to develop land management guidelines that would help protect rapidly declining grassland birds like the Bobolink. More than seventy tribal scientists, other tribal members, reservation-area students, and volunteers from the region spent hundreds of hours gathering data on how and when birds use the grasslands. And their hard work paid off. Yakama scientists used the data to develop new written land management guidelines for the Yakama Nation that should, in time, help bird populations recover. CALIFORNIA The Los Angeles Audubon Society is using an Innovation Grant to provide students at Dorsey High School with lifechanging experiences. Through Greenhouse and Restoration Leadership internships, students act as ecological researchers, restoration project leaders, volunteer recruiters, and environmental educators. Together, they’ve transformed part of an unused urban playground into wildlife habitat; improved habitat quality in two L.A. parks; enhanced habitat for a beachnesting colony of Least Terns; and written and taught standards-based environmental curricula to younger kids. One telling indicator of success was a comment overheard from an elementary school kid helping interns at a restoration event. “This is better than video games!” he said. OHIO In Dayton, Ohio, where Audubon volunteer coordinator Nina Lapitan witnessed race riots as a child, Aullwood Audubon Center and Farm is using its Volunteer Days Grant not only to conserve critical habitat, but also to inspire hope in a town hard hit by the recession. Through its TogetherGreen project Extreme Habitat Makeover Days, Aullwood volunteers landscaped a group of inner-city homes located in an Important Bird Area. They extended their impact by forging new partnerships with Dayton Habitat for Humanity, the United Way, and Juvenile Court work programs. Together, these partners restored 3.5 acres of land and planted more than 4,400 native wildflowers, shrubs, and trees. TEXAS Suffering from years of neglect, Blair Wood, a ten-acre, wooded wetland in the heart of Austin, Texas, became overrun with invasive plants and soiled by trash. With TogetherGreen support, Travis Audubon Society enlisted the local community to transform Blair Wood into an educational wetland. Hundreds of volunteers from local schools, neighborhood associations, churches, youth groups, and families removed invasive plants and trash, planted native plants, and created trails. “The community has taken ownership of this sanctuary and we hope it keeps drawing them in,” said the Chapter’s Executive Director, Nancy Manning.</t>
  </si>
  <si>
    <t xml:space="preserve">restoring the gulf </t>
  </si>
  <si>
    <t>bp’s deepwater horizon oil rig exploded off Louisiana’s coastline on April 20, 2010, unleashing an undersea volcano of oil and natural gas into the Gulf of Mexico. Ultimately, oil would gush for nearly three months, reaching 17 Important Bird Areas (IBAs), from Louisiana to Florida. Several are designated as globally significant IBAs for their concentrations of nesting birds. Within days of the explosion, Audubon staff sprang into action, laying the groundwork for an all-out response effort. Weekends were abandoned, personal plans put on hold. Audubon expertise and on-the-ground perspective on the unfolding crisis was sought by The New York Times, the Associated Press, CNN, network TV news stations, and journalists from all over the world. As word of the crisis spread, concerned citizens flooded Audubon’s offices, Centers, and Chapters with questions and offers of assistance. By the first week of May, Audubon had successfully integrated volunteers into the official wildlife response, partnering with the U.S. Fish and Wildlife Service, state agencies, Gulf communities, Tri-State Bird Rescue and Research, and the International Bird Rescue Research Center. Audubon’s unique blend of citizen engagement, handson conservation, science, and public policy work has protected Gulf Coast ecosystems since our earliest days a century ago. But this summer’s crisis was unprecedented. Fortunately, it was met by an equally unprecedented surge of support. More than 34,000 responded to Audubon’s appeal for volunteers, while others, from school children to the Baseball Wives Charitable Foundation, found additional ways to help. y the end of may, Audubon had opened a Volunteer Response Center in Moss Point, Mississippi. “Audubon became known as the NGO that actually called people back,” said Audubon’s national policy director, Mike Daulton. Staff from the Pascagoula River Audubon Center collaborated with other regional and national staff to match the growing army of volunteers with evolving rescue and recovery needs across the Gulf. Along the Louisiana coast, dedicated dock-watchers spent thousands of hours at the water’s edge awaiting the arrival of boats bearing oiled and injured birds. Mobile teams drove miles to transport species such as Brown Pelicans, egrets, and sandpipers to rescue and rehabilitation facilities. When official rescue crews called, Audubon volunteers were there at a moment’s notice, keeping injured birds safe and painstakingly documenting their numbers, species, condition, and the location where they were found. Others assisted rehabbers by crafting capture nets and building cages to house rehabilitated birds while they recovered for release. Still others applied the animal-care experience and training they had gained as regular volunteers at Audubon’s Center for Birds of Prey in the bird rescue effort. This wide-ranging support made them essential links in the bird rescue and rehabilitation chain. Audubon’s Coastal Bird Survey program—developed with researchers at Louisiana State University and the Cornell Lab of Ornithology—dispatched observers to provide an essential window on the spill’s impact. Surveyors ranging from experienced mentors to eager newcomers began gathering data on birds and their condition just weeks into the disaster. Audubon also launched a partnership with the U.S. Fish and Wildlife Service to monitor bird populations at National Wildlife Refuges participating in a federal initiative to divert migratory shorebirds from oiled habitats by attracting them to freshly watered areas. ANNUAL REPORT 2010 | AUDUBON 7 FLORIDA As the oil reached Florida’s panhandle and threatened other shores, Audubon of Florida’s expert guidance on beach cleanup was instrumental in preventing widespread destruction of beach-nesting birds’ nests, eggs, and young from well-intentioned cleanup efforts. Volunteer stewards at ten vulnerable Gulf locations essential to coastal species helped ensure a successful breeding season, despite the looming risk of oil. ALABAMA BP oil reached several locations in Alabama, including the Dauphin Island Important Bird Area. The Mobile Bay Audubon Society launched the Audubon Coastal Bird Survey in critical locations along Alabama’s coast. National and local volunteers also played a vital role in providing the diverse support needed by the U.S. Fish and Wildlife Service. even in the midst of emergency response activities, Audubon scientists and conservationists looked to the future, because recovery time will be measured in years or even decades, not weeks or months. Brown Pelicans (just removed from the Endangered Species List in November, 2009) and other birds were exposed to oil throughout their breeding season. Least Terns and other beach-nesting birds were harmed by cleanup and response activities. Migratory birds encountered oil and its effects as they paused in the Gulf or arrived on their wintering grounds. Nearly six months after the spill began, Audubon scientists reported on how Gulf birds and habitats were faring in the report Oil and Birds: Too Close for Comfort. Their findings, including the presence of birds in disturbing proximity to persisting oil, were troubling, because the oil disaster’s long-term implications for birds and habitats remain unclear. Potential impacts on the food chain are especially disturbing. Only time will reveal the spill’s ultimate impact, but Audubon’s report will help provide a baseline for ongoing assessment and a framework for recovery planning. Citizen scientists are still on the job and will continue to play an essential role. as grim as it was, the oil disaster is only the latest in a series of abuses to Gulf ecosystems, including overdevelopment and sea-level rise; pollution; invasive species; and mismanagement of the Mississippi River and its delta, which shrinks by an alarming 25 square miles each year. Even before the BP spill, Audubon’s Mississippi River Initiative and Louisiana Coastal Initiative were bringing all our resources and expertise to bear in the fight to restore this vital ecosystem. Doing so is one of Audubon’s most ambitious goals—and one of our most important. It calls for nothing less than the restoration of coastal wetlands to reverse runaway coastal erosion and the re-establishment of the Mississippi River’s delta-building processes. But the rewards will be enormous: much-needed protection from severe storms, economic benefits for Gulf communities, and healthy habitat for birds and other wildlife—in short, a sustainable, vibrant Mississippi River and Gulf of Mexico for birds, people, and the future. RAINEY WATER PUMP Audubon worked with Javeler Construction Company of New Iberia, Louisiana, to design a small, barge-mounted dredge capable of restoring patches of marsh and other wetlands up to 15 acres in size. Javeler christened the dredge the John James and donated it to Audubon in 2010. Now in operation at Audubon’s Paul J. Rainey Wildlife Sanctuary in Vermilion Parish, Louisiana, the John James is pumping sediment from a canal into an area of marsh damaged by recent hurricanes. As scientists perfect restoration techniques using this new tool, it will protect and stabilize habitat at Rainey and offer a new approach to landowners across the Louisiana coast and elsewhere</t>
  </si>
  <si>
    <t>TogetherGreen audubon and toyota share clear goals for TogetherGreen: to support innovative conservation projects, to develop a cadre of trained conservation leaders, and to promote volunteer opportunities that benefit the environment. Launched in 2008, the program is delivering on all these goals, and its impact is steadily growing. The people, projects, and places that make up TogetherGreen now reach into 49 states. Toyota’s generous support for the initiative totaled $3.6 million in 2010. TogetherGreen Innovation Grants supported creative, effective action to protect habitat, water, and energy across the country. To date, grantees’ efforts have led to the planting of more than 70,000 trees and enlisted 83,000 people in restoring 1,500 acres. The program has also trained a force of 120 TogetherGreen Fellows who are mentoring others in conservation programs that create better habitat for wildlife and people in communities nationwide. Tens of thousands of TogetherGreen Volunteers have contributed 125,000 hours to restoring wetlands, cleaning parks and beaches, and providing opportunities for others to enjoy nature at 110 volunteer events nationwide. This year, through Pennies for the Planet, children in all 50 states, in school classrooms, with their families, and on their own turned pennies into a gold mine of support for ecosystems and wildlife. The result was tens of thousands of dollars, which helped add acres to Francis Beidler Forest, restore Corkscrew Swamp Sanctuary, and create new marshland along the Louisiana Gulf Coast. But the numbers tell only part of the story; it’s the breadth, depth, and impact of what the numbers represent that truly sparks the imagination. Each TogetherGreen Fellow, Grantee, and Volunteer is contributing to the kind of big conservation change that will truly shape the future. And each is also spreading the joy that comes from getting involved, giving back, and taking action to create greener, more vibrant neighborhoods and communities—and a healthier planet for us all. In celebration of Earth Day, New York City Audubon held a TogetherGreen Volunteer Day event at Fort Greene Park in Brooklyn. Volunteers worked to repaint benches and walls, plant and mulch native plants, and build bird feeders. Patricia Salas Pineda Toyota Motor North America, Inc. Group Vice President, National Philanthropy and the Toyota USA Foundation Pat was a driving force behind the development of the TogetherGreen program in 2008—and in the selection of Audubon as a partner for Toyota. “It was important for Toyota to find an organization that had a strong reputation and presence across all 50 states,” Pineda explained. “One that could effectively connect conservation to people of all backgrounds. I’m not sure that any other program has drawn as many audiences into the environmental movement as TogetherGreen—from ranchers concerned with sustainability to African-American landowners, from Hispanics with green-job expertise to huge corporations willing to turn lights off in skyscrapers. Toyota is very proud to be a part of this, and so am I.” Molly Tsongas TogetherGreen Fellow When she learned that one-third of all animals and plants could be gone forever within her lifetime, Molly Tsongas (daughter of the late Massachusetts senator Paul Tsongas) leveraged her TogetherGreen Fellowship to launch TATZOO.org, a good-natured contest that pitted young environmentalists against one another to help troubled species throughout California. Fifteen winners will engage 100 people for 100 days to help one of 15 endangered species, including blue whales, condors, Spotted Owls, and red-legged frogs. Participants will document their environmental-leadership journeys with video and use social media to gain votes for their projects. The indelible prize? A tattoo of their threatened species. “My generation must unleash our fresh ideas, fearless attitudes, and social connectivity to tackle this crisis,” Tsongas said. Tremaine Phillips TogetherGreen Fellow As he watched the economic crisis deepen across the state of Michigan, Tremaine realized that he was seeing further proof that energy conservation and efficiency are not only solutions to the climate crisis, but also a means of improving financial stability for residents. With his TogetherGreen Fellowship, he organized and led energy-efficiency and conservation training sessions for more than 30 churches, showing them how to reduce their utility bills and, in turn, invest more in community programs. “I’m thrilled to know that Audubon, through the TogetherGreen program, recognizes the importance of energy issues and is encouraging Michigan to move forward to a more secure energy future,” Phillips said.</t>
  </si>
  <si>
    <t>shaping public policy</t>
  </si>
  <si>
    <t>BIRD CONSERVATION The Neotropical Migratory Bird Conservation Act provides funding for critical conservation efforts to support birds throughout the Western Hemisphere. It has been enormously successful, protecting more than 3 million acres of habitat that is home to both well-known birds, such as the Mourning Dove, and endangered birds, such as the Red Knot and the Piping Plover. Audubon is leading the effort in Congress to dramatically increase funding for this critical conservation law that helps protect Important Bird Areas from Canada to the Caribbean. GULF RESTORATION Audubon’s science and policy staff teamed up to advocate for essential funding to mitigate the effects of the BP oil disaster, and to address the even larger challenges of comprehensive coastal restoration. Audubon made key advances on two fronts. The first was the inclusion of $19 million in the Senate appropriations bill to begin construction of a largescale sediment diversion to restore wetlands. The second was a provision in the House-passed oil-spill legislation that directed $1.2 billion to ecosystem restoration of the Gulf Coast. Audubon continues to advocate aggressively for the federal funding necessary to restore coastal Louisiana and the Gulf Coast environment. Brian Rutledge VP, Rocky Mountain Region/Executive Director, Audubon Wyoming “The Greater Sage-Grouse is not all that’s at stake when it comes to energy planning in the West. The sage landscape is a vital part of our natural heritage. Its wideopen skies draw trout anglers and city dudes to journey in the footsteps of cowboys and explore the ancient ways of Native Americans—and invite us all to dream big. That’s what makes our work with the Bureau of Land Management such an important victory. By steering energy development toward areas less critical to sage-grouse, we can safeguard an ecosystem and a natural legacy—and still support our nation’s need for energy, especially green energy.” Shaping Public Policy This year’s challenging political landscape called for a strategy that married Audubon’s national advocacy work and science-based policy approach to our grassroots network. Together,we forged solutions that balanced wildlife and energy needs, secured funding for critical conservation work, and gave birds and other wildlife a voice on national, state, and community levels across the country. 34 AUDUBON | ANNUAL REPORT 2010 Energy and Climate the clean air act celebrated its fortieth birthday in September, demonstrating a legacy of cleaner air and healthier families. But that does not mean this landmark environmental law is safe from political attack. Audubon joined other environmental organizations this year in a successful fight to defeat proposed Senate legislation that would have eliminated the EPA’s authority to regulate greenhouse gases under the Clean Air Act. Thousands of emails and phone calls from our citizen activists, Chapter members, and coalition partners in more than a dozen key states helped stop this assault in its tracks. Energy development is one of the most pressing issues for wildlife. Even much-needed green wind energy—if not appropriately sited—can pose challenges for birds and other wildlife. Fortunately, the commonsense solution advanced by Audubon Wyoming and other western stakeholders made headway this year, when the Bureau of Land Management rolled out Audubon-developed maps of Greater Sage-grouse habitat. This resource will guide energy developers to areas less vital to wildlife—and provide a model for wildlife-friendly energy in other states as well. In addition, Audubon staff have worked tirelessly for three years to advance federal guidelines to reduce the impact of wind development on birds, bats, and other wildlife. Next year, their unflagging effort will pay off when these important guidelines are finalized. CONSERVATION IMPACT Played a key role in securing passage of the House of Representatives’ amendment directing $1.2 billion in expected Clean Water Act penalties from the BP oil spill to Gulf restoration Spurred the Natural Resources Conservation Service to create a place-based initiative that dedicates $320 million over four years to Mississippi River restoration Led the effort in Congress to reauthorize the Neotropical Migratory Bird Conservation Act at triple the current funding level, potentially generating as much as $100 million each year to advance hemispheric bird conservation Successfully championed significant protections for 15 million acres of Greater Sage-grouse core habitat in Wyoming and across the interior West</t>
  </si>
  <si>
    <t>leading citizen science.</t>
  </si>
  <si>
    <t xml:space="preserve">leading citizen science. The early Auduboners pioneered the idea of Citizen Science with the first Christmas Bird Count more than a century ago. Today, the longest-running wildlife census in the world is only one way in which Audubon is harnessing the passion of committed volunteers. Each provides scientists and conservationists with vital information about bird populations and trends, data that offers early warning of environmental threats, not only to birds but also to the larger ecosystems they—and all of us—depend on. CHRISTMAS BIRD COUNT In 2009, tens of thousands of volunteers in all 50 states, Canada (where Audubon partners with Bird Studies Canada), the Caribbean, eleven Latin American countries, and four Pacific islands counted more than 55 million birds in more than 2,100 local counts. What makes the Audubon Christmas Bird Count (CBC) most important is the long-term trend analysis it makes possible. Thanks to generations of volunteers and the count’s online database, scientists around the globe have more than 100 years of data on many of the Western Hemisphere’s wintering birds literally at their fingertips. Audubon’s analysis of CBC data is instrumental to the U.S. State of the Birds Reports, produced by the North American Bird Conservation Initiative (NABCI) under the leadership of the U.S. Fish and Wildlife Service. The widely-covered 2010 report confirmed that climate change poses a grim threat to many U.S. birds— especially coastal and ocean species—and served as a rallying cry for efforts to mitigate and reduce the impact of this unprecedented threat. GREAT BACKYARD BIRD COUNT Held each February in partnership with the Cornell Lab of Ornithology, the Great Backyard Bird Count introduces thousands of children, families, and others to citizen science. It also engages experienced birders in collecting data that helps provide a snapshot of bird populations and trends. This year’s count saw record participation, with nearly 100,000 checklists submitted from all 50 U.S. states, and all 10 provinces and 3 territories of Canada. Patterns detected in GBBC data alert scientists to particular questions or concerns requiring further investigation Paul W. Sykes Jr. Christmas Bird Count Veteran A birder for 63 years and a participant in the Christmas Bird Count for the past 59 years, Paul is the first person to have participated in 400 Christmas Bird Counts! (The Georgia resident takes part in multiple counts each year, and has traveled from Dry Tortugas, Florida to Ocean City, Maryland to do it.) A retired U.S. Department of the Interior wildlife research biologist and scientist emeritus of Patuxent Wildlife Research Center, his ongoing research includes studies on the survival, longevity, and site fidelity of the eastern population of the Painted Bunting from North Carolina to Florida. “During my early CBC years, I had no idea the count would become a lifelong pursuit,” Sykes recalled. “But my interest has never diminished, and I look forward to taking part in many more CBCs!” CONSERVATION IMPACT Led the 110th Audubon Christmas Bird Count, engaging tens of thousands of volunteers in collecting vital information for conservation Played a lead role in the North American Bird Conservation Initiative’s 2010 State of the Birds report on birds and climate change Achieved record participation in the Great Backyard Bird Count in 2010, with nearly 100,000 checklists Monitored the impact of the BP Gulf oil disaster on birds through eBird and other initiatives. eBIRD Launched in 2002 by Audubon and the Cornell Lab of Ornithology, eBird enlists recreational birders and science professionals alike to enter their bird observations at ebird.org. Each contributes to a network of observations throughout the Western Hemisphere, accessible to a global community of educators, land managers, ornithologists, and conservation biologists. When the BP oil disaster struck the Gulf this summer, eBird was a ready platform for monitoring bird populations throughout the crisis. Data from eBird is also the foundation for Audubon California’s current study of Yellow-billed Magpies, an endemic California species that is particularly susceptible to climate change impacts. </t>
  </si>
  <si>
    <t>from the president</t>
  </si>
  <si>
    <t xml:space="preserve">as the stories in this report show, Audubon’s members and partners have done groundbreaking work through individual action and alliances this year. No other environmental organization has our wingspan—from the halls of Congress to community-based grassroots action to backyards from California to Connecticut. I am grateful to the staff, Chapters, and supporters whose commitment and passion fueled every accomplishment in this report. From our rapid response in the Gulf to our stewardship of Important Bird Areas (that together exceed the land mass of California, Florida, New York, and Texas combined), you will find inspiring examples of Audubon’s capacity to utilize people, science, and funds to produce meaningful results. Everyone in the Audubon family shares a passion for birds. They lead us to conserve precious habitat like California’s Tejon Ranch; to smarter policies around the siting of renewable energy facilities (which set aside 15 million acres in Wyoming for Greater Sage-grouse and other species); and they open doors in diverse communities from Rio Salado in Phoenix to Seward Park in Seattle. We have shown that by following the birds, you can understand the health of a region’s ecosystem. The four superhighways in the sky—the flyways that reveal migratory patterns—point us to the work we need to do. I believe that, with the demise of climate legislation in Congress, Americans will rise to the challenge and take conservation personally again. And that’s where Audubon shines. The first Auduboners rallied a nation to protect birds from plume hunters. The environmental threats we face today may be more complex, but their solutions will still be found in personal commitment and action. The time is ripe to do even more to empower our members and volunteers. Our work wouldn’t be possible without the support of funders like the Walton Family Foundation, the Packard Foundation, and the Cargill Foundation, among others. We’re also pleased to acknowledge a growing base of corporate affiliates like Toyota, The North Face, REI, and Chevron. I am confident that 2011 will be a pivotal year for the environment— and for us. I look forward to the many victories we will achieve together, for birds, for other wildlife, and for the habitats that sustain us all. Please accept my thanks for helping to make our work possible. </t>
  </si>
  <si>
    <t>This year, more than most, memorable events provided potent reminders of why we are all so strongly connected to Audubon. When millions of gallons of oil began spewing into the Gulf of Mexico, tens of thousands of people quickly registered with Audubon to help affected birds, habitats, and communities. Some of these volunteers played a vital role in aiding and guiding bird rescue and rehabilitation efforts. Some worked around the clock at our volunteer center in Moss Point, Mississippi, generating awareness and support for restoration of coastal Louisiana, where Audubon is playing a leading role. Citizen scientist volunteers provided the manpower for our coastal bird survey, and are continuing to assess the disaster’s impact. Others are taking part in hands-on restoration to advance the gradual comeback of coastal ecosystems that were in serious decline even before the spill. Still more are taking action close to home, protecting habitats and species that connect us all with the nature of the Gulf and our nation. This annual report to you introduces some of the Audubon heroes in action this year. Like countless others who powered more than a century of conservation success, these everyday heroes show us all how actions to safeguard birds and habitats pay tremendous dividends for other wildlife, communities, and the natural systems that sustain us all. Whether fighting the impact of a devastating oil spill or reaching out to the environmental stewards of tomorrow, their stories are at the heart of Audubon’s 2010 successes. And you help to make this work possible. From local habitat initiatives to conservation work that spans the four great flyways—and the hemisphere—caring people like you are making life-changing contributions every day. I would especially like to recognize John Flicker for his tremendous contribution to Audubon as its President over the past fifteen years. We are also fortunate to now welcome David Yarnold as Audubon’s new President. It is a great testament to our mission when we can attract the caliber of leadership that David brings with him. I hope that you will see your connection to Audubon in the stories that follow. And I hope we can count on your continued support.</t>
  </si>
  <si>
    <t>2009 annual report</t>
  </si>
  <si>
    <t>the pacific flyway connects an astounding array of habitats, from Arctic tundra and the frozen Antarctic to tropical beaches and mangroves. It encompasses barren islands and lush rainforests, too. The many species of birds that follow this avian pathway north each spring and south each fall are equally diverse and include the Brant,Western Sandpiper, and Hudsonion Godwit. Their safe passage and their future depend on vital breeding and winter grounds, and secure resting spots in between—and these demand Audubon’s integrated approach to conservation. The following highlights only a few of the ways in which Audubon’s state programs, nature Centers, Chapters, and Important Bird Areas (IBAs) and partners, both national and international, are coming together to safeguard the Pacific Flyway and its natural places for birds, other wildlife, and people. The Arctic Ocean Audubon is working to conserve one of the most productive ocean ecosystems in the world, the Chukchi Sea, off the coast of northwest Alaska. Its vast, shallow sea floor and seasonal ice cover provide breeding, feeding, and staging areas for millions of shorebirds, as well as pristine habitat for mammals such as walruses, ice seals, whales, and polar bears. At least 15 bird species on Audubon Alaska’s WatchList live in the Chukchi—Spectacled Eiders, Yellowbilled Loons, and Kittlitz’s Murrelets, to name just a few—and it encompasses 24 IBAs in the United States and Russia. But climate change is taking a dramatic toll on the Chukchi. As temperatures rise, shorelines erode and summer sea ice recedes, leaving the sea’s waters vulnerable to damage from new industrial activities—most notably oil and gas extraction. Audubon Alaska is at the forefront of the effort to protect the Chukchi, and this year it partnered with other conservation groups and Alaska Native groups to campaign against oil drilling and exploration. In addition, the state program’s recently completed atlas of the Chukchi and Beaufort Seas, which examines physical geography, wildlife needs, and human relationships with the seas, will help shape the decisions critical to the future of this vulnerable region and its wildlife. Washington The Seward Park Audubon Center, one of nine urban Audubon Centers, is located in the heart of one of Seattle’s most diverse communities. Like many other Centers, it grew out of a partnership with the local parks and recreation agency; and, like all 43 Centers in Audubon’s national network, it embodies our commitment to giving people from all communities and walks of life the opportunity to experience, appreciate, and learn to protect nature firsthand. Since opening its doors in spring 2008, the Center has engaged visitors from surrounding neighborhoods with programs that reflect their interests and needs. Last year, nearly 10,000 people participated in offerings that included a teen nature poetry slam; arts events; bird and nature walks and workshops; and a full schedule of Spanish-language programming, from a popular “Talking Tree” program for preschool and kindergarten children to a “Day of the Dead” nocturnal prowl that attracted families and grandparents. At a time when many people are increasingly isolated from nature, Audubon Centers—and especially urban Centers like this one—are providing vital connections to the wonders of the natural world and our ability to protect it. Oregon Oregon birds and wildlife have a fierce protector in the Portland Audubon Society. This year the Chapter helped drive an array of municipal and state legislative and policy victories. Its efforts were instrumental in ensuring that adaptation strategies focused on protecting resilient natural systems were a priority in the City of Portland’s Climate Change Action Plan—and in securing passage of state legislation banning flame-retardant toxins, establishing a marine reserve, and increasing penalties for violation of state wildlife laws. Utah Years of effort by Audubon and its partners paid off this year with the opening of floodgates that restored free-flowing water to the abandoned channels of the Jordan River, one of three major tributaries to Utah’s Great Salt Lake. The resulting 2,700 acres of diverse wetland and upland habitats, which include Audubon’s Gillmor Sanctuary, provide a haven for countless birds and other wildlife and preserve a vital connection with nature for the growing Salt Lake City community. It’s an important step toward much-needed restoration in an area where rapid development is taking a high toll. The Great Salt Lake is a critical Pacific Flyway stopover for millions of shorebirds and waterfowl, including the Western Sandpiper, Wilson’s Phalarope, and many other species. Central America The ecological importance of the Bay of Panama has earned it international recognition as both a Global Important Bird Area and a wetland of international standing under the Ramsar Convention on Wetlands. Of the many migratory species that rely upon its mudflats and mangroves, several—including the Western Sandpiper, Red Knot, Long-billed Curlew, and Buffbreasted Sandpiper—appear on Audubon’s WatchList. But the bay that is so important to these species and other wildlife is shared with one of Central America’s most prosperous and densely populated areas, with troubling results. Rapid urbanization and development in the region means that increasing amounts of industrial, agricultural, and household pollution are making their way into the bay’s waters and wetlands. Through the International Alliances Program, Audubon collaborated with the Panama Audubon Society in a social marketing campaign that helped build awareness of the importance of healthy wetlands and engage local residents and other stakeholders in reducing pollution and protecting the bay—an effort that has already led to Panama’s official designation of the bay as a protected area. Southeast Arizona Tucson Audubon Society, supported by a TogetherGreen grant, is leading area residents, including students at two schools, in creating wildlife habitat while at the same time reducing water and energy use. The resulting rain gardens, with their drought-tolerant native plants, provide habitat for birds of conservation concern, such as Costa’s Hummingbird and Lucy’sWarbler. The trees also provide shade for people’s houses, reducing their cooling bills. Because half of Tucson’s water supply is pumped uphill for nearly 350 miles from the Colorado River, saving water also saves energy. Tucson Audubon’s rain gardens are a powerful example of how individuals and neighborhoods can help create a more sustainable future. The Desert Southwest This year the Nina Mason Pulliam Rio Salado Audubon Center opened its doors, in one of the most historically diverse communities in Phoenix. A model of green construction, the new Center is already becoming a community refuge and resource, and a place where growing numbers of visitors experience the beauty and inspiration of nature. Long ago, Phoenix’s Rio Salado teemed with wildlife, including coyotes, javelinas, and hundreds of species of birds. But by the late 1990s it had become a place of landfills and quarries, a scar that separated the historically diverse community of South Phoenix from the rest of the city. In 2001, the City of Phoenix, Maricopa County, and the U.S. Army Corps of Engineers came together to transform the long-neglected area, beginning with restoration of a five-mile stretch of the river. Abundant wildlife, including more than 200 species of birds, among them Great Blue Herons and Lucy’s Warblers, now thrive in the 600- acre park’s wetlands and Sonoran Desert habitat. With the opening of the new Center, Audubon Arizona is adding a new element to the transformation— the kind that occurs when people of all ages have the opportunity to connect with nature. California Millions of Pacific Flyway birds winter, breed, or rest in California’s diverse landscapes; in fact, more than 600 species make their home in the state. However, in the past 200 years the state has lost wetlands, grasslands, and cottonwood forests, resulting in a steep decline for species that include the Tricolored Blackbird and Long-billed Curlew. Recognizing that a comprehensive approach offers the only means to meet this broad conservation challenge, Audubon California has launched an ambitious alliance with The Nature Conservancy and PRBO Conservation Science. Among the coalition’s strategies is a concerted engagement of private landowners. Audubon California brings to the table a strong record of working with California’s farmers and ranchers, both of whom they recognize as important partners for conservation. The partnership is expected to benefit species such as Northern Pintail, Black Tern, Swainson’s Hawk, American Avocet, and others. are at the heart of virtually everything Audubon does, from connecting people to nature to safeguarding habitat and combating environmental ills. In 2007 , efforts on behalf of both imperiled and common species drew on resources throughout the network, mobilizing science, policy, and education as well as volunteers across the nation. The results: awareness, knowledge, and action that are making a difference. Audubon’s sobering Common Birds in Decline analysis built on the extensive foundation of Audubon Citizen Science to open eyes across the country and around the globe to alarming population decreases among many of America’s most familiar and beloved birds—some of which have plummeted as much as 80 percent over the past 40 years. This first in a new series of State of the Birds analyses highlighted multiple environmental threats—such as sprawl, energy development, and the spread of industrialized agriculture—all of which have been compounded by new and broader problems, including the escalating effects of global warming. A special section in Audubon magazine, coupled with an integrated outreach campaign that engaged national and state-based staff and volunteers, built broad awareness of the need to help common species at national and local levels. Overwhelming media attention heralded its release, delivering to millions our clarion call to action to stem the increasing toll on habitats and the environment itself. Major newspapers followed up with editorial calls for conservation. Audubon staff, Chapters, and members in virtually every state in the country rallied around locally vulnerable birds and habitats, building public awareness and enlisting support for local, state, and national initiatives to ensure that future generations will continue to be inspired by birdsong each spring. CHRISTMAS BIRD COUNT At 108 years old, Audubon’s Christmas Bird Count is the longest-running wildlife census in the world, and still growing. Even more remarkable, it is the work of Citizen Scientist volunteers, whose commitment to birds and conservation has yielded decades of data—essential information on bird population trends. In 2007, this information helped Audubon’s science team identify the Common Birds in Decline that captured public attention and generated widespread conservation action. in 2003, Audubon Texas’ Quail and Grassland Bird Initiative is leading a diverse coalition of government, academic, conservation, and landowner stakeholders in an ambitious effort to restore bobwhite populations to levels seen 20 years ago. Their efforts have already led to the return of bobwhites to some areas, especially in the Blackland and Coastal Prairies. In a major victory for Audubon California, the state this year passed a ban on lead ammunition in areas inhabited by the California Condor following the deaths of many condors that had eaten carcasses left behind by hunters. Audubon California led an aggressive campaign for the ban that included building a strong scientific case against lead. The state program also partnered with Tejon Ranch to restrict lead ammunition on 270,000 acres in Los Angeles and Kern Counties, and is collaborating with the American Ornithologists’ Union on further recommendations for the condor’s recovery.  The sage-grouse is an icon of the West, but its survival is now threatened by the impact of the mineral industry, especially gas exploration and extraction. Audubon Wyoming and local Chapters are working with diverse stakeholders, including ranchers, the Native American community, government agencies, and mineral interests to call attention to the plight of this bird and the overall sage ecosystem. Their efforts have caught the attention of state and local officials and given Audubon a seat at the table for influencing future resource extraction decisions.The Gunnison Sage-Grouse (with population estimates of about 5,000) is limited to seven “islands” of sagebrush in western Colorado and one in Utah. Audubon Colorado is mobilizing its Chapters and other stakeholders around the state to protect these critical habitat areas and support efforts to list the species under the Endangered Species Act. The state program is also working with Audubon Wyoming on regional conservation of the Greater Sage-Grouse. Using decoy-based social attraction techniques pioneered in Maine by Audubon’s Seabird Restoration Program, Audubon Vermont attracted several breeding pairs of Common Terns to a long-forsaken Lake Champlain island. In the first year of the program, one of the pairs successfully raised a chick—the first to fledge on the island in more than 30 years. Meanwhile, Audubon Vermont's Forest Bird Initiative Landowner Program engaged multiple groups, communities, and landowners in maintaining and improving Vermont’s forests, which are essential breeding ground for many declining species.  East Texas was once home to abundant bobwhite quail, but habitat loss due to fire suppression and brush encroachment or conversion of native prairie to Bermuda pasture has taken a big toll on Since its inception more than a century ago, Audubon has fought to protect critically imperiled birds. The first Auduboners helped rescue the Great Egret from potential extinction at the hands of plume hunters. In 2007, we celebrated a great victory as the Bald Eagle soared off the endangered species list thanks to both a ban on DDT and the protections afforded by the Endangered Species Act (ESA). Audubon’s role in these successes underscores our ongoing commitment to preserving and restoring the most vulnerable species. Recent years have been challenging for the ESA, and Audubon policy staff have been at the forefront of the campaign to defend the act from legislative threats to weaken it. Species already on the list, including the California Condor, Whooping Crane, Piping Plover, and Kirtland’s Warbler, need continued ESA protection to sustain slow but encouraging signs of recovery. Others, like the Gunnison Sage-Grouse and Cerulean Warbler are in danger of slipping over the brink unless they are added to the list</t>
  </si>
  <si>
    <t>national programs</t>
  </si>
  <si>
    <t>most of the important conservation challenges and opportunities facing the natural world transcend political and geographic boundaries—and impact each of the world’s flyways. From climate change to habitat loss, and from environmental literacy to sound energy policy, these represent national and global priorities that demand strategic leadership. That is where Audubon’s policy, science, and education expertise, informing and guiding our work at state, community, and Chapter levels, defines and drives our conservation success. Curbing Climate Change Policy Action A marathon of legislative work from all parts of Audubon’s network culminated in House passage of the American Clean Energy and Security Act in May. The policy team coordinated our network of Chapters and state offices to generate grassroots support for the bill’s critical measures to reduce global warming pollution, promote clean energy, and grow the green economy. Revenue from the measure’s proposed cap-and-trade program sets aside the largest pot of wildlife conservation funding ever established to help species adapt to a warming climate—up to $1.7 billion annually for the first 19 years of the program. It funds proven conservation programs such as the Endangered Species Act, State Wildlife Grants, the Neotropical Migratory Bird Conservation Act, and the Land and Water Conservation Fund. Audubon and its partners were also instrumental in securing $50 billion in funding and substantial tax incentives for renewable energy initiatives in the economic recovery package. Now all efforts have turned to the Senate. From community centers to the halls of Congress, Audubon is marshaling its growing network of Chapters and activists to ensure that our voice for science-based policy is heard loud and clear in the energy debate—and to help deliver votes for the Senate’s climate and energy bill next year. Education Outreach Families, educators, and children from across the country learned more about the impact of climate change—and what they can do to help—thanks to Audubon’s education team. Special training programs, some face-to-face and some virtual, enlisted Audubon Centers and Chapters, as well as local educators, as ambassadors for climate change awareness and action in their own communities. A number of Centers took the knowledge and skills gained from these training sessions one step further and piloted programs to engage landowners, teachers, summer campers, and other members of the community. Audubon staff have developed kiosks for installation in five Centers, where they will inspire visitors to take conservation action in their own lives. Sound Science: Audubon’s Christmas Bird Count (CBC) data, gathered each year by thousands of volunteer citizen scientists, have been telling the story about the health of North America’s birds for more than a century. The data have provided the basis for Audubon’s “State of the Birds” reports, which this year took on even greater importance when the U.S. Fish and Wildlife Service made one of its priorities the concept of an annual assessment of birds as environmental indicators. Audubon continues to play a key role in this effort. CBC data also made possible Audubon’s 2009 “Birds and Climate Change” report, which focused public attention on the dramatic impact climate change is already having on birds. The new analyses revealed that 58 percent of the 305 widespread species that winter in North America have shifted significantly north or inland since 1966, some by hundreds of miles. This trend was seen among nearly every type of species, strongly suggesting a common cause— and the correlation between northward movement and rising winter temperatures points to climate change as the most likely factor. And some of the birds with the greatest shift north may be the most adaptable and lucky ones—for many others, including grassland birds whose movement is limited by available habitat, and arctic birds, warming temperatures may have dire consequences. Additional forward-looking research from Audubon California reinforced these national findings and went on to predict that about 80 of that state’s native bird species will experience significant climate-driven reductions in their geographic range in coming decades. Reflecting Audubon’s commitment to sound science, these findings put policymakers and others on notice that climate change is already affecting our birds, and that informed, innovative energy policy and habitat conservation planning will both be essential to ensure that they not only survive but thrive. Like canaries in a coal mine, they are sending a powerful signal that now is the time to act. Protecting and Restoring Habitat Policy Action Audubon’s legacy of support for monies and legislation to protect and restore habitat goes back to the establishment of the first national wildlife refuge in Florida in 1903. This year Audubon’s advocacy led to all-time federal funding records for the National Wildlife Refuge System, the restoration of the Long Island Sound, and the protection and restoration of coastal Louisiana habitat. In addition, Audubon pushed forward legislation to more than triple federal funding for the Neotropical Migratory Bird Conservation Act, testifying in support of the legislation, and took a lead role within the conservation community to secure the allocation of hundreds of millions of dollars from the federal stimulus bill for ecosystem restoration projects. Sound Science Audubon’s Important Bird Areas (IBA) program, cited many times throughout this report, unites and focuses Audubon’s conservation work. As the U.S. partner of BirdLife International, Audubon engages individual citizens, communities, government agencies, and other stakeholders in monitoring and restoring our network of 2,400 IBAs—and in identifying new sites that need our involvement and protection. This year Audubon worked closely with BirdLife to designate 383 of these sites as globally significant and played a key role in the development of the forthcoming publication “Important Bird Areas Americas,” which details the status of efforts to protect and conserve IBAs in each country in the Western Hemisphere. New resources from the national science team made site assessment, monitoring, and tracking easier for the program’s network of coordinators and stewards. In addition to the IBA achievements highlighted elsewhere in this report, throughout the country Audubon is using the program to create conservation success stories—from California, where we added 80 acres of riparian and wetland habitat to the Kern River IBA, a globally significant site critical to the Tricolored Blackbird, to Minnesota’s Upper Mississippi River IBA, where volunteers are tracking wintering Golden Eagles and developing protection strategies for this majestic species.  Connecting People with Nature Building Diversity Only by inspiring and engaging individuals and families of all ages and backgrounds can we achieve a healthy, sustainable environment for all people, and for wildlife. That’s why Audubon is finding ways to make experiences with the natural world—and the knowledge and resources to protect it— accessible and relevant for all members of our increasingly diverse society. This year’s openings of urban Audubon Centers in Columbus and Phoenix augment existing transformative facilities and programs in Baltimore, Los Angeles, New York City, Dallas, San Antonio, and Seattle. Combined, our 43 network Centers serve a million visitors annually, covering the broad spectrum of racial, ethnic and economic backgrounds. Special programs such as our Latino Diversity Initiative serve growing or previously underserved populations, fostering environmental awareness and stewardship, as well as neighborhood improvement. They prove that community and conservation concerns—and solutions—go hand in hand. Audubon Adventures In its 25-year history, Audubon Adventures has helped build science knowledge and a conservation ethic among more than 7 million children and their 150,000 teachers throughout the United States. This year, with support from 140 Audubon Chapter volunteers, the program reached 160,000 students in grades three through five with lessons about animal defenses and adaptations, including bird migration. Aligned with national teaching standards for language arts and social studies as well as science, Audubon Adventures also includes an after-school module, helping to expand the program’s reach to middle school students through community youth clubs and organizations, Audubon Centers and Chapters, and schools. Audubon At HomeWith more than 2 million acres of U.S. land converted to residential use each year, the way people landscape and maintain their yards and neighborhoods has considerable implications for birds, other wildlife, and the overall health of our environment. The Audubon At Home program enlists people to incorporate conservation action into their daily lives, with a special focus on backyards and open spaces. This year national education and science staff provided leadership and resources to support an array of Chapter and community-based projects. The Audubon Society of Northern Virginia and the Grange Insurance Audubon Center in Ohio both used demonstration gardens to showcase wildlife-friendly practices, while many Chapters and Centers hosted workshops and other events throughout the country. Audubon Magazine For 110 years the magazine has inspired Audubon members and other readers to appreciate, understand, and conserve the natural world through its unique award-winning blend of advocacy journalism and beautiful photography. In 2009 the magazine ran stories on a wide range of issues, from bird conservation to green design to ecotourism. Notably, 2009 also saw the first-ever Audubon Magazine Photography Awards, which brought in more than 16,500 entries, including the Snowy Plover image on the cover of this report. The Great Backyard Bird Count For more than a decade, Audubon has partnered each year with the Cornell Lab of Ornithology to use the Great Backyard Bird Count to introduce citizen science to a growing number of young people, families, and nature enthusiasts. Participation soared to an all-time high this year, with the submission of nearly 94,000 checklists from throughout the U.S. and Canada. By encouraging people to observe birds, the count fosters appreciation of nature—and the commitment to protect it.</t>
  </si>
  <si>
    <t>encompassing habitat for one-third of the continent’s bird species—and 40 percent of its waterfowl—the Mississippi Flyway connects landscapes from the Canadian Arctic through the Mississippi River watershed to the Gulf Coast and south as far as Patagonia. It provides passage for millions of birds each spring and fall, including declining grassland birds such as the beloved Bobolink. Audubon is bringing together our people and places to protect and restore the flyway’s ecological riches and diversity—and helping to safeguard them for the birds and communities that depend on them. From Headwaters to Gulf The Mississippi River Initiative is among Audubon’s most complex and comprehensive programs—and one of the most important. The environmental threats facing the 2,300-mile river and surrounding watershed are daunting, from the devastating loss of the coastal wetlands that protect Gulf Coast communities from hurricanes to extensive flooding upriver and pollution from agricultural runoff. Years of managing and restricting the river for transportation and flood control has disrupted the dynamic processes that support natural storm and flood protection, healthy habitats, and a vibrant economy. Only by restoring the river’s ecological and hydrological balance can we ensure its healthy future. To achieve this ambitious goal, Audubon is uniting every part of the organization—state programs, Chapters, Important Bird Areas (IBAs), Audubon Centers, educational outreach, national policy experts, and grassroots advocates—and leading an effort that embraces public and private stakeholders up and down the river. Policy Action Audubon’s policy team helped encourage new federal investment of more than $300 million for projects to improve water quality in 12 states in the Mississippi River Basin.We also joined forces with other environmental organizations, including the Environmental Defense Fund and the National Wildlife Federation, to advance our Louisiana efforts inWashington and beyond. Together we have raised awareness of the importance of coastal wetlands restoration and helped drive the Obama administration’s establishment this year of a new federal task force to coordinate the “economic and environmental resiliency” of coastal Louisiana and Mississippi. This big step forward will lead to even greater conservation impact as we continue to work closely with the federal task force to shape future conservation priorities and strategies. Important Bird Areas Audubon has identified 400 IBAs in the Mississippi River Basin, some of which are sites of global significance. This extensive network of diverse habitats, which spans the length of the river, is essential to many Mississippi Flyway birds and provides a powerful platform for Audubon’s conservation work. This year Audubon convened Louisiana partners, including the Baton Rouge and Orleans Audubon Chapters, to designate 14 IBAs, encompassing more than 13 million acres of habitat. These sites include the Atchafalaya Basin IBA, home of the Swallowtailed Kite and Swainson’s Warbler, as well as other Audubon WatchList species. At 1.5 million acres, the Atchafalaya is the largest remaining river swamp in the country and is comparable in size to Florida’s Everglades; it is also one of seven sites that will form the initial phase of Audubon’s headwaters-to-Gulf strategy to restore and protect the Mississippi River Basin. Louisiana Coastal Initiative Audubon’s Louisiana roots are deep—beginning 85 years ago with the establishment of the Paul J. Rainey Wildlife Sanctuary on the state’s southwest coast. Now part of an IBA, this important stopover and wintering spot for waterfowl, raptors, and shorebirds is a pilot site for our efforts to restore habitat and natural processes on a massive scale. Working with a powerful alliance of local landowners and other stakeholders, Audubon launched restoration projects that will stabilize and rebuild more than 10,000 acres of fragile coastal marsh in the next two years. That effort included the debut of innovative “mini-dredge” technology, which makes it feasible and efficient for private landowners to repair small areas of damaged marsh before wind and erosion create even larger problems. Missouri With support from TogetherGreen, a Missouri Department of Conservation grant, and the City of Cole Camp, Audubon Missouri launched a landscape-scale, community-based restoration project in Cole Camp Prairies, one of the state’s most important grassland IBAs. The initiative engages Missouri Master Naturalists, community volunteers, citizen scientists, wildlife conservation biologists, and private landowners in maintaining, expanding, and restoring critical grassland habitat. With fewer than 100 prairie chickens left statewide, this effort is vital for the survival of the Greater Prairie-Chicken and many other declining species that rely on Missouri’s remaining grasslands. Mississippi TogetherGreen enabled the Strawberry Plains Audubon Center to enlist private landowners in the headwater region of the Coldwater River Watershed to create seamless grassland habitat for birds and other wildlife by working across property lines. Community involvement was also a theme for the Pascagoula River Audubon Center; 3,000 visitors, including 1,500 students from surrounding schools, took part in a wide range of programs promoting appreciation and stewardship of the Gulf Coast ecosystem. Arkansas Heat, humidity, and insects are a reality of summer in Arkansas. But for the students in Audubon Arkansas’ first Summer Science Leadership Academy, any discomfort took a backseat to new knowledge and skills. They learned to use GPS units, compasses, topographic maps, water-monitoring equipment, and field guides to study the abundant plants and animals in one of Little Rock’s wildest parks. When the doors to the site’s recently completed Little Rock Audubon Center open next spring, its green design and construction will make it a model for other Arkansas buildings as well as an inspiring community resource for exploring the natural world. Illinois Less than 25 miles from downtown Chicago, the Bartel Grassland hosts one of the biggest breeding populations of Bobolinks in the state; it also provides nesting habitat for many other grassland species and is a critical stopover habitat for thousands of waterfowl— even the occasional Whooping Crane. This year Audubon of the Chicago Region’s ongoing work to protect and restore this IBA received a major boost when the program was chosen as the recipient of one of five U.S. grants awarded under the federal Neotropical Migratory Bird Conservation Act. Collaboration with diverse partners, including the Forest Preserve District of Cook County, Bartel Volunteers, Thorn Creek Audubon, Openlands, and the U.S. Army Corps of Engineers, was key to selection—and it will be even more important to the achievement of the initiative’s goal of protecting nearly 600 acres of prime grassland habitat. Paraguay Situated in the heart of South America’s vast Atlantic Forest, San Rafael National Park is home to more than 400 species of birds, among them 28 globally threatened species and several neotropical migrants who make the journey down the Mississippi Flyway each fall to their wintering grounds. One of the most biodiverse habitats in the world, the forest is also one of the most threatened; the remaining fragments add up to only 7 percent of the forest’s original expanse, as much of it has been converted to agricultural use. Audubon’s International Alliances Program partnered with Guyra Paraguay, the country’s preeminent conservation organization, to promote understanding of the benefits of conservation among landowners, farmers, and others who have their homes in the 15 communities in and around the park. Success is already demonstrated by the creation of community-based reserves, the more than 120 farmers who have converted to more sustainable agricultural methods, and the local citizens involved in monitoring wildlife and managing the park. The Whittier Peninsula in Columbus, Ohio Less than a 10-minute walk from downtown Columbus, in an area once marked by urban blight, the Scioto Audubon Metro Park is a green oasis for city residents and wildlife. Since it opened this year, the Grange Insurance Audubon Center has welcomed more than 4,000 visitors to explore the world of nature in the park. Like other urban Audubon Centers, it connects conservation with community needs and concerns. Audubon Ohio began introducing local children to the nature in their backyard in 2006, long before the building took shape, with programs that have significantly boosted performance on elementary school science proficiency tests. Older students learned to use GPS technology, while low-income teenagers gained valuable work experience through a Center-based jobs initiative. Without the commitment and dedication of Grange Insurance, Columbus’ Metro Parks, and others, neither the Center itself nor the parkland around it would have been possible. And thanks to our combined effort, the park continues to grow, from 6 acres in 2006 to 160 planned for 2010, all of it providing new opportunities for a diverse urban community to discover nature and the power of conservation. It is great news for Columbus—and for the 200 species of migratory birds that depend on this resurgent patch of green.</t>
  </si>
  <si>
    <t>CENTRAL FLYWAY</t>
  </si>
  <si>
    <t xml:space="preserve">the sandhill crane leaves its winter home in Texas, Arizona, Mexico, or New Mexico early in spring, stopping in Nebraska’s Platte River Valley to rest and refuel before beginning the second leg of its journey to breeding grounds as far north as Alaska. The Swainson’s Hawk breeds in the western grasslands of the Great Plains and travels south as far as Argentina each fall. These and other species of the Central Flyway rely on a spectrum of habitats that spans the pampas of Argentina, the wetlands of the Gulf Coast, the sagebrush of the intermountainWest, and the Arctic tundra. At every step of the way, Audubon is marshaling its national and state programs, Chapters, and partners to speed these avian voyagers on their journeys—and to inspire their earthbound observers to take conservation action and use the land for the benefit of people and wildlife. The Intermountain West Combining national policy expertise, sound science, and on-theground action, Audubon’s Sagebrush Initiative took a giant step toward saving an iconic western species and its habitat. The effort simultaneously forged a new approach to wildlife-friendly western energy development. This year Audubon played a leading role in a task force assembled by Wyoming governor Dave Freudenthal to save the imperiled Greater Sage- Grouse while trying to avoid the necessity of an Endangered Species Act listing that would drastically curtail land use and economic activity. The combined efforts of energy industry representatives, government and community leaders, ranchers, conservationists, and other stakeholders paid off with an approach that will preserve the high plains and sweeping vistas of the sagebrush landscape, including the most vital habitat for more than half of the continent’s last remaining Greater Sage-Grouse. It’s a big boost for saving the species. The strategy was informed by Audubon Wyoming research and habitat mapping, which revealed that core areas vital to three-quarters of Wyoming’s sage-grouse (land that contains some of the species’ last, best remaining breeding habitat) make up only 20 percent of the state. Colorado Partnering with the Native American community through the Southwest Colorado Educational Initiative, Audubon Colorado introduced children of the Jicarilla Apache Reservation to native birds and other regional wildlife. The pilot program included hands-on field experience with Audubon staff and volunteers and reached kindergartners and all third-grade classes at the reservation’s elementary school in Dulce, New Mexico. This program is only one of the ways in which Audubon is opening new eyes to nature in the diverse communities of the Central Flyway. The state program also joined with a local Chapter and other partners to get the federal government to revisit the status of the Gunnison’s Sage-Grouse and its possible need for Endangered Species Act protection. The Dakotas The winds that blow across the Dakotas are some of our nation’s most promising sources of the renewable energy necessary to fight climate change. Well-sited, wildlife-friendly wind farms and transmission lines are essential to our future. And only proper site selection, monitoring, and regulation can make them compatible with the future of healthy wildlife. That is why the Audubon Dakota team, working with Audubon’s national policy experts, has made a top priority of the research and coalitionbuilding that are needed to support smart wind energy. State program executive director Genevieve Thompson chairs the American Wind Wildlife Institute and this year hosted the Northern Plains Wind Energy Forum. The event brought together two dozen winddevelopment companies, utilities, non-governmental organizations, and federal and state agencies to draft wind-energy siting guidelines that will preserve wildlife values while also supporting renewable energy. New Mexico Though New Mexico remains one of the least densely populated states, increasing development has begun to put pressure on some of the areas most critical to wildlife—the corridors they use to travel between mountain ranges and along rivers. Mountain lions, bears, elk, deer, and antelope all rely on these wildlife corridors for safe passage. They are also important for many species of birds, including the Sandhill Crane. This year Audubon New Mexico focused attention on the vital role of wildlife corridors, garnering support for legislation authorizing state agency work on the issue and then helping to convene a workshop for diverse stakeholders that included state agencies, county land-use managers, other conservation organizations, and tribes. These steps, along with wildlife research and mapping, will ensure that wildlife corridor needs are factored into landuse and management decisions moving forward. Nebraska More than 500,000 Sandhill Cranes and millions of ducks, geese, and other waterbirds stop to rest and refuel in Nebraska’s Platte River Valley each spring. Unfortunately, much Platte habitat has disappeared in the last several decades, as the river’s waters have been diverted for human use. Audubon’s Rowe Sanctuary is working to reverse these losses and is nearing completion of a project restoring nearly one mile of Platte River wetlands. The 1,447-acre sanctuary welcomes thousands of visitors to the Iain Nicolson Audubon Center each spring to witness the spectacle of migration. Nebraska’s native tallgrass prairie plays a critical role in the life cycle of many Central Flyway birds, from Bobolinks to Meadowlarks. The Spring Creek Prairie Audubon Center is sowing the seeds of future stewardship by ensuring that area children understand the prairie’s importance. Each year the Center’s Prairie Immersion program, now a required part of the curriculum for Lincoln schools, introduces more than 1,350 fourth graders to the region’s natural and cultural history. This year the Center also laid the groundwork for more contiguous habitat through its successful campaign to close a road separating two fragments of prairie. Mexico Swainson’s Hawks and many of the Central Flyway’s other birds of prey traverse central Veracruz’ “River of Raptors,” en route to their breeding and wintering grounds in South America. The region’s wide range of elevations results in a diverse array of habitats that attract more than 220 species of neotropical migrants; more than 4.5 million raptors pass through the area each fall. Audubon’s International Alliances Program is collaborating with Pronatura, our Birdlife International partner for Mexico, to foster local appreciation of this unique spectacle and important resource. Veracruz’ forests are disappearing through conversion to agricultural use, making the campaign’s work to enlist local farmers in conservation stewardship an essential step toward protection of the remaining fragments of forest needed to support the raptors. Clockwise from top left: Audubon’s Rowe Sanctuary; Sandhill Cranes; Native American boy with sage-grouse feathers; Brown Pelican. Freudenthal quickly adopted the innovative task force recommendation to provide maximum protection for this core sage-grouse habitat, permitting energy development with fewer restrictions in the less sensitive zones. The historic adoption of the core areas plan by the Bureau of Land Management will guide the sound use of 7 million acres of federal land in Wyoming and will likely be extended to sage habitat across 10 more states. Governor Freudenthal credits Audubon with helping to forge crucial stakeholder agreement on this science-based plan for saving the grouse and the storied western habitat that supports elk, antelope, and traditional livelihoods. The approach offers a powerful model for making other landuse decisions that protect western ecosystems and allow properly located, wildlife-friendly energy development to proceed. It holds new promise that imperiled species and habitats can recover and thrive, even as America strives toward greater energy security—truly a win-win situation. Texas Coastal Islands When the Brown Pelican soared off the endangered species list in 2009, it was a tribute to both the species’ resilience and a history of effective conservation measures— beginning with the banning of DDT and extending to ongoing habitat protection. Since 1906, Audubon has worked to protect these and other birds that inhabit the islands along the Texas Gulf Coast. Today, the wardens of Audubon Texas patrol 13,000 acres of marshes, barrier islands and peninsulas, shallow bays and lagoons, and tidal flats to protect breeding colonies from predators, monitor populations, and restore eroded habitat. Local Chapters, including the Houston and Coastal Bend Audubon Societies, also play key roles in the ongoing vigilance necessary to ensure that pelicans continue to thrive. The Brown Pelican is only one of the species to benefit from these efforts; the coastal sanctuaries host more than 90 percent of Texas’ coastal colonial waterbird colonies, including the largest Reddish Egret colony in the world, and encompass numerous IBAs, several of which are globally significant. </t>
  </si>
  <si>
    <t>the birds of the Atlantic Flyway reflect the beauty, diversity—and the peril—of America’s Eastern Seaboard. Many are declining fast, while others face increasing threats from habitat loss, climate change, and other looming challenges. Neither the birds nor the people can continue to prosper without dramatic conservation action. That’s why Audubon is drawing on the grassroots power of its state programs, Centers, and Chapters, as well as its national education, science, and advocacy programs and international initiatives in an integrated conservation effort. Individual projects, including some of those below, are effectively being linked together to conserve large blocks of forest, salt-marsh, and beach habitat that provide the vital stopping points throughout the migratory journey of many birds along the Atlantic Flyway. The Everglades The federally endangered Wood Stork is only one of nearly 200 species of birds that thrive in Audubon of Florida’s Corkscrew Swamp Sanctuary, a Global Important Bird Area (IBA) that has also been recognized this year as a Ramsar Wetland of International Importance. Thanks to a major legal victory scored by Audubon and its partners, wildlife will also continue to flourish in the adjacent Cocohatchee Slough wetlands, undisturbed by proposed development. In addition, Audubon’s Florida team and national science and advocacy staff celebrated the groundbreaking of an important step in restoring contiguous Everglades habitat for bird colonies and other wildlife. Construction of the Tamiami Trail bridge will eliminate barriers to the free flow of vital water to the Everglades system. The project overcame decades of political, economic, and legal obstacles and, most important, opens the door for other critical restoration projects. Boreal Forests Three years ago, Audubon Vermont began enlisting private and public landholders in its Forest Stewardship Program. The initiative is already improving breeding habitat for birds like theWood Thrush and BlackburnianWarbler. Almost 80,000 acres in Vermont and New Hampshire are now enrolled, and the program is becoming a model for other states as well. Eastern forests shelter 75 percent of the neotropical migrants using the Atlantic Flyway. They also help control climate change through absorption of carbon dioxide emissions and enhance air and water quality for their communities. South Carolina The richly diverse habitats of Audubon South Carolina’s Francis Beidler Forest Sanctuary and Center have earned it recognition as a Ramsar Wetland of International Importance. This 16,000-acre IBA and magnet for neotropical migratory birds like the Prothonotary Warbler is also important to its surrounding communities. Though the sanctuary’s blackwater lakes, streams, and bottomland forests can seem forbidding, Center activities have helped residents of nearby Berkeley, Dorchester, and Orangeburg counties to recognize, value, and help conserve the important benefits they provide. Many of the community’s diverse elementary school students are discovering the natural treasures that the sanctuary protects, with the help of Center educator-naturalists. This year about 2,000 students took steps toward a lifelong connection with nature through the Conservation Ladder program. Maine For 36 years, Audubon’s Project Puffin has pioneered innovative techniques such as decoys, sound recordings, and chick relocation to support the return of healthy breeding colonies of Atlantic Puffins, Razorbills, Common Murres, and other seabirds to Maine’s coastal islands. This year, in addition to achieving an alltime high of more than 800 pairs of nesting puffins, the program celebrated another milestone when a Manx Shearwater chick successfully fledged—the first recorded fledgling in the United States.What’s more, the techniques the program has developed are becoming standard practice for conservationists around the globe. Long Island Sound Audubon Connecticut and Audubon New York helped garner support for the authorization of $7 million in federal funding to improve water quality and protect open space through the Long Island Sound Stewardship and Restoration Acts—more than double the funding received last year. Audubon Connecticut played a key role in securing $90 million in state funds and $68 million in federal stimulus monies for Connecticut CleanWater Fund projects, and co-led the successful acquisition of 631 coastal acres—the largest remaining undeveloped property on the coast—as protected open space. The globally vulnerable Saltmarsh Sparrow is among the species that make their home in this Important Bird Area’s (IBA) diverse mix of coastal and inland wetlands, forests, and grasslands. Audubon New York was a leading partner in the state’s CleanWater Collaborative, which helped secure $435 million in federal stimulus funds for water quality improvements. The state program also worked with Chapters, state and federal agencies, town and city officials, and non-governmental organizations to leverage Long Island Sound Stewardship Funds to acquire additional land for coastal marshlands protection. In addition, its IBA program celebrated a number of Long Island Sound victories, including the highest number of breeding Piping Plovers in 10 years at the Orient Point IBA on the North Shore of Long Island. New York Located in the heart of central New York’s Finger Lakes region, Montezuma National Wildlife refuge, a global IBA, is home to 242 species of birds. Its diverse habitats host a wide array of other wildlife as well, from mammals to reptiles and amphibians. Since opening its doors three years ago, the Montezuma Audubon Center has introduced growing numbers of visitors to the refuge’s many natural wonders and inspired them to take conservation action. Born of a strategic alliance between Audubon New York and federal and state conservation agencies, the Center actively engages surrounding communities with a comprehensive roster of programs that includes workshops targeting the many hunters and sportsman who visit the refuge, as well as an innovative and highly popular Center-based education initiative designed for the area’s significant number of homeschoolers. Maryland The 180,000-acre Pocomoke- Nassawango IBA, nesting habitat for the Prothonotary Warbler and Worm-eating Warbler as well as 10 other at-risk species, lies on the Delmarva Peninsula on Maryland’s lower Eastern Shore. Audubon Maryland-DC worked with partners to successfully protect the peninsula’s largest block of forest from proposed development—preventing habitat fragmentation and preserving intact breeding and stopover grounds for many Atlantic Flyway birds. North Carolina One of the Atlantic Flyway’s most charismatic warblers, the Golden-winged, nests in North Carolina and winters many miles away in Central America. Audubon North Carolina biologists teamed up with Nicaraguan partners to ensure healthy habitat at both ends of the journey and to strengthen the conservation infrastructure in the developing nation. This past winter, their collaboration yielded vital research about the habitat and distribution of the Golden-winged Warbler—a critical step for its protection. The state program also supported training sessions for Mesoamerican ornithologists and collaborated with local Nicaraguan businesses to promote ecotourism, fostering the appreciation and understanding of nature that is the foundation for a conservation ethic. Pennsylvania The Kittatinny Ridge, a globally significant migration flyway used annually by tens of thousands of raptors and millions of songbirds, winds 185 miles across eastern and central Pennsylvania. The largest of Audubon Pennsylvania’s IBAs, it is also the focus of the state program’s recently launched broad and innovative conservation collaborative. The community-based One Kittatinny conservation campaign is engaging public agencies and 148 townships in 13 counties to protect forever this remarkable forested mountain, home to Hawk Mountain, where 60,000 visitors come each fall to witness the migration of thousands of hawks, eagles, and falcons, as well as 125 miles of the Appalachian Trail. Belize Audubon’s International Alliances Program is working to ensure a healthy future for Crooked Tree Sanctuary, a 16,400-acre wetland and Global Important Bird Area. More than 130 species of neotropical migrants that nest in the cool forests of the United States—including the Wood Thrush—spend the winter in its rich mix of mangroves and other habitats. But proximity to Belize City and the resource needs of surrounding communities place enormous stress on the sanctuary’s delicate ecological balance. This year Audubon linked the education and science resources of our Atlantic Flyway state programs with the on-the-ground expertise of BirdLife Partner Belize Audubon Society. The collaboration is already making a difference, empowering and engaging Belize citizens in active conservation stewardship of this Central American jewel.</t>
  </si>
  <si>
    <t>in 2008, audubon and toyota forged a groundbreaking alliance called TogetherGreen. By tapping the potential of its diverse participants, this program is developing a growing cadre of conservation leaders, spurring innovative ideas, and inspiring a new generation of volunteers. Now in its second year, TogetherGreen is engaging thousands of people who are achieving outstanding results—and, in doing so, changing the face of conservation across the United States. The initiative’s Conservation Leadership Program has equipped 80 high potential TogetherGreen Fellows with the tools and peer network to help them take their conservation work to the next level. The scope of that work is farreaching: installing solar panels on an inner-city school, protecting Barn Owls and Tundra Swans, helping small businesses curb global warming, harvesting water with rain barrels, and training for green jobs. These are just some of the many ways in which the fellows are advancing their skills while promoting conservation actions. Working in 37 cities in 20 states and one U.S. territory, the 2009 fellows are a diverse bunch—almost a third are people of color. Together they are building on the success of last year’s class of leaders, who recruited more than 3,400 participants to their projects across the country. TogetherGreen Innovation Grants are equipping organizations to tackle conservation issues close to home. Since the grant program launched, nearly 90 environmental projects have received more than $2.5 million to protect land, water, and energy resources nationwide. One project in Minneapolis spurred statewide legislation that turned off unnecessary lights at night in government high-rise buildings in order to save energy and prevent bird collisions during critical bird migration periods. Another has begun restoring hurricane-ravaged habitats on Texas’ Bolivar Peninsula near Houston. Last year’s grantee projects conserved critical wildlife habitat across the country, by planting more than 70,000 trees and restoring more than 325 acres of land, including grasslands in Missouri and Pennsylvania, wetlands in California, and forests in Vermont. And these projects have reached over 6,000 people—more than half from low-income communities. Nearly 10,000 volunteers in hundreds of events nationwide have already taken part in the TogetherGreen Volunteer Days initiative. They pitched in across the nation—from New York City’s Jamaica Bay, where Audubon and Toyota employees planted 1,000 trees in one morning, to Los Angeles, where volunteers collected trash, weeds, and debris to improve nesting habitat for threatened terns. Collectively, participants dedicated 53,000 hours to improving and restoring habitats that benefit both their communities and their local wildlife. Meanwhile, in 129 classrooms across the country, Pennies for the Planet students collected the equivalent of 2,609,100 pennies to support Audubon bird and habitat conservation projects in Maine, Wyoming, and South Carolina. TogetherGreen is a model of collaboration, demonstrating what is possible when a corporation and a nonprofit organization join forces to achieve a common goal. It also showcases how, together, we can address major environmental challenges—from habitat degradation to overconsumption—through small conservation actions that grow from the ground up. From coast to coast TogetherGreen’s people and projects are acting today to shape a healthier, greener tomorrow for us all. Washington DC Students helped to install 15 solar panels on the roof of the Thurgood Marshall Academy, thanks to TogetherGreen Fellow Sean Miller. The panels offset the school’s energy costs by 12 to 15 percent annually. Madison, Wisconsin Thanks to TogetherGreen Fellow Juli Speck, 1,000 girls and 200 adults were inspired to participate in tallgrass prairie restoration. In addition, 1,500 girls earned Girl Scout badges on prairie ecology and restoration. Sparks, Nevada TogetherGreen Fellow Robin Powell used her leadership skills to leverage her $10,000 grant into $180,000 in matching funds to build capacity for her Friends of Lahontan Valley project—a newly formed, diverse citizens group focused on developing a common conservation vision for the communities, agencies, and partners in the Lahontan Valley Wetlands. Waynesboro, Pennsylvania Hooverville Elementary School gave the largest donation to the Pennies for the Planet campaign, helping to support puffins in Maine, sage-grouse in Wyoming, and warblers in South Carolina. To celebrate their achievement, Audubon treated the school to a BioBash party with fun green activities and prizes. Atlanta, Georgia As part of the Atlanta Audubon Society and Trees Atlanta Innovation Grant project, 140 low-income middle school children helped to green Atlanta as they planted trees along the Beltline transportation corridor. Little Rock, Arkansas Student William Blake planted 365 trees in his hometown of Pine Bluff as part of Audubon Arkansas’ Innovation Grant project, the Audubon 24/7 Challenge. Blake also enlisted his class and Walmart employees in removing trash from a local natural area, and in building picnic tables, bird houses, and trail sections. Los Angeles, California More than a thousand elementary school children benefited from the Debs Park Innovation Grant project called Nature’s Open House, which offers hikes, native plant gardening, and environmental education to youngsters and their families. Based on the success of the first year, the program is being expanded to include middle school children. Seattle, Washington More than 100 student volunteers contributed to President Obama’s national day of service by working with the Seward Park Audubon Center to restore the park’s native ecosystem. Pagosa Springs, Colorado The Weminuche Audubon Society brought together more than 200 community members who received hands-on training in identifying animal tracks, performing wildlife surveys, and building bluebird nest boxes. Springfield, Missouri An unprecedented 200 volunteers turned out for one of the Greater Ozarks Audubon Society’s volunteer days. People of all ages learned how to assess the health of their local environment. Miami, Florida South Florida Audubon’s volunteer corps logged more than 1,300 volunteer hours in year one of its volunteer days.</t>
  </si>
  <si>
    <t>welcome</t>
  </si>
  <si>
    <t>in the tumultuous year since Audubon’s last annual report, an economic roller-coaster ride, a historic election, and ever-mounting environmental threats created both tough challenges and opportunities. Yet, despite all the ups and downs, Audubon never veered from our path toward conservation success. With your help and commitment, 2009 brought real progress that will continue to grow in the months and years to come. Audubon science, habitat mapping, and conservation savvy aided the development and launch of a gamechanging new plan to save the vital habitat needed to pull the iconic Greater Sage-Grouse back from the brink. The groundbreaking new policy was born inWyoming, adopted by federal officials, and, with Audubon’s help, will spread across the region to reduce conflicts between habitat protection and responsible energy development. Audubon Citizen Science again informed conservation policies and perceptions in 2009. Analyses of Christmas Bird Count data revealed the startling impact of climate change on North American birds and habitat. One hundred years of data also provided the foundation for an influential new State of the Birds collaboration between conservation groups and federal agencies. Chapters and other partners expanded habitat assessment, protection, and restoration activities across more than 2,400 Important Bird Areas nationwide. Many individual projects were combined or expanded through partnerships to secure maximum habitat conservation results along migratory flyways. International alliances extended the benefits across the hemisphere. Back home, Audubon’s Mississippi River Initiative, with its headwaters-to-Gulf approach, made special progress sowing the seeds of a powerful landowner alliance to restore the critical marshes of coastal Louisiana. From protecting against hurricane damage to nurturing birds, fish, wildlife, and local economies, this Audubon initiative is the start of something big. As always, our successes were forged by concerned and committed people who care about the natural world. Building the connection that underlies their commitment remains one of Audubon’s top priorities and among our proudest accomplishments of the past year in the tumultuous year since Audubon’s last annual report, an economic roller-coaster ride, a historic election, and ever-mounting environmental threats created both tough challenges and opportunities. Yet, despite all the ups and downs, Audubon never veered from our path toward conservation success. With your help and commitment, 2009 brought real progress that will continue to grow in the months and years to come. Audubon science, habitat mapping, and conservation savvy aided the development and launch of a gamechanging new plan to save the vital habitat needed to pull the iconic Greater Sage-Grouse back from the brink. The groundbreaking new policy was born inWyoming, adopted by federal officials, and, with Audubon’s help, will spread across the region to reduce conflicts between habitat protection and responsible energy development. Audubon Citizen Science again informed conservation policies and perceptions in 2009. Analyses of Christmas Bird Count data revealed the startling impact of climate change on North American birds and habitat. One hundred years of data also provided the foundation for an influential new State of the Birds collaboration between conservation groups and federal agencies. Chapters and other partners expanded habitat assessment, protection, and restoration activities across more than 2,400 Important Bird Areas nationwide. Many individual projects were combined or expanded through partnerships to secure maximum habitat conservation results along migratory flyways. International alliances extended the benefits across the hemisphere. Back home, Audubon’s Mississippi River Initiative, with its headwaters-to-Gulf approach, made special progress sowing the seeds of a powerful landowner alliance to restore the critical marshes of coastal Louisiana. From protecting against hurricane damage to nurturing birds, fish, wildlife, and local economies, this Audubon initiative is the start of something big. As always, our successes were forged by concerned and committed people who care about the natural world. Building the connection that underlies their commitment remains one of Audubon’s top priorities and among our proudest accomplishments of the past year Committed supporters made possible the opening of three new Audubon Centers in urban communities. As each transformed a once-blighted landscape into a natural oasis, it connected new and diverse audiences with nature and inspired the dedication needed to protect the natural world for decades to come. Still more joined the cause through the second year of our conservation alliance with Toyota. The TogetherGreen initiative delivered more than 50,000 hours of volunteer conservation action and trained an amazing array of new leaders to carry conservation to their communities. People like you made it all happen. Throughout a difficult year you responded to the urgent need to maintain our conservation progress. As Audubon staff helped to weather the economic storm with generous contributions of their own, other donors followed their inspiring example with special matching gifts. Together they helped us achieve tremendous results despite uncertain times Today, one thing remains certain:With your support, we can do even more in the year to come—for birds, for wildlife, and for the world we share. Thank you for your ongoing connection to nature and for your support of Audubon and conservation</t>
  </si>
  <si>
    <t>The Audubon Mission</t>
  </si>
  <si>
    <t xml:space="preserve"> To conserve and restore natural ecosystems, focusing on birds, other wildlife, and their habitats for the benefit of humanity and the earth's biological diversity.</t>
  </si>
  <si>
    <t>habitat</t>
  </si>
  <si>
    <t>2007 annual report</t>
  </si>
  <si>
    <t>Healthy habitat and natural landscapes are disappearing at an alarming rate, vulnerable to suburban sprawl, industrialized agricultural practices, pollution, and global warming, among other threats. The entire Audubon family–grassroots volunteers, Chapters, and state and national staff–is united in its effort to meet this challenge. From preserving pristine Arctic tundra in Alaska to restoring Florida’s Everglades, we are working to ensure that the beauty and balance of our planet will both sustain wildlife and inspire future generations. SAFEGUARDING CRITICAL BIRD HABITAT For more than a decade, the Important Bird Areas (IBA) program has been the central focus of Audubon’s work to protect critical breeding, wintering, and migratory bird habitat. In partnership with BirdLife International, our growing efforts support conservation action in 48 states, with 2,100 IBAs encompassing more than 220 million acres on both public and private lands. Identified after scientific assessment of its importance as bird habitat, each IBA becomes a hub for community-based stewardship, engaging Chapters, volunteers, policymakers and landowners in sound land management. Audubon’s IBA program also connects local habitat conservation with international initiatives that protect and restore vital bird habitat throughout the hemisphere. Through the International Alliances Program, Audubon has aided the conservation of wintering habitats for more than 360 Neotropical migrant bird species and helped to develop community programs at priority IBAs in Belize, Paraguay, Panama, Mexico, the Bahamas, and El Salvador. Individually, each IBA is valuable, but together they will ensure that tomorrow is alive with flocks that fill our imaginations and reflect a healthy world. AUDUBON OF THE CHICAGO REGION Grassland birds are experiencing precipitous population declines across America. But monitoring and restoration of grassland nesting areas by Audubon’s Chicago team in partnership with the Forest Preserve District of Cook County, Audubon Chapters, and local volunteers is making a difference. The collaboration has already delivered dramatic increases in area grassland bird populations and was highlighted in a national Public Television broadcast. AUDUBON CONNECTICUT In partnership with Audubon New York and DC policy staff, Audubon Connecticut helped secure passage of federal legislation authorizing funding for conservation of the vital Long Island Sound ecosystem. There was also good news for coastal IBAs. Menunketesuck Island, a nesting site for the Piping Plover, received support from the Land andWater Conservation Fund for protection as a NationalWildlife Refuge. The island was also designated a horseshoe crab sanctuary by the Connecticut Department of Environmental Protection, along with two other coastal IBAs. This will help ensure food for Red Knots and other migratory shore birds that feed on the crabs’ eggs each spring. AUDUBON SOUTH CAROLINA Restoration of hundreds of acres of forested wetlands was made possible through a funding agreement between Audubon South Carolina and the Natural Resources Conservation ServiceWetlands Reserve Program. It will enhance the Francis Beidler Forest Audubon Center and Sanctuary, site of the world’s largest remaining virgin stand of Bald Cypress-Tupelo Gum Blackwater swamp. The sanctuary, an IBA, is home to a number of species of concern, including the Swainson'sWarbler and Wood Thrush, as well as rare woodland birds, waterbirds and migratory species. AUDUBON DAKOTA The future of birds and wildlife in the Dakotas is closely tied to agriculture. Audubon Dakota has mounted an aggressive campaign in collaboration with Audubon’s national policy team, other state programs, and local stakeholders to support agricultural conservation provisions in a new federal Farm Bill. State staff also began an assessment of the potential environmental impacts on birds, wildlife, and habitat in the Dakotas from renewable energy production, including ethanol and wind energy. AUDUBON OF FLORIDA The second-largest freshwater lake in the U.S. and the “heart of the Everglades,” Lake Okeechobee and the estuaries it feeds are vulnerable to pollution and in grave need of restoration. Audubon of Florida scored a major victory for conservation this year when it secured passage of state legislation that will both set in place stronger pollution controls and fund restoration efforts—vital measures for a region that provides habitat for some of North America’s most diverse bird life and contains more than 20 IBAs. AUDUBON NORTH CAROLINA For five years, the Pocosin Lakes National Wildlife Refuge has been targeted by the U.S. Navy as a potential jet landing field. This year Audubon North Carolina’s tenacious fight to protect this Global IBA and winter home to 100,000 waterbirds paid off. Together with Audubon’s DC policy team, local Audubon Chapters and a coalition of conservation, hunting, and community stakeholders—and aided by an exposé in Audubon magazine—Audubon North Carolina finally persuaded local, state, and national government leaders on both sides of the political aisle to oppose the plan. The growing consensus may well be a fatal blow to the Navy’s proposal. AUDUBON ALASKA Teshekpuk Lake in Alaska’s National Petroleum Reserve is a fragile wetland wilderness home to waterfowl, shorebirds, and caribou. It is also a target for oil and gas interests. Audubon Alaska continued its campaign to protect the area near the lake from energy exploration and extraction, playing a key role in a legal victory blocking an oil and gas lease sale. Preserving Alaskan habitat has long been a key priority and team effort for Audubon; for two years the national policy office has dispatched a grassroots organizer to educate and rally state offices, Chapters, and members throughout the U.S. PRESERVING AND RESTORING WETLANDS AND COASTS Audubon policy staff and activists played a critical role in the passage of theWater Resources Development Act, which secured historic funding for unprecedented ecosystem restoration in vital habitats such as the Everglades, the Great Lakes, coastal Louisiana, and the Mississippi River. Together, they made it a reality by first fueling bipartisan congressional approval and then retaining the support needed to override a presidential veto and make vital habitat conservation the law of the land. Audubon will continue to work to ensure that authorized funds are spent to deliver real conservation benefits. LEADING RESTORATION OF THE MISSISSIPPI RIVER WATERSHED From its headwaters in Minnesota to the Gulf of Mexico, the Mississippi River occupies a position of unique significance to the country—environmentally, economically, and culturally. Its vast floodplain hosts half of North American breeding birds as they migrate on the Mississippi Flyway. The river and gulf ecosystem has profound importance for people as well, as Hurricane Katrina made tragically clear. Audubon is leading an ambitious, collaborative, and comprehensive conservation initiative to ensure that America’s working river is also a river that works ecologically. This year brought agreement from the Army Corps of Engineers to close the Mississippi River Gulf Outlet, a little-used shipping channel that destroyed thousands of acres of wetlands. This important step is a tribute to the power of collaboration, as Audubon continues to bring people together to ensure the health of tomorrow. PROTECTING BIRDS ON AGRICULTURAL LANDS Farmers, agricultural land managers, public officials, and concerned citizens are gaining a better understanding of the importance of balancing crop production with land stewardship through new outreach surrounding Audubon’sWaterbirds on Working Lands initiative. The science-based effort, made possible by support from the Monsanto Fund, promotes improved agricultural practices to benefit habitat for waterbirds, such as Sandhill Crane, Northern Pintail, American Woodcock, and hundreds of other species affected each year by growing agricultural pressures. Covering a fifth of the total U.S., agricultural lands are an important but often overlooked part of the environment we share with birds and other wildlife.</t>
  </si>
  <si>
    <t>people</t>
  </si>
  <si>
    <t>John James Audubon once wished for “eight pairs of hands,” to accomplish everything he wanted to do. Today, the organization he inspired boasts thousands of pairs of hands, with outreach extending not only to the preservation of wildlife and habitat but also to the nurturing of budding conservationists nationwide. Audubon Centers, guidance in making daily living compatible with environmental needs, Citizen Science activities, and grassroots advocacy training are just a few examples of our hands-on approach to environmental education and outreach, fostering a culture of conservation in people of all ages. CONNECTING PEOPLE WITH NATURE Each year, Audubon inspires more than one million people of all ages and backgrounds to enjoy, celebrate, and conserve nature through its network of Audubon Centers and education programs. Whether providing an opportunity to experience the aweinspiring natural spectacle of Sandhill Crane migration at the Iain Nicolson Audubon Center at Rowe Sanctuary in Nebraska or introducing urban teenagers to damsel and dragonflies at the Prospect Park Audubon Center in New York City, each Center is a vital community resource and a hub of conservation action. Audubon’s environmental education reach extends well beyond Centers and connects with specific conservation needs nationwide. This year, a growing Ranchette program provided vital information to help landowners mitigate the negative effects of subdivision on former ranches in the West. Audubon Adventures brought science and conservation into more than 5,000 classrooms. And Audubon staff and Chapters enriched knowledge and skills among environmental educators and non-educators alike, offering wide-ranging, locally-based workshops on topics as diverse as healthy yards, water quality, and birds as environmental indicators. Audubon education efforts move people from awareness to understanding to action. BUILDING A CONSERVATION COMMUNITY Award-winning Audubon magazine enjoys a long, venerable history of fostering appreciation for nature and inspiring its protection. Today’s Audubon is a powerful and vital force for conservation—each issue alerts 1.6 million readers to the most urgent environmental challenges and what can be done to address them. It also highlights issues and achievements across the entire Audubon network of state offices, national programs and Audubon Chapters. A slew of 2007 awards—including the first nomination for a National Magazine Award in general excellence since 1993—testify to the magazine’s effectiveness in promoting nature and conservation. Together with Audubon’s website and other communications outreach, it plays an essential role in engaging a broader audience in conservation. AUDUBON MISSOURI The Wildcat Glades Conservation and Audubon Center opened its doors in 2007. The environmentally friendly green Center is a living laboratory for conservation education, where visitors from the Joplin community and beyond can explore the flora and fauna found in the unique chert glades ecosystem. The Center is adjacent to some of the last remaining acres of this habitat. AUDUBON MISSISSIPPI Pascagoula River Audubon Center staff offered Mississippi Gulf Coast residents a range of educational and habitatrestoration programs this year. These included Operation Backyard Recovery, a program to provide area homeowners with tree seedlings to help restore communities ravaged by Hurricane Katrina, as well as restoration of a tidal marsh and bayhead swamp situated on the Center’s grounds. MAINE AUDUBON For more than 30 years, Audubon’s highly successful Project Puffin has worked to restore breeding colonies for Atlantic Puffins and other seabirds on Maine’s rocky coastal islands. At the newly opened Project Puffin Visitors Center, live video from the nesting islands provides an intimate view of these clownlike seabirds, while exhibits and naturalist programs showcase the success and challenges faced by Audubon and its partners as they support and protect seabirds on Maine’s islands and beaches. AUDUBON ARKANSAS With substantial support from the city of Little Rock, which added 68 acres and a community center to the site’s existing 350 acres—along with other supporters— Audubon Arkansas laid the groundwork for the Little Rock Audubon Center. State program educators also conducted training sessions for park naturalists and Chapter leaders as well as classroom teachers and other educators, with the goal of building knowledge and skills for teaching about nature and conservation. AUDUBON NEBRASKA Visitors to the Spring Creek Prairie Audubon Center connect with nature and history by walking in the wagon ruts left by pioneers on the Oregon Trail nearly 150 years ago. They experience the sights, sounds, and smells of a tract of prairie largely untouched since those early travelers made their journey west. The Center’s new education building, which employed green practices in all facets of construction, will enable naturalists to introduce the beauty and ecology of the tallgrass prairie to more schoolchildren, families, tourists, and other visitors. AUDUBON NEW MEXICO Located east of Santa Fe, in a largely Hispanic community with many Spanishspeakers, the Randall Davey Audubon Center is an important resource for visitors of many different backgrounds. This year, the Center began building on its successful Encuentros con la Naturaleza program by offering all its educational programs in Spanish and participating in a national diversity program focused on broadening the reach and impact of environmental education among underrepresented audiences. AUDUBON NEW YORK From Long Island Sound to the Great Lakes, protecting the state’s coastal resources is a high priority for Audubon New York, especially with the launch of the Long Island Bird Conservation Program to protect beach-nesting birds. State staff also launched an educational video game, Mission: Migration, which teaches children about the difficulties birds face during migration and how to make their backyards healthier for birds. This year also saw the opening of the Montezuma Audubon Center in the heart of the Montezuma Wetlands Complex, a globally significant Important Bird Area. AUDUBON MINNESOTA Minnesota contains some of the richest bird habitat—and best birding—in the country. Audubon Minnesota’s birding trail guides, published in 2007, make it easy for bird-watchers and other tourists to visit top-tier birding sites on Lake Superior's shores, on the Mississippi River, and in the Minnesota River Valley. They spread the conservation message to the growing community of bird-watchers. ENLISTING VOLUNTEER CITIZEN SCIENTISTS Each February, tens of thousands of avian enthusiasts, from beginners to longtime birders, tally the birds in their backyards, local parks, and wildlife refuges in the Great Backyard Bird Count. Last year, the tenth year of this collaboration between Audubon and the Cornell Lab of Ornithology, boasted a 30 percent increase in participation—testimony to both ramped-up promotion and the growing public interest in bird-watching. Experienced and knowledgeable volunteers, including Chapter members and others, help to confirm reported observations. Participants are able to contribute to a growing database of mid-winter bird population data while learning more about the birds in their own backyards.</t>
  </si>
  <si>
    <t>birds</t>
  </si>
  <si>
    <t>Birds are at the heart of virtually everything Audubon does, from connecting people to nature to safeguarding habitat and combating environmental ills. In 2007 , efforts on behalf of both imperiled and common species drew on resources throughout the network, mobilizing science, policy, and education as well as volunteers across the nation. The results: awareness, knowledge, and action that are making a difference. Audubon’s sobering Common Birds in Decline analysis built on the extensive foundation of Audubon Citizen Science to open eyes across the country and around the globe to alarming population decreases among many of America’s most familiar and beloved birds—some of which have plummeted as much as 80 percent over the past 40 years. This first in a new series of State of the Birds analyses highlighted multiple environmental threats—such as sprawl, energy development, and the spread of industrialized agriculture—all of which have been compounded by new and broader problems, including the escalating effects of global warming. A special section in Audubon magazine, coupled with an integrated outreach campaign that engaged national and state-based staff and volunteers, built broad awareness of the need to help common species at national and local levels. Overwhelming media attention heralded its release, delivering to millions our clarion call to action to stem the increasing toll on habitats and the environment itself. Major newspapers followed up with editorial calls for conservation. Audubon staff, Chapters, and members in virtually every state in the country rallied around locally vulnerable birds and habitats, building public awareness and enlisting support for local, state, and national initiatives to ensure that future generations will continue to be inspired by birdsong each spring. CHRISTMAS BIRD COUNT At 108 years old, Audubon’s Christmas Bird Count is the longest-running wildlife census in the world, and still growing. Even more remarkable, it is the work of Citizen Scientist volunteers, whose commitment to birds and conservation has yielded decades of data—essential information on bird population trends. In 2007, this information helped Audubon’s science team identify the Common Birds in Decline that captured public attention and generated widespread conservation action. in 2003, Audubon Texas’ Quail and Grassland Bird Initiative is leading a diverse coalition of government, academic, conservation, and landowner stakeholders in an ambitious effort to restore bobwhite populations to levels seen 20 years ago. Their efforts have already led to the return of bobwhites to some areas, especially in the Blackland and Coastal Prairies. In a major victory for Audubon California, the state this year passed a ban on lead ammunition in areas inhabited by the California Condor following the deaths of many condors that had eaten carcasses left behind by hunters. Audubon California led an aggressive campaign for the ban that included building a strong scientific case against lead. The state program also partnered with Tejon Ranch to restrict lead ammunition on 270,000 acres in Los Angeles and Kern Counties, and is collaborating with the American Ornithologists’ Union on further recommendations for the condor’s recovery.  The sage-grouse is an icon of the West, but its survival is now threatened by the impact of the mineral industry, especially gas exploration and extraction. Audubon Wyoming and local Chapters are working with diverse stakeholders, including ranchers, the Native American community, government agencies, and mineral interests to call attention to the plight of this bird and the overall sage ecosystem. Their efforts have caught the attention of state and local officials and given Audubon a seat at the table for influencing future resource extraction decisions.The Gunnison Sage-Grouse (with population estimates of about 5,000) is limited to seven “islands” of sagebrush in western Colorado and one in Utah. Audubon Colorado is mobilizing its Chapters and other stakeholders around the state to protect these critical habitat areas and support efforts to list the species under the Endangered Species Act. The state program is also working with Audubon Wyoming on regional conservation of the Greater Sage-Grouse. Using decoy-based social attraction techniques pioneered in Maine by Audubon’s Seabird Restoration Program, Audubon Vermont attracted several breeding pairs of Common Terns to a long-forsaken Lake Champlain island. In the first year of the program, one of the pairs successfully raised a chick—the first to fledge on the island in more than 30 years. Meanwhile, Audubon Vermont's Forest Bird Initiative Landowner Program engaged multiple groups, communities, and landowners in maintaining and improving Vermont’s forests, which are essential breeding ground for many declining species.  East Texas was once home to abundant bobwhite quail, but habitat loss due to fire suppression and brush encroachment or conversion of native prairie to Bermuda pasture has taken a big toll on Since its inception more than a century ago, Audubon has fought to protect critically imperiled birds. The first Auduboners helped rescue the Great Egret from potential extinction at the hands of plume hunters. In 2007, we celebrated a great victory as the Bald Eagle soared off the endangered species list thanks to both a ban on DDT and the protections afforded by the Endangered Species Act (ESA). Audubon’s role in these successes underscores our ongoing commitment to preserving and restoring the most vulnerable species. Recent years have been challenging for the ESA, and Audubon policy staff have been at the forefront of the campaign to defend the act from legislative threats to weaken it. Species already on the list, including the California Condor, Whooping Crane, Piping Plover, and Kirtland’s Warbler, need continued ESA protection to sustain slow but encouraging signs of recovery. Others, like the Gunnison Sage-Grouse and Cerulean Warbler are in danger of slipping over the brink unless they are added to the list</t>
  </si>
  <si>
    <t>few sights rival the awe-inspiring majesty of a migratory flock winging its way across the sky—hundreds or even thousands of individuals move as one toward their single destination. At its best, Audubon mimics these amazing creatures. Our individual members, supporters, Chapters, state offices, programs, departments, and diverse partners all move together as one toward our shared vision of a brighter tomorrow. The ultimate destination for the Audubon flock is a world of healthy habitats, where birds, other wildlife, and people can thrive. Our challenges are many and varied, as will be the stops we make along the way. Still, as it has from our very beginnings, Audubon’s unparalleled ability to unite people behind common goals and strategies powers our success. We engage people in conservation action. We empower them with science, education, and policy expertise to create a culture of conservation and action. Together, we achieve results that would be impossible alone. As this report documents, 2007 was another banner year of progress toward our destination. Together, we dealt a potentially fatal blow to misguided government plans for an airfield in vital North Carolina bird habitat and expanded our identification and stewardship of Important Bird Areas nationwide. We played key roles in shaping policies to aid endangered condors in California, provide for extensive ecosystem restoration in wetlands and coastal areas nationwide, and begin the countless steps necessary for addressing the unprecedented threats posed by global warming. In the past year, a headline-grabbing Audubon analysis alerted millions of Americans to the problems of Common Birds in Decline and how people can help to reverse the trend. And Audubon extended its leadership in Connecting People with Nature through our growing network of Centers and activities across the country. Through these and many other achievements and initiatives, our collective flock moved ever closer to its shared destination. Scientists have yet to discern all the mechanisms that help migratory flocks navigate their journeys, but Audubon maintains its direction using carefully crafted strategic landmarks to gauge our progress. In all we do, Audubon enables people to: •Connect with and become part of an active constituency for nature; • Keep common birds common; • Protect and restore imperiled bird species; and •Conserve the sites and landscapes critical to birds. As you read of our progress in 2007, you will notice that these landmarks overlap and complement one another. They allow us to embrace the full spectrum of ecological issues vital to the health of the world we share with birds and other wildlife. But, above all, they are ever-present indicators that Audubon is following a true and effective course—uniting and mobilizing people through education, science, policy and action, for birds, for habitat, and for humanity. Through the ongoing contributions of people like you, we are working and succeeding—together for tomorrow. Thank you for being a part of Audubon and all that we do</t>
  </si>
  <si>
    <t>conserve</t>
  </si>
  <si>
    <t>2006 annual report</t>
  </si>
  <si>
    <t>Audubon engages people in effective conservation action onserve in many ways, from advocating for sound environmental policies at national, state, and local levels to providing resources that guide green lifestyle choices to pioneering innovative new strategies for restoring and supporting healthy bird populations and habitat. Audubon’s policy and grassroots teams continued to defend the Arctic National Wildlife Refuge and environmentally sensitive areas on the outer continental shelf and in Alaska from oil drilling, mobilizing members, chapters, and grassroots activists across the country in the fight. When proposed legislation threatened to shred the safety net the Endangered Species Act has provided for our most vulnerable wildlife for three decades, Audubon helped prevent it from being enacted. Audubon spurred a victory for bird conservation by working to ensure passage of legislation protecting neotropical bird species, and secured support for population, habitat, and sustainable development programs. In addition, Audubon worked tirelessly to safeguard clean water; to protect and restore coastal and wetland habitat; to ensure adequate funding for National Wildlife Refuges, including Gulf Coast refuges damaged by Hurricane Katrina; and, in collaboration with our state offices, to support sound policy and strategies to protect and conserve the Everglades, the Mississippi River, Long Island Sound, the Great Lakes, and other iconic landscapes and ecosystems that make up the great natural heritage we share. ALASKA The 23.5 million-acre National Petroleum Reserve is a vast, wild expanse on Alaska’ s North Slope . It includes Teshekpuk Lake, a fragile wetland wilderness that is home to a diverse variety of migratory shorebirds, waterfowl, and wildlife.Audubon Alaska has long been a strong advocate for the protection of this jewel in the reserve, and this year was the lead plaintiff in a successful legal challenge to a poorly conceived oil and gas lease sale near the lake.The leases would have left prime migratory bird habitat vulnerable to irreversible degradation. Audubon is now working at national and state levels to secure permanent protection. NORTH CAROLINA The Pocosin Lakes National Wildlife Refuge is one of four refuges on North Carolina’s Albemarle peninsula, and winter home to hundreds of thousands of waterfowl. Late in 2005, Audubon North Carolina’s tenacious fight to prevent construction of a U.S. Navy landing field next to the Pocosin Lakes refuge was rewarded by a court decision requiring the Navy to submit a complete Environmental Impact Statement. A year later, Audubon and a coalition of other environmental groups reached a settlement with the Navy, protecting birds by limiting flights over all four refuges; Audubon North Carolina continues to lead the battle for more permanent protection. WASHINGTON Audubon Washington is leading the charge to recover the threatened Northern Spotted Owl and the old-growth forest habitat on which it depends.As a direct result of Audubon’ s leadership , the state’ s Forest Practice Board has established and permanently adopted an Emergency Rule to protect more owl habitat.The state program is continuing to spearhead efforts to protect this threatened species, and was selected to represent conservation interests on the 12- member science and policy team charged with drafting a federal recovery plan. With 2.1 million acres of land converted to residential use each year, how individuals landscape and maintain their backyards has significant impact on birds and other wildlife, while other consumer and lifestyle choices can affect birds around the globe, as well as at home. Audubon At Home inspires daily conservation action, providing leadership, information, and resources that make it easy to be green. This year Audubon promoted bird-friendly backyards, schoolyards, and communities through new print and web-based resources, and engaged at-home conservationists coast to coast with the launch of its “healthy yard” pledge. A new, targeted initiative promoted good stewardship of western ecosystems to homeowners in Arizona, Colorado, and Wyoming. Audubon At Home principles also reached schoolyards, as Audubon chapters, including the Audubon Society of Northern Virginia, hosted successful workshops for teachers and community leaders. ILLINOIS Audubon-Chicago Region and its partners launched the Lights Out Program in 2000. Since then, Chicago’s skyscrapers have set an example for the nation, extinguishing lights that confuse and disorient birds and that frequently lead to fatal collisions for nocturnal migrants. Researchers estimate that the program saves the lives of more than 10,000 migratory land birds each year. The successful initiative has now inspired fully fledged programs in New York and Detroit, and laid the groundwork for programs in Milwaukee, Minneapolis, and St. Louis. PENNSYLVANIA This year the John James Audubon Center at Mill Grove offered a record number of visitors a glimpse into the world of the famous naturalist, and the birds, other wildlife, and landscapes that inspired him. It also offered an opportunity to enjoy his and other nature-themed artwork.This onetime home for Audubon will soon also be the home of a habitat demonstration garden, showcasing Audubon At Home principles and practices.This is only one of the ways in which Audubon Pennsylvania is bringing conservation home for center visitors. When Audubon launched the Seabird Restoration Program and Project Puffin in 1973, Atlantic Puffins, once abundant throughout the Maine Islands, had abandoned all but one Maine nesting site due to excessive hunting for food and feathers and predation by gulls. With a new strategy that included decoys, and rearing and releasing puffin chicks from Canada, Audubon successfully lured growing numbers of nesting puffins back to the islands. In 2006, thriving puffin colonies produced record numbers of chicks. The same techniques have also proved effective with nesting terns, and are now established methods for restoring seabird populations in many places around the world. Audubon is also working to protect terns and plovers through its Coastal Bird Conservation program, conducting fieldwork on breeding and wintering populations from North Carolina to Texas, and working with diverse public and private partners on a wide range of community-based habitat restoration and conservation initiatives coast to coast. NEW YORK Audubon New York fought to protect and restore the Great Lakes and Long Island Sound ecosystems. As the state leader for the intrastate Healing Our Waters Coalition, the program helped secure federal passage of the Great Lakes Fish and Wildlife Restoration Act. In addition,Audubon New York,Audubon Connecticut, and Audubon’ s national policy team came together to help win federal passage of the Long Island Sound Stewardship Act, which will identify and protect vital habitat along the Sound. With 28 million people—approximately 10 percent of the U.S. population—living within 50 miles of its shores, the Long Island Sound is a critical resource for recreation and wildlife. It provides habitat for many species of migratory and breeding birds, including the federally threatened Piping Plover. CONNECTICUT Audubon Connecticut led the fight to protect two critical habitat areas for birds, helping to secure federal funding to permanently protect the 17-acre Menunketesuck Island in Westbrook, and laying the groundwork for acquiring additional lands for the Conte Refuge, as part of a four-state coalition. Menunketesuck Island is an Important Bird Area, providing nesting habitat for terns and the federally threatened Piping Plover. The Conte Refuge is home to the federally threatened Puritan Tiger Beetle. Audubon Connecticut was also a key partner in the successful effort to secure passage of the Long Island Sound Stewardship Act. FLORIDA Audubon of Florida helped to secure the largest state purchase of conservation lands in the history of Florida: 74,000 acres of Babcock Ranch.The undeveloped tract, near Fort Myers, contains cypress domes, swamps, mesic flatwoods, and open pastures, and is home to diverse bird species, including the Swallow-tailed Kite , the Red-cockaded Woodpecker, and the federally endangered Florida Scrub Jay. Audubon of Florida also helped prevent development from encroaching on the Everglades, successfully opposing nine proposals transcending the Miami-Dade County Urban Development Boundary</t>
  </si>
  <si>
    <t>connect</t>
  </si>
  <si>
    <t>Audubon connects people with nature and conservation action, empowering both experienced and inexperienced volunteers to become part of our growing national net - work of citizen scientists and environmental stewards. SOUTH CAROLINA The Audubon Center at Francis Beidler Forest is located in the world’s largest virgin cypress-tupelo swamp forest. A designated Important Bird Area, the forest’s 15,000 acres include more than 1,800 acres of ancient trees, some more than 1,000 years old.This year, thanks to support from the North American Wetland Conservation Fund and the South Carolina Conservation Bank, Audubon South Carolina acquired 2,377 additional acres, enabling the ongoing protection of more critical habitat for South Carolina Low-Country bird species like the Prothonotary Warbler, the Swallow-tailed Kite, and the Wood Stork. The center is also a vital educational resource, introducing more than 3,400 children from surrounding communities to the diverse flora and fauna of the forest during 2006. NORTH DAKOTA Tallgrass prairie is one of the most endangered ecosystems on the continent. Audubon Dakota, together with the Grand Forks County Prairie Partnership, is working with landowners to conserve and restore a 20,000-acre remnant tract of rare saline prairie in the Red River Valley of easter n North Dakota, home to 250 plant species and 75 nesting bird species. Audubon Dakota is also partnering with the U.S. Fish &amp; Wildlife Service at Sully’s Hill Learning Center to introduce land- owner partners, as well as children, to the importance of prairie potholes, and to promote strategies to protect waterfowl and other birds from the impact of fragmentation, predation, and overall habitat loss. COLORADO Audubon Colorado officially designated the state’s first corporately owned Important Bird Area, Xcel Energy’s Valmont Reservoir in Boulder County. There are now 54 IBAs in Colorado, including the globally recognized Gunnison Basin IBA, home of the Gunnison Sage-Grouse, one of Audubon’s 10 most endangered birds. The state office worked closely with all Audubon chapters in Colorado to hire the first coordinator of one of the key working groups responsible for on-the-ground conservation planning for this treasured bird. The Important Bird Areas (IBA) program integrates Audubon’s conservation work and connects it with a global effort to protect critical bird habitat. As U.S. partner of BirdLife International, Audubon has identified more than 2,000 sites since 1995, encompassing over 200 million acres. IBAs are designated after scientific assessment of their importance as bird habitat, laying the foundation for community-based steward - ship that engages landowners and volunteers in monitoring birds, restoring habitat, and practicing sound land management. In several states, including Minnesota, New York, North Carolina, Pennsylvania, and Washington, IBA status has become a factor in state agency land management decisions. The program is also central to our international work, focusing on highly threatened ecosystems in Central America, South America, and the Caribbean. Each year since 1900, volunteers have taken whatever the weather decides to offer when they take part in the world’s longest-running wildlife survey, Audubon’s Christmas Bird Count. In 2005, nearly 60,000 people counted 62 million birds. Originally proposed as a non-lethal alternative to the traditional Christmas side hunt, a competitive pursuit popular in the 1800s, the count now yields new information each year on the changing fortunes of winter birds. Today, Audubon scientists are applying 21st-century technology and analyses to this rich data resource, connecting the dots and data points to identify bird species at risk and to inform conservation and advocacy priorities in Audubon’s State of the Birds Report. VERMONT In partnership with Audubon programs in Maine, New Hampshire, and New York, Audubon Vermont launched the Northern Forest Bird Initiative.The Northern Forest provides critical breeding habitat for the greatest diversity of bird species in the continental United States, including Bicknell’s Thrush, the Canada Warbler, and many others.The collaborative aims to protect habitat for these species, many of which have been experiencing population declines. In its fi rst year, the program conducted wor kshops and habitat assessments for landown - er s and introduced new forest bird education programs for schoolchildren. Owners of thousands of acres hav e already agreed to pursue bird-friendly forestry practices. C ALIFORNIA Audubon California demonstrated the importance of partnering with different stakeholders when it worked along with the San Bernardino Valley Audubon Society to negotiate a down-to-the-wire agreement with a Riverside County dairy farmer to save the largest Tricolored Blackbird colony remaining in Southern California.The colony had nested on the farmer’s land, and the chicks would have become casualties of the wheat harvest if the farmer had not agreed to wait—a decision made possible by Audubon’s support and involvement.With the loss of wetlands and surrounding feeding habitats,Tricolored Blackbirds, whose numbers are dwindling, often nest in agricultural fields, making them vulnerable to nest failure when the fields are harvested before the young birds fledge. The Great Backyard Bird Count (GBBC), developed in 1998 in partnership with the Cornell Laboratory of Ornithology, makes it fun and easy for children and their parents, schoolchildren and teachers, and bird enthusiasts of all kinds to enlist as citizen scientists. Each year during President’s Day weekend, these volunteers count the birds they see in their backyards, local parks, schoolyards, or wildlife refuges, and submit their tallies online. Expert birders help identify puzzling species and verify unusual reports. The benefits of the program are twofold: The information gathered contributes to Audubon’s understanding of bird population trends, and participants forge a connection with their local birds and the wider ecosystem beyond their backyards. In 2006, participants submitted 60,000 checklists, counting 623 species. WYOMING Audubon Wyoming launched its Sagebrush Initiative, a comprehensive effort that will engage national and state staff and chapters in the fight to ensure a future for the sagebrush steppe ecosystem throughout Wyoming, Utah, Colorado, and Arizona.Threatened by the rapid development of oil and gas leases, the sagebrush steppe supports some of the Western Hemisphere’s most imperiled species.These include the Sage-Grouse, an iconic bird in the eyes of many residents of Wyoming and other western states, including Native Americans. ARKANSAS Located on the Mississippi flyway, Arkansas provides important breeding, wintering, and stopover habitat for a wide variety of waterbirds.With approximately 90 percent of the state’s land in private ownership, fostering partnerships with private landowners and agricultural agencies is essential to effective waterbird conservation.This year Audubon Arkansas’ Waterbirds on Working Lands Initiative, which promotes conservation-friendly land management practices, restored 700 acres of valuable habitat and assessed an additional 85 square miles. In addition, Audubon Arkansas identified two new Important Bird Areas, bringing the state total to 24. MISSOURI Working in partnership with the Missouri Department of Conservation and the City of Joplin, Audubon Missouri broke ground on its new Wildcat Glades Conservation &amp; Audubon Center. Located at Wildcat Park in Joplin, the new Audubon Center will be housed in a state-of-the-art “green building,” complete with exhibits, a 1,300-gallon aquarium, classrooms, a wet lab, and a seminar hall. It will serve as a community gathering spot, conservation learning center, and general hub for the protection and restoration of the area’s most important natural resources, such as Shoal Creek and the site’s globally unique chert glades. MINNESOTA Audubon Minnesota added eight new Important Bird Areas, bringing the state’s total to 23, and collaborated with the University of Minnesota to develop a protocol for engaging citizen scientists in monitoring IBAs. The IBA sites provide critical habitat for the 84 bird species experiencing population declines in the state. Audubon Minnesota also co-sponsored “Owls on the Move,” a symposium focusing on owl populations and trends, particularly the northern owl irruption that took place during the winter of 2004–05</t>
  </si>
  <si>
    <t>discover</t>
  </si>
  <si>
    <t>This year, through its nature centers and education programs, Audubon inspired more than 1 million people of all ages and backgrounds to discover, explore, and share the beauty, mystery, and adventure of the natural world. Audubon is bringing hands-on experiences in nature and the best in environmental education to more people every day, thanks in part to our growing network of Audubon Centers. Each is a hub for community-based conservation as well as education. In the past 10 years, we have added 30 new centers and launched programs in many other communities, some in places where one might not expect to find a nature center—Brooklyn, East Los Angeles, Dallas, and Phoenix. In these and other urban communities, Audubon is opening new eyes to nature. ARIZONA Audubon Arizona initiated an innovative Science Mentor Program along the banks of the Rio Salado in Phoenix. Local college students worked with Audubon teacher- naturalists to mentor inner-city fifth graders as they collaborated on an ecosystem analysis of the Rio Salado—and discovered the world of life in the riparian habitat. “We’ve been looking at the algae and looking at the little animals that don’t have spines, and looking at the water to see if it’s poor or good,” said one 10-year-old participant, adding that his favorite part was “putting my hands in the water and grabbing the algae.” Work is well under way to establish an Audubon Center on the Rio Salado site. OHIO For the past two years, Audubon Ohio has been developing future conservation leaders with its Columbus-based “Urban Conservation Crew” program for junior high school students.The state program will soon be able to realize its dream of creating a full-fledged Audubon Center in the heart of the city, thanks to very generous support from Grange Insurance, which wished to commemorate its 75th anniver - sary with a gift to the community suppor t - ing education and urban renewal.The new center will feature green construction, a nature playground, gardens, bird-feeding stations, hiking trails, wildlife viewing decks, and wetlands with boardwalks.The center will be within fi ve miles of 92 schools, and will have a full range of education programs for schools, youth groups, educators, families, and community groups. TEXAS Cradled in a bend of the Rio Grande, the Sabal Palm Audubon Center harbors one of the most beautiful and rare ecosystems in south Texas and northern Mexico. Schoolchildren from Brownsville and the surrounding communities join birders from around the globe to explore the last remaining portion of the Sabal Palm forest and observe its colorful birds. In San Antonio, the Mitchell Lake Audubon Center also offers families, school groups, and individuals an opportunity to experience Texas’ rich natural history. Plans are under way for the opening of the Dogwood Canyon Audubon Center and the Trinity River Audubon Center in North Texas. When both centers are operating in 2008, they will reach more than 35,000 Dallas County schoolchildren each year. Audubon Centers open windows onto some of the most magnificent vistas and wildlife spectacles in nature. From the annual spring migration of the Sandhill Cranes at the Iain Nicolson Audubon Center at Lillian Annette Rowe Sanctuary in Nebraska to the breathtaking waterfall at the Waimea Valley Audubon Center in Hawaii to the largest remaining virgin bald cypress forest in North America at the Blair Audubon Center and Corkscrew Sanctuary in Florida’s Everglades, we are sharing some of America’s most inspiring landscapes—and most important habitats for wildlife—with parents, grandparents, children, and other visitors. 8 ANNU AL REPOR T 2006 DISCO VER WWW. A UDUBON.ORG NEBRASKA The Spring Creek Prairie Audubon Center introduces scores of visitors to the beauty and wildlife diversity of the tallgrass prairie. A new, sustainably designed building for education programming, which opened in 2006, will enable visitors, including children, to better experience and explore the rich human and natural history of the prairie. In addition, Audubon’s Rowe Sanctuary acquired 200 acres on the Platte River, a parcel of land that contains one of the river’s largest Sandhill Crane roosts, boosting the sanctuary’s size to nearly 1,500 acres. Ecotourists and schoolchildren are only some of the man y wildlife enthusiasts who visit the sanctuary’ s Iain Nicolson Audubon Center each spring, peering from bird blinds as hundreds of thousands o f cranes con verge on the Platte. NEW MEXICO Audubon New Mexico’s statewide envi - ronmental education program continued to grow, through exciting partnerships that encourage local children and their families to spend more time outdoors. Staff naturalists reached more than 300 elementary school students at onsite workshops at three National Wildlife Refuges (Maxwell, Las Vegas, and Bitter Lake) and two state parks (Percha Dam and Mesilla Valley Bosque). At the Maxwell Refuge, the chance to see a Bald Eagle enlivened a lesson on the success of the Endangered Species Act. At Bitter Lake Refuge, near Roswell, students learned about the amazing adventure of migration, watching raptly as Sandhill Cranes descended from the sky, ending their long journey south from Canada. MARYLAND-DC Audubon Maryland-DC reached 27,000 students with a wide range of education programs from its trio of Audubon Centers: the Jean Ellen duPont Shehan Audubon Center and the Pickering Creek Audubon Center on the Eastern Shore, and the Patterson Park Audubon Center in Baltimore. Each program, from Chesapeake Bay Ecology to Wetland Enhancement to Urban Ecology, is designed to help participants forge a lifelong connection and commitment to the natural world.The publication of a new curriculum guide,“Gateways to Conservation,” further established Audubon as a leading education provider in the region. MAINE Maine Audubon and its partners, with support from the National Science Foundation, created a new ecology curriculum for the state’s middle school students. Introduced in select classrooms,“EcoScience Works” teaches students to use computers to analyze real-world data about local ecosystems, and will be distributed to 150 science teachers and 17,000 students statewide. In addition, this summer the Project Puffin Visitor Center opened in Rockland, enchanting kids of all ages with its live puffin-cam view of Atlantic Puffins and other seabirds on their breeding grounds on Seal Island, 20 miles offshore .The new facility is a popular and unique addition to Audubon’s network of centers and sanctuaries. MISSISSIPPI Audubon Mississippi hosted a successful nature tourism workshop to explore ways to encourage visitors to discover the critical lower Mississippi River ecosystem. A collaboration with several partners, the workshop was a catalyst for the development of a strategic approach to nature tourism in the region—and for building commitment to conservation and restoration work supporting ecotourism.The state program also expanded its outreach, launching an education program at the Pascagoula River on the Mississippi gulf, an area ravaged by Hurricane Katrina, and a potential site for a new center building to join central Mississippi’s Strawberry Plains Audubon Center. Audubon has a long tradition of enriching classroom education with high-quality resources for teaching about nature. Audubon Adventures, an awardwinning educational publication, celebrated its 22nd year, reaching more than 5,200 classrooms. In addition, many of our state offices and centers work directly with local school systems and communities to introduce elementary and high school students, and community leaders and residents, to the birds and ecology in their schoolyards and backyards.</t>
  </si>
  <si>
    <t>safeguarding the future</t>
  </si>
  <si>
    <t>Safeguarding the Future The history of Audubon is at once a chronicle of individual action and a celebration of the successful collaboration of committed, visionary conservationists–volunteers and staff alike. The future, not just of Audubon but of the conservation movement and, ultimately, life on our planet, will also be shaped by the cumulative action of individuals. It follows that only by inspiring more people in more places to value and protect the natural world and a healthy environment can we safeguard our shared future. PROJECT PUFFIN Audubon scientist Stephen Kress begins restoring Atlantic Puffins to Eastern Egg Rock, off the coast of Maine. OFF TO ALASKA Congress passes the Alaska National Interest Lands Conservation Act, preserving 79.5 million acres, including the Arctic National Wildlife Refuge. But the act omits a 1.5-million-acre area of the coastal plain —deemed by many to be the “biological heart ” of the refuge. BACK TO SCHOOL Audubon launches Audubon Adventures. Today, the award-winning education program and publication reaches 200,000 children each year. ONE LAST CHANCE Audubon biologists help capture AC-9, the last California Condor in the wild, and the bird joins 26 others in an aggressive captivebreeding program. AUDUBON CENTERS OFFER REFUGE, SANCTUARY, EDUC ATION, AND INSPIRATION In 1923, Audubon established its first sanctuary, the Theodore Roosevelt Sanctuary in Oyster Bay, New York. The new sanctuary not only ensured protected habitat for birds and other wildlife, it also opened a window on nature for New Yorkers from Long Island and New York City. This early demonstration of Audubon’s commitment to fostering awareness and appreciation of the natural world launched a powerful environmental education tradition. Since then, Audubon has established many other Audubon Centers, places where the emphasis is on outreach as well as habitat protection. This year we reached more than 1 million visitors. One of these early centers was the Audubon Center in Greenwich, in Connecticut, which opened in 1942. Teachers from around the country traveled to the center for courses in ornithology and natural history, and returned to their classrooms to share their newfound knowledge and conservation message with future generations. Today, with a new education facility, this center remains a jewel in Audubon’s network of nature centers. Other incredible sites across the country added to Audubon’s growing education and conservation network. Corkscrew Swamp Sanctuary, near Naples, Florida, began offering visitors a chance to explore the beauty of the cypress forest from its boardwalk in 1955; in 2002, with the addition of its state-of-the-art Blair Audubon Center, the sanctuary broadened its capacity for education and enjoyment for young people, families, and others. Aullwood Audubon Center, located outside Dayton, Ohio, was dedicated in 1957. Now, nearly 50 years later, and housed in a new facility, the center remains a vital and evolving community resource for environmental education. When America entered the latter years of the 20th century, more people were living in cities and suburbs, and the face of our nation was becoming increasingly diverse. Recognizing that engaging urban dwellers and people of all backgrounds was essential to conservation success, Audubon began establishing urban Audubon Centers, bringing access to nature and conservation to inner-city communities. In 2002, the Prospect Park Audubon Center opened in a Brooklyn neighborhood that is one of New York City’s most diverse areas. The next year, the Audubon Center at Debs Park began offering programming to meet the needs of the largely Hispanic community in East Los Angeles, California, in a new environmentally designed building. Today, the center is already a valued neighborhood resource, as well as a living demonstration of green construction and practices. This year, San Antonio, Texas, joined the list of cities with an Audubon Center. Located on the city’s south side, Mitchell Lake Audubon Center offers educational programs in Spanish and English, including hands-on activities exploring the local environment and encouraging a sense of stewardship. New urban centers in Seattle, Dallas, Little Rock, Columbus, and Phoenix are all in development. They will expand Audubon’s network of centers to 58, representing 24 states. AUDUBON AT HOME FOSTERS HEALTHIER HABITAT—ONE HOME AT A TIME Audubon At Home seeks to make Audubon’s long-standing tradition of individual conservation action a part of daily life in homes coast to coast. This program provides the information and tools needed to adopt an environmentally friendly “Audubon At Home” lifestyle. With an average of 2.1 million acres of land converted to residential use yearly, managing backyard habitat for the health of both wildlife and people is a critical step for conservation. Planting native species and removing invasives, eliminating pesticide use, and conserving water are some of the basic steps that can make a difference. Since it was launched in 2002, Audubon At Home has promoted sound backyard practices through a variety of outreach vehicles and on-the-ground initiatives. Engaging state offices and chapters, under the guidance of Audubon science staff, is key to expanding the program’s impact. This year, Audubon Ohio trained chapter volunteers in Audubon At Home principles and developed regionally targeted resources for state residents. In Colorado, Pennsylvania, and Virginia, Audubon staff and chapter members collaborated to publish and distribute Audubon At Home handbooks containing regionally specific guidelines and resources for creating healthy habitat. Community-based workshops, demonstration sites, and new web site features are other ways in which Audubon At Home is bringing conservation home. A CENTER GROWS IN BROOKLYN Audubon opens its first urban nature center, in Brooklyn’s Prospect Park. A year later, the Audubon Center at Debs Park brings environmental education to East Los Angeles. ARCTIC REFUGE SAVED— FOR NOW In one of a long line of such victories, Audubon grassroots activists help defeat a legislative attempt to open the coastal plain of the Arctic National Wildlife Refuge to oil and gas development. The refuge, however, has yet to receive permanent protection and the fight continues. STATE OF THE BIRDS Audubon’s science team assembles the best data available since Silent Spring to document the state of bird health and habitat. Most alarming, it finds that “excessive farming and grazing has caused the dramatic decline of grassland birds.” THE LORD GOD BIRD The rediscovery of the Ivory-billed Woodpecker in Arkansas gives conservationists worldwide reason to celebrate, and underscores the importance of habitat protection. CITIZEN SCIENCE COMES HOME Audubon partners with the Cornell Lab of Ornithology to debut the Great Backyard Bird Count. The new program engages families, schoolchildren, and others throughout the country in learning about and counting their backyard birds. HOLIDAY GREETINGS Close to 50,000 volunteers take part in the 100th Christmas Bird Count, now the longest-running bird survey in the world. REVIVING THE EVERGLADES With Audubon at the forefront, President Bill Clinton authorizes the Everglades Protection and Restoration Act, committing $7.8 billion to restoring the Everglades. ACT GLOBAL—AND LOCAL Audubon’s Important Bird Area program receives its kickoff, bringing the global conservation initiative led by BirdLife International to the United States.</t>
  </si>
  <si>
    <t>At the dawn of the 20th century, Americans turned a blind eye to the slaughter and impending extinction of birds until the band of determined nature lovers who became the Audubon Society opened their eyes and spurred action. The birds were saved, and they enrich our lives today. At the dawn of the 21st century, concerns about the health of our planet have never been greater. Whether it’s preserving dwindling species and habitat or combating climate change, the time for action is now. Audubon is taking action. Across America, our community-based network of state offices, chapters, centers, staff, and volunteers is helping Americans from every walk of life to rediscover and connect with nature, and then to take the vital actions needed to conserve our world. On the banks of the Rio Salado in Phoenix, Arizona, we’re introducing families to a restored and thriving ecosystem in what was once a community dump. In Columbus, Ohio, Audubon is working with local partners to transform a former industrial site into a park where residents can enjoy birds and wildlife close to home. And in thousands of classrooms across the country Audubon Adventures materials are helping students discover the wonder of nature and what they can do to help. Audubon state offices, chapters, and centers engage thousands of volunteers as citizen scientists doing essential work to guide our conservation action. For example, Audubon citizen scientists have identified more than 2,000 Important Bird Areas encompassing 200 million acres nationwide. Efforts to protect these places now range from local initiatives to international alliances. You can see Audubon’s hands-on work in South Carolina, where we are preserving the world’s largest cypress-tupelo swamp, or in California’s San Bernardino Valley, where we are protecting the last of the few remaining Tricolored Blackbirds. Still other initiatives focus on protecting Alaska’s North Slope, Florida’s Everglades, and Sage-Grouse habitat throughout the intermountain West. Our national policy office rallied volunteer activists this year to resist efforts to weaken the Endangered Species Act and to open the Arctic National Wildlife Refuge to oil and gas development. Our legal experts also blocked oil and gas leasing in the fragile migratory bird habitat around Alaska’s Teshekpuk Lake, as well as blocking a U.S. Navy landing strip in the Pocosin Lakes National Wildlife Refuge in North Carolina. In New York and Connecticut, we secured new protections for the crucial habitat of Long Island Sound. You make all of this—and much more—possible. With your assistance, Audubon will continue to build on 100 years of success, helping old friends and new to discover and connect with the wonders of nature, and to take action. Together—like those pioneers a century ago—we will succeed in protecting the birds, wildlife, and places we love, despite seemingly insurmountable odds. Together, we will build a better tomorrow</t>
  </si>
  <si>
    <t>state field notes</t>
  </si>
  <si>
    <t>2005 annual report</t>
  </si>
  <si>
    <t>State Field Notes 2005 Audubon’s national network of state programs, Audubon Centers, sanctuaries, and chapters engage millions of people of all ages and backgrounds in conservation. Rooted in a tradition of communitybased conservation, Audubon works to find and implement solutions to environmental issues and challenges at the state and local levels. From citizen science initiatives to environmental education and outreach to grassroots advocacy for sound public policy, each state program is shaping the future of conservation close to home. ALASKA The Tongass National Forest in southeast Alaska encompasses as much as 30 percent of the world’s remaining old-growth, temperate rainforest, critical habitat for still-healthy populations of native fish and wildlife. Logging pressure threatens the wildlife and their habitat. Audubon Alaska has worked to identify and map the forest’s natural resources to help resource agencies, conservationists, and local communities target priority areas for conservation. ARKANSAS In collaboration with Ducks Unlimited and the Natural Resources Conservation Service, Audubon Arkansas has restored 7,200 acres of cleared agricultural lands back to wetlands, reforesting the area with more than 1 million hardwood seedlings. Audubon Arkansas also joined with the Cornell Lab of Ornithology in an effort to locate the Ivory-billed Woodpecker in the Cache and White River bottomlands—an area that has been designated an Important Bird Area (IBA). ARIZONA Audubon Arizona identified 26 IBAs in the state, covering habitat such as the Sky Islands, which support unique species of owls and hummingbirds as well as birds whose northern limits are found in these IBAs. The identified areas also include riparian corridors critical for neotropical migrant birds, such as the Colorado, Verde, and San Pedro rivers. In addition, Audubon Arizona reached more than 5,000 children with its first year of conservation and educational programming. CALIFORNIA More than 25 years after conservation efforts began on the South Fork Kern River, Audubon California has doubled the size of its Kern River Preserve, adding 1,662 acres of rare cottonwood willow forest, one of California’s most threatened types of habitat. Audubon California and its partners have acquired and protected a total of 10,000 acres to secure critical habitat for the federally endangered Southwestern Willow Flycatcher and more than a dozen other sensitive bird species, including the Yellow-billed Cuckoo. COLORADO Audubon Colorado introduced Audubon At Home concepts and practices to a wider audience through its new handbook, Colorado Wildscapes, being distributed across the state. The state office also initiated plans for a proposed Audubon Center associated with the Rocky Mountain Arsenal National Wildlife Refuge, an IBA near Commerce City and Denver. This new center will engage diverse communities, with a special focus on innovative conservation career development programs. CONNECTICUT In collaboration with Audubon New York and Audubon policy staff, Audubon Connecticut successfully launched the Long Island Sound Campaign: a three-year advocacy and education project to ensure the cleanup and restoration of this nationally significant estuary. In addition, the state’s IBA program grew to 27 sites, while conservation plans were launched at five existing IBAs. FLORIDA Audubon of Florida, along with the Tropical Audubon Society, spearheaded the Hold The Line Campaign in Miami-Dade County. The initiative, a part of Audubon’s Coastal Everglades Campaign, is an alliance of 29 civic, homeowner, agricultural, real estate development, and conservation groups that oppose the movement of the urban development boundary into agricultural and environmentally sensitive lands necessary for Everglades restoration. HAWAII Go With The Flow, a new school program for secondand third-grade students that introduces Waimea Valley’s dynamic watershed, was among programs exploring the ecological, botanical, and cultural aspects of the valley offered by the Waimea Valley Audubon Center. The center, which hosted 170,000 people this year, also completed an archeological assessment of the valley’s cultural assets, and continued to preserve the valley’s 150 acres of botanical collections and expand its native Hawaiian plant collections. MAINE Maine Audubon continued a multiyear, unprecedented collaborative project to bring every student from Maine’s most economically and ethnically diverse elementary school to a Maine Audubon sanctuary three times a year for outdoor nature-exploration programs. The state program also won improved regulatory protection of significant wildlife habitats, including vernal pools, shorebird habitat, and wading bird and waterfowl habitat MARYLAND-DC Audubon Maryland-DC is expanding its education reach with the Audubon Watershed Experience, a NOAA-funded program that is now being offered to middle and high school students in four Maryland counties and the District of Columbia. Students learn to analyze habitats with a variety of tools and then apply newly learned skills on field trips that include fishing and birding. Audubon Maryland-DC has quickly grown into one of the top providers of environmental education in the region, with more than 28,000 students served annually. MINNESOTA Cerulean and Hooded warblers, Yellow Rails, and Great Gray Owls are a few of the species targeted for protection by the seven new Minnesota IBAs dedicated in 2005. Many more species in northern state forests will also bene fit from the office ’s legislative work to restrict off-highway vehicles to designated routes that avoid sensitive habitats. In addition, the Upper Mississippi River Campaign is spearheading restoration of critical riparian habitat. MISSISSIPPI Audubon Mississippi worked with both the Mississippi Coast Audubon Society and Audubon ’s science team to establish a monitoring and conservation program focusing on coastal birds. Nearly one-third of the state ’ s 35 IBAs are in coastal habitats. The initial focus of the Mississippi effort is on vulnerable beach-nesting birds such as Least Terns and Snowy Plovers. MISSOURI Audubon Missouri constructed three miles of interpretive trails on the way to final preparations for the official groundbreaking in January 2006 of the Wildcat Glades Conservation and Audubon Center- –a partnership with the City of Joplin and the Missouri Department of Conservation. Through an innovative collaboration with the Greater Ozarks Audubon Society and Missouri Department of Conservation, the office also helped to restore giant cane (critical habitat for Swainson ’ s Warbler) along tributaries of the White River in southwestern Missouri as part of its IBA program. NEBRASKA Student participation at the Iain Nicolson Audubon Center in Kearney was up 23 percent, while construction of a new education building at Spring Creek Prairie Audubon Center, a 626-acre sanctuary southwest of Lincoln, is under way. Audubon Nebraska also identified 26 new IBAs. The IBAs cover almost 3 million acres, including important habitat of the Platte River and critical prairie habitat of the Nebraska Sandhill Cranes. NEW MEXICO For all its ecological importance to birds and other wildlife, including 75 percent of the 500 species of birds found in New Mexico, the Rio Grande ’s future health is in question. Audubon New Mexico, Audubon Colorado, and Audubon Texas, together with Mexico, launched Restoring the Rio, an initiative to breathe life back into the Rio Grande. As a first step, Audubon New Mexico led the organization of A Conversation on the Rio Grande, which brought together 33 participants from the headwaters to the Gulf of Mexico. NEW YORK Audubon New York unveiled the second edition of Important Bird Areas of New York: Habitats Worth Protecting. This book is the culmination of three years of identifying sites around the state relative to standard IBA criteria. These sites are critical breeding, wintering, and migratory habitats for a variety of species of concern. Today, the office ’s science, conservation, and government relations staff are working with landowners, local conservation organizations, and policymakers to ensure that these sites are protected and managed to support birds. NORTH CAROLINA Since the initiative began three years ago, Audubon North Carolina has turned a once-abandoned beach into a haven for nesting terns, skimmers, and shorebirds. The Wrightsville Beach Waterbird Management Area supported a record 500 pairs of Least Terns, one of the largest colonies in the state. Wardens and local volunteers have built awareness of the area ’ s importance, and the result is a reduction in nestingarea disturbances, from 400 incidents the first year to just 35 in 2005. A beach mailbox has collected volumes of journal entries from inspired visitors. NORTH DAKOTA/SOUTH DAKOTA Audubon Dakota worked closely with Audubon ’s policy office in Washington, DC, and other Audubon departments to develop a draft strategy for Farm Bill 2007. With consideration for the needs of its tradition al conservation allies—agricultural partners at the Farmers Union, and farmers on the ground— Audubon Dakota formulated agricultural policy that benefits birds, habitat, and landowners. OHIO Audubon Ohio demonstrated the power of naturebased education through a six-week summer camp for inner-city middle school students in Columbus. Participants in the Urban Conservation Crew visited local natural areas and environmental hot spots, such as the landfill and the sewage treatment plant. The program drew rave reviews from students, parents, and the community. OREGON Audubon Oregon aggressively promoted bird conservation in the state through citizen science, driving an 82 percent increase in Great Backyard Bird Count participation. The state program also conducted frequent workshops and presentations, focusing especially on the Klamath Basin; pushed for expansion of the land protected by the Upper Klamath National Wildlife Refuge by 60 percent, which would create new bird habitat; and helped to promote and establish the first new chapter in Oregon in 22 years, the Audubon Society of Lincoln City. PENNSYLVANIA Audubon Pennsylvania recognized its 82nd IBA, continued to develop conservation plans for all its IBAs, and worked to train and mobilize chapters, members, partner organizations, landowners, government agencies, and municipalities to monitor and protect IBAs across the commonwealth. The office also implemented a community developed strategic plan to increase conservation awareness and educational opportunities at the John James Audubon Center at Mill Grove in Montgomery County. SOUTH CAROLINA Audubon South Carolina advanced critical projects that will expand its Globally Significant IBA at Francis Beidler Forest by more than 2,400 acres (four square miles). It also initiated the sale of a Wetland Reserve Program easement on 6,100 acres of the forest, enhancing its protection, restoring impaired hydrology, and generating $3 million for habitat protection and stewardship. With land-acquisition grants totaling $2.6 million in hand and the easement payment to come, $5.6 million will be generated to protect and manage vital Audubon habitats in South Carolina. TEXAS Audubon Texas has made great strides in the past year in both the conservation and the education arena. The Quail and Grassland Bird Initiative is entering its third year and has surpassed the 2-million-acre mark—with 2.8 million acres of habitat in Audubon Texas’s co-op program. This year, the Mitchell Lake Audubon Center opened in South San Antonio, and Audubon Texas is partnering with the City of Dallas on the Great Trinity Forest restoration project—the Trinity will be home to the Trinity River Audubon Center, scheduled to open in 2008. VERMONT The Green Mountain Audubon Center in Huntington celebrated its 40th year of connecting people to nature. Audubon Vermont is using the center to help educate Vermonters about the global importance of the northern forests as breeding habitat for neotropical migratory birds. Audubon Vermont is beginning a new initiative with private landowners to enhance and protect critical habitats, starting near the Green Mountain National Forest. WASHINGTON Using its 2004 State of the Birds report, Audubon Washington focused conservation efforts on Pacific Northwest forests. Over the past nine years, the Northern Spotted Owl population has declined 49 percent—despite federal and state regulations. Audubon convened a coalition of conservation organizations that successfully persuaded state and federal agencies to reopen and strengthen the regulations protecting forest habitat for this endangered species. WYOMING Audubon Wyoming has identified 44 IBAs throughout the state. Wetland habitat restoration projects were completed on two of these sites in 2005—Seedskadee National Wildlife Refuge and Wyecott Pinedale Ranch—and the state office has also begun a wetland habitat restoration project at Cokeville Meadows National Wildlife Refuge IBA. To expand education and outreach throughout the state, Audubon Wyoming added three community naturalists to its staff</t>
  </si>
  <si>
    <t>honoring the legacy</t>
  </si>
  <si>
    <t>Honoring the Legacy At the dawn of the last century, some of North America’s most beloved birds veered precipitously close to the edge of extinction. Plume hunters, milliners, and the fashion industry conspired, however unwittingly, to arrest their flight, transforming feathers, and even entire birds, into ornaments for women’s hats. Hope arrived in a determined band of activists who alerted their fellow citizens to the high cost of the plume trade, and who fought fiercely to ensure protection for these sought-after birds. Together, they halted the slaughter of birds like the Great Egret, the Roseate Spoonbill, and many other species, and eventually formed the first Audubon societies. CONSERVATION TAKES WING George Bird Grinnell, editor of Forest and Stream, invites readers to sign a pledge against harming any bird. With close to 40,000 responses, Grinnell names this group the Audubon Society for the Protection of Birds. This early group is later disbanded (its membership grew too rapidly!). FASHION FAUX PAS Harriet (Mrs. Augustus) Hemenway of Boston and her cousin Minna Hall begin a campaign urging fellow socialites to stop wearing feathered hats—a practice that caused the slaughter of millions of birds, especially egrets and other wading birds. BIRTH OF AUDUBON Frank Chapman, bird curator at the American Museum of Natural History in New York City, publishes the first issue of Bird-Lore, “devoted to the study and protection of birds”; it is the precursor of today’s Audubon magazine. The cost is 20 cents an issue, $1 for a year’s bimonthly subscription. THE CHRISTMAS BIRD COUNT: BOTH A HOLIDAY TRADITION AND A RICH SOURCE OF BIRD POPULATION DATA Audubon’s longest-running program is also the oldest bird census program in the world. Even older than Audubon itself, the first Christmas Bird Count took place in 1900. Proposed by Frank Chapman, bird curator at the American Museum of Natural History, in Bird-Lore, a precursor to Audubon magazine, the count began as an alternative to the annual Christmas side hunt, in which teams shot as many birds as possible. But this time participants were armed with binoculars, pencils, and paper instead of firearms. Twenty-seven people in 25 locations joined the first count. Over a century later, in 2004, more than 50,000 volunteers in over 2000 locations, from Tierra del Fuego to the Arctic, counted nearly 70 million birds. Since the count began, Audubon has led hundreds of thousands of volunteers in counting millions of birds throughout the Americas, providing one of the most important bodies of wildlife data in the world. While the basic ways that birders count birds have remained the same through the years, new technology has spurred a significant number of improvements in the reporting and analysis of the data provided by the count. The original participants would probably not know what to make of the Internet, but they would surely appreciate the ability to see the results of their tallies combined with all the other counts submitted coast to coast, from the comfort of their own homes. Count leaders can now submit their results electronically, and scientists and others can access information on species population trends, sightings in specific localities, and more. Audubon is now increasing the conservation value of the Christmas Bird Count even further. Through a partnership with the U.S. Geological Survey Patuxent Wildlife Research Center, Audubon has greatly improved the reliability of estimates of changes in bird populations. This provides Audubon’s science team and others with a better way to identify the bird species most at risk, the first step in developing effective conservation plans for those species. The data will also help to determine key priorities for Audubon’s conservation work. Audubon’s State of the Birds report, which informs policymakers, land managers, and others about bird population trends, is one of the initiatives that will be improved by this new and more comprehensive Christmas Bird Count information. THE GREAT BACKYARD BIRD COUNT BRINGS CITIZEN SCIENCE HOME EACH FEBRUARY In 1998, Audubon, in collaboration with the Cornell Laboratory of Ornithology, broadened the tradition rooted in the Christmas Bird Count by launching a new bird counting project. The Great Backyard Bird Count enlists families, children, and other fledgling and experienced citizen scientists to observe the birds in their own backyards each winter. Designed to engage participants of all ages and levels of experience, from scout troops and classrooms to refuge managers and ornithologists, the four-day count takes place each February during Presidents’ Day weekend. Participants submit their findings online and have the option of also sending photographs of birds that were sighted. Almost immediately they can learn which birds have also been seen in their community and in other parts of the country by other participants, thanks to user-friendly maps and other displays on the web site. Expert birders help with the identification of puzzling species and verify unusual reports. Each year’s count helps Audubon’s scientists and others keep tabs on the everchanging patterns of birds in winter. This year, volunteers from Alaska to Florida and Nova Scotia to Southern California submitted more than 52,000 checklists, counting more than 6 million birds and a total of 613 species. With the accumulation of more information each year, the Great Backyard Bird Count web site enables participants to see results at a local or continental scale and to understand how their data fit into the broader picture of bird population trends. While the information provided by the participants of the Great Backyard Bird Count adds to Audubon’s understanding of bird distribution and relative abundance, the program’s greatest value is its effectiveness in teaching people about their local birds and inspiring protection of these species. To that end, Audubon is expanding the Great Backyard Bird Count into more schools, engaging students in classrooms as well as at home, and out through the garden gate into America’s Great Back Yard, through partnerships with the National Park Service, the Forest Service, and the National Wildlife Refuge System of the U.S. Fish and Wildlife Service. The count has already become an annual community event in some locations. CLOSED FOR BUSINESS The New York State legislature enacts the Audubon Plumage Law, which prohibits the sale or possession of feathers that come from birds in the same family as any species already protected in the state. The bill effectively cripples the plume trade. IT TAKES A VILLAGE Congress passes a landmark law putting all migratory birds under federal protection. Three years later, the law is superseded by an international treaty— signed by the United States and Great Britain—protecting birds that migrate between the United States and Canada. In 1918, President Woodrow Wilson signs the Migratory Bird Treaty Act. SEEKING SANCTUARY Audubon establishes its first sanctuaries: the Theodore Roosevelt Sanctuary, near the president’s former home in Oyster Bay, New York, and the Paul J. Rainey Sanctuary, on the Louisiana coast. PETERSON’S REVOLUTION The first edition of Roger Tory Peterson’s A Field Guide to the Birds is published, popularizing birding as never before. Peterson is hired as Audubon’s education director and as the magazine’s art director. His indelible images appear for years in BirdLore and in Junior Audubon materials. Through the pages of Bird-Lore, Frank Chapman suggests an alternative to the traditional Christmas bird hunt, replacing it with a nonlethal, all-volunteer population census of early winter birds. Twenty-seven people in 25 localities take part in the first Christmas Bird Count. A FEDERAL CRIME With the support of Audubon members, Congress passes legislation, introduced by Congressman John F. Lacey of Iowa, making interstate traffic in illegally killed birds and animals a crime, and prohibiting the importation of nonnative species. Audubon members succeed in getting stronger measures passed in numerous states. BULLY FOR REFUGES President Theodore Roosevelt declares Pelican Island in Florida the first national bird reserve, launching the nation’s wildlife refuge system for the protection of habitat. Audubon leaders are active in championing the reserve, and, in its first years of operation, they pay the wardens’ salaries. IN THE BEGINNING Incorporated as the National Association of Audubon Societies for the Protection of Wild Birds and Animals, Audubon locates its headquarters in New York City. In the same year, poachers murder Guy Bradley, an Audubon warden patrolling bird colonies in South Florida. His death rallies conservationists.</t>
  </si>
  <si>
    <t>continuing the tradition</t>
  </si>
  <si>
    <t>Continuing the Tradition As we embark on the 21st century, Audubon ’s mission of safeguarding birds and wildlife is even more relevant and more urgent. Healthy natural habitat and open spaces are disappearing at an alarming rate. Protections for wildlife, natural places, and clean air and water that we often take for granted face grave threats. This year, the same year in which the world rejoiced at the rediscovery of the Ivory-billed Woodpecker, many of our forests, wetlands, and other protected natural places became increasingly vulnerable to development and habitat loss. Conservation has never been more important than it is today. A NEW NAME The National Association of Audubon Societies is officially renamed the National Audubon Society. A year later, Bird-Lore becomes Audubon Magazine, which in 1966 is shortened to Audubon. ONLY 21 The entire population of Whooping Cranes dwindles to 21 birds. After the war, in 1945, Audubon and the U.S. Fish and Wildife Service collaborate to launch the Whooping Crane Project. GREENWICH TIME The Greenwich Audubon Center in Connecticut opens as Audubon ’s first nature center. CHAPTER ONE The St. Louis Audubon Society becomes the first local chapter of the National Audubon Society. Today, there are approximately 500 Audubon chapters nationwide. PROTECTING OUR GREAT NATURAL HERITAGE THROUGH SOUND PUBLIC POLICY From promoting legislation that ensures clean air and water to galvanizing support for the Endangered Species Act, and from providing leadership in the restoration of the Everglades to enlisting Americans in the critical fight to protect Alaska’s Arctic National Wildlife Refuge, Audubon’s capacity to harness grassroots support for vital conservation issues has made the organization a uniquely effective force for conservation. In fact, Audubon’s long history of public policy influence began more than a century ago, when, in response to urging from early Audubon leaders, President Teddy Roosevelt established America’s first National Wildlife Refuge at Pelican Island in Florida in 1903. Seven years later, under Audubon pressure, the State of New York passed the Audubon Plumage Law, prohibiting the sale or possession of the feathers of many bird species. In 1918, Audubon influenced Congress to pass landmark federal legislation protecting all migratory birds. As early as 1945, Audubon warned Americans about the potential hazards of DDT on wildlife; 15 years later, the organization was documenting DDT’s effects on eagles. In 1972, thanks to the tireless work of Audubon staff and volunteers and other conservationists, victory arrived in a federal ban on the use of the pesticide. Today, Audubon staff in Washington, DC, and many state capitals marshal thousands of grassroots activists to influence public policy in the fierce fight to preserve the Arctic Refuge from oil drilling. While the battle is far from over, Audubon’s leadership and outreach continue to be potent forces for conservation. With help from more than 1 million members and supporters, Audubon’s public policy division is working hard to protect the Endangered Species Act from efforts in Congress to weaken the landmark conservation law; to secure congressional support for ecosystem restoration in the Florida Everglades, the Great Lakes, and the Louisiana coastal wetlands; and to ensure that America’s most valuable bird habitat is protected for our children and grandchildren. This year, support from the Donal C. O’Brien Jr. Fund for the Conservation of Birds and Other Wildlife Through Advocacy and Public Policy enabled Audubon to hire dynamic new leadership for the policy office. IMPORTANT BIRD AREAS: SUPPORTING DEVELOPMENT OF A GLOBAL NETWORK OF PROTECTED BIRD HABITAT Audubon is part of a global effort, launched and coordinated by BirdLife International, to conserve birds and their habitats. The Important Bird Area (IBA) program brings together Audubon’s bird conservation work in a community-based initiative. Under the leadership of Audubon’s science team, and working with field staff, partners, and volunteers in 46 states, the program has identified more than 1,800 IBAs on public and private lands. IBAs are identified through scientific assessment that evaluates the significance of the sites as bird habitat. Identification is only the first step. Equally important is the development of conservation plans along with the engagement of local communities and volunteers in the adoption of IBAs. IBA adoption ensures that landowners and community groups become stewards of their local IBA, by monitoring birds, restoring habitats, and advocating for sound land management. Garnering state and local government support for the IBA concept is instrumental to its effectiveness. Audubon successes include incorporation of IBA data and strategies into Minnesota, New York, and Washington state agency land-use planning, ensuring that IBA status is factored into land management decisions. IBA identification has also helped secure public funding for habitat restoration, acquisition, and protection of IBA lands, and has fostered public awareness of critical bird habitats. This year, the IBA program’s many successes included achievements in preservation, conservation advocacy, and education and outreach. At California’s South Fork of the Kern River IBA, the addition of 1,662 acres of rare cottonwood willow forest doubled the size of Audubon’s Kern River Preserve. In Connecticut, Stamford residents successfully urged city officials to better protect the Cove Island Park IBA. In Florida, IBAs in the Everglades and Tampa Bay served as essential research sites for Audubon scientists collecting information about Roseate Spoonbills. In North Carolina, state office staff continued to hold back U.S. Navy development of a jet landing field adjacent to a globally significant Important Bird Area. Audubon also released an online IBA database that will help manage and prioritize data and enable the public and Audubon’s conservation partners to learn more about IBAs. THE EAGLE TAKES A DIVE The Audubon Society begins documenting the declining populations of eagles, including Bald Eagles, across the continent, attributing this to DDT. SILENT SPRING The landmark best seller by Rachel Carson is published, exposing the true environmental costs of DDT to the general public. Audubon takes up the charge for the reform of pesticide policy; 10 years later, in 1972, DDT is federally banned. WIN FOR WILDERNESS President Lyndon Johnson signs the Wilderness Act, designating 9 million acres of roadless area as pristine, protected wilderness. Today, there are 105 million acres of protected wilderness areas. Audubon’s lobbying efforts are key parts of the campaign. THE HAMMER The Endangered Species Act, considered the nation’s toughest wildlife law, is passed, giving federal protection to hundreds of threatened and endangered plants and animals. Conservationists use the law early and often to save wildlife and habit TROUBLE SIGNS Audubon magazine sounds the first alarms about the potential hazards for wildlife from the pesticide DDT—more than 25 years before its eventual ban. LONG LIVE THE EVERGLADES The creation of Everglades National Park in Florida fulfills a longtime goal of the National Audubon Society. THE EGRET FLIES Audubon officially adopts the Great Egret as its symbol. This majestic bird still flies in the organization’s logo today. JEWEL OF A SWAMP Audubon acquires Corkscrew Swamp, creating a sanctuary and nature center amid nearly 11,000 acres of virgin bald cypress swamp in southwest Florida</t>
  </si>
  <si>
    <t>John James Audubon came to America in 1803 to manage his father’s Mill Grove Plantation near Philadelphia. However, his heart wasn’t in farming as much as it was in birds, wildlife, and art. As he followed those passions across the frontier, he created works that changed the way we think about the relationship of people and nature. Many early wildlife artists reflected a belief that people were separate from nature, where the role of man was to conquer and subdue the untamed world around him. But Audubon went out into the wild himself and studied birds in their habitats, embodying a different philosophy in which people are connected with nature. His watercolors and drawings move us to appreciate and love birds and other wildlife, and to protect them. At the turn of the 20th century, early conservationists, alarmed at the slaughter of birds for commercial profit, found inspiration in both Audubon’s art and his philosophy. Today, the Audubon Society is still grounded in the same core beliefs. We believe in the power of birds to inspire people and to motivate them to act. We believe that birds are excellent indicators of biodiversity and a healthy environment. And we believe in the power of individuals to make a difference. Audubon’s first century was shaped by these values—and the people who exemplified them. In our early years, three Audubon wardens were shot and killed while protecting birds from poachers. But they did not die in vain. They became the rallying cry for conservationists who enacted the Migratory Birds Treaty Act and other game laws across the country. In 1934, Audubon education director Roger Tory Peterson published his enormously popular A Field Guide to the Birds. The guide opened the eyes of generations of Americans to nature. Testament to its power and success is that it has been in continuous print ever since. In 1960, Audubon researcher Alexander Sprunt began the Continental Bald Eagle Project, which charted the decline of our national bird from DDT. His work, coupled with Rachel Carson’s Silent Spring, helped spark the modern environmental movement. The once highly endangered Bald Eagle will likely be removed from the Endangered Species list in 2006. In 1973, Audubon biologist Stephen Kress began reintroducing Atlantic Puffins to the coast of Maine. The techniques he pioneered are now being used in recovery efforts worldwide. And in 1987, Audubon biologists helped save the last California Condors, which were then reintroduced into the wild through a captive breeding program. In 2005, a team of conservationists “rediscovered” the supposedly extinct Ivorybilled Woodpecker—a once-in-a-lifetime event offering an even rarer second chance. As we look to our second century, we are committed to instilling the Audubon spirit in the next generation of conservation leaders. Through our citizen science and education programs, we are connecting people to nature and engaging volunteers to help make a difference. Our growing network of urban Audubon Centers is reaching new and diverse audiences that mirror the changing face of America. And our tireless advocacy for sound conservation policies will help protect birds, other wildlife, and their habitats for future generations. Thank you for your support</t>
  </si>
  <si>
    <t>From the Chair One hundred years of conservation success has taught the National Audubon Society some important lessons. One is that successful conservation is about connecting people with nature. Today, over 400,000 Audubon chapter members build grassroots conservation in their communities. Every year, more than 1 million Americans connect with nature through Audubon’s national network of centers and sanctuaries. Over 200,000 schoolchildren learn about nature through Audubon Adventures. And nearly 1.6 million readers are informed and inspired by each issue of Audubon magazine. With more Americans living urban and suburban lives, and today’s technology drawing us further indoors, making this connection to nature is essential if people are to care about protecting it. The second lesson is that people need to act, and that no effort is too small. Audubon At Home is showing how we can create a healthier world for wildlife and for our families. Whether it’s planting native species and less lawn in our backyards, buying shade-grown coffee, or getting involved with our local Audubon chapter or center—each of us can care for the environment through our own actions, in our own communities. Sound science and volunteerism have always been at the heart of Audubon’s work, and are exemplified by our bird counts. Each year 130,000 citizen scientist volunteers help count millions of birds in our annual Christmas and Great Backyard Bird counts. Using the data they’ve helped gather, we are able to create our State of the Birds reports. Recent reports show that birds need our protection more than ever—nearly 30 percent of North America’s species show significant population declines. Birds inspire us with their beauty, and they serve as barometers of environmental health. Through their exposure to many ecosystems during migration, and their fast metabolisms, birds augur environmental dangers all too well. That’s why bird protection, and Americans’s involvement with it, remains Audubon’s top priority. Habitat destruction poses one of the greatest risks to birds and wildlife today. So we are identifying and protecting the habitats that are critical to birds’ survival through our Important Bird Areas (IBA) program. As Birdlife International’s U.S. partner in this global effort, we have identified 1,800 IBAs to date, on our way to protecting 5,000 in North America. One hundred years ago, a dedicated group of Americans came together out of their love for birds and nature, and their desire to protect them both. As Audubon enters its second century, the conservation challenges we face are no less urgent. In the coming century, Audubon’s mission to protect birds, wildlife, and their habitat will be just as vital as it was a century ago. Birds are a crucial link in the chain of life. To protect them is, ultimately, to protect our own quality of life. Today, Audubon is reaching out to new, diverse audiences with the information and tools with which we can act. We are excited about what we can achieve in this century, and we look forward to working with you to make conservation a part of every American home</t>
  </si>
  <si>
    <t>audubon in your community</t>
  </si>
  <si>
    <t>2003 annual report</t>
  </si>
  <si>
    <t>ALASKA Audubon Alaska led the fight for responsible management of the National Petroleum Reserve in Alaska, drafting and submitting a Wildlife Habitat Alternative to the Federal Bureau of Land Management’s draft plan for oil and gas leasing in the reserve. Audubon’s plan, which balances energy needs with habitat preservation, drew strong public support; comments to the bureau overwhelmingly favored the Audubon approach. ARIZONA In partnership with all eight Audubon chapters statewide, Audubon Arizona designated 16 Important Bird Areas. These contain land along the San Pedro River, home to Southwestern Flycatchers and Yellow-billed Cuckoos; and riparian, marsh, and water habitat at Tuzigoot National Monument, winter home for Bald Eagles and Ospreys and breeding ground for waterbirds and warblers. ARKANSAS The City of Little Rock and Audubon Arkansas partnered to develop the Little Rock Nature Center in southeast Little Rock. The center will serve Greater Little Rock, bringing environmental education to area schools. Access to 2,000 adjacent acres of varied habitat, including the Fourche Creek wetlands and Gillam Park, will guarantee a diverse “laboratory” for learning about nature. CALIFORNIA Audubon California’s San Francisco Bay Restoration Program celebrated an unprecedented victory in its fight to ensure restoration of 16,500 acres of Bay Area salt ponds to tidal wetlands. This initiative, the largest coastal wetland restoration effort ever undertaken on the Pacific Coast, was the result of Audubon’s leadership and perseverance in promoting public acquisition of the lands from Cargill Salt. CHICAGO More than 1,000 citizen scientists collected data on birds, frogs, butterflies, endangered plants, and grassland bird breeding sites through Audubon’s Chicago Wilderness Habitat Project. The effort identifies and prioritizes land stewardship needs and promotes public commitment to the preservation of wildlife and habitat. COLORADO The Fossil Creek Important Bird Area, near Fort Collins, served as an outdoor classroom for Audubon Colorado’s new outreach program for at-risk youths. Fort Collins Audubon Society chapter members and other volunteers introduced participants to wildlife observation, bird monitoring, habitat conservation, and nature writing. CONNECTICUT Audubon Connecticut’s Protecting Connecticut’s Grassland Heritage report raised the profile of grassland habitat with legislators. It documented the importance of grasslands and of supporting the introduction of state conservation legislation. Grasslands sustain a wide range of specialized birds; nine species of grassland birds are native breeders in Connecticut, and eight of these are threatened, endangered, or of special concern. FLORIDA Audubon of Florida’s Tavernier Science Center conducted bird fishery surveys focusing on Roseate Spoonbills across the Southern Peninsula of Florida, including Biscayne and Everglades national parks and Big Cypress National Preserve. Together with the center’s expanded banding program, this work will increase knowledge of the spoonbills’ movements and provide data to support protection of their habitat. MAINE A record number of more than 1,000 volunteers participated in Maine Audubon’s 20th annual statewide loon count. The findings help scientists assess the health and stability of loon populations. Maine has more loons than any other New England state. However, shoreline development, mercury and other toxins, lead sinkers, and boats are all potential problems for breeding loons and their chicks. MARYLAND-DC Audubon Maryland-DC introduced Baltimore residents to nature in their own backyard with a broad range of education offerings, including after-school programs, at Patterson Park. The programs, many of which are offered in both Spanish and English, reached a diverse audience and are among the first steps in the state’s plan to establish an Audubon Center in the park. MINNESOTA Birds delivered excitement and a new focus to the science curriculum at Minnesota Waldorf School in Maplewood, thanks to an educational partnership with Audubon Minnesota. The program included classroom lessons, installation of bird feeders, and schoolyard plantings designed to attract birds and butterflies. Students and their parents spotted 75 species of birds on or near the campus in a grand finale “birdathon.” MISSISSIPPI Audubon Mississippi’s Great Backyard Bird Count drew 3,000 participants this year—making Mississippi the fastest-growing state in the country for this annual Audubon citizen science project. Audubon chapters, business partners, and other volunteers helped with birdwatching workshops and other education projects. Most important, the count is building citizen support for conservation. MISSOURI A partnership between Audubon Missouri and Pioneer Forest, an organization with a long history of sustainable timbering operations, laid the groundwork for sustainable management of ecologically significant Ozark watershed land. Collaborative management of the Audubon-owned property will demonstrate to landowners that selective timbering and careful forest management can coexist with the preservation of wildlife and habitat. MONTANA Through Montana Audubon’s Birds Beyond Borders program, students in Montana and Mexico learned that they have many things in common, including some of the same birds. Students exchanged letters, in which they shared observations of the nature in their very different backyards. The program also included lessons in migration and natural history, schoolyard plantings, and other projects. NEBRASKA Audubon Nebraska took on a significant role on the state’s Water Policy Task Force. This coalition of public and private stakeholders is charged with evaluating state water laws that affect the Platte River and other water resources throughout the state. Audubon Nebraska is working to ensure that state water policy addresses the needs of birds and wildlife along with those of other water users. NEW MEXICO Audubon New Mexico successfully lobbied the state legislature to authorize a new park in the southern part of New Mexico. The Mesilla Valley Bosque State Park will protect both the Rio Grande and bosque ecosystems. The most important wildlife habitat in the Southwest, the bosque ecosystem faces constant threats from development and dewatering. Audubon hopes to establish an Audubon Center at the park, in partnership with the New Mexico Department of State Parks. NEW YORK New Yorkers will have a new state park on Long Island Sound, thanks in large part to Audubon New York, which lobbied aggressively for the public acquisition and preservation of the 530-acre jewel in the town of Riverhead known as the KeySpan-Jamesport property. The innovative deal balances recreational use and habitat conservation with the land’s traditional agricultural use, preserving 300 acres for farming. With more than a mile of shorefront, the park will provide a range of recreational and educational opportunities and may include a future Audubon Center. NORTH CAROLINA Audubon North Carolina rallied citizens across the state and the country to oppose the Navy’s proposed Outlying Landing Field, slated for construction only a few miles away from Pocosin Lakes National Wildlife Refuge. A jet landing field in this globally significant Important Bird Area, home to 100,000 Tundra Swans and a migration stop for many geese species, would endanger both birds and aircraft. Audubon continues to pursue legal action challenging the Navy’s plan. NORTH DAKOTA Audubon Dakota worked to protect prairie wetlands, essential habitat for birds and wildlife. In collaboration with scientists at Northern Prairie Wildlife Research Center, the office promoted a lesser-known benefit of prairie pothole wetlands: their capacity to reduce greenhouse gas emissions by sequestering carbon. Wetlands restoration for carbon sequestration has the potential to protect birds, deliver economic benefits to landowners, and contribute to global climate stability. OHIO Whittier Peninsula, one mile south of downtown Columbus, will be home to a new Audubon Center—the first urban Audubon Center in Ohio. The site’s riverfront property is part of the Greenlawn Dam Important Bird Area; restoration of additional wetlands, meadows, and woodland habitat is a priority of the overall plan. The center will bring nature education to families in diverse communities near the park OREGON Audubon opened its first state office in Oregon this year. Audubon Oregon will serve as a resource for local chapters, supporting their education, conservation, and citizen science projects, and also providing a rallying point for activism efforts. PENNSYLVANIA Overpopulation of white-tailed deer is a significant threat to forest habitat in Pennsylvania. Audubon Pennsylvania continued its groundbreaking work to address this issue through a three-pronged science, education, and policy strategy. The goal is to drive change in the state regulations that guide deer management, garnering support among stakeholders and policymakers. Changes implemented as a result of these efforts are already helping to stabilize the deer herd. SOUTH CAROLINA In partnership with stakeholders, including the International Paper Company and the University of South Carolina-Aiken, Audubon South Carolina expanded education programs at the Silver Bluff Audubon Center and Sanctuary. Nearly 2,000 schoolchildren and others explored Silver Bluff’s forests, fields, ponds, and streams, some as participants in the summer day camp program. TEXAS Audubon Texas opened a new Audubon Center at the historic Richard Blucher home in downtown Corpus Christi this year. The center, which held its first hummingbird festival this past fall, is situated across the street from Blucher Park, which attracts thousands of migrating birds in the spring and fall and is a designated site along the Great Texas Coastal Birding Trail. VERMONT Audubon Vermont teamed up with students in the University of Vermont Field Naturalist Masters program to delineate large conservation areas surrounding IBAs. The project will help Audubon identify lands around IBAs that need to be conserved. The diversity of Vermont’s habitats, from northern hardwood and spruce/fir forests to farmlands and wetlands, supports a diverse array of avian species. WASHINGTON Audubon Washington completed the first State of the Birds of Washington report. Drawing from multiple sources, including Audubon’s WatchList, the report identifies bird species that reside in or frequent Washington, and presents a conservation status report on each species. It will provide a foundation for strategies to protect these birds, including the state’s IBA program. Of the 371 bird species found in Washington, 97 are listed on international or national lists as threatened or endangered. WYOMING Audubon Wyoming added 15 new IBA sites, bringing the total number in the state to 35. The office also established an expert committee, with representation from government, academia, and other nonprofits, to advise bird conservation staff on conservation and habitat management in the state’s IBAs. This year’s IBA activities included avian monitoring, wetlands restoration, and waterfowl brood surveys.</t>
  </si>
  <si>
    <t>education</t>
  </si>
  <si>
    <t>Each year, Audubon Centers, and education centers inspire more than one million people of all ages in urban, rural, and suburban neighborhoods to connect with nature. Bringing Nature to Inner-City Communities The Audubon Center at Debs Park is located in a 282-acre park in one of East Los Angeles’ most densely populated areas. This year Audubon celebrated the opening of a new center facility—a model of sustainable design, operating entirely on solar power. The first building in the city to function independently of both the electric and the sewer grids, it carries the message of conservation to the entire Los Angeles community and expands opportunities for children and families to experience and learn about nature in their neighborhood. In the year and a half since its launch, the Prospect Park Audubon Center in Brooklyn, New York, has opened the door to nature for more than 86,000 visitors of all ages. Children from the diverse neighborhoods surrounding the park come to the center to don Discover Packs, filled with binoculars, bird books, pencils, and paper, which help them observe and learn about the park’s thrushes, cardinals, robins, and coots. Children are not the only ones making their way to the center. Whether floating quietly on an electric boat through the park’s calm waterways or watching a heron strut, adults are also discovering the natural oasis in the heart of New York City. Connecting Families With Nature The Waimea Valley in Hawaii has long been a special destination for tourists and Hawaiians alike. This year Audubon’s new Waimea Valley Audubon Center opened the door to the beauty and natural history of the area as well as to its rich cultural traditions. At the center, families connect with nature and with one another as they explore the shady banks of the Kamananui Stream and listen to local storytellers. With staff naturalists, they fish, make and sail boats using fallen branches and leaves from the nearby Hau trees, and discover native plants and wildlife. Thoroughly grounded in its unique community, the center is fostering stewardship of the Hawaiian ecosystems and heritage. The tallgrass prairie of Nebraska is also rich in both natural and cultural history. Families visiting the Spring Creek Prairie Audubon Center can literally walk in the tracks of the past generations of Americans who settled the West. The Spring Creek Prairie Trail Ruts from the Nebraska City-Fort Kearny Cutoff to the Oregon Trail are among the oldest of the major alignments of the trail. The prairie has an even longer history as habitat for birds and other wildlife, with more than 500 acres of grassland that have never felt the bite of a plow. From exploring rotting logs in search of insects to helping net bats over Spring Creek, parents and children share the thrill of firsthand discovery. Families visiting the Mill Grove Audubon Center in Pennsylvania will soon be able to combine cultural and nature interests, viewing John James Audubon’s artwork and exploring his first American home and the outdoor surroundings that helped inspire him. The new world-class Audubon Center will include a gallery and a comprehensive nature education program. Introducing Preschoolers to Flowers, Forests, and Fields Schlitz Audubon Center’s meadows, forests, ponds, and marshes are the perfect setting for adventure and exploration. The center’s preschool program emphasizes the importance of enjoyable early childhood experiences in developing a lifelong relationship with nature. Parents report that their young sons and daughters are pointing out things they would not have noticed before; they are becoming great observers. The center’s resources for fledgling naturalists include nearly all the landforms and ecological communities characteristic of southeastern Wisconsin, such as bluffs, ravines, and Lake Michigan shoreline. Schlitz’s 185 acres are home to many birds, other wildlife, and plants, including threatened and endangered species. Green Mountain Audubon Center’s programs for preschoolers take a holistic approach to child development, nurturing cognitive, social, and motor skills. Teacher naturalists visit preschools and day-care centers and use puppetry, imaginative play, and cooperative games to teach Vermont children about nature. The center also offers a summertime Preschool Nature Camp for 4- and 5-year-olds, and is a year-round destination for families. As winter fades into spring, visitors stop by the sugarhouse to experience the sights and smells of maple sugaring. During the summer, they glimpse butterflies and hummingbirds in the center’s butterfly garden. At Tiburon Audubon Center on the San Francisco Bay in California, more than 4,000 children participated in the Summer Audubon Adventures Science Field Trips and Nature Camp, double last year’s attendance. Campers from ages 3 to 10 searched for crabs on the beach; collected, studied, and released countless “roly-polies” (insect larvae and other water creatures); and sang nature songs. With a variety of habitats, including beach, pond, grassland, thicket, and woodland, the center is also a popular destination for school field trips. Year-round, it is developing an interest in science and an enduring love of nature among Bay community children. Working With Schools Connecticut’s Audubon Center at Bent of the River partners with a local school district in a field science program for eighth graders. Because students learn scientific concepts best when they are applied to the students’ own environment, the program investigates the geological forces that shaped Connecticut. Classroom materials and lessons, including geology and field science information for teachers, prepare students for their visits to the center. Follow-up assignments help students understand and analyze the data they collect in the field. Incorporated into the school district’s science curriculum, the program deepens students’ “sense of place” within their local ecosystem. Experiences outdoors can contribute to student performance in non-science academic areas as well. This year staff at the Rowe Sanctuary and Iain Nicolson Audubon center worked with Kearney, Nebraska, elementary schools to integrate visits to the center into the fifth grade language arts curriculum. Inspired by the chance to explore the Platte River, students wrote enthusiastic poems describing their experiences—including, in many cases, their first encounter with the river. This year also marked the opening of the Iain Nicolson Audubon Center. The environmentally friendly facility will enable more students, families, and nature enthusiasts to share the beauty and wildlife of the Platte River, especially the annual springtime visit of migrating Sandhill Cranes. The Audubon Center at Francis Beidler Forest in South Carolina collaborates with local businesses to reach out to children in the area’s underserved rural school system. Home to the largest remaining swamp forest in the world, the center offers students an awe-inspiring glimpse into the past as they behold bald cypress and Tupelo gum trees that are more than 1,000 years old. This year Audubon acquired more than 1,000 additional acres, ensuring preservation of this disappearing habitat for future generations. Audubon Adventures, an award-winning resource kit for elementary classrooms, brings science to life for children no matter where they live. With committed and enthusiastic support from hundreds of chapter members and other volunteers, this year the program introduced 230,000 schoolchildren throughout the United States to birds, wildlife, and natural habitats. More than 7,000 teachers incorporated Audubon Adventures into their lesson plans. Many were able to further integrate this effective teaching tool with other Audubon education opportunities, including visits to Audubon Centers and the launch of a pilot afterschool project. Turning Teens on to Conservation Teens in New Mexico learn about the environment and the world of work through the Randall Davey Audubon Center’s summer camp internship program. Students prepare for their role as junior counselors by studying both natural history and techniques for working with children. In addition to learning about the center’s riparian, pinyon/juniper woodland, and canyon ecosystems, they develop valuable work and life skills. Many participants return; a third of this year’s participants were previous junior counselors, and some had first experienced the center as campers themselves. Nestled at the mouth of the Santa Fe Canyon, the property is rich in wildlife, with more than 100 species of birds. Maryland’s Jean Ellen duPont Sheehan Audubon Center kindles the conservation spirit in teens with its Audubon Environmental Club. In this new program, participating students, under the guidance of teacher naturalists, research an environmental issue they wish to explore and develop a long-term project. Recent college graduates pursuing environmental or nonprofit careers serve as interns, providing club members with additional role models. The center’s wealth of habitats is fertile ground for their work—its 550 acres include mixed deciduous forest, grass meadows, creeks, eight miles of Chesapeake Bay shoreline, and a diversity of birds and wildlife. Providing Field Laboratories for Citizen Science On the Appleton-Whittell Research Ranch in southeast Arizona, professional scientists and citizen scientists collaborate to protect and preserve the grasslands. Local Audubon chapter volunteers are assessing how improved access to water affects wildlife, and ranch staff introduce teenagers to field science and research. Last fall, middle school students from Tucson used their newly acquired grassland ecology knowledge to collect native grass seed that will be used to rehabilitate areas degraded by nonnative, invasive species. One student, who returned to study the impact of invasive grasses, went on to become a national semifinalist in the Young Naturalists competition. Inspiring Action Students at Washington’s Dungeness River Audubon Center learn how to make a conservation difference at home and in their communities, through courses ranging from Septics 101, where participants learn environmentally friendly septic-system maintenance, to Native American Uses of Native Plants, taught by a member of the Jamestown S’Klallam tribe, and Birdhouse Building, where everyone goes home with a house ready for birds. Special workshops also teach visitors to take an active role in protecting fish and wildlife habitats, and in the management of development and growth in their communities.</t>
  </si>
  <si>
    <t xml:space="preserve">Science </t>
  </si>
  <si>
    <t>Audubon empowers citizen scientists and other volunteers with the leadership, knowledge, and tools to study, preserve, and restore the natural environment we all share. Connecting People With Nature—One Bird at a Time Audubon’s Christmas Bird Count has provided scientists with bird population trend data for 103 years, making it the oldest Citizen Science project in the world. It is also the largest: Last season, nearly 56,000 participants in nearly 2,000 locations throughout the Western Hemi- sphere collected and tabulated data on 73 million birds. Chapter members and other volunteers and grassroots conservationists braved cold, rain, and snow to deliver this annual measure of avian health and prosperity. Thanks to Audubon’s ongoing work to streamline data collection and reporting, compilers were able to submit their reports with unprecedented ease and speed, and researchers enjoyed improved access to this rich data resource. One critical story they are watching is the impact of West Nile virus on susceptible bird populations. Long-term trend data provided by the Christmas Bird Count is essential to the identification of specific species at risk from this or other threats. West Nile virus may have figured in the regional declines of American Crows documented by the Great Backyard Bird Count in February. Crows were reported in alarmingly lower numbers in Illinois and Ohio, consistent with similar indications from the Christmas Bird Count and other Citizen Science projects. The Great Backyard Bird Count, a collaboration of Audubon and the Cornell Lab of Ornithology, enables everyone who loves birds to turn birdwatching into active conservation by counting and reporting the birds in their own backyard. Nearly 50,000 checklists were submitted this year—adding up to well over 50,000 participants, as this annual event is becoming a family ritual for many bird enthusiasts. The information gathered helps Audubon and other conservationists identify birds that need protection. Identifying, Monitoring, and Conserving Bird Habitat The Important Bird Areas (IBA) concept was developed in the 1980s by BirdLife International. It is a global effort to identify areas most important for bird populations, and to focus conservation efforts on those sites. As a partner designate for BirdLife International, Audubon staff and volunteers have identified 1,500 IBAs in the United States, making it the largest and most ambitious IBA program in the world. The foundation of the IBA program is its emphasis on science-based identification, monitoring, and conservation of essential bird habitat. Audubon chapters and IBA volunteers are a winning team. They study species population trends, assess breeding success, evaluate threats to bird populations, and keep ever-watchful eyes on the places that birds depend on, from national wildlife refuges and national parks to city parks, farms, and other ecologically significant private lands. By focusing on local stewardship and engaging private landowners, communities, and government agencies, Audubon is building a network of IBAs. The following are only a few examples of how Audubon’s IBA program achieved conservation success in states from coast to coast. Audubon Connecticut, with support from the GE Foundation and GE Elfun volunteers, built awareness and community support for the IBA at the Audubon Center at bent of the river. IBA conservation in Washington took a leap forward in late September, when the Washington Interagency Committee for Outdoor Recreation approved funding for public acquisition of six high-priority critical habitat parcels, four of which are in or adjacent to Important Bird Areas. Audubon Vermont, along with the Rutland County Audubon Society and local citizens, used the West Rutland Marsh’s status as an IBA to energize a community-wide effort to conserve the area, home to Least Bitterns, Soras, and Virginia Rails. Protecting Coastal Birds and Habitat People and birds both flock to the coast. Typically the most densely settled regions in terms of human population, coastal areas are also home to the highest diversity of birdlife, including threatened species. As development alters the landscape, however, some species of birds, such as members of the plover family, are losing their battle for survival in the face of degradation and loss of coastal habitat. That is why Audubon launched the Coastal Bird Conservation Program in 2003. The program brings national, state, and local chapter staff and volunteers together in an integrated initiative to monitor and protect populations of plovers, terns, oystercatchers, and other threatened coastal birds. Audubon’s Seabird Restoration Program has been restoring and protecting breeding and nesting habitat for 30 years. Each summer, staff and interns work at field stations on islands off the coast of Maine, keeping the islands free of predators that threaten nesting and young birds. Their work has delivered increases in successful breeding for Atlantic Puffins, Roseate Terns, Common Terns, Arctic Terns, and Razorbills—even on some islands from which the birds had previously disappeared. The Seabird Restoration Program’s public outreach efforts foster both appreciation of seabirds and commitment to their protection. Education programs introduce students in Maine classrooms to the coastal ecosystem, while puffin-watching boat tours provide visitors with an up-close opportunity to learn about and enjoy these seabirds. Preventing Bird Species Loss in Latin America Latin America boasts the richest avian diversity in the world, serving as home, at least part-time, to nearly 3,500 species of birds. Unfortunately, conservation efforts lag significantly behind those in many other parts of the world, even as fragmented and disappearing habitat threatens as many as one in ten species. This year, Audubon fully integrated Latin America into its Science program, providing leadership to a consortium of top bird conservation organizations committed to averting the extinction of endangered species. Ecuador’s profusion of species and habitats is unique, even among the rich biodiversity found in many Latin American countries. This small, mountainous country is home to some of the world’s rarest birds, including the Jocotoco Antpitta, first discovered in 1997. Preserving the Ecuadorian cloudforest and other habitats on which these birds rely is one of the most critical challenges facing conservationists today. Recognizing that private reserves offer one of the best hopes for meeting this challenge, Audubon is working to protect endangered species through land acquisition and community participation and through the promotion of ecotourism as a sustainable economic alternative. Audubon’s Schoolyard Ecology Program inspires conservation through environmental awareness. Nearly 2,000 teachers in 15 countries have deepened their understanding of local ecosystems and wildlife and broadened their science teaching skills through the program’s training sessions. With the development of environmental education networks in Ecuador, Bolivia, and Argentina, teachers have shared new knowledge and resources with more than 44,000 children. The hands-on, inquiry-based Schoolyard Ecology curriculum also encourages partnerships among teachers, naturalists, and scientists. Most important, it is introducing a new generation of citizens and potential conservationists to the remarkable biodiversity of their continent. Growing Healthy Gardens and Backyards Backyards and gardens are becoming increasingly important not only to the people who enjoy them but to the birds and other wildlife for which they provide vital habitat. Nearly 80 percent of the habitat on which wildlife depends falls on private lands, and an average of more than 2 million acres are converted to residential use each year. With so much conservation opportunity resting in the hands of individual households, the Audubon at Home program is reaching out to homeowners and others with information about how to plan, manage, and maintain backyard habitat in ways that will benefit themselves, their families, and wildlife. Homeowners in the United States apply an estimated 78 million pounds of herbicides, insecticides, and fungicides each year to their homes, lawns, and gardens. Pesticide use has profound implications for the health not only of wildlife (killing as many as 7 million birds each year) but potentially of people, especially children. A recent study in a major metropolitan area found traces of garden chemicals in 99 percent of the children tested. As part of its efforts to promote land-care practices that will improve environmental health and habitat quality, Audubon At Home is working to reduce nonessential use of toxic pesticides. Key to this endeavor is building public awareness of healthier alternatives to toxic pesticides. This year, with support from the U.S. Fish and Wildlife Service, Audubon published and distributed Healthier Choices: The Audubon At Home Guide to Healthier Pest Control to thousands of households throughout the country. This educational resource, also available on the web, fosters stewardship of bird habitat in backyards and neighborhoods by providing actionable information on nontoxic and less-toxic options for home, lawn, and garden pest control. Audubon At Home in Seattle: Gardening for Life is making the creation of wildlife- friendly backyard habitat easy for thousands of Seattle households. Published in collaboration with the Seattle Audubon Society, it includes success stories, lists of native plant species, and useful tips, as well as a step-by-step guide to creating backyard habitat. Audubon plans to replicate its success by working with other chapters and state offices on similar regional guides. Providing a Resource for West Nile Virus Information West Nile virus has spread to 45 states, the District of Columbia, and seven Canadian provinces since its arrival in the United States in 1999, raising concerns for both human and wildlife health. Bird mortality is one of the chief indicators of the geographic spread of the disease. In February, in collaboration with the Smithsonian Environmental Research Center, Audubon led efforts to study the virus by convening a national workshop of 90 scientists from the myriad disciplines concerned with its ramifications. The workshop laid the groundwork for subsequent West Nile virus research, identifying both crucial data needs and the types of research needed to collect the data, and established an ongoing forum for collaboration. Audubon also developed a West Nile virus web site resource, providing up-to-date information for researchers.</t>
  </si>
  <si>
    <t>policy</t>
  </si>
  <si>
    <t xml:space="preserve">With a firm foundation in science and a powerful national, state, and grassroots network, Audubon advocates tirelessly for sound environmental policy that protects birds, other wildlife, and their habitat. Defending Hard-Won Everglades Victories Audubon continued the fight to preserve and restore the Everglades ecosystem throughout a year in which many of the conservation victories of the past three decades were at risk. Enforcement of phosphorous discharge limits was jeopardized by amendments to the State of Florida’s Everglades Forever Act. However, many members of the U.S. Congress rallied behind Audubon’s objections to the amendments, recommending a stronger federal role in light of what many perceive as a lack of resolve at the state level. In practice this could include the withholding of federal funds if Florida fails to comply with state and federal water standards. Audubon’s support for this strategy yielded success when these funding conditions were included in both House and Senate appropriations bills. Meanwhile, Audubon of Florida counted some important state policy victories, including a $1.2 billion commitment for Everglades restoration. New Everglades Restoration Bonds will be sold during the next eight years, providing a steady source of funding for both land acquisition and restoration. Preserving the Arctic National Wildlife Refuge The Arctic National Wildlife Refuge continued to face the potential peril of proposed oil exploration. Audubon countered with a national, state, and grassroots initiative that galvanized citizen and legislative support for protection of this essential home to migratory birds, caribou, musk ox, and other wildlife. Outreach included an e-mail and a direct-mail campaign, advertising, and other communications initiatives. Audubon also maintained a very visible presence in House and Senate offices in Washington. In March, this effort produced a major victory in a key Senate vote against drilling in the Arctic Refuge. Protecting and Restoring the Mississippi River The Mississippi River has inspired generations of Americans and visitors to explore and to dream. For decades, the Mississippi has undergone severe degradation as a result of flood-control levees, dams, and dredging. Long-term abuse threatens not only the wildlife that is dependent on the river but also the rich cultural heritage of life along its banks. Audubon’s approach to protecting the Mississippi is multifaceted. In 2003, policy staff worked to secure increased funding for the Upper Mississippi River Environmental Management Plan, one of the most successful and promising federal efforts to reverse the historic environmental degradation of the Mississippi River. The plan provides for habitat restoration and for a monitoring program on the Upper Mississippi; 28,000 acres of habitat have been restored or created to date. Audubon is also fostering community commitment to the protection of this majestic waterway. The Audubon Ark, Audubon’s floating nature center, provides children and families along the Upper Mississippi with an actual opportunity to explore the river. While the experience of visiting the Ark and appreciating the Mississippi and its backwaters firsthand is undeniably fun, the lesson it teaches is very real: There is a crucial connection between the health of each river community and the health of the river. The Ark brings this awareness home to thousands of people each year. Supporting the National Wildlife Refuge System The National Wildlife Refuge System celebrated its centennial in 2003. Audubon’s ties to this national network of protected lands go all the way back to the system’s earliest origins in Florida. After President Theodore Roosevelt established the first National Wildlife Refuge at Pelican Island on Florida’s Indian River in 1903, individual Audubon societies helped to finance wardens’ salaries and supplies at various refuges, ensuring protection for the many birds facing possible slaughter at the hands of plume hunters. Audubon’s commitment to the National Wildlife Refuge System is equally strong today. In 2003, in collaboration with other partners in the Cooperative Alliance for Refuge Enhancement, Audubon helped to secure passage of an appropriations bill delivering an increase of $18.4 million for fiscal year 2004, for operation and maintenance of the National Wildlife Refuge System. Advocating for Bird Conservation Throughout Audubon’s history, nothing has stirred the passion of Audubon supporters more fervently than their opposition to the senseless slaughter of birds. This year Audubon worked aggressively to protect birds threatened by shortsighted public policy decisions. In May, when the U.S. Fish and Wildlife Service (USFWS) proposed policies allowing the mass killing of Double-crested Cormorants, Audubon grassroots advocates took swift action. Within five days, outreach to committed volunteers, chapters, and activists had spurred nearly 4,000 comments opposing this proposal, about half of all the comments submitted to USFWS on this issue. Three weeks later, Audubon advocates were again called upon, this time to register opposition to the Environmental Protection Agency’s allowance of an emergency exemption permitting use of the prohibited bird-killing pesticide carbofuran. Within five days, Audubon had delivered another 4,000 messages, more than half of all comments submitted. The EPA subsequently withdrew the exemption. Just two weeks later, Audubon rallied volunteers to protect Black and Turkey vultures from a potential threat imposed by the United States Department of Agriculture’s Wildlife Services Virginia office. Within six days, nearly 3,000 Audubon advocates had submitted public comments opposing proposed increases in the number of vultures legally permitted to be killed. While the final permit has not been issued as of this writing, it will reflect a significant reduction in that number and require that non-lethal measures be tried first. Working to Control Invasive Species Launched this year, Audubon’s new initiative to control the proliferation of invasive species is already drawing interest and support in the halls of the Capitol. Noxious weeds and trees, such as phragmites and salt-cedar, and nonnative animals, such as nutria and feral pigs, are destroying some of America’s most important and valuable bird and wildlife habitat, including the lands protected by the National Wildlife Refuge System. Nonnative species have entirely or partially caused the majority of all bird extinctions since 1800. Audubon emphasizes a strategic, science-based approach to managing invasives, including both advocacy and education outreach. Through the publication and distribution of Cooling the Hot Spots, a report that focuses on the alarming impact of invasive species at 10 wildlife refuges across the country, and the development and promotion of the Stop Invasives web site, Audubon raised consciousness and provided legislators and citizens with the information and the tools to address this growing threat to wildlife and habitat. Protecting Essential Food Sources for Birds Birds are also vulnerable to policies that affect the habitat and food sources on which they are dependent. Audubon continued to lead the fight to protect Red Knots and other migratory shorebirds by working to reduce the allowable harvest of horseshoe crabs in Maryland, New Jersey, and Delaware. Horseshoe crabs come ashore each spring in these Mid-Atlantic states to lay eggs—a critical food source for many migratory birds. Over-harvesting of the crabs before they lay their eggs puts the survival of these long-distance migrants at risk. Audubon testified at hearings in the state and advocated for the birds and the horseshoe crabs before the Atlantic States Marine Fisheries Commission, a body made up of the 15 Atlantic coastal states and two federal agencies. Garnering Support for Conservation Funding Audubon’s policy team helped achieve a $15 million increase in funding for the State Wildlife Grant program, which is particularly significant in such a tight budget year. The federal government provides money to the states to be used as a grants program, ensuring resources for many conservation initiatives, such as Audubon’s Important Bird Areas program, which engages chapters and other volunteers in the protection of critical bird habitat. Audubon’s comprehensive campaign included training, meetings, and grassroots activism. Working to Reduce the Environmental Impact of Population Growth Population growth is driving the destruction of wildlife habitat throughout the world. Audubon has a long-standing commitment to slowing global human population growth in order to reduce the speed of habitat destruction and also to improve human health. International family planning is an essential means of slowing population growth, and this year Audubon continued its role as a leading environmental advocate for increased funding for international family planning initiatives. Safeguarding Clean Water October 2002 marked the 30th anniversary of the Clean Water Act, one of the most successful environmental laws in U.S. history. A few months later, the act’s effectiveness was threatened when the Environmental Protection Agency and the Army Corps of Engineers questioned whether some “isolated” wetlands were entitled to protection under the act’s auspices. Audubon collaborated with the rest of the environmental community to develop collective comments to oppose this limited definition of waters protected under federal law. Along with other members of the Clean Water Network, Audubon worked to generate submission of public comments to the EPA. Audubon state offices, chapters, and other organizations across the country weighed in on this important issue, carrying the important message that all wetlands and waters should enjoy the national protection of the Clean Water Act. Their comments helped spur the administration to decide not to move forward with the proposal to remove the so-called “isolated” wetlands from federal protections. </t>
  </si>
  <si>
    <t xml:space="preserve">In his book, The Verb ‘To Bird,’ Peter Cashwell explains why the process of caring about birds—watching them, studying them, marveling at them—invites an active verb. Anyone who has watched creatures in the wild knows this. Whether, like Cashwell, you’re caught breathless by the sight of a Prothonotary Warbler in a cypress swamp or while backpacking through Costa Rica in search of a Resplendent Quetzal, birding takes active focus, stamina, and no small amount of patience. How appropriate, then, that Audubon’s nearly 100-year conservation history was inspired by birding—because at Audubon conservation is not a passive spectator sport. We believe that experience with the natural world can lead, quite naturally, to action defined by a wide variety of verbs: to enjoy, to learn, to count, to share, to communicate, to campaign, to support. And we’ve made it our mission to teach, show, tell, and engage others as we continue to protect, preserve, and celebrate birds, other creatures, and their habitats. To Count, To Own, To Act Events and achievements of 2003 demonstrate the growing impact of Audubon’s action-oriented approach to conservation. In the past year, our Great Backyard Bird Count and Christmas Bird Count, the oldest and largest Citizen Science initiative in the world, collectively engaged more than 130,000 people in counting 77 million birds in thousands of locations. Some participants were research scientists. Others were children, counting birds for the first time and inputting their findings on a computer from the comfort of a grandparent’s lap. Together these birders gathered, reported, and analyzed data that has deepened our understanding of West Nile virus and other trends affecting avian life. Programs such as these illustrate Audubon’s belief that counting birds, a basic tool of science, inspires a sense of ownership, of caring—the catalyst for conservation action. In the years ahead, expect to see even more technology-powered Citizen Science initiatives engaging people everywhere—like eBird, a new Internet tool that allows anyone to report and access detailed birding information. To Protect, To Campaign …To Compost Also in 2003, more than 4,000 citizen scientists helped expand Audubon’s Important Bird Areas (IBA) program in 46 states, working side by side with scientists to identify more than 36 million acres of vital bird habitat. Defining areas as IBAs enables us to apply scientific methods strategically and successfully to the protection or restoration of bird populations. Witness the gradual return of Piping Plovers, recovering from rapid decline, to nests on the North Carolina coast, and the dramatic increase in Atlantic Puffins on Maine’s tiny coastal islands, from which they had virtually disappeared 30 years ago. Scientists and citizens teamed with policymakers in 2003 in a successful grassroots campaign that demonstrates what Auduboners can do when we act together. Members wrote thousands of letters to Congress discouraging energy bill provisions that would allow drilling for oil in the National Arctic Wildlife Refuge, a haven for many threatened birds. Meanwhile, more and more people are taking conservation action right in their own backyards and neighborhoods through Audubon At Home, a new program that helps individuals create healthy habitats both inside and outside the home. To Learn, To Grow, To Steward The year 2003 would have been incomplete without momentum toward one of our most important goals: cultivating environmentally conscious citizens by opening new eyes to nature. To inspire a new generation of conservationists to action, we continued to open new Audubon Centers. In places as diverse as Waimea Valley in Hawaii and Debs Park in East Los Angeles, these community gathering places are enabling families to rediscover their connection to the nature in their midst. The experiences these centers offer turn ordinary citizens—adults and children alike—into birders: active appreciators of avian life and dedicated conservationists. Such experiences are critical to the future of the conservation movement, because if people never have the chance to touch, to see, to enjoy, or to study nature, how will they ever come to protect, to preserve, or to treasure it? In an era of increasing urbanization, when, for more and more of us, nature is no longer as close as a well-tended garden or a pristine patch of wilderness, we need conservation organizations whose mission grows from a history of connecting people with nature. With our record of action, Audubon is uniquely positioned to lead at a time when we cannot afford to regard conservation as a spectator sport. To Thank Reflecting on the progress reported in the pages that follow, I’m proud to say that Audubon took bold action in 2003. But our achievements would not be possible without the support of Audubon members like you, or the leadership of individual supporters like Paul Tudor Jones II, Ed Harte, Julie Packard, and Robert Stephens, or corporate partners like Toyota Motors Sales USA. By applying the attributes of birding to conservation, we’re forging equally bold plans for the years ahead. </t>
  </si>
  <si>
    <t xml:space="preserve">After a quarter century of serving on Audubon’s Board of Directors and 15 years as its Chairman, I find it uplifting to look both backward and forward as I write this final message to the members of the Audubon family. First looking ahead, I can say unequivocally that Audubon’s future is bright. Our mission statement, developed in 1995, is exactly the mission we should have: “to conserve and restore natural ecosystems, focusing on birds, other wildlife, and their habitats for the benefit of humanity and earth’s biological diversity.” In other words, Audubon’s mission is conservation. All of our campaigns, programs, and other activities are focused on this end result. If we fail to achieve conservation, we will have failed to carry out our mission. It is this simple, and this important. This focus is needed now more than ever. In Washington, D.C., 30 years of progressive environmental regulation is being systematically dismantled. Clean water, clean air, forest and wetlands protection, climate change—all of these and much more are under attack. Audubon has been instrumental in building this positive environmental legacy, and we cannot sit on the sidelines and watch as it is being undone. And we will not do so. With poll after poll showing that most Americans want cleaner water and cleaner air and want to conserve birds, other wildlife, and their habitat, Audubon is committed to reaching out to old friends and allies and to creating new support—through our state offices, chapters, and centers—to build a powerful coalition to fight on behalf of the environment and to counter the negativity, and what I consider to be an unexplainable cynicism of those who are prepared to risk America’s great natural heritage. Audubon has never been a partisan organization. We address and take on issues, and we take on the tough ones. The concerns I express in my final message as chairman are not political or partisan. They are the deeply held concerns of someone who, I believe, represents the views of all those who wish to have a healthy environment and who wish to see our leaders, at every level in the government, corporate, and private sectors, demonstrate that they have the vision and commitment to protect this fragile planet we call earth. Just a few thoughts on where we have been and where we are going. . . One of our most exciting and effective on-the-ground conservation programs is the Important Bird Areas (IBA) program, geared to ensuring healthy bird populations in the years to come. Already we have identified more than 1,500 IBAs in the United States. We plan to designate 5,000 by the year 2010, implement site protection plans, and link them to a global IBA network. Audubon is working to protect and restore nationally important places such as the Mississippi River, San Francisco Bay, Long Island Sound, the Everglades, and, most recently, the Penobscot River ecosystem in Maine. Millions upon millions of Americans see, experience, and are moved by the value of these extraordinary places. They understand and support Audubon’s commitment to saving, protecting, and restoring them. Our expanding Citizen Science programs, such as the Christmas Bird Count, the Great Backyard Bird Count, BirdSource, the WatchList, and Audubon At Home, are also having tangible effects on our knowledge of bird populations and how to best protect them. Empowering people to participate in our scientific work builds ever-stronger bonds within Audubon and strengthens our members’ appreciation of the natural world and our commitment to protecting it. We will continue to develop these and other conservation programs and will seek to greatly expand our constituency of those who will make the environment a priority, thereby helping to ensure that Audubon continues its century-long role as the most important conservation group in the land. At a time like this, one is flooded with memories. For more than 25 years, I have continuously been inspired by my engagement with our incredibly dedicated chapter volunteers and other grassroots leaders, our staff, and our board members, who make Audubon what it is. I recall the scores upon scores of people and places bound by the common bond of Audubon. Conservation is always hard work. No one said it better than Winston Churchill when he said, “Never give in, never give in.” But, working alongside the bright, motivated members of the Audubon family makes the effort far easier—and far more rewarding. Together we will achieve our mission of conservation. I want to thank all of you who have supported me over the years. I want to express my special gratitude to my wife, Katie, who has also made Audubon a major part of her life. I wish the very best to my successor, Carol Browner, and to President John Flicker. Audubon could not be in more capable hands. </t>
  </si>
  <si>
    <t>on the cover</t>
  </si>
  <si>
    <t>ON THE COVER Atlantic Puffins had disappeared from Maine's Eastern Egg Rock when Steven Kress, Audubon's Vice-President of Bird Conservation, launched Project Puffin 30 years ago. This year 59 pairs- some of them 26 years old- nested in the small rocky island; puffin colonies are flourishing on four other Maine islands as well. Kress's work has also benefited Common, Arctic, and Roseate terns and Leach's Storm Petrel. His techniques are now used worldwide to help rare and endangered seabirds.</t>
  </si>
  <si>
    <t>2002 annual report</t>
  </si>
  <si>
    <t xml:space="preserve">Audubon’s national network of state programs, centers, sanctuaries, chapters, Important Bird Areas (IBAs), and advocacy initiatives engages millions of people of all ages and backgrounds in conservation. This year, we created our 26th state program, Audubon Arizona; we continued to launch new centers, with more than 60 active or in development; and we now have IBA programs in 46 states, with a total of more than 1,400 identified IBA sites. Through all these resources and programs, Audubon is working to protect birds, other wildlife, and the habitat that supports them. Click on map to download pdf. Fieldnotes ALASKA Audubon Alaska, in cooperation with Boreal Partners in Flight, published the Alaska WatchList, highlighting 42 species and subspecies of Alaskan birds with declining or vulnerable populations. Education programs included Audubon Bird Academy sessions, attended by more than 600 children, some in such remote communities as Toksook Bay. ARIZONA This year, Arizona joined Audubon’s network of state offices. Audubon Arizona will serve the needs of Arizona’s eight local Audubon chapters and 9,000 members, and, with their help, establish Audubon as a leader in habitat preservation and conservation action within the state. ARKANSAS Audubon Arkansas was awarded a $265,000 U.S. Environmental Protection Agency grant for habitat restoration of the Fourche Creek bottomlands: 6,000 acres that provide a drainage basin for Little Rock. The office also partnered with Philander Smith College to develop an environmental studies seminar that builds field science and leadership skills. CALIFORNIA Audubon California was a leader in the passage of Proposition 40, which provides funds to preserve open space, protect habitat, build and restore parks, and improve water and air quality. The potential benefits include funding for some of Audubon California’s highest priorities, such as the restoration of San Francisco Bay and the development of urban nature centers. CHICAGO Audubon staff and chapter leaders, working with the Chicago Park District, launched For The Birds! in the Chicago public schools. Through classroom exercises and fieldwork in local parks, 2nd through 5th graders engage in bird-focused activities that reinforce Illinois learning standards in science. COLORADO Audubon Colorado advocated successfully for one of the most significant changes in state water policy in 20 years. Under the new legislation, anyone, not just the state, as was the case previously, can buy water and keep it in a stream for recreation, wildlife, or ecological diversity. This will provide new opportunities for habitat protection. CONNECTICUT As part of a broad coalition, Audubon Connecticut helped secure passage of legislation overhauling Connecticut’s 30-year-old Environmental Policy Act. The bill improves the process for environmental impact evaluations for major state-funded projects. Audubon Connecticut continues to urge legislators to stop granting exemptions from the act. FLORIDA Audubon of Florida’s Urban Everglades Outreach Specialists program, in partnership with a nonprofit organization and local government, introduced youths between the ages of 14 and 21 to environmental study and careers. Audubon of Florida’s citizen science network engages more than 1,000 volunteers in programs such as Audubon Eagle Watch, which monitors more than 20 percent of bald eagle nests in Florida, and Colony Watch, which monitors wading bird rookeries throughout coastal estuaries. IOWA Audubon Iowa launched its Important Bird Areas (IBA) program, reaching out to Audubon chapters and other organizations around the state, and setting up a user-friendly, online process to obtain habitat nominations from birders and other individuals. In just five months’ time, the program received 144 IBA site nominations. MAINE Maine Audubon Society successfully lobbied for passage of two bills that will help reduce or eliminate dangerous sources of mercury, which can harm bird species like the Common Loon. Maine also trained 65 volunteers to monitor the biological activity of vernal pools during the spring and summer months. Much of the wildlife that breeds in vernal pond ecosystems is experiencing declines resulting from habitat loss. MARYLAND-DC Pickering Creek Audubon Center and the Jean Ellen duPont Shehan Audubon Center and Sanctuary drew new audiences through Nature and the Arts programs that emphasized nature writing, flat art, sculpture, theater, music, and dance. In addition, science education programs at the two centers reached more than 20,000 people this year. MINNESOTA Audubon Minnesota led groundbreaking efforts to simultaneously reduce flooding and protect habitat in the Red River basin. Working with farmers, watershed districts, governmental land agencies, and other conservation groups, Audubon Minnesota was awarded a $798,000 federal grant for the restoration of 3,500 acres of wetland and grassland habitats in the basin. MISSISSIPPI Working with government and nonprofit partners, Audubon Mississippi has identified more than 30 Important Bird Areas. Along the coast, the state office has helped form the Pascagoula River Basin Alliance to focus attention on habitats for Swallow-tailed Kites and migratory songbirds and to promote the health of the river. The state office is engaged in similar efforts along the lower 1,000 miles of the Mississippi River. MISSOURI Audubon Missouri is adding a Director of Bird Conservation with support from the Missouri Department of Conservation. The new director will design and implement an IBA program, work with Audubon chapters to intensify bird monitoring, and serve as a resource and point person for all bird-related conservation activities in Missouri. MONTANA In cooperation with the Montana Natural Heritage Program and the Montana Department of Fish, Wildlife and Parks, Montana Audubon published Montana Bird Distribution, a compilation of bird sightings submitted by volunteers and professionals that identifies where birds are found in the state. NEBRASKA Audubon Nebraska is playing a leadership role in the newly formed Nebraska Alliance for All-Bird Conservation. The alliance will provide a forum for development of a statewide conservation plan focused on birds. NEW MEXICO The IBA program is gaining momentum in New Mexico and spurring interest in the development of birding trails throughout the state. Audubon New Mexico has initiated a trail in southwestern New Mexico, with the support of local businesses and chambers of commerce. NEW YORK Audubon New York led a coalition of sportsmen and conservationists in securing passage of legislation banning the sale of lead sinkers in the state. The ingestion of lead is the No. 1 cause of death for loons in New York. NORTH CAROLINA Audubon North Carolina, working with a six-state coalition, launched a campaign to link and protect 2.8 million acres of biologically important public lands within the Southern Appalachian Mountain region. These proposed wilderness areas have also been identified as Important Bird Areas. NORTH DAKOTA More than 90 percent of the land in the Dakotas is privately owned. Audubon Dakota places a high priority on partnerships with private landowners, using education and outreach efforts to safeguard waterfowl and other bird populations. The office was an active player in moving forward appropriations for noxious weed control on the 1.2 million acres of National Grasslands in the state. OHIO Audubon Ohio is a key member of the steering committee of SOAP (Sustainable Ohio Action Partnership), a coalition of environmental organizations. SOAP provides Ohio citizens with a unified voice on environmental issues, at national and local levels. Last year, SOAP advocated for many critical environmental issues, such as protection of important Ohio habitats, including IBAs. PENNSYLVANIA Audubon Pennsylvania launched the Kittatinny Ridge Conservation Project to protect Pennsylvania’s largest IBA; developed an IBA Stewardship Adoption Program, attracting some 23 organizations to “adopt” 43 IBAs across the state; and trained more than 100 volunteers to carry out avian surveys on IBAs in their communities. SOUTH CAROLINA Audubon South Carolina worked for the successful passage of the South Carolina Conservation Bank Bill, which will make funds available to protect wildlife habitat in the state. Beginning in 2004, 25 cents of the documentary stamp tax paid on every real estate transaction will be dedicated to the Conservation Bank. TEXAS Audubon Texas and its chapters successfully promoted the passage of legislation that established $850 million in general obligation bonding authority for 12 state agencies, including $100 million set aside for the Texas Parks and Wildlife Department. Passed by a large margin, the proposition benefits state parks and the birders, hikers, campers, and others who enjoy the parks. VERMONT Audubon Vermont’s Green Mountain Audubon Center initiated several new education programs this year. High school students studied the effect of elevation on ecosystems as part of the new Mountains of Vermont program, and assessed the health of the center’s beaver pond and the Huntington River in the Pond and River program. Elementary school students experienced the culture of Vermont’s native people in the Abenaki of Vermont program. WASHINGTON In 2001, Audubon Washington published Important Bird Areas of Washington, a 170-page book describing 53 IBAs throughout the state. The book was distributed to 1,500 people and institutions that frequently make decisions influencing bird conservation. Copies also went to Washington’s public and academic libraries, colleges and universities, and Audubon chapters. WYOMING Through the Monitoring Avian Productivity and Survivorship Program (MAPS) at the Audubon Center at Garden Creek, Audubon Wyoming is providing long-term data on the productivity, survivorship, and population sizes of local and migrating landbird species. In addition, Audubon Wyoming is educating the public about the life history and habitat requirements of landbirds, and the value of scientific information and research. </t>
  </si>
  <si>
    <t xml:space="preserve">Audubon provides volunteers, educators, and citizens with the scientific leadership, knowledge, and tools to protect birds, wildlife, and their habitats. By identifying critical habitat areas, large and small, and inspiring commitment to their protection, we are preserving our great natural heritage. Citizen Science Three words define citizen science as a force for conservation: count, own, act. By counting the birds in their backyards and communities, Audubon’s citizen scientists begin to “own” and take responsibility for the birds they count, and then to “act” to protect them. For over a century, volunteers throughout America have participated in Audubon’s Christmas Bird Count, an annual all-day census of birds. Thanks to their efforts, Audubon developed the longest-running database in ornithology, enabling analysis of early winter population trends for bird species coast to coast. This information is vital for conservation, making it possible for scientists to identify population declines that can, in turn, indicate environmental threats like habitat loss, pollution, or improper pesticide use. The Christmas Bird Count (CBC) attracts more participants each year. In the 2001 CBC, 56,129 observers throughout the Western Hemisphere submitted counts, totaling 51,908,813 individual birds of 657 species. Internet technology has made it even easier to get involved. Last year, Audubon’s improved Internet capabilities provided public access to the full Christmas Bird Count database for the first time in history. Interested researchers are now studying bird population trends with unprecedented ease. Audubon has continued to improve and develop its Internet resources to support the Christmas Bird Count, putting both the data and the tools to develop population reports and conduct trend analyses into the hands of web site visitors. Using these tools, the Audubon of Florida staff has analyzed the rises and falls of exotic bird species in the United States. Eurasian Collared Doves and Monk Parakeets have been increasing steadily since 1988, while Spotted Doves are disappearing from California and Budgerigars are nearly extinct in Florida after a sharp population peak in 1978. European Starlings and House Sparrows also are in steady decline. Bird Conservation The focal point of Audubon’s bird conservation work is the Important Bird Areas (IBA) program. The IBA concept was conceived in Europe by BirdLife International in the 1980s. At its heart is the belief that identifying and focusing attention on key local geographical areas that provide essential bird habitat will encourage citizens to protect these “Important Bird Areas,” and thus ensure the support and preservation of healthy bird populations. These individual local areas will become part of a global network that builds a worldwide commitment to bird habitat protection. More than 100 partner organizations collaborate with BirdLife International to monitor and sustain birds around the globe. In 1995, Audubon, the United States Partner Designate of BirdLife International, launched the IBA program in the United States. Since then, it has grown to become the largest and most ambitious national IBA program in the world, with programs in 46 states and more than 1,400 identified IBA sites. Citizen science is instrumental in both the identification and the conservation stewardship of IBAs. State-based IBA programs enlist citizen scientists to collect bird population data, and often inspire citizen scientists to become advocates for conservation. This approach is already delivering many victories. Audubon of Florida’s Corkscrew Swamp Sanctuary, an IBA, experienced one of the best years ever in 2001-2002 for Wood Stork chick productivity. Approximately 3,162 Wood Stork chicks fledged from 1,240 nests. IBA conservation in Washington State took a leap forward this year when the Washington Interagency Committee for Outdoor Recreation approved funding for public acquisition of six high-priority critical habitat parcels. The funding package contains more than $8,500,000; four of the six top priorities it identifies are either in or adjacent to IBAs. Audubon’s IBA program has already engaged 6,000 participants and spurred partnerships with many government agencies and conservation organizations. These include state wildlife agencies; the U.S. Fish and Wildlife Service, Forest Service, Bureau of Land Management, and National Park Service; the United States Shorebird Conservation Plan; and the North American Waterbird Conservation Plan. The IBA program is integrated with Audubon’s WatchList, which identifies U.S. bird species facing population declines or threats, such as habitat loss on their breeding and wintering grounds. WatchList birds are found in many IBAs. By focusing public and government attention on the specific species in decline, Audubon can develop and reinforce commitment to the protection of these critical habitat areas. This year Audubon released its new WatchList, showing that 201, or one-quarter, of America’s bird species are in decline. Many songbird species have declined by 50 percent or more, including the Painted Bunting in the Southeast, the Cerulean Warbler in the East, the Henslow’s Sparrow in the Midwest, and the California Thrasher. Audubon designates WatchList birds by compiling and filtering information based on bird populations collected by field scientists in the United States and overseas. It assigns one of three levels of status to bird species: “Red,” which identifies species facing the gravest threats or declines, including probable candidates for inclusion on the Federal Endangered or Threatened Species lists; “Yellow,” which includes birds that are in decline, but at slower rates; and “Green,” which includes species that are not in decline, or those that have unknown trends or very large populations. WatchList species are those with Red or Yellow status. The methodology used in the WatchList was developed in conjunction with Partners in Flight, a coalition of North American ornithological groups of which Audubon is a leading member. Latin America With nearly 3,500 species of birds, Latin America is the richest bird region on the globe. Yet about one in ten of its species is critically threatened or endangered, dependent on fragmented, disappearing habitats. As human settlement increases, so does the critical importance of ensuring that communities understand and embrace the values of conservation. With the goal of preventing each of the 300+ species in jeopardy from becoming extinct, Audubon’s Latin America program promotes environmental awareness, understanding, and commitment to the protection of birds and their habitats through education, citizen science, and coalition-building. The work of ornithologist Bob Ridgely, who became Audubon’s first Director of International Bird Conservation this year, demonstrates how this approach can drive conservation victories. In 1997, Ridgely discovered an extraordinary new species, the Jocotoco Antpitta, in Ecuador, just as its remaining habitat was being cleared by farmers. Inspired by his discovery, a coalition of Ecuadorean and international conservationists acquired most of the antpitta’s habitat and mapped out a network of private nature preserves that, when completed, will protect all of Ecuador’s critically endangered birds. The key to the success of this effort is the passionate involvement and commitment of its Ecuadorean staff. It is a model of the place-based approach to conservation, firmly rooted in local communities, that Audubon plans to apply in other critical habitat areas in Latin America. Audubon is also working with the coalition to protect the rare Black-breasted Puffleg and the Turquoise-throated Puffleg, two species of critically endangered hummingbirds found only in the montane cloudforests of the Pichincha Volcano in Northwest Ecuador. Because a lifelong commitment to conservation often starts with a childhood encounter with nature, Audubon’s Latin America program also focuses on reaching children. The Schoolyard Ecology program, launched four years ago, has already expanded into 15 countries throughout Latin America. It utilizes the “cycle of inquiry,” a down-to-earth version of the process of scientific inquiry, to encourage people to observe, investigate, and understand their environment. In Bolivia, when a road-building project caused serious erosion problems, Audubon volunteers led schoolchildren in an investigation. From their experiments, they discovered how removing vegetation causes erosion, a lesson that these future decision-makers will carry with them into adulthood. For the last two years, Audubon has also been developing and implementing a citizen science monitoring project in the Iwokrama Forest and the North Rupununi Savannah in central Guyana. The Audubon science team worked with local agencies and Amerindians to involve teachers and young people in the collection of data about species of local interest and importance. Simultaneously, Audubon conducted Schoolyard Ecology workshops to teach local people how to use these data in the stewardship of their wilderness environment. Audubon’s goal is to replicate this model in a variety of locations in North America and Latin America. The benefits extend beyond their immediate local value, and include an opportunity to promote a global culture of conservation. The Internet will provide a forum for connecting individual projects to one another, enabling people around the world to learn about their own backyards, and about backyards and other citizen scientists a thousand miles away. </t>
  </si>
  <si>
    <t>Audubon Centers, Sanctuaries, and education programs provide people of all ages with opportunities to discover birds, wildlife, and natural places. These direct, hands-on experiences are opening new eyes to nature from New York City to Seattle. More than 800,000 people visited Audubon Centers this year. Many of these visitors were children, coming with their families or their schools. The Centers program is fast becoming one of the most profound and long-lasting ways that Audubon’s education team is connecting people with nature. Opening Urban Centers The Prospect Park Audubon Center opened this spring in Brooklyn, New York, on John James Audubon’s birthday, April 26. The nation’s first urban Audubon Center has already served more than 40,000 visitors and welcomed students and teachers from more than 100 schools in the diverse Brooklyn communities surrounding the park. Made possible, in part, by generous support from Toyota Motor North America, Inc., the center is housed in the fully renovated and historic Boathouse, and features innovative interactive exhibits, including a “bird’s eye” view of the park, nature walks, and boat tours of the park’s waterways. A full roster of education programs and a team of trained educator naturalists introduce children of various ages and their families to the wonders of nature. In addition, Prospect Park’s varied habitat makes it an important stopover point for migratory birds, and as a result the park has been designated an Important Bird Area. The center is fast becoming a vital resource for New York City, and is building awareness and appreciation of the park’s importance to birds and wildlife. State-of-the-Art Centers Fifteen miles from downtown Milwaukee, Schlitz Audubon Center began construction on a new 35,000-square-foot visitor center, which is expected to open in 2003. The new building will enable the center’s staff to do an even better job of educating the more than 70,000 schoolchildren and others who visit each year. The building is being constructed in full accordance with environmentally sustainable construction principles. Schlitz has been recognized by the Green Building Council with a Gold level LEED Certification (Leadership in Energy and Environmental Design) for choosing local materials to minimize fuel for trucking, sorting construction waste for recycling, and not using oil-based paints or plywood with formaldehyde. For 28 years, the Lillian Annette Rowe Sanctuary in Nebraska has hosted visitors who wish to view the world’s largest concentration of Sandhill Cranes. Every spring, more than 500,000 of these majestic birds, along with hundreds of thousands of ducks and geese, converge on the Platte River. The sanctuary is located in the heart of this magnificent crane staging area, where huge gatherings of these birds can be viewed from observation blinds. This past spring, Audubon began construction on the Iain Nicolson Audubon Center at the Rowe Sanctuary. The new center, designed to resemble a large bird blind, will enhance viewing opportunities and comfort, not only during crane migration but year-round, and provide an educational resource for the community. Sanctuary-based Centers For decades, Audubon Sanctuaries have protected natural places and provided refuge for birds and other wildlife, earning a place of singular honor and respect in the Audubon tradition. Today, in an age when people often seek sanctuary from their busy lives, many Audubon sanctuaries are also offering environmental education and opportunities for people to connect with nature. With some of Audubon’s most distinguished and compelling land holdings, sanctuaries provide the ideal setting for the integration of Audubon’s resource protection, bird conservation, and education efforts. Silver Bluff Audubon Center and Sanctuary, a sanctuary for 27 years, this year added a newly constructed education and visitor center. Bordering the Savannah River in South Carolina, the site consists of 3,154 acres of upland pine forests, hardwood bottomlands, fields, lakes, and streams. Its current bird checklist boasts 198 species, part of the reason why Silver Bluff was selected as one of the initial Important Bird Areas in South Carolina. The new center will host a wide array of programs, including science, math, and forest ecology, and demonstrate wise land use practices. An Audubon sanctuary since 1970, Constitution Marsh was designated a New York Important Bird Area in 1998 and a state Bird Conservation Area in 2001. Surrounded by unmatched views of the Hudson River Highlands, it provides unparalleled opportunity to discover this world-famous estuary system. Education programs at Constitution Marsh Audubon Center and Sanctuary incorporate hands-on exploration of the river and fulfill state education standards. This year, the center added an intensive field ecology workshop, which provides experience for high school and undergraduate students in wetlands management and environmental education, and helps students prepare for environmental careers. The Audubon Center and Sanctuary at Beidler Forest in South Carolina protects nearly 12,000 acres of one of the most pristine and best functioning black-water systems on the south Atlantic plain. Containing 1,800 acres of old-growth forest, Beidler is a highly productive neotropical migrant habitat, and is recognized as a globally significant Important Bird Area, an American Foresters Natural Area, and a National Natural Landmark. For many years, the center has also played a key role in educating thousands of South Carolina students in field-based science. This past year, Beidler obtained long-term grant funds to partner with three rural elementary schools, integrating field programs into their kindergarten through sixth grade curriculum. Beidler also offers a mentoring program for middle school students, focusing on swamp ecology, collection of field data, and conservation careers. Centers and Conservation Priorities Locating Audubon Centers in places of great ecological significance, such as San Francisco Bay, or in specific Important Bird Areas integrates Audubon’s science, education, and policy programs in a single, effective conservation strategy. Audubon and the Audubon Dallas chapter have formed a partnership to create the Dogwood Canyon Audubon Center and sanctuary, between Dallas and Fort Worth. Dogwood Canyon is part of the Cedar Hill Escarpment, one of the most unique and threatened ecosystems in north-central Texas. It is perhaps the only place in the world where one can find the Black-chinned Hummingbird (a western species) nesting on the Flowering Dogwood (an eastern species). This area is also the last known north-central Texas nesting location of two of America’s most threatened birds, the Golden-cheeked Warbler and the Black-capped Vireo. Both of these species are habitat specialists and require exactly the kind of oak-juniper associations found on the Cedar Hill Escarpment. Scarborough Marsh Audubon Center is located in the largest salt marsh in Maine, with 3,100 acres of tidal marsh, salt creeks, fresh marsh, and uplands. The marsh is highly important as a resting, breeding, and feeding ground for a broad array of wildlife, especially birds. Owned and managed by the Maine Department of Inland Fisheries and Wildlife—almost all of the surrounding uplands are in private ownership—it is a prime example of a New England back-barrier salt marsh. It is also a prime example of partnership. For more than 20 years, the Maine Audubon Society has operated seasonal education programs, providing canoe trips and ecosystem exploration for thousands of schoolchildren and summer visitors. San Francisco Bay, a key Important Bird Area, serves as a home or migration stop for more than 200 species and hundreds of thousands of birds each year. The Tiburon Audubon Center manages more than 900 acres of tidal wetlands in the bay and provides hands-on nature education for young children and their parents. These programs foster awareness and citizen commitment to preservation of the bay’s ecosystem. Several additional Audubon Centers will also be developed as part of the San Francisco Bay Restoration plan, a science-based conservation initiative that will protect more than 100,000 additional acres around the bay. Throughout its history, Audubon has worked to protect birds, wildlife, and habitats in Florida’s Everglades. This year, Audubon added a new dimension to its work in this critical ecosystem when it initiated development of the North Fork Audubon Center in Fort Lauderdale. Historically, the New River flowed from the Everglades to the coast, passing through urban and suburban neighborhoods of Fort Lauderdale. Its restoration is one of the critical components of the Comprehensive Everglades Restoration Plan (CERP) currently under implementation. An Audubon Center in this location will both support Everglades restoration and engage a new and diverse community in conservation. Audubon Adventures This year, Audubon Chapters helped bring Audubon Adventures to more than 400,000 students nationwide. This innovative curriculum program provides hands-on science and nature education resources for elementary schools through a combination of classroom and field study activities. Celebrating its 18th year, Audubon Adventures received its second Award for Publication Excellence.</t>
  </si>
  <si>
    <t>Audubon advocates tirelessly for public policy decisions and initiatives that protect birds, other wildlife, and their habitats. With a ﬁrm foundation in science and a powerful national, state, and grassroots network, we are working to restore and protect America’s great natural heritage. National Wildlife Refuges This year, proposed energy legislation threatened to forever alter the fragile ecosystem of the Arctic National Wildlife Refuge (ANWR) by allowing oil drilling, endangering millions of birds and other wildlife. Audubon’s public policy team fought this potential environmental disaster every step of the way and at every level. A national media campaign galvanized concerned citizens. State offices, from Alaska to Ohio to Arkansas, together with Audubon’s powerful grassroots network, focused advocacy efforts on key lawmakers. In recognition of its role in ensuring the protection of ANWR, Audubon received the prestigious Leadership Award from the Natural Resources Council of America. In addition, Audubon’s advocacy for more funding for the National Wildlife Refuge System was among the key factors influencing congressional appropriation of the system’s largest-ever funding increase. Audubon also co-sponsored the inaugural National Refuge Friends Conference, which drew active volunteers from 43 states and 102 refuges. This coalition of volunteers will provide much-needed additional resources to refuge staff as they restore habitats, conduct education and outreach programs, and engage in scientific research. Long Island Sound Long Island Sound is one of the nation’s premier natural and recreational resources, providing critical habitat for birds and marine life. For more than a decade, Audubon has led efforts to restore and protect this rich estuary system. The results of this successful advocacy work include state and federal legislation authorizing hundreds of millions of dollars for the cleanup, and the establishment of a Clean Water/Jobs coalition, building labor and construction-industry support for a restoration plan. In 2000, Audubon New York, with assistance from Audubon Connecticut, hosted Listen to the Sound citizen hearings, which brought together Long Island Sound interest groups and galvanized citizen support for the establishment of a Long Island Sound Stewardship System, which will protect open spaces and habitats along the sound. In 2002, Audubon New York took significant steps toward the achievement of this goal. Working closely with the U.S. Environmental Protection Agency, the office coordinated federal, state, and local government agencies and public interest groups in developing a comprehensive approach to identifying and protecting both ecologically significant and publicly valuable sites. This strategy integrates open space protection, public access, and the conservation of natural habitats in a network of sites from Connecticut to New York City to easternmost Long Island. Agriculture Policy Audubon’s national office, in collaboration with state offices in North Dakota and Texas, helped make conservation an integral part of the new federal farm bill, which was signed into law in May 2002. The bill provides $17.1 billion in new money over 10 years for conservation, more money for birds, wildlife, and their habitats than any previous farm bill. Under its Grasslands Reserve Program, 2 million acres of farmland will become protected habitat for declining grassland songbirds such as the Grasshopper Sparrow, Lark Bunting, and Western Meadowlark. Audubon also advocated successfully for the expansion of the Conservation Reserve Program by more than 10 percent, to 39.2 million acres, and for significant funding increases for the Wildlife Habitat Incentives Program and the Wetlands Reserve Program. Everglades Audubon continued to lead advocacy efforts in the Everglades, urging Congress and the Bush Administration to authorize and fund vital restoration and land acquisition projects. Audubon of Florida brought a three-year campaign in for a landing as the Florida legislature committed to $1 billion in new Everglades Restoration Bonds. Signed into law by the governor, this legislation makes $125 million available annually for Everglades restoration for the next eight years. In another victory, Audubon’s efforts were instrumental in ensuring the Florida Department of Environmental Protection’s adoption of a regulation limiting the amount of agricultural pollution that enters the Everglades. Audubon’s work for the Everglades is a particularly powerful demonstration of how collaboration between the national policy office and the state offices results in the protection and restoration of ecosystems that are vital to bird conservation. Bird Conservation Audubon’s environmental policy work on a wide range of issues affecting birds and their habitats achieved victories throughout the country. Successful advocacy for new federal funding for Horseshoe Crab and migratory bird research will help ensure the availability of Horseshoe Crab eggs, a vital food source for migrating shorebirds. For the third consecutive year, Audubon was instrumental in preventing the U.S. Department of Agriculture from proceeding with plans to poison millions of Red-winged Blackbirds in the Dakotas. The poisoning plan would jeopardize many other bird species, including already declining populations of grassland songbirds. In addition, Audubon successfully lobbied for a $2 million increase in funding for bird conservation under the Neotropical Migratory Bird Act, raising the fully authorized budget to $5 million. Population and Habitat Population growth is a root cause of wildlife habitat destruction over much of the globe. Audubon’s Population and habitat program is consistently a strong voice on Capitol Hill. Last year, Audubon’s grassroots outreach generated more than 75,000 letters, faxes, and emails to legislators in support of increased funding for international family planning. Unfortunately, although Congress increased funding for family planning by more than $55 million after five years of cuts, the Bush Administration exercised its discretionary authority to eliminate funding to the United Nations Population Fund and redirected this money to the U.S. Agency for International Development. As a consequence, many of the poorest countries in the developing world, which rely on U.N.-funded family planning assistance, were forced to cut back on family planning services. Audubon continues to work to support funding for family planning. Mississippi River Basin Flowing through five states and seven national wildlife refuges, the Upper Mississippi River has been severely degraded by flood-control levees, dams, and dredging for decades. This year, Audubon’s Upper mississippi river program expanded its network of river stewards to include more than 12,000 farmers, business leaders, and people living throughout the watershed. The goal is to restore more than 600,000 acres of wetlands, floodplain forests, and aquatic habitat over the next 50 years. Audubon’s floating nature center, the Audubon Ark, carries the organization’s message about the ecological and economic significance of the river to thousands of people along the river, fostering commitment to its protection and restoration. Audubon’s other advocacy work in the protection of bird habitat along the Mississippi Flyway includes state-based efforts in Arkansas and Missouri. Audubon Arkansas fought to protect the White River National Wildlife Refuge, essential habitat for diverse wildlife; and Audubon Missouri led the Missouri conservation community in a fight to stop a proposed project to decapitate Church Mountain, an Ozark geological feature in one of the most scenic and ecologically important areas of the state. Audubon also worked for increased funding for one of the most promising federal efforts to reverse the degradation of the Mississippi River, the Environmental Management Program (EMP), and took an active role in supporting measures to increase the Army Corps of Engineers’ environmental accountability. Living Oceans Audubon’s Living Oceans program continued its work to protect and restore abundant wildlife in our oceans and along our coasts. Years of advocacy and grassroots support delivered good news this year for some of the fish that Living Oceans has been fighting to protect when overfished summer flounder and swordfish in the North Atlantic both experienced dramatic rebounds. Late in 2001, the United Nations Fish Stocks Agreement entered into force. Audubon was instrumental in ensuring the inclusion of key conservation provisions in this landmark fisheries treaty, providing protection from overfishing for highly migratory species, such as tunas, billfishes, and pelagic sharks. Audubon and its partners also played a key role in securing $17.7 million in congressional appropriations for marine conservation, and worked to ensure enforcement of legislation preventing overfishing of large coastal sharks, cod, haddock, yellow flounder, and other species. In the Pacific, Audubon successfully pressed for effective regulations to reduce the bycatch of seabirds in Alaska and Hawaii. In addition, the Seafood Lover’s initiative provided consumers with guidance on environmentally friendly seafood choices. Finally, the program continued to advance a “Sea Ethic” among policymakers, corporations, and citizens through public speaking forums, journals and books, and media outreach.</t>
  </si>
  <si>
    <t>This year was as challenging as any in recent American history. The country struggled with the aftermath of September 11. A steep economic downturn added to the sense of uncertainty, as did a spate of crises in America’s business community. All of us were touched by events and felt the anxiety of a country looking for answers. Over the course of the year, it became apparent that more and more people were finding answers in the beauty and serenity of nature. Letters to my office and articles in Audubon magazine and newspapers around the country described how people found solace and spiritual healing in a walk in the woods, a stroll along an ocean beach, or a quiet hour on the prairie. The letters were touching and heartfelt. They reinforced the significance of what this organization does every day to protect the environment. Audubon is uniquely positioned to lead the way in protecting nature in the 21st century. Birds are universal indicators of environmental health. We start by identifying and protecting the places that are most important to birds. We call them Important Bird Areas, or IBAs. More than 1,400 IBAs have been identified already in the United States. Often, they are linked together to form priority ecosystems and migratory corridors such as San Francisco Bay, the Everglades, Long Island Sound, and the Mississippi River. Audubon’s conservation plans for these ecosystems integrate three core strategies: science, community-based education, and effective public policy. All of our programs begin with sound science. We are credible because we are science-based. Next, we make people aware of what is at stake. Education is key. Our great natural heritage will be safe only when enough people connect with it and care about it. Then we take action to protect it. Whether at a local planning meeting, in a state legislature, or in Washington, D.C., Audubon is the nation’s leading advocate for birds, wildlife, and the places they need to survive. All of our work involves people. For nearly a century, local chapters served as the primary vehicle for people to join Audubon. As we move into our second century of conservation, our chapters will continue their essential community role even as a variety of new “entry points” become available. Our growing network of Audubon Centers, particularly centers located in urban areas, already serves more than 800,000 people. Our state offices, now in 26 states, are attracting influential conservation leaders. Our Citizen Science programs mobilize tens of thousands of volunteers on behalf of bird conservation. Thanks to the power of the Internet, we are giving voice to more and more wildlife activists. And we are most grateful to all of you who have supported Audubon financially. During 2002, we made progress protecting many important places. In two of these, we celebrated major victories. In April, the Senate voted to stop oil drilling in the Arctic National Wildlife Refuge. In May, the Florida legislature made good on a promise to spend $1 billion on Everglades restoration, an important first installment in this ambitious undertaking. We also celebrated conservation landmarks in our largest cities. In April, we opened Prospect Park Audubon Center in Brooklyn, New York. In October, we broke ground for the Audubon Center at Debs Park in East Los Angeles. Nature strikes a deep chord. We look to it in times of crisis and seek it out to find meaning. Auduboners have been given a special mission to protect the natural world. Thank you for being part of this mission with me.</t>
  </si>
  <si>
    <t>One of Audubon’s most significant conservation programs—one I am particularly excited about—is the Important Bird Areas (IBA) initiative. The program takes a comprehensive approach to identifying, cataloging, and conserving an entire range of sites necessary for the long-term survival of bird species. The science underlying IBA selection was developed by a team of the world’s top ornithologists. As the U.S. Partner Designate of BirdLife International, a coalition of organizations from more than 100 countries, Audubon has 46 state IBA programs under way and has identified more than 1,400 sites. We plan to have 50 state IBA programs by the end of 2003, and expect to identify a minimum of 5,000 sites by 2010. To ensure long-term protection, Audubon is building an integrated team of experts at the state and national levels to educate public and private interests about IBAs. Audubon chapters, state offices, and centers will be instrumental in supporting these efforts, as will staff in New York City and Washington, D.C. Real-life examples of success are encouraging. Audubon California, with help from state chapters, raised $1 million for habitat restoration in the Kern River basin, home to the endangered Yellow-billed Cuckoo and Willow Flycatcher. It also secured the purchase of valuable salt ponds in San Francisco Bay to protect a major IBA. Audubon North Dakota coordinates the Grand Forks County Prairie Project to conserve 20,000 acres of saline prairie supporting LeConte’s Sparrows and Nelson’s Sharp-tailed Sparrows. In Connecticut, 10 new IBAs were designated this past summer, and state chapters, offices, and centers are working hard to protect them. It is a tribute to Audubon as an organization that the IBA program has gotten off to such a terrific start. This past year, Audubon was deeply grateful for special contributions to its many conservation activities, despite the sad reality of the events of September 11. Such giving underscores America’s long-standing tradition of philanthropy to organizations and causes deemed worthy, even under the most trying conditions. A generous grant from the Richard and Rhoda Goldman Fund helped protect an ecologically significant part of San Francisco Bay. Aline Hosman, an enthusiastic supporter of Audubon Nebraska’s program since its inception, made a deferred commitment that will create a permanent endowment for the state office. In Pennsylvania, the Richard King Mellon Foundation generously assisted our deer management program, while the William Penn Foundation helped expand our IBA program in the state. Audubon’s efforts to establish state programs in Indiana and Arizona were enhanced through gifts from the Nina Mason Pulliam Charitable Trust. Continued support from the David and Lucile Packard Foundation helped us raise awareness about conservation and population issues and furthered our work in protecting and preserving critical ecosystems on land and offshore. The McKnight Foundation once again assisted our Upper Mississippi River program with its conservation work. Audubon’s efforts in the Everglades, Florida Bay, and Long Island Sound received ongoing support from Paul Tudor Jones II. Audubon’s impressive network of chapters, state offices, and centers, coupled with a broad donor community, talented staff and volunteers, and a deeply committed Board of Directors, brings an unrivaled level of expertise and dedication to the job of saving birds, other wildlife, and their habitats. I am forever grateful to all of you who help us in this most essential enterprise.</t>
  </si>
  <si>
    <t>ON THE COVER John James Audubon captured the grace and beauty of the Great Egret in pursuit of prey. A century ago, the Great Egret's population was decimated by hunters who supplied the millinery industry with the bird's magnificent plumes. Public outrage over the slaughter led to the creation of the first Audubon societies. The Great Egret has since come to symbolize Audubon's commitment to bird conservation and is part of our logo</t>
  </si>
  <si>
    <t>state programs</t>
  </si>
  <si>
    <t>2001 annual report</t>
  </si>
  <si>
    <t>Commitment to conservation leads to conservation action— locally, nationally, and internationally. Audubon’s public policy programs are supported by a strong foundation of science, environmental education, and grassroots engagement. Working with our network of state offices, chapters, and volunteers, we are protecting and restoring our natural heritage. National Wildlife Refuges When proposed oil drilling threatened Alaska’s Arctic National Wildlife Refuge (ANWR) this year, Audubon and Audubon Alaska were in the forefront of the fight to protect this pristine wilderness. Activist volunteers were mobilized and urged to contact elected officials in support of protecting the refuge; television advertising built public awareness; and scientific research documented the impacts and “footprints” of the oil industry. While the danger to ANWR is both immediate and grave, all national refuges face imminent threats. Audubon focused national attention on the issues facing refuges by publishing Refuges in Crisis. The report highlights major threats to refuges across the country, including water pollution, habitat loss, invasive species, harmful uses, and limited water supplies, and identifies particularly vulnerable refuges. Its release prompted two congressional hearings and a request from key committee chairmen for an unprecedented 25 percent increase in funding for refuge operations and maintenance. Audubon also issued America’s Hidden Lands, a report that generated a yearlong dialogue on the importance of elevating the profile of the refuge system. As a result, the U.S. Fish and Wildlife Service reorganized its internal structure to give refuges greater stature. Refuges are a critical focus of Audubon’s grassroots advocacy initiative—many activists attended workshops promoting participation in individual and community efforts to protect, enhance, and expand national wildlife refuges. Through all these efforts, Audubon helped secure $30.1 million for refuge land acquisition and an increase in funding of more than $39 million for operating and maintaining refuges. [ Audubon Volunteers ] Jerry Bahls A retired chemist, Jerry heads Audubon Minnesota’s Environ-mental Issues Committee. He was instrumental in launching its new corps of volunteer Legislative Advocates, and continues to provide leadership for the group’s efforts. Jerry also lends his skills to other activities, including database management and membership mailings. Tom Jervis An Audubon activist for more than 30 years, Tom played a critical role in securing passage of New Mexico’s Reptile and Amphibian Protection bill and other wildlife-protection issues. He also spearheaded environmental education efforts in his hometown of Los Alamos, in collaboration with the staff of the Randall Davey Audubon Center. Everglades Restoration The fragile balance of the unique Everglades ecosystem has been critically endangered by 70 years of development, including the construction of a massive network of levees, canals, and pumping stations. As a result, Florida’s wading bird populations have declined by as much as 93 percent. Now, thanks to the Comprehensive Everglades Restoration Plan (CERP), a 25-year, $7.8 billion project to restore the Everglades ecosystem, there is reason to be more optimistic about the future of the 68 threatened and endangered species that live within its boundaries. Audubon and its Florida state office, Audubon of Florida, were leaders in the coalition of environmental activists, scientists, public servants, and philanthropists that secured passage of the federal Water Resources Development Act of 2000 and developed CERP. Partners in the Everglades effort, the largest ecosystem restoration project in history, include the U.S. Department of the Interior, the U.S. Army Corps of Engineers, the Environmental Protection Agency, and various Florida agencies. Over the next two decades, South Florida’s canals and waterways will be reengineered to keep more water in the ecosystem flowing through the world- famous “River of Grass.” With hundreds of thousands of acres of marshes and water-storage areas, wading birds will rebound as indicators of the health of the Everglades ecosystem. Great Egrets, seen here in breeding plumage, are a symbol of Audubon and of wildlife in the Everglades. photography by Arthur Morris/Birds As Art Living Oceans Destructive fishing practices and inadequate management have devastated many of the world’s most productive marine ecosystems and imperiled many vulnerable marine species. Audubon’s Living Oceans program is working to develop an environmental sea ethic and create a legacy for future generations by conserving and restoring abundant wildlife in our oceans and along our coasts. The program helped to secure enactment of the Shark Finning Prohibi- tion Act, a federal law that bars shark finning in federal waters and directs the Secretary of Commerce to work with foreign nations to stop the destructive practice. The program also reduced harmful Swordfish “bycatch”—the catching and killing of nontarget fish and other marine wildlife—by securing federal regulations that restrict access to Swordfish bycatch hot spots. In addition, Audubon protected Atlantic White Marlin and Blue Marlin by supporting international measures mandating reductions in catch. [ Audubon Volunteers ] Jerry Bahls A retired chemist, Jerry heads Audubon Minnesota’s Environ-mental Issues Committee. He was instrumental in launching its new corps of volunteer Legislative Advocates, and continues to provide leadership for the group’s efforts. Jerry also lends his skills to other activities, including database management and membership mailings. Tom Jervis An Audubon activist for more than 30 years, Tom played a critical role in securing passage of New Mexico’s Reptile and Amphibian Protection bill and other wildlife-protection issues. He also spearheaded environmental education efforts in his hometown of Los Alamos, in collaboration with the staff of the Randall Davey Audubon Center. Population and Habitat Overpopulation represents a critical threat to global environmental health. Audubon strives to conserve wildlife and habitat and promote healthy, sustainable ecosystems by strengthening government funding for international family planning assistance programs. With support from the David and Lucile Packard Foundation, Audubon built on its long-standing leadership in this arena, raising public awareness about the importance of international family planning and its contribution to the health and well-being of all life on earth. Audubon reached an estimated audience of 60,000 people through community events, literature, and articles. Audubon also conducted training and outreach. Upper Mississippi River Once a healthy habitat for migrating birds, waterfowl, and other wildlife, the Mississippi River has suffered environmental degradation from 200 years of settlement and use. The Audubon Ark, a floating nature center that travels the Upper Mississippi, has shared its message of conservation with thousands of people in nearly 100 communities. Education programs; grassroots outreach; and dialogue with community leaders, local governments, farmers, and civic groups are helping to shape a healthier future for the river and protect the region’s cultural heritage. Audubon is creating the Great River Birding Trail, which will provide economic resources for the region through ecotourism, and is collaborating with the Environmental Protection Agency in watershed projects in 17 communities. Endangered Species Protecting threatened and endangered species, and ensuring effective administration of the laws safeguarding them, is of central importance to Audubon. This year Audubon signed a petition to list the Cerulean Warbler as a threatened species across its range. The Silvery Minnow of the Middle Rio Grande, in New Mexico, an endangered fish that teeters on the brink of extinction, is still alive thanks to an Audubon lawsuit that secured its protection. Ongoing work is focusing on long-term solutions to ensure adequate water in the region for this species and other threatened or endangered species, including the Southwest Willow Flycatcher. In addition, Audubon successfully worked to protect the Beluga Whale from commercial harvest by Alaska natives, under the Marine Mammal Protection Act. Audubon also played an active role in species protection outside U.S. borders. The Mexican government announced the definite cancellation of plans to develop a massive tourist resort on the beaches of X’cacel, on its Caribbean coast, after years of pressure and support from a broad coalition of environmental groups including Audubon. The development would have destroyed one of the last important nesting areas for three species of endangered sea turtles. San Francisco Bay Restoration San Francisco Bay is the largest and most ecologically significant estuary on the U.S. Pacific coast. Nearly 7 million people live and work along its shores. During the next 20 years, Audubon’s San Francisco Bay Restoration program will use a three-pronged strategy of restoration—science, civic engagement, and conservation action—to ensure that the bay remains home to thriving fish and wildlife populations, and that it provides clean water and a high quality of life for this and future generations. San Francisco Bay’s Coyote Hills mudflats is a rich food source for migrating shorebirds. photography by Galen Rowell This year, as part of a multiyear campaign, the program organized a coalition of business, community, and conservation organizations to support acquisition of 19,000 acres of Bay Area salt ponds. The effort secured $33 million in state and federal appropriations and set the stage for the largest coastal-wetland restoration project ever undertaken on the U.S. Pacific coast. Bringing Back the Bay, a report highlighting the need to restore San Francisco Bay, helped to increase public awareness, cultivate broad-based support, and provide a vision for restoring 100,000 acres of critical wetlands. The program also issued a regional mitigation study for the area, building on the National Academy of Sciences mitigation report. Heritage Forests In the past year, Audubon played a leadership role in the Heritage Forest Campaign, a coalition of environmental groups fighting for protection of roadless areas in the nation’s forests. Funded by the Pew Charitable Trusts, the campaign mobilized 1.6 million volunteers to submit comments to the U.S. Forest Service and participate in 600 local meetings. The result was the Roadless Area Conservation Rule, signed by President Bill Clinton, ordering the protection of some 58 million acres of national forest. Audubon is now actively defending the rule against amendments that might weaken the protections it affords. [ Policy Fieldnotes ] Audubon’s network of state programs, chapters, and volunteers works to protect and conserve wild places and wildlife. Here are some of this year’s achievements. Chicago: Audubon volunteers and staff are working with the Forest Preserve District of Cook County and the U.S. Army Corps of Engineers to rescue Cook County grassland habitat, which hosts the largest concentration of breeding grassland birds in the Chicago area. Florida: Audubon of Florida secured passage of the Rural and Family Lands Protection Act, which protects Florida’s water and wildlife through farm management. Along with easements, the bill provides assistance to farmers to improve habitat and water quality on their lands. Iowa: Audubon Iowa led a coalition of partner organizations in identifying remnant prairie sites threatened by management neglect. Hundreds of volunteers of all ages visited the sites and helped rescue Iowa’s remnant prairies by cutting trees and brush crowding out native prairie plants. Minnesota: Audubon Minnesota, in collaboration with other environmental groups, spearheaded expansion of the Conservation Reserve Enhancement Program (CREP) in the Minnesota River valley, long subject to negative impacts from agricultural practices. The Minnesota legislature appropriated $51 million toward the CREP initiative, generating nearly $100 million in federal matching funds. Montana: Montana Audubon was the lead conservation group drafting a bill to expand and protect the C.M. Russell National Wildlife Refuge, at 1.1 million acres the second largest wildlife refuge in the lower 48 states. New Mexico: Six years of dedicated work by Audubon members across New Mexico led the New Mexico legislature to pass Audubon-sponsored legislation to protect reptiles and amphibians. Before the law’s passage, New Mexico was the only western state that provided no protection to reptiles and amphibians. This had left the 123 species found in New Mexico vulnerable to commercial collecting. New York: Audubon New York secured the authorization of $40 million a year for five years in federal funding to support the cleanup of Long Island Sound. The office also set into motion the establishment of the Long Island Sound Reserve. Pennsylvania: Management of burgeoning deer populations is a critical issue for much of the northeastern United States. Audubon Pennsylvania, in partnership with the Pennsylvania Game Commission and others, is leading the way in developing and implementing an effective science-based deer-management strategy that balances ecosystem health with landowner concerns and recreational hunting issues. Washington: Audubon Washington drafted the Environmental Education Partnership Fund Act to establish funding for special environmental education needs, including transportation and teachers, and is working to secure its passage</t>
  </si>
  <si>
    <t>Direct experiences in nature have the power to enrich our lives and inspire us. By providing opportunities for families, students, teachers, and others to enjoy and learn about the natural world, Audubon Centers, sanctuaries, and education programs are developing the next generation of conservation leaders. [ Audubon Centers ] More than 700,000 people visited Audubon Centers this year. The following profiles of several centers in our network offer a glimpse at what makes each a unique resource for learning about nature. [ Partnerships ] Audubon Centers are often the result of partnerships or collaborations. The resources and national recognition of Audubon, together with local community support and involvement, are an unbeatable combination. Green Mountain Audubon Center For nearly 35 years, the Green Mountain Audubon Center has been a vital part of the community in northern Vermont. Under the leadership and operation of the Green Mountain Audubon Society, it has provided a wide range of environmental education and recreation programs for families, children, and other visitors. Now, thanks to the combined resources and expertise provided by last year’s merger between the Green Mountain Audubon Society and Audubon Vermont, the center will be renovated and its programs expanded. In addition, Audubon Vermont is laying the groundwork for developing a statewide network of new Audubon Centers. Dungeness River Audubon Center Located on the salmon-bearing Dungeness River, on Washington’s Olympic Peninsula, the Dungeness River Audubon Center is surrounded by lush riparian forest. The center was initiated more than 10 years ago by the Rainshadow Natural Science Foundation, the Jamestown S’Klallum Tribe, and the Olympic Peninsula Audubon Society. In 1997, Audubon Washington also became a partner in the project. A new 1,600-square-foot building provides space for meetings, offices, exhibits, and programs for local residents and schoolchildren. The four partners are now collaborating on long-term plans to broaden the center’s outreach and education programs, and to expand the 25-acre refuge by acquiring an adjacent 300-acre property. [ Watchable Wildlife ] Watchable wildlife, diverse ecosystems, and natural experiences for visitors help to define Audubon Centers, wherever they are located. Sandhill Cranes can be viewed at the Rowe Center. ©Arthur Morris/Birds As Art Lillian Annette Rowe Sanctuary and Audubon Center The Lillian Annette Rowe Sanctuary and Audubon Center, on the Platte River in Gibbon, Nebraska, has for many years been known as the place to watch the spectacular spring migration of Sandhill Cranes. This year the center made great strides toward its goal of becoming a year-round environmental education resource as well. Community outreach has been met with support and involvement, and the center is in the process of expanding and developing new educational programs. Groundbreaking for a new facility will take place next year. Audubon Center for Birds of Prey In the 20 years since the Audubon Center for Birds of Prey opened its doors, in Maitland, Florida, Audubon staff and volunteers have cared for more than 10,000 injured or orphaned birds. Nearly half of them have been returned to the wild. Project Wingspread, the center’s $3 million capital campaign, has transformed the original facility into the state-of-the-art Raptor Trauma Center. The center includes specially designed recuperation and flight enclosures and free-flight aviaries for nonreleasable birds. The visiting public can enjoy a gazebo and habitat trail on Lake Sybelia; tour the restored, bungalow-style Audubon House, built in the 1920s; and participate in innovative educational programs, including the newly launched urban wetlands restoration project. [ Urban Environments ] Many children growing up in an urban environment have few opportunities to experience and enjoy the natural world. Audubon Centers in urban parks bring nature and hands-on environmental education within easy reach. Prospect Park Audubon Center Glenn Phillips, Education Director, and Cheryl Bartholow, Center Director, prepare for the opening of the Prospect Park Audubon Center. photography by Susan Salinger With Brooklyn’s only lake and last remaining woodlands, Prospect Park’s 526 acres provide recreation and renewal to 6 million visitors each year. In the center of the park sits the Boathouse, an elegant Beaux Arts structure currently being renovated to become New York City’s first Audubon Center. Audubon New York’s partnership with the Prospect Park Alliance, the City of New York, and the neighboring Brooklyn Community School District 17 helped make the center a reality. Audubon New York and the center’s staff are working with local schools and community organizations in developing environmental education programs and exhibits for the center, which is scheduled to open next year. Summer seminars were offered to more than 50 teachers representing 30 public schools. Surveys of Brooklyn residents and outreach to the more than 60 organizations that comprise the Prospect Park Alliance’s Community Committee are helping to identify the needs and interests of this remarkably diverse part of New York City. The Audubon Center, Los Angeles Ernest Debs Park, the future home of the Audubon Center, Los Angeles, is a 282-acre urban park located in one of the city’s most densely populated areas. More than 80,000 children live within five miles of the park, which hosts more than 130 species of birds and contains some of the last Black Walnut trees in Southern California. It is an ideal location for Audubon’s environmental education programs and has already proven to be a wonderful place for exploration and enjoyment. Although the center facility is still under design, this year thousands of children and adults participated in a variety of park-based Audubon programs, such as the Wildflower Family Fiesta and Evening Walks on the Wild Side. The center has received a wide base of community support as it begins to inspire children, parents, grandparents, and others to understand and appreciate the nature in their own backyard. [ Audubon Volunteers ] Jessica Feld A board member of Audubon Colorado and Education Chair of the Boulder County Audubon Society, Jessica is a driving force in environmental education in her community. Through her efforts, 100 teachers in the Boulder Valley school district are now active participants in the Audubon Adventures program. Jessica also runs teacher workshops on how to incorporate the study of birds in teaching science, and she spearheads a summer science program for low-income youth and their families. Margo Mcmicken Using skills she developed during a 33-year career with the U.S. Department of Agriculture, Margo has been helping to run the office at Audubon’s Francis Beidler Forest Audubon Center and Sanctuary, in South Carolina, for eight years. Margo is instrumental in ensuring that the sanctuary’s environmental education programs run smoothly. [ Green Design ] Audubon is committed to building “green” by using environmentally friendly design and construction for its Audubon Center facilities. Gilsland Farm Audubon Center and Sanctuary When the Maine Audubon Society and National Audubon Society joined forces last year, Maine Audubon brought Gilsland Farm Audubon Center and Sanctuary into the Audubon Center network. This remarkable facility, which uses environmentally sound materials and construction practices, will serve as a model for Audubon in the construction of other new centers. The process began with a green building design, one responsive to the needs of the site as well as to the needs of occupants and visitors. Energy efficiency was a critical consideration, as was the use of recycled, recyclable, or otherwise low-impact construction materials. Finally, in keeping with Maine Audubon’s commitment to promoting sustainable forestry wherever possible, the wood for the new visitor center came from forest companies that are certified as “well-managed.” The result is a visitor center that is attractive, practical, and sustainable and that provides a compelling model of environmentally friendly construction as it invites people to explore the natural world. Randall Davey Audubon Center The Randall Davey Audubon Center, in Santa Fe, New Mexico, also demonstrates state-of-the-art green design and construction. The new facility was built with Rastra, a material made from recycled styrofoam with an extremely high insulation value. All the wood used was certified lumber. A high-efficiency heating system ensures fuel conservation, while specially insulated windows maximize heat retention and bring outdoor light into the building. Already it has hosted thousands of children and adults, who have participated in natural history classes, teacher training programs, and family science days. The funding for the center was raised through a $1.4 million capital campaign, which will also provide for increased staffing, interpretive exhibits, and renovated administrative offices. [ Education Fieldnotes ] Audubon’s education programs share the joy of nature and the importance of its protection with hundreds of thousands of people throughout the Americas. Here are some of the ways Audubon helped to build a culture of conservation this past year. Audubon Adventures: In its 17th year, Audubon Adventures was distributed by 350 volunteers to nearly 400,000 students nationwide. With more hands-on activities for students and additional resources to help teachers move beyond the classroom, into the outdoors, the program is even more effective in enriching science instruction. Alaska: Audubon Alaska developed Bear Quest for distribution in elementary schools on the Kenai Peninsula. It includes a newspaper-type supplement and a teacher’s resource kit on bear natural history and conservation. Arkansas: Audubon Arkansas, established this year, is developing plans to create the state’s first Audubon Center. Colorado: In partnership with the Audubon Society of Greater Denver, Audubon Colorado is developing the Chatfield Audubon Center, in Chatfield State Park. Connecticut: Since 1941, the Audubon Center in Greenwich has introduced thousands of visitors yearly to the wonders of nature. The 686-acre center is within 50 miles of 20 million people, including New York City and its suburbs. Programs, habitats, and facilities are being expanded and renovated, with more than $7 million raised to support the effort. Iowa: Audubon Iowa hosted the state’s first Pelican Watch Festival, which attracted more than 1,000 participants. Kentucky: The Buckley Wildlife Sanctuary and Audubon Center added a new pavilion and renovated its pond. Nearly 20,000 visitors participated in Buckley’s education offerings. Latin America: Audubon’s Schoolyard Ecology Initiative expanded to 13 countries. The program engages teachers, students, and scientists in protecting biodiversity. Maine: Maine Audubon Society’s education programs reached thousands of people. Many volunteers, including teenagers and college students, as well as adults, contributed to Maine’s efforts, leading schoolchildren on nature walks, monitoring vernal pools, and conducting bird counts. Maryland: Pickering Creek Audubon Center’s field programs are part of a county-mandated school science curriculum. The center also worked with community-based social service agencies to operate camps for troubled youth. Mississippi: Hundreds of visitors participated in the second annual Hummingbird Festival at Strawberry Plains Audubon Center. Missouri: Audubon Missouri is establishing the Joplin Audubon Center in collaboration with the Ozark Gateway Audubon Society, community leaders, and the Missouri Department of Conservation. The center’s education programming provides a springboard to the conservation of globally unique species in the region. Montana: In collaboration with local chapters, Montana Audubon expanded its Community Naturalist program, which draws on local Audubon naturalists to present conservation and wildlife programs to area schools. North Carolina: Audubon North Carolina introduced teachers to the natural assets of the northern Outer Banks, leading workshops at the Pine Island Sanctuary. Ohio: The Aullwood Audubon Center and Farm dedicated the new Marie S. Aull Education Center. More than 640 people contributed more than $4.3 million for the new 28,000-square-foot center, which features classrooms, discovery rooms, an auditorium, and a nature store. Pennsylvania: Audubon Pennsylvania provided visitors with safe viewing access at Waggoner’s Gap on the Kittatinny Ridge, Pennsylvania’s largest Important Bird Area. More than 20,000 migrating raptors are recorded each year. Texas: Audubon Texas’ popular comic book, The Birders, and its educator resource guide are introducing wildlife and conservation to schools and recreation and nature centers. Wisconsin: The Schlitz Audubon Center raised more than $6.1 million and broke ground on a state-of-the-art sustainable “green” education and visitor’s facility. The center’s education programs reached more than 37,000 schoolchildren this year, many of them residents of the central-city area of Milwaukee. Wyoming: The Audubon Center at Garden Creek reached more than 3,000 students as it continued to expand its programs. Volunteers and staff are developing an interpretative trail to introduce visitors to prairie plants.</t>
  </si>
  <si>
    <t>Audubon Science</t>
  </si>
  <si>
    <t>Audubon’s science programs are built on a unique collaboration between professional scientists and dedicated volunteers. Our “citizen scientists” participate in research and conservation action in a variety of ways, from monitoring bird populations and restoring critical wildlife habitat to implementing healthy habitat practices in their own backyards. Important Bird Areas photography by Robb Kendrick The Important Bird Areas (IBA) program was launched in Europe in the late 1980s by BirdLife International. Since then, more than 5,000 sites in more than 150 countries and territories worldwide have been identified as IBAs, and the program has become an effective agent for protecting millions of acres of bird habitat. Working with designated partners around the globe, the program has identified IBAs on nearly every continent. In 1995, Audubon, the U.S. Partner Designate of BirdLife International, pioneered the first statewide IBA program, in Pennsylvania. Since then, Audubon’s national IBA program has grown to be the largest in the world, with more than 20 staff members and programs established in 36 states. Already more than 1,200 vital bird habitat sites have been identified and documented, and three state IBA books have been published, for Pennsylvania, New York, and Washington. Full national coverage for Audubon’s IBA program is anticipated by 2003. Audubon’s IBA program takes a highly proactive approach to habitat loss and fragmentation, the most serious threats to birds across the country. Site selection is based on science—potential IBAs are nominated by citizen science volunteers; a technical committee made up of the country’s top bird experts then reviews the sites for national and global recognition as part of the BirdLife International global IBA network. Standard, internationally recognized scientific criteria include significance to threatened, endangered, rare, or endemic species; presence of rare, threatened, or unusual habitat types; abundance or diversity of bird populations; and importance to long-term bird monitoring and research. Audubon’s Seabird Restoration Program Protects Atlantic Puffin Breeding Colonies. as an Audubon IBA focuses attention on the most essential and vulnerable habitat areas. Heightened public awareness fosters community protection and stewardship. The information gathered in the process of identifying and qualifying IBAs informs land use planning and management decisions. Most important, the program is a starting point for site-based conservation planning involving key stakeholders. The Audubon IBA program is integrating Audubon’s state office and chapter conservation activities. These efforts have enlisted thousands of Audubon chapter volunteers in conservation work at IBAs, protecting critical habitat on hundreds of sites and improving management practices on hundreds more. The program is already scoring conservation victories throughout the United States. Audubon New York secured passage of legislation that protects bird habitats at IBAs on state-owned land. In Florida, designation of Shell Key as an IBA was a principal factor in improved protection and management of the area, development of new county policies protecting natural areas, promotion of ecotourism through the Florida Birding Festival, and establishment of a county Environmental Foundation. Audubon Colorado worked with chapters to implement a series of avian inventory and monitoring team surveys for WatchList at-risk species found in IBAs. In Ohio, the Firelands Audubon chapter coordinated an advocacy project to protect the 463-acre Sheldon Marsh along Lake Erie. Audubon North Carolina worked with the Conservation Trust for North Carolina, the Blue Ridge Rural Land Trust, and the North Carolina Division of State Parks to help purchase Bullhead Mountain, an IBA located in the northwestern corner of North Carolina, along the Blue Ridge Parkway. [ Audubon Volunteers ] Jim Keighton Jim has been monitoring hawk migrations near Bullhead Mountain, in North Carolina, for 15 years. His dedicated efforts have led to the site’s designation as an IBA and its acquisition as a State Natural Area under Audubon’s management— helping to ensure its preservation as a premier hawk-watching site for future citizen scientists. Katherine Brookbank Cox Katherine spearheaded the creation and development of the new butterfly garden at Sabal Palm Grove Audubon Center and Sanctuary, in Texas. The garden is attracting both pedestrian and airborne traffic— 57 species of butterflies visited the garden during the North American Butterfly Association count. Seabird Restoration In its 28th year, Audubon’s Seabird Restoration program continues to protect and maintain critical seabird nesting habitat on six Maine coastal islands. The dedicated efforts of volunteers, students, and interns support increases in nesting populations of the Common, Arctic, and Roseate terns and the Atlantic Puffin. Audubon generates public commitment to seabird restoration through education outreach, including a statewide program for elementary through junior high school students. Visitors to Audubon’s web site share in the rewards of restoration via a live webcast of puffins and terns at Eastern Egg Rock. The Seabird Restoration program serves as a valuable laboratory for other bird conservation efforts; techniques developed in Maine have been adopted worldwide. Restoration projects have helped the Northern Gannet in Quebec, the Common Murre in California, the Caspian Tern in Oregon, and the Short-tailed Albatross in Hawaii. Healthy Habitats Americans apply 67 million pounds of synthetic pesticides to their lawns each year, posing significant risks to themselves and to birds. To counter this growing threat, Audubon this year launched the Healthy Habitats program, which promotes reduced pesticide use and environmentally sound landscaping practices. More than 1 million copies of the Audubon Guide for a Healthy Yard and Beyond, which provides information and resources for creating safer backyards and community spaces, have been distributed in communities throughout the country. In June, Audubon presented the first Habitat Hero awards, in Tampa, San Antonio, and Seattle, giving national recognition to chapters and cities that have demonstrated a commitment to native plants and reduced-pesticide landscaping practices. Great Backyard Bird Count By counting birds at backyard feeders, parks, and schoolyards, the citizen scientists who participated in Audubon’s fourth annual Great Backyard Bird Count in February helped document an explosion of Evening Grosbeaks in the West and a number of irruptions by some northern owl species. With more than 50,000 bird checklists submitted, representing every state and Canadian province, this grassroots bird census is playing an increasingly important role in monitoring bird population trends. A product of Audubon’s partnership with the Cornell Laboratory of Ornithology, the program offers an accessible, rewarding, and active way for families and students to learn about local ecosystems. This year, Audubon Adventures incorporated the Great Backyard Bird Count into its school science curriculum, and many citizen scientists became Audubon members after participating in the count. Birdcast Bird migration is one of the most inspiring of natural phenomena. Sadly, migrating birds face escalating dangers, from predation by household pets to pesticide poisoning to disorientation caused by brightly lit buildings and communication towers. Birdcast, a collaboration of Audubon, the Cornell Laboratory of Ornithology, and Clemson University Radar Ornithology Laboratory, uses Nexrad Doppler radar to track spring and fall migratory activity, enabling scientists to accurately forecast when waves of migrating birds will pass through geographic areas. Armed with this knowledge, individuals and communities can help to ensure safe passage for migrants by keeping pets inside and reducing the use of pesticides and nonessential lighting. Citizen scientists corroborate Birdcast’s predictions by submitting their sightings via the Internet, where the data are immediately available for all to explore and use. [ Science Fieldnotes ] Audubon citizen scientists contribute to conservation efforts throughout the Americas. The following are a few of this year’s successful field initiatives. Alaska: Audubon Alaska convened a groundbreaking meeting with ornithologists from the Russian Union for Bird Conservation, the Asia Council of BirdLife International, and the U.S. Fish and Wildlife Service to identify Important Bird Areas in the Bering Sea region. California: Audubon California significantly expanded its Important Bird Areas program and expects to publish a report this year containing information on 230 IBAs. Chicago: Audubon of the Chicago Region spearheaded the Conservation Design (CD) initiative, which will link data collected by citizen scientists with the activities of planners, regulators, and land managers. Each CD focuses on a species group or natural community, with the goal of monitoring populations and informing conservation decisions. Latin America: Audubon supported research on endangered and rare bird species, including the endangered Peruvian Plantcutter of northwestern Peru and the Black-breasted Puffleg and Turquoise-throated Puffleg, two rare hummingbirds of Ecuador’s cloudforest. In Guyana, Audubon engaged Makushi Amerindians as citizen scientists to monitor wildlife as part of the Iwokrama project for the sustainable development of a major tract of rainforest. Minnesota: Audubon Minnesota promoted environmental stewardship of the Red River valley with the publication and distribution of the Users’ Guide to Natural Resource Efforts in the Red River Basin, and led the effort to develop sustainable forestry guidelines for the northern Great Lakes region. Mississippi: Audubon Mississippi initiated a project to restore a 2,500-acre former cotton and soybean plantation to healthy wildlife habitat. Missouri: Audubon Missouri’s Native Ecotype program is working to promote the cultivation of native plant species through the development of a commercially available supply of local native plant seeds, in cooperation with farmers, wholesalers, and landowners. Montana: Citizen scientists mapped the wetlands of the Helena Valley as part of an initiative to build awareness of the importance of wetlands among local planners and landowners. Nebraska: Audubon Nebraska completed a three-year plant survey that identified more than 350 species of plants on the 626-acre Spring Creek Prairie property. The findings will serve as a critical baseline for conservation management. A bird survey, which has identified more than 155 species, including several declining species of nesting grassland birds, is also under way. New York: Audubon New York, working with national and chapter representatives, brought about significant changes to the state’s West Nile virus response plan. The New York State Health Department plan now recognizes the ineffectiveness of pesticide use as well as its potential serious health risks to people and birds. North Dakota: Audubon Dakota is working to establish a 600-mile-long continuous greenway along the Red River and its tributaries. The greenway, which will link the people and communities of the Red River basin from Lake Traverse, South Dakota, to Lake Winnipeg, Manitoba, is an important part of a comprehensive, basin-wide flood-mitigation strategy. It will provide multiple benefits for birds, wildlife, and habitat through riparian restoration, as well as for recreation, tourism, and economic development. South Carolina: The 11,500-acre Francis Beidler Forest Audubon Center and Sanctuary is the site for important research on the behavior and reproduction of the Spotted Turtle in the region. The study’s findings are helping to identify important habitat areas for potential addition to the sanctuary. Vermont: In partnership with the Green Mountain Audubon Society and the Lake Champlain Land Trust, Audubon Vermont acquired three new Lake Champlain island sanctuaries that are designated as IBAs. Wyoming: Audubon Wyoming worked with chapters and citizen science volunteers to monitor declining Sage Grouse populations. Eight leks, or breeding grounds, were observed, with findings reported to the Wyoming Fish and Game Department.</t>
  </si>
  <si>
    <t>By most measures, this past fiscal year was the strongest in Audubon’s history. While we celebrate many achievements in this Annual Report, it is impossible to look back without pausing on September 11. This attack on our way of life brought into focus what is important to us: our families and loved ones, our communities, our freedoms, and other core values that make our society strong. One of these values is a clean, healthy, and diverse environment. This report reflects just a few of the ways in which Audubon inspired environmental values in future generations, through our science and education programs, and engaged people to defend the environment, through our public policy programs. Audubon’s science staff greatly expanded our efforts this past year to engage citizen science volunteers in a wide range of activities, such as BirdSource, the Great Backyard Bird Count, Healthy Habitats, the Christmas Bird Count, and especially the Important Bird Areas program. This global strategy to protect critical bird habitat, initiated by BirdLife International, includes more than 150 countries and territories and is being implemented in the United States by Audubon as BirdLife International’s Partner Designate. To date, we have identified more than 1,200 IBAs in 36 states, with the goal of designating 2,500 in all 50 states by 2003. Audubon’s growing network of community-based Audubon Centers continues to serve as the core of our education strategy. We have set a goal of establishing 1,000 Audubon Centers by 2020, serving one in every four schoolchildren annually, with a particular focus on urban areas and traditionally underserved communities. Audubon is rapidly becoming the nation’s leader in site-based environmental education. We have both urban centers, such as the Audubon Center, Los Angeles and the Prospect Park Audubon Center, in Brooklyn, and rural centers, such as the Audubon Center of the North Woods, in Minnesota, and the Spring Creek Prairie Audubon Center, in Nebraska. This year, Audubon led efforts to protect more than 58 million acres of wilderness in our national forests. In the largest grassroots conservation campaign effort ever undertaken, we helped mobilize more than 1.6 million people to send letters and participate in more than 600 public meetings across the country as part of the Heritage Forest Campaign. In Florida, more than three decades of work to restore the Everglades led to the passage in 2000 of the $7.8 billion Everglades Restoration Act, the largest ecological restoration program ever enacted. This year, Audubon led efforts to implement the historic legislation. Building on our success in the Everglades, we have launched a similar effort to restore San Francisco Bay, the largest estuary on the Pacific coast. In Alaska, Audubon continues the battle to defend the vast and pristine Arctic National Wildlife Refuge, a struggle that has become more complex and difficult since September 11. We had a very good year. But the year ahead will be much more challenging as the effects of September 11 ripple through our society. It is therefore more important than ever to articulate a vision for America that includes a healthy environment, to engage even more people to protect nature, and to inspire conservation values in our children. We are optimistic about the future, and we invite you to join us.</t>
  </si>
  <si>
    <t xml:space="preserve">We all witnessed many courageous acts of leadership, selflessness, and sacrifice this year. In the face of enormous tragedy and loss, people from all walks of life came together, not only to mourn, but also to face and overcome unprecedented challenges. America’s long-standing values of volunteerism and generous commitment to others came to the fore. These values are at the heart of the Audubon mission and organization. Through nearly three decades as an Audubon volunteer, I have always been inspired by the dedication and leadership of our staff and volunteers. Not only have their actions and words served as examples for others to follow, but they have also inspired others to take action for what they believe in. With their leadership, we are expanding our work across the country. These achievements have not gone unnoticed by our many contributors. I would like to take this opportunity to acknowledge some of our leading supporters this year. David and Lucile Packard Foundation facilitated development of Audubon Centers in the western United States, enabled us to raise awareness of the importance of global population as an environmental issue, and helped to ensure preservation and protection for critical ecosystems—both on land and at sea—through support for our Living Oceans program as well as several of our California programs. The National Fish and Wildlife Foundation made a wide range of programs possible, including California’s Kern River Preserve and the Florida Coastal Islands Sanctuary. The Waterfowl Research Foundation supported protection of waterfowl breeding grounds in North Dakota’s Prairie Pothole Region. Royal Caribbean International and Celebrity Cruises LTD’s ongoing funding helped ensure success for the Living Oceans program and our conservation programs in Florida. The Batchelor Foundation committed to long-term support of Florida’s Important Bird Areas program, the Audubon Center for Birds of Prey, and other scientific programs across the state. Paul Tudor Jones II’s ongoing support for Audubon’s Everglades restoration efforts is instrumental in the rehabilitation and protection of Florida’s “River of Grass.” Audubon’s education efforts, including our network of centers, received generous support this year. The Kresge Foundation provided the funding momentum we needed to finish the Blair Audubon Center at our Corkscrew Swamp Sanctuary, in Florida. Toyota Motor Sales, USA helped create an endowment for education programs at two of our flagship centers, the Audubon Center, Los Angeles and the Prospect Park Audubon Center, in Brooklyn. The Bullitt Foundation helped us promote environmental education at the state and national level. The McKnight Foundation helped our Upper Mississippi River program share the message of conservation with river communities. Jean Ellen duPont Shehan’s generosity enabled us to bring environmental education to a growing number of children in Maryland. Marian S. Heiskell supported Audubon’s Second Century campaign for Audubon Centers, and provided funding for Audubon New York. Through their generous commitment to the Audubon mission, all our contributors, members, chapters, volunteers, and staff are leading the way toward protection and preservation of our precious natural heritage. Together, we will ensure that the joy and inspiration of nature enriches the lives of future generations, as it has our own. </t>
  </si>
  <si>
    <t>in print</t>
  </si>
  <si>
    <t>Audubon Magazine photography by Joel Sartore Audubon’s award-winning formula of topflight nature writing and photography is inspiring support for the three pillars of Audubon’s mission: education, policy, and science. This year, a special profile introduced the magazine’s million-plus readers to Jimmy Paz, the charismatic educator at the Sabal Palm Grove Audubon Center and Sanctuary, in Brownsville, Texas. Audubon also ventured south to Bolivia’s remote highlands to bring members an intimate look at the schoolyard ecology program in Latin America. In addition, each issue showcased a different Audubon Center, demonstrating how Audubon’s education programs are spawning the next generation of conservation leaders. The critically important fight to protect the Arctic National Wildlife Refuge prompted a cover story that presented the compelling case for opposition to opening the refuge to oil exploration. Audubon also added a regular series on national wildlife refuges, in collaboration with Audubon’s Refuges in Crisis Campaign. In addition, the popular “What You Can Do” information provided in each issue gives members the tools they need to take conservation action. Citizen science was the focus of several features throughout the year, including profiles of dedicated Chicago volunteers who are helping to restore prairie outside the city. A story on the plight of Red Knots encouraged volunteers to participate in bird-banding projects. A special Everglades issue highlighted Audubon’s role in winning the $7.8 billion restoration plan. The magazine explored the Everglades’ unique ecology, history, and politics, and profiled the major players whose efforts helped put the plan in place. This acclaimed issue was widely cited and recognized by Florida media. Meanwhile, Audubon continued to rack up writing and photography awards, from, among others, Communication Arts, Folio, and Utne Reader. The Sibley Guide to Birds. Painter and naturalist David Sibley, who has been called the artistic heir to Roger Tory Peterson, brought Audubon’s mission to millions of people this year through his celebrated, visually compelling bird guides, published by Audubon and Alfred A. Knopf. The National Audubon Society: The Sibley Guide to Birds is now in its sixth printing, and the new National Audubon Society: The Sibley Guide to Bird Life and Behavior, introduced in autumn 2001, is off to a strong start, topping Amazon.com’s list of new best-sellers in the weeks after its release. Mr. Sibley has traveled across the country leading bird walks and giving talks. He has met thousands of veteran and neophyte birders, including many Audubon members, and is serving not only as an emissary for the appreciation of birds but also as a quiet advocate for their conservation. Audubon is proud to be working with Mr. Sibley and hopes to continue to build upon the success of the books to bring their conservation message to an ever-wider audience.</t>
  </si>
  <si>
    <t>audubon medal</t>
  </si>
  <si>
    <t>The prestigious Audubon Medal is awarded in recognition of significant achievements in conservation or environmental protection. Past recipients include Rachel Carson, Roger Tory Peterson, President Jimmy Carter, and Edward O. Wilson.  Chandler Robbins was awarded the Audubon Medal in 2000 for his long and distinguished career in bird conservation. He has been a leader in monitoring bird populations and identifying critical trends, chiefly through his work as a biologist with the U.S. Fish and Wildlife Service and as senior ornithologist at the Patuxent Wildlife Research Center of the U.S. Geological Survey. In 1965, Mr. Robbins founded the Breeding Bird Survey, a census project that annually enlists thousands of volunteers to seek out and record breeding birds so that their numbers can be tracked. Data in the early years of the survey helped document the effect of DDT; in later years, reports revealed a decline in the rate of forest-dwelling songbirds in eastern North America. Mr. Robbins has written more than 400 papers, reports, and books on ornithology, including the field guide Birds of North America.</t>
  </si>
  <si>
    <t>Audobon Science</t>
  </si>
  <si>
    <t>2000 annual report</t>
  </si>
  <si>
    <t>Explore. Examine. Excite. Science plays a key role in every area of Audubon, from education to policy to Audubon Centers. Through Citizen Science initiatives such as Christmas Bird Count, Important Bird Areas, and BirdSource, Audubon engages thousands of children and adults in protecting birds and their habitats. Across the board, new technology is helping Audubon educate new generations of conservationists about the issues facing our birds, wildlife, and habitat. AUDUBON LIVING OCEANS PROGRAM This year Audubon Living Oceans continued to raise the profile of ocean conservation with the adoption of an international plan to rebuild the population of North Atlantic swordfish within 10 years and the publication of the Seafood Lover's Almanac. In addition, Audubon Living Oceans achieved a number of significant victories. Introduced a bill in Congress to reinforce and strengthen conservation provisions of the Magnuson-Stevens Act, the legislation that governs all federal marine fisheries. Won a major victory in the fight to reduce the by-catch of highly migratory species when the National Marine Fisheries Service established regulations that closed approximately 132,000 square miles of the U.S. Atlantic and the Gulf of Mexico to pelagic long-liners. Helped to secure House passage (390-1) of the Shark Finning Prohibition Act and introduced a related Senate bill sponsored by Senators John Kerry and Ernest Hollings. () Carl Safina MACARTHUR FELLOW In June, Audubon's very own genius, Carl Safina, received a MacArthur Foundation Fellowship, granting him $500,000 over the next five years to carry out his work. Safina, Audubon's Vice President for Marine Conservation and founder of Audubon Living Oceans, has dedicated his life to elevating the public profile of marine and fisheries issues. He is the author of the acclaimed Song for the Blue Ocean, and a regular contributor to Audubon magazine. Carl has received generous support for his work from the country's leading foundations, among them the David and Lucile Packard Foundation and the Pew Charitable Trusts. He is currently working on a book about albatrosses. Christmas Bird Count 100th Birthday Not only did Christmas Bird Count celebrate its 100th year, but it also converted 100 years of data into an electronic format readily available online through BirdSource. Users can now access historical trend data on any bird species anywhere on the continent. Other recent initiatives include a new partnership with BirdStudies Canada to increase the number of participants in Canada, and expansion of the BirdSource database to include the entire Western Hemisphere. BIRD CONSERVATION The Bird Conservation Program supports the Audubon Important Bird Area (IBA) and WatchList initiatives. Among this year's major achievements were the naming of Audubon as the official US Partner Designate of BirdLife International, the organization that initiated the first IBA programs in Europe, the Middle East, and Africa, and the development and implementation of innovative web-based communications vehicles. Important Bird Areas A key element of Audubon's Bird Conservation Program, Important Bird Areas are one of the world's top bird conservation tools. Currently there are 15 states with paid IBA staff, 12 states in which IBAs have been selected through a state-level process, and more than 2,000 sites nationwide that have been identified as potential IBAs. The online IBA Site Directory provides a summary of the site information for each IBA through the BirdSource database. This directory allows rapid publishing and updating of IBA information, development of IBA monitoring methods, and comparison of IBAs across the United States. WatchList A collaboration between Audubon and Partners in Flight, WatchList identifies North American bird species that face population decline, often as a result of habitat loss. It serves as an early warning system, focusing needed attention on at-risk birds before they become endangered. To build awareness of the need to monitor and protect these species, Audubon launched the online WatchList Quiz (). The quiz offers an effective and engaging way to reach Internet users, including young potential conservationists. Red-Bellied Woodpecker. () GREAT BACKYARD BIRD COUNT I learned so much from the experience, including the fact that there was much more diversity in my own yard than I ever imagined. It has made me more interested in bird-watching than I ever thought I would be. Thank you. -1999 Great Backyard Bird Count participant Great Backyard Bird Count Since its launch in 1998, the Great Backyard Bird Count, a partnership project with the Cornell Lab of Ornithology, has engaged more than 100,000 people of all ages and skill levels throughout the United States and Canada. It combines high-tech web tools with Citizen Science observations of birds at feeders, parks, schoolyards and other areas, to help track and monitor changes in bird distribution and abundance. The program includes special educational materials for families, kids, and educators. Last year, participants submitted over 67,000 checklists with reports on over 400 species of birds. Results can be found at www.birdsource.org. In 2001, the Great Backyard Bird Count will debut in Latin America, significantly expanding the benefits of the count. BirdCast Migratory birds face an increasing number of life-threatening challenges. These include perils like pesticide use, impact with communications towers, disorientation from brightly lit buildings, and predation by household pets. This year BirdCast, a project of Audubon, Cornell Lab of Ornithology, Clemson University Radar Ornithology Lab, and the Academy of Natural Sciences, took an enormous step toward ensuring that as many birds as possible complete their journeys safely. RESEARCH RANCH Audubon Appelton-Whittell Research Ranch, located in southeastern Arizona, engages communities in conservation through science. Accomplishments this year included the completion of the Grassland Conference Center; the publication of A View from Bald Hill, Jane and Carl Bock's book about the history of the Research Ranch; and award of a grant from the US Fish and Wildlife Service to establish an additional permanent wetland through a solar-powered pump that will increase the water supply to wildlife. Using NEXRAD Doppler radar, BirdCast tracks and forecasts bird migration, enabling Audubon to provide homeowners, businesses, and public officials with practical steps they can take to reduce the obstacles to safe migration. These measures include curtailing pesticide use, minimizing unnecessary lighting, and keeping cats inside during peak migratory periods. Between April 1 and June 1, the home page for BirdCast was visited more than 45,000 times, with more than 1,000 skilled birders "ground-truthing" images and predictions. The event generated local and national press and triggered requests from people across the country asking for BirdCast in their communities. Originally focused on the Mid-Atlantic states, BirdCast now tracks migration through New York and southern New England as well. SEABIRD RESTORATION PROGRAM Banding an Atlantic Puffin chick at Audubon's Matinicus Rock National Refuge. This summer Audubon's Project Puffin confirmed record-high counts of nesting pairs of Atlantic Puffins at Eastern Egg Rock and Seal Island off the coast of Maine. Since its launch more than two decades ago, Project Puffin, the foundation of Audubon's Seabird Restoration Program, has successfully restored the Atlantic Puffin to islands where it had become extinct. Through this program, scientists, interns, and volunteers work at six key seabird nesting islands in the Gulf of Maine, managing Roseate, Common, and Arctic Terns; Razorbills; and Atlantic Puffins. Audubon has initiated steps toward establishing an Audubon Seabird Center, to be located across the bay from Audubon's Hog Island camp.  This facility will introduce visitors, including families and children, to Project Puffin's groundbreaking work and provide them with an opportunity to experience the unique ecosystem and wildlife of coastal Maine.</t>
  </si>
  <si>
    <t>public policy</t>
  </si>
  <si>
    <t xml:space="preserve">Connect. Convey. Conserve. Action. It is the natural outgrowth of our passion to conserve and protect the environment. Working together with Audubon's scientists and state leaders, the Public Policy Division seeks out conservation opportunities where our special mix of volunteer advocacy and staff expertise can make the greatest impact. The year 2000 was a year of many triumphs, thanks to Audubon staff and volunteers who worked to protect birds, other wildlife, and their habitats. National Wildlife Refuges Our national wildlife refuges are in a state of crisis. They face a backlog of more than $2 billion in operations and maintenance needs. Refuge managers are struggling to protect wildlife populations, restore endangered or declining species, and control threats such as water pollution and habitat loss. Audubon's policy staff fought tirelessly to reverse these trends through community outreach, education, and public policy advocacy. Year 2000 Triumphs Expanded the Audubon Refuge Keepers Program (ARK) to a total of 78 ARK groups in 32 states, supporting 82 wildlife refuges. Launched an initiative to establish a National Wildlife Refuge Service in the Department of the Interior, to bring focused leadership and increased funding to the refuge system. Produced America's Hidden Lands, a report on the National Wildlife Refuge Service that has transformed the national debate surrounding the refuge system. Helped citizen groups and Audubon chapters secure $17 million to purchase wildlife habitat for 10 refuges in seven states. Bird Conservation Audubon is a proven, effective voice in the halls of government, educating lawmakers on the importance of protecting birds, other wildlife, and their habitats. Year 2000 Triumphs Led a campaign to establish an 1,800-square-mile sanctuary in federal waters for horseshoe crabs and reduced the catch of horseshoe crabs, whose eggs are an important food source for migrating birds in Atlantic coast states. Worked to secure enactment of the Neotropical Migratory Bird Conservation Act, a law that allows federal dollars to match or leverage nonfederal dollars to fund partnership programs that will conserve bird habitat. Blocked the poisoning of two million blackbirds in North and South Dakota by the U.S. Department of Agriculture. Waged a successful effort on Capitol Hill to prevent the construction of a wind farm in prime California Condor habitat, protecting one of America's most endangered birds. Population and Habitat Population growth is arguably the most important environmental issue of our time. This year Audubon demonstrated leadership in this arena by partnering in an innovative new project called PLANet, a bold initiative to raise public awareness about the importance of international family planning and its contribution to the health and well-being of all life on earth. Audubon strives to conserve wildlife and habitat by strengthening government policy and funding related to international family planning assistance programs. Our primary approach is to work with community-based leaders who understand the link between population growth and environment. Year 2000 Triumphs Conducted leadership training for over 300 grassroots leaders in California, Ohio, Pennsylvania, Florida, and Washington, D.C. Produced and distributed a new Legislative Primer to 22,000 Audubon Population and Habitat Program network participants. Developed a new educational website for activists and other interested citizens (www.audubonpopulation.org). Organized Youth Summits across the country to mark the Day of Six Billion. These events reached more than 3,000 students and teachers with information on population and environment. Developed educational materials on population, Sharing the Earth, for distribution to more than 400,000 students. Upper Mississippi River Audubon's Upper Mississippi River Program is building a constituency to protect and restore the ecological health of the river, from its headwaters in northern Minnesota down through Wisconsin, Iowa, Illinois, and Missouri. Our three-point action plan is to: (1) inform people of the river's ecological significance; (2) work with local communities and others to identify and protect habitat; and (3) influence public policy decisions that affect the health of the river and its watershed. Environmental Education Advocacy Initiative Take action through education! That is the goal of Audubon's recently launched Environmental Education Advocacy Initiative. We are working with partner organizations to build a line of defense against increasing threats to environmental education on the state and national level. The initiative will also focus on improving environmental education, helping to ensure that students develop both better critical thinking skills and a more complete understanding of the natural world. Year 2000 Triumphs Published A River That Works and a Working River, a full-color report that documents the river's ecological changes and outlines a plan for restoring the health of the river and its watershed. Educated an international audience about the plight of the river and the program's mission with a telecast of Audubon ARK's 1999 river tour on Discovery's Travel Channel. Inventoried, mapped, and prepared The Great River Birding Trail, a guide to the river's best birding sites from the headwaters of the Mississippi River down to Cairo, Illinois. Distributed grants (through the Environmental Protection Agency), scholarships, and technical assistance awards to 41 local organizations taking direct action to reduce sediment and nutrient runoff into the Upper Mississippi. Heritage Forests The Heritage Forests Campaign, a project initiated by a grant from the Pew Charitable Trusts, is working to end new road construction, logging, and other habitat-destroying practices in 60 million acres of roadless national forest lands across the United States. Year 2000 Triumphs Generated more than 350,000 e-mails, letters, postcards, and faxes urging the President to impose and extend a moratorium on the construction of new logging roads in our national forests. President Clinton praised this project. Elicited a record-breaking 1,500,000 e-mails, letters, postcards, and faxes urging the US Forest Service to end all road construction, logging, and mining in wild forest areas. Conducted more than 15 state and national polls revealing widespread support for roadless forest protection among every major demographic group. Built coalitions of scientists, clergy, and political leaders to advocate for wild forest protection </t>
  </si>
  <si>
    <t>Audobon: from the president</t>
  </si>
  <si>
    <t>The fresh faces and inspiring art and poetry that grace this report demonstrate how learning about nature leads to caring about nature. The artists and poets are Bronx, New York, second graders who participated in an Audubon environmental education program. Many of the children were drawn to endangered or threatened birds, and their paintings and poems capture the beauty and vulnerability of these species. Even at their young age, these children recognized that the extinction of "their" special subjects would mean a terrible loss. Through programs like this, Audubon is inspiring future conservationists who will share our passion for birds, wildlife, and habitat. As we look to this new century and to the realities of population growth that we will experience in our lifetimes, the need to educate people about the environment is more urgent than ever. If people are going to share our passion for conservation, they must feel a connection to nature. I was raised on my family's farm in Minnesota, but today more people live in the suburbs than in urban and rural America combined. Surburban sprawl has displaced many creeks and wild, overgrown lots where kids could once play and explore. Children these days are spending more time indoors because of heightened safety concerns, more homework, and the lure of computers and videos. Meanwhile, their parents and grandparents are increasingly beleaguered by stressful commutes and longer workdays. At Audubon, instead of bemoaning these contemporary realities, we are helping people connect with nature through fun and innovative environmental education programs. Our Audubon Centers not only provide sanctuaries for birds and wildlife, they offer a refuge for people. They engage people in experiencing the beauty and complexity of natural ecosystems that lie not far beyond our manicured lawns, fire escapes, or window boxes. Just walking down a trail, watching birds flitting through the treetops, and listening to unseen creatures rustling through the underbrush offers opportunities for discovery and renewal. These encounters help people experience a simpler, gentler place and time when our lives were governed more by nature than technology. During the time our children or grandchildren spend at an Audubon Center with their classmates or parents, they will leave television and video games far behind. They will be captivated instead by birds and wildlife that move not at the click of a computer mouse, but in response to nature's rhythm. Our Centers teach adults and children alike about the natural and man-made challenges these beautiful and mysterious creatures must surmount to survive. Visitors leave our Centers knowing how they can make a difference for the environment in their own backyards or communities. By consulting Audubon magazine's pesticide chart, they can keep their backyards safe for their children and pets and for the migratory birds that stream majestically over their rooftops. By adding native plants and birdfeeders to their backyards, they can attract birds and butterflies in search of habitat. By counting the birds in their backyard and then logging onto BirdSource (www.birdsource.org), our partnership with the Cornell Lab of Ornithology, they can experience the conservation potential of human observation harnessed to the power of the Internet. Or like millions of Americans who supported Audubon's grassroots conservation efforts last year, they can discover how just one e-mail-theirs-can help protect our national treasures for future generations.This past year Audubon led a bold effort through the Heritage Forest Campaign to protect more than 43 million acres of wild lands in our national forests. Through the campaign, nearly two million people officially submitted comments supporting protection to the U.S. Forest Service-more than four times the number of comments ever received for any environmental impact statement. In Florida, Audubon played a pivotal role in forging a consensus on an $8 billion restoration plan for the Everglades. The ecological restoration of these extraordinary "Rivers of Grass" will be the largest ever undertaken anywhere. Further up the Atlantic seaboard, Audubon led a multistate effort to stop the overfishing of horseshoe crabs, which was threatening the largest migration of shore birds in this hemisphere. We succeeded in establishing both state and federal limits on horseshoe crab catch and in creating a major federal aquatic sanctuary where no fishing is allowed. Conservation victories like these begin with education. Through our growing network of Audubon Centers and Citizen Science initiatives, we will dramatically increase environmental literacy in our country. The strong correlation between environmental literacy and conservation action has not escaped our opponents' notice. Environmental education surfaced as a national issue this year, when anti-environmental forces began organizing to undermine science-based curricula in school systems across the nation. Audubon successfully defended environmental education in Texas and the state of Washington, and we will continue to fight this critical conservation battle for the mindshare of our youth. In the 21st century, environmental literacy cannot be optional. This past year we educated and inspired Americans of all ages-from second graders in New York to seniors in New Mexico. This Annual Report features some innovative and effective ways that Audubon staff and volunteers connected people with nature in their communities and engaged them in our conservation mission. Their passion and commitment made our achievements possible.</t>
  </si>
  <si>
    <t>Audubon: from the chairman</t>
  </si>
  <si>
    <t xml:space="preserve">As Audubon enters a new century, we find ourselves living in a world faced with new threats to wildlife, habitat, and biodiversity. We can help ensure the health and beauty of our environment in the new millennium by involving young people in conservation now. I have been involved with Audubon for more than 25 years as a volunteer, and I am a firm believer in the importance of "passing the torch." I have always shared my love of nature and my passion for its conservation with my family and friends and am so proud that my daughter Kit is now the president of her local Audubon chapter. Audubon staff members and volunteers like Kit are dedicated to sharing our mission with people of all ages so we can create a culture of conservation that will benefit future generations. Children today are turning increasingly to computers and videos for entertainment, spending more of their free time in the virtual world than the natural one. Meanwhile, the dual demands of work and family often force parents to take on numerous tasks at the expense of leisure time. It is harder than ever to "get away from it all" when cell phones and laptops have such a long reach. Audubon Centers offer children and adults a reprieve from the workaday world and increasing sprawl, a place where they can exercise sedentary bodies and soothe "stressed-out" spirits with the beauty and wonder of nature. By fostering these physical and spiritual connections with nature, Audubon Centers will develop new stewards for the environment, who can advocate intelligently and effectively on its behalf long after we are gone. We are grateful that our many foundation, corporate, and individual donors share our vision of inspiring conservation action through environmental education programs that connect people with nature in their communities. This year Toyota created a significant endowment to support environmental programs at our new Los Angeles Audubon Center located in the hilltop wilderness of Debs Park, in East Los Angeles. Toyota's support will help us reach out to this largely Hispanic community in both Spanish and English, so families can experience the beauty of Anna's Hummingbirds and learn about the other wild creatures that share their urban neighborhood. CSX Corporation's continued support for the CSX Scholars Program (in partnership with Audubon and administered by the United Negro College Fund) encourages exceptional students to consider careers in conservation through life- changing internships at Audubon Centers and sanctuaries. By funding our newest advocacy initiative, the Bullitt Foundation is helping to prevent opponents of environmental education in public schools from suppressing science-based curricula that teach schoolchildren about the environmental impacts of human activity. Several public policy victories this year also helped educate future generations about conservation and ensure the preservation of unique habitats. Through a grant from the Richard and Rhoda Goldman Fund, we were able to expand our grassroots network and education program in support of the National Wildlife Refuge System. Thanks to a donation from the Pew Charitable Trusts, we assumed a leadership role in the Heritage Forest Campaign, with the goal of establishing permanent administrative protection for the largest remaining tracts of national forest wilderness. Audubon is also working to educate the public about the impact of population growth on wildlife habitat. Support from the William and Flora Hewlett Foundation will fund Audubon's Population and Habitat Program and its public outreach efforts. We also worked with the David and Lucile Packard Foundation and other organizations in launching the PLANet Campaign, designed to build support for international family planning assistance. This year our Citizen Science and BirdSource programs introduced Spanish-speaking communities to bird conservation in cyberspace and schoolyards. Ford Motor Company gave generously to support the expansion of BirdSource and the Schoolyard Ecology Program in Latin America. Mitsubishi International Foundation underwrote the creation and translation of a BirdSource website to engage Spanish-speaking audiences. Our Important Bird Area program benefited from New York Community Trust's support and from LaSalle Adams Fund's generosity in four Rocky Mountain states. In addition, the Waterfowl Research Foundation helped us safeguard waterfowl breeding grounds in the Prairie Pothole Region of North Dakota. Royal Caribbean International and Celebrity Cruises' Ocean Fund helped fund our Living Oceans Program and critical Everglades restoration work. The National Fish and Wildlife Foundation also played a valuable role in several of our programs nationwide. Your generosity and support enables us to reach out to the next generation in their schools, homes, and workplaces and encourage them to join us in the fun and discovery of hands-on exploration of the natural world. Without a positive, personal connection to nature, our youth will not fully appreciate what they stand to lose through the degradation of our environment. I thank you on behalf of Kit and my family, and families across America who want their children and grandchildren to have clean air and water and an opportunity to experience the beauty and wonder of nature. We will reach many of them with our 2020 Vision, and together we will carry the torch into the 21st century and beyond. </t>
  </si>
  <si>
    <t>audobon education</t>
  </si>
  <si>
    <t>Instruct. Involve. Inspire. Audubon's education programs provide people of all ages with illuminating and inspiring experiences with nature. These experiences nurture the environmental awareness and values essential to building a culture of conservation. Audubon Centers Audubon Centers deliver habitat-based environmental education through fun, interactive, science-based programs and activities. Whether located in an urban park, like Prospect Park Audubon Center in Brooklyn, New York, or on a farm, like Aullwood Audubon Center in Dayton, Ohio, or in a rural setting like the Green Mountain Audubon Center in Huntington, Vermont, each Audubon Center is a haven for the exploration of nature. Already there are more than 51 Centers, at various stages of development, collectively serving more than 500,000 people annually. Audubon exercises environmental leadership with respect to Center architecture and construction, with a "green building" policy and implementation strategy that promotes a strong commitment to sustainability. Each Audubon Center offers a range of environmental education programs focused on local habitats so people can learn about the natural world that exists in their own communities. Well-trained staff and committed volunteers guide participants along the continuum from appreciation, to understanding, to stewardship of nature. Audubon camps, hosted by many Audubon Centers, offer families, adults, kids, teens, and educators hands-on environmental education and outdoor adventure. Workshops for elementary and secondary students and teachers provide a real-world ecology lab. The variety of nature appreciation and education programs offered by Audubon Centers is as diverse as their locations. Audubon is aggressively working to establish many more Centers each year, in all parts of the United States, as well as in Latin America. The State Programs section of this report highlights individual Audubon Centers. Betty Wargo AUDUBON ADVENTURES MISSIONARY Not only has Betty Wargo, chair of the Audubon Adventures program for the Tampa Audubon Society, enrolled more than 330 classrooms and 15,000 young people in Audubon Adventures, she also teaches classes, conducts teacher-training workshops, oversees an annual fund-raising event, and acts as a cheerleader for start-up chapters of the program. She even keeps her car stocked with Audubon Adventures newspapers, in case she runs across a future conservationist! Audubon Adventures Audubon Adventures is a creative, fun, hands-on publication that helps children in grades three to six develop an appreciation, awareness, and understanding of the natural world through classroom and field-study activities. During the 1999/2000 school year, more than 400,000 children in approximately 12,000 classrooms nationwide participated in Audubon Adventures, which won a 2000 Apex Award for Publication Excellence. Audubon Adventures' recent agreement with Delta Education, one of the nation's leading distributors of supplemental science materials, will promote Audubon Adventures to 750,000 teachers. In addition to greatly expanding Audubon Adventures' current chapter-based distribution, the agreement provides for the development of new educational products, which may expand the program to other grade levels. ) Juliana Anyanwu CSX SCHOLAR Talk about culture shock! Last summer CSX scholarship recipient and Chicago native Juliana Anyanwu joined the Project Puffin team to do research off the coast of Maine. The opportunity to work with puffins and other birds in their natural setting was invaluable to Juliana, a chemistry major at Dillard University in New Orleans, who has spent most of her life in urban settings. In Maine she spent her days observing bird behaviors and her nights camping out in rustic quarters. According to Sandy Cheiten, director of the CSX Scholars Program, "It was really inspiring to see Juliana embrace a life experience that she would never have had access to without the CSX program." The CSX Scholars Program Many Americans associate the letters CSX with freight train cars, but for college students with a bent toward helping the environment, they also spell opportunity. For three years, this international transportation company has been providing scholarships to exceptional students who attend colleges that are members of the United Negro College Fund. The CSX Scholars Program places students in two 10-week summer internships over the course of two years with CSX and Audubon, as well as in a mentoring relationship with a CSX and Audubon professional. Whether students work with Atlantic Puffins at an Audubon Seabird Restoration facility or study the effects of the railroad system on the environment, the CSX Scholars Program provides them with an extraordinary educational experience.</t>
  </si>
  <si>
    <t>of special note</t>
  </si>
  <si>
    <t>AUDUBON MAGAZINE Audubon magazine inspired members with the beauty of nature and offered practical ways to help conserve it. Special features included "Audubon Guide to Pesticides" (May/June), a pull-out chart developed in collaboration with Audubon's Science Division that became a high-demand reprint in communities around the country; "Classroom Warfare" (September/October), which alerted members to the threats to environmental education; and "Election 2000 Face Off" (October/November), which helped members make an informed choice at the polls in November. (Photo by Art Wolfe) In addition, "The Great Backyard Makeover," supported by Audubon licensee Monrovia, garnered thousands of entries and attracted many new Audubon members. Audubon received top accolades in magazine publishing this year, including the prestigious 2000 LIFE magazine Eisenstadt Award for Best Nature Photography. The magazine was also honored with the John Burroughs Award for Best Nature Essay for "Through the Eyes of a Hawk" by Scott Sanders, and with numerous illustration and design awards. AUDUBON LOSES AN ARDENT CRUSADER When Hazel Wolf died last January at the age of 101, Audubon lost one of its most ardent crusaders. For the last 40 years of her life, Wolf was dedicated to all Audubon's conservation efforts on local, national, and international levels. Not only was she a cofounder of the Seattle Audubon SocietyÑwhere she worked as a secretary for 37 yearsÑbut she also organized 21 of the 26 Audubon chapters in the Northwest. Wolf received the Audubon Medal for Excellence in Environmental Achievement in 1997 for her work as a driving force in bird conservation in the United States. At the event commemorating this prestigious award, Audubon president John Flicker remarked, "To say that her devotion to the environment is complete and that Hazel's enthusiasm is unflagging is an understatement. She is an inspiration to us and all those who know her. Hazel personifies all that is best in Audubon and America." Wolf may be gone, but her enormous contributions remain. A GREAT WAY TO PAY: THE MBNA/AUDUBON CREDIT CARD In October Audubon announced the formation of a credit card partnership with MBNA, the largest independent credit card lender in the world. In addition to superior customer service, MBNA has a long history of educational philanthropy, which is consistent with our strategy of inspiring people to conserve nature through environmental education programs at our growing network of local Audubon Centers. Audubon encourages all of our members and the general public to participate in this unique MBNA program,which benefits our conservation and education work. Millennium Inaugural Gala Paying Tribute to Conservation Leaders Honoree Marian S. Heiskell accepting her award. () Audubon's Millennium Inaugural Gala was an occasion truly worthy of the 21st century, a grand evening celebrating luminary figures in conservation. Honoring the unparalleled environmental leadership of Paul Tudor Jones II, Marian S. Heiskell, and Roy E. Disney, the gala, attended by more than five hundred friends of Audubon, was held at Chelsea Piers in New York City, with a spectacular view of the Hudson River. The main sights were indoors, however, as guests enjoyed a night of cocktails, dinner, award ceremonies, and entertainment, all emceed by the eminently witty Charlie Gibson of ABC, and hosted by John Flicker, President and CEO of Audubon, and Donal C. O'Brien Jr., Chairman of the Board. Highlights of the evening's program included a show of endangered birds and a medley of songs from Disney animated features, which was accompanied by background images of wildlife, the evening's true star. The awards ceremony was the most poignant moment, as honorees reminded guests that despite all that has been done for wildlife conservation, the battle is far from won. Thanks to their inspirational examples, the gala raised one million dollars. The proceeds will be used to support the growing network of Audubon Centers throughout the country, inspiring future generations of conservationists in their own communities.</t>
  </si>
  <si>
    <t>description of activities</t>
  </si>
  <si>
    <t>Marketing and Communications: Audubon's marketing and communications program is designed to educate the public on conservation and ecological issues and to inform the public about nature. Activities involved with publications, licensing, and operations that provide general public information, such as the website, are included in this program. Publications include the bimonthly magazine Audubon, which covers conservation, ecology, and wildlife preservation issues. Field Operations: Audubon's field operations program provides a system of field offices to support members and chapters in developing their skills, to establish an influential local presence, and to help direct priority campaigns and educational activities of the society. Additionally, field operations oversees Audubon's wildlife and conservation program by operating and maintaining sanctuaries to provide wildlife with natural habitats and breeding areas. Public Policy: Audubon's public policy program provides a fully integrated approach to supporting our state offices and centers as well as responding on a timely basis to major national policy issues. Utilizing staff skilled in grassroots organizing, lobbying, and public relations, the program supports efforts such as: restoring the Florida Everglades ecosystem; addressing population/habitat issues; protecting forest ecosystems; strengthening the national wildlife refuge system; protecting endangered species; restoring and protecting wetlands; and protecting habitat in the Upper Mississippi River region. Science: Audubon's science program seeks to maintain a high level of technical competency and knowledge among the society's field representatives, instructors, and wardens. This program encompasses activities such as ecological analysis, environmental sciences, and feeding and migration studies. Membership Promotion: Membership promotion spans expenses associated with membership development and retention. Centers and Education: Audubon's centers and education program is designed to coordinate the development of Audubon Centers around the country and to participate with education directors in the planning and delivery of education curricula at these sites. Activities involved with camps and chapters are also included in this program. Fund-Raising: Fund-raising services relate to the activities of the development department in raising general and specific contributions for the society. Management and General Services: Management and general services include accounting, auditing, and certain administrative and general support activities.</t>
  </si>
  <si>
    <t>Audubon  Advocacy National and Regional Conservation Advocacy</t>
  </si>
  <si>
    <t>1999 annual report</t>
  </si>
  <si>
    <t>Audubon advocacy is the driving force through which we focus our unique combina-tion of grassroots and professional firepower. Our national and regional conservation programs result from a dialogue we maintain with our chapters and state programs, a disciplined dialogue that seeks out conservation opportunities on which our special mix of volunteer advocacy and staff expertise can make the greatest impact. Audubon advocacy is based on sound science, and each of our national and regional programs commits us to stay the course until our goals are met. What follows is an accounting of the year's many successes in our current programs including Living Oceans, Forest Conservation, Upper Mississippi Conservation, National Wildlife Refuges, Population and Habitat, Endangered Species, and National Wetlands Conservation. We are proud to say that these successes are a tribute to our chapters and volunteers who make Audubon a major force. LIVING OCEANS Shark Poor fisheries management and habitat destruction have reduced populations of many marine animals to perilous levels. As the Food and Agricultural Organization of the United Nations warned not long ago, “Overfishing in general, and overcapacity of industrial fishing fleets in particular, threaten the sustainability of the world’s fisheries resources for present and future generations.” For these reasons, since 1993, Audubon’s Living Oceans program has worked to create a shift in cultural values and public attitudes, nurturing a new ethic of stewardship for the world’s oceans — because fish are wildlife, too. We are working to realize a vision of oceans and coastal habitats thriving with wildlife, and enriching people’s lives. The Year’s Achievements • Responded to widespread public demand by publishing an updated version of Audubon’s Guide to Seafood, including a quick reference wallet card — with a goal of putting a card in every wallet. • Won the prestigious Bronze Apple Award at the National Educational Media Networks Competition for our educational video, ’Footsteps in the Sea: Growing up in the Fisheries Crisis‘. s Successfully championed several key provisions in the National Marine Fisheries Service’s final Fishery Management Plan for Atlantic Highly Migratory Species — including schedules for re-building populations of large coastal sharks and swordfish. • Advised the U.S. delegation at the Central and Western Pacific Fisheries Conference in Tokyo, where a new treaty was negotiated, governing highly migratory stocks (tuna, billfish, sharks) in most of the world’s largest oceans. • Dr. Carl Safina, Audubon’s Vice President for Marine Conservation and founder of Living Oceans, received the Sully Award from the American Fisheries Society. Goal: To restore abundant wildlife in our oceans and along our coasts by focusing on fish and fishing. Strategy: To provide the scientific and strategic analysis and the political legwork needed to bring about change in fisheries policy and management. FOREST CONSERVATION Wood ThrushOne-third of federally listed endangered species depend on forests as their primary habitat - as do hundreds of bird species. This is why, over the past two decades, Audubon has become a leading force in forest conservation - especially for the publicly owned National Forests. More than half of the National Forests have been opened to logging and other development — only 30% remain unlogged, unroaded, and, unfortunately, unprotected. These are the nation’s Heritage Forests. They encompass some of the most important bird and wildlife habitat left on the continent. Yet the pristine and ecologically rich Heritage Forests remain vulnerable to development, and are, as a consequence, a special focus of our efforts. The Year’s Victories • Launched the Heritage Forest Campaign in which Audubon is leading a coalition of 15 groups in a concerted effort to convince the Clinton-Gore Administration to institute permanent protection of roadless National Forest habitat of 1,000 acres or more. To date, we have generated over 200,000 supportive public contacts to the Administration, including 700 contacts by scientists; we have also commissioned an independent public opinion poll in which 70% of those polled supported saving Heritage Forests; 200 members of Congress have also come out in support of protecting the Heritage Forests. • Collaborated with other groups to persuade federal and state agencies to study the environmental and economic impacts of logging for chip mills in National Forests in the Southeast. • Supported U.S. Forest Service chief Mike Dombeck’s plan to reform the current policy by which local counties receive at least 25% of all timber sale revenues — a policy that increases local pressure to log National Forests. • Joined with four Audubon chapters in a suit that led to a halt in Forest Service’s plans for three timber sales in southern Oregon — logging these stands would have severely impacted surrounding roadless forests. Goal: To build broad public support to restore and sustain the nation's forest ecosystems, with particular attention on gaining permanent protection of the nation's roadless Heritage Forests; to support reform of the U.S. Forest Service that reflects a commitment to conservation; to encourage better management of all the nation's forests, public and private. Strategy: To educate our grassroots constituency and decision-makers in the Administration, Congress, and Forest Service about the economic and environmental benefits of wise forest management; to marshal our constituents in support of wise forest policy. President Clinton Moves to Protect Heritage Forest Center As this Annual Report was going to press, President Clinton took a bold step toward establishing an im-portant conservation legacy. On October 13, 1999, he issued a formal directive to the Secretary of Agriculture and U.S. Forest Service “to develop and propose regulations to provide appropriate long-term protection” for 40 million acres of roadless areas in the National Forests. This dramatic development was the direct result of the Heritage Forest Campaign which Audubon has managed with funding from the Pew Charitable Trusts. The President specified protection of roadless parcels generally of 5,000 acres or more, referring to them as “vital havens for wildlife” and “some of the last, best, unprotected wildlands in America.” In the coming months, the Forest Service will deliver its proposals for fulfilling the President's directive. UPPER MISSISSIPPI RIVER CONSERVATION Leopard frogThe Upper Mississippi River and its watershed — spreading across Minnesota, Wisconsin, Iowa, Illinois, and Missouri — is home to 322 bird species, 241 fish species, and nearly 100 species of amphibians and reptiles, as well as critical habitat to millions of migrating waterfowl. The great river is also the nation’s central navigation artery. One hundred and fifty years of modification for navigation have taken a terrible toll on the river’s once rich and varied ecosystems, which include flood plains, woodland, and wetlands. In its first year, Audubon’s new Upper Mississippi River Conservation Program began the ground-up task of building a constituency of River Stewards and a public consensus for the ecological value of the Mississippi, with the ultimate aim of restoring the nation’s pre-eminent “living river.” The Year’s Progress • Conducted the 1999 River Inspection Tour aboard the Audubon Ark, garnering high-profile media coverage for river conservation and hosting public education events, while visiting 38 communities along 325 miles of the Mississippi. • Played a key role in Congressional reauthorization of the Environmental Management Program section of the Water Resources Development Act of 1999, which will facilitate restoration and conservation projects on the Mississippi. • Organized Audubon chapters and other community groups to develop The Great River Birding Trail, in activities that included mapping, inventories of habitat and species, and community organizing, with the goal of creating a trail that will run from the headwaters of the Mississippi to the Gulf of Mexico. • Forged a partnership with the city of Wabasha, Minnesota, the Minnesota Audubon Council, and Eagle Watch, Inc to design and build the National Eagle Center at the upstream boundary of the Upper Mississippi National Wildlife Refuge. • Conducted 12 public workshops in conjunction with the Upper Mississippi River Conservation Committee, attended by 360 River Stewards. • Initiated work with the Upper Mississippi River Conservation Committee to develop an Atlas of Habitat Restoration and Protection Opportunities. Goal: To achieve a balance on the Upper Mississippi between its historic role as a “working river” and its ecological heritage as a “living river.” Strategy: To educate the public and policymakers about the ecological significance of the river and its watershed; to take direct action to save habitat; to advocate for sound public policy. NATIONAL WETLANDS CONSERVATION Mottled Duck, Anas fulvigulaThe ecological importance of wetlands cannot be overstated. Marshes, bogs, swamps, glades, sloughs — wetlands in their many forms provide critical habitat to hundreds of species of birds and a wide variety of fish, amphibians, and mammals. And yet, the nation continues to lose thousands of wetland acres each year. The tide is beginning to turn, however, as Audubon’s National Wetlands Conservation Program enlists thousands of volunteers who are protecting and restoring wetlands in a coordinated effort of community-based wetlands projects. In the past year, the number of chapters involved in Audubon at Work on Wetlands more than doubled to include 250 chapters working on more than 300 local wetlands rescue projects. The Year’s Victories • Led the way in mobilizing thousands of grassroots advocates to insist that the U.S. Army Corps of Engineers significantly increase protections for wetlands in its new so-called “quick permits” for development projects. • Helped secure funding for the President’s Clean Water Action Plan which includes important enhancements for wetlands protection and restoration, with a goal of a net gain of 1 million wetland acres by the year 2005. • Worked to block a mitigation-banking bill in Congress that would have allowed development of wetlands without sufficient assurances of mitigation to offset wetland losses. • Published and distributed workbook, Citizen Action for Wetlands: Strategies and Resources for Community-based Wetlands Conservation. • Helped more than 30 Audubon chapters to obtain grants for local wetland acquisition, restoration, or stewardship projects. • Actively supported Vice President Gore’s “Better America Bonds” initiative which would provide funding for community open-space bonds that could be used for wetlands protection and restoration. Goal: To protect and restore the nation's wetlands, including a commitment through community-based work to save one million wetland acres. Strategy: To empower community-based wetlands conservation and restoration; to create a national constituency and network of wetlands advocates; to implement flagship conservation projects for key wetlands systems. To date, Audubon chapters and volunteers have protected 429,518 wetland acres involving more than 93,000 people in hundreds of wetlands projects... National Wetlands Award to Audubon Volunteer The Environmental Law Institute gave its prestigious National Wetland Award this year to Dee Arntz of Seattle for her volunteer work in Audubon’s National Wetlands program. For two years, Dee has been the program’s “circuit rider,” traveling to 15 states and meeting with 50 Audubon chapters to assist with their wetlands projects and link them to the program network. Dee also co-founded Washington Wetlands Network at Seattle Audubon, which has grown into a statewide program. POPULATION AND HABITAT In the U.S. and worldwide, rapid growth in human population is at the root of destruction and loss of wildlife habitat. If unchecked, the current and projected momentum of population growth will increase pressure on the world’s vital life support systems of air, water, and land, further imperiling habitat and species. Audubon’s Population and Habitat Progam occupies a unique and critically important niche in articulating population as an environmental issue, and in building a community-based network of advocates who speak out for local, national, and international policies to stabilize population. The Year’s Victories • Led the way in successfully advocating passage of the House foreign assistance bill, which included $25 million in U.S. funding for the United Nations Population Fund — reversing last year’s Congressional exclusion of UNFPA funds. Representative Carolyn Maloney timed introduction of the UNFPA bill with the Audubon Population and Habitat Progam’s ”Advocacy Days“ training for grassroots leaders, making it clear that she considered Audubon her strongest grassroots supporter. • Played a key role in winning House approval of $385 million for international population assistance as part of the Foreign Operations Appropriations bill. • Led U.S. delegation of NGOs at the International Conference on Population and Development’s 5-year or Cairo+5 review process. Worked to include linkage between population and the environment in the Cairo+5 report. • Organized satellite television broadcast from a special Cairo+5 forum, which included participants from 8 countries — the broadcast was downlinked to 10 town meetings across the U.S. • Produced and distributed ’People Pressure! A Toolkit for Population and Habitat Education and Advocacy‘. • Conducted leadership training for 200 grassroots leaders in Colorado, Ohio, Illinois, and Washington, D.C. Goal: To conserve wildlife and habitat by bringing about sensible government policies on human population growth. Strategy: To build a well-informed and articulate constituency of community-based leaders to support population policies from a conservation point of view; to educate the public and policy makers about the essential connections between human population growth and habitat loss. ENDANGERED SPECIES Audubon and conservationists everywhere celebrated the 25th anniversary of the Endangered Species Act this year, cheered by the de-listing of the Peregrine Falcon and Bald Eagle, and the impending de- or down- listing of 22 other species. For a quarter century, the ESA has provided the world's strongest statutory protection of endangered wildlife. Indeed, with populations of nearly 60 percent of listed species either stable or growing, the ESA can boast numerous successes. Unfortunately, nearly a third of the more than 1,100 listed species continue to decline, due in large part to a lack of Congressional support for funding an enforcement of the Act. The Year's Progress • Released report, Ark to the Future, celebrating ESA's successes and outlining hopes for the future — distributed to campaign constituents and policy makers. • Launched ‘On the Brink’ newsletter which is distributed to 5,000 campaign members and supporters. • Established two internet campaign websites: ESA-News provides information and updates; ESA-Leader serves as the setting for discussion and exchange of information among campaign staff and volunteer leaders. Goal: To build support among citizens and policy makers for a stronger Endangered Species Act for the protection and recovery of species, coupled with on-the-ground efforts to aid listed and declining species by protecting key habitat. Strategy: To build and mobilize a constituency for reauthorization of the ESA. NATIONAL WILDLIFE REFUGES Audubon’s Wildlife Refuge Program exemplifies the power of people participating in conservation. In its second year, the Audubon Refuge Keepers program grew to a total of 75 ARK groups in 27 states, supporting 66 refuges. Whether in constructing an observation tower overlooking habitat favored by Bald Eagles and waterfowl at Presquile NWR in Virginia, or in removing exotic vegetation from sensitive habitat at the Tijuana Slough NWR near San Diego, or in recruiting and training docents at the Buenos Aires NWR outside Tucson, ARK volunteers donated thousands of hours of on-the-ground support work for their local refuges. They also formed the core constituency of advocates for urgently needed funding and enhanced conservation policies, enabling the NWR system to better fulfill its mission of protecting wildlife and habitat. In the past year, with an eye to sustaining community support for refuges well into the future, Audubon’s Refuge Program partnered with the U.S. Fish and Wildlife Service and the National Fish and Wildlife Foundation in building Earth Stewards. This new program makes use of refuges as “natural classrooms” for local schools, while also supporting schools in refuge stewardship projects. The Year’s Victories • Fostered enactment of NWR Volunteer and Community Partnership Act which encourages the establishment of support groups for refuges, including ARK groups. • Helped ARK groups and Audubon chapters secure more than $25 million in funding from the Land and Water Conservation Fund for 19 refuges in 15 states. • Led successful effort to gain an $18 million funding increase for NWR operations and maintenance projects. • Blocked legislation that would carve a 30-mile gravel road through an officially designated Wilderness Area in the heart of Izembeck NWR. • Helped pass legislation to clean-up severely polluted Salton Sea NWR. • Negotiated commitments from private landowners adjacent to Red Rocks Lakes NWR, to develop conservation strategies for their lands. • Expanded “Earth Stewards” in partnership with the U.S Fish and Wildlife Service, the National Fish and Wildlife Foundation, and local schools, empowering neighborhood schools and their communities to become refuge stewards and to use refuges as “natural classrooms.” • Created in concert with the U.S. Fish and Wildlife Service an educational poster celebrating Refuge Week, which was distributed to 90,000 classrooms across the nation. • Reached millions of Americans through public service ads in prominent magazines, which encouraged citizens to support refuges and learn more about them. Goal: To build a constituency of citizens and policy makers who will speak out on behalf of the National Wildlife Refuge System and work for stewardship and protection of its birds, wildlife, and habitat. Strategy: Through the Audubon Refuge Keepers (ARK) program and Earth Stewards to build local constituencies of refuge supporters and advocates. To foster legislation and policies that enable the refuges to truly fulfill their mission. “I was skeptic at first, but I have seen Earth Stewards convert kids from not caring about science and the environment, to making them enthusiastic participants in real-world issues.”</t>
  </si>
  <si>
    <t>Audubon State Programs and Field Offices 2</t>
  </si>
  <si>
    <t xml:space="preserve">Achieving, over two years, a 50% increase in state funding for pro-tection and management of nongame wildlife — funds to be matched by voters’ voluntary “chickadee checkoffs” on their tax forms. • Playing a key role in the Red River Mediation which forged an agreement among farmers, environmentalists, the Red Lake Band of the Chippewa, and government agencies to harmonize habitat protection and flood control on the river. • Obtaining State funding that will enable 200 public school teachers to attend environmental education training at the Audubon Center of the North Woods. • Securing State funds for the St. Paul Audubon Society’s plan to restore native habitat at East Metro parks and nature centers. Minnesota Environmentalist of the Year The Minnesota Natural Resources Foundation honored Charlotte Brooker of the St. Paul Audubon Society as the 1998 William Munger Environmen-talist of the Year for her 30 years of “outstanding contributions to sustain Minnesota's ecosystems.” Taking the Limits out of City Limits The Audubon Center of the North Woods has long been a field-trip destination for school children from inner-city Minneapolis-St. Paul, offering them a breakthrough experience in the natural world. But recently the Center took the first bold steps in a new project that encourages people of color to seek careers in environmental education and conservation work, and, above all, to find enjoyment in nature. Taking the Limits out of City Limits is a dialogue initiated by the North Wood Center, that crosses cultural and color lines, now including 150 individuals and organizations who have helped forge several new programs at the Center. As North Woods' Executive Director Mike Link puts it, “We celebrate diversity in nature, but we do not encourage human diversity as much as we should. The environmental community needs to be aware of environmental problems that are urban, and inner-city people need to feel welcome and comfortable in the world outside the city limits. The commonality of the environment is the strength of our cause.” Missouri Audubon In September 1999, Missouri Audubon became our newest state program, opening its office in the state capital of Jefferson City. Executive Director Russell Sewell looks forward to taking advantage of several extraordinary opportunities to develop a network of Audubon Centers — in part, through a partnership with the state Department of Conservation. The new state program will also bolster our Upper Mississippi River Conservation Program and augment our efforts to protect and restore habitat along the "big muddy." Protecting the Ozark Mountains of southern Missouri — among the most important breeding grounds for neotropical migratory songbirds — will also be a priority for Missouri Audubon. Mississippi The newly founded Mississippi Audubon embodies an important step forward for conservation efforts in the state. Its headquarters at the 2,000-acre Strawberry Plains Audubon Sanctuary — donated to the Society by the late Margaret Finley Shackelford and her sister Ruth Finley — provides a good base for development of a statewide culture of conservation. Mississippi Audubon has already taken an instrumental role in building support for Scenic Streams Steward-ship legislation to protect riparian habitats, while also speaking out on the Yazoo Backwater Pumping Proposal. In addition to advocacy, chapter development and education top the agenda for our Mississippi program. Strawberry Plains Makeover Gardening for birds? Farming for birds? That is precisely what is happening at Audubon's Strawberry Plains Sanctuary. Work has begun on an Audubon Habitats “remake” of the gardens around the anteblellum mansion of Finley Place, which will function as a model for wildlife-friendly gardening. And through the federal Conservation Reserve Program and Wildlife Habitat Incentive Program, Audubon is also restoring wildlife habitat on the Sanctuary's farm. The birds no doubt approve. Montana In its second year, Montana Audubon continued to establish itself as a state leader with environmental education and advocacy initiatives that included: • Working to restore and protect cottonwood and riparian habitat through public education and co-operative projects with our chapters — including a study exploring river-altering, bank-stabilization projects on the Yellowstone River. • Linking Audubon chapters and community naturalists with schools and, through our U.S./Mexico Partnerships in Bird Education program, connecting Montana school children with their counterparts in Oaxaca, Mexico. • Preserving agricultural lands and open space in the Centennial Valley, home to Red Rock Lakes National Wildlife Refuge — a joint project with The Nature Conservancy. • Mapping existing historic wetlands in the Helena Valley — a collabora-tive effort of Montana Audubon, Lewis and Clark County, and the Last Chance Audubon Chapter, funded by a grant from the state Department of Environmental Quality. Nebraska The programs of Audubon Nebraska encompass two of our most important sanctuaries — the Lillian Annette Rowe Sanctuary on the Platte River and our new Spring Creek Prairie Center. In just its second full year of operations, Audubon Nebraska scored three major conservation victories, including: • Obtaining a $650,000 grant to help preserve the 610-acre O'Brien Ranch, which includes nearly 500 acres of rare native tallgrass prairie. With education and stewardship as priorities, the newly-dubbed Audubon Spring Creek Prairie Center becomes our largest tallgrass prairie preserve. • Crafting and garnering unanimous passage of a landmark state law that will protect Nebraska's trout-rich Coldwater Class A streams from construction of large confined livestock operations in their watersheds. • Playing a key role in broadening protections of the Platte River as a world-class wildlife resource — the result of a basin-wide agreement to restore flows and habitat. A Pioneer Experience The new Spring Creek Prairie Audubon Center has already become a focal point for education. Last autumn, for example, these 8th graders from Crete, Nebraska relived a pioneer experience at the Center by pushing a replica of a pioneer hand cart along the same wagon ruts their forebears plied along the Oregon Trail. New Mexico From its head-quarters at the Randall Davey Audubon Center, the National Audubon Society-New Mexico continued its longtime conservation leadership in the Southwest with initiatives that included: • Leading successful development of state legislation to obtain matching funds from the federal Land and Water Conservation Fund for habitat acquisition and wildlife protection. • Partnering with the Youth Conservation Corps to restore badly degraded habitat along the Rio Chama. • Launching a statewide outreach program to train school teachers in skills needed to integrate nature and conservation lessons into their classrooms. • Introducing some 900 elementary school children to the natural history of the Randall Davey Audubon Center through our Outdoor Science Field Studies program. • Bringing Audubon's Birds for a Purpose program to rural and remote schools where students applied lessons about wildlife and habitat in community service conservation projects. • Launching a state Important Bird Areas program. North Carolina Royal Tern ColonyNorth Carolina Audubon includes under its banner our North Carolina Coastal Islands Sanctuary and Pine Island Sanctuary. Supported by ten hard-working chapters and 10,000 members, North Carolina Audubon had an excellent second year, launching major initiatives that included: • Establishing a state Important Bird Areas program with nomination of 80 sites, of which 15 have already been approved for official IBA designation. • Publishing the first editions of the North Carolina Audubon Adventures newspaper as part of a curriculum of classroom environmental education for elementary school children. • Collaborating with the U.S. Army Corps of Engineers to restore important nesting habitat for fragile coastal bird populations in Audubon's North Carolina Coastal Island Sanctuaries. • Performing a feasibility study of sites for prospective Audubon Centers, which culminated in a plan for launching two Centers in the coming year — including one at our Pine Island Sanctuary. New York The National Audubon Society of New York State reaches from our Theodore Roosevelt Sanctuary in Oyster Bay to Constitution Marsh Sanctuary in Garrison, from our Rheinstrom Hill Sanctuary in Hillsdale to Buttercup Farm Sanctuary in Stanford. Audubon's New York State Office pursued three broad initiatives in its work this year — “Bucks for Birds,” “Smart Growth,” and Habitat Restoration and Protection. In each case major victories resulted, which included: • Achieving designation by Governor Pataki of five State Bird Conservation Areas as a direct result of Audubon's Important Bird Areas program. • Publishing ‘Important Bird Areas of New York State’, which Executive Director David Miller describes as “a blueprint for bird conservation in the state.” • Playing a key role in the state's purchase from Champion Inter-national of 144,000 acres of forest habitat in the Adirondacks — the largest land deal in Adirondack Park history. • Leading the way to adoption of an Important Bird Area law by Westchester County, with a commitment to work with Audubon to implement conservation and education programs at three county-owned IBA sites. • Hosting a major statewide conference on “Smart Growth,” which brought together leading academics, conservationists, and state and local government officials. • Launching Birds for a Purpose in inner city schools in Buffalo; this highly successful urban environmental education program will teach 1,500 school kids how to view their neighborhoods as specialized wildlife habitat and how they are linked to the larger ecosystem. • Joining with Great South Bay Audubon to obtain state funding for the purchase and protection of the Benton Bay wetland on Long Island. Birds for a Purpose Migrates to Buffalo After establishing its success in New York City schools, Audubon's Birds for a Purpose took flight this year in Buffalo. The model program provides inner-city students and their teachers learning experiences both on the land and in the classroom. Following a four-month summer camp, BFP kids learn to view their urban neighborhoods — including its parks, schools, and gardens — as specialized wildlife habitats. They will also participate in a community habitat-restoration project, through which they will gain a tangible understanding of how their stewardship can benefit wildlife and the environment. A Champion for Wet Places Though most conservation triumphs result from coalitions and the efforts of many dedicated people, sometimes a single champion is needed to sustain a campaign through the thick and thin of legislatures and government agencies. The birds of the 127-acre Benton Bay wetland are fortunate in having such a champion in Ginny Fields who led Great South Bay Audubon in a decade-long campaign that recently ended with New York State's purchase and protection of this key habitat. As National Audubon/New York's Executive Director David Miller puts it, “her efforts are a great example of what a conservation activist can achieve with energy and persistence.” North Dakota American White PelicanIn its second year, Audubon/Dakota continued to focus on protection of the unique grasslands and wetland complexes of the state's Prairie Pothole Region — habitat that supports a myriad of migratory birds and waterfowl. Mixing advocacy and educational initiatives with on-the-ground wetlands conservation, Audubon/Dakota advanced its mission on several fronts, including: • Publishing and distributing ‘Managing Predators for Waterfowl: A Handbook for Private Landowners’, as part of a large-scale initiative to work with landowners on sustainable conservation strategies — 90% of the prairie resources in the Dakotas are privately owned. • Planting over 170 acres of Audubon's Alkali Lake Sanctuary in native grasses as part of a demon-stration/education project to encourage restoration of native prairie. • Leading successful efforts in Congress to block construction of the Garrison Diversion project which continues to threaten the loss of thousands of acres of critical wetland habitat. • Working with the U.S. Forest Service to promote the revised Grasslands Management Plan for the Cheyenne and Missouri National Grasslands in North Dakota — implementation of which will result in significantly improved habitat for grasslands birds. • Playing a key role as the regional representative in development of the National Shorebird Conservation Plan. • Participating prominently in the Red River Basin Mitigation Initiative by advocating the melding of wetlands protection with flood mitigation. Pennsylvania In its second year, the Pennsylvania Audubon Society continued to focus its efforts on environmental education, protection of Important Bird Areas, and obtaining state funding for major conservation initiatives. These efforts resulted in several important successes, including: • Launching ‘Pennsylvania Songbirds’, a multi-disciplinary curriculum supplement for grades K-12, developed in cooperation with the State Game Commission, State Department of Conservation of Natural Resources, Bureau of State Parks, and Wild Resources Conservation Fund. • Training nearly 150 facilitators to implement ‘Pennsylvania Songbirds’ in school science studies. • Publishing ‘Important Bird Areas of Pennsylvania’ which provides vital information to land managers, conservationists, and decision-makers on how to manage and protect the state's 73 IBAs. • Leading the 30-organization Heritage 21 Alliance in developing legislation to fund state conservation projects. By a 24-1 vote the House Environmental Resources and Energy Committee passed the bill, with provisions for more than $800 million in funding. • Piloting ‘The Susquehanna River: Past, Present, and Future’, a workshop that provides teachers a first-hand understanding of the river and equips them with resources to incorporate river studies in their classrooms. Ohio Black and White MarblerThe heritage of Audubon's conservation work in Ohio dates back more than a century. From this seed the Audubon movement has since grown to include 21 Ohio chapters and 23,000 members — the base on which the recently founded National Audubon Society/Ohio will grow to meet the state's conservation challenges. Challenges, indeed. Ohio is the second most densely populated state in the union. In the past 200 years, the primeval forest that once covered most of the state has been logged, and over 90 percent of the state's original wetlands have been destroyed or degraded. NAS/Ohio has already begun to implement an ambitious strategic plan, based in partnership with our chapters. The plan starts with a goal of establishing Audubon as the state's leader in environmental education, with objectives that include doubling the number of Audubon Adventures classrooms from 400 to 800, and building a network of Audubon Centers based on the model of the tremendously successful Aullwood Audubon Center and Farm. A state Important Bird Areas program is also underway, dovetailing with a focus on protecting wetlands, rivers, and streams. To facilitate achievement of its plan NAS/Ohio also looks forward to providing chapters with training and leadership development. Working the Farm The Aullwood Audubon Center and Farm, located in a 350-acre sanctuary outside Dayton, Ohio and described by John Flicker as “one of the crown jewels of the Audubon Center network,” is getting bigger and better! As the culmination of a successful $3.7 million capital campaign, Aullwood broke ground this summer on a project that will add a 20,000-square-foot education wing to the Center's facilities — enabling it to offer more of its award-winning programs to the 25 school systems and 80,000 visitors it serves each year. “Building upon a proven track record of conservation education and advocacy, Audubon's expanded presence in the state will foster conser-vation values deep into the fabric of communities all across Ohio...” Jon Jensen, Program Officer, The George Gund Foundation South Carolina Audubon's South Carolina State Office opened for business in April 1999, establishing its headquarters at our Francis Beidler Forest Center and Sanctuary. South Carolina Audubon also oversees management of our Silver Bluff and Alexander Sprunt, Jr. Sanctuaries. The new program expects to focus on the creation of additional Audubon Centers, protection of Important Bird Areas, forest and wetland conservation, best-management forest practices — and, significantly, building our Beidler Forest Center and Sanctuary into a regional bio-resource. South Carolina Audubon has made a fine start by participating as a key player in a multi-agency/ organization working group that is creating a South Carolina Conservation Map. </t>
  </si>
  <si>
    <t>Audubon State Programs and Field Offices 1</t>
  </si>
  <si>
    <t xml:space="preserve">Audubon’s grassroots strength continued to grow this year with the opening of five new state programs — in Colorado, Connecticut, Missouri, Ohio, and South Carolina — and the establishment of our Chicago Wilderness program. This makes 22 state programs in all. Our state programs serve as the delivery and distribution vehicles for all Audubon programs within a state — including bird conservation, Audubon Centers and other education programs, chapter activities, Audubon Wildlife Sanctuaries, and, of course, advocacy. Our goal is to eventually have successful programs in each of the 50 states. Community-based conservation has always been at the heart of the Audubon movement, and, we firmly believe, will be at the core of the conservation movement of the 21st Century. This is why our state programs are focused on citizen volunteers, supported by professional staff, working locally to create an awareness and appreciation of nature, and mobilizing people to act to protect their environment, locally and at the state and national levels. And this is why we have sought to engage our chapters and volunteers as partners at every stage in the formation of agendas and strategic plans for each new state program. Ultimately, our national agenda also results from our partnership with our grassroots, collaborating through our state programs. And it is through our state programs that we provide our constituents the support services and organization they need to accomplish Audubon’s mission in town halls and state houses. Alaska Brown bearsAudubon Alaska recently expanded its senior staff with plans to forge education initiatives, launch a state IBA program, and expand international conservation work in the Bering Sea. In partnership with the U.S. Bureau of Land Management, Audubon Alaska also established an education program at B.L.M.’s Campbell Creek Science Center, the first step toward creation of an Audubon Center in Anchorage. The past year also saw several significant conservation victories, including: • Leading the way to defeat of a Congressional budget rider that would have built a road through a designated wilderness area of the Izembek National Wildlife Refuge. • Helping to defeat attempts to increase logging in the Tongass National Forest. • Joining with 6 other groups in successfully petitioning the National Marine Fisheries Service to list as endangered the Cook Inlet population of Beluga Whales, which has declined by 50% in 5 years. • Participating at the Governor’s invitation in the Western Governors Association Environmental Summit. •Leading the effort to persuade the state to list the small, isolated population of brown bears on Alaska’s Kenai Peninsula, as a species of special concern. • Persuading the Governor to veto a bill that would have allowed airborne hunting of predators. Colorado Just opened, Audubon of Colorado is off to a flying start, already fostering the establishment of the state’s first Audubon Centers. The first of these is the result of a partnership forged between the Audubon Society of Greater Denver and the Colorado Department of Parks and Outdoor Recreation, with a capital campaign already underway to create the Chatfield Audubon Center at Chatfield State Park. The second new center, spearheaded by the Grand Valley Audubon Society, will be sited on land donated by Mesa County, near the Colorado River in the western part of the state. With strong support from Colorado’s 11 Audubon chapters, the new state program is looking forward to focusing on restoration and protection of wetlands, creation of a state Important Bird Areas program, and protection of the state’s great rivers, particularly the Platte River. California In partnership with 53 strong chapters, Audubon-California continues to exert effective environmental leadership in the Golden State. Several important triumphs marked the year, including: • Launching the Los Angeles Nature Center project by creating an expansive coalition of supporters and by securing early and significant financial commitments from the Packard Foundation, Irvine Foundation, and the state. In addition, with leadership from Assembly Speaker Antonio Villaraigosa, the State has committed $1 million. • Leading the way to securing $5.9 million in state funding for the Southern California Wetlands Recovery Project which will restore and acquire coastal wetlands along the Santa Barbara-San Diego coast. • Fostering passage of two important state bills that will set standards for wetlands mitigation banking and increase protections for wildlife along the shoreline of San Francisco Bay. • Purchasing 160 acres of the finest riparian habitat along Kelso Creek, a tributary of the Kern River and part of the most heavily used migration corridor in the Sierra Nevada. The deal was made possible by support from Audubon members, the Whitecap Foundation, and the National Fish and Wildlife Foundation. • Initiating the Union School Slough Watershed Improvement Program which is helping restore habitat in Yolo County by working with private landowners to improve the quality of wildlife habitat through controlled burns and replanting with native vegetation. • Working with chapters to secure $5 million in federal Land and Water Conservation Fund appropriations for habitat protection projects in California. • Collaborating with key environmental education leaders to create a comprehensive environmental education program for the state, with materials that can be easily implemented by school educators and Audubon chapters. A “Giant Outdoor Classroom” For Inner City Families Environmental education in the environment in the urban heart of L.A.? Is this a contradiction in terms? Not with the unique public/private partnership that Audubon and the City of Los Angeles are forging to create one of the first urban nature centers in the country. The new center will be sited in the City’s Ernest Debs Park, a surprisingly natural 195-acre oasis which rises above some of L.A.’s densest urban neighborhoods, yet is home to nearly 100 species of birds. Within a two-mile radius of the park live more than 30,000 school-age children, mostly Latino, for whom the new center will offer an unprecedented environmental education experience. To launch the project, scheduled for completion at the end of 2001, Audubon has moved its Los Angeles headquarters to neighboring Highland Park. “Inner city children and their families are too often deprived of the opportunity to learn about, to enjoy, and experience nature. Audubon’s Center will offer the unique opportunity for families to have access to what is in essence a giant outdoor classroom right in their own backyards.” Antonio Villaraigosa, Speaker of the California State Assembly Connecticut Connecticut is one of the most densely populated states in the nation, which lent particular urgency to Audubon’s recent decision to establish a state program there. Just-opened, Audubon Connecticut will build its programs on an existing foundation of 20 chapters, 11,000 members, three well-established Audubon Centers, and several sanctuaries. With the guidance and support of a task force of chapter leaders, the new state office has adopted a Strategic Plan which will focus the new program’s work on environ-mental education, conservation of Important Bird Areas, and advocating for funding to protect open space and non-game wildlife. Audubon Connecticut can already boast noteworthy successes. Indeed, Audubon in Sharon — which combines an Audubon Center and Sanctuary — recently completed a funding campaign to purchase a critically important 23-acre tract adjacent to the Sanctuary, which complemented a 133-acre parcel bequeathed by a longtime member of the Center. These additions enlarge the Sanctuary to 890 acres. Meanwhile, the Greenwich Audubon Center added to its many successful education programs by forging an affiliation with Queens College (of the City University of New York) that will enhance field biology studies at the Center. Elsewhere, the Bent of the River Audubon Center continued its collaboration with the Smithsonian Institute as the site of a major study that is documenting the nation’s biodiversity. Iowa Common Redpoll In a busy first year, Iowa Audubon took significant steps to establish itself as a leading force for conservation in the state by: • Organizing and hosting the first Iowa Bird Education Summit, attended by top ornithologists and bird educators who worked with Audubon to explore opportunities to develop new and better education programs. • Playing a key role on the planning committee for the Governor’s Conference on Environmental Education, scheduled to take place in May 2000. • Laying the ground work for launching a state IBA program, including organizing volunteers and assembling a technical committee to oversee the process of nominating and designating IBA sites. Synergy in Greenwich Audubon’s leadership in environmental education and our work to protect and restore wildlife and habitat on Connecticut’s coast were recently reinforced by the merger of the Audubon Center in Greenwich and the Greenwich Audubon Society chapter. The newly minted Audubon Society of Greenwich will combine the expertise and continuity of the Center’s professional staff with the ideas and energy of the chapter’s volunteers. Not only will this make for a stronger voice on local environmental issues, it will also serve the community with environmental education programming for all ages. The Center’s 522-acre sanctuary is the setting for programs and camps that each year reach thousands of school children, while its week-long Audubon Ecology Workshop trains teachers and community environmental leaders from across the nation. This education leadership, combined with the Greenwich chapter’s credibility and long record of community service, should make for a powerful new synergy. Florida White Ibis The Florida Audubon Society embodies several major Audubon programs, including our Everglades Restoration Office, and our Corkscrew Swamp Sanctuary, Florida Coastal Island Sanctuaries, and Kissimmee Prairie Sanctuary. In an auspicious year, Florida Audubon achieved two conservation victories of truly historic proportions, including: • Leading the way to passage by 72% of a referendum vote on amendments to the state constitution that require laws to conserve natural resources, create a Fish and Wildlife Conservation Commission, and authorize bonds for habitat acquisition and environmental restoration — the most significant conservation measures ever placed into a state constitution. • Implementing the new constitutional amendments through the Florida Forever Act which provides $3 billion for protection of water resources and habitat acquisition and restoration; the legislature also created the Fish and Wildlife Conservation Commission with authority to protect wildlife and habitat. When signing the new laws, Governor Bush credited Florida Audubon with leading the campaign for their passage. Everglades Restoration Audubon’s Everglades Restoration Office continued to be a leading force in the drive to restore and conserve a fully functional, healthy Everglades ecosystem. Among several significant accomplishments this year, we: • Played key advisory role in providing technical criteria and documentation to federal agencies that led to purchase of 50,000 acres from the Talisman Sugar Company — land that will be used for habitat restoration. • Worked in close conjunction with the U.S. Army Corps of Engineers in revising its Everglades “Restudy” Restoration Plan — with 80% of Audubon’s recommendations incorporated into the draft which was recently submitted for Congressional approval. • Set important precedents in broadening the Everglades conservation coalition, especially including the minority and business communities: in particular, minority representatives participated in the Everglades Coalition Conference, and the Greater Miami Chamber of Commerce and Chamber South created Environmental Affairs Committees which subsequently endorsed the Army Corps of Engineers’ Restoration Plan. • Led a coalition of environmental partners to secure passage of two Palm Beach County referenda that will provide $175 million for land acquisition, water storage, and parks and recreation projects. • Reached nearly 10,000 Florida students and nearly 2,400 teachers with Everglades education programs. Corkscrew Campaign Reaches the Homestretch The funding drive that will erect a model Audubon Center and launch a new education chapter in Corkscrew Sanctuary's storied history reached a new milestone — passing $4 million toward a campaign goal of $5.9 million Volunteer with Entrepreneurial Vision Can business and the environment co-exist in South Florida? Just ask Gerardo Fernandez who, as a successful businessman and founding Chairman of Audubon's Environmental Economics Council, is persuading fellow entrepreneurs that “improving the environment will improve business.” This year Jerry engineered a partnership between the Council and the Greater Miami Chamber of Commerce (Florida's largest and most influential chamber) that resulted in a joint symposium and paper entitled “In South Florida, the Environment Is the Economy.” According to Jerry, “Working together, we are establishing a national precedent for economic sustainability and ecological restoration.” Minnesota Audubon As the state’s leading voice for conservation, Minnesota Audubon had both an enormously challenging and highly successful year, realizing several stunning victories, including: • Contracting with the city of Wabasha and Audubon’s Upper Mississippi River Campaign to develop the National Eagle Center. • Initiating major reforms in planning and management of State Forests, with provisions for improved scientific monitoring of diverse forest resources (not just trees) and public input before logging. • </t>
  </si>
  <si>
    <t>Audubon State Programs and Field Offices 3</t>
  </si>
  <si>
    <t>The finished product will help to direct and prioritize habitat conservation in the state, including for Important Bird Areas and our own Beidler Forest Sanctuary. South Carolina Audubon also succeeded in adding 120 acres of vital wetland and upland habitat to Beidler Sanctuary — in part through outright purchase, in part as a result of wetland mitigation. The sanctuary now totals 11,300 acres, the second largest in Audubon's national system of sanctuaries. Vermont Two big stories dominated the second year's work of Vermont Audubon. In the first, Audubon spearheaded expansion of the Silvio Conte National Wildlife Refuge on 26,000 acres of forest, wetlands, lakes, and streams — undoubtedly the single biggest victory for wildlife habitat protection in Vermont in the decade, if not the century. In particular, Audubon led the way in overcoming public concerns about federal ownership and management of what will be only the second National Wildlife Refuge in the state. In the other big story, Vermont Audubon launched the state's Important Bird Areas program, with formal designation of the first six IBA sites, each of which exemplifies a distinct habitat type important to the state's birds. Audubon is now organizing the nomination of additional IBA sites. No Vacancies in Vermont Audubon Camps This year, Vermont Audubon’s Camps were once again filled to capacity with kids in quest of adventures in nature education. At High Pond in the foothills of the Taconic Mountains, the Vermont Audubon Youth Camp created a community of budding naturalists among kids, ages 10-14. Audubon Journeys led youth, ages 13-15, by foot and canoe on an extraordinary six-day nature odyssey through Vermont’s wildlands. Then there was Take PART (Program of Audubon Research for Teens), which teamed 30 young people, ages 15-18, with leading scientists to gather field data on Gray Jays and amphibians and reptiles in the state’s Northeast Kingdom. Texas Lucifer HummingbirdThe Texas Audubon Society is celebrating the 100th anniversary of Audubon conservation work in the state. Governor Bush and the State Legislature both issued proclamations honoring Audubon, and several gala events have contributed to the occasion. For our Coastal Conservation Program, we also received the award for Environmental Excellence along with citation by the Governor's Blue Ribbon Committee. Texas Audubon's success was also reflected in a long list of significant achievements this year, including: • Leading the way to passage of the Texas Environmental Education Partnership Act which empowers the state to raise funds for environmental education programs. • Spearheading inclusion of environmental issues and ecological concepts in the new statewide standards for science education, to be implemented in all public schools this year. Audubon recommendations constitute 30% of the total standards, which will influence over 3 million young Texans each year. • Growing by four-fold the outreach of the Junior Audubon program, to 60,000 children who are receiving our new ‘The Birders’ publication. • Expanding facilities and programs at the Sabal Palm Audubon Center, which led to an all-time high of more than 10,000 visitors. • Establishing a Bi-National Education Program at Sabal Palm, which in its first year provided more than 4,000 children a unique outdoor environmental-learning lab. • Initiating a partnership with the Boy Scouts of America, which resulted in re-institution of a birding merit badge. • Conducting “Issues Training” seminars for chapter leaders, who subsequently presented Audubon's heralded Legislative Briefing Guide to state legislators. • Entering into a historic agreement with U.S. Army Corps of Engineers to protect Sundown Island from erosion, which will help to protect breeding colonies of coastal birds. • Launching an Important Bird Areas program, which will focus on working with private property owners, who hold 97% of land in Texas. If You Build It They Will Come If you build it they will come accurately describes what is happening at Audubon's Sabal Palm Grove Center and Sanctuary where boardwalks, wildlife viewing stations, and a butterfly garden newly greeted more than 10,000 visitors to the 530 acre sanctuary. And an outdoor amphitheatre is in the works. Sanctuary Manager Jimmy Paz takes particular pride that these projects were built in partnership with youth-at-risk programs. This year the Sabal Palm Center also launched a Bi-National Education program which provided 4,000 kids a unique environmental education experience in the Sanctuary's outdoor learning lab. Washington Audubon Washington continued this year to use creative programs to expand the state's conservation community and involve more people in citizen science, education, and advocacy, to achieve tangible conservation results. The year's work in Washington included: • Collaborating with Audubon chapters and community leaders to lay the groundwork for four new Audubon Centers. • Fostering the nomination of 120 Important Bird Areas sites, 5 of which have already achieved official designation. • Advocating successfully for creation of a citizen controlled Salmon Recovery Board to insure accountability for millions of dollars in state and federal expenditures earmarked for restoration of endangered salmon stocks and habitat. • Leading Audubon activism in the Campaign for the Northwest, to promote the recovery of endangered salmon populations. • Developing a Community Conservation Outreach Program through which we are building the capacity of our chapters by providing them leadership training and technical guidance from staff scientists, public policy experts, and fund-raising professionals. • Preparing Auduboners to participate effectively in the upcoming public process by which counties will revise their Critical Areas Ordinances and Shoreline Master Programs. • Working with state government and major timber companies in a pilot project to test the viability of long-term ecosystem-wide management of private forest lands. • Achieving protection of privately-held wetlands and other wildlife habitat by helping landowners take advantage of state tax incentives in exchange for conservation measures on their land. Wyoming Great Horned OwlWith the arrival of Vicki Spencer as Executive Director, the brand new Wyoming Audubon made an excellent start toward fulfilling its mission of being a strong voice for an ethic of conservation in the state. Among its many early accomplishments, Wyoming Audubon succeeded in: • Founding the Audubon Center at Garden Creek on a 460-acre Nature Conservancy preserve in Casper. The new center is already busy with education programs for children and adults, including an Art and Nature Camp conducted with the Nicolaysen Art Museum. • Partnering with our National Wildlife Refuges Program and federal and state agencies to initiate a riparian education and restoration project at Pathfinder National Wildlife Refuge. The project engages Audubon members and other volunteers from around the state in hands-on conservation work. • Starting up a new Audubon chapter in Cody — the Meadowlark Audubon Society. • Launching a state Important Bird Areas program. Thanks to Thelma The Tahoma Audubon Society will soon move into a new home at what will be the Tahoma Audubon Center at the Adriana Hess Wetland Park — thanks to Thelma Gilmur. The Center's three-acre sanctuary, office, and education facilities are being provided to the Tahoma chapter at no cost in a cooperative agreement with the city and the Adriana Hess Foundation — thanks to Thelma Gilmur. This is a prime example of what one community leader calls Thelma's “magic” in cultivating cooperation and partnerships, a magic that also brought about the recent donation of the 53-acre Morse Wildlife Preserve in neighboring Pierce County — only the latest success she has realized in protecting habitat and open space. Founding member of the Tahoma chapter and its past-President, Conservation Chair, Education Chair, and Birdathon Coordinator — for these and the many jobs she has done well — many, many thanks to Thelma. Chicago Wilderness Program Wilderness in Chicago? Amazingly, the greater metropolitan Chicago area encompasses the finest and largest tracts of native tallgrass prairie and prairie savanna left in the cornbelt. The prairie ecosystem once dominated the nation's heartland, supporting a remarkable suite of wildlife species. But agriculture and, more recently, suburban sprawl have taken a toll so vast that prairie and oak savanna habitats are among the rarest left on the continent. And yet, around the Windy City, there exists a patchwork of more than 200,000 acres of protected conservation land and many more private acres of potentially important habitat — all interspersed with city suburbs and rural towns. These remnant habitats embody an extraordinary conservation opportunity. The mission of Audubon's new Chicago Wilderness Program is to fulfill this opportunity by fostering collaboration and coordination among public and private landowners, with the goal of restoring a functioning ecosystem. Though much land has been conserved, much of that has been degraded in its habitat value. This, in part, is why Audubon is among the leaders in drafting a regional Bio-diversity Recovery Plan. The challenge is to bring together no fewer than 92 stakeholder organizations. The plan we envision will include provisions for land acquisition, appropriate zoning, stewardship, habitat restoration, and wildlife management. While working to broker the plan, Audubon is also building a constituency of advocates who will work in their communities for its adoption and implementation. Our seven chapters in the region form the foundation for this constituency. In partnership with the U.S. Fish and Wildlife Service and local forest-preserve conservation districts, we have also embarked upon the Habitat Project. This demonstration project is recruiting and training local citizen scientists in bird, butterfly, and plant monitoring networks. Staff will join with volunteers in assembling, analyzing, and publicizing the field data to assess habitat quality and, ultimately, to make wise management decisions. Latin America and the Caribbean In its first year, Audubon's Latin American and Caribbean Program winged forth on its mission to “promote a culture of conservation throughout Latin America and the Caribbean by connecting people with nature and conserving birds, wildlife, and natural habitats.” On this theme, Audubon supported the first continental “Summit” of the Schoolyard Ecology Program, to nurture existing initiatives in Argentina, Brazil, Chile, Colombia, and Ecuador, and to expand it to other countries in the region. To promote bird conservation priorities, Audubon provided direct support for the printing of two important publications. The first of these, Important Bird Areas of Mexico, prepared by CIPAMEX, will serve as the blueprint for bird conservation priorities in Mexico. The second publication, prepared by EcoCiencia and GEF-Ecuador, is entitled, ‘Diagnostic of biodiversity in Ecuador and its representation in the Protected Areas National System: Bird conservation priorities’. This book features cutting-edge scientific methodology for using advanced computer geographic systems to establish conservation priorities.</t>
  </si>
  <si>
    <t>From the President: Audubon's 2000 Vision</t>
  </si>
  <si>
    <t>Audubon's 2020 vision begins with children out-of-doors, in nature, on the land. Tradition has it that annual reports should open with a message from the executive, providing a retrospective of the year's highlights. By every measure Audubon had an outstanding year of many accomplishments  as the body of this report makes clear. I would like, then, to take this opportunity to break with tradition and share with you a vision of Audubon's future. As the father of a school-age son, I imagine myself to be like most parents in wanting to do the right thing for him. I want to nurture in him values that will sustain him throughout his life. In particular, like so many parents I meet, I hope that among the values my son learns will be a love of nature and a sense of responsibility for the environment. Yet, few schools are equipped to focus on environmental education, and few teachers are adequately trained to teach the natural sciences. Furthermore, the values we want our children to learn are often better learned through experience, rather than in a classroom. And where better to experience nature than in nature? This is why the vision I want to share with you begins with children out-of-doors, in nature, on the land. This place on the land might be sited at an Audubon Sanctuary, perhaps a protected community nature preserve, perhaps even a public park. Imagine this place functioning as the focus of environmental education in the community, a place where kids have their first close-up encounter with nature and where families learn together the lessons of stewardship of the natural world. Picture this place as also being a source of science-based information about the environment, for all ages  and serving its well-informed community as the heart of local citizen action to protect natural resources. Now imagine a thousand of these Audubon Centers organized as a dynamic network spanning each of the 50 states  each year touching the lives of one in every four children; connecting people in virtually every community in the country to these places on the land; helping people of all ages and ethnicities to forge a deep and personal bond with the natural world; and building among them a culture of conservation in which they value nature and act on their environmental ethic in a lifelong commitment to stewardship of habitat and wildlife. This is not only a vision of Audubon's future, but also a plan which we have committed ourselves to accomplishing by the year 2020  our 2020 Vision! People learn about the environment in many ways  from books and television, and in the classroom. These are all useful, but our vision is based on an understanding that at the heart of the conservation movement is a very personal passion for wildlife and the land. My own experience  which you may have heard me hearken to before and which has been corroborated by many people I have met in the conservation community  is that an emotional bond with nature springs from a transforming encounter with birds or other wildlife. I refer to it as the wow! experience. In an unexpected and magical moment's meeting with the wild, what else is there to say but Wow! I have no doubt that if we can provide more people the opportunity to experience such epiphanies, we will move more of them to participate in conservation work. Of course, as I have said before, wow! experiences very rarely take place in front of a television, video game, or computer screen  rarely even in a classroom. They usually happen out-of-doors, in the natural world. They happen face-to-face with the real thing, on the land, in the presence of real birds and wildlife, in all of the glorious unpredictability and spontaneity of nature. This is why Audubon's 2020 Vision begins with a place on the land. Audubon Centers will teach about the environment, in the environment. Our vision is also based upon the observation that people will work to protect only what they value, and will value only what they understand. This is why the mission of Audubon Centers will be to nurture an environmental ethic  one person at a time  and in doing so to create a culture of conservation that results in generations of people acting on their personal bond with nature. Nurturing this land-based ethic will be Audubon's special niche in the environmental community. Within its framework, we will design programs that grow a nation of environmentalists step by step, setting goals for each age group. For children, Audubon Centers will plant the seeds of lifelong environmental values; for teen-agers, branch out to a science-based environmental literacy; and for adults, cultivate a commitment to stewardship and advocacy. In committing ourselves to creating a nationwide network of Audubon Centers, we are building on a tradition going back some six decades, when we launched our first centers in Connecticut and New York. In the 1970s, Audubon helped to start the nature center movement across the country. Some of our most enduring centers  such as the Theodore Roosevelt Sanctuary on suburban Long Island, the Aullwood Audubon Center and Farm outside Dayton, and the Great North Woods Audubon Center in Minnesota  exemplify the adaptability of the nature center concept to various landscapes and communities. In this same way, each new Audubon Center will be unique to its site and community. What could better substantiate the ability of Audubon Centers to assume many sizes and shapes than does our newly launched center at urban East Los Angeles's Debs Park? Admittedly, reaching one in four kids at a thousand Audubon Centers is a tall order, but we are already well under way toward realizing our 2020 Vision. Our growing base of State Programs (22 to date) provides us the organizing impetus for the systematic creation of new Audubon Centers. Many of these have and will continue to result from partnerships with existing community institutions, such as local or state parks and sanctuaries, and with community organizations of every stripe including, of course, Audubon chapters. As you will see in this Annual Report, our 2020 Vision is just one of several ways in which we are growing and changing to meet the conservation challenges of Audubon's second century. I invite you to be a part of it!</t>
  </si>
  <si>
    <t>Audubon Science: Citizen Scientists Take Center Stage  in Audubon's Bird Conservation Plan</t>
  </si>
  <si>
    <t xml:space="preserve">Audubon starts with science. Every position we take on public policy and every aspect of our many education programs are based securely on the firm foundation of science. We also empower our grassroots constituents with easily accessible scientific information for use in their advocacy and education programs. Moreover, we engage hundreds of thousands of citizen scientists in assembling the field data that lie at the heart of Audubon's Bird Conservation Plan. Conservation of avian habitat depends heavily upon credible data which often can be gathered only by large numbers of people closely observing birds over wide geographic areas and long spans of time. To answer many of the key questions of bird ecology, distribution, and migration, ornithology - perhaps more than any other science - offers a central role to the amateur: the citizen scientist. Bird Source Recruitment of citizen scientists begins with BirdSource, the giant, on-line databank of bird information we created and operate in partnership with the Cornell Laboratory of Ornithology. To maintain its status as the foremost data resource on birds of the Americas and to grow in its effectiveness as a conservation tool, BirdSource must be continuously replenished with new, scientifically viable data from the field. The good news is that, in the past year, more citizen scientists than ever contributed the data needed to keep BirdSource a living resource. For example, the second year of the Great Backyard Bird Count saw three times the number of contributors (42,000 in all) gather data on the continental distribution of over 350 avian species, totaling more than 3 million birds. Tens of thousands more Audubon citizen scientists also participated in special data-gathering experiments. In the second year of Warbler Watch, for example, they continued to assemble important information on the migration of 51 species of North American wood warblers. Audubon's Christmas Bird Count is no doubt the grand-daddy of all citizen science projects, yet, in this its 99th year, CBC continued to grow and adapt to changing times. In winter 1999, a record 62,000 CBC volunteers participated in 1,600 count circles across North America, adding fresh data to the oldest continuing study of new-world birds  data that also accrue to BirdSource. And for the first time, they were able to enter their data on-line, and to realize almost instantly how their observations factored into local, state, regional, and continental distributions of birds. WatchList How does the gathering of BirdSource data by our legions of citizen scientists translate into progress in bird conservation? One way is by providing the raw material for identifying species and populations in jeopardy, resulting in the WatchList. Product of a collaboration between Audubon and Partners in Flight, the WatchList includes many species still thought of as common, but all experiencing alarming declines in population, generally as a consequence of habitat loss. The meaning of the WatchList is clear: we must work to protect birds and their habitats while they can still benefit from preventive action and before they succumb to the politically fraught crisis-management of the Endangered Species List. The past year saw the much-heralded introduction of state WatchLists. On Earth Day 1999, coinciding with the birthday of John James Audubon and with the attention of national media, we premiered WatchLists for each of the lower-48 states  each with its own on-line website. With the blessings of prominent scientists and conservationists, the state WatchLists are already being used as powerful new tools for state and local conservation efforts. Important Bird Areas The field work of our citizen scientists, along with the leverage furnished by the new state Watchlists, continued this year to reap on-the-ground conservation victories in the protection of state Important Bird Areas. Resulting from a partnership of Audubon, the American Bird Conservancy, and Birdlife International, the IBA concept is simple: identify habitats critical to the survival of birds, then protect those habitats; make it official, do it publicly, and do it in the company of many allies. In working to protect state IBAs, Audubon's citizen scientists become grassroots advocates. In the past year, the number of state IBA programs grew to 25, most of which are the centerpieces of Audubon State Programs. More importantly, IBA volunteers, working with committees of local scientists and conservationists, have achieved IBA designation of some 1,000 sites. In one notable victory, New York's Westchester County enacted the nation's first community-level Bird Conservation Law, modeled directly after Audubon's IBA program. Starting them Early: Citizen Science for Kids Imagine kids learning science by watching birds, and then contributing data from their observations to BirdSource! This is the concept informing Classroom FeederWatch, a new collaboration between Audubon and the Cornell Lab, in which we are training 4th-8th grade school teachers to integrate bird observation and research into their science curriculum  learning that takes kids out of doors, while also enabling them to see the fruits of their studies contribute on-line to BirdSource. Silver for Project Puffin! Auks, terns, and seabirds of every stripe have cause to rejoice this year as Audubon's Seabird Restoration Program  commonly known as Project Puffin  celebrates its 25th anniversary. What began as a modest experiment to restore breeding colonies of puffins on islands along the coast of Maine  from where they had been wiped out by human predation in the last century  has now become an internationally renowned model of science in service to conservation. Re-established colonies of puffins and terns in Maine, albatrosses in Hawaii, murres in California, gannets in Canada are all thriving at record numbers  the best possible tribute to Audubon science. Report from The Research Ranch Two important stories top the report from Audubon's 8,000-acre Appleton-Whittel Research Ranch in Arizona:  Completion of the Audubon Grasslands Science Center which will serve as the focus of education and study of the ecology of grasslands habitat and wildlife  including serving 30 currently ongoing research projects.  Progress by The Research Ranch in leading a regional coalition toward designation of the neighboring Sonoita Valley as a National Conservation Area. As a result, Interior Secretary Bruce Babbitt recommended official protection for this vital corridor of riparian and grasslands habitat. </t>
  </si>
  <si>
    <t>From the Chairman: People Participating in Conservation</t>
  </si>
  <si>
    <t>Audubon now provides more ways than ever for people to participate in conservation." I have been an Audubon volunteer for almost three decades. Perhaps this explains why, among the many intriguing aspects of Audubon's 2020 Vision, I am especially excited about the ways in which a nationwide network of Audubon Centers will enable more people to participate as effective volunteers in Audubon's conservation work. I like to think of Audubon Centers as the means for families to get their children started in what will be a lifelong love of nature — an “entry-level” way of plugging into the conservation movement. If we succeed in our commitment of establishing a network of one thousand Audubon Centers, reaching one in four children, and engendering in them the values intrinsic to an environmental ethic — then, it seems to me, that bringing about a culture of conservation becomes a realistic goal. Best of all, when those one in four children grow up, they will find that Audubon offers them a variety of satisfying and vitally useful ways to continue to participate in conservation. Of course, Audubon began more than a century ago as a volunteer movement — then, as now, citizens advocating for protection of “birds, other wildlife, and their habitat.” In succeeding generations, Auduboners continued to work through their local chapters to foster the creation of National Parks, National Wildlife Refuges, and a long list of landmark conservation laws at every level of government. They were also to be seen with their binoculars, every winter for the last hundred years, censusing birds across the nation as part of the Christmas Bird Count — arguably the first large-scale example of citizen science. In so many ways, the Audubon story is a noble legacy of volunteerism. Yet, I am pleased to say that Audubon now provides more ways than ever for people to participate in conservation. Consider citizen science. The mountain of census data collected by generations of volunteers in Audubon's Christmas Bird Count now resides as part of the massive on-line data bank that is BirdSource. The beauty of BirdSource is that it is programmed with scientific protocols to enable birdwatchers everywhere to add their field observations to the data storehouse, and to observe how their contributions add to the ornithological community's understanding of the status and dynamics of avian populations. Spin-off programs like Warbler Watch, the Gulf Coast Bird Survey, the Great Backyard Bird Count, and, yes, the ongoing Christmas Bird Count all provide birders the opportunity to contribute valuable field data to BirdSource. These programs also help to create our WatchList — a state by state list of species in decline. The WatchList functions as an early-warning system, signaling the need to protect birds and their habitats before they wind up on the Endangered Species List. Our Important Bird Areas (IBA) program offers an excellent example of how the WatchList translates into habitat protection — and here, again, the field observations of Audubon volunteers are essential. In many cases, WatchList data collected by Audubon birders form the bases for assessing and documenting the ecological value of habitat — the measure of what is “important.” I am especially pleased at the way in which the WatchList and IBA programs are enticing local birders to cross the line into conservation advocacy — a lifelong goal of mine. Audubon education programs also offer significant roles to volunteers. Certainly Audubon Centers have always thrived on volunteer energy, and will continue to as we implement our 2020 Vision. Our Audubon Adventures classroom program also depends upon skilled amateur naturalists and other volunteers, from our chapters, usually to augment the program's curricular materials by leading Adventures school children on field trips or by bringing wildlife into their classrooms. Volunteers are also key to assisting and supplementing staff for the many and varied community outreach and education programs offered by Audubon Sanctuaries. And then there is advocacy. Audubon's special niche within the conservation community has always been our ability to mobilize our chapters and members to advocate for wise conservation policies at the local, state, national, and international levels. Now the ongoing implementation of our Audubon 2000 Strategic Plan is making us significantly better at what we have always done better than anyone else. Our burgeoning state programs — including 22 states at this juncture — have moved us closer to our grassroots, providing our chapters and members training and support services that, in turn, make them more effective advocates. With so many current conservation issues coming down to local land-use decisions, our community-based chapters have become more important than ever, and as a consequence we are investing more staff expertise and support on their behalf. And by nurturing the natural symbiosis between our chapters and Audubon Centers, we shall empower more people than ever to participate in conservation. From my vantage, Audubon's future looks bright, and that is good news for “birds, other wildlife, and their habitat.”</t>
  </si>
  <si>
    <t>A Special Anniversary Audubon MagazineThe much lauded AUDUBON Magazine celebrated its 100th anniversary this year, one of only five magazines in continuous print throughout the century. Year after year, AUDUBON has maintained a reputation for getting the story right and for telling it with nature photography that sets the standard for excellence. In its special “100 Years of Conservation” edition, AUDUBON featured “100 Champions of Conservation,” citing the men and women who have made a lasting difference. It was only fitting in this auspicious year that AUDUBON should have been honored as a finalist for the prestigious National Magazine Award in “Public Interest Reporting,” losing out to Time Magazine in a competition that also included The New Yorker, U.S. News and World Report, and Rolling Stone. Farewell To Frosty John M. AndersonWith the recent passing of John M. “Frosty” Anderson, the Audubon and conservation communities mourned the loss of a great friend and leader. As Vice President in charge of Audubon Sanctuaries from 1966 until his retirement in 1987, Frosty nurtured a dramatic growth in the number of acres and sanctuaries under Audubon's stewardship. In retirement, he continued to serve as a wildlife-management consultant to Audubon and other conservation organizations. Throughout his long and remarkable career, he stood in the vanguard of land stewards who maintained that, in the face of ever greater human encroachment on the natural environment, habitat must be actively and scientifically managed for the benefit of wildlife. Yet, in the great legacy he leaves us, Frosty would be proudest of the generation of young wildlife managers who learned and thrived under his tutelage. Not surprisingly, Frosty asked to be remembered with gifts to a memorial fund in his honor, the proceeds from which will support research in wildlife management and science. (Donations to the John M. “Frosty” Anderson Fund can be made care of Audubon at 700 Broadway, New York, New York 10003, attention James Cunningham.) “Frosty's great art as a manager was in hiring good people, charging them with important work, then stepping back and letting them do it. He made possible the personal and professional flowering of all the people he managed.” Norman L. Brunswig, Executive Director Audubon South Carolina The State of Adventures The Audubon Adventures program celebrated its 15th anniversary by serving up its award-winning, science-based environmental education curriculum to half a million kids, grades 4 through 6, in 15,000 classrooms across the nation. In collaboration with our State Programs, we also launched four special state editions of the Adventures newsletter, focusing on local wildlife and environmental issues — a trend we plan to expand upon. The on-line edition of Audubon Adventures also made its debut. DESCRIPTION OF ACTIVITIES Communication and Education: Audubon's communication and education programs educate the public on conservation issues and heighten public appreciation of the natural world and the interaction of people with the environment. These programs encompass the educational activities of Audubon Centers, ecology camps, sanctuaries, chapters, publications, audiovisual productions, and operations that provide information to the general public. Included in publications is the bi-monthly AUDUBON magazine which reports on conservation, ecological, and wildlife preservation issues. State Programs and Field Offices: Audubon's state programs and field offices support members and chapters in developing their skills; maintain the Society's local presence; and help direct education and advocacy programs of the Society, including Audubon Centers. Our state programs also oversee operations of Audubon Wildlife Sanctuaries which provide birds and other wildlife with natural habitats and breeding grounds. Public Policy and Government Affairs: Audubon's Public Policy and Government Affairs program provides services to the Society's chapters and members at the national and regional levels. This encompasses national and regional advocacy programs which currently include: restoration of the Florida Everglades ecosystem; population and habitat issues; conservation of forest ecosystems; strengthening the National Wildlife Refuge System; protection of endangered species; restoration and protection of wetlands; and conservation and restoration of habitat in the Upper Mississippi River region. The Public Policy Division pursues the goals of these programs using a variety of educational, lobbying, and grassroots activities. Science Programs and Field Research: Audubon's science and field research programs seek to maintain a high level of technical competency among our field representatives, education and public policy staff, and sanctuary managers and wardens. The programs include: maintaining the BirdSource on-line data bank; developing and updating state and national WatchLists of birds in decline; identification and protection of Important Birds Areas; ecosystems analysis; and field studies of avian feeding and migration patterns. Membership Promotion: Membership Promotion spans expenses associated with membership development and retention. Fund Raising: Fund raising includes the activities and services of Audubon's Development Department in raising general and restricted contributions for the Society. Management and General Services: Management and general services include accounting, auditing, and certain administrative and general support activities.</t>
  </si>
  <si>
    <t>Audubon Campaigns</t>
  </si>
  <si>
    <t>1998 annual report</t>
  </si>
  <si>
    <t>Audubon Campaigns are the driving force through which we focus our unique combination of grassroots and professional firepower. They result from a dialogue we maintain with our chapters and state councils, a disciplined dialogue that seeks out conservation opportunities on which our special mix of volunteer advocacy and staff expertise can make the greatest impact. Our just-launched Upper Mississippi "Living River" Campaign exemplifies this approach. First proposed by our St. Louis and St. Paul chapters, the campaign made sense in several ways. At stake was a resource of international importance to birds, a resource that had been sorely degraded and was in danger of further destruction. And with 43 Audubon chapters and 40,000 members in the five states along the banks of the Upper Mississippi, it was clear that we had the grassroots strength to lead a campaign. As a result, Audubon staff worked with volunteer leaders throughout the five-state region to set a goal of awakening Americans to the river's recreational and wildlife values. In July 1998, the campaign was formally approved by 800 Audubon constituents at our National Convention. The Upper Mississippi "Living River" Campaign -- as with all Audubon Campaigns -- will begin by building a constituency of wildlife enthusiasts and other citizens. At the same time we will start a program to educate the public, policymakers, and the media about the importance of the resource and the threats to its ecological survival -- basing our program on hard science. And throughout, we will seek to create and seize upon opportunities to advocate for policies that will restore the river's lost habitat and wildlife. Moreover, continuing the hallmark of all our campaigns, we will stay the course until the job is done. What follows is an accounting of the year's many successes in our current national campaigns, including the Everglades, National Wildlife Refuges, Wetlands, Forests, Endangered Species, and Population and Habitat. We are proud in saying that these victories are a tribute to our chapters and volunteers who make Audubon a major force. National Wildlife Refuge Campaign Grizzly Bear Grizzly Bear, Ursus horribilis. Audubon's National Wildlife Refuge Campaign exemplifies the power of people participating in conservation. In its first year, the Audubon Refuge Keepers (ARK) program has linked the volunteer energy and support of 48 of our chapters with 50 refuges in 23 states -- with plans for the number of ARK groups in the coming year to exceed 100. ARK groups have served refuges by conducting clean-ups, surveying waterbirds, and raising funds for such projects as boardwalks, observation towers, and educational facilities and materials. The campaign has also worked to educate citizens in the lower 48 states about issues affecting the 16 refuges in Alaska, totaling more than 77 million acres. This included piloting a program called "Images of Alaska" in four cities, attended by some 500 people. The NWR system needs this people support because its more than 500 refuges, encompassing 92 million acres, have for years suffered from underfunding and understaffing, compromising their mission of protecting wildlife and habitat. Campaign Goal: To build a constituency of citizens and wildlife advocates who will speak out in behalf of the National Wildlife Refuge System and work for stewardship and protection of its birds, wildlife, and habitat. Strategy: Through our Audubon Refuge Keepers (ARK) program to build for each of the refuges a local grassroots constituency of supporters and advocates. To foster legislation and policies that enable the refuges to truly fulfill their mission. The Year's Victories Helped gain passage of the National Wildlife Refuge Improvement Act, establishing conservation as the system's central mission and requiring management for biodiversity. Obtained a $42 million increase in funding for the refuge system -- the largest increase since the 1970s. Secured $29 million in Land and Water Conservation Funds for 18 refuges in 13 states. Stopped legislation that would carve a 30-mile "Golden Gravel Road" through the heart of Alaska's Izembek NWR. Produced with the U.S. Fish and Wildlife Service, educational posters that encouraged the 15,000 Audubon Adventures classrooms to visit and learn about their local refuges. With pro bono services and photographs from ad agency Enten &amp; Associates and photographer Art Wolfe, created public service announcements supporting the refuge system. These appeared in several national magazines. "National Audubon Society's Wildlife Refuge Campaign continues to be an impressive array of effective projects that support both local refuges as well as the entire National Wildlife Refuge System. From the caring development of grassroots local support through the Audubon Refuge Keepers program to the colorful national advertisements, Audubon is truly making a difference for refuges everywhere." -- Rick Coleman Chief of the U.S. Fish &amp; Wildlife Service's Division of Refuges s The key to bird conservation is protecting habitat, and no habitat is more important to birds than wetlands. Relying on community-based volunteer participation, Audubon's Wetlands Campaign has set a goal of protecting and restoring one million acres of wetlands. Our chapters and programs have already saved several hundred thousand wetland acres in over 300 on-the-ground projects in nearly every state. We also place a premium on working for restoration of wetlands on farmlands, knowing that much of the potential net gain in the nation's wetland acres may lie in restored marshes, seasonal pools, and forested floodplains. Campaign Goal: To protect and restore to health one million acres of wetlands. Strategy: To empower community-based wetlands conservation by providing materials, resources, funding assistance, and technical advice to local wetlands advocates; to create a wetlands conservation network of hundreds of Audubon chapters and thousands of volunteers; to educate the public, media, and policymakers on the values of wetlands and the urgent need to protect and restore them; to defend wetland laws at the local, state, and national levels. The Year's Victories Pushed the Administration to move beyond "no net loss" to "net gain" of wetlands in President Clinton's Clean Water Action Program. Helped build consensus for Conservation Reserve Enhancement Programs in Maryland, New York, Minnesota, and Illinois, which benefited the Chesapeake Bay, the Minnesota and Illinois rivers and New York City's drinking water. Created public support for enrolling more than 30 million acres of marginal farmland in conservation easements which are now maintained as grasslands, woods, and wetlands. Commissioned a national public opinion poll and focus groups to show that 82% of voters believe that protecting wetlands habitat is important. Celebrated the 25th anniversary of the Clean Water Act by organizing dozens of Audubon chapters to celebrate wetlands in their communities. Produced a "citizens action guide" for saving local wetlands. Developed a public service announcement on wetlands protection that is being aired on ABC and Fox networks. Launched the Wetlands for Wildlife initiative to protect key wetlands of critical importance to birds. The goal of Audubon's Wetlands Campaign is to protect and restore one million acres of wetlands. Endangered Species Campaign Protection of endangered and threatened species is at the heart of Audubon's mission. This is why Audubon members have established support of the Endangered Species Act (ESA) as a national priority. While ESA reform has languished, the federal government has increasingly chosen to implement the law through Habitat Conservation Plans (HCPs). These contractual agreements allow landowners to use and develop land in exchange for mitigation that may include land set-asides or promises to manage their land for the long-term benefit of endangered species. Audubon believes that with the help and attention of a strong and educated constituency, HCPs can become a strong tool for habitat protection. Campaign Goal: To build citizen support for a strong new federal Endangered Species Act for the protection and recovery of species in greatest need, coupled with on-the-ground efforts to aid listed and declining species through the protection of key habitat. Strategy: To sustain and grow our Endangered Species constituency, and mobilize it in the ESA re-authorization process; to educate Audubon chapters and members in how to participate effectively in the development and implementation of Habitat Conservation Plans. The Year's Victories Published Audubon Task Force Report on Habitat Conservation Plans, based on the work of a dedicated group of Audubon leaders and staff. The report included a set of recommendations for consideration by Congress and the Administration, which have been embodied in proposed legislation and pending policy revisions. Published and distributed A Citizen's Guide to Habitat Conservation Plans, which earned praise from key participants in HCPs and from the U.S. Fish and Wildlife Service. Rallied public opposition to Senate legislation that would have weakened the ESA; built support for a good ESA bill in the House. Forest Habitat Campaign One-third of federally listed endangered species depend on forests as their primary habitat -- as do hundreds of bird species. This is why, over the past two decades, Audubon has become a leading force in forest conservation. We have learned that, while trees are renewable, forest ecosystems may not be. Processes and relationships among species which have evolved over countless years may not rebound after repeated logging. This and increasing demands on forests worldwide from growth in population and consumption, make saving forests now more critical than ever. Audubon is helping the nation to change its relationship with our forests -- to view them less as lumber bins and more as ecosystems with intrinsic values for humans and wildlife. The past year was bittersweet for our forest activists. Impressive accomplishments were achieved -- such as temporary safeguards for many unprotected wildlands -- yet they rarely went far enough and were offset by many Congressional attacks on forest policy. Campaign Goal: To build public support to restore and sustain the nation's forest ecosystems, in quantity and quality sufficient to support native species and habitat types. Strategy: To expand our grassroots strength through redoubled education programs and improved communications; to educate decision-makers in Congress and the Administration; to marshal our members in support of wise forest policy, especially for conservation of ancient uncut forests; to work with land managers to improve habitat quality in privately owned forests. The Year's Victories Persuaded the U.S. Forest Service to announce an 18-month partial moratorium on road building. Mobilized grassroots response to defeat a bill to increase logging in roadless areas and pass a bill to phase out forest road subsidies. Wood Thrush Wood Thrush, Hylocichla mustelina The Everglades' renowned "river of grass" is one of the richest biological treasure houses on Earth, being home and haven to 600 animal species, 250 species of birds, and 900 varieties of plants. Indeed, the Everglades has been recognized as an International Biosphere Reserve by the United Nations and a Wetland of International Importance under the Ramsar Convention. Nevertheless, the Everglades is threatened by diversions and disturbances to its seasonal water regime, pollution from nearby agriculture and urban sprawl, and degradation and destruction of habitat. Campaign Goal: To return the Everglades to a sustainably healthy, thriving ecosystem by restoring a more natural water regime, improving water quality, acquiring and protecting critical habitat, and reducing or eliminating impacts of surrounding agricultural and urban areas. Strategy: To make the Everglades a truly national issue with a national constituency; to build upon statutory protections of the Everglades at the national, state, and local levels; to create a long-term source of funding for Everglades restoration and land acquisition. American Alligator American Alligator, The Year's Victories Lobbied Congress for an expanded and unprecedented level of federal funding for Everglades restoration, totaling nearly $230 million. Worked with the Everglades Restudy Team to achieve a three-fold increase in water storage capacity in the Everglades Agricultural Area (from 20,000 to 60,000 acres). Played a key role in federal purchase of 52,000 acre Talisman property in the Everglades Agricultural Area, land targeted for restoration. Issued technical and policy papers to persuade South Florida water managers to increase by 5,000 acres the Water Preserve buffer between the Everglades and urban areas. Advised with government agencies to protect the highly endangered Cape Sable Seaside Sparrow, resulting in its most productive breeding season in years. Reached over 10,000 students and 2,500 teachers with Everglades-based field and classroom environmental education curriculum. Initiated dialogue between African-American and conservation communities towards common goals. Brown Pelican Brown Pelican, Pelecanus occidental Rapid human population growth is the single greatest threat to wildlife habitat. In articulating population as an environmental issue, the 10,000 people enlisted in Audubon's Population and Habitat network advocate policies that, in stabilizing human population, also encourage people to live in harmony with nature and respect the needs of other species. Campaign Goal: To conserve wildlife and habitat by bringing about sensible government policies on human population growth. Strategy: To build a well-informed and articulate constituency of community-based leaders to support population policies from an environmental point of view; to educate the public and policy makers about the essential connections between human population growth and habitat loss. The Year's Victories Won Congressional approval of funding for international population assistance. Expanded Population and Habitat network of grassroots advocates to 10,000 volunteers. Placed outreach staff in 10 Audubon State Programs. Conducted training programs for 80 leaders in south Texas and Washington, D.C. Produced and distributed, with the Audubon Adventures program, an educational poster and teacher's guide in both English and Spanish. Distributed 25,000 copies of Population and Habitat in the New Millennium, our guidebook for environmental activists. Upper Mississippi "Living River" Campaign In July 1998, Audubon launched the "Living River Campaign" for the Upper Mississippi River. This 1,300 mile stretch of the Mississippi -- from its headwaters in Minnesota down to the confluence with the Ohio River below St. Louis -- is the heart of the flyway for 40% of North America's waterfowl, and home to 322 bird species, 241 species of fish, and hundreds of other animal and plant species. It is also part of a legendary navigational artery, a recreational resource, and the source of drinking water for many of the 24 million residents who live along its banks. But 150 years of management and modification of the Mississippi for navigation and flood control have destroyed the river's natural ability to sustain itself as a living ecosystem and have reduced the natural floodplain to less than 50% of its normal area and value. Campaign Goal: To inform people about the ecological significance of the river and its watershed; to take direct action to identify and protect important habitat for birds, wildlife, and people; to influence public decisions and actions that effect the long-term health of the river. Strategy: Working with an Advisory Committee representing members from Audubon's 43 chapters and members in the five-state Upper Mississippi watershed (Minnesota, Wisconsin, Iowa, Illinois, and Missouri) the Campaign will build a regional constituency of "Audubon River Stewards" who have already begun to: (1) develop a series of birding trails; (2) identify Important Bird Areas and critical habitat along the river; and (3) influence federal legislation for long-term support of programs to monitor river health and restore habitat damaged by past management practices. Mottled Duck Mottled Duck, Anas fulvigula Negligent fisheries management and habitat destruction have brought many marine animals to their lowest population levels in history. Indeed, the Food and Agricultural Organization of the United Nations recently warned that "Overfishing in general, and overcapacity of industrial fishing fleets in particular, threaten the sustainability of the world's fisheries resources for present and future generations." For these reasons, since 1993 Audubon's Living Oceans program has worked to create a shift in cultural values and public attitudes, nurturing a new ethic that promulgates a heartfelt sense of stewardship for the world's oceans. Campaign Goal: To reverse mismanagement of ocean fisheries, nationally and internationally, and to restore the health of the marine environment -- because fish are wildlife, too. Strategy: To use the foundation of science, the voice of leadership, and the power of an informed constituency to bring about changes in public attitudes and policy. The Year's Victories Led the way to successful adoption by the National Marine Fisheries Service (NMFS) of major new regulations for the conservation of sharks. Supported NMFS's new shark regulations by joining in a success-ful defense of them in federal court. Released major new report, "Sharks on the Line: A State-by-State Analysis of Sharks and Their Fisheries," which reviewed shark fishery management for 18 coastal states from Maine to Texas, with state-by-state recommendations to restore shark populations. In reaction to "Sharks on the Line," Louisiana -- the state receiving the lowest marks for management -- announced plans to adopt some regulations for their shark fisheries. In concert with AUDUBON Magazine, produced the Audubon Guide to Seafood. The first-of-its-kind Guide reached hundreds of thousands AUDUBON readers and now, in poster form, is in its second printing. Royal Caribbean International and its sibling company Celebrity Cruiselines announced that they will stop serving swordfish on their fleet's menus (amounting to 20 tons served annually to 1.5 million customers), publicly specifying that their action "supports the National Audubon Society's Living Oceans program." Living Oceans Director Dr. Carl Safina published the popular book Song for the Blue Ocean which has already reached its fourth printing, garnering excellent reviews from The New York Times, the Washington Post, and the Los Angeles Times, among many others. Produced "Footsteps in the Sea," a 21-minute video and accompanying teachers guide, now being distributed by Bullfrog Films to high school classrooms</t>
  </si>
  <si>
    <t>state programs 1</t>
  </si>
  <si>
    <t xml:space="preserve">New York For the National Audubon Society of New York State and its 32 local chapters, this was a big year of seminal conservation victories, including: Enactment of the New York State Bird Conservation Area legislation, through which state lands identified as important to local and migratory birds will be managed to provide better habitats and bird protection. Modeled directly on Audubon's IBA criteria, this is the first such law in the nation. State purchase of 14,780 acres of the 51,000-acre Whitney Estate in the Adirondacks, which has been earmarked for wilderness designation and which includes the largest undeveloped private lake in the Adirondack Park. Purchase and permanent protection of the 15,500-acre Sterling Forest in the Hudson River Highlands. Designation of 130 Important Bird Areas, and issuing of state IBA report which identifies key management and conservation issues for protecting birds in the designated IBAs. Culmination of Audubon's 10 year-old Listen to the Sound Campaign with adoption by New York, Connecticut, and the EPA of Phase III plan for reducing nitrogen in Long Island Sound, including plans and funding for habitat restoration. Piloting projects for local land-use guidelines and open space protection in Saratoga County and on Long Island. Development of a New York State Audubon Adventures curriculum for 25,000 fifth graders in Adventures classrooms. The Hudson Loses a Hero Auduboners and conservationists throughout New York State mourned the passing of Jim Rod, who as long-time manager of our Constitution Marsh Sanctuary steadfastly championed restoration of the Hudson River. Jim oversaw the transformation of his beloved marsh from a federal Superfund site, to a thriving haven for birds and riparian wildlife -- and in the process he became the very model of conservation leadership. Under his guidance, the sanctuary also became a hub for environmental education on the Hudson. At a memorial service held for Jim on the bluffs overlooking the river, New York's Governor George Pataki pledged $250,000 of state funds to rebuild the boardwalk at Constitution Marsh Sanctuary, saying "we will call it Jim's Walk, so that generations to come will be aware of his conservation work." Nebraska In its second year of operations, Audubon-Nebraska continued to build on the long legacy of Audubon conservation achievements in the Cornhusker State. In particular, with strong support from our chapters, we sustained a drive to protect Nebraska's great rivers. The year's accomplishments included: Signing a multi-state/federal cooperative agreement to protect wildlife habitat on the central Platte River. Audubon-Nebraska will fill one of two slots for environmental representatives on the ten-member committee that will implement the agreement. Coming to an agreement, after nearly a decade of working with federal agencies, on the relicensing of Kingsley Dam on the Platte, which will facilitate restoration of water flows and wildlife habitat. Purchasing the extraordinary 610-acre O'Brien ranch near Lincoln, Nebraska -- one of the last remaining large parcels of native tallgrass prairie; named the Audubon Spring Creek Prairie, it became our newest sanctuary, with plans for an environmental education facility. Producing a 17-minute educational video about Nebraska's great river basins. Black-throated Blue Warbler Black-throated Blue Warbler, Dendroica caerulescens the Golden State's 53 chapters collaborated this year in achieving several major conservation victories, which included: Passing a much-strengthened state Endangered Species Act, including unprecedented incentives for farmers and ranchers to enhance and conserve habitat on their lands; launched a major program to put these changes into practice by providing technical assistance to landowners. Sponsoring legislation and mobilizing local, state, and federal resources to protect and restore the Salton Sea, an integral part of the Pacific Flyway used by million of migrating and wintering waterfowl and shorebirds. Leading efforts to save Suisun Marsh in San Francisco Bay, the largest contiguous wetlands in the U.S. Re-directing $62 million through the state's Natural Resources Infrastructure Fund for acquisition of wildlife habitat. Securing $400,000 in the state budget for planning recoveries of the greater Sandhill Crane and Western Yellow-billed Cuckoo. Beginning work to restore riparian and wetlands habitat at our Kern River Preserve sanctuary. Establishing the Morris Doyle Memorial Fund to provide long-term funding for Audubon-California's wetlands and waterfowl conservation initiatives. Providing natural history curriculum, in Spanish and English, to 20,000 elementary school students. Willow Flycatcher Willow Flycatcher, Empidonax trailli wetland grass Minnesota Audubon, including our 14 chapters and 13,000 members, continues to spearhead conservation efforts in the state. Though we demonstrated this year the ability to respond to environmental emergencies, our primary strategy lies in setting long-term, comprehensive conservation goals and working persistently until they are achieved. This year, mixing both long-term progress and short-term victories, we succeeded in: Forging a federal-state partnership -- the Conservation Reserve Enhancement Program -- to restore more than 100,000 acres of flood plain and wetland habitat in the Minnesota River Valley. This included lobbying successfully for state funding to trigger the program. Halting schemes to drain important wetlands, including a plan which would have dredged and channelized the Thief River. Stopping efforts by the state to log one of the most ecologically intact areas of the Superior National Forest. Creating, in concert with a group of volunteers, a conservation alternative as part of long-range plans for the Superior and Chippewa National Forests. Launching the Forestry Research and Demonstration Project, which targets private forest holders seeking ecologically sustainable management of their lands. Washington Supported by 26 strong chapters, Audubon-Washington continued this year to be a leading force in the state's conservation movement by: Working with landowners to persuade them to conserve and restore wetlands on their property in exchange for tax incentives. Playing a lead role in conjunction with the state's Timber, Fish, and Wildlife program, by helping to implement seven pilot projects for long-term, ecosystem-wide forest management planning on privately held forests. This Landowner Landscape Planning program is already resulting in improved habitat protection. Joining with Audubon's National Policy Division in developing the Audubon Forest Campaign. Launching the state's Important Bird Areas program. Partnering with the Lower Columbia Basin Audubon Society in an effort to protect the Hanford Reach on the Columbia River. Central Basin Audubon Society Receives Rachel Carson "Next Generation" Award The Central Basin Audubon Society of Washington State was honored this year with the first ever Rachel Carson "Next Generation" Award, given to the chapter for its outstanding education program at the Columbia National Wildlife Refuge. Central Basin Audubon designed and implemented the program which included education kits and field trips to the refuge. More than 500 third-grade students learned about the birds and other wildlife that depend upon the Columbia Refuge for habitat. River Rescuer Honored As Bushnell Conservationist of the Year. Richard Leaumont received this year's Bushnell Conservationist of the Year Award, given to an Audubon volunteer who in the preceding five years has made an outstanding contribution to the Audubon cause in their state. Rick, who for over 20 years has served as Conservation Chair of the Lower Columbia Basin Audubon Society, has made a specialty of saving river habitat in his home state of Washington. Recently he has focused on Hanford Reach, the last free-flowing stretch of the Columbia River, which serves as spawning ground for the endangered Chinook Salmon. He has also applied his calm, reasoned, but tenacious approach to rescuing Palouse Falls from a proposed dam on the Palouse River and to protecting the mouth of the Yakima River and adjacent wetlands from a proposed resort. Pennsylvania In its first year of operations, the Pennsylvania Audubon Society concentrated its efforts on habitat protection, with the state Important Bird Areas program setting the agenda. The state Department of Conservation and Natural Resources has acknowledged the significance of the 75 IBAs in Pennsylvania by giving them priority for land acquisition. During the year, Pennsylvania Audubon and its 25 chapters scored these important victories: Published the first ever Guide to Critical Bird Habitat in Pennsylvania, focusing on the state's IBAs, with recommendations for how local advocates can work with land managers and owners for IBA protection. Collaborated with the Safe Harbor Water Power Corporation to craft an agreement to protect shorebird habitat at its Conejohela Flats property, a state IBA. Organized and led a canoe tour for state legislators of the Sheets Island archipelago, one of Pennsylvania's most important IBAs. Collaborated with Audubon's Population &amp; Habitat Campaign in the creation of a K-12 "Songbird Curriculum," to be introduced in classrooms in 1998-99 by trained chapter facilitators. Bobolink Bobolink, Dolichonyx oryzivorus  The partnership between National Audubon and the Florida Audubon Society -- including our 45 chapters -- continued to lead the conservation agenda in the Sunshine State, resulting in several major victories for Florida's birds, wildlife, and habitat, including: Audubon fulfilled a long-term priority with the announcement by Vice President Gore of the purchase of the 52,000 acre Talisman Sugar Company as a key part of the Everglades Restoration Plan. Backed by 68% of Florida's voters, Audubon emerged victorious before the Florida Supreme Court in a ruling that affirmed a constitutional amendment passed last year by referendum, which requires polluters to pay 100% of the cost of clean-up of Everglades pollution they cause. With appointment of Florida Audubon's President Clay Henderson to the commission charged with reviewing the state constitution, Audubon placed several important provisions on the agenda, including an environmental "bill of rights," a "forever wild" provision to protect conservation lands, and creation of a Fish and Wildlife Conservation Commission. In another ruling by Florida's Supreme Court, Audubon succeeded in removing proposed amendments to the state constitution which would have required government to compensate landowners any time environmental regulations caused a decline in property value. In partnership with the EPA, the U.S. Fish and Wildlife Service, and the U.S. Army Corps of Engineers, Audubon launched the Florida Keys Restoration Initiative which includes a Florida Keys Environmental Restoration Fund. New Mexico In a busy year, the National Audubon Society-New Mexico continued to be a leading force in conservation in the Southwest by: Celebrating the re-introduction of the first 11 Mexican Gray Wolves into the wilds of eastern Arizona, representing the culmination of 15 years' work by Audubon-New Mexico. Leading the effort to secure Congressional authorization of funds to purchase the 95,000-acre Baca Ranch in the Jemez Mountains of northern New Mexico -- one of the continent's biological treasures. Our work has included helping to develop a vision for how this unique property will be managed. Working in a coalition of conservation and sportsmen's groups for improved management of Black Bears whose population has been plummeting as a result of over-harvesting of sows. Collaborating with New Mexico's senators in an effort to initiate the long process of restoring the health of Southwest forests. Northern Goshawk Northern Goshawk,  The National Audubon Society/North Dakota State Office took flight this year with several important initiatives that demonstrated the effectiveness of its partnership with chapters and our national offices in Washington, D.C., New York, and California. With waterfowl conservation and wetlands protection topping the agenda, our North Dakota office assumed an important role by: Advancing Audubon's efforts to foster conservation-based policies to solve the problem of overpopulation among Arctic Snow Geese, which is imperiling their Arctic ecosystem. Working closely with chapter members and Audubon's policy office in Washington, D.C. in opposition to the resurgence of the proposed Garrison Diversion, a boondoggle that would threaten thousands of acres of wetlands and prairie potholes. As the sole conservation representative on the Devil's Lake Task Force (composed of federal and state agencies, and staff from the state's delegation and Governor's office), pursuing sensible alternatives to an environmentally unsound outlet proposed for the lake. Developing a birding trail as part of a new interagency initiative to promote birding and eco-tourism in the state. Creating an on-site educational outreach program for our Alkali Lake Sanctuary, focused on wetlands; the new program will be launched as part of Audubon's Fall Fly Away. Callison Award to Wetlands Warrior Gary Pearson This year's Charles H. Callison Award for outstanding volunteer advocacy went to Dr. Gary Pearson who, for more than 20 years, has battled to protect wetlands in North Dakota. Playing David to the Goliath-sized Garrison Diversion Project once cost Gary, who is a veterinarian by trade, his federal job. But with his integrity intact, he has stayed the course in defense of wetland habitat, earning a reputation for powerfully reasoned arguments and the ability to engage and motivate people from many backgrounds. </t>
  </si>
  <si>
    <t>Education and Communications -- Appreciation: Understanding: Advocacy</t>
  </si>
  <si>
    <t xml:space="preserve"> Audubon Education has a special mission. Our work lies at the trail head where children or even adults experience their first appreciation of nature -- what Mike Link, Director of the North Woods Audubon Center, refers to as "a sense of wonder." With guidance, appreciation can lead down the trail to an understanding of how people, wildlife, and the land are linked in mutual dependencies that scientists characterize as ecosystems. Ultimately, it is by way of passionate appreciation of wildlife and deep understanding of nature that people are moved to advocacy. Appreciation: Understanding: Advocacy: this progression is the foundation of the conservation movement and the reason why Audubon continued this year to build on a century of leadership in environmental education. On the Land It starts on the land, in close contact with birds and other wildlife, where appreciation of nature begins. And this explains why, this year, we took the first big steps in creating a nationwide network of Audubon Centers. Because the natural world is its own best classroom, the education facilities and programs of Audubon Centers are rooted on the land, many of them at Audubon sanctuaries, but others at local preserves, parks, or historical sites. And they serve their communities in equally adaptable ways -- sometimes, for example, as an educational resource, sometimes as the focal point for local environmental action. Consider the Sea and Sage Audubon Center which is partnering with public schools in Orange County, California to teach field ecology to Latino students and their families -- in Spanish. Or consider the Francis Beidler Forest Sanctuary at Four Holes Swamp in South Carolina, which recently galvanized community support to successfully oppose construction of a speedway-racetrack adjacent to sensitive habitat. Land and Classroom As exemplified by programs like our highly successful Audubon Adventures, we have always set the standard for environmental education in the classroom. This year, however, we broke important new ground with an all new inquiry-based Adventures curriculum which propels students out of doors, back to the land, to their local parks or other natural areas in quest of answers and information about birds and the environment. The new Audubon Adventures also links sponsoring chapters and other community-based sponsors in support of fourth, fifth, and sixth-grade teachers, equipping them with the tools they need to make science and environmental studies an integral part of their students' experience. For example, The Red Rock Audubon Society in Las Vegas conducts workshops and field trips for the 100 Adventures classrooms it sponsors, teaching students about desert flora and fauna. This year also saw the introduction of state editions of the Audubon Adventures student newspaper, pioneered in collaboration with Audubon's burgeoning state programs. Birds for a Purpose also took flight this year, as a model program providing inner-city students and their teachers learning experiences both on the land and in the classroom. BFP results from a collaboration among Audubon Education, the New York City Audubon Society, New York Parks Council, and three schools in the Bronx. Through BFP, kids learn to view their neighborhood -- its parks, schools, and gardens -- as specialized wildlife habitat. Meanwhile, their teachers attend our week-long Ecology Camp in Connecticut, and a series of community-based workshops that strengthen their naturalist and teaching skills. Equipped in this way, BFP teachers then conduct workshops for their colleagues, broadening and sustaining the program's impact. The success of BFP's pilot year has encouraged us to expand the program to other cities. North Woods Center Foreign exchange intern crosses high-ropes challenge course at North Woods Audubon Center. On the Land It starts on the land, in close contact with birds and other wildlife, where appreciation of nature begins. And this explains why, this year, we took the first big steps in creating a nationwide network of Audubon Centers. Because the natural world is its own best classroom, the education facilities and programs of Audubon Centers are rooted on the land, many of them at Audubon sanctuaries, but others at local preserves, parks, or historical sites. And they serve their communities in equally adaptable ways -- sometimes, for example, as an educational resource, sometimes as the focal point for local environmental action. Consider the Sea and Sage Audubon Center which is partnering with public schools in Orange County, California to teach field ecology to Latino students and their families -- in Spanish. Or consider the Francis Beidler Forest Sanctuary at Four Holes Swamp in South Carolina, which recently galvanized community support to successfully oppose construction of a racetrack on sensitive habitat. Cause for Celebration North Woods Center Student gets face-to-face with marsh life at North Woods Audubon Center. The Audubon Center of the North Woods this year celebrated the dedication of a carefully conceived collection of new buildings which will enable it to increase by fourfold its residential environmental education programs for Minnesota school kids. In 25 years of service, the 535-acre North Woods "campus," with its old growth stands of red and white pines, has hosted more than 100,000 students and teachers. As Mike Link, the Center's founding director, puts it, "encouraging a sense of wonder in the environment is the only way to protect it for future generations." In addition to its residential programs, the Center also plays host to interns from abroad -- including from as far away as Brazil and Nepal -- who, in six- to twelve-month stays, contribute to programs that impart a cross-cultural view of the natural environment. The Center's new facilities, which include a dormitory and a great hall modeled on the Native American long house, are the culmination of a successful fund-raising campaign conducted in conjunction with Project Earth Sense. Letting George Do It George Leubuscher What makes Audubon Centers go? In large part it is the volunteer energy of people like George Leubuscher. Yes, George is a woman -- indeed, an extraordinary woman. During her 93 remarkable years, she was a pilot, ferried planes to Europe during World War II, danced professionally, and designed lighting for Broadway shows. Somehow, she also found time to dedicate herself to the Audubon cause. An Audubon member since age 10, she is past-president of the Housatonic Chapter in Connecticut where she was prime mover in building the programs of the Sharon Audubon Center and establishing its tremendously successful annual festival. Still going strong, George is currently a driving force in the successful capital campaign for Audubon's Corkscrew Swamp Sanctuary in Naples, Florida. Her efforts in organizing tours of Corkscrew's magnificent stands of virgin bald cypress trees have helped to build the 21/4-mile-long boardwalk that winds through the sanctuary, its "Living Machine" model waste-treatment system, and its soon-to-be-completed education center. Aullwood Adventures Aullwood Adventures Aullwood Adventures students share in supporting the Earth Ball. As Jane Sharp, principal of Loos Elementary School in Dayton, Ohio says, "Young people need to be able to recognize the trees of the community as easily as the K-Marts." With this and much more in mind, Aullwood Audubon Center and Farm took a bold step into the future of environmental education this year with Aullwood Adventures, a model program designed to create a cadre of youth who will serve as the future environmental caregivers for Dayton and beyond. The new program, launched in concert with Dayton's Public Schools, builds science proficiencies among students and teachers in a curriculum that features regular visits by students and their teachers to Aullwood's land lab. These classes-on-the-land are reinforced by school assemblies, teacher workshops, and parent involvement -- all of which are linked to real environmental issues in the community. The pilot year of Aullwood Adventures was so successful that the program has been institutionalized as part of the core science curriculum in Dayton schools. New Hand at the Helm of AUDUBON Magazine Lisa Gosselin Credit: L. Bopp Entering its 100th anniversary year, the much-lauded AUDUBON Magazine welcomed Lisa Gosselin as new Editor. In her own words, Lisa comes to the job "with a love and reverence for the natural world," as well as a strong editorial background at outdoor magazines. While keeping the flame of AUDUBON's heritage of serious journalism and stellar photography, she has already begun initiatives to make the magazine a practical tool for conservation-minded readers -- as she puts it, "to have an impact on their lives, to help them them appreciate, understand, and conserve the natural world." It was Lisa who conceived AUDUBON's special "fisheries" issue, garnering nationwide attention for "The Last Hunt for Wild Fish" and its pull-out Audubon Guide to Seafood, which she also tooled for the Internet. The year saw the start of the CSX Scholars Program, which brought Audubon together with CSX Corporation and United Negro College Fund in an unprecedented initiative to encourage exceptional minority students to study the environment and consider careers with an environmental emphasis. Ten CSX Scholars received competitive scholarships paid for by the corporation, enabling them to perform paid internships at Audubon and CSX, with guidance by mentors from our respective staffs. Bent on Diversity Seeking biodiversity? The Smithsonian Institute was, and found it at The Bent of the River Audubon Center, situated along Connecticut's Pomperaug River. The Bent and the Smithsonian recently joined forces to begin a major study which will ultimately document the nation's biodiversity. A carefully delineated one-hectare parcel of the Bent's pristine 475-acre woodland sanctuary was selected as the first study site in what will be a standardized national analysis. Most exciting of all, the Bent and Smithsonian are also collaborating with Connecticut State University to train local science teachers and their students to gather the essential field data, providing them a practical, hands-on educational experience in the natural world. Their work will translate into a baseline biological inventory, which will be used over time to monitor and measure changes in the ecosystem. The National Audubon Society First Field Guides debuted this year to excellent reviews and robust sales. Published in a child-friendly format by Scholastic, Inc., they appear likely to turn a generation of curious kids into budding naturalists. The first six guides cover Birds, Insects, Wildflowers, Weather, Mammals, and Rocks and Minerals. Enthusiastic responses by teachers at the annual convention of the National Science Teachers Association, plus glowing reviews by the media, suggest the guides will become a staple in classrooms, homes, and libraries for years to come. Four new titles are scheduled for 1999, including Reptiles, Trees, Amphibians, and Night Sky.</t>
  </si>
  <si>
    <t>state programs 2</t>
  </si>
  <si>
    <t>Texas Building on a century-old Audubon presence in the Lonestar State, the Texas Audubon Society, in concert with our 20 Texan chapters, had some important successes in its first full year of action, including: Launching Audubon Ambassadors which will train volunteers to assist Audubon sanctuary wardens in managing and patrolling key rookery and nesting islands on the Gulf Coast, and mobilize other volunteers to advocate for protection of the state's colonial waterbirds. Kicking off a major funding campaign to create an Audubon Center at our Sabal Palm Sanctuary, near urban Brownsville, whose activities will be integrated with the state's New World Birding Center, which is also under development. Providing leadership to Environmental Education 2000 (EE 2000) in its mission of developing a broad-based environmental education system for Texas' public schools. Texas Audubon's Executive Director Catriona Glazebrook is co-chairing EE 2000's partnership of environmentalists, business leaders, educators, and government representatives. Shaping the future of science education in Texas' public schools by making recommendations for changes to the Texas Essential Knowledge and Skills for grades K-12, which were adopted by the Texas Education Agency. These changes focus on the need for better outdoor and systems-based science instruction. Sandhill Crane Sandhill Crane, Grus canadensis Alaska Alaska Audubon has assembled a Board of Scientific Advisors, including 38 scientists, to provide counsel on wildlife and habitat issues. If science forms the foundation of Alaska Audubon's advocacy, it was our Alaskan chapters that provided the muscle in a year of significant conservation accomplishments which included: otter Succeeding in prompting the Exxon Valdez Oil Spill Trustee Council (EVOS) to authorize nearly $1 million to protect more than 100 acres of tidelands in the heart of an area designated an internationally important Western Hemisphere Shorebird Reserve. Though the purchase was turned down by the legislature, the direct appeal of Auduboners to the governor helped to finalize the deal. In concert with the State and EVOS, securing purchase of 40,000 acres of critical wildlife habitat on Afognak Island. Thwarting a State transportation plan to build a 30-mile road through wetlands of a designated wilderness area in the Izembek National Wildlife Refuge. Together with our Anchorage chapter and other conservation groups, stopping a U.S. Forest Service plan to build new roads in brown bear habitat for salvage logging on the Kenai Peninsula. As Audubon's representative on the state's Kenai Interagency Brown Bear Study Team, helping to develop a comprehensive conservation strategy for brown bears which are at risk on the Kenai. Participating in an international summit with Russia and developing a bilateral agreement for conservation management of polar bears. North Carolina Audubon's North Carolina State Office opened in October 1997, with the Important Bird Areas (IBA) program as its flagship campaign. The program was launched at a conference in March 1998, attended by 100 Auduboners. The highlight of the conference was a "hands-on" session in which conference participants mapped the locations of potential IBAs in their communities, which, in turn, helped set the agenda for the nomination and designation of sites. Audubon North Carolina is also moving forward to: Work for the protection of National Forests in the Appalachians. Collaborate with state and federal agencies and Audubon's North Carolina Coastal Islands Sanctuary in researching and protecting habitat for colonial waterbirds. Develop a North Carolina edition of Audubon Adventures, along with a new grade-school education program based on the pelican and its habitat. Waccamaw Audubon Society Receives Rachel Carson Advocacy Award The Waccamaw Audubon Society in South Carolina received the first ever Rachel Carson Award for outstanding advocacy by a chapter. Described by Audubon President John Flicker as the "little engine that could of environmental advocacy," Waccamaw Audubon was honored for helping to create Waccamaw National Wildlife Refuge. The new refuge will protect the fragile ecosystem of Winyah Bay whose waterways, wetlands, and forests are home to a remarkably diverse population of birds, plants, and animals. Short-eared Owl Short-eared Owl, Asio flammeus A century of Audubon conservation work in Vermont was affirmed this year in the opening of the Vermont State Office. With commercial and residential sprawl, poor forestry practices, and wetland destruction contributing to the loss or degradation of bird habitat in the Green Mountain State, Vermont Audubon went right to work, beginning by: Joining with the Rutland County Audubon Society to halt legislation that would have permitted lowering water levels in Lake Bomoseen, which would have destroyed adjacent wetlands. Launching a state IBA program in conjunction with the Vermont Institute of Natural Science -- starting with a pilot program that will identify six model IBAs as a springboard for soliciting nominations of other sites. Initiating the Audubon Academy, a training program for volunteer leaders. Golden-winged Warbler Golden-winged Warbler, Vermivora chrysoptera In its debut year, Montana Audubon set an agenda that includes working on behalf of the Big Sky State's 20 National Wildlife Refuges, protecting wetlands, and collaborating with our Population and Habitat Campaign. Montana Audubon also affirmed a commitment to education by taking over management of the Community Naturalist Program, founded by The Nature Conservancy to provide environmental education to grade school kids in rural areas. In concert with the Last Chance Audubon Society, we also joined with the county government in a project to map the wetlands of the Helena Valley. The year also heralded the launch of Montana's Important Bird Areas program. Latin America and Caribbean Many of the birds that grace North America know neither political nor continental boundaries and are equally at home in the northern and southern hemispheres of the new world. Indeed, whether warblers or shorebirds, migrating birds familiar to us in North America also depend upon habitat in Latin America and the Caribbean for their survival. For these reasons, this year set the stage for Audubon's Latin America and Caribbean Program. Through partnerships with conservation organizations in the southern hemisphere, our new program seeks to extend the Audubon mission to all the Americas. In doing so, we will build upon several strong, existing partnerships with Audubon Societies in Belize, Venezuela, Panama, and Mexico, and with the leading conservation organizations in Guatemala. Our Latin America and Caribbean Program got off to an auspicious start with the arrival of Alejandro Grajal as Executive Director. A native Venezuelan who received his PhD in Ecology, Alejandro comes to the job with an extensive background in Latin American conservation. He launched the new program with a strategy meeting at our National Convention in July 1998, attended by representatives from 11 Latin American conservation groups. With these core partners, we set an agenda that will include using tourism as a conservation tool, exploring opportunities to establish Audubon Centers in Latin America, developing sister chapter programs, and nurturing birding programs in partner countries. Mississippi The recent founding of Audubon-Mississippi was made possible by a generous endowment from the Finley family, which, in turn, presents us and our six Mississippi chapters with a tremendous challenge and opportunity to build a culture of conservation in the South. The new state program will be responsible for management and restoration of the new 2,400-acre Strawberry Plains Sanctuary, also a gift of the Finley family. Education and community outreach will comprise the near-term agenda of Audubon-Mississippi, focusing on bird conservation and habitat restoration. A New Audubon Sanctuary, A Future Audubon Center Strawberry Plains Sanctuary "I like everything wild, natural," said Margaret Finley Shackelford in explaining why she and her sister Ruth Finley donated to Audubon their family's 2,400 acre plantation in northern Mississippi. Their gift includes an endowment to manage and restore what will be the Strawberry Plains Sanctuary -- the newest of Audubon's 100 sanctuaries, which encompass more than 250,000 acres. Graced by a tranquil creek and thriving stands of oak, hickory, maple, and beech trees, the new sanctuary contains an even mix of forest and farmland. Throughout much of the Southeast hardwood forests have been rapaciously harvested, making the woods of Strawberry Plains of special ecological importance. Jesse Grantham who will manage the sanctuary and direct Audubon's new Mississippi field office, plans to make Strawberry Plains a model for habitat restoration. He also envisions a Strawberry Plains Bird Conservation Center functioning as the hub of environmental education in Mississippi. As this Annual Report was going to press, we were saddened to learn of Mrs. Shackelford's passing. We are gratified, though, that she lived to see her dream fulfilled of protecting her family's property for wildlife. We are deeply grateful to her. Iowa Iowa Audubon was born this year through a strong partnership with the Iowa Audubon Council and our 11 chapters. As the founding Executive Director of the new state program, Paul Zeph will oversee implementation of a strategic plan that asserts advocacy, education, and chapter development as primary activities. Topping the list of issues on Iowa Audubon's action agenda are water quality, protection of rivers and streams, and restoration of wetland and prairie habitat.</t>
  </si>
  <si>
    <t>from the president: the WOW! Moment</t>
  </si>
  <si>
    <t>Roger Tory Peterson was one of my heroes. You can imagine, then, how excited I was when, two years ago, just a few months before he died, he visited me here at Audubon House. After all, through his art and field guides, he had given me and millions of other people an extraordinary gift -- the ability to identify and appreciate the birds and other wildlife we see outdoors. Given such an opportunity I could not resist asking him what had got him started, what had sparked his interest in birds and nature. In response, gazing at me intently, Roger recounted an incident from his childhood: one day, while walking alone along a woodland embankment in his hometown of Tarrytown, New York, he spotted a brown bird seemingly at rest on the ground. As he approached it, however, the bird burst into flight, displaying its dazzling red, yellow, white, and black plumage. As he went on to explain, the spectacle moved him so profoundly, inspired him so deeply, that something in him was utterly transformed. Without a doubt Roger had related this story before, but he took evident and genuine pleasure in recalling for me that the bird which had changed his life was a Northern Flicker. My hunch is that most conservationists can identify with his story. I, myself, distinctly remember when, as an 11-year old boy, I witnessed an enormous flock of migrating Snow Geese as they landed in a field on my family's farm in Minnesota's prairie pothole country. In my eyes the sight of so many of the huge white birds massed together was magical. Where had they come from, I wondered? Where were they going? And why had they descended on that field? For the first time I sensed that our little piece of earth was part of a much larger world, that through the birds which graced us with their seasonal presence, we were connected as a thread in a larger tapestry of life. A lifetime of curiosity about nature had begun. I have come to understand that such transforming experiences are common among people who love nature, usually resulting from an unexpected encounter with birds or wildlife. I call it the "Wow! experience." In the throes of such an experience you feel such intense passion and exhilaration that all you can say is "Wow!" "They happen out of doors, in the natural world... face to face with the real thing, on the land, in the presence of real birds and wildlife..." I believe that this passion is an essential part of the sustaining power of the conservation movement. And I believe that providing the opportunity to experience such epiphanies is critical to moving more people to participate in conservation work. There is one more essential element common to all of the many Wow! experiences I have heard recounted. They don't take place in front of a television, video game, or computer screen -- or even in a classroom. They happen out of doors, in the natural world. They happen face-to-face with the real thing, on the land, in the presence of real birds and wildlife, in all of the glorious unpredictability and spontaneity of the natural world. Few children have open countryside to wander through as Roger Tory Peterson had. Fewer still grow up on farms as I did. And as our population continues its seemingly endless sprawl across every corner of the landscape, our children and grandchildren will have fewer places and opportunities for real experiences in nature, the kinds of experiences that will provide the essential foundation for the environmental values we hope they will embrace. Temporary stewards of this earth as we are, we will ultimately have to depend on our children and grandchildren to carry on after us. We know that they will protect only what they value, and will value only what they understand. This is why Audubon is committed to environmental education -- and particularly to real-life educational experiences at Audubon Centers. And this is why I have a vision for Audubon that someday every community across the nation will have easy access to an Audubon Center, giving children and families for generations to come an opportunity to find their own Wow! experience close to home. There is new and mounting urgency to this mission. As development continues to consume our communities, remaining natural areas are rapidly disappearing, even as the number of people seeking the pleasures and enlightenment of the land is sky-rocketing. Our task is clear. We must protect the most important habitat in each community for the benefit of birds and other wildlife, and we must make these open spaces available for the enjoyment and education of everyone. The natural world, after all, is its own best teacher. Let me tell you about one special place that I am particularly proud to say Audubon recently protected. For nearly a century, Kathie O'Brien and her family owned and managed 610 extraordinary acres of tallgrass prairie as a working ranch near Lincoln, Nebraska. Through the years, as row crops and houses replaced the natural landscape, this tract remained as one of the state's last and largest unprotected native tallgrass prairies. "I have a vision that someday every community across the nation will have easy access to an Audubon Center, giving children and families for generations to come an opportunity to find their own Wow! experience..." Spring Creek Prairie Tallgrass Prairie at Audubon's newest sanctuary, Spring Creek Prairie Credit: Dave Sands With housing developments and ranchettes surrounding her ranch, Kathie O'Brien was finally forced to put it on the market, where it appeared likely to be the next domino to fall in the game of sprawl. That was when Audubon, with a generous loan from the locally-owned Union Bank and Trust in Lincoln, stepped in to buy the property for just over $1 million. Thus the O'Brien ranch became the Audubon Spring Creek Prairie, our newest sanctuary, and I am pleased to say that we are now raising funds to re-pay the loan and to build an environmental education center for children, families, and visitors to use and enjoy. But this remarkable property is more than a tallgrass prairie, more than rolling hills, wooded draws, and spring-fed creeks. This is where the early pioneers hewed to the Oregon Trail, risking their lives to find a better life in the West. The ruts of their wagon wheels are still distinctly visible across the sanctuary. Imagine schoolchildren hiking up a long hillside, in the actual path of the Oregon Trail. In every direction they see only tallgrass prairie, just as their ancestors did. And when they reach the top of the hill they can see their state capitol in the distance! Audubon Centers like this are resources in the community that help pass on the community's environmental values from one generation to the next. Like a school, church, library, or museum, our centers must be part of the community, supported by the community and reflective of the community's most noble aspirations. I am proud to say that the Audubon Spring Creek Prairie is the newest embodiment of this vision, and I am delighted at the thought of vistors discovering a Wow! experience there. This is but one of many stories that exemplify Audubon's success in the past year. I invite you to discover many others in this report.</t>
  </si>
  <si>
    <t>Audubon Bird Conservation Plan: From Science to Policy to Advocacy</t>
  </si>
  <si>
    <t xml:space="preserve"> The Audubon Bird Conservation Plan is at work. This year saw the final piece of the plan fall into place with the launch of BirdSource and its linkage with the WatchList and Important Bird Areas programs. The plan works because this triumvirate of carefully conceived core programs are rooted in science and built upon a foundation of partnerships with other leading organizations committed to the conservation of birds. But the true beauty of the plan lies in how it is already translating the passion and energy of citizen scientists into advocacy for sustainable conservation measures. Here's how. BirdSource It starts with BirdSource. When, on February 20, 1998, BirdSource premiered to widespread media fanfare, it heralded the foremost databank of information on birds in the New World. The product of a collaboration between Audubon and the Cornell Laboratory of Ornithology, BirdSource embodies a synthesis of several databases, including 98 years of Christmas Bird Count data, all of which is now readily available to conservation professionals, on-line via the Internet. But BirdSource will not be a stagnant resource. Indeed, it will thrive and grow on data continually supplied from the field by citizen-scientist birdwatchers, translating their passion for birds into viable scientific data. In fact, the launch of BirdSource included the "Great '98 Backyard Bird Count," in which 14,000 birders reported information on more than half-a-million birds from every corner of the continent. And the data they supplied has already revealed that El Niño influenced where certain species spent their winter months -- information that may have important bearing on future conservation efforts. The WatchList If BirdSource provides the scientific underpinnings of Audubon's Bird Conservation Plan, the WatchList represents the translation of science into policy. Using BirdSource data, the WatchList includes 105 species, many still thought of as common, but all experiencing alarming declines in population, generally as a consequence of habitat loss. The meaning of the WatchList is clear: we must work to protect birds and their habitats while they can still benefit from preventive action and before they succumb to the crisis-management of the Endangered Species List. In this way, Audubon and Partners in Flight have collaborated to make of the WatchList an instrument of proactive conservation policy -- not only for conservation professionals but also for grassroots volunteers. With 100,000 hits-per-month at the WatchList website, it is evident that the WatchList has aroused grassroots interest, but more importantly, in the case of our Important Bird Areas (IBA) programs, the WatchList is already yielding major conservation victories.  Bird Areas As implemented in a partnership between Audubon and the American Bird Conservancy, the IBA concept is simple: identify habitats critical to the survival of birds, then protect those habitats; make it official, do it publicly, and do it in the company of many allies. The WatchList functions as an early-warning system, identifying birds in need of conservation help and defining the type of habitat they need to survive -- habitat requiring IBA protection. Here is where the Audubon Bird Conservation Plan comes full circle, translating science into advocacy. Indeed, by organizing and mobilizing birdwatchers to use the WatchList to identify and work for designation of IBA sites, we are creating natural constituencies of advocates -- because people will work to protect what they care about. Their passionate advocacy has already secured protection of several key IBAs. Citizen Science Advocacy: IBA Scorecard Achieved official designation of more than 100 new IBA sites in 18 states, making a total of of over 500 state IBAs; and 12 more state IBA programs are in the planning stage. Secured purchase and protection of Bald Eagle Ridge in Pennsylvania and Salmon Creek in New York -- each, as a result of IBA status. Led the way to passage of the New York State Important Bird Areas Conservation Bill that puts IBA criteria into law for state lands. Marshaled Audubon chapter and IBA advocates to work for protection of Conejohela Flats, Pennsylvania and the Great Swamp, New York. Inaugurated bird-population monitoring project, in conjunction with BirdSource, using IBAs as monitoring sites. Published first-ever IBA reports and directories for New York and Pennsylvania. Report from the Ranch: Audubon's Research Ranch grass Collaborated with the Ranchers of the Animas Foundation and the Malapai Borderlands Group to develop a coalition for protection of open spaces for native wildlife and habitats in Arizona. Worked in conjunction with the Chamber of Commerce of the 210 square mile Sonoita Valley to develop a growth management strategy for private and public lands. Began work on a new Grasslands Science Center for education and research, with support from the Fred Maytag Family Foundation. Partnerships in Conservation With Procter and Gamble Company, completed research phase of a study of responses of plants and wildlife to timber harvesting techniques. Joined with International Paper in a second year of a program to develop and implement land-management practices for WatchList bird habitats on timber land. Forged new alliance with the Institute for Bird Populations, through which Auduboners will be trained to manage bird-banding stations. Now It's Gannets in Canada Northern Gannet  In collaboration with the Quebec-Labrador Foundation (QLF) and the Mingan Islands Cetacean Study (MICS), Audubon's Seabird Restoration Program has launched a new initiative to restore Northern Gannets to their former haven on Perroquet Island in Canada's Gulf of St. Lawrence. This new project builds on the Seabird Restoration team's world-renowned successes in restoring indigenous seabirds to their island homes in Maine, California, Hawaii, the Galapagos, and Japan. The above photo shows the first gannet decoys being planted on Perroquet Island by Research Assistant Minga O'Brien and Project Leaders Richard Sears, MICS, Kathleen Blanchard, QLF, and Audubon's Stephen Kress</t>
  </si>
  <si>
    <t>from the chairman: how are we doing</t>
  </si>
  <si>
    <t>A century ago, Audubon was born as the embodiment of the determination of concerned citizens to participate in the conservation of birds. How fitting, then, that the strategic plan which has resulted in a newly rejuvenated Audubon was the product of a broadly participatory process and should have committed us to building the nation's strongest and most effective grassroots conservation organization. It was in June 1995, that Audubon's Board of Directors unanimously adopted a Strategic Plan for Audubon 2000. At the time, I was convinced that we had done the job right, particularly by involving more that 700 chapter leaders and some 1,300 members in what proved to be a rigorous process of planning sessions and focus groups. I also believed that, in John Flicker, we had the right leadership to move our plan forward. But given that the proof of all such well-laid plans is in their implementation, the obvious question three years later is how are we doing? To answer this question we engaged some of the same consultants who had helped us through the process that led to the plan. They conducted interviews among chapter leaders, board members, staff, and senior management, which resulted in what they presented as a "10,000 mile checkup." Indeed, how are we doing? I am pleased to report to you that overall we are making excellent strides in implementing our plan and in realizing its vision of Audubon as the nation's most powerful engine for conservation of birds, wildlife, and their habitats. And though our status report identifies several areas in which we still have plenty of work to do, it stresses that in every area we have made solid progress. The first of the goals articulated in our plan committed Audubon to a return to its roots of bird conservation. This is our golden key to developing more channels for more people to plug into conservation. As John Flicker often reminds me, people will work hardest to protect what they care about. In this we have made an excellent beginning with our BirdSource, WatchList, and Important Bird Areas (IBA) programs -- as you will read about in the body of this report. These programs are providing the scientific underpinnings so essential to our mission. But I am especially excited about the way in which the IBA program is enabling local birders to cross the line into conservation advocacy -- a particular goal of mine. Our strategic plan also placed special emphasis on getting Audubon staff out into the field, closer to our grassroots. In this, too, our 10,000 mile checkup cited major progress. With 18 new state offices and a significant shift in funding from headquarters to field priorities, we are giving our chapters far greater support which, in turn, is providing our volunteers the guidance and organization they need to participate effectively in conservation. Meanwhile, as John Flicker predicted, the position of Executive Director in Audubon's state programs has become the job of choice in the environmental community, enabling us to attract the nation's best and brightest. Most importantly, this energizing of our grassroots has resulted in several major conservation victories -- most notably New York State's adoption of IBA status for all state parks. The challenge before us, however, is to sustain and build upon these successes, with an ultimate goal of having offices in all 50 states. Because advocacy is at the heart of Audubon's mission, I was encouraged that our status report also identified our six national priority campaigns as evidence of substantial progress. Each of these campaigns grew out of a grassroots-driven selection process, and each of them has built its own volunteer constituency, creating new opportunities for citizen participation. Again, conservation results are what count most, and as the 10,000 mile checkup tells us, we are making good progress in all our campaigns, especially the most challenging of them all -- restoration of the Everglades ecosystem. Audubon 2000 also focused on the need to enlarge the scope of our education programs as a primary tool for building a "culture of conservation." Here, too, we have moved forward with an expanded and upgraded Audubon Adventures program and Birds for a Purpose, a new program for urban school children. The many new Audubon Centers also hold promise of a nationwide network that will provide hands-on, out-of-doors, environmental education to people in their communities. We aim to create Audubon Centers throughout the country, as a natural outgrowth of our state programs. In addition, I have two personal goals for Audubon Education, which I believe are closely connected. The first is for a comprehensive, long-term program that spans all grades, K through 12. The second is for a process which efficiently translates success in education to more effective advocacy. This brings me to consideration of our greatest challenge which, as articulated by the 10,000 mile checkup, is also our greatest opportunity. Now that the many aspects of Audubon have made so much progress, it is time to forge them into a whole that is greater than the sum of its parts. We must fit together our core activities, programs, and campaigns so that, in combination, they achieve a bottom line of real, tangible conservation victories that clearly demonstrate that the natural world is better off because Audubon has been at work. I eagerly look forward to reporting to you in the future on how we meet this challenge. Donal C. O'Brien, Jr.</t>
  </si>
  <si>
    <t>Education and Communications: Audubon's education and communication programs educate the public on conservation issues and heighten public appreciation of the natural world and the interaction of people with the environment. These programs encompass the educational activities of Audubon Centers, ecology camps, sanctuaries, chapters, publications, audiovisual productions, and operations that provide general public information. Included in publications is the bi-monthly AUDUBON magazine which covers conservation, ecological, and wildlife preservation issues. Field Operations: Audubon's field programs are based on a system of field offices that: support members and chapters in developing their skills; maintain the Society's local presence; and help direct the priority campaigns and educational activities of the Society. Our field programs also oversee the operations of Audubon wildlife sanctuaries which provide birds and other wildlife with natural habitats and breeding areas. Public Policy and Government Affairs: Audubon's public policy and government affairs program provides services to the Society's chapters and members at the national level. The division concentrates its activities on national campaigns which currently include: restoration of the Florida Everglades ecosystem; addressing population and habitat issues; protecting forest ecosystems; strengthening the National Wildlife Refuge System; protecting endangered species; restoring and protecting wetlands; and protection of habitat in the Upper Mississippi River region. The division pursues the goals of these campaigns using a variety of educational, lobbying and grassroots activities. Scientific and Field Research: Audubon's science and field research program seeks to maintain a high level of technical competency among our field representatives, sanctuary managers and wardens, and education staff. The program encompasses activities such as ecosystems analysis, environmental sciences, and studies of avian feeding and migration patterns. Membership Promotion: The expenses associated with membership development are included under Membership Promotion. Fund Raising: Fund-raising services include the activities of Audubon's Development Department in raising general and specific contributions for the Society. Management and General Services: Management and general services include accounting, auditing, and certain administrative and general support activities.</t>
  </si>
  <si>
    <t>the watchlist</t>
  </si>
  <si>
    <t xml:space="preserve">This Annual Report features photos of numerous WatchList species of birds. The WatchList includes 105 species, many still common, but all experiencing alarming declines in population, generally as a consequence of habitat loss. The meaning of the WatchList is clear: we must work to protect common birds (and their habitats) while they are still common. The WatchList is the product of a collaboration between Audubon and Partners in Flight, a consortium in which we are also a member organization. We are using the WatchList in two ways: first, to help lead the conservation community in a shift from reactive, rearguard actions to a new strategy that puts us in the vanguard, actively setting the agenda for public conservation policy; second, to motivate and equip people to work for protection of birds and wildlife habitat. We firmly believe that people who are motivated by an appreciation of the natural world can and must drive the engine of public policy. </t>
  </si>
  <si>
    <t>Audubon State Programs</t>
  </si>
  <si>
    <t>1997 annual report</t>
  </si>
  <si>
    <t xml:space="preserve"> Several new locations appear on the map of Audubon's America, reflective of the dramatic growth of our State Programs. In particular, we wish to thank the David and Lucile Packard Foundation, the LuEsther T. Mertz Charitable Trust, and Paul Tudor Jones for their generous support of this aspect of the implementation of the Strategic Plan for Audubon 2000. We also wish to thank Jean D. Shehan for donation of land on Chesapeake Bay that becomes Audubon's newest sanctuary. The year saw dramatic growth in Audubon's grassroots capacity with the opening of 11 new state programs, making 14 state offices in all. The new offices join those already established in serving as the delivery and distribution vehicles for all Audubon programs within a state, including bird conservation, Audubon Education programs, chapter activities, Audubon Centers, Audubon wildlife sanctuaries, and, of course, advocacy. We plan ultimately to have offices in all 50 states. Community-based conservation has always been at the heart of the Audubon movement and, we firmly believe, will be the prime mover of the conservation movement of the 21st Century. This is why the focus of our state offices is fixed on citizen volunteers, supported by professional staff in each state, working on a common agenda. For these reasons we have sought to engage our chapters and state councils as close partners at every stage in the formation of agendas and strategic plans for each new state program. Chapter representatives, sitting on state steering committees, are even involved in budgeting and raising funds for their state programs. And, ultimately, it will be our grassroots, speaking through our state programs, who will play the central role in setting our agenda on Capitol Hill. And it will be through our state programs that we will provide our constituents the support services, guidance, and organization they will need to accomplish Audubon's mission in town halls and state houses. Alaska Though the Alaska Audubon Society only opened its doors for environmental business in January 1997, it has wasted no time in making its presence felt by scoring an early victory for wildlife habitat. It seems that the Chugach National Forest had made a decision to conduct a major salvage logging of beetle-killed spruce on the Kenai Peninsula. However, working closely with our Anchorage Chapter, our Alaska office found serious flaws in the Environmental Assessment prepared for the logging operation, which above all failed to evaluate the cumulative impacts of new logging roads on the brown bear population of the Kenai. In a suit brought by the Anchorage Audubon Society and several other organizations, the 9th Circuit Court of Appeals halted the planned road building in lieu of a proper assessment of its impact upon bear habitat. This was both a major victory for responsible forest management and a good example of how Audubon uses sound science to support its conservation advocacy. Looking ahead, protection and enhancement of Alaska's National Wildlife Refuges and their world-class wildlife resources will top the agenda of our new state office. Already, the Alaska Audubon Society and volunteers have helped secure the protection of nearly 200,000 acres of in-holdings within the Kodiak National Wildlife Refuge. Texas The recently founded Texas Audubon Society looks to build on a century-old tradition of Audubon service to the wildlife of the Lone Star State. Audubon is particularly proud of its longtime work to protect the state's matchless diversity of birds, especially their fragile habitats on the Gulf Coast and in the Lower Rio Grande Valley. Inspired by this legacy, Texas Audubon has forged a partnership with the state Parks and Wildlife Department to build the World Birding Center. To be located in the Rio Grande Valley, the new facility will be the premier birding center in the nation, presenting exhibits and educational programs that will enlighten and inspire nature tourists from around the globe. The education plans of Texas Audubon are also coalescing around the new Texas Junior Audubon program. In taking its name from the program that nurtured young naturalists in the first half of the 20th century, Texas Junior Audubon seeks to accentuate the Audubon Adventures classroom programs with hands-on learning that will take children and their families outside to the great classrooms of the natural world. Though its been around but a short while, Texas Audubon has already scored an important accomplishment in the publication of The 1997 Audubon Legislative Briefing Guide, which is helping to set the state's conservation agenda. Work is already underway on the 1998 edition. California Habitat protection topped the year's agenda for the partnership between Audubon-California and the Golden State's 53 chapters, which succeeded in: Rescuing Bair Island through an international media campaign that will secure a 3,000 acre system of islands and tidal marshes as part of the San Francisco Bay National Wildlife Refuge. Assuming management of the Kern River Preserve as Audubon's newest sanctuary, whose 1,100 acres of riparian forest have been designated a Globally Important Bird Area. Spearheaded a revision of the State Endangered Species Act which extends the reach of the Federal E.S.A. while also encouraging landowners to set aside natural habitat. Launching Camp Egret, a grassroots program to strengthen volunteer leadership among Audubon chapters. Educating more than 100,000 students statewide in wildlife conservation, in both English and Spanish curricula. Establishing the Central Coast Birding Trail that promotes local birding sites from Ventura to Monterey. Florida Loxahatchee NWR The year saw an important agreement between National Audubon and the Florida Audubon Society to establish a new partnership in conservation -- affirming the "seamless Audubon" while also consolidating the most powerful environmental voice in the Sunshine State. The new partnership resulted in several major victories for Florida's birds, wildlife, and habitat, including: Establishment of the Florida Keys Restoration Trust Fund, with $1 million to undertake wetlands restoration projects. Stopping an ill-advised permit by the state Department of Environmental Protection that would have allowed petroleum exploration in the Gulf Coast near St. George Island. Persuading the state legislature to approve another $300 million in funding for environmental land purchases in Florida, fully funding the 8th year of the state's 10-year, $3 billion Preservation 2000 land acquisition program. Launching a Chapter Services division to support the six Audubon Councils and 45 chapters with leadership development and training, plus building of chapter networking capacity. Opening a government relations office in Tallahassee to lead state conservation advocacy. Montana In 1997, Montana Audubon and National Audubon affirmed the strength of our partnership with Janet Ellis as Executive Director of the newly constituted state office. Our plan charts a course of action for building the capacity of Montana's nine chapters with a goal of "creating a culture of conservation in their communities." High priority will be given to advocating for the conservation of riparian areas and wetlands, and developing a constituency to support the extraordinary National Wildlife Refuges in Montana. Nebraska Audubon-Nebraska is building upon an auspicious legacy of Audubon achievements in the Cornhusker State, including Wild and Scenic protection of significant parts of the Niobrara River and the rescue of the Platte River from water development projects. Nebraska chapter leaders have crafted a strategic plan for Audubon's new state program that identifies four priorities, including: Education, Chapter Development, Conservation Advocacy, and Fund Raising. Education was overwhelmingly the top priority, with a long-term goal of nurturing a Culture of Conservation in Nebraska. Meanwhile, development of Audubon chapters as powerful community environmental forces is already beginning with a first annual Leadership Conference, designed to enhance volunteer skills. Audubon-Nebraska's advocacy has already scored a first victory with a defense of the state law that insures protection of instream river flows for wildlife and fish. This has saved 11 roosting sites along the Platte River critical to the survival of endangered Whooping Cranes and three-quarters of a million Sandhill Cranes. New York IBCA bill signing In a busy year, the National Audubon Society of New York State, with its 32 local chapters, scored these important victories: Led passage of The Important Bird Conservation Area Bill signed by Governor Pataki, which puts Audubon's IBA criteria into law for all State lands and enables State agencies to incorporate bird conservation needs in management of State holdings -- the first time any state government has legislatively recognized IBAs. Helped pass the $1.75 billion Clean Water/Clean Air Bond Act, which will provide impetus to Audubon's four major conservation campaigns in the Empire State, including Birds, Forests, Wetlands, and Wildlife. Designated 130 IBAs in New York, including the Niagara River Corridor as a Global IBA and the Northern Montezuma Wetland Complex as a U.S.-Canadian IBA. Secured $200 million in funds from the Bond Act for clean up of Long Island Sound. Accomplished a Long Island Sound Restoration Agreement that brought together local, state, and federal agencies, private industry, and many citizen volunteers. Co-chaired the federal Environmental Protection Agency's Long Island Sound Citizen Advisory Committee. Intervened victoriously in wetlands "takings" case on Long Island. Helped acquire federal funds to protect Sterling Forest. Halt a proposed land swap of Catskill Forest Preserve land on top of Hunter Mountain. Pennsylvania Tom Ridge In partnership with Audubon's Pennsylvania's 26 chapters and state council, the Pennsylvania Audubon Society launched a new era of conservation advocacy and education in the Keystone State. As Executive Director of the new state office, Cindy Adams Dunn inherits an already thriving Important Bird Areas program and strongly active Audubon chapters with whom she is working closely on a strategic plan and legislative agenda. Bird protection in Pennsylvania means working with landowners -- both small woodlot owners and huge commercial timber companies -- to develop and encourage management practices conducive to bird conservation and habitat restoration. IBA Kudos for PA Audubon Pennsylvania Audubon's Important Bird Areas program recently earned the esteemed Conservation Organization of the Year award from the Pennsylvania Wildlife Federation. In the program's debut year, the hard work of Pennsylvania Audubon's IBA Coordinator Gary Crossley yielded designation of 72 IBA sites in the Keystone State. More importantly, IBA designation provided Audubon critical leverage in actions to protect migratory shorebird habitat at Conejohela Flats and heron rookeries at the Sheets Island Archipelago on the Susquehanna River near the state capital at Harrisburg. In the photo above, Pennsylvania Governor Tom Ridge receives a bird's eye perspective of the Sheets Island Archipelago. Minnesota Cheryl Miller Habitat protection was central to the agenda of the National Audubon Society-Minnesota this year. For example, working in partnership with the state Pollution Control Agency and Dakota County, we successfully piloted a program that trained, equipped, and supervised volunteers to evaluate local wetlands quality. The low-cost methodology provided scientifically credible information that could prove critical to future land-use decisions by County and State agencies. Looking ahead, the pilot partners have agreed to roll-out an enlarged program in coming field seasons. Minnesota's white pine forests, another focus of Audubon habitat protection, are vitally important to bio-diversity, providing shelter for the nests of Bald Eagles and Osprey. Yet, by some estimates, only 2 percent of Minnesota's once abundant white pines remain. This past winter, however, Minnesota's Audubon Council helped broker a compromise agreement that may go a long way toward preserving and rejuvenating this critical habitat. The agreement -- which brought together the timber industry, landowners, and conservationists -- provides for public review of logging on public lands, a shift to longer harvest cycles, and an annual public report on forestry activity. On the horizon looms a campaign to restore wildlife and habitat along the Upper Mississippi River. Though Audubon's Minnesota office will spearhead the campaign, it will also involve states all along the Big Muddy's watershed, making it, potentially, the most complex and challenging project ever undertaken by Audubon. Cheryl Miller, Director of the Minnesota Audubon's Wetlands Program, received the prestigious National Wetlands Award for Outstanding Wetlands Program Development, including development of a volunteer wetlands-evaluation methodology. The award is co-sponsored by the U.S. Environmental Protection Agency and the Environmental Law Institute. Washington Audubon-Washington focused its efforts this year simultaneously on key habitat issues and long-range conservation strategies. With the battle over environmentally unsustainable logging practices on federal lands entering its final chapter, a new forest protection issue has emerged in the Northwest for which Audubon-Washington is already asserting itself as an authority. Secretary of the Interior Bruce Babbitt has been encouraging development of Habitat Conservation Plans (HCPs) for vast tracts of state and private forest land -- particularly in the Northwest. These plans allow the "take" of threatened or endangered species in return for commitments to long-term habitat conservation. When two large-scale HCPs were presented this year, Audubon-Washington took the lead in conducting scientific evaluations of the plans, then training and mobilizing chapter activists to provide oversight of the Interior Department's implementation. Looking well into the future, Audubon-Washington also launched a collaborative effort with Audubon chapters to develop a state Bird Conservation Program. The program's goal is to identify species and habitat at risk, then to implement conservation plans that combine citizen science, community-based advocacy, and education. New Mexico The National Audubon Society-New Mexico continues to embody a unique combination headquarters for environmental advocacy and conservation education alike -- both activities emanating from the 135 acre Audubon Center donated by the late Santa Fe artist Randall Davey. This dual-program thrust has, for example, enabled Audubon to lead the way to re-introduction of the Mexican wolf into the wilds of New Mexico. Lobbying and chapter advocacy have been effectively combined with a youth education curriculum about the biology and history of wolves to create a ground swell of support for re-introduction. New Mexico Audubon has also just launched Learning is Living, an education program designed to help children and youth learn respect for each other and the world in which they live, by applying lessons about the natural environment in service learning projects. The program's primary objective is to enable children to forge lasting connections with their community and the natural environment. We are also seeking to establish lasting partnerships with community youth -- the environmentalists of the future. The program's unique curriculum equips them to determine for themselves the essential relationship between the natural and human environments, and then to apply this understanding in a community or environmental improvement project. The common-sense ethic informing the program's design is that when children are able to apply what they have learned, they are not so quick to forget. North Carolina The National Audubon Society-North Carolina opened for business in the Fall of 1997 with Camilla Herlevich serving as Executive Director. Protection of natural habitats and endangered species will top the agenda for the new office. This will build on Audubon's historic commitment to protect North Carolina's coastal habitat and birds through our system of 19 Colonial Waterbird Sanctuaries and our Pine Island Sanctuary, which includes 5,000 acres of critically important migratory waterfowl habitat in Currituck Sound on the Outer Banks. North Dakota July 1997 saw the launch of the National Audubon Society-North Dakota with Genevieve Thompson as Executive Director. Thompson brings to the job a background as an environmental consultant in North Dakota and faculty member at Washington State University, with emphasis on natural resource protection and sustainable agriculture. With 3 million acres of Conservation Reserve grasslands interspersed among prairie pothole wetlands, North Dakota produces more waterfowl than any other state in the union. Protection of these unique resources will be a primary focus of Audubon's new office. Vermont With the arrival of new State Director Jim Shallow in July 1997, the Vermont Audubon Society started up with an ambitious statewide agenda, hammered out in partnership with Vermont chapters. Education will be a high priority. The near-term goal is acquisition of the High Pond Youth Camp, which would also entail taking over management of the 2,500 acre High Pond Reserve. The High Pond Audubon Youth Camp is now in its third year, serving junior high- and high school-aged students. Meanwhile, Audubon's Green Mountain Nature Center is looking to acquire an additional 800 acres which could make it Burlington's version of Central Park. Both the High Pond and Green Mountain expansions will be part of a major capital campaign.</t>
  </si>
  <si>
    <t>Audubon's Second Century John Flicker John Flicker President and CEO It is traditional to open an annual report with an executive accounting of the year, of major accomplishments and jobs-well-done. And, in fact, the past year was notable for several seminal Audubon victories, all of which I invite you to read about in the body of this report. But instead of the usual look at the year in retrospect, I would like to take this opportunity to share with you a look ahead, a look at what I believe will be the future of a rapidly changing conservation movement and the central role Audubon is determined to play in its evolution as we enter our second century of service. The New Challenges The Audubon and conservation movements have been growing and evolving together for just over a hundred years. During the first half of the century, we concentrated our work on protecting vast tracts of pristine land, securing them through public ownership. In those less complicated times, our successes were sometimes dramatic. When, for example, in 1901, Audubon's volunteer warden Paul Kreigel sought help to protect the great bird rookery of Florida's Pelican Island, he called on Audubon founder Frank Chapman in New York. Chapman, in turn, called President Teddy Roosevelt who, with an Executive Order, designated Pelican Island the first National Wildlife Refuge, planting the seeds of a system that now encompasses 518 refuges and 92 million acres. The legacy of those early years of the conservation movement endures in Paul Kreigel's son and grandson who continue to protect the birds of Pelican Island, and in the thousands of other Auduboners who volunteer in parks and refuges across the nation. By the 1960s, however, setting aside large tracts of public land was, by itself, no longer enough to protect birds and wildlife. Rachel Carson's Silent Spring exposed the environmental perils of pollution. Lake Erie was dying. The Cuyahoga River was literally in flames. And bird populations were plummeting. Audubon rose to the challenge of this new era in the conservation movement by taking a lead role in enacting such landmark statutes as the Clean Water and Clean Air Acts, Endangered Species Act, National Environmental Policy Act, and Alaska National Lands Act. We are proud of the legacy of this remarkable era of federal activism. And indeed, the nation's lakes and rivers are cleaner, and once threatened birds like Bald Eagles, Osprey, and Brown Pelicans are recovering. Yet, even while we remain committed to sustaining these gains with a strong presence in the nation's capital, we must also acknowledge that the public's demand for sweeping federal solutions to environmental problems has changed. In fact, much of the action is shifting from Capitol Hill to the nation's statehouses and town halls, where federal environmental policies must be implemented, and where decisions about land use are increasingly made. And with this shift, it is becoming clear that the effectiveness of federal environmental policies must depend upon the support of a strong local constituency. The importance of the local environmental arena looms larger in the face of rapidly mounting scientific evidence of a significant decline in bird populations. Of course, birds have always comprised a majority of federally listed endangered species. But The WatchList -- a collaborative project between Audubon and Partners-in-Flight -- now documents an alarming drop among populations of many common birds. Scientists are pointing to loss of habitat as the principal cause. This is significant because birds, with their wide range and rapid metabolisms, have always embodied the best indicators of ecological health. When Rachel Carson wrote Silent Spring, the message the birds were sending us was of an increasingly toxic ecosystem. Fortunately, we heeded that message and enacted laws to clean up the air and water. Now the birds are sending a new message, of an acre by acre attrition of wildlife habitat. Across the nation and throughout the Americas, we are losing precious ground -- a threat potentially far greater than Miss Carson's toxic spring. These, then, are the two great challenges confronting the conservation movement: how to work effectively in an increasingly localized setting and how to stop and reverse habitat loss. Audubon is ready to meet these challenges by making a major investment in our grassroots, with the aim of becoming the strongest community-based environmental organization in the nation. We have already begun committing our resources to developing more ways for more people to plug into the environmental movement because, by doing so, we will more effectively fulfill our mission of protecting birds, other wildlife, and their habitat. "These, then, are the two great challenges confronting the conservation movement: how to work effectively in an increasingly localized setting and how to stop and reverse habitat loss..." Birds: A Crucial Link The birth of the Audubon movement is an old story but still a good one, of how ordinary citizens banded together in passionate protest against the slaughter of birds for plumage -- forming local Audubon Societies. To this day, Audubon is still synonymous with birds. This is one of our great strengths -- because people have a deep and abiding affinity for birds. The soaring eagle, the darting swallow, the trilling warbler, all stir something deep in us, something shared by every human culture. The cave paintings of our Paleolithic ancestors tell us that our affinity for birds is ancient, certainly predating civilization. And today, according to government surveys, 60 million Americans watch birds. Why does all this matter? Because, as more and more people live apart from the natural world, our affinity with birds becomes a last, crucial link to the ecosystem. I believe that an appreciation of birds leads to an understanding of how birds and other wildlife interact with their habitats. I also believe that people will protect only what they value, and will value only what they understand. Audubon envisions a Culture of Conservation -- an ethic of stewardship that will stand beside liberty and equality as core cultural values. I know this sounds like a tall order. But we will not succeed in our mission with anything less. The time is ripe and Audubon is uniquely positioned to lead the community-based conservation movement of the 21st Century. Our 518 chapters and half-million members encompass cities and towns in every state in the nation, as well as Canada and Latin America. This is a tremendous base on which to build, and build we will -- rapidly and on an unprecedented scale. Science: Pointing to the Right Solutions We will start with science. As we work to strengthen our grassroots, science will be the rudder that steers our education and advocacy programs. We will also rely upon science to define the problems and point us to the solutions. If we are to protect birds and their habitat, we must know which birds are declining, and why -- before they reach the endangered species list. This is why we are creating BirdSource. Imagine a powerful new database and public information system that will be the foremost scientific authority on the status and trends of bird populations and habitats in the Americas. Imagine this database being readily accessible to conservation professionals and grassroots volunteers alike, providing them authoritative on-line scientific data for use in meetings with their state legislatures or local zoning boards. This is our conception of BirdSource. In partnership with the Cornell Laboratory of Ornithology, we are constructing BirdSource from the best existing databases in the hemisphere, including Audubon's Christmas Birdcount. This vast new database will then be continuously updated with new data gathered by birdwatchers from across the nation, which these citizen scientists will report to the central database through the Internet. In this way, BirdSource will both feed and be fed by our grassroots, making scientifically valid use of their field skills while providing them the data they need to be effective advocates. "...as more and more people live apart from the natural world, our affinity with birds becomes a last, crucial link to the ecosystem..." Education: Building a Culture of Conservation In growing the Audubon movement, it is clear that we must also further democratize and broaden the base of our constituency. Indeed, if our movement is to be community-based, we must reach out to more of the nation's many and varied communities. Environmental- and science-literacy is the key. This is why education must be central to the conservation movement of the 21st Century. Dating from our founding, education has been at the heart of Audubon's mission. In the classroom, at our Nature Centers, on our sanctuaries, and through the media, Audubon has always been associated with excellence in environmental education. This is why we are confident in committing Audubon Education to four major initiatives designed to grow and diversify our constituency. The first of these initiatives will be accomplished through the mass media. We plan specific steps to significantly enlarge the already substantial audience for Audubon Productions. These steps will build on our award-winning television series and films with new programming and innovative mixed-media ventures. The second is through the much-lauded Audubon magazine by which we have also traditionally reached out to a mass audience, including our half-million members. We envision Audubon continuing to set the standard for reportage that gets the story right on the real issues and for photography that inspires readers with depictions of nature's majesty. We are now planning to add a new dimension to Audubon's excellence, with regular features that directly engage readers in conservation activities. Our third initiative will focus on our nation's classrooms where we plan to build on the success of our elementary school Audubon Adventures program with new multi-media programs for middle and high schools, through which we project eventually reaching 10 million students each year -- in Spanish as well as English. To insure the effectiveness of these new programs, we also plan to continue and expand our commitment to provide teachers the training and resources they need to succeed. Ultimately, though, the natural world is the best learning-lab for the natural sciences. So, for our fourth education initiative, we are readying a new network of community-based Audubon Centers. Across the nation Audubon Centers will be located on our sanctuaries and other local refuges and open spaces to provide a hands-on, out-of-doors, environmental education experience to millions of adults and children close to home. Advocacy: At the Grassroots To support and empower our volunteers to participate in the increasingly local and state conservation decisions of the 21st Century, we have begun to implement a strategic plan of decentralizing our staff. We are already well into the process of establishing state programs, with staff who work together with volunteers to accomplish Audubon's mission in their state. A decentralized state program structure is better able to address uniquely local needs and opportunities. These state programs will serve as the delivery and distribution vehicles for all Audubon programs within a state -- including Audubon Education, chapter activities, Audubon Centers, Audubon wildlife sanctuaries, and, of course, advocacy. We also plan for our grassroots, speaking through our state programs, to play a central role in setting our agenda on Capitol Hill. Thus far we have 14 state programs up and running, with plans to have offices in all 50 states. We are also developing a Latin American program, based in Miami, to support and guide volunteers and programs doing Audubon's work in Latin America. Campaigns: Audubon Places Within the U.S., there are large-scale ecosystems of hemispheric importance in desperate need of protection -- the Everglades, the Platte River, the Lower Rio Grande, and the Upper Mississippi, among others. In some cases entire populations of birds and other wildlife depend on these systems for survival. These are places where generations of environmental degradation will require major restoration as part of a strategy for reviving and protecting them. Ultimately, they are places where people must learn to live in sustainable harmony with nature. Restoring and protecting these Audubon Places and the birds they sustain will be a primary focus of our future campaigns. Science will inform our selection of these key ecosystems, but to secure their protection we will bring to bear the full spectrum of Audubon tools -- including public education, constituency building, grassroots action, land acquisition, habitat restoration, and litigation. Within the conservation community, only Audubon is capable of such diverse strategies and so much firepower. Audubon also has a history of sustaining campaigns of this magnitude, sometimes over several decades. Indeed, we look forward to building our Audubon Places campaigns on the firm foundation of past successes in such diverse places as the Everglades, the Platte River, the Adirondack Mountains, Mono Lake, the Ancient Forests of the Pacific Northwest, the prairie potholes of North Dakota, and the fragile coastal ecosystems of Maine, Texas, and North Carolina. Getting from Here to There As you see, we have a plan -- a good plan, I believe. But if the challenge of the changing environmental arena of the 21st Century is to be met by an appropriately changed and strengthened Audubon -- a new Audubon that will be the very model of a community-based, grassroots powerhouse -- we must have the resources to get from here to there. To fund the needed investment, we are gearing up for Audubon's Second Century Campaign, a major funding drive that will generate capital, program, and endowment funds. With your help, Audubon can lead the conservation movement into a bright and sustainable future. I hope you will be there with us!</t>
  </si>
  <si>
    <t xml:space="preserve"> The new Audubon works. In rolling out our Strategic Plan with investments in the development and organization of our grassroots, we are already realizing a stronger and more sustained impact in the places where environmental policy is legislated and implemented -- at the national, state, and community levels. In the year just passed, this impact was clearly manifest in the dramatic victories and substantial progress we scored in our high-priority National Campaigns. The new Audubon means that our members, chapters, and state councils set the agenda and take an active hand in determining our National Campaigns, including defining goals and creating strategy. Campaigns are the instruments through which we channel Audubon's many strengths -- but, above all, our grassroots energy. With each of our campaigns we begin by building consensus among our chapters. Upon this foundation, we then develop a constituency of activists among our members. At the same time, we also seek to broaden these constituencies through partnerships with other organizations, often outside the conservation movement. Two additional features distinguish Audubon's National Campaigns. First, we bring to bear a diversity of resources unmatched by any other environmental organization -- including public education, constituency building, grassroots action, land acquisition, habitat restoration, litigation, and scientific expertise. Second, we sustain our commitment to a campaign for as long as it takes to get the job done -- as clearly demonstrated by our work on the Everglades, the Arctic Refuge, the Platte River, and the Garrison Diversion, among many others. What follows is an accounting of the year's many successes and few setbacks in our current National Campaigns, including the Everglades, Population and Habitat, National Wildlife Refuges, the Endangered Species Act, Wetlands, and Forests. We are proud in saying that these victories are a tribute to our chapters and members, and to all the grassroots people who make Audubon a major force. Victories &amp; Progress: The Year Accounted for The Everglades alligator The Everglades famous "river of grass" functions as one of the richest biological treasure houses on Earth, being home and haven to 600 animal species, 250 species of birds, and 900 varieties of plants. Indeed, the Everglades has been recognized as a world resource, having been declared an International Biosphere Reserve by the United Nations and a Wetland of International Importance under the Ramsar Convention. The Everglades are threatened by diversions and disturbances to the seasonal water regime; pollution from nearby agriculture and livestock operations; and degradation and destruction of habitat. Goals: To return the Everglades to a sustainably healthy, thriving ecosystem. This must include restoring a more natural water regime, acquiring and protecting critical habitat, and reducing or eliminating the impacts of surrounding agricultural and urban areas. Strategies: To make the Everglades a truly national issue with a national constituency. To build upon statutory protections of the Everglades at the national, state, and local levels. To create a long-term source of funding for Everglades restoration and acquisition. The Year's Victories/Progress Persuaded the Administration and Congress to make the Everglades a major environmental priority in the federal budget with appropriation of $136 million for habitat acquisition and restoration. Proposed creation of a Sugar Import Quota Auction, which would sell licenses to import sugar, providing an average of $100 million per year for Everglades habitat restoration and acquisition -- at no cost to the taxpayer. Won local support for protecting an additional 75,000 acres of Everglades marsh. Population and Habitat Rapid human population growth is the single greatest threat to wildlife habitat. In articulating population as an environmental issue, Audubon advocates for policies that, in stabilizing human population, also encourage people to live in harmony with nature and respect the rights of other species to live and thrive. Goals: To conserve wildlife and habitat by bringing about sensible government policies on human population growth. Strategies: To educate the public and policymakers and, in doing so, to engender a broad understanding about the essential connections between the natural environment and human population. To create a well-informed and articulate national constituency of citizen-spokesmen/activists who will advocate for sensible population policies from an environmental point of view. The Year's Victories/Progress Mobilized grassroots population/habitat advocates who directly lobbied their Congressional delegations, succeeding in persuading Congress to release $385 million in funds which had previously been authorized for international family planning; in doing so, articulated the issue as an investment in the environment. Created 24-minute video and discussion guide entitled "Who's Counting: Population and Habitat in a New Millennium," which document the connections between unbridled human population growth and destruction of wildlife habitat; previewed the video to members of Congress and their staffs. Launched program to train and equip 15,000 grassroots spokespersons in ten targeted states, who will advocate for international population programs as sound conservation policy. National Wildlife Refuges Campaign The National Wildlife Refuge System is unique in all the world. Nowhere else has so much habitat been set aside for the protection of wildlife. Its 518 Refuges, encompassing 92 million acres, function as a great reservoir of biodiversity. And yet the system is chronically underfunded and its traditional mission under constant siege by those who advocate so-called "multiple-uses." Goal: To strengthen the National Wildlife Refuges in their unique mission of protecting wildlife and habitat. Strategies: Through our Audubon Refuge Keepers (ARK) program, to build for each of the Refuges a grassroots constituency of supporters and advocates. To foster legislation and policies that build upon the legacy of the refuge system's dedication to protect wildlife and habitat. The Year's Victories/Progress Launched Audubon Refuge Keepers (ARK) with organization, training, and mobilization of first 20 ARK chapters in California, Florida, and Washington, which are providing local refuges with volunteer labor, expertise, and advocacy. Derailed "organic legislation" that would have revised the priorities of the refuge system by de-emphasizing protection of wildlife and habitat in favor of resource extraction and public recreational uses. Worked with Interior Secretary Babbitt and other organizations to craft an acceptable new "organic legislation" for the refuge system; Audubon was the only environmental organization at the table. Collaborated with the Cooperative Alliance for Refuge Enhancement (CARE) to lobby for more federal dollars to re-build the infrastructure of refuges. Endangered Species Act The federal Endangered Species Act is the strongest and most successful law in the world for the protection and restoration of wildlife imperiled with extinction. The Bald Eagle, Brown Pelican, Peregrine Falcon, and American Alligator are just some of the species that The ESA program has helped to recover from the brink of extinction. Nevertheless, it continues to be underfunded and under constant attack from the so-called "wise use" movement. Goal: To achieve passage of a new Endangered Species Act which is both stronger in protecting wildlife and habitat, and more readily adaptable to the many vicissitudes of implementation. Strategies: To publicize and build a case for the Audubon statement of criteria for an acceptable Endangered Species Act. To sustain and grow our ESA grassroots constituency, and mobilize it at key junctures in the ESA re-authorization process. To educate Audubon chapters in how to effectively participate in the development and implementation of Habitat Conservation Plans and other aspects of ESA implementation. The Year's Victories/Progress Succeeded in fighting off Congressional efforts to present legislation that would drastically weaken the ESA. Created Audubon resolution statement on the importance of the ESA with a list of specific criteria for acceptable ESA legislation; presented statement to members of Congress and their staffs. Convened a task force of Audubon chapter leaders, board members and staff which made recommendations and defined criteria for environmentally sensitive Habitat Conservation Plans. Published "A Citizen's Guide to Habitat Conservation Plans" to guide Audubon chapters and volunteers in how to advocate effectively for environmentally sound HCPs in community hearings convened by the U.S. Fish and Wildlife Service. Wetlands are the most productive biological resource in North America. From bogs, to marshes, to swamps, to potholes, wetlands offer a haven to hundreds of millions of birds and other wildlife. And yet, half of the nation's wetlands have been lost to the plow and bulldozer, and we continue to lose 80,000 acres more each year. Goal: To bring about a halt to destruction of wetlands and reverse this tide by promulgating policies that encourage wetland restoration. Strategies: To grow, equip, and train a grassroots constituency that will effectively advocate for protection and restoration of wetlands on the state and community levels where wetland policies are implemented. To strengthen national statutes and policies governing wetlands. To educate the public and policymakers about the value of wetlands. The Year's Victories/Progress Scored a major victory by obtaining important reforms of the Army Corps of Engineers' wetlands "general permit" authority, including elimination of Nationwide 26 which had resulted in the destruction of tens of thousands of wetland acres each year. Notched an important victory in the federal Court of Appeals which ruled in favor of our action with the National Wildlife Federation against the American Mining Congress and, in doing so, protected wetlands from drainage and excavation activities. Organized chapter volunteers to tour their congressional representatives and other elected officials through local wetlands. The Platte River The Platte River descends from the Rocky Mountains through Colorado and Wyoming, but by the time it reaches central Nebraska it becomes wide and shallow, its channels braided by countless sandbars. It is here that one of the world's great wildlife spectacles takes place. In early spring, three-quarters of a million Sandhill Cranes mass along the river to replenish themselves before dispersing on their migration to arctic nesting grounds. The ancient river also serves as critical habitat for endangered Whooping Cranes, Bald Eagles, and Least Terns, as well as for millions of migrating waterfowl. The Platte is threatened by existing and proposed water diversion projects, which have already sapped the river of 90% of its primeval flows. Goal: To protect and restore Platte habitat, while also enhancing instream water flows for the protection of the river's abundant wildlife, including especially Sandhill Cranes, Whooping Cranes, Bald Eagles, Interior Least Terns, and the millions of waterfowl that depend on the Platte. Strategy: To leverage our strong Nebraska State Council and chapters, along with our new state office and, in doing so, to prevent costly and environmentally destructive upstream water-diversion projects. To promote regional cooperation for the conservation of the river amongst Nebraska, Colorado, and Wyoming. The Year's Victories/Progress Scored major victory in the Nebraska Supreme Court which denied an application to proceed with the Prairie Bend dam -- effectively killing a large-scale water-diversion project that would have devastated crane habitat in central Nebraska. Participated as the lead national environmental organization in negotiations among the Secretary of Interior and governors of Colorado, Nebraska, and Wyoming -- forcing consideration of important wildlife conservation issues that became part of a three-year agreement to work in concert for Platte River habitat and water-flow restoration and protection. Forest Habitat From the ancient temperate rainforests of the Pacific Northwest, to the deciduous woods of the Northeast, to the pine forests of the Southeast and Southwest, the nation's forests have in common that they are the habitat of a marvelous diversity of birds and other wildlife. Moreover, increasing evidence is documenting that forests managed for wildlife protection are of greater economic benefit than forests managed exclusively for timber extraction. Goal: To bring about forest management techniques and policies that emphasize protection of forests as wildlife habitat. Strategies: To sustain and grow our grassroots constituency of forest advocates. To continue to educate the public and policymakers about the fiscal and environmental abuses incumbent with forest management policies that regard forests primarily as extractable resources. The Year's Victories/Progress Organized chapter volunteers to lobby their delegations on Capitol Hill in favor of elimination of federal subsidies funds for construction of logging roads in National Forests. Thousands of Audubon activists poured letters, FAXes, and e-mail appeals into the offices of their congressional delegations. Lost on National Forest road building by one vote, but forced compromise legislation that substantially reduced budget allocations for roads. Stopped the so-called "Son of Salvage Rider" bill which would have permitted destructive logging in public forests without public oversight. Established sister chapters program to share information and expertise in grassroots campaigns to foster conservation-oriented forest management. Garrison Diversion Audubon has a long history of doing battle against the Garrison Diversion -- a huge system of water projects that would change the course of rivers, flood thousands of acres of wetlands and prairie potholes, and in the process destroy large tracts of waterfowl habitat which function as a crucial migration link on the central flyway. Goal: To kill the project or negotiate away its more destructive components. Strategies: To leverage our North Dakota chapters and new state office in building grassroots opposition. To mobilize this opposition in lobbying Congress. The Year's Victories/Progress Derailed $1.4 billion resurrection of Garrison before it arrived on the floor of Congress. Mobilized chapter activists from North Dakota to testify before Congressional committees and to personally lobby their delegations.</t>
  </si>
  <si>
    <t>Communications &amp; Education</t>
  </si>
  <si>
    <t xml:space="preserve"> The revolution has begun. Its opening shots are ringing out over the Internet, across television airwaves, and in the nation's schoolrooms. In the gentle revolution of values that we call the Culture of Conservation, Audubon is committing new resources to making the environmental ethic a core cultural value, and, in doing so, our Communications and Education programs are growing to meet the challenge. In the year just past, for example, we made long first strides toward reaching a vastly larger and more diverse audience, and finding more ways to plug more people into the conservation movement. Nothing better exemplifies this than Wild Wings: Heading South and its sequel Heading North, each of which united the talents of Audubon Education and Audubon Productions in creating an unprecedented learning format. In Wild Wings: Heading South, we combined primetime television specials that aired on PBS and in Britain on the BBC, with live "electronic field trips" that enabled school children to learn about and track migrating birds in the Old World and New. Wild Wings: Heading North expanded on its predecessor by equipping classrooms and students to track migrating geese not only on-line via the World Wide Web but also in "real time" over the four months' duration of the migration back north. Both programs also provided children the opportunity to pose questions to scientists studying the same birds -- by telephone, on-line, and in-person, receiving immediate answers to their questions and engaging in exciting discussions. And to make it all work, teachers received training in how to integrate the programs into the full breadth of their curricula. Audubon Productions also successfully premiered a new program on the Disney Channel, the much-lauded Audubon's Animal Adventures. Each of the half-hour episodes provided family audiences a fascinating look at the natural history of an endangered species, ranging from wolves to sea turtles, and spanning habitats around the globe. Meanwhile, Wild! Life Adventures, our series of specials on TBS, continued to expand its primetime audience, reaching nearly 9 million families with three new specials which explored Beringia, the Colorado River, and the black market trade in tropical birds. Meanwhile, a retooled Audubon Adventures program reached half-a-million children in 16,000 classrooms across the nation. Resulting from focus groups with teachers nationwide, the new Adventures curriculum and Teachers Resource Handbook furnished elementary school teachers with a ready-made, classroom-tested natural science course of studies whose "inquiry-based" methodology supports the new national science standards. Also newly added to the Adventures package was a kit to guide Audubon chapters in sponsoring Adventures classrooms. mouse The planning is done and big news will soon be made with the unveiling of the new network of Audubon Centers, the focus of a major initiative that we envision becoming the heart of community-based environmental education and advocacy. The nationwide network of Audubon Centers will provide communities an accessible place to engage directly in conservation efforts, and a place-on-the-landscape where environmental education takes its best form -- out-of-doors, in the natural world. Though Center programs and facilities may assume many shapes and sizes, according to community needs and interests, they will all be recognizably Audubon places with links to our chapters, state offices, and education and advocacy programs. We have formed an Advisors Team to help chapters and state offices build the capacity needed to get new Centers up and going. The oft-honored Audubon magazine continued to move and inform our half-million members while evoking wide national commentary with pieces like "The Yellowstone Massacre," Doug Peacock's firsthand account of the bison slaughter at Yellowstone National Park. Our flagship publication also featured the most comprehensive reportage of the "feathered dinosaur" fossil found in China, and, alone among U.S. publications, showcased photographs of the striking fossils. Audubon also proudly welcomed to its staff the world-renowned ornithologist Kenn Kaufman. Audubon Productions Breaking New Ground On-Line and On-the-Air Audubon's Animal Adventures premiered as one of the highest rated original series in the history of The Disney Channel, and went on to win the coveted Genesis Award as the Outstanding Cable Television Children's Series. Wild Wings: Heading South pioneered new educational outreach, combining primetime television broadcasts on PBS and the BBC with live on-line electronic field trips via the Internet that reached nearly 1,000 schools in the U.S. and Britain -- the largest ever PBS electronic science adventure. Wild Wings: Heading North expanded upon Heading South with a curriculum that enabled students in 12,000 schools in the U.S. to track and study migrating geese via the Internet and in "real-time" over the 4 months of the epic migration. Audubon at Epcot Gardening for Birds In another unique partnership, Audubon joined with Disney World to create a "Backyard Wildlife Habitat" for the Annual Epcot International Flower and Garden Festival. The purpose of the garden was to demonstrate by example how to use native plants, artificial nests, feeders, and fresh water to benefit wildlife in one's own backyard. Without a doubt, the show's highlight was embodied in the arrival and nesting of six pairs of Purple Martins. Glorious New Sanctuary Future Audubon Center In one of the conservation year's brightest moments, Jean D. Shehan donated to Audubon a nearly-1,000 acre parcel of undeveloped land on Chesapeake Bay -- including 8 miles of bay frontage -- which instantly became one of the flagships of our system of over 100 sanctuaries, as well as the site of a future Audubon Center. Situated at the heart of the Eastern Flyway, the new sanctuary will protect critical habitat for migrating birds, including several WatchList species. As a future Audubon Center it will one day also serve as an outdoor education lab for the Talbot County community. Field Guides for Young Readers The National Audubon Society's First Field Guides Audubon and Scholastic Books, the leading publisher of educational materials for children, are joining in a new venture to publish a new series of field guides guaranteed to turn curious children into budding naturalists. The National Audubon Society's First Field Guides will feature beautiful photography and easy-to-use text in a series that will debut with volumes on birds, rocks and minerals, insects, and wildflowers. Girl Scouts Board the Ark Audubon has also forged a new partnership with the Girl Scouts USA that will enable girls to participate in the Audubon Refuge Keepers (ARK) project. By boarding the ARK, Girl Scouts will join Audubon volunteers in working at their local National Wildlife Refuges, banding birds, restoring habitat, and building and monitoring nest boxes. Birds for a Purpose Children in the Bronx In a collaboration that includes the New York City Parks Council's AmeriCorps Program, our New York City chapter, and three schools in the Bronx, we launched Birds for a Purpose: A Community, Science, and Conservation Education Program. In what has already become a model program, birds are the window through which school children explore the natural world of their urban neighborhoods and contribute to their community by working on environmental restoration projects. In keeping with the new national science standards, Birds for a Purpose engages students in applied science research that helps to develop their science literacy, while also engendering in them an ethic of stewardship for community natural resources and open space. Teachers also benefit through training that empowers them to galvanize a "sustainable learning community" by bringing together families, schools, and community resources. In the coming year, looking to build a national program we plan to roll out the model to Chicago, Los Angeles, Atlanta, and cities in Florida. </t>
  </si>
  <si>
    <t>It was a big year for Audubon Science, a year that saw us take the first major steps to build the Audubon Bird Conservation program. In launching our ambitious, but achievable plan, our goal is to stabilize and re-build troubled bird populations in the Western Hemisphere and insure their long-term conservation. Three major programs -- the WatchList, Important Bird Areas, and BirdSource -- form the foundation of our plan. All three leverage Audubon's science capacity through key partnerships with other highly respected scientific and conservation entities. The WatchList debuted this year to significant fanfare and media attention. Resulting from our collaboration with Partners in Flight, the WatchList includes 105 bird species, many of them still common, but all of them appearing vulnerable and some experiencing alarming declines in population. In most cases, habitat loss is the culprit. The message of the WatchList is clear: we must work to protect common birds and their habitats while they are still common. And, indeed, already the WatchList is helping to set a new conservation agenda nationwide, serving to focus the efforts of federal and state agencies, national environmental organizations, and, most tellingly, Audubon chapters. As one example, the presence of WatchList species has become a primary criterion for designation of state Important Bird Areas (IBAs). The IBA network is clearly an idea whose time has come. The concept is simple: identify the habitats critical to the survival of birds, then protect those habitats: make it official, do it publicly, and do it in the company of many allies. Through the leadership of Audubon's state offices and councils, along with the added collaboration of Audubon chapters, we launched 12 State IBA programs this year, resulting in the designation of more than 300 sites. And with our partner, the American Bird Conservancy spearheading the effort, another 150 IBAs of national and global significance were designated in the Americas. By organizing and mobilizing citizen-science birdwatchers and advocates to identify and work for designation of IBA sites, we are at the same time building grassroots constituencies for their protection. When completed, BirdSource will comprise a massive on-line database which will provide the most current and comprehensive data available on the distribution, migratory pathways, and population trends of New-World birds. In collaboration with the Cornell Laboratory of Ornithology, we have been busily assembling and programming data from a variety of sources, including 97 years worth of Audubon's Christmas Bird Counts, the oldest and most complete record of avian life in the Americas. When it goes on line in 1998, BirdSource will be continually updated by infusions of data from citizen-scientist birdwatchers. Herein lies the true beauty of BirdSource: by providing for the input of new data from the field, BirdSource will literally serve as the means for America's millions of birding enthusiasts to plug into the conservation movement, while at the same time providing advocates and professionals the hard data they need to protect birds and their habitat. WatchList on the Web Audubon recently launched the WatchList Web Site, enabling birders and other citizen-scientists to obtain on-line information about bird species at-risk. The WatchList is an important new tool for wildlife conservation, which identifies birds at-risk before they become endangered with extinction. In this way it serves as an early-warning system to wildlife and management agencies, and to the general public, enabling them to take preventive conservation measures. Audubon Science in Action: A Big Year at a Glance starfish Audubon's Living Oceans program leads a coalition to successful passage of a much strengthened Magnuson Act, which expands protections against overfishing, bycatch, and habitat destruction. important bird areas Audubon's state Important Bird Areas program achieves official designation of over 300 IBAs in 12 states, and partners with the American Bird Conservancy to designate another 150 national and global IBAs. In addition, Audubon leads the way to passage by New York State of an IBA-inspired law to identify and protect key habitats on state lands. CLO Audubon renews historic partnership with the Cornell Laboratory of Ornithology to create BirdSource, a vast new on-line database which will be the unparalleled authority on the status of avian populations in the Americas. PIF Audubon, in collaboration with Partners in Flight, publishes the WatchList and launches the WatchList Web Site. shark Living Oceans' work for shark conservation pays off with the decision by National Marine Fisheries Service to reduce permitted catch of sharks by 50%. seabird restoration program Audubon's Seabird Restoration program enjoys record high counts of birds in re-established colonies in Maine, California, Hawaii, and Canada. coffee beansCafe Audubon Café Audubon -- a certified shade-grown coffee -- is introduced to the market, providing consumers good java and a means for helping to protect and promote traditional shade coffee plantations which function as natural winter habitat for many migratory songbirds. On the Leading Edge of Conservation: Audubon Partnerships with Industry Collaboration is the name of the game for Audubon Science as we seek to leverage our resources and influence in the service of birds, wildlife, and habitat. Two new partnerships exemplify how we are working with industry and private land owners to foster new models for wise land management. International Paper With International Paper and researchers from North Carolina State University, we have launched a study to document bird diversity and habitat needs in a 30,000 acre tract of industrial forest in North Carolina. The goal of the partnership is to define the needs and costs of stewardship for WatchList species on this and International Paper's other holdings. Procter &amp; Gamble With Procter &amp; Gamble we are collaborating on a study of wildlife populations in non-industrial forest lands in northeastern Pennsylvania. The study is evaluating the effects of various harvest techniques on wildlife habitat, with particular attention to their impacts on 11 WatchList species.</t>
  </si>
  <si>
    <t>chairman's message</t>
  </si>
  <si>
    <t>This is an exciting time to be a part of Audubon. In traveling the country and visiting with our chapter leaders and field staff, I find myself met with an enthu- siasm that is unequaled in my many years with Audubon, an enthusiasm and confidence born of a renewed vision and sense of common purpose. How did this come about? It started at our National Convention in Fort Myers, Florida, in December 1994, when Audubon members, chapter leaders, Board members, and staff joined in concert to begin strategic planning for one of the great founding organizations of the conservation movement. This collaboration resulted in a Strategic Plan for Audubon 2000. From the outset and at every step of the way, the rigorous work that led to our Plan involved our grassroots. Indeed, more than 700 chapter leaders and some 1,300 members participated in planning sessions and focus groups across the nation. If nothing else had emerged, the profound trust we forged with our grassroots would have justified the planning process in which all of us shared. But, in fact, something very significant emerged in the form of our Strategic Plan. Strongly endorsed by our chapters and unanimously approved by our Board, our Plan begins by renewing Audubon's core mission -- "to conserve and restore natural ecosystems, focusing on birds, other wildlife, and their habitats for the benefit of humanity and the earth's biological diversity." In specific terms and timelines, our Plan also charts the course by which Audubon will become one of the strongest and most effective grassroots organizations of any kind. This entails major investments in staff and programs which will support chapter leaders, grow our membership, and forge organizational links among chapters, members, and staff, all with an eye to becoming a powerful force for environmental advocacy at the community, state, and national levels. It also commits us to significant growth and development of education programs with an eye to creating an environmental ethic and, ultimately, to bringing about a Culture of Conservation. These are ambitious goals, but I am pleased to report that Audubon's Plan is working. Its implementation is well underway, and it is already yielding tremendous results -- some of which you will read about in the body of this annual report. In particular, we are proud that Audubon has regained its prominence as the place of choice to work in the conservation community. And certainly, the tremendous new staff we are attracting supports and endorses our renewed confidence and enthusiasm. Making a reality of a plan as ambitious as ours requires help, and I am deeply grateful to the David and Lucile Packard Foundation, the LuEsther T. Mertz Charitable Trust, Jean D. Shehan, and Paul Tudor Jones for the major gifts they awarded us for this purpose. I hope, if you are among our many other supporters, that you also share in the excitement of Audubon's renewal. Your support and confidence are critical ingredients in the results we are reaping now and in the promise of our future.</t>
  </si>
  <si>
    <t xml:space="preserve">President's Message: </t>
  </si>
  <si>
    <t>This annual report features photos of numerous WatchList species of birds. The WatchList includes 90 species, many still common, but all experiencing alarming declines in population, generally as a consequence of habitat loss. The meaning of the WatchList is clear: we must work to protect common birds (and their habitats) while they are still common. The WatchList is the result of a collaboration between Audubon and Partners in Flight, a consortium in which we are also a member organization. We are using the WatchList in two ways: first, to help lead the conservation community in a shift from reactive, rearguard actions to a strategy that puts us in the vanguard, actively setting the agenda for public conservation policy; second to motivate and equip people to work for protection of birds and wildlife habitat. We firmly believe that people who are motivated by an appreciation of the natural world can and must drive the engine of public policy.</t>
  </si>
  <si>
    <t>Grace</t>
  </si>
  <si>
    <t>A Message from the Chairman</t>
  </si>
  <si>
    <t>1989 Annual Report</t>
  </si>
  <si>
    <t>This past winter, my good friend Donal O'Brien ended 12 years of service to Audubon, the last 5 years as the Society's Chairman. Donal guided Audubon through a period of dramatic change. During his tenure, he smoothed the transition in leadership that bade farewell to Russ Peterson and welcome to Peter Berle as Audubon's President- strong, capable leaders who represented the caliber of staff the Society attracted during Donal's years of service. Change was sometimes wrenching, as when the Society established new procedures for selection of some Directors by our chapters, but to this process Donal brought a gentleman's candor and patience. Perhaps most important, Donal helped to restore Audubon's fiscal strength, insuring for the Society a bright future. In all, he conferred upon the proceedings of the Board dignity, grace, and good humor. We shall miss him. Filling the large shoes that Donal left behind will not be easy, I can assure you. But as he would confirm, a periodic change in leadership is essential to the vitality of any great institution and Audubon is surely a great institution. A transition in leadership brings new perspectives to old problems and, indeed, new definitions of what the problems are. In under- taking the job of Audubon's Chair- man, I have observed with interest the simultaneous transition in our nation's leadership. It seems to me that President Bush, my sometime neighbor Down East in Maine, and his new administration have already brought some surprisingly new perspectives to old problems, particularly environmental problems, and that for the first time in eight years Audubon and its allies in the environmental community have an opportunity to advance significantly our collective agenda. During his campaign, Mr. Bush pledged himself to becoming the "environmental president." Though campaign rhetoric should always be tasted with a grain of salt, his was encouraging rhetoric, and his pledge provided a public standard by which environmentalists can measure his actions. As his first action on the environmental front, the President appointed William Reilly to head up the Environmental Protection Agency. Having served as president of World Wildlife Fund, Bill Reilly brought impeccable environmental credentials to the task of reviving a dispirited agency whose mandate had been all but forgotten. Mr. Reilly immediately heeded the call of Audubon to review personally the potential environmental impacts of the proposed Two Forks Dam in Colorado-a monster boondoggle that would have seriously threatened the ecological viability of the Platte River. In what by any standard was a courageous decision, Mr. Reilly initiated a full review of Two Forks. In doing so, he out- raged western water development interests who have, in turn, in- tensely lobbied the Bush Administration. To the President's credit, he has stood staunchly behind Reilly's decision, enduring no little political flak in the process. With stakes riding so high on the out- come of the Two Forks controversy, it behooves environmentalists to support the administration and especially Bill Reilly as they tough this one out. Mr. Bush is also to be com- mended for taking leadership in the long battle to achieve strong clean air legislation. In his recent proposal to Congress, the President called for: (1) substantial reduction of the sulfur dioxide pollutants that cause acid rain; (2) tightening of standards for automobile emissions that cause smog while also promoting the development of vehicles that run on alternative fuels; and (3) reductions by various industries of toxic air pollutants. Though we may take issue with the amounts and timing of the pollution reductions proposed by Mr. Bush, he has correctly defined the agenda and by his initiative has made clean air a national priority. During his election campaign, the President also committed his administration to a policy of "no net loss" of wetlands. In the wake of James Watt, Ann Gorsuch, and firends, this is heady stuff. But if it provides enviornmentalists an opportunity to hold Mr. Bush up to his own, self-professed standard, it also demands of us new responsibilities. We must remember that our mission is to promote wise public policies fro the protection of the enviornmnet and not to devote ourselves to identifying and vilifying "enemies." We should revel in the unusual position of supporting a president's environmental decisions, as in the matter of the Two Forks Dam, and his enviornmental proposals, as in Mr. Bush's pledge to protect wetlands. Does this mean we should retract our claws in teh face of ill advised policies? Nothing of the sort. Among the positions Mr. Bush articulated during his campaign was his support of opening the Arctic National Wildlife Refuge co oil and gas development. He certainly cannot have witnessed the magnificent wilderness spectacle of spring along the Arctic coastal plain: How else could he refer to it as "that refuge up there?" But if we are to acknowledge his willingness co address seriously some of our most urgent issues, shouldn't we also make an equally serious effort co enlighten him about the extraordinary resource at stake in the Arctic refuge and the many energy alternatives worth exploring in lieu of destroying a last great wilderness? Times change, and so do national administrations. If nothing else, political common sense dictates that we give Mr. Bush and his team a fair chance. I began by asserting that great institutions must change if they hope to remain vital forces in public life. Being at the incoming end of a transition in leadership at Audubon, I find my- self hoping that environmental leaders will accord the President the chance to succeed that my friends and colleagues in the environmental community have allowed me. I also hope that with our support, as well as our vigilance, his success will fulfill our highest hopes.</t>
  </si>
  <si>
    <t>Seek Solutions for Global Problems</t>
  </si>
  <si>
    <t>Audubon continued its leadership of the Western Hemisphere Shorebird Reserve Network, a confederation of North and South American government and private conservation agencies dedicated to protecting the pan-hemispheric habitats of migrating shorebirds. During the past year, we realized dramatic growth in the network with the addition of major new reserves, including the Bay of Fundy in Nova Scotia, three sites in Suriname, and Stillwater National Wildlife Management Area in Nevada. Audubon launched its Foreign Assistance Action Project, a visionary initiative designed to educate and mobilize a new constituency of citizens concerned about the impact of U.S. foreign assistance on the environmental future and economic sustainability of developing nations. In workshops across the country, Auduboners and other grassroots leaders are learning that they can make a difference in how the U.S. makes foreign assistance grants and consequently how the Third World manages its natural resources. For Audubon to be effective, our message must be heard. For this reason we operate an extensive program of public outreach that reaches a broader public than any other and that, I believe, is setting the standard for innovation. Highlights this year included: We broadened our ability to reach out to grassroots resources by re-opening an Audubon Regional Office for the Northeast in Albany, New York, and by opening a new State Office in Hawaii. The Audubon Adventures program, which provides high-quality environmental education to schoolchildren, grew last year to include 300,000 students in 10,000 classrooms nationwide-50,000 of these children coming from minority backgrounds, including Native Americans. Also last year, the public school systems of Atlanta, Cleveland, and Philadelphia joined the special Urban Audubon Adventures program for inner-city schools. Audubon's television department continues to leap forward with exciting innovations, having hit the market with a much-lauded new series of educational computer software to teach children and adults about the environment, and initiating the development of a prototype for an educational series using the new multimedia interactive video technology. By timing the debut of "Crane River," a new World of Audubon Special for television, with publication of an AUDUBON magazine also devoted to the Platte River, we focused public attention on the fate of the beleaguered river in a powerhouse way that no other organization can match. This year's edition of the Audubon Wildlife Report, which focused on the National Marine Fisheries Services, prompted a program reassessment within the agency and established Audubon's expertise in marine resource issues. These lists account for only a portion of the victories Audubon achieved in the past year. Yet they suggest the breadth of our work and the depth of our resources. The year also marked many other important accomplishments for the Society that represent important progress in our efforts to fulfill the Audubon Cause. For example, in response to the Valdez oil spill, we presented Congress with a six-point action plan to prevent a similar tragedy in the future. The plan has thus far received favorable press and congressional commentary. Audubon also contributed a unique perspective to the public discussion of the global warming phenomenon, alerting policymakers and the scientific community to the effects of climate disruption on natural ecosystems. We are poised to launch a major scientific investigation into this issue. The biotechnology revolution prompted Audubon's science team to examine the potential consequences of bioengineered agriculture on land use. And I have been appointed to a special EPA panel to study policy options for regulating biotechnology. Audubon was also very active on the international front. Our international team authored sections of the environmental community's Blueprint for the Environment, calling for the new Administration to promote population programs and sustainable development in the Third World. The Audubon science team that attracted international attention for its success in restoring puffin colonies on the coast of Maine was invited by the government of Ecuador and the Charles Darwin Research Station to collaborate in a project to restore the severely endangered dark-rumped petrel to the Galapagos Islands. And the second international Audubon camp-bivouacing in Kenya-provided fun and enlightenment for American activists, amateur naturalists, and teachers. Only an organization with a mandate as wide-ranging as the Audubon Cause would undertake so ambitious an agenda. And only the National Audubon Society can work so effectively on so many fronts. This year's annual report will tell you more about the people and programs that drive our Society to pursue its cause.</t>
  </si>
  <si>
    <t>Promote Rational Strategies for Energy Development and Use, Stressing Conservation and Renewable Energy Sources</t>
  </si>
  <si>
    <t>When the Exxon Valdez ran aground in Alaska's Prince William Sound, 11 million gallons of oil spread devastation throughout one of the Earth's most pristine, wildlife-rich ecosystems. In response to the disaster an outraged American public has demanded that industry and government leaders reassess the risks we take in generating and consum- mg energy. To environmentalists, the challenge is long overdue. Such ecological nightmares as the green- house effect, urban smog, acid rain, nuclear accidents, and maritime oil spills have cast harsh light on the hazards and limitations of our cur- rent energy strategies. Audubon has been assessing the ecological consequences of the nation's energy policies for more than a decade. During the 1970s energy crisis, the United States began to explore alternatives to offset the Middle East oil embargo. Such efforts waned as lines at the gas pumps dwindled, but Audubon strengthened its commitment to energy issues, recognizing that waste- ful energy policies lay at the root of increasing environmental degradation worldwide. 12 In 1980, Dr. Jan Beyea, a nuclear physicist and former re- searcher at Princeton University's Center for Energy and Environ- mental Studies, joined Audubon's staff with a mandate to investigate the links between energy policy and environmental quality. Within the next few years, he and his col- leagues published the Audubon Energy Plan, a comprehensive, innovative blueprint for reforming U.S. energy policies and practices. The Audubon Energy Plan shows how by conserving energy and using alternative, renewable sources, the country can inexpensively and independently meet its energy needs by the year 2000 without harming our natural environment, public health, or quality of life. The plan was a landmark work that established Audubon activists' energy agenda for the 1980s and continues to make a major impact on the ways in which the country generates and consumes energy. For example, in 1987 Congress passed the National Appliance Efficiency Act, a ground- breaking energy conservation law that matches the detailed recommendations in the energy plan. Audubon and its affiliates promoted appliance standards at the state level and played the lead role in forcing appliance manufacturers to acquiesce to a national standard. Last year, again following pressure by Audubon at the state level, Congress further strengthened the law by setting stringent standards for fluorescent lamp ballasts. Audubon's efforts to stop acid rain, decrease urban smog, and reauthorize the federal Clean Air Act are all backed by the energy plan's recommendations to improve automobile fuel efficiency and decrease industrial emissions. The reasoned, scientific basis of the Audubon Energy Plan also positioned us to negotiate with developers who are planning major hydro projects for James Bay, Canada, that would jeopardize critical wildlife habitat. The energy plan is helping, too, to wean the country from risky offshore oil drilling and from oil exploration in Alaska's unspoiled Arctic National Wildlife Refuge. Audubon is in the midst of a high-priority campaign to prevent development of the refuge. Pressure to drill is intense, even in the wake of the Valdez spill. The energy plan clearly proves that there is no need to violate the pristine refuge. A mere 1.7-mile-per-gallon improvement in fuel efficiency standards for cars would save more oil than drilling in the refuge is expected to produce.</t>
  </si>
  <si>
    <t>A Bird's Eye View of Audubon</t>
  </si>
  <si>
    <t>In the late 1800s feathers were worth their weight in gold to the millinery trade, and wild birds, especially plumed wading birds, were slaughtered mercilessly. In protest, ordinary citizens gathered together and formed the early Audubon societies, so named after the famous painter and naturalist John James Audubon. In 1905, these state Audubon societies incorporated as the National Association of Audubon Societies for the Protection of Wild Birds and Animals, since shortened to National Audubon Society. Now, with nearly 600,000 members and a staff of environmental professionals whose talents and expertise span science, education, law, public policy, communications, publishing, television, and film, Audubon is one of the foremost organizations working to protect the environment. The strength of the organization lies in its network of 512 chapters, which are community-based Audubon societies encompassing the 50 states and several Latin American nations. Nine regional and five state offices coordinate chapter activism and serve as centers of environmental action. The Society's chapters link up with Audubon's headquarters in New York City and our Government Relations Office on Capitol Hill in Washington, D.C. The Society publishes the leading conservation and nature magazine, AUDUBON; an ornithological journal, American Birds; a newsjournal of environmental issues and grassroots activism, Audubon Activist; a newsletter as part of the youth education program, Audubon Adventures; and an encyclopedia of wildlife management programs, the Audubon Wildlife Report. The award-winning World of Audubon Specials for television, which air on public and network television, bring the conservation message to millions of people outside the Society's membership. The Audubon Adventures youth environmental education program reaches more than 300,000 children in 10,000 classrooms nationwide, from inner cities to Indian reservations. Teachers and other adults learn at Audubon Ecology Camps. Thousands of visitors each year see nature close up at the Society's six nature centers. And the Audubon Expedition Institute serves as a unique traveling university. In a national network of 88 sanctuaries, Audubon protects rare habitats and wildlife, from Maine islands and Louisiana coastal marsh to western prairie. Audubon scientists perform pioneering studies 9f ecosystems and wildlife species, and are breaking important new ground in such diverse fields as global climate disruption, biotechnology, water management, energy conservation, and solid waste management. The Science Division ensures that the Society's environmental policy decisions are based on fact. While a passion for birds and wildlife is still the force that most often brings Audubon members together; the Society has long since become involved in the full spectrum of environmental issues, including such global concerns as air and water quality, population, energy policy, climate disruption, and management of wildlife refuges. The Society is a nonprofit, tax-exempt organization supported by membership dues, gifts, and foundation and corporate grants. Benefits of membership include a subscription to AUDUBON magazine, membership in a local chapter, and the satisfaction of being part of one of the world's oldest and most effective movements to conserve wildlife and wild places and to maintain a diverse and healthy environment.</t>
  </si>
  <si>
    <t>From the President: A Cause for Optimism</t>
  </si>
  <si>
    <t>The half-a-million people of the National Audubon Society are united by a common creed. We believe that humankind exists as part of the ecological systems linking all life on Earth. We further believe that we have a special responsibility to serve as good stewards of the planet's viability. We Auduboners-including grassroots volunteers, chapter leaders, staff and board, and the foundation, corporate, and individual donors who support our Society - distinguish ourselves by a willingness to act upon our collective convictions. We share a sense of mission embodied in the agenda for action we call the Audubon Cause. The five tenets of the Audubon Cause represent a broad commitment reflective of the depth and diverse strengths of our Society. Only an organization with a staff of scientists, educators, land managers, writers, television producers, lawyers, and lobbyists; only an organization prepared to marshal a network of 510 chapters and 580,000 members; and only an organization that can integrate these many parts into an effective instrument for political action-in short, only the National Audubon Society is capable of working on the broad front defined by the Audubon Cause. Yet the Aububon Cause is more than an agenda for action. It is a challenge. It sets the standard by which we measure the success of our collective work. We at Audubon talk about our work as making a difference. I believe that in pursuit of the Audubon Cause we are making a bigger difference than ever before. Last year, I along with other environmental leaders met twice with President George Bush-on the first occasion to recommend to him an environmental agenda for his new administration and on the second to urge him to propose strong new clean air legislation. I and members of my staff also met with William Reilly, newly appointed head of the Environmental Protection Agency, to encourage him to examine personally the environmental impacts of the proposed two forks dam project on the Platte River-which he subsequently did. These and other high-level meetings between Audubon and key government officials confirm that Audubon has become a major player in the arenas in which this nation makes environmental policy. Yes, driven forward by dedication to our mission, Audubon is making a difference. I am pleased to report that during the past year Audubon was more successful than ever in meeting the five-point challenge set by the Audubon Cause. Measured against this exacting standard, it was a year of inspiring victories that included:</t>
  </si>
  <si>
    <t>Seek Solutions for Global Problems Involving the Interaction of Populations, Resources, and the Environment</t>
  </si>
  <si>
    <t>Audubon began with birds and, since birds are the most cosmopolitan of creatures, early Auduboners had a uniquely international perspective on the environment. Many of the species that fascinate and concern birdwatchers migrate across geopolitical borders, so it was natural that the Audubon Cause would include a global mandate. Though it may not be news that the revolution in communications technology has steadily shrunk the world, it has only been in the last decade that people have begun to realize that we are all part of the same fragile global eco- system and that pollution and other environmental problems cross borders as easily as wild geese. Given holes in the ozone, global warm- ing, desertification of Africa, and deforestation of the tropics, global environmental issues have achieved the dubious distinction of being six-o-clock newsworthy. Fran Spivy-Weber, Audubon's Director of International Programs, admits that global environmental problems can seem so overwhelm- ing that they paralyze even experienced activists. The challenge, she says, is to slice the issues into "bite-sized pieces" and then to come at them from innovative new angles. Audubon has more angles than Euclid. One such angle entails linking Audubon's stateside members with new Audubon chapters abroad. Spivy-Weber, with help from the Society's regional offices, has nurtured Audubon chapters and affiliations in Mexico, Guatemala, Belize, Venezuela, and Panama, as well as in the U.S. territories of Puerto Rico and Guam. This not only gives our domestic chapters a direct connection with pressing environmental issues in Latin America, but 18 also provides Audubon with the leverage to apply local pressure there. Audubon supports its international chapters with technical assistance on environmental issues, fundraising, and education programs. We are also internationalizing our efforts through several ex- change programs. Our Population, Wildlife, and the Environment Study involves Audubon sanctuary managers and wildlife habitat man- agers from around the globe in a unique study of the problems posed by human population pressures on the management of natural areas. Audubon managers and their counterparts from abroad will perform on-site analyses of each other's sanctuaries and then co-author chapters of the study, which will be published in book form. In another exchange program, Audubon interns are spending steamy hours in the field monitoring the nesting success of the severely endangered Puerto Rican parrot-this as part of a U.S. Fish and Wildlife Service program to rescue the parrot.</t>
  </si>
  <si>
    <t>Further the Wise Use of Land and Water</t>
  </si>
  <si>
    <t>Among Audubon's biggest triumphs of the year was our success m persuading the EPA to initiate proceedings that could lead to a veto of the proposed Two Forks Dam on the South Platte River in Colorado, a billion-dollar project designed to supply water to Denver and its suburbs. Two Forks would have destroyed scenic Cheesman Canyon and threatened irreplaceable migratory waterbird habitat downstream in central Nebraska. Millions of birds, including 80 percent of the world's population of sandhill cranes and four endangered species, depend on the central Platte's habitat. The battle to protect the river exemplifies Audubon's commitment to fostering the wise use of land and water. In the debate over Two Forks Dam, fundamental questions about water use were at issue. Is it appropriate or even necessary for a municipality to meet its water needs by building an environmentally destructive dam; or are there smaller, cleaner alternatives to meet realistic requirements? The answers came loud and clear from the thousands of Audubon activists who protested construction of the dam at hearings in Colorado and Nebraska, from the steadily growing percentage of Denver voters who oppose the dam, and from Environmental Protection Agency Administrator William Reilly, who courageously initiated proceedings to veto the project. Every Audubon resource has been marshaled to save the Platte River habitat, one of Audubon's high- priority campaigns. To bring the issue to national attention, we premiered "Crane River," a World of Audubon Special, on SuperStation TBS and on PBS and devoted an issue of AUDUBON magazine to 16 the Platte. Audubon scientists contributed to the campaign by publishing a monograph, Threats to Wildlife and the Platte River, which is sure to have a significant impact on the nation's future management of river .. resources. In the monograph, Audubon's Environmental Policy 1 Analysis Department synthesizes the scientific, legal, and political issues pertinent to conservation of the Platte. The monograph projects that the river's habitat will be destroyed if water development continues unrestrained. Through legal channels, including participation in a U. S. Supreme Court suit filed by Nebraska against Wyoming, Audubon is attempting to establish water rights for wildlife on the Platte, and by extension to modify western water law. In this proceed- ing, Audubon is represented by its president, Peter Berle, a member of the Supreme Court Bar.</t>
  </si>
  <si>
    <t>Audubon was responsible for persuading the Environmental Protection Agency to initiate proceedings that could lead to a veto of Two Forks Dam on thc Platte River. The dam-a billion-dollar boondoggle, environmentally and economically unsound-would threaten the ecological viability of the Platte. Audubon coordinated a grassroots education and mobilization campaign that brought thousands of activists to testify against the dam at hearings conducted by the Army Corps of Engineers. We also prepared technical and legal data on the issue which I personally presented to new EPA Administrator William Reilly. Audubon's science division published a landmark monograph on the Platte River. In its examination of the ecological significance of, current threats to, and management options for protecting the Platte, the monograph provides the scientific underpinnings for Audubon's high-priority campaign to rescue the great river. In another high-priority campaign, Audubon, along with 13 of our chapters and other organizations, successfully brought suit against the U.S. Fish and Wildlife Service, challenging the agency's unwillingness to list the northern spotted owl as an endangered species. The reclusive owl is dependent upon what remains of the ancient forests of the Pacific Northwest. As part of our ancient forest campaign, we launched a major project deploying Audubon volunteers to map the remnant forests on U.S. Forest Service land. Our strategy is to provide accurate information on where and how much of the old trees remain, and where timber interests might alternatively log second-growth forests. Audubon forged a potent coalition of environmental groups around San Francisco Bay, which produced an important study revealing the plight of the Bay Area's fast-vanishing wetlands. The findings of the report will have a significant impact on the Environmental Protection Agency's plans for restoration of the bay. Audubon was responsible for promoting an unprecedented decision by Congress to earmark $1.2 million for the purchase of water rights at Stillwater National Wildlife Management Area. Stillwater's extensive wetlands provided feeding grounds for the largest colonies of white pelicans and white-faced ibis in North America. But the water that made Stillwater a wildlife haven has been diverted for agriculture. The only hope of rescuing the refuge lies in purchasing the rights to water from nearby private landholdings.</t>
  </si>
  <si>
    <t>In the Field</t>
  </si>
  <si>
    <t>Audubon scientists have been monitoring Everglades bird populations for half a century. Today, the Audubon Field Research Department, directed by Vice-president Alexander Sprunt IV, is conducting a number of studies to determine why wading bird populations have declined so drastically. In a joint project with federal and state agencies, Audubon research ornithologist Dr. Thomas Bancroft is in the third year of a four-year systematic aerial survey of wading bird populations in the Everglades designed to determine how the birds react to changes in water conditions. Bancroft is also concluding a study of the nesting success of small herons in the mangrove swamps of the southwest coast of the Everglades. Meanwhile, Audubon ecologist Dr. George Powell is researching the effects of changes in the water regime on the reproductive success of great white herons in Florida Bay. These and other studies are making a significant contribution to scientific understanding of the relationship of bird populations to the hydrology of the Everglades. This knowledge is helping guide current state and federal efforts now under way to restore more natural water flows in the system and reverse the decline in bird and other wildlife populations. Audubon has also been active on the political front in the Everglades. In the 1960s, the Society played an important role in the coalition that defeated a plan to build a jetport in the Big Cypress and in the subsequent establishment of the Big Cypress National Preserve. Today, Audubon's Southeast Regional Vice-president, Larry Thompson, works with local chapters to marshal grassroots support for protecting Everglades habitat, for reducing pollution in the area, and for developing better water management systems. On another front, Audubon Wildlife Specialist Cynthia Lenhart lobbies for the Everglades in Washington, D.C., and chairs the recently revived Everglades Coalition, made up of national and Florida state environmental groups. This past year, Audubon led the coalition's successful efforts to persuade Congress to authorize the expansion of the Big Cypress National Preserve and halted a major oil-exploration effort that had begun in the preserve without a proper study of its environmental effects.</t>
  </si>
  <si>
    <t>Shorebird Emissaries</t>
  </si>
  <si>
    <t>Another Audubon angle on the international front encompasses our leadership in the Western Hemisphere Shorebird Reserve Network (WHSRN), a pan-hemispheric collaboration of government and private conservation agencies dedicated to protecting habitat favored by shorebirds. Among the foreign emissaries of the avian kingdom, shorebirds are the long-distance travelers, depend- ing in their trans-hemispheric itineraries upon limited feeding and resting areas, usually wetlands and beaches. The WHSRN network has identified some 200 critical shorebird sites in the Americas and is working to incorporate them under a common protective umbrella. The battle to save these migratory stopovers has always been an Audubon priority. And, today, their very names ring like rallying cries among our chapter activists: Mono Lake (California), Stillwater (Nevada), Grays Harbor (Washington), Cheyenne Bottoms (Kansas), James Bay (Ontario), and San Francisco and Chesapeake bays. This year the Stillwater National Wildlife Management Area was officially designated a WHSRN site, joining three new sites in Suriname and another in Nova Scotia's Bay of Fundy. Global conservation efforts, like international politics, are often cloaked in the arcane language and intricate mechanisms of treaties. One hoary agreement, the Migratory Bird Treaty Act, is at the center of an ambitious new venture to stop the decline of waterfowl populations. With Spivy-Weber's impetus, Canadian and U.S. agencies are cooperating as never before. Saving ducks means saving wetlands - an Audubon forte - so the Society has plunged into this continental effort. Audubon scientists are also contributing to Audubon's international work. At the invitation of the government of Ecuador and the Charles Darwin Research Station, Audubon biologist Dr. Steve Kress is lending his expertise to a program to rescue the endangered dark-rumped petrel on the Galapagos Islands. Kress is adapting techniques that he pioneered in restoring colonies of puffins and other seabirds on islands off the coast of Maine. The Audubon camps program is also expanding internationally. Last year the Audubon international camp made its debut in Trinidad, offering educators and naturalists a unique learning opportunity. This year an Audubon camp will bivouac in Kenya, next year in Costa Rica.</t>
  </si>
  <si>
    <t>Conserve Native Plants and Animals in Their Habitats</t>
  </si>
  <si>
    <t>Ever since the turn of the century when the first Audubon societies were founded to stop the killing of birds for plumes to adorn ladies' hats, Auduboners have been crusading to protect birds and other wildlife and the habitats they depend on. Some of Audubon's earliest efforts to protect wildlife were in Florida's Everglades, home to the nation's largest concentration of wading birds. Before there was an Everglades National Park, indeed before there were any national parks, Audubon hired wardens to patrol important wading bird breeding areas in the Everglades and the keys offshore. Today, with the Everglades more seriously threatened than ever before, every division of Audubon is working to save the area's wading birds and other wildlife, and their wetland habitat. The Everglades, often described as a "river of grass," is a vast hydrological system stretching from the Kissimmee Lakes near Orlando to the estuaries of Florida Bay and the Gulf of Mexico. The system encompasses expanses of sawgrass marsh at the heart of the Everglades-some of it protected within Everglades National Park-and the Big Cypress National Preserve, as well as rivers, lakes, mangrove swamps, and estuarine wetlands. In the past, when the summer rains fell, water flowed in a shallow sheet through the entire system. But a series of engineering projects begun in the 1920s drained many wetlands and channeled and regulated the flow, disrupting the natural hydrology. During the 1930s, more than a million wading birds nested in the Everglades region. Writing in a 1937 issue of the Society's magazine Bird-Lore, Audubon scientist Robert P. Allen described what was once a common sight in the 'glades: "A square mile of birds! The endless sound of bird voices; the sudden roar of 10,000 pairs of bird wings; the life and movement of a bird community housing many more than ten times 10,000 Ibises alone." But even with the protection provided by Everglades National Park, by the 1980s the numbers of nesting wading birds had plummeted 90 percent.</t>
  </si>
  <si>
    <t>"The Spill"</t>
  </si>
  <si>
    <t>When the oil tanker Exxon Valdez ran aground in Alaska's Prince William Sound, spilling 11 million gallons of oil in what was one of the decade's worst environ- mental disasters, it jolted many people into a realization of the myriad problems associated with oil and gas extraction and delivery. As a result of the tragedy, Audubon has called on Congress to give the Arctic National Wildlife Refuge full and permanent wilderness protection. The oil industry is seeking to open the refuge to oil exploration. Just weeks prior to the spill, an EPA report obtained by The New York Times revealed that oil operations on Alaska's North Slope, including the vast Prudhoe Bay complex, were guilty of spew- ing pollution and freely disposing hazardous byproducts into a once- pristine environment. Audubon was instrumental in bringing the report into the public spotlight, triggering a congressional investigation. Ann Strickland, Audubon's Deputy Counsel and director of our toxics program in Washington, D.C., is working to close the loopholes in the nation's laws that allow oil, gas, and mining companies to dump their poison-chemical soups virtually anywhere at will. Using raw political muscle, these industries won exemptions from the otherwise strict regulations in the nation's prime hazardous-waste law, the Resource Conservation and Recovery Act. But as a requirement for continuation of the exemptions, the law also specified that EPA perform a study of the problem. Strickland's tough stand has at last succeeded in prod- ding the study's report out of EPA and steering the agency toward better controls. Strickland also worked on "Right Train, Wrong Track," a re- port that criticized lax enforcement of Superfund, which mandates the clean-up of existing toxic sites. In a coalition with other environmental organizations, Audubon then successfully sued EPA, compelling the agency to draw up procedures for implementing the law. Strickland hopes that with expanded public awareness, tougher laws, and Audubon's leadership, the future will see hazardous-waste prevention rather than reaction.</t>
  </si>
  <si>
    <t>Conserve Native Plants and Animals</t>
  </si>
  <si>
    <t>The refurbished Endangered Species Act represented our brightest national legislative victory. For four tortuous years, Audubon and its grassroots activists led the environmental community in an effort to strengthen the landmark legislation, and strengthen it we did. The new law includes provisions for greatly increased protection for endangered plants, crucial guidelines for better implementing recovery plans and for streamlining the process for listing new "candidate" species, and perhaps most importantly, a doubling of the program's budget. Audubon engineered through Congress an appropriation of $10 million for land acquisition to expand the Rio Grande Valley National Wildlife Refuge in Texas. The Frontera Audubon chapter played a critical role in pushing for the appropriation-the largest ever for a national wildlife refuge. Audubon was instrumental in bringing about a major land swap that added thousands of acres to the Big Cypress National Preserve in the Everglades. And the threat of a lawsuit by Audubon and other organizations in the Everglades Coalition stopped a large seismic survey preparatory to oil development in the preserve. Audubon's New Mexico State Office and Rocky Mountain Regional Office, with magnificent support from our chapters in those areas, won congressional designation of a 31-mile stretch of the Rio Chama as a Wild and Scenic River. In California, as part of our high-priority campaign to protect wetlands, Audubon's Western Regional Office brokered several deals to purchase thousands of acres of prime wetlands in the Golden State's Central Valley. We then turned one site over to the U.S. Fish and Wildlife Service to form the keystone of a new national wildlife refuge, and assisted the agency in procuring appropriations to repay Audubon and purchase more wetlands. This is part of the North American Waterfowl Management Plan's design to create a 200,000-acre net.work of wetland refuges in California.</t>
  </si>
  <si>
    <t>An Ounce of Courage</t>
  </si>
  <si>
    <t>More than any other Audubon issue, the battle for breath- able air is being waged at the grassroots. With the likes of activists Dick Hawthorne and Connie Mahan leading the way, we have high hopes of at last realizing strong clean air legislation. Hawthorne, a retired school- teacher and Audubon member for some 25 years, set forth last year from his smoggy Burbank, California, home for the halls of Capitol Hill via Audubon's Government Relations office. "I just went in and asked, 'What can I do to help?'" That's when Mahan took over. Audubon's Grassroots Coordinator and a veteran of many political wars herself, Mahan armed Hawthorne with the newly prepared Audubon Clean Air Action Packet, some inside tips, and an ounce of courage. "When Dick calls on his legislators," Mahan says, "it's ten times more effective than a visit by a lobbyist, because he's 14 their constituent." Indeed, Hawthorne enjoys the exercise of citizen power so much, he says he might move to Washington to be- come a full-time hell raiser. Nothing would make Mahan happier. "With the Administration taking some initiative, a clean air bill will definitely pass in this Congress," she explains, "but how good .E a bill will depend on how much concerted grassroots action we can l generate." Specifically, Audubon will be working for strong measures to reduce acid rain, airborne toxic chemicals, and urban smog. Audubon's Citizens Acid Rain Monitoring Network continues to support this effort by dramatically demonstrating the reality of the scourge of acid rain for millions of Americans. More than 100 daily newspapers and several TV stations regularly report the findings of Audubon volunteers, who, under the direction of our Science Divi- sion, measure the acidity of rain in their hometowns.</t>
  </si>
  <si>
    <t>A Brave New Audubon World</t>
  </si>
  <si>
    <t>With a boot and a command, Audubon has entered the world of computerized education. Our new Audubon Wildlife Adventures software, complete with cheerful musical notes, high-resolution graphics, maps, and data bases, is introducing people to grizzly bears-safely. Computer adventurers learn about grizzly ecology and the threats to the survival of the great bear by assuming any of several roles: a bearish student researcher, an investigator who studies how bears and people interact, a sleuth solving a bear killing, or an oil explorer planning to drill in grizzly country. The grizzly adventure, hailed 20 by The New York Times as "the very model of an educational program," will be followed soon by a new Audubon Wildlife Adventure focusing on whales. The new computer software program is under the aegis of Christopher Palmer, Audubon's Vice-president for Television. Palmer directs Audubon's high-tech outreach effort, which began with the award-winning World of Audubon Specials for television. The series is still going strong after four seasons. This past year's specials included "Greed and Wildlife: Poaching in America," "Crane River," "Sea Turtles: Ancient Nomads," and "Sharks," all of which will eventually join specials from previous seasons in the home video market. Looking toward the future, Audubon's Television Department, in collaboration with Lucasfilm, Apple Computers, and California high school students, has produced a prototype for another innovative teaching tool. Known as Multimedia Interactive Videodisc, the new technology integrates a videodisc player with a television set and a Macintosh Hypercard computer program. All of these connections allow students to switch from computer graphics to video images to audio effects as they search for clues to solve a biological mystery.</t>
  </si>
  <si>
    <t>Policies for Wetlands</t>
  </si>
  <si>
    <t>The development of a comprehensive national wetlands policy tops Audubon's agenda for its high- priority wetlands campaign. Since 1987, Audubon's President, Peter Berle, and our Chief Counsel and water expert, Hope Babcock, have taken a leading role in the National Wetlands Policy Forum. The forum, convened by The Conservation Foundation at the request of the Environmental Protection Agency, brought together all parties with a stake in wetlands protection to make recommendations for protecting and managing the nation's wetlands. Audubon made major contributions to the forum's final report, which set an interim goal of "no overall net loss" of the nation's wetlands and a long-term goal of increasing both the quantity and quality of wetlands. In what Babcock calls a "stunning achievement," the stage is set for a major push for wetlands protection, particularly since President Bush has also espoused the no-net-loss principle. In 1987, Babcock drafted legislation for a national estuary pro- gram and was instrumental in having it included in the re- authorized Clean Water Act. As part of that program, the EPA is developing a comprehensive Conservation and Management Plan for San Francisco Bay. A coalition of Bay Area Audubon chapters and other environmental organizations forged by Beth Huning, Director of our Richardson Bay Audubon Center and Sanctuary, took on the task of studying the Bay's wetlands. The coalition recently released the results of an 18-month study documenting the rapid destruction of the Bay's seasonal wetlands. The study determined the number of wetland acres that remain and recommended ways to protect them. Audubon hopes this grassroots work will serve as a model for the national estuarine program.</t>
  </si>
  <si>
    <t>Excellence in Journalism</t>
  </si>
  <si>
    <t>As it has in the past, the Society continues with great success to reach out to the public in more traditional ways. The much lauded AUDUBON magazine, a time-tested proponent of the Audubon Cause, continues to inform and enlighten members with articles on subjects poetic and hard- hitting alike. And, as Audubon Editor and Senior Vice-president for Publications Les Line likes to point out, "It gets the story right." For example, the recent special is- sue covering the incineration of Yellowstone National Park drew praise from park and wildlife professionals around the country for its scientifically accurate appraisal of the controversial "let it burn" policy. With its breathtaking photography of the conflagration, this issue is likely to join many of its predecessors as a collector's item. AUDUBON magazine's broad- brush perspective of the environ- mental scene allows the Society's other publications to assume more targeted roles. American Birds, edited by Susan Drennan, Vice- president for Science Information, is the choice for serious birders, whether they are interested in crane conservation, dabbling ducks, or sightings of yellow-billed cuckoos. The magazine's 88th Christmas Bird Count edition-500 pages of information about winter bird populations throughout North America again provided scientists with an accurate census of the continent's avian populations and was even featured on network television. The Audubon Activist, our bi-monthly tabloid news journal, reports on fast-moving environmental issues. It provides the essential means for keeping activists in Audubon's grassroots network up to date on enviro-politics. But perhaps the Activist's most important role is to help Auduboners understand how they can make a difference in affecting public policy.</t>
  </si>
  <si>
    <t>Places of Refuge</t>
  </si>
  <si>
    <t>Conserving native plants and animals and their habitat is the reason for the existence of Audubon's Sanctuary Department, headed by Vice-president Frank Dunstan. Audubon now has more than 80 sanctuaries, important wildlife habitats that are owned, leased, or patrolled by the Society. They range from grasslands in Arizona to Louisiana bayou to islands off the coast of Maine. The Sanctuary Department has assumed the lead role in developing, with the cooperation of ten government agencies and private groups, a comprehensive wading bird and shorebird management program for the coast of North Carolina, where rapid development and population growth threaten nesting habitat. Audubon has undertaken an ambitious program to acquire by gift or lease more than 40 unprotected coastal islands that are important colonial waterbird nesting sites, and to manage and link them in a North Carolina Coastal Islands Sanctuary. This year, the Sanctuary Department also added 7,000 acres to its system. One addition, to the Lillian Annette Rowe Sanctuary along the Platte River in Nebraska, provides greater protection of key staging habitat for most of the North American population of sandhill cranes. In California, Audubon acquired an agricultural tract adjacent to a world-class waterfowl wintering area that will be restored to wetland and become the Paul J. Wattis Audubon Sanctuary. Conserving wildlife is Audubon's traditional mission, one that is deeply rooted in all parts of the Society. Today, protecting birds and other creatures is far more complicated than stopping the plume trade. But with our many dedicated staff and volunteers-our scientists, sanctuary managers, lobbyists, grassroots organizers, educators, and media experts-Audubon is meeting the challenge.</t>
  </si>
  <si>
    <t>A Forest Constituency</t>
  </si>
  <si>
    <t>Dedicated grassroots support is critical to Audubon's high-priority campaign to preserve the remaining tracts of ancient forests in the Pacific Northwest. Massive logging has reduced the ancient forests from some 25 million acres at the turn of the century to perhaps less than 2 million acres in scattered stands today, almost all of it on federal land. Only recently has re- search begun to reveal the rich diversity of life that depends upon ancient forest ecosystems. As a result of recommendations made by a blue-ribbon Spotted Owl Panel convened by Audubon, and a suit brought by Audubon and other environmentalists, the spotted owl, an indicator species for the health of the ancient forests, will be listed by the U.S. Fish and Wildlife Service as a threatened species. In our grassroots Adopt-a- Forest initiative, Audubon interns and chapter volunteers are currently mapping spotted owl habitat and the remaining stands of old growth in 20 national forests and 5 Bureau of Land Management districts in the Pacific Northwest. Armed with this detailed data, which the Forest Service does not itself have, Audubon is presenting its case before Congress for lasting protection of the remaining tracts. Our Adopt-a-Forest program is designed to bring a new constituency to the forests: well-trained and knowledgeable activists who can work at the district and forest level to help protect old-growth stands, wildlife habitat, trails, scenic rivers, roadless areas, fisheries, and the many other values the Forest Service is required by law to protect.</t>
  </si>
  <si>
    <t>Pesticide Policy</t>
  </si>
  <si>
    <t>"Is nothing safe?" asked millions of Americans when they learned that Alar, a growth enhancer sprayed on apples, is a prob- able carcinogen. When the Senate threatened to ban the chemical, the manufacturer was forced to remove it from the market. But according to Audubon's Agricultural Policy Director Maureen Hinkle, the public still does not know that pesticides and related contaminants have been increasing in food and water for at least 30 years. Late last year, Congress added some strong amendments to the Federal Insecticide, Fungicide, and Rodenticide Act (FIFRA), the law that is supposed to control the use of pesticides on the farm and in the household. One important amendment ended the practice of tax- payers footing the bill when chemical companies are forced to remove a pesticide from the market- a provision for which Hinkle fought for more than a decade. Yet she is not satisfied with FIFRA. Its antiquated procedures allow cancer- causing pesticides like Alar to stay in circulation far longer than the patience of the American public demands. Hinkle is also working to include strong conservation measures in the Farm Bill, which is due to be reauthorized in 1990. To accomplish this, she is arming farmers in the Audubon fold to take the message to Congress that a healthy environment includes an agriculture that preserves wildlife, water, and soil.</t>
  </si>
  <si>
    <t>The Greenhouse World</t>
  </si>
  <si>
    <t>To respond to changes in our nation's energy policies and technologies, Audubon regularly updates the energy plan. As we enter the 1990s, Dr. Beyea and his staff are giving priority to the greenhouse effect and global climate disruption. Because of the accumulation in the Earth's atmosphere of carbon dioxide and other gases caused by the burning of fossil fuels, the planetary climate is beginning to warm at a rate far faster than ever recorded in geological history. This warming will profoundly change the Earth's ecosystems-potentially threatening the future of many species and habitat types. In revising the energy plan, our primary goal is to address the causes of global warming and ex- amine alternative energy sources. The outlook for increased use of solar power is very good, due to steady progress in the development of photovoltaics. We are currently reassessing our recommendations on less ecologically benign alter- natives, such as nuclear energy. This work directly underpins a major initiative recently launched by our Science Division-the Noah Project. Over the next several years, Audubon will explore how the rise in sea level caused by global warming will affect coastal habitats and wildlife populations. Our scientists are initially focusing on the Florida Keys, but we expect the study will have implications for managing and protecting coastal areas around the world.</t>
  </si>
  <si>
    <t>Legislating for Wildlife</t>
  </si>
  <si>
    <t>In its campaign to protect native plants and animals, Audubon maintains a constant presence on Capitol Hill as well as in the field. This past year, Audubon was a leader in the coalition that succeeded, after a four-year effort, in reauthorizing and strengthening the Endangered Species Act. The act was close to passage, but was being blocked in the Senate by a few legislators who had put "holds" on the bill. Taking charge for Audubon, Wildlife Specialist Jim Pissot and representatives of other environmental groups negotiated with those senators to get the bill moving. The last holdout was Alabama Senator Howell Heflin; following a media campaign orchestrated by Robert SanGeorge, Vice-president for Public Affairs, Audubon's Alabama chapters mobilized to bring Heflin to the bargain- ing table. The passage of the act was the major environmental vic- tory of the 100th Congress. Because good federal wildlife laws are useless without the money to implement them, Audubon's Cynthia Lenhart also devotes considerable effort to persuading Congress to appropriate funds for federal wildlife management and habitat acquisition programs. As part of a campaign to piece together a corridor of wildlife habitat along the Rio Grande in Texas, this year Lenhart worked with Texas chapters to achieve an unprecedented $10 million appropriation for the Rio Grande Valley National Wildlife Refuge.</t>
  </si>
  <si>
    <t>Energy Analysts</t>
  </si>
  <si>
    <t>The Environmental Policy Analysis Department, in Audubon's Science Division, drives the energy program. Staff and consulting scientists work under the direction of Dr. Beyea and J.P. Myers, Senior Vice-president for Science and Sanctuaries, providing the research foundation upon which we base our policy recommendations. They work with Audubon's ornithologists, ecosystems scientists, and other field researchers, who help to provide early warnings of emerging environmental problems related to energy policies. Audubon also consults with scientists, academics, and experts in government and industry, acting as a catalyst for interdisciplinary dialogue and work on energy issues. This year, for example, we will collaborate with Columbia University to study the public health effects of coal combustion. Our staff are sought as ad- visors on energy issues by public and private organizations world- wide. Recently, for example, Dr. Beyea was appointed to the National Research Council's Commit- tee on Alternative Energy Research and Development Strategies, which is developing recommendations for the federal government on renew- able energy. As a key advocate for energy reform, Audubon adds an objective perspective to policy deliberations independent of government and industry interests. "We are listened to as a credible voice of reason," says Dr. Beyea, "because our goal is not only to reveal problems, but also to promote workable, practical solutions."</t>
  </si>
  <si>
    <t>A Tradition of Education</t>
  </si>
  <si>
    <t>As early as 1910, with the establishment of Junior Audubon Clubs, the Society began focusing on the environmental education of young people. This tradition is being continued and expanded upon through the five-year-old Audubon Adventures program, designed to give schoolchildren an understanding of the interdependence of life. Marshal Case, Vice- president for Education, is especially interested in using the program to reach out to minority students, who now make up a sixth of the 300,000 students enrolled in the program. The Education Division is taking Audubon Adventures to inner cities-Cleveland and Philadelphia will be the next new participating urban school districts- and to Native American reservation schools. And soon, Adventures kids in different parts of the world will be educating each other, through ex- changes of boxes containing information on each nation's culture and environmental concerns. The first were sent last spring between New York City and Seoul, South Korea. By next year, Case expects 25 countries to be involved. "From Adventures to Urban Adventures to International Adventures," he says, "it's a three-step process that's all part of our effort to teach kids that they are part of the same eco- system."</t>
  </si>
  <si>
    <t>A Scientific Commitment</t>
  </si>
  <si>
    <t>Audubon has always maintained that good science is essential to wise policy, particularly concern- ing land and water resources. For example, we expect that research showing the importance of three-corner grass to the survival of Louisiana's Gulf Coast marshes and the grass's vulnerability to increased salinity levels will persuade the U.S. Army Corps of Engineers to stop a proposed deep-water channel across Louisiana's Vermilion Bay. Audubon research scientist Dr. Jack Meeder and others developed the relevant scientific evidence in studies of marsh ecosystems at Audubon's Rainey Sanctuary on the bay. Meeder serves on the staff of the Society's Ecosystems Research Unit, headed by Dr. Michael Duever. Duever's wetlands data developed over a 15-year period at Audubon's Corkscrew Swamp Sanctuary in Florida have been used extensively by federal, state, and private agencies to better manage their wetland habitats. His Corkscrew Swamp monograph, now in preparation, will provide wetlands managers throughout the Southeast with the scientific basis they need to do their jobs.</t>
  </si>
  <si>
    <t>Carste Pustmueller</t>
  </si>
  <si>
    <t>Dr. Carse Pustmueller, Audubon's Platte River coordinator, will be the first to tell you that the hard-won success in convincing the EPA to review Two Forks Dam was a team effort, "spurred on by the dedication of Audubon activists." But Dr. Pustmueller's colleagues in the Platte River campaign-and no doubt her opponents-agree it was the biologist's unique combination of technical expertise, political savvy, and organizing ability that led the way. Her two grand slams: She ex- posed, via the press, political corruption within the U.S. Fish and Wildlife Service officials instructed their scientific staff months before studies were concluded that the service would not issue an opinion stating that the proposed dam would jeopardize downstream-dependent endangered species). And after the U.S. Army Corps of Engineers finally announced its decision to grant a permit for the dam, she insisted that environmentalists appeal directly to President Bush's new administrator of the Environmental Protection Agency, William Reilly.</t>
  </si>
  <si>
    <t>Beth Huning</t>
  </si>
  <si>
    <t>Beth Huning, who runs Audubon's Richardson Bay Sanctuary, is an environmental triple threat. Not only does she manage a 900-acre sanctuary that protects an important remnant of San Francisco Bay's tidal wetlands, she also operates a model education outreach program and coordinates the work of Audubon's legion of grassroots activists in the Bay Area. An environmental educator who spent time as a national parks staffer, Ms. Huning has made the Richardson Bay Sanctuary a class- room for thousands of students, educators, and environmentalists who seek to translate their love for the bay into enduring ecological understanding and activism. Ms. Huning is also spearhead- ing an activist campaign to pre- serve the bay's wetlands as part of the Environmental Protection Agency's mandate to clean 11p the Bay. "Our goal is never just to give out interesting information," explains Ms. Huning. "I always seek to motivate and show people how they can help make a difference."</t>
  </si>
  <si>
    <t>Outreach Up Close</t>
  </si>
  <si>
    <t>Though Audubon's efforts to raise the public's environmental consciousness includes high-tech and mass-media programs, we recognize that face-to-face contact is still the best way to reach people. Encouraging people to take a hands-on approach to understand- ing the natural world is the job of our sanctuaries and nature centers. Even in an urbanized world people need contact with nature if they are to comprehend their responsibilities to a fragile and inter- connected ecosystem. Audubon's nature centers, strategically located near major metropolises, provide city folk with this essential experience. Last year, tens of thousands of nature enthusiasts of every age visited Audubon's Richardson Bay Center near San Francisco, the Schlitz Audubon Center outside Milwaukee, the Aullwood Center in Dayton, Ohio, the Northeast and Greenwich Centers in Connecticut, and the Randall Davey Center in Santa Fe. Each center offered a full agenda of seminars, lectures, school programs, and nature walks.</t>
  </si>
  <si>
    <t>Population and the Environment</t>
  </si>
  <si>
    <t>With the understanding that the biggest challenge confronting environmentalists is how to balance environmental protection with the pressures of an ever-burgeoning human population, Audubon continues its role as the lead environmental group working on population issues. Under the direction of Pat Baldi, Audubon's population program focuses on public education, coalition-building, and policy work. We seek to highlight the connections between population growth, environmental degradation, resource depletion, land use, and quality of life-maintaining that humankind can and must coexist in harmony with the environment. The alarming phenomenon of global warming and the pernicious spread of toxic wastes has made world citizens acutely aware of global interdependence. Because of its interest in wandering birds, Audubon has always had a global outlook. And, as the challenges multiply, the Society will continue to respond with bold new programs.</t>
  </si>
  <si>
    <t>A Cause for Outreach</t>
  </si>
  <si>
    <t>Accomplishing the Audubon Cause is a tall order that depends upon the energy and ardor of tens of thousands of volunteers and the support of thousands of donors. They, in turn, depend on information to continue their fight in the environ- mental trenches. To keep Auduboners up to date on the issues as well as to broaden the constituency of Americans concerned about the environment, Audubon pursues a wide- ranging program of public outreach and education. AUDUBON magazine and the Junior Audubon program early on set the standards for conservation journalism and education. Now, on the brink of a new millennium, we are expanding to new media to convey our message to future environmental leaders and volunteers.</t>
  </si>
  <si>
    <t>Promote Rational Strategies for Energy Development and Use</t>
  </si>
  <si>
    <t>As part of another of the Society's high-priority campaigns, Audubon successfully joined with the Sierra Club and Wilderness Society in holding off action by the 100th Congress to open the Arctic National Wildlife Refuge to oil and gas development. The highly regarded Audubon Energy Plan provided us with the scientific foundation to argue credibly for energy conservation measures and the development of alternative energy sources in lieu of violating the pristine refuge. I gained a first-hand perspective on the issue last summer when, along with our Alaska-Hawaii Regional Vice-president Dave Cline, I hiked across the refuge's coastal plain to the Arctic Ocean.</t>
  </si>
  <si>
    <t>Audubon's Clean Air Agenda</t>
  </si>
  <si>
    <t>ACID RAIN. Annual 12-million- ton reduction in sulfur dioxide and 6-million-ton reduction in nitrogen oxide emissions, the two principal causes of acid rain. AIR TOXICS. Improved technology for controlling emissions of toxic chemicals into the air, with a clearly defined minimum standard; creation of a chemical safety board to investigate accidents; ultimate "zero emissions" goal. URBAN SMOG. Clean-up for most cities within 5 to 10 years; strict, two-phase emissions- control plan for cars, trucks, and buses; tighter controls on small-industry sources of pollution; emphasis on renewable energy and conservation.</t>
  </si>
  <si>
    <t>Protect Life from Pollution, Radiation, and Toxic Substances</t>
  </si>
  <si>
    <t>Oil-soaked beaches, festering nuclear wastes, acid-rain-killed lakes, widening ozone holes - these were part of the environmental legacy of the past year, when painful realities about manmade pollution hit home with more force than ever before. This is why Audubon is working to fight pollution on so many fronts. Combating pollution may not be as glamorous as saving endangered species, but it is critical to the Audubon Cause because all earthly life suffers from poisoned air, water, and soil.</t>
  </si>
  <si>
    <t>Volunteers in Audubon's Citizen's Acid Rain Monitoring Network scientifically measured the acid content of rain at more than 300 sites across the country, publicizing their findings in local newspapers and on local television news broadcasts, and thus heightening public awareness of the need for strong acid rain legislation.</t>
  </si>
  <si>
    <t>Callie</t>
  </si>
  <si>
    <t>Strength in Diversity</t>
  </si>
  <si>
    <t>Audubon: Half a Million Strong</t>
  </si>
  <si>
    <t xml:space="preserve">In 1985, when I took the job of President of the National Audubon Society, I became part of an organization with a long tradition and well- earned reputation of working at the forefront to protect wildlife and habitat and the environmental quality upon which all life depends. This reputation was built by people committed to the Audubon Cause, a commitment that continues today among the Society's half-a-million members, its talented staff, and its dedicated board of directors. And it is the diversity of talent and expertise that the half-a-million Auduboners bring to the Society's work that sets us apart from other environmental organizations. Audubon brings excellence to a unique mix that includes: scientists skilled in wildlife and habitat ecology, energy and water resource analysis, bio-technology, and climate change; land managers who oversee the Society's wildlife sanctuaries; educators who through Audubon Adventures are reaching out to hundreds of thousands of schoolchildren in classrooms across the nation; writers, editors, and photographers who produce AUDUBON magazine, American Birds, and the Audubon Activist; television producers who create the award-winning World of Audubon Specials; and most importantly, a chapter network that links 550,000 members through nine regional and four state offices to Audubon's Government Relations office in Washington, D.C. All of these parts of the Audubon movement make important contributions to the Society's overriding goal of protecting wildlife and the environment. But in the past year Audubon's unique diversity of resources has allowed us to make an even greater difference in helping to solve certain problems. We have carefully integrated our parts to focus on a small number of high-priority, organization-wide issues. We have selected five high-priority campaigns, including protection of the Platte River, preservation of the remaining ancient forests of the Pacific Northwest, environmental safeguards against acid rain and other toxic pollution, protection of the wilderness values of the Arctic National Wildlife Refuge, and conservation of wetlands. We chose these issues because they required an organization with Audubon's clout, because they were issues appropriate to the Audubon Cause, and because Audubon's mix of strengths matched the problems. As you will see, these campaigns and how half-a-million dedicated Auduboners work at them, comprise the theme of this year's annual report. Yet, while focusing on these high-priority campaigns has been important, Auduboners also continue to work on a broad front, encompassing many other challenging issues and problems. Our educational programs offer one of the best examples within Audubon of explosive success and cutting-edge innovation. In our Audubon Adventures youth education program, a whole generation of American youngsters is acquiring an understanding about the natural environment. While this year's numbers 216,000 students participating in some 7,200 classroom dubs nationwide-tell part of the story, they do not reflect the virtually universal acclaim this effort is receiving from the nation's educators. We were particularly pleased this year by the dramatic expansion of the program into communities with high minority populations. In inner-city classrooms of New York City; Atlanta, Georgia; Newark, Trenton, and Camden, New Jersey; and Bridgeport, Connecticut; Audubon Adventures is reaching thousands of black and Hispanic students. Our success in these cities has encouraged us to begin plans for adapting the Urban Adventures program to inner-city schools in Cleveland, Chicago, and Los Angeles. In another new development this year, we introduced Audubon Adventures into the schools of Native American communities from Alaska to New Mexico to Maine. Indeed, more than a tenth of the children now participating in Audubon Adventures are minority students, and we are committed to increasing that proportion. </t>
  </si>
  <si>
    <t>Camps Abroad</t>
  </si>
  <si>
    <t xml:space="preserve">Audubon's summer camps program, one of the staples of our educational effort, also took a new twist this year with the development of an international camps program. The Audubon International Ecology Workshop Series made its debut with a camp in Trinidad. We have planned a similar program for Kenya in the year ahead. Exciting new technology is also playing a role in our education work. We have developed educational computer software that we are confident will be a national model for "interactive" programming high-resolution color software that allows school children to learn about the environment and wildlife by playing the role of a wildlife biologist making decisions to ensure the survival of an endangered species. These advanced teaching tools are spinoffs from our award-winning World of Audubon Specials for television and are based on many of the same issues explored in the one-hour programs. The World of Audubon Specials continue to be produced under a unique agreement between Audubon, Turner Broadcasting System, and the Public Broadcasting Service, which this year permitted us to reach more than 20 million homes with programs that explore man's relationship with the environment. Audubon's Population Program also availed itself of advanced communications technology this year, producing an educational package that included the videotape "What Is the Limit?" and a discussion guide, "Where Do We Go from Here?" Together, the video and guide explain the environmental consequences of current trends in human population growth and suggest actions that grassroots activists can take to help solve this formidable problem. We are especially pleased that, besides being seen by thousands of Audubon chapter members, "What Is the Limit?" has been shown on many local cable television stations and with the guide has been used by chapters of the League of Women Voters, the Sierra Club, universities, high schools, and even the staff of the U.S. Agency for International Development. While it is easy to get excited about the use of mass communications technology to reach the general public, Audubon publications remain at the heart of our effort to cultivate the nation's environmental conscience. Our flagship periodical, AUDUBON magazine, continues to set the standard for editorial and artistic excellence among conservation publications; American Birds, our ornithological quarterly, continues its growth of recent years; and our environmental news journal, Audubon Activist, the only publication of its kind, continues to provide hard-hitting news and analysis of key regional, national, and international environmental issues to a growing corps of concerned citizens nationwide. The 1988/89 edition of the Audubon Wildlife Report, in featuring the National Marine Fisheries Service, provided an urgently needed reference for resource managers and policymakers at every level. It is through our educational outreach programs-publications, television, camps, and youth education that we keep the half-a-million people of Audubon informed and motivated while cultivating the environmentalists of the future. Yet underlying all these activities is the bedrock of good, solid scientific research. As the environmental problems we face grow ever more complex, Audubon's Science Division is striving to meet the challenge. For example, Audubon scientists have begun to examine the ominous changes in the global atmosphere, with particular concern for how these pollution-related phenomena may affect wildlife and habitat. We have also undertaken an ambitious study intended to project the possible consequences that biotechnology may have on how natural lands are protected or exploited. </t>
  </si>
  <si>
    <t xml:space="preserve">The new act provides the funds needed to expedite listing and to allow states to monitor potential new candidates for listing. Audubon led the way in proposing and advocating the inclusion of revolutionary conservation provisions in the 1985 Farm Act. During the past year we fought successfully to preserve one provision to protect wetlands from agricultural development and another that encourages farmers to place parcels of land into conservation reserves whose vegetation would provide habitat for wildlife. Last year, Audubon played a key role in the passage of a strong new Clean Water Act that included, among several provisions we proposed, requirements for the cleanup of the nation's bays, estuaries, and estuarine wetlands. This year we worked successfully to forge an alliance of conservation groups in the San Francisco Bay area-including Audubon chapters-that is drafting a plan for protection of wetlands surrounding the bay. The coalition will present its plan to the Environmental Protection Agency, as provided for by the Clean Water Act, making this project a true example of grassroots in action. In fact, Audubon's grassroots forces were busy this year in every corner of the nation when local decisions affecting land use or wildlife were made. Chapter activists in Alabama fought oil development in Mobile Bay. In Montana, Idaho, and Nevada, chapters continued the effort to win state-wide wilderness bills. Audubon leaders in Texas waged an ongoing, innovative, and energetic campaign to protect wildlife habitat along the Rio Grande. In Maryland and Virginia, chapters were in the forefront of the struggle to protect beaches and estuaries. California chapters have "adopted" a number of rivers that are endangered by development. Detroit Audubon worked to stop the construction of an ill-planned garbage incinerator. The Maricopa Audubon Society and other Arizona chapters successfully brought down plans for a destructive dam on the Verde River. In every state, wherever wildlife or the environment is threatened, Audubon is there. This brief glance back across a year of satisfying achievements and encouraging beginnings does not, of course, touch on all the activities of the half-a-million people across the country who make Audubon a potent instrument for environmental change. I believe that our diverse interests and skills are well-suited for the tremendous breadth of challenges that currently confront the nation and the planet, and that our collective energy and dedication can meet head on the profoundly great and urgent challenges that loom ahead. In the greenhouse phenomenon, the depletion of the stratospheric ozone, and the destruction of tropical forests, we are no doubt glimpsing the environmental agenda for the 21st century. These awesome problems will demand innovative and multi-dimensional approaches if we are to solve them - as we must. The people of Audubon are practiced in working successfully for solutions to big problems. We believe that, in the high-priority campaigns featured on the following pages, we have developed a model for using the total resources of our Society to solve especially formidable problems, a model that gives us confidence as we look to the future. </t>
  </si>
  <si>
    <t>Protecting Wetlands: Innovation at the Grassroots</t>
  </si>
  <si>
    <t>Audubon's National high-priority campaign to protect wetlands presents a mighty challenge to the ingenuity, dedication, and know-how of the half- million Auduboners. From the wet meadows of San Francisco Bay to the intertidal fringes of Jamaica Bay in New York City, Audubon's campaign is a race against the bulldozer, the plow, and the dredge, against weak public policies and laws and just plain ignorance. It is a tough race, for more than half the nation's wetlands have already disappeared, and the extirpation of remaining wetlands is proceeding at the alarming rate of 450,000 acres a year. Audubon is uniquely capable of conducting a national and international campaign to protect wetlands. To broaden public understanding of the value of wetlands, Audubon Television Specials have focused on the plight of the wood stork in the Everglades, the continent-wide crash in waterfowl populations, and the impact of deteriorating coastal wetlands on migrating shorebirds. AUDUBON magazine recently featured the beleaguered wildlife of California's dwindling wetlands. Audubon scientists are conducting innovative studies in wetland ecology, including research by the Ecosystems Research Unit at Corkscrew Swamp Sanctuary in Florida and Rainey Sanctuary in Louisiana and by the Ornithological Research Unit in the Everglades and Florida Keys. Much of this research will assist Audubon in managing its own wetlands sanctuaries. And by its leadership in the Western Hemisphere Shorebird Reserve Network, Audubon is instrumental in protecting coastal wetlands in North, South, and Central America. The Society's Agricultural Policy Department has worked assiduously to align the nation's farm policies with its wetland protection policies. Having led the fight to include "swampbuster" prov1s1ons in the 1985 Farm Act, which withhold subsidies from farmers who convert wetlands to cropland, Audubon is now monitoring implementation of the law. But the real power of Audubon's wetlands campaign is in the grassroots network that links our half-million members and 510 chapters through regional offices to our Government Relations Office in Washington, D.C. In Kansas, for example, Jan Garten, a member of the Northern Flint Hills Audubon chapter, is leading the fight to save Cheyenne Bottoms-a 41,000-acre marsh that is the most important rest and refueling stop in spring for migrating waterfowl and shorebirds on the Central Flyway. Five years ago Garten was angered after reading in AUDUBON magazine that Cheyenne Bottoms was drying up because the Arkansas River, which feeds the marsh, was being siphoned off upstream. The state was doing nothing to preserve the vast wetland and the public was uninformed. Garten led Kansas conservationists in a long, uphill fight to create widespread awareness of the disaster and to convince the legislature to fund a plan to save the marsh. One tactic: Every state legislator received a gift of a seat cushion stenciled: "We'll save your bottoms if you'll save ours -Garten's innovative campaign led to the development of a comprehensive plan to restore the habitat, a plan that is enthusiastically backed by the Kansas Department of Parks and Wildlife.</t>
  </si>
  <si>
    <t xml:space="preserve">As always, field research plays a critical role in Audubon's science program. This year we dramatically expanded our studies of the Everglades and Florida Keys in an urgent effort to provide state and federal agencies with the scientific data needed to restore these degraded ecosystems to a more natural condition. To this end, Audubon scientists are exploring the intricate ecology of tropical and subtropical Florida, including the dynamics of the area's wading bird populations; the relationship between water salinity, nutrients, and the abundance of fish in Florida Bay; the complex interplay between flora and fauna that sustains Florida's tropical hammocks; and the hydrology that supports the total system. We are now confronting the results of decades of abusing this natural treasure. Wading bird populations in south Florida are down 90 percent from levels in the 1930s-and what is left in 1988 is disappearing at an alarming rate. Our scientists are assembling the information needed if this part of the nation's natural heritage is to endure. Good news came this year in the struggle of the California condor to step back from the brink of extinction. In a special installation at the San Diego Zoo, the first captive-born condor hatched in good health, giving hope to all who have worked for the great bird's recovery. As part of the effort to save the condor, Audubon scientists continue to amass information on the species' habitat requirements, which is needed to ensure that the birds will thrive when they are eventually released into the wild. In a tremendously exciting new initiative, Audubon began work this year with the Charles Darwin Research Station on the Galapagos Islands to help rescue the severely endangered dark-rumped petrel. At the invitation of the government of Ecuador, Audubon scientists are adapting techniques developed in our Project Puffin in a last-ditch effort to save the little petrel. The internationally acclaimed success that the Project Puffin achieved in restoring puffins and terns to island havens on the coast of Maine gives us high hopes of rescuing other endangered island- dwelling birds. On a larger scale, Audubon this year took on expanded leadership responsibilities in the Western Hemisphere Shorebird Reserve Network. The network is a pan-hemispheric organization committed to identifying, studying, and protecting key habitats in North, South, and Central America on which shorebirds rely to rest and refuel during their remarkably long and arduous seasonal migrations along the hemisphere's flyways. Government wildlife agencies and private conservation organizations have joined in this truly international effort. The challenge is daunting, for these sensitive areas are threatened everywhere by a plethora of population and development pressures. Many of these same pressures from human population growth and development are emerging in surprising places-including around many Audubon sanctuaries. Audubon's nationwide system of 82 wildlife sanctuaries -our "islands of life" -dates back to the very inception of the Audubon movement and remains a fundamental aspect of the Audubon Cause. </t>
  </si>
  <si>
    <t xml:space="preserve">In the late 1800s feathers were worth their weight in gold to the millinery trade, and wild birds, especially plumed wading birds, were slaughtered mercilessly. Forward-thinking people gathered together to protest, calling their groups Audubon societies after the famous painter and naturalist John James Audubon. In 1905, 35 state Audubon groups incorporated as the National Association of Audubon Societies for the Protection of Wild Birds and Animals, since shortened to National Audubon Society. Now, with more than half a million members, a staff of 291, and a $32 million budget, the Audubon Society is a powerful force for conservation research, education, and action. The strength of the organization lies in its 510 chapters, which are community-based Audubon societies that excel at enjoying nature's bounties while actively working to conserve them. Nine regional and five state offices coordinate chapter activities and serve as centers of environmental action. The Society's headquarters are in New York City; the legislative branch maintains an office on Capitol Hill in Washington, D.C., and the Education Department has its headquarters in Connecticut. The Society publishes the leading conservation and nature magazine, AUDUBON; ornithological journal, American Birds; a news journal of environmental issues and grassroots activism, Audubon Activist; a newsletter as part of the youth education program, Audubon Adventures; and an encyclopedia of wildlife management programs, the Audubon Wildlife Report. Award-winning Audubon Television Specials on public and cable television bring the conservation message to millions of people outside of the Society's membership. Audubon's youth environmental education program is in 8,000 classrooms, from inner cities to Indian reservations. Teachers and other adults learn at Audubon Ecology Camps. Thousands of visitors each year see nature close up at the Society's six nature centers. The Audubon Expedition Institute is a traveling university. In a national network of 82 sanctuaries, Audubon protects rare habitats and wildlife, from Maine islands and Louisiana coastal marsh to western prairie. Audubon scientists study species such as wood storks and condors as well as ecosystems such as the Florida Everglades to learn how wildlife and habitat can be better protected. The Science Department ensures that the Society's environmental policy decisions are based on fact. While a passion for birds is still the force that most often brings Audubon members together, the Society has long since become involved in the full spectrum of environmental issues, including such global concerns as air and water quality, population, energy policy, climate disruption, and management of wildlife refuges. The Society is a nonprofit, tax-exempt organization supported by membership dues, gifts, and foundation and corporate grants. Benefits of membership include a subscription to AUDUBON magazine, membership in a local chapter, and the satisfaction of being part of one of the world's oldest and most effective movements to conserve wildlife and wild places and to maintain a diverse and healthy environment. </t>
  </si>
  <si>
    <t xml:space="preserve">Virgin Forests: Saving an American Original </t>
  </si>
  <si>
    <t xml:space="preserve">When the colonists arrived, they found half of his country covered with trees. Thinking that timber was an infinite resource, they cut and burned their way across the new nation. By the latter part of the 19th century, most of America's great forests were gone, replaced by charred stumps and farmland. Some areas grew back in relatively puny "second growth: There are pockets of grand old trees hidden in many states; Audubon even harbors a few in its sanctuary system. The Francis Beidler Forest Sanctuary in South Carolina, for example, is the largest tract of virgin bald cypress/tupelo gum trees left in the world. But only in northern California and the Pacific Northwest are there stands of virgin forest extensive enough to get really lost in. Here, shaggy old patriarchal cedar, fir, spruce, and hemlock grow 250 feet tall, raking the clouds with lightning-scarred tips. Many of these relics are 8, 10, even 12 feet through at the base. Their antiquity inspires reverence; some of these giant evergreens were around when Chaucer wrote his Canterbury Tales and Johann Gutenberg was experimenting with movable type. Even though most of the huge, thick-barked survivors are on public lands, they are not safe. Quite the opposite. Timber companies, aided and abetted by the government, have grown dependent on logs from the national forests. And now that the big trees are almost gone, there is frantic competition to cut the last of them. Federal agencies are preparing timber sales that include most of the remaining virgin forest. But first, they have to deal with Pam Crocker-Davis and the National Audubon Society Ancient Forest Defense Team. Crocker-Davis heads up Audubon's Washington State office, right in the heart of big timber country. This office is supported by Audubon chapters statewide as well as by the national organization. Crocker-Davis divides her time between lobbying the state legislature, negotiating with government agencies, sitting on boards, and firing up the state's Audubon chapters. Most of the time, she is talking about trees. Hers is not a lone voice in the wilderness. When Crocker-Davis argues for reduced logging in primeval public forests, she is speaking for half a million Audubon members. And her voice is amplified by every facet of the Audubon Society, for conserving ancient forests (called "old growth" by foresters and conservationists) is one of the Society's national high-priority campaigns. "The mismanagement of our public forests is truly a national issue~ says Crocker-Davis. "And nowhere is the issue more clearly drawn than in the battle to protect our country's last contiguous old-growth ecosystems in the Pacific Northwest and southeast Alaska: </t>
  </si>
  <si>
    <t>Pacific Coast Crisis</t>
  </si>
  <si>
    <t>Nowhere is the crisis in wetland protection more acute than along the Pacific Flyway, a shrinking chain of wetlands stretching from the Arctic to the tropics. In California alone, 92 percent of the original 5 million acres of coastal and inland wetlands have been destroyed. Audubon's Western Regional Vice-president Glenn Olson is pioneering a joint program with the U.S. Fish and Wildlife Service to acquire and protect key wetlands on the Pacific Flyway. The program has already acquired 780 acres in California's Central Valley, which will form the core of a new San Joaquin National Wildlife Refuge, and another 2,200 acres of marshland have been added to the Klamath Forest National Wildlife Refuge in southeastern Oregon. In San Francisco Bay, the largest wintering and staging area for shore- birds along the Pacific Coast, Lynn Tennefoss, managing director of Santa Clara Valley Audubon, is spearheading efforts to obtain federal legislation to add 8,000 unprotected acres of seasonal wetlands and other sensitive habitat to the San Francisco Bay National Wildlife Refuge. Beth Huning, director of Audubon's Richardson Bay Sanctuary and Environmental Education Center, is working with local Audubon chapters and other environmental groups to develop an overall wetlands protection plan for San Francisco Bay, as required by the 1987 Amendments to the Clean Water Act- amendments drafted by Hope Babcock. In Nevada, Connie Douglas, president of the Lahontan Valley Audubon Society, and in Washington, D.C., Cynthia Lenhart, Audubon wildlife specialist, have been seeking private and government funds to buy water rights to keep alive Nevada's Stillwater Wildlife Management Area. Stillwater has already lost a third of its wetlands since 1986, and competing demands for water threaten to leave the refuge high and dry, creating certain disaster for hundreds of thousands of migrating waterfowl and shorebirds on the Pacific Flyway. Thanks to Len Hart's persuasive powers and the leverage of Audubon activists, Congress recently allocated $1.2 million for purchase of water rights to help sustain Stillwater, with the likelihood of more funds forthcoming. Many kinds of plants and animals depend on wetlands for security and sustenance. Wetlands, in turn, depend on an environmentally aware public and on sound development policies. Fortunately, Auduboners are there, standing half a million strong, in defense of these muddy habitats so rich in life.</t>
  </si>
  <si>
    <t xml:space="preserve">Arctic Refuge: An American Serengeti </t>
  </si>
  <si>
    <t xml:space="preserve">For the half-million Auduboners, Alaska is a special place. And one of the most special places in the great northern state is the Arctic National Wildlife Refuge. Situated in Alaska's northeasternmost corner and adjoining Canada's Northern Yukon National Park, the refuge encompasses the largest and most spectacular wilderness sanctuary for Arctic wildlife in the world. Sweeping down from the north slope of the Brooks Range to the Beaufort Sea, the refuge's great coastal plain provides a haven for a marvelous diversity of wildlife, including polar bears, grizzly bears, muskoxen, wolves, wolverines, snow geese, peregrine falcons, arctic loons, tundra swans, and a whole raft of other migratory birds. The Arctic refuge's grandest spectacle occurs each summer when some 180,000 caribou -one of the world's largest herds of the great beasts -migrate northward from wintering grounds below the Arctic Circle in Canada and Alaska to the refuge plain where they calve. But the Arctic National Wildlife Refuge is in trouble. There is a move afoot to open it to oil and gas development. If the petroleum industry and its political supporters have their way, the refuge's untouched wilderness will soon feature 200-300 miles of gravel roads, a score of 23-acre drill pads, several huge oil-production complexes, a port facility and seawater treatment plant, and four or five airstrips-all upon prime caribou calving grounds. Audubon has committed itself to fighting for the protection of the refuge's wilderness, just as we have fought for protection of Alaskan wilderness in the past. When, in 1960, wilderness lands became a bargaining chip in the move for Alaskan statehood, Audubon was there to help establish what was then known as the Arctic National Wildlife Range. When, in 1971, the Alaska Native Claims Settlement Act invited wilderness development, Audubon was there to heIp ensure that the act would also open the door to establishment of new parks and refuges. And when, in 1980, the historic Alaska National Interest Lands Conservation Act was signed, Audubon was there to share the credit for the creation of more than 100 million acres of newly protected Alaskan parks and refugees- including doubling the size of the Arctic refuge to its present 19 million acres. </t>
  </si>
  <si>
    <t>Concrete Threats</t>
  </si>
  <si>
    <t xml:space="preserve">The most immediate threats to the Plane are two dams and reservoirs proposed to augment urban water supplies: Two Forks in Colorado and Deer Creek in Wyoming. Spearheading Audubon's efforts to stop these projects is biologist Carse Pustmueller. She works with Bob Turner, Rocky Mountain regional vice-president, who has wide experience in Western water issues. This spring, the Army Corps of Engineers held public hearings on the proposed Two Forks Dam. Under the leadership of grassroots organizer Cheryl Moffit, Audubon waged an all-out media and grassroots campaign to let the public know how environmentally destructive the dam would be. "Everyone was stunned by the turnout at the hearings; says Pustmueller. About 5,000 people attended the seven hearings in Nebraska and Colorado; almost all opposed the dam. Katie Hamrick and Lois Drury, two retired school teachers, were responsible for an especially strong showing by members of the Colorado Springs chapter. In Omaha, lone Werthman sent out letters to everyone in her chapter and rented a bus to take people to the hearings. Jan Burch, an Audubon board member and longtime Nebraska chapter activist, helped persuade a broad spectrum of Nebraskans-not just Auduboners-to testify. Staff efforts on the Platte River campaign are coordinated through the Platte River Task Force, chaired by Elizabeth Raisbeck, senior vice- president of Regional and Government Affairs. Under the direction of Senior Scientist Jan Beyea, Science Division staff analyze biological and hydrological data to determine how much water and sediment must flow in the river to preserve habitat for wildlife, and prepared a comprehensive report covering Platte scientific, legal, and political issues. Next year, the Platte will be featured in AUDUBON magazine, the Education Department's Audubon Month materials, and an Audubon Television Special. For ten million years, cranes have gathered on the Platte. As Aldo Leopold wrote of the crane, "When we hear his call, we hear no mere bird. We hear the trumpet in the orchestra of evolution. He is the symbol of our untamable past. Audubon's half- million members and its dedicated staff are fighting to make sure that ours is not the last generation to hear the primeval chorus of the cranes. </t>
  </si>
  <si>
    <t>A River Sanctuary</t>
  </si>
  <si>
    <t>In 1973, Audubon purchased 800 acres along the Platte to create the Rowe Sanctuary. It was the first sanctuary dedicated to the preservation of crane habitat on the Platte; there are still no federal or state refuges. Managing the sanctuary for cranes is also paying dividends for other species that have historically used the river, including migratory waterfowl, endangered least terns and piping plovers that nest on river sandbars, and endangered whooping cranes and bald eagles. Ken Strom came to Rowe Sanctuary in 1983 from Audubon's Beidler Forest Sanctuary in South Carolina. He is the manager and the entire staff. One of his best assets is his ebullient wife Marie, who is a full time volunteer on the sanctuary. During the crane migration, Ken and Marie get little sleep: most dawns and sunsets find them leading birdwatchers to the blinds. In their five years at Rowe, the Storms have made the sanctuary a part of the local community and brought an appreciation of cranes and the river to the public. Ken also spends a great deal of time on Platte River political and scientific issues. The Nebraska chapters take a strong interest in the sanctuary. Members pitch in to lead tours or supply muscle power. As many as two dozen volunteers come from as far away is Omaha and Lincoln to help with the controlled burning needed to maintain the prairies and wet meadows. Crane watching on the sanctuary peaks every year during Audubon's River Conference. Ron Klataske, West Central regional vice-president, held the first one in 1971 and has been organizing it since. Long before most people understood the importance of the Platte, Klataske was crusading to preserve it. In the early 70s, he led a grassroots fight against an enormous Bureau of Reclamation water project, which was defeated by referendum in 1975. From 1980 to 1987, his partner was regional representative Ed Pembleton, who now works on Platte issues in Washington, D.C., as director of Audubon's water resources program. Chuck Frith, a former Fish and Wildlife Service biologist, now assists with Audubon's campaign in Nebraska.</t>
  </si>
  <si>
    <t xml:space="preserve">Because some of our sanctuaries are found in the most rapidly growing parts of the United States-our Starr Ranch in Orange County, California, and Corkscrew Swamp Sanctuary in southwest Florida, for example-Audubon's dedicated sanctuary managers must contend, in microcosm, with the very same problems that beset natural areas around the globe. To offer a case in point, a local television station in Naples, Florida, proposed to erect a broadcast tower near our Corkscrew Swamp Sanctuary -in direct line with the route endangered wood storks take from the sanctuary to foraging grounds. In bad weather, when visibility is poor, the storks could risk colliding with the 1,249-foot-high tower or its guy wires. Audubon's legal and sanctuary teams collaborated through the year to oppose the construction of the tower. In spite of such problems, the news from the sanctuary front is often heartening. This year, donations from some of the Society's generous donors enabled us to acquire important properties to expand our Francis Beidler Forest Sanctuary in South Carolina, which encompasses the largest known tract of virgin bald cypress left in the world; our North Carolina Coastal Islands Sanctuary, which protects the state's largest populations of colonial water birds; our Texas Islands Sanctuaries, which serve as a winter haven for endangered whooping cranes; and our Borestone Mountain Sanctuary in Maine, which includes splendid woodland tracts. Audubon's mission, of course, involves the half-a-million Auduboners not only in the natural setting of sanctuary habitats but also in the political setting of Capitol Hill, state legislatures, and town halls. There, too, the diverse talents of Audubon staff and the muscle of our grassroots network make a difference. A few highlights of the year's accomplishments confirm this. The end to a battle that Audubon and its allies have fought for four years appears at hand with the approval by both houses of Congress for a renewed and substantially strengthened Endangered Species Act. There are currently one thousand species on the federal list, yet a thousand more are awaiting formal listing. </t>
  </si>
  <si>
    <t>More Than Soul Food</t>
  </si>
  <si>
    <t xml:space="preserve">As anyone who has visited California's redwoods knows, skyscraper trees stir the soul. But old growth forests are more than sources of inspiration. They are unique and irreplaceable ecosystems. While the timber industry portrays the fight as "jobs versus trees; Crocker-Davis and her many allies point out that old growth is more of an ecological than an economic asset. Many plants and animals are dependent on the old-growth forest. Of them, the northern spotted owl is best known. The spotted owl has become emblematic of the old-growth debate. Conservationists say that if we continue to log old growth at current rates, the spotted owl will eventually become extinct. Timber cutters counter that protecting the owl will cost local economies billions of dollars. In order to have the biological facts, Audubon commissioned a blue- ribbon panel of ornithologists to study the requirements of the owl. Crocker- Davis and chapter leaders in Washington, Oregon, and California based their positions on this panel's recommendations, calling for protection of enough old growth to maintain healthy popu- lations of owls. Audubon Western Regional Representative Dan Taylor helped coordinate the chapter efforts. A skilled and careful negotiator, Taylor is respected in federal and state agency offices. Eventually, National Audubon joined chapters in a lawsuit against the Forest Service, hoping to force the agency to protect the owl. Meanwhile, chapter leaders such as Lynn Herring of Portland (Oregon) Audubon Society and Tom Campion of Seattle Audubon monitored timber sales in national forests, conducted owl surveys, and applied grassroots pressure to natural resource management agencies. Chuck Sisco, a biologist working out of Crocker-Davis's office, mustered additional economic and ecological arguments for preserving ancient forests. One of the most persuasive arguments, based on recent research, is that stands of old growth host intricate biological relationships that are vital to the overall health of the forest. Sisco and others are also unraveling the complicated economic tangles and discovering that cutting non-renewable old growth is economically shortsighted. </t>
  </si>
  <si>
    <t>A Better Plan</t>
  </si>
  <si>
    <t xml:space="preserve">In the late 1970s, when it became evident that the federal government had decided to avoid dealing with the nation's energy problems, Audubon's Science Division set to work on the issue. Using state-of-the-art computer modeling, the Society's scientists created the Audubon Energy Plan. The plan details a strategy based on energy conservation and economic incentives for new energy sources that would provide for the nation's energy needs while eliminating entirely our dependence on foreign oil. So, when Dave Cline addresses congressmen who claim the nation must have more Arctic oil for national security, he harkens to the hard science of the Audubon Energy Plan, which demonstrates, for example, that a mere 1.5 mile per gallon reduction in automobile fuel-consumption standards would save more oil than the most optimistic industry officials project could be pumped from the Arctic refuge. And when Cline decides in concert with the Society's Washington, D.C., staff to mobilize Audubon's potent grassroots network, he again has several resources at his disposal. Auduboners receive regular updates on the refuge in the Audubon Activist and through Action Alerts. And this spring, AUDUBON magazine devoted an entire issue to a pictorial display of the refuge's many splendors and an editorial examination of oil development in the Arctic. Additionally, some 200,000 school- children nationwide learned about the wildlife that graces the Arctic refuge as part of the Society's Audubon Adventures youth education program. Cline and Audubon's Arctic National Wildlife Refuge team need this grassroots support when they speak to members of Congress and the Administration. When the Society's President Peter Berle testified before Congress that "the decisions we make on the Arctic refuge are not simply about oil fields and caribou herds. They are decisions that touch our very deepest values as a nation, and as a people; he was voicing the conviction of the half- million people of Audubon. </t>
  </si>
  <si>
    <t>Acid Rain: Citizen Science Spreads the Word</t>
  </si>
  <si>
    <t xml:space="preserve">By now every American is familiar with acid rain. We have a.II read how nitrogen and sulfur oxides emitted from the smokestacks of coal-burning utility plants return to the earth as acidic precipitation that kills mountain lakes, corrodes stone monuments and building rigs, and threatens the health of people with respiratory ailments. Audubon and its conservation allies have worked hard to inform the American public about the environmental consequences of acid rain, but the nation's lawmakers have yet to translate public concern into public policy. Audubon's experience in the fight for acid rain controls has convinced us that the battle must be fought and won on the grassroots level. Congress has mistakenly drawn the acid-rain battle lines between Midwestern utilities and Northeastern conservationists when, in fact, acid rain pollution is a national and international issue. To convince members of Congress that acid rain is of significant concern to their constituencies across the country, Audubon conceived the Citizens Acid Rain Monitoring Network. Audubon's Science Division developed a simple apparatus and scientific protocol for measuring the acidity of rain or snowfall. This kit was provided to Audubon chapters and local activists participating in the Network. Every time it rains or snows, Auduboners in all 50 states measure and record the pH of the precipitation. To ensure accuracy, the University of California's Bodega Bay Marine Laboratory crosschecks a random sampling of the measurements. Audubon monitors make their measurements immediately available to the public and news media, making acid rain a regular local news item across the nation. And members of Congress are paying attention. Audubon legislative analysts in Washington, D.C., made sure that there is at least one acid rain monitor in the districts of those key representatives whose support is essential for strong acid rain control legislation. </t>
  </si>
  <si>
    <t>Platte River: Half A Million Cranes</t>
  </si>
  <si>
    <t xml:space="preserve">It’s 5 A.M. The group, led by Ken Strom, manager of Audubon's Lillian Annette Rowe Sanctuary in Nebraska, files into a small wooden viewing blind at the edge of the Platte River. Outside, a raucous avian orchestra is tuning up. The darkness begins to dissipate, revealing the silhouettes of thousands of sandhill cranes roosting in the river. As the sun rises, a few cranes hop and spread out their wings. Then a dozen birds lift into the sky, form a wobbly line, and head off to nearby meadows to feed. Another flock takes off, and another, until the sky is filled with cranes. "If this isn't Audubon: someone says, "I don't know what is For six weeks in March and April, half a million sandhill cranes-80 percent of the species' entire population- stop on the Big Bend reach of the Platte River in Nebraska on the journey to their Arctic nesting grounds. During the day, the cranes feed in cornfields and wet meadows. At sunset, they descend on the river, where they spend the night roosting on submerged sandbars, safe from predators. There is not much left of the broad, braided, wetland-bordered river the cranes knew for eons. Dozens of dams divert the river's flow for irrigation and power generation; the river now claims just a quarter of its former channel. The spring flow is seldom full enough to scour seedlings from the sandbars, and woody vegetation has taken over, preventing cranes from roosting in many parts of the river. At least six additional dams are proposed, threatening what little crane habitat remams. To save the river, Audubon has launched a campaign that draws strength from its half-million members and from all parts of the Society, from grassroots activists to staff scientists. </t>
  </si>
  <si>
    <t>A Local Program</t>
  </si>
  <si>
    <t xml:space="preserve">Bunny Johnson of Grand Rapids, Michigan, exemplifies the effectiveness of Audubon's Acid Rain Monitoring Network. A long-time Audubon member, Johnson had known about the effects of acid rain on Adirondack lakes, but had never considered it a local problem. As she says, "I used to read about acid rain in the paper, but I assumed it was someone else's problem. Yet in the past year, it has not been uncommon for Johnson to wake up in the middle of the night and head for the backyard, armed with her acid rain testing kit. "I seem to have developed a good ear for rain. But I haven't learned to hear the snow fall yet!" Johnson's readings are sometimes as low as 4.0 on the pH scale-rainfall as acidic as Coca-Cola. Consequently, she has spread the news to her neighbors, letting them know that acid rain is indeed a local problem-true grassroots education in action. Last fall, the day after the network announced the network’s first nationwide results in a national press conference, the Grand Rapids Press featured a front page article on Johnson and her work. The newspaper’s outdoor editor has since followed up with a series of articles on acid rain pollution in Michigan. And two local television stations regularly present Johnson’s acid rain figures in their weather reports. Johnson has even taken her concern about acid rain into the school room, where she has worked with third and fourth graders who were studying the issue. "Future problem solvers,” she calls the children. In addition, she has arranged with the television meteorologists who broadcast her findings to refer correspondence to her. This has resulted in several letters from students, grade school to graduate school, whom Johnson has assisted on research projects. </t>
  </si>
  <si>
    <t>Technical Support</t>
  </si>
  <si>
    <t xml:space="preserve">When Johnson needs technical backup, she finds a patient and encouraging colleague in Dorie Bolze, the Audubon staff scientist in charge of coordinating the network. When Johnson received questions from television weather reporters that were beyond her scientific ken, she referred them to Bolze. And when Johnson, like the other 216 monitors, phones in her results to Audubon's Acid Rain Hotline, it is Bolze who translates the hard data into national press releases. Bolze says, "The network has helped to get Audubon's leadership tuned into citizen science, which pays off with a better educated and more effective corps of activists. It has done a lot to get different parts of Audubon to work together, and there is so much expertise on tap. It's a golden opportunity to help Audubon members understand how the national organization works for them-and vice versa.” The efforts of Bunny Johnson and hundreds of other Audubon activists also become fodder for the battle for acid rain legislation on Capitol Hill. Ann Strickland, formerly of the Environmental Protection Agency, is spearheading Audubon's acid rain campaign in Washington, D.C. As we near a congressional consensus on acid rain controls, it is increasingly is evident that the grassroots constituency of Audubon activists, who have armed themselves with scientific evidence collected in their own hometowns, will speak with a powerful voice in the halls of Congress. Only Audubon-with a staff of respected and creative scientists and a nationwide network that can link local activists to skilled people in Washington, D.C., and to local and national news media-only Audubon could undertake a project as ambitious as the Citizens Acid Rain Monitoring Network and make it succeed. </t>
  </si>
  <si>
    <t>Local Leadership</t>
  </si>
  <si>
    <t xml:space="preserve">When Auduboners seek leadership in the battle to protect the refuge- or on any other Alaskan issue-they look to Dave Cline, the Society's regional vice-president for Alaska. When Cline begins speaking in his calm, forceful voice, people listen because he has earned a reputation for telling it like it is. When he says about the refuge that "there's nothing else like it in the world; it is because he has hiked and camped there and seen with his own eyes the great herds of caribou browsing among the wildflowers beneath a midnight sun. And having served for 11 years as a wildlife biologist in the U.S. Fish and Wildlife Service, he knows the public interest values of the Arctic wilderness and what it will take to protect them as a unique part of our natural heritage. Cline is in charge of coordinating Audubon's campaign to protect the refuge, but this is by no means a lonely job. In mapping Audubon's strategy, he draws upon the full range of the Society's many resources. When Cline needs a broader Alaskan perspective, he confers with a special Arctic refuge advisory committee formed of representatives from Audubon's five Alaska chapters. These chapter leaders include Johanna Munson and MacGill Adams from the Anchorage chapter, April Crosby from the Arctic chapter, and Peggy Cowan, Doug Emery, and Barbara Rudio from the Juneau, Kenai, and Kodiak chapters, respectively, as well as Audubon Board member Charles Evans. They bring to their advisory role expertise derived not only from their experience as lawyers, educators, and even wilderness expedition guides, but also from past battles to protect Alaskan wilderness. </t>
  </si>
  <si>
    <t>Big Tree Politics</t>
  </si>
  <si>
    <t>While the big trees are in the Northwest, much of the battle to save them is centered in Washington, D.C. Here, Brock Evans is in charge of talking trees with congressmen and federal agency representatives. Congress, especially through the appropriations process, directs activities of the Forest Service and other agencies. Evans is a veteran forest defender and captain of Audubon's ancient forest team. "What we have to face now, after a century of heavy logging;' Evans says, "is that the political equation of ancient forest conservation is every bit as important as the biological equation~ This puts Audubon at an advantage because the Society has authority in both the political and biological arenas. Audubon melds the two, using good science to back its policy statements. Evans and Crocker-Davis can draw on the energy and able hands of the grassroots membership, and members can draw on the professional skills of the Society's staff. Audubon's views on virgin forest conservation are presented to Society members via the spectacular pages of AUDUBON magazine. An Audubon Television Special on old growth is in production. Audubon Activist, a bimonthly news journal, keeps motivated members apprised of the latest political and ecological developments. Huge, centuries-old trees are still falling fast, but, through the coordinated efforts of Audubon members and staff nationwide, some virgin forests will be saved. In these awesome, mossy stands, future generations will be able to experience a piece of wild America as it was before we came with our machines and a ravenous appetite for wood, as it was when the spotted owl reigned over the sky-high canopy.</t>
  </si>
  <si>
    <t>Buffer the Bay</t>
  </si>
  <si>
    <t xml:space="preserve">New York City Audubon chapter President Al Appleton's imaginative foresight has secured most of the undeveloped shoreline surrounding Jamaica Bay National Wildlife Refuge, which borders on Brooklyn and Queens. Instead of battling developers for each parcel of land, chapter leaders seized the initiative by working with city planners to devise an overall program for protecting the bay. The program, called "Buffer the Bay'', identified environmental values in an area where the city had an ill-defined land-use policy oriented toward development. "We made Buffer the Bay part of the vocabulary of the top city officials; says Appleton. "We demonstrated that natural resource protection has a key role in urban planning and design even in a city like New York~ This year in Minnesota's Twin Cities, Audubon's State Representative Tom McGuigan and three local chapters started an experimental Wetlands Watch program intended to halt or modify wetlands development before it starts. The program utilizes the procedures for public comment established under the Clean Water Act's Section 404 provision (a provision drafted in large part by Audubon's water policy expert, Hope Babcock), which prohibits the alteration of a wetland without a permit issued by the U.S. Army Corps of Engineers. Each of the chapters designated a Wetlands Watch coordinator to inspect threatened wetlands in its area and to submit comments and recommendations to the Corps. The program has already stopped illegal conversion of a 22-acre wetland, helped stop or modify numerous other conversions, and stimulated neighborhood participation. </t>
  </si>
  <si>
    <t xml:space="preserve">The Great Egret Society </t>
  </si>
  <si>
    <t>The National Audubon Society extends its deepest appreciation to the individuals, businesses, and foundations listed below for their contributions to the 1987-88 operating budget. These gifts are essential to the continuing effectiveness of Audubon's ongoing programs and help ensure a more liveable world for all of us to enjoy. We also want to recognize a few special Audubon supporters, acknowledging that they exemplify the conservation ethic shared by all who give so generously to the Society. They include Fred Leonhardt who, as President of the Leonhardt Foundation, strongly supported Audubon's Ornithological Research Unit in its work on endangered species. His recent, untimely passing is lamented by all who share his reverence for nature. They also include Mrs. W. L Lyons "Sally" Brown who recently ended several years of dedicated service on Audubon's Board of Directors and whose belief in the work of the Society's Government Relations Office has inspired us all. We miss Sally and wish her well. And then there is Peter Stroh who, as Chairman and Chief Executive Officer of Stroh Brewery Company, has helped make the World of Audubon Specials a tremendous success. And finally, we want to pay tribute to Steven Rockefeller whose vision in supporting Audubon's grassroots network is helping us to make a greater difference. We lastly wish to express sincere thanks to the 35,000 donors not listed here due to limited space and to those who wish to remain anonymous.</t>
  </si>
  <si>
    <t>Widening Scientific Horizons</t>
  </si>
  <si>
    <t>1987 Annual Report</t>
  </si>
  <si>
    <r>
      <rPr>
        <sz val="12"/>
        <color rgb="FF000000"/>
        <rFont val="Arial"/>
      </rPr>
      <t xml:space="preserve">The broadening scope of Audubon's science research, as exemplified by the groundbreaking work of the Ecosystems Research Unit, is also reflected in the thinking of our new Senior Vice-president for Science, Dr. J.P. "Pete" Myers. Pete believes that, "for too long the conservation movement has been forced to </t>
    </r>
    <r>
      <rPr>
        <i/>
        <sz val="12"/>
        <color rgb="FF000000"/>
        <rFont val="Arial"/>
      </rPr>
      <t xml:space="preserve">react </t>
    </r>
    <r>
      <rPr>
        <sz val="12"/>
        <color rgb="FF000000"/>
        <rFont val="Arial"/>
      </rPr>
      <t xml:space="preserve">to emerging environmental crises and issues. I envision Audubon scientists identifying potential enviornmental problems </t>
    </r>
    <r>
      <rPr>
        <i/>
        <sz val="12"/>
        <color rgb="FF000000"/>
        <rFont val="Arial"/>
      </rPr>
      <t xml:space="preserve">before </t>
    </r>
    <r>
      <rPr>
        <sz val="12"/>
        <color rgb="FF000000"/>
        <rFont val="Arial"/>
      </rPr>
      <t xml:space="preserve">they become crises. I want the Audubon science department to research policy alternatives and make recommendations for actions to </t>
    </r>
    <r>
      <rPr>
        <i/>
        <sz val="12"/>
        <color rgb="FF000000"/>
        <rFont val="Arial"/>
      </rPr>
      <t xml:space="preserve">prevent </t>
    </r>
    <r>
      <rPr>
        <sz val="12"/>
        <color rgb="FF000000"/>
        <rFont val="Arial"/>
      </rPr>
      <t xml:space="preserve">environmental problems." The Audubon Energy Plan offers a perfect example of anticipating emergin issues. In the late 1970s, Audubon Senior Scientist Dr. Jan Beyea created detailed computer models of the nation's energy use and future needs. These sophisticated models led to publication of a much-lauded blueprint for America's energy future. Now the Audubon Energy Plan is serving as the basis for the conservation community's position advocating energy conservation and development of altnerative energy sources in lieu of despoiling Alaska's pristine Arctic National Wildlife Refuge with oil exploration. Our science department is poised to launch similar studies of the environmental consequences of biotechnology and the global warming trend. Under the direction of Alexander "Sandy" Sprunt IV, Audubon's traditional ornithological research is also taking exciting new directions. In Florida Bay, for example, Dr. George Powell is well under way with a major new study of the ecology of tropical Florida, using indigenous wading birds as indicators of hte health of hte ecosystem. Dr. Tom Bancroft has embarked on a similar study of Florida's tropical hammocks, in this case using the threatened white-crowned pigeon as an indicator species. These studies and others soon to begin will help to resolve key issues for management of the Everglades and conservation of tropical Florida. Audubon scientists also continue longstanding efforts to rescue such endagered species as the whooping crane, wood stork, and California condor, and to restore puffins and terns to their former Atlantic coastal habitats. Audubon members and chapters also contribute to the Society's scientific work. In fact, Audubon's tradition of involving citizens in the collection of scientific data dates back to the turn of the century. It was in 1900 that the eminent ornithologist Frank Chapman - who founded </t>
    </r>
    <r>
      <rPr>
        <i/>
        <sz val="12"/>
        <color rgb="FF000000"/>
        <rFont val="Arial"/>
      </rPr>
      <t xml:space="preserve">Bird Lore, </t>
    </r>
    <r>
      <rPr>
        <sz val="12"/>
        <color rgb="FF000000"/>
        <rFont val="Arial"/>
      </rPr>
      <t xml:space="preserve">the predecessor to Audubon Magazine - organized the first Christmas count has grown into the largest assemblage of volunteer data-gathers in the world. The Christmas Bird Count has provided generations of scientists with essential data on the range and viability of bird populations. On Eleuthera Island in the Bahamas, Christmas countes recently discovered the wintering grounds of the rare Kirtland's warbler - information that is helping the U.S. Fish and Wildlife Service rescue this endangered species. This past winter, more than 41,000 people participated in the Christmas Bird Count in the United States and Canada, Central and South America, and the West Indies. From mid-December to early January, by foot, car, bicycle, boat, and plane, this army of avian census-takers invaded every conceivable type of habitat in an effort to document the winter locale of literally hundreds of species. Each year, Audubon's ornithological journal, </t>
    </r>
    <r>
      <rPr>
        <i/>
        <sz val="12"/>
        <color rgb="FF000000"/>
        <rFont val="Arial"/>
      </rPr>
      <t>American Birds,</t>
    </r>
    <r>
      <rPr>
        <sz val="12"/>
        <color rgb="FF000000"/>
        <rFont val="Arial"/>
      </rPr>
      <t xml:space="preserve"> publishes in a special 500-page edition the results of the count, providing an enduring record of this citizens' contributino to the scientific literature. In the tradition of the Christmas Bird Count, Audubon recently launched another citizens science project - the Audubon Acid Rain Monitoring Network. It is now clear that acid rain is damaging forests and lakes while endangering public health, but government agencies assigned to assess the problem do only infrequent sampling and even less frequent public reporting. Audubon is equipping volunteers with a simply kit for measuring the acidity of local rain that falls in their backyards. This data will form the basis of periodic local and national acid rain reports, which will be distributed to the media for publication and inclusion in weather reports. In this way, Audubon's citizen-scientists will help record and publicize the insidious environmental menace of acid rain pollution.</t>
    </r>
  </si>
  <si>
    <t>Grassroots Action</t>
  </si>
  <si>
    <t>Together, they helped win federal protection for Mount St. Helens, which had recently blown its top. The volcano-shattered mountaintop, now being reoccupied by plants and wildlife, was designated a national seen ic area. After serving a stint as chapter president, Irene disco, ered a singular challenge. Because of some complicated land swapping deals, a 274-acre stand of red cedars in the middle of Willapa National Wildlife Refuge was about to be logged. The refuge is an island just off the Washington coast; the antique evergreens - some 1000 years old and 12 feet in diameter - are the oldest known cedars in the Pacific Northwest. Plant ecologists call the grove a priceless museum and a storehouse of irreplaceable biological information. Besides that, it's a place of inspiring beauty and serenity. Irene , o,ved to save it. She began by bringing the unique grove to the attention of her local Audubon chapter. Soon the Washington Audubon Council, representing 22 chapters, was involved. The congressman for the area was taken into the grove and quickly became an ally. Irene worked with government agencies, the press, and other conservation groups. She tapped the experience and skills of Pam Crocker-Davis, the Audubon state representative, and Dan Taylor, the regional representative. Portland Audubon Society, just across the state line, joined the fray. National Audubon Society weighed in. The challenge was to squeeze money out of Congress to buy logging rights from the timber company. But Congress was in a frugal mood and old-growth trees were not high on its shopping list. Irene persisted. Eventually she won. Over two budget years, Congress appropriated more than $6 million to complete acquisition of the ancient grove. "This wasn't my victory," Irene insists. "A lot of people worked on it. I just kept the communications going." Others would say that Irene was a catalyst, a sparkplug that kept the engine turning. The Audubon Society was born as a citizens' action movement, and a century of experience gives Auduboners an edge. But there's something else that sets this organization apart: An Audubon member can make a difference in the world regardless of his or her interests, skills, knowledge, or time available. Some Audubon members contribute to the cause simply by birding as part of a survey or "birdathon." Some become active chapter members, leading nature hikes or editing newsletters. Others write letters to their elected officials, analyze forest management plans, testify at public hearings, organize fundraising drives, or volunteer at the local wildlife refuge. Some members care for injured birds. Some share their understanding of the environment with schoolchildren. The Society gives grassroots activists access to an unparalleled range of expertise and services: enviornmental scientists, educators, lawyers, and lobbyists who are the best in the business. In the past year, one of our primary goals has been to improve the coordination among the various departments of Audubon to incresae our effectiveness. We are also concentrating our efforts to five carefullly chosen issues. These high-priority campaigns are: Protecting Nebraska's wildlife-rich Platte River - an essential migratory stopover for 500,000 sandhill cranes - from further damage by water development projects; comabting toxic air pollutants; including those that cause acid rain; conserving biologically important wetlands, which are vanishing under the twin pressures of development and agriculture; saving the rapidly diminishing virgin forests, especially in the Northweset; and defending the spectacular Arctic National Wildlife Refuge, which is threatened by oil development.</t>
  </si>
  <si>
    <t>Message from the Chairman</t>
  </si>
  <si>
    <t>In addition to acting together, we should be planning together. For too long, environmentalists have, by necessity, played a reactionary role. We have been operating in the emergency room - responding with alarm and action to a Love Canal, a Three Mile Island or a Bhopal. We have been reacting to protect the waters of ~lono Lake, to save the old-growth forests, to stop a Garrison diversion proposal. Although we must continue to take on problems and issues as they arise, we must also do a better job of practicing preventive medicine. We need to develop the scientific capacity to anticipate crises in advance and to create procedures for the development of policy to head them off before they arise. For example, Audubon's Science Department is examining the consequences of global climate trends for wildlife habitat and studying ways in which emerging biotechnology might alter land uses, with an eye cast particularly on the threat bioengineered agriculture might have on unprotected natural lands. This is the type of issue for which there is great collective potential within the environmental community. We must strive to realize this potential and to develop ways in which we can act in a more unified manner in anticipating and addressing environmental problems and opportunities. This is my final year of service as Audubon’s Chairman, and my final opportunity to speak to the people of Audubon through their annual report. During my 12 years as a member of Audubon’s Board, the last five years as its Chairman, I have enjoyed the great privilege of working with people of exceptional talent and dedication. I especially wish to recognize all hte fine people with whom I have served on the Society’s board and the members of our staff with whom I have worked on the Society’s programs and operations. They have made my service to Audubon one of the most rewarding experiences of my life. I shall always be affectionately grateful to them. The National Audubon Society extends its deepest appreciation to the individuals, businesses, and foundations listed below for their contributions to the 1968-87 operating budget. These gifts are essential to the continuing effectiveness of Audubon’s ongoing programs and help ensure a more liveable world for all of us to enjoy. We also want to recognize a few special Audubon supporters, acknowledging that they exemplify the conservation ethic shared by all who give so generously to the Society. They include Jim Lipscomb who, as Executive Director of The George Gund Foundation, helped us to launch our Adopt-a-Refuge program which has helped revitalize the National Wildlife Refuge system. His recent and untimely passing is lamented by all who share his reverence for nature. They also include Jack Sawyer who is retiring as President of The Andrew W. Mellon Foundation. His extraordinary vision enabled Audubon to establish its Environmental Policy Analysis Department. And then there is Jack Welch who, as President of General Electric, helped establish the General Electric Environmental Education Scholarship which provides teachers in upstate New Yrok an opportunity to attend the week-long Ecology Workshop at Audubon’s Sanctuary in Greenwich, Connecticut. And finally, we want to pay tribute to Russell Aitken whose generosity has helped Audubon grow through years of change. We lastly wish to express sincere thanks to the 35,000 donors not listed here due to limited space and to those who wish to remain anonymous.</t>
  </si>
  <si>
    <t>Sanctuaries</t>
  </si>
  <si>
    <t>Audubon’s Sanctuary System, a network of "islands of life" from the mountains of Maine to the coastal grasslands of southern California, constitutes one of the most diverse and important collections of habitat in the world. Audubon sanctuaaries not only protect endangered species; they preserve natural ecosystems - wetlands, prairies, and forests that are fast vanishing elsewhere. Many of our sanctuaries offer education programs for visitors. Much of Audubon's innovative scientific research on the ecological needs of endangered species takes place on our sanctuaries. And, of course, these refuges offer us the abiding psychological satisfaction of simply knowing, in our hectic daily lives, that such wild and uncluttered places exist. This year marked an important milestone in Audubon's Sanctuary System: the retirement of John "Frosty" Anderson after 21 years as Sanctuary Director, and the passing of the torch to Frank "Dusty" Dunstan, another longtime Auduboner. When he joined our staff in 1966, Anderson became Audubon's first national director of sanctuaries; until then, the nationwide network of nature refuges had been under scattered regional management. Frosty was one of the first Americans to be trained in the then-new science of wildlife management. He counted among his many friends pioneer biologist Aldo Leopold. Under Frosty's leadership, the system grew dramatically - almost three-quarters of our current 82 sanctuaries were added during his tenure. The role of the sanctuaries also expanded to include more research and education functions. Frosty oversaw an upgrading of the sanctuary staff to reflect his own expertise in resource management. But academic credentials were far from his only criteria when selecting personnel. He made sure his staff knew how to use a hammer and shovel as well as understand complex ecosystem interactions. What Frosty looked for was the sensitivity to the land and the commitment to conservation that have characterized Audubon "wardens" since the first days of the Society. “The thing that's most gratifying to me,” he says, "is that on each sanctuary we have the right person in the right place. None of our managers need to be told what to do.” Frosty developed a remarkably cohesive and dedicated staff for this coast-to-coast network of refuges. They called him "Old Dad" and knew he would go to bat for them - in Audubon’s headquarters, or in Washington's hearing rooms. Frosty was instrumental in establishing Audubon's presence as the leading conservation organization concerned with wetlands and waterfowl management. Places to Hide and Seek, the Sanctuary Department newsletter Frosty wrote, included trenchant observations on everything from the weather (always one of the major environmental factors affecting wildlife) to the science of resource management, even to the health and welfare of his staff (“…three operations later, Rod reports that “I can still see good out of my left eye… I am real thankful that I can still see Nature things.”) No where were Frosty’s warmth and enthusiasm for Audubon, for his staff, and for “nature things” as evient as at the meetings of the Sanctuary Department. These gatherings of the far-flung clan, though productive, never failed to include impromptu hootenanies and storytellings. Frosty’s humor and his extensive and idiosyncratic knowledge of America’s folklore and music always proved to be the star draw. We hope “Old Dad” will continue to make guest appearances.</t>
  </si>
  <si>
    <t>People Making A Difference</t>
  </si>
  <si>
    <t>Our ornithologists continue as key players in the effort to restore the highly endangered California condor. We look forward to the day when the great bird will again soar over the canyons of southern California. To this end, Audubon was successful this year in having the Hudson Ranch - critical foraging habitat for condors - designated as a National Wildlife Refuge. This year Audubon scientists also increased the scope of their international work. We have taken the lead in administering the Western Hemisphere Shorebird Reserve Network, a voluntary organization of wetland preserves, sanctuaries, and refuges in North and South America that provide essential habitat for migrating shorebirds. Through the network, Audubon is helping train neotropical biologists and conservationists in environmental research. Audubon is people working to define and develop an environmental ethic, to teach adults and young people about the beauty, mystery, and value of nature. It is the traveling classroom of the Audubon Expedition Institute, caravaning students on an odyssey through America's diverse ecosvstems from Rocky Mountain ~lopes to Amish farms - in a pioneering environmental education experience. It is hundreds of people who take part in our ecology camps - including, for the first time this year, a camp in Trinidad exploring endangered tropical ecosystems. Tropical forests also took center stage in our educational work this year through the special publications of Audubon Month in April. Yes, Audubon is people. But we have yet to reach all of the people we want and need to reach. Environmentalists must do more to enlist the energies of minorities and inner-city dwellers, who suffer the most from air and water pollution. To take ecological values into the inner city, we launched a pilot program this year to bring our Audubon Adventures program for schoolchildren into New York City classrooms. This initiative has proven so successful that we plan to expand the program into schools in Newark, Chicago, and Los Angeles. We are currently planning a similar program that will bring Audubon Adventures to every Indian reservation school in the United States. Television continues to be a powerful medium for conveying Audubon's message to new audiences. This year our award-winning World of Audubon Specials reached between 15 and 25 million people in combined cable and public television broadcasts. World of Audubon utilizes arresting nature photography and in-depth discussions of conservation issues. This year's programs focused on endangered panthers and cheetahs, alternative agriculture, the endangered black-footed ferret, and the ecological importance of wetlands. \Ve continue to reach Audubon people with the beauty and eloquence of AUDUBON magazine. AUDUBON and the movement it spawned celebrated their 100th birthday this year - appropriately enough, with an essay contest designed to encourage young conservationists. Other Audubon publications serve more specific audiences. American Birds, our ornithological quarterly, is a handsome and valuable reference. The Audubon Activist, launched this year on a successful subscription basis, offers vital information, contacts, and tools for environmental activists. This year we also entered into collaboration with Academic Press to publish our annual Wildlife Report, a guide to federal and state wildlife management agencies, which includes valuable updates on the status of endangered species.</t>
  </si>
  <si>
    <t>Audubon people are organized into local chapters in 503 communities across the land. Some chapters have banded together in state councils. While chapter members enjoy socializing and nature outings, they also are powerful forces for positive change. Grassroots activists work on national issues through the National Audubon Society and tackle local issues with help from regional Audubon staff. Some examples: The Brigantine National Wildlife Refuge on the New Jersey coast is a haven for migrating waterfowl. When a 6,800-unit housing development was proposed for the land immediately adjacent the refuge, the Atlantic Audubon Society swung into action. With help from the Mid-Atlantic Regional office, the chapter eventually got the developer to scale down the project. Chapters in Arizona, working with the Rocky Mountain Regional office, won the protection for 44,000 acres of the state's most endagered habitat-type - stream banks - establishing the San Pedro River Riparian Management Area. More than 100 Audubon volunteers in New York became "loon rangers," locating and monitoring both nesting sites and winter foraging areas. The data will be used to protect these popular birds with the haunting calls. SInce Audubon chapters are full of sharp-eyed naturalists, gathering information on wildlife is something they do well. In various states, chapters monitor populations of sea turtles, eagles, ospreys, bluebirds, purple martins, swans, sea otters, and many other species. State wildlife agencies have for decades concentrated their efforts on game species - those that are hunted, trapped, or purrsued with fishing rods. Audubon members are the leading advocates of turning more attention to "nongame" species, from songbirds to rare plants. Chapters in nearly every state are seeking improved funding for nongame programs - especially through voluntary income tax "checkoffs" - and better management of these rapidly growing programs. Chesapeake Bay, the nation's largest estuary, is dying from nutrient and chemical pollution. Audubon chapters in Pennsylvania, Maryland, and Virginia are increasingly involved in studying the problem and educating the public about this rich resource. The glitz of the Big Apple makes most people forget that Manhattan is an island in a huge estuary. The New York City Audubon Society runs a highly successful shorebird habitat restoration project, saving, restoring, and even creating small islands for nesting and resting shorebirds. Florida chapters are working at the state and national level to see the channelized Kissimmee River restored to its former healthy and curvaceous self, to protect Lake Okeechobee - which is suffering from pollution - and to ensure that Everglades Park gets an adequate and natural supply of water. Establishing a refuge for the endagered Florida panther, enlarging Big Cypress National Preserve, and reforming national forest management plans are other priorities for Florida Auduboners. Minnesota chapters hired a lobbyist to help them pass legislation to safeguard the state's nongame fund, buy endangered species habitat, and establish programs that pay landowners to restore prairie and wetlands. The Iowa Audubon Council's volunteer lobbyist, Cindy Hildebrand, worked full-time to help pass landmark groundwater protection legislation in that state. The Wisconsin Audubon Council organized and co-sponsored a full day symposium on wolves that drew more than 500 interested people.</t>
  </si>
  <si>
    <t>Audubon is people protecting wildlife and habitats. Our 80 nature sanctuaries, from rocky islands off the coast of Maine to coastal grasslands in southern California, are models for preserving and managing endangered ecosystems. This year, a major emphasis of our Sanctuary Department was acquisition of lands near our Beidler Forest Sanctuary, the nation's largest remaining stand of virgin bald cypress. We completed major acquisitions and are negotiating for the remaining pieces that will fill out the sanctuary. As president of this incredibly diverse, sometimes rambunctious group of people, I have concentrated my own efforts this year on focusing our energies. How best to maintain our wide range of activities without losing sight of common goals and organizational identity? How to continue to think and act with optimal creativity, yet within a framework where successes can be measured? To this end, after discussion with representatives of all of the people involved in Audubon - staff, members, our board of directors, and donors - I have established five high priority campaigns in which all parts of the Society - science, education, government affairs, publications, regional offices, chapters, and membership - will work together in a framework organized around seminal projects and goals. This still-evolving structure will take full advantage of our many areas of expertise. It is already adding electricity to the dynamic relationships among Audubon people. If Audubon people are to continue making a difference in protecting the natural world, these high priority campaigns must reflect the scope of our mission. They are: conserving wetlands; cleaning up toxic pollution, which includes eliminating the pollutants that cause acid rain; protecting the endangered Platte River ecosystem; guarding the ecological value of the Pacific Northwest's ancient forests; and preserving one of our nation's most spectacular wild lands, the Arctic National Wildlife Refuge in Alaska. As we near the 21st century, our lives have become increasingly divorced from the day-to-day contact with the natural world that makes stewardship of natural resources a matter of immediate concern. The concept of a global environment remains largely abstract - until brought home by an image of such resonant beauty as the photographs taken by astronauts of our own planet rising above the horizon of the moon, or by one of the environmental crises, such as the oil shortages of a decade ago, that occur with such daunting frequency that no solution seems imminent. Audubon believes that there is a solution, and that the key is people - people developing a relationship to nature, whether through research, aesthetic appreciation, education, or advocacy. Indeed, all of these are but aspects of the primary relationship to nature that characterizes Audubon people. It has been an exciting year in the growth of the Society, and some of our most exciting people are featured in the following pages. They are continuing examples of what Auduboners have known for decades - people in league with nature make the difference necessary for us to achieve our goal: a liveable world to enjoy today and bequeath to future generations.</t>
  </si>
  <si>
    <t>Audubon is people like Hope Babcock, skilled professional environmentalists working full-time to conserve America's natural resources. One of Hope's ambitions is seeing that the next generation has clean lakes and sparkling streams. The Clean Water Act, first passed in 1972, is one of this nation's flagship environmental laws. Under the act's programs to curtail industrial and municipal pollution, many of our lakes and streams are cleaner than before: others are holding the line against further contamination. But water pollution controls are expensive, and, when the law came up for reauthorization in 1981, Congress deadlocked over how much should be spent and who should pay the cost. Legislators debated the issue for fh·e years, keeping the law ali,·e with continuing resolutions. Meanwhile, Audubon mounted a campaign that involved staff chapter leaders, and grassroots activists in the fight for clean water. Hope, Audubon's chief counsel, led this long and trying effort from the Capital Hill office in Washington, D.C. An astute politician who has held top-level go,·emment positions, Hope is an expert on water pollution laws. She was able to work directly with legislative aides, formulating the new law. With assistance from the regional offices and Audubon's Washington-based grassroots coordinators, Hope mobilized an army of Audubon activists that demanded progress toward making the nation's waters, in the words of the act, "fishable, swimmable, and drinkable'.' "'Our successful campaign to reauthorize the Clean Water Act shows what Audubon people can do when they work together:' Audubon Chief Counsel Hope Babcock on Capitol Hill After a series of legislative close calls, the Clean Water Act was finally reauthorized by the new Congress in February. It included a number of reforms that were high on Audubon's agenda, including new programs to combat pollution from runoff, and to clean up bays, estuaries, and the Great Lakes. Hope, a veteran of many environmental battles, calls the clean water campaign a classic example of what Audubon can accomplish when all the elements of the Societv work toward a common obfective. This is an issue, Hope said, that required "legal and political expertise based in Washington, coupled with good science and strong grassroots support; only Audubon can put all those pieces together'.' Using the same formula, Audubon helped pass the Superfund toxic waste control law, strong conservation measures as part of the new farm policy, energy efficiency standards for major household appliances, legislation affecting the global environment, increased funding for federal wildlife programs, and manv other initiatives that will have· a lasting and positive effect on the environment we all share. One Person Can Make a Difference Audubon is grassroots activists like Irene Buchhuber, a quiet, unassuming mother of two, who knows how to stir things up. When the Buchhuber familv moved to Longview, Washing: ton, in 1980, Irene quickly got involved in conservation issues through the Willapa Hills Audubon Society. She teamed up with Susan Saul, the conservation chairman of the small but lively chapter.</t>
  </si>
  <si>
    <t>Audubon is people like Les Line, editor of Audubon magazine. This year celebrates the 100th anniversary of the Society's flagship publication and the 21st year of Les' editorship. Both are remarkable records in this day of faded causes and fly-by night enthusiasms. How does Les keep up the quality and vitality of a publication that during his long tenure has earned four National Magazine Awards - the most coveted awards in the business - and numerous other honors as well? As Les tells it, “I’ve always edited the magazine for one reader - myself I've picked the photographs, the articles, and the artwork that would intrigue me if I were buying the magazine. I have always hoped there'd be a few thousand readers out there who would agree with me.” There were only 46,000 readers in 1966 when he took over the magazine's editorial reins; now there are more than 500,000. Apparently, Audubon members agree with Les’ choices. It seems doubtful that even Carl Buchheister, the president of Audubon who selected Les Line for the job, had any notion of where this young man from the small town of Sparta, Michigan, would go with the magazine. His previous work as a photographer and conservation editor for the Midland Daily News gave little indication of what was in store. From the beginning, Les went after top quality in writing, photography, artwork and production. In the early days that sometimes meant borrowing color separations from other publications, such as the Sierra Club's exhibit format books, which had set the standard for fine landscape photography and production; it meant offering the best writers in the natural history and conservation field - George Laycock, Frank Graham, Peter Mathiessen, Hal Borland, Archie Carr - relatively little money but the opportunity to help the cause and to have their stories treated with sensitivity. Soon the magazine was winning kudos for its fresh-eyed color photography and its definitive articles on environmental issues - a 1975 issue on whales is now a scarce collector's item a 20-page photo essay on ferns let readers discover an often-neglected plant form; another photographic tour de force on all things yellow in nature brightened the summer of 1986; a spectacular on wild Alaska in 1974 was instrumental in persuading Congress to pass the historic Alaska Lands Act of 1980; a July 1983 issue devoted to national wildlife refuges made the nation aware of problems on the refuges and laid the groundwork for the Society's highly successful Adopt-a-Refuge chapter program. Under Les’ remarkable tutelage Audubon magazine has become, without question, the single most effective representative of the Audubon Cause - drawing members, persuading the public and policymakers to side with the natural environment, setting a standard of high excellence for everyone in the National Audubon Society, and indeed in the environmental movement at large.</t>
  </si>
  <si>
    <t>These Audubon members and leaders are concerned, committed, and highly effective citizens who understand how to address enviornmental issues and take positions in a way which ensures that policymakers listen. Examples of the recent environmental legislation which was passed or reenacted because of grassroots initiatives include a considerably strengthened Superfund and Clean Water Act, an Omnibus Farm Bill that contains the strongest conservation provisions ever, and a National Appliance Efficiency Standards Act. We can take great pride in the efforts of Audubon members, and especially our regional leaders, who have been so instrumetal in the creation of critical environmental policy at the local, state, and national levels. I believe that over the next decade enviornmental policy will continue to be made from the bottom up. For this reason, Audubon and other environmental organizations must find ways of increasing capacity to work together. They must find more effective ways of communicating and cooperating in areas of mutual concern. During my tenure as Audubon’s Chairman, I have often addressed this need, both within the Society itself and wihtin the larger environmental community. And I think that over the last few years we have made significant progress in developing ways in which the national board and staff can work more effectively with our chapters, regional leaders, and members. We have also reaced out to other environmental groups in an effort to learn what they are doing, to understand their purposes and goals, and to find ways in which we can better coordiante our activities. I am encouraged that this need to cooperate - to find common ground - is now beginning ot be recognized and accepted by other conservation organizations. The joint efforts of the Group of Ten (leaders of the 10 largest environmental groups) are encouraging examples, as is the recent decision by the new leadership at Ducks Unlimited and National Audubon to meet together for three days at the Society’s Pine Island Sanctuary in North Carolina to discuss strategies for portecting wetlands and migratory waterfowl. We are also seeking to work with other conservation organizations in joint efforts to save the Platte River. In addition to Audubon, The Nature Conservancy, Whooping Crane Trust, Environmental Defense Fund, National Wildlife Federation, and Ducks Unlimited have strong interests in protecting the Platte. We should coordinate our strategy and tasks because, if we do, we will stand a far better chance of preserving the spectacular wildlife that graces the Platte than we will if we embark on a “go-it-alone” basis. In short, conservation organizations have long been too turf conscious - the turf we should be worrying about is the environment that is needed to sustain all who live on this fragile planet Earth.</t>
  </si>
  <si>
    <t>Television</t>
  </si>
  <si>
    <t>The Audubon Television Specials focus on different aspects of the natural world, showing the interconnections between different forms of life, and offering examples of people making a difference in protecting the environment. The specials have won numerous awrds, including first place in the North American Film/Video Awards, sponsored by the Outdoor Writers Association of America and Chevron. This year’s specials were: Galapagos: My Fragile WOrld: A portrait of the mysterious islands off the coast of Ecuador, Meville’s “encantadas” and Darwin’s laboratory, centering on resident photographer and conservationist Tui De Roy. Many of the islands’ unique species are threatened with extinction. De Roy provided viewers with a fascinating tour of rare flora nad fauna, exploring as well the human efforts to protect this rare ecosystem. On the Edge of Extinction: Panthers and Cheetahs: Focusing on two of hte most endagered big cats, Florida panthers and African cheetahs, this program explored the relationship between extinction and habitat loss and the importance of maintaining biological diversity. By concentrating on species that live oceans apart, the program brought home to viewers the global nature of their common dilemma: maintaining viable populations in diminishing habitat. Common Ground: Farming and Wildlife: This program discussed cost-effective methods of raising crops that conserve the soil and assure a healthy ecosystem for future generations of farmers. By changing patterns and methods, many U.S. farmers have reduced or eliminated the use of environmentally hazardous chemical pesticides and fertilizers; they are prospering, while maintaining soil productivity, providing wildlife habitat, and protecting people from exposure to toxic substances. Ducks Under Siege: In 1985, North American duck populations plummeted to a 30-year low. This program examined the relationship between this decline and the loss of wetland habitat. “Birds are an index to the health of the land,” explained one waterfowl biologist. “The ducks are trying to tell us, indeed, that the land is not in the state that it should be.” The importance of government and private wetlands preservation efforts was emphasized. Life in the Balance, a companion book to the Audubon Specials, was published in the fall of 1987 by Harcourt Brace Jovanovich. Authored by David Rains Wallace, Life in the Balance couples vivid photography with a discussion of the changes civilization has brought to environmental quality and their effects on wildlife. In addition, Audubon is producing computer software to accompany each special. These software programs, designed for school and home use for ages 9 to adult, will incorporate data bases, ecological models, and decision-making simulations to teach the principles of conservation in interactive adventure games.</t>
  </si>
  <si>
    <t>Publications - Birds in Action</t>
  </si>
  <si>
    <t>Under the editorship of Susan Drennan, American Birds continues to enhance its presentation of authoritative yet accessible science for professional and serious amateur birders. New this year are a column on the flne points of bird identification in the field; displays of the work of new young artists; color photo documentation of rare bird sightings; a feature titled "Giants of the Past" that chronicles the impact of major field ornithologists. In addition to its focus on the intricades of bird migration, distribution, and behavior. American Birds also covers major bird-related conservation problems identified by the Society. A column contributed by the International Council for the Preservation of Birds (ICPB) provides a world view of bird conservation in this publication that has become essential equipment for people who care about birds. The year-old Audubon Activist newspaper edited by Chris Wille aims to transform Audubon and American Birds readers into grassroots activists - people who write or telephone their elected representatives, who work with state wildlife agencies, who attend hearings or organize campaigns to fight on issues. The Activist tracks environmental legilsation, provides background on emerging issues, reveals insider’s information on today’s biopolitics, and alerts readers to opportunities to take effective action. Also a tool for local action, the bimonthly newsjournal gives tips on tactics and techniques - how to set up a meeting with your congressman, how to work with EPA, and how to tap into the Audubon network for help and information on specific environmental issues. With 15.000 subscribers in its first year, the Activist has already become the most widely read newspaper of its kind, a source trusted for its accuracy and credibility. The 1987 volume of the Audubon Wildlife Report singles out the Bureau of Land Management for a thorough and up-to-date examination. This annual hook forms the most complete and authoritative encyclopedia on wildlife management available anywhere. Intended for professional conservationists, government agency state legislators, and serious environmental activists, the report has become the ultimate reference on the nation’s wildlife management bureaucracy and programs. This year, Academic Press, a respected publisher of scientific texts, joined us in publishing and marketing the 700-page book. The Consernltion Information Department meets the challenge of responding to an avalanche of queries from teachers, students, members and staff. In-depth research is frequently conducted for members of the press. The department also publishes brochures on subjects about which it receives repeated questions. A Beginner’s Guide to Birdwatching came out in 1987.</t>
  </si>
  <si>
    <t>Audubon is people: over half a million members in cities and towns across America; 253 dedicated staff in offices, laboratories, and sanctuaries from Florida to Alaska; and foundation, corporate, and individual donors who share our vision and help to make it a reality. In reflecting on a year that by any standard was abundant with notable successes, I marvel once more at the diversity of talents and expertise Audubon hrings to bear on so manv issues in so many places. Though our Society is frequently identified with protection of birds - a heritage we proudly embrace - we are, as a quick glance at this report demonstrates, a society of people - energetic, imaginary people dedicated to a noble mission. Audubon is people organized to exert political muscle. This year, we were instrumental in passing landmark Clean Water and Superfund legislation, important victories long sought by environmentalists. Now, working closely with local activists, we are marshalling our resources to assure strict implementation of these laws. Audubon also fought successfully this year to preserve provisions of the 1985 Farm Act designed to protect soil and wetlands resources and create conservation reserves for wildlife. Audubon's efforts culminated this year in legislation creating federal standards for energy efficiency, as envisioned by the Audubon Energy Plan. The energy plan also served as the basis for our position advocating energy conservation measures in lieu of oil exploration in the Arctic National Wildlife Refuge. Protecting habitats was, as always, a major focus for our activists; among other victories, we secured protection for the Columbia River Gorge separating Oregon and Washington, and helped establish the San Pedro River Riparian Management Area in Arizona. Audubon activists this year drew nearer to a legislative resolution to the insidious problem of acid rain pollution. Renewal of the Endangered Species Act and revision of federal pesticide laws also loom high on our current agenda. Audubon is scientists increasing their understanding of the natural world. Our decades of research help us not only to save endangered species, but also to speak with authority on entire ecosystems. We are, for example, leading the way in the fight to save the Everglades. Out of our field research headquarters in Tavernier, Florida, Audubon scientists are conducting major new studies of Florida Bay that will help preserve the integrity of this unique ecosystem and create guidelines for protecting tropical habitats elsewhere.</t>
  </si>
  <si>
    <t>An Expanding Vision</t>
  </si>
  <si>
    <t>Audubon's traditional program of one- and two-week ecology camps and workshops for teachers, naturalists, and outdoor enthusiasts took on a global perspective this year. The well-known Asa Wright Nature Centre in Trinidad was the location for our first International Ecology workshop. Forty campers explored the complex tropical rainforest community, even holding a night vigil to watch a leatherback sea turtle lay her eggs on a remote beach. Participants, including scholarship students from Trinidad, came away from their ten-day experience with a better understanding of the fragile nature of tropical ecosystems and of the many threats facing these vital global assets. Future international workshops are planned for Kenya, Costa Rica, and the Galapagos Islands, lands rich in tropical habitats. In cooperation with the World Wildlife Fund, we also initiatied a scholarship program for educators from other countries to attend our Audubon ecology workshops in Connecticut, Maine, and Wyoming. Educators from Argentina, Brazil, and Burma took advantage of this important and far-reaching opportunity to learn our teaching methods. Our ecology camps continue to provide a rewarding outdoor educational experience for adults. Camp graduates, many of them now in leadership positions in the environmental community, frequently tell us of the long-term change in purpose and values they experieced as a result of attending an Audubon ecology camp. This year about 220,000 adults and children visited Audubon's six environmental education centers, which provide a full agenda of seminars, nature walks, and school programs for nearby city dwellers as well as for Audubon chapters in the region. All of Audubon's education centers are sanctuaries as well: Richardson Bay Center near San Francisco has 900 acres of tidal baylands; the Northeast and Greenwich Centers, both in Connecticut, together encompass over 1,000 acres of pond and stream, field and forest, marsh and swamp. The Randall Davey Center has 135 acres at the mouth of New Mexico's Santa Fe Canyon, while Aullwood Center and Farm near Dayton, Ohio, and the Schiltz Audubon Center near Milwaukee are each approximately 200 acres in size. Anyone visiting the Schlitz Audubon Center outside Milwaukee would experience a special treat this year - a new tree-top tower classroom overlooking Lake Michigan, built with learning platforms at various levels from the base of the tree to the top of the canopy. A very active community-based Friends of the Schlitz Center raised funds to build the tree-top classroom.</t>
  </si>
  <si>
    <t>Dusty Dunstan, Assistant Director of Sancutaries since 1980, is a worthy successor to the Anderson era. Dusty came to Audubon in 1973 as a warden at our Tampa Bay Sanctuaries. He served as Mid-Atlantic Regional Representative for four years, before returning to the Sanctuaries Department in 1980. One of Frosty’s last major accomplishments was a peer review in which outside experts recommended ways for the Sanctuary System to become more fully integrated into Audubon’s programs of research, education, and action. Implmenetation of these recommendations will be a top priority as Dusty takes the reins. He will also oversee the ongoing work of protecting these invaluable lands, gathering resources - human and financial - to keep the system vital. Frosty leaves us with these cautionary words: "I don't think there'll ever come a day when there isn't somebody casting a greedy eye on our sanctuaries. We can never drop our guard.” And this year our Sanctuary Department mounted a highly successful campaign to keep up that guard by acquiring key buffer lands around Audubon's Beidler Forest Sanctuary northwest of Charleston, South Carolina. Beidler Forest includes the largest known tract of virgin tupelo and bald cypress in the world. But bordering lands had been slated for timbering, and provided access to hunters, trappers, and others who threatened the peace and integreity of this great blackwater swamp. These borders now appear secure. Thanks to the generous donors who helped us raise $1.4 million, we have been able to purchase three tracts of land totaling more than 950 acres. Of the 2,000 acres we proposed to purchase, we have nearly 1800 in hand and are negotiating with individual landowners for the remaining small tracts that will fill out the sanctuary. But Audubon’s wokr here, as on all of our sanctuaries, is far from finished. It is now that the real work begins: managing and protecting these unique and valuable properties for all time. The day-to-day work of our skilled land managers will assure that these resources will continue to protect threatened wildlife and explain natural ecosystems to thousands of visitors. And it will allow these lands to continue to be used for important scientific reserach, which is needed to fill in our understanding of their many and varied habitats and the diversity of plants and animals thriving there.</t>
  </si>
  <si>
    <t>Audubon is people like Peter Stroh, who volunteers his time and energy to serve on the Society’s Board of Directors and who helps bring the Audubon message to millions of television viewers. For most Americans, television is the major window on the world. For Audubon, it has proven a powerful medium for bringing our conservation message to a new audience, millions of people who do not necessarily think of themselves as environmentalists. With stunning nature photographs and urgent, informed commentary, the Audubon Television Specials seek to use the home screen to broaden our constituency, and further develop an active, caring approach to the world's natural resources. Peter Stroh has been instrumental in bringing this award-winning series of hour-long specials to the screen. Besides being a firm supporter of television work within the Society, he has brought his own resources to bear. This year, the Stroh Brewery Company, of which Peter is Chairman and Chief Executive office, underwrote The Audubon Television Specials to the tune of almost $1.5 million over a three-year period. Stroh’s involvement in conservation grows from an active love of the outdoors. “I think we outdoorsmen are the most ardent conservationists,” he says. “We would hate to see anything happen to what we love so much.” Besides his work with Audubon, he serves on the boards of several other national conservation groups. His academic background in foreign service has been channeled into concerns for international environmental problems. When Audubon’s production crew trekked into the Florida Everglades to film a recent special, Stroh braved the cold waters of the swamp, enjoying the beuaty and adventure even as he noted the decline of some of the region’s bird species. “It makes you think,” he said, “about what the eventual implications might be for us humans.” Audubon has been using television to make, viewers think about the environmental consequences of human activity for three years now. Each program through its broadcasts on cable and public television, reaches about 20 million people. The programs are produced through an unprecedented collaboration between Audubon, Turner Broadcasting, and WETA, Washington, D.C.'s public television station and the third largest supplier of television programs to the Public Broadcasting System. Each program airs four times on Turner's cable "SuperStation" TBS, and later on PBS stations nationwide.</t>
  </si>
  <si>
    <t>Education</t>
  </si>
  <si>
    <t>Audubon is educators like Janie Cox who transform the outdoors into an exciting classroom for kids. Janie is an education specialist at the Randall Davey Audubon Center near Santa Fe, New Mexico. On the center’s big meadow, youngsters count critters in a transect, follow animal tracks left in the mud, or perhaps gather around an owl or a hawk Janie has borrowed from a nearby raptor recovery center to discover how the big bird flies and catches its prey and how it fits into the environment. “It’s great to make learning out-of-doors exciting for these kids,” says Janie. “Classrooms are too often dull and inhibiting.” In addition to her work with children at the center, Janie is in the vanguard of a special program to introduce Audubon’s environmental education program, Audubon Adventures, to children in Native American reservation schools and in innercity classroms, where opportunities for natural science education are rare. With its lively bimonthly newsletter for kids chockablock with illustrations, stories, games, and puzzles, backed up by a Leader’s Guide for teachers full of lesson ideas and activities, Audubon Adventures has been immensely successful with both students and teachers since its inception only three years ago. This year some 170,000 kids participated in nearly 6,000 classroom clubs nationwide. For two years, Janie has been conducting workshops to show reservation school teachers ways to integrate natural science into their existing curricula. As a result of her work, 180 children in 11 classrooms in four Northern Pueblos and the Eastern Navajo Agency are participating in Audubon Adventure Clubs. The success of the New Mexico pilot pojrect has won the enthusiastic support of Indian leaders and the Bureau of Indian Affairs, who invited Audubon’s Education Division to launch Adventures clubs in reservation classrooms throughout the country. Vice-president for Education Marshal Case has been visiting reservations and working with tribal school officials and Audubon chapter leaders. As a result, during 1987 and 1988 we will be reaching 1,500 students in some 80 classes on Penobscot and Passamaquoddy reservations in Main, the Sioux Pine Ridge and Cheyenne River Agencies in South Dakota, the Chippewa White Earth Reservation in Minnesota, and the Quileute, Pyallup, and Lummi reservations in the state of Washington.</t>
  </si>
  <si>
    <t>Science</t>
  </si>
  <si>
    <t>Audubon is scientists like Dr. Michael Duever. When this city-bred boy with the small-town temperament came to Audubon 14 years ago, he joined a staff of scientists whose reputation for ornithological excellence was well-established. The task we presented to Mike was to develop a scientific basis for managing the Society's Corkscrew Swamp Sanctuary, a rare ecosystem that contains the finest remnant of virgin bald cypress forest left in Florida and, for that matter, the world. As Mike explains, "While the pressures of modern civilization continue to compromise the 'naturalness' of the natural world, habitat preservation requires far more than simply purchasing a piece of land and putting a fence around it. In order to maintain a habitat as a natural functioning ecosystem, the modern land manager must know how to compensate for any number of human-induced pressures on the system." This was the case at Corkscrew Swamp. Solving the sanctuary's management problems required someone with expertise in multiple disciplines, including geology, hydrology, botany, and wildlife biology among others - in short, an ecosystems ecologist. Such a person was Mike Duever. So successful was Mike's work at Corkscrew that we decided in 1977 to capitalize on his skills by forming the Ecosystems Research Unit. As the research unit's director, Mike's job is to perform detailed studies of natural ecosystems for the purpose of contributing to their wise management. This fresh approach has attracted the attention of the National Park Service, the U.S. Fish and Wildlife Service, and the state of Florida, all of which have contracted for Audubon's ecological services and continually seek Mike's advice. As Mike tells it, "I came to this work because I knew that important decisions had to be made about how to care for natural places. I thought, if we don't help make these decisions, engineers or politicians will be the only ones who do."</t>
  </si>
  <si>
    <t>The landmark environmental legislation of the late 1960s and 1970s, including the Land and Water Conservation Fund, the Endangered Species Act and the Clean Air and Clean Water acts, came as a direct result of the public’s growing awareness of the importance and fragility of the enviornment - an awareness that blossomed in the early 1960s. Although this was a period when the conservation community was beginning to address critical enviornmental issues, the impetus for policy then came from the government. During those heady years, Congress and state legislatures seemed to generate their own steam, and enviornmental policy was made from the top down. As we approach the late 1980s, we are looking at a very different situation, As a general rule, federal and state governments no longer take the lead in envirnomental protection and enhancement. Instead, this initiative is coming from citizen awareness, participation, and action deriving from the bottom up - deriving, indeed, from everyday people who know that a healthy environment is essential to the quality of their everyday lives. It is precisely because of this shift that the National Audubon Society has become one of the pre-eminent leaders of the environmental movement. Our half million members, and particularly leaders of our 503 chapters, are the people who are now making the difference and who have been most directly responsible for the successes that the Society has bee nable to achieve.</t>
  </si>
  <si>
    <t>Urban Adventures</t>
  </si>
  <si>
    <r>
      <rPr>
        <sz val="12"/>
        <color theme="1"/>
        <rFont val="Arial"/>
      </rPr>
      <t xml:space="preserve">In the spring of 1987 Audubon also launched a pilot Urban Teachers Training Program in New York City, the initial step in the Society's first nationally organized effort to bring to inner-city children an undrestanding of the ecological fundamentals of the environment in which they live. One hundred and twenty-five New York City elementary schoolteachers - many of them responsible for multiple classrooms - attended six two-hour workshops where they learned techniques for adapting </t>
    </r>
    <r>
      <rPr>
        <i/>
        <sz val="12"/>
        <color theme="1"/>
        <rFont val="Arial"/>
      </rPr>
      <t>Audubon Adventures</t>
    </r>
    <r>
      <rPr>
        <sz val="12"/>
        <color theme="1"/>
        <rFont val="Arial"/>
      </rPr>
      <t xml:space="preserve"> materials to their city settings. "The workshops were noisy," reports Jean Porter, Audubon's youth education chairman. "There was a level of excitement and a type of participation and questioning that indicates you've done the right homework and presented the right materials." This fall some 200 classrooms in New York City were enrolled as </t>
    </r>
    <r>
      <rPr>
        <i/>
        <sz val="12"/>
        <color theme="1"/>
        <rFont val="Arial"/>
      </rPr>
      <t xml:space="preserve">Audubon Adventures </t>
    </r>
    <r>
      <rPr>
        <sz val="12"/>
        <color theme="1"/>
        <rFont val="Arial"/>
      </rPr>
      <t xml:space="preserve">clubs and some 6,000 inner-city children are on their way to an understanding of the ecological processes that affect their environment. In the coming year, we intend to take the Urban </t>
    </r>
    <r>
      <rPr>
        <i/>
        <sz val="12"/>
        <color theme="1"/>
        <rFont val="Arial"/>
      </rPr>
      <t xml:space="preserve">Audubon Adventures program </t>
    </r>
    <r>
      <rPr>
        <sz val="12"/>
        <color theme="1"/>
        <rFont val="Arial"/>
      </rPr>
      <t>into city classrooms in New Jersey and Connecticut, and in future years to inner-city schools in Chicago and Los Angeles.</t>
    </r>
  </si>
  <si>
    <t>Reaching Out</t>
  </si>
  <si>
    <t>National Audubon Society Annual Report 1986</t>
  </si>
  <si>
    <t xml:space="preserve">When George Bird Grinnell founded the first Audubon Society 100 years ago, he also started the first Audubon magazine, establishing a dedication to public outreach that remains an Audubon hallmark. Today, the Society keeps its media as contemporary and compelling as its message, captivating as well as educating. Audubon's one-hour television specials have, for millions of Americans, become the nature series to watch. Offering dramatic and often exclusive footage of wildlife, each program emphasizes the role humans play in both the decline and rescue of wildlife. Programs have focused on the California condor, black-footed ferret, and the Galapagos Islands. Audubon's earlier award-winning series, ("World of Audubon"), which aired in 1985 on Turner Broadcasting System's cable SuperStation WTBS, now is being distributed through syndication and videocassettes. The new series of National Audubon Society Television Specials is co-produced by Audubon, Turner Broadcasting, and public television's WETA/TV in Washington, D.C. Audubon Television Specials are broadcast both on SuperStation WTBS and, in encore showings, on public television, and are in syndication. The Stroh Brewery Company has joined the team by underwriting the specials. OWL/TV, a science and nature series for children, co-produced by Audubon and Canada's Young Naturalist Foundation, earned a Children's Television Award for its first IO-week series, which premiered on PBS in November 1985. The Hershey Chocolate Foundation is underwriting the second series, also appearing on PBS stations. Audubon's public affairs office was revitalized this year, and the Society began taking a more active role in utilizing the media as a means of increasing public awareness about conservation subjects. And, as environmental issues became more prevalent in the news, Audubon made its position known. The first Audubon Wildlife Report, published in1985, was widely praised for its meticulous research, scope, and even-handed approach to the federal government's wildlife management laws and programs. The 1986 Report features the U.S. Forest Service in a definitive chapter that has become required reading for foresters nationwide. The Report also covers such topics as marine mammal and endangered species management, fisheries issues, wetlands protection, migratory bird conservation, and the overall status of state wildlife management. Twenty individual species are examined in separate chapters, and, as a guide through the bureaucratic maze, the appendices list government offices and personnel. Commended by U.S. Secretary of the Interior Donald Hodel as "well-researched and fact-filled; the Audubon Wildlife Report has established itself as an essential and authoritative reference on wildlife management. Audubon magazine, the flagship Audubon publication, continued to showcase the best wildlife photographers, artists, and writers to more than 450,000 members. In-depth reporting ranged from birdlife in war-torn Lebanon to Halley's comet; from the wonders of mud to the American garbage crisis. Celebrating 20 years as Audubon's editor during which time Audubon established its reputation as one of the world's most influential and beautiful magazines line this year received the Jade of Chiefs award from Outdoor Writers Association of America for exemplary long-term service to conservation. American Birds, whose subscriptions topped a record 10,000 this year, began offering its serious birding information in a redesigned package with a greater variety of feature articles and special editions. It's 1985 Christmas Bird Count issue was the biggest ever, chronicling the efforts of 41,377 observers. In what will become an annual institution, preliminary results were distributed in a new "CBC Update Newsletter." Audubon Action, the bimonthly membership newsletter, was replaced by a new subscription publication, the Audubon Activist. The first issue was launched in June with 9,000 charter subscribers. As Audubon President Peter Berle explains. the Activist "is dedicated to all people who have moved beyond concern to action." This bimonthly provides involved members and other environmentalists with background and news on major issues, updates on legislation, thoughtful editorials. helpful references, and how-to articles by seasoned environmental activists. The Conservation Information Department, responding to an ever-growing number of inquiries from Audubon members and the public, published information on bird watching, endangered species, acid rain, and other topics. In a century-old tradition. Audubon. making the most of many media. fueled public interest and involvement in conservation issues. </t>
  </si>
  <si>
    <t xml:space="preserve">The prevailing goal of the Audubon Cause-to protect plants and animals and their habitats-is a broad and uplifting mandate. As incoming president of Audubon last year, it was clear to me that only an organization as large and diverse as the National Audubon Society could fulfill a mission so challenging in nature. What I could only come to understand through first-hand experience is the incredible depth and breadth of the people associated with Audubonin our chapters, regional offices, sanctuaries and research and education centers, Washington office, and New York headquarters. No other public interest organization in the United States can claim the diversity of expertise and commitment that benefits Audubon. I emphasize this diversity because the 550,000 members of Audubon are found in every comer of our land, from Alaska to Florida and from southern California to Maine. Others live in Canada, the Caribbean, and in Latin America. In 62,000 miles of travel during my first year as president, I found that there is a commitment to the cause of conservation and environmental quality among Audubon members that transcends place, profession, and political affiliation. Collectively, the Audubon movement is the most effective and inspiring grassroots environmental force in the United States. Truly, the grassroots nature of the organization gives Audubon its greatest strength: the ability to draw together this wide range of people to do something about the most presing environmental and conservation problems of our time. It also should come as no surprise that Auduboners are active on a broad range of these issues: wetlands, acid rain, hazardous waste, endangered species, use of public land, habitat preservation at home and abroad, and international population problems, to name just some of the most prominent ones. A long-term view of Audubon's institutional history clearly demonstrates that our organization is most effective when we bring all of our strengths to bear on an issue. This means drawing upon staff and member expertise in scientific research, habitat and species management, environmental education, lobbying, and grassroots coordination. For example, under the umbrella of Audubon's Toxics Action Program, various elements of the organization this year focused on national and local pollution issues. Our Government Relations staff kept lawmakers informed, while our Washington- based grassroots coordinator rallied activists on Superfund, acid rain legislation, the Clean Water Act, the federal pesticides bill, and other important issues. Our regional staff assisted chapters in local projects ranging from monitoring specific Superfund sites to organizing the Ohio Valley Acid Rain Conference. A critical wildlife and resource issue, the continued cutting of old-growth forest in the Northwest, has similarly been the subject of concentrated Audubon attention. A scientific advisory panel, formed by Audubon, analyzed the effect of continued timber harvesting on the declining spotted-owl population. Local Audubon chapters are challenging forest management plans that call for excessive cutting, and our Washington team seeks to bring balance to the Forest Service's approach to logging on public lands. A cover story on old-growth forest in the March 1986 Audubon magazine brought the issue home to the entire membership of the Society, and a planned Audubon Television Special will present the conflict between timber industry and the conservation community to millions of viewers. Ironically, Audubon's ability to achieve such worthy goals presents us with perhaps our toughest challenge-making the wise choices as to where we will focus our organization's finite resources. We must continue to reach out through education and advocacy; we must speak out to all Americans, whether they live in inner cities or on Indian reservations, in suburbs or on farms. Through research and education and by action, the National Audubon Society can help define the future. Participation of everyone is essential to success. We must choose our battles wisely. But we will not shrink from the hard challenges, be they at the local, national, or international level. </t>
  </si>
  <si>
    <t>Building on Experience</t>
  </si>
  <si>
    <t>In its 81st year, Audubon continued to demonstrate the vigor and leadership for which it has been known throughout its history. Marked by its share of both victories and setbacks, the year was characterized overall by consistent progress in our work to protect wildlife and the resources on which we all ultimately depend for survival. Among the major victories was the final resolution of the Garrison Diversion Unit, signalling the end of more than a decade of work to save North Dakota's wetlands from a massively destructive and ill-conceived water project. Among the setbacks were disputes over the handling of the California condor research and recovery effort, and the loss of additional wild condors. While these stories differ widely, they illustrate two of the National Audubon Society's primary strengths: its ability to stay with a struggle, for decades if necessary, and often against great odds-until it is either won or lost; and its ability to call on a range of expertise within its board of directors, staff, and volunteer network as well as, where needed, top outside experts. This strong combination of experience and talent was evident throughout the past year: • in the remarkable growth of Audubon Adventures, our children's education program, which reached and then quickly surpassed 100,000 participants, ending the school year with more than 120,000 children in close to 4,000 classrooms; • in the acclaim given the Audubon Television Specials on Superstation WTBS and PBS, bringing a new dimension in wildlife programing to millions of viewers; • in the almost immediate in- stallation of the Audubon Wildlife Report as the authoritative reference on the status of American wildlife management programs; • in the steady stream of calls from government agencies and lawmakers seeking advice and testimony on regulations and legislation covering areas ranging from wildlife to acid rain, from old-growth forests to world population; • in increasing use of Audubon's field research in the management of species and habitat; • in the continuing excellence of our magazines, Audubon and American Birds. All of Audubon's members and donors can take pride in what their support has enabled the Society to accomplish. But they should take pride as well in Audubon's determination to be even more effective in the future. Among the top priorities of the past year has been an assessment of the Society's capabilities in an effort to bring all our activities to the highest level of performance. Recognizing both the power of the press and Audubon's past inability to put sufficient resources into harnessing that power, the Society bolstered its public relations department and already has begun to reap the benefits of expanded media coverage. Noting the need to increase the scope of our efforts on population, the Society has reshaped that program to include coalition building and increased outreach to the grassroots. Calling on outside experts to review major program areas has aided significantly in maintaining standards of excellence. As was done in 1984 for the research department, this past year a committee of peers reviewed our sanctuary department operations, giving that major area high marks, while pointing out ways we can strengthen management at individual sanctuaries and more fully utilize the great resource embodied in our sanctuaries and their personnel. The next area scheduled for outside review is our publishing and membership program. Perhaps the most critical, and certainly the most intensive, assessment has been an in-depth analysis of our chapter network, a primary strength and attribute that sets Audubon apart from other conservation organizations. More important than the changes to "official" chapter policy that emerged were a renewed and enthusiastic determination of chapters to better utilize the staff resources of the Society and an equally enthusiastic effort on the part of all staff to take advantage of the tremendous resource our chapters and members represent.</t>
  </si>
  <si>
    <t>Research with a Purpose</t>
  </si>
  <si>
    <t xml:space="preserve">In 1942, when Robert Porter Allen published his landmark monograph on the roseate spoonbill, the Society's first research director not only laid the groundwork for restoring this species, but set the tone for Audubon's field research programs. Now, as then, Audubon research is designed not just to learn about species, but to provide the knowledge needed to save them. With the increasing number of candidates for the endangered species list, the work of Audubon's research scientists becomes even more urgent. In long-term field research, one measure of success is the resurgence of a species. Last year the brown pelican-long a subject of intense Audubon efforts- was removed from the endangered species list. The fact that virtually all recent successful brown-pelican nesting on the Gulf Coast has occurred on Audubon sanctuaries or Audubon-patrolled islands, points to the value of the Society's combination of research and habitat protection. Another success was evident along the Texas Coast, where 96 whooping cranes spent the winter. From its nadir of 15 birds in 1941, the Texas flock has made a comeback, thanks to Audubon's enduring research and protection program. Despite stabilization of the Texas population, further recovery of the species will demand constant effort. Having restored Atlantic puffins to Maine's Eastern Egg Rock, the techniques developed to reestablish the puffin are being adapted to other dislocated seabirds. On Maine's Seal Island, puffins have been joined by four species of terns, including the threatened roseate tern. A newly reconstituted California Condor Research and Recovery Team, on which Audubon plays a leading role, formulated a revised rescue plan for the great bird. The team agreed that the last three condors in the wild should be captured and that some captive birds should be returned to the wild as soon as they begin reproducing. To insure habitat for a wild population, Audubon is pressing the Department of the Interior to conclude acquisition of the Hudson Ranch, a site of frequent condor activity. In a new three-year study of the endangered wood stork, whose foraging and nesting habitat in Florida has been largely destroyed, Audubon is seeking to provide the scientific basis for protecting and managing what little habitat remains. Two other newly initiated studies also focus on Florida's threatened wildlife. A three-year study of Florida Bay, whose magnificent wading birds are declining, is looking at the foraging needs of ten bird species in order to provide a baseline date for decisions on water management for surrounding areas. In the Everglades, biologists are studying the snowy egret and tri-colored heron to aid in deliberations on managing the flow of water to this abused ecosystem. While Audubon's Ornithological Research Unit concentrates on individual species, its Ecosystems Research Unit studies entire systems. The ecosystem team's innovative studies have helped define the science of field ecology, with significant implications for management of sensitive natural areas. With special skills and an eye for hidden relationships, the team has investigated the hydrology of Okefenokee National wildlife Refuge, the impact of off-road vehicles in the Big Cypress National Preserve, and the ecodynamics of J Audubon's Corkscrew Swamp Sanctuary in Florida. Another arm of Audubon research, the Environmental Policy Analysis Department, looks at even larger systems. Its major opus, the Audubon Energy Plan, offers a blueprint for meeting the nation's energy needs in an environmentally responsible manner In keeping with the Audubon tradition of converting research information to action programs, the scientists are teaming with regional offices and chapters to put the plan's recommendations into action the first objective is state-mandated appliance efficiency standards. </t>
  </si>
  <si>
    <t>Audubon in Action</t>
  </si>
  <si>
    <t>The Audubon movement was born 100 years ago on the premise that, by joining together, ordinary citizens could stop the slaughter of wild birds. Since then, Audubon's concerns have expanded to include all wildlife and the natural systems on which all life depends. Today's Audubon activists are people from all avenues of life, bonded together by the National Audubon Society. That bonding is provided by a unique structure: members belong to local chapters that are tied, through nine regional offices, to National Audubon Society. The regional offices give the volunteer chapter leaders access to the broad range of technical, legal, and managerial expenses in Audubon's staff. The 503 chapters provide Audubon with a lively presence in local communities across the country. Audubon's Capitol Hill office in Washington, D.C., is the epicenter for action on the Society's priority conservation issues. As major conservation statutes were being reshaped in Congress this year~ Audubon's skilled issues specialists negotiated with agencies and congressional staff, testified before committees, educated members, organized grassroots suppon, researched alternatives, and generated press coverage. In a time of tight budgets, Audubon staff successfully argued for adequate funding of federal programs. Wildlife specialists in the Capitol Hill office, coordinating with regional staff and Audubon biologists, also directed efforts to save the gravely endangered California condor and to ensure proper management of many other species, ranging from the grizzly bear to the wood stork. Under the direction of Capitol Hill staff, Audubon chapters take refugees under their wings, providing political support and volunteer labor This adopt-a-refugee program is in its third year Wildlife conservation on public lands is a perennial issue; this year, Audubon reviewed national forest management plans, fought to control overgrazing on western rangelands, and worked to establish new parks and wilderness. Audubon and other conservation groups moved acid-rain- control legislation close to final passage. As more and more Americans recognized the dangers of leaking toxic-waste dumps, Audubon expense campaigned for reauthorization of the federal cleanup program called Superfund. With a solid record of expertise in soil conservation and pesticide regulation, Audubon was a leader in the successful efforts to pass the omnibus farm bill of 1985. The legislation halted federal subsidies to farmers who plow up highly erodible land ("sodbusters"), or who convert wetlands into crop production ("swampbusters"). Conventional agricultural support programs were linked to conservation goals for the first time. Pollution and other environmental problems do not recognize borders; Audubon staff and volunteers are increasingly interested in global issues, including the influence of population growth on the environment. This year much progress was made on legislation to help tropical countries slow deforestation and conserve biological diversity. Funding for international population programs was held steady. The Capitol Hill staff was embroiled in many other issues, including: air pollution, hydroelectric dams, water pollution and management, wild rivers, riparian habitat, Alaska lands and wildlife, energy conservation, and highways. The list goes on, but one challenge overshadowed all the rest-saving those wellsprings of life, the wetlands. Some of the year's skirmishes to protect wetlands are highlighted in this report.</t>
  </si>
  <si>
    <t xml:space="preserve">Chief among the events of Audubon's 81st year was, of course, the installation of Peter A. Berle as the Society's seventh president. With Peter has come a highly constructive process of learning, reassessing, and questioning, making us all-board, staff, and volunteers- better define and support what we are doing; bringing a fresh perspective to ongoing programs and new initiatives alike. Peter also has brought an eagerness to take on new challenges with boldness and inventiveness. Already in place are plans to bring Audubon Adventures t:o two diverse new audiences: inner-city children through a pilot program in New York City schools and Native American children through schools on reservations. Already in operation is a major new push on acid rain. Moving through the strategy and planning stages is a multifaceted program to save the Platte River ecosystem, a key habitat on the Central Flyway that is threatened by an overwhelming aggregate of existing and planned water and land development projects. In the months ahead there are a multitude of issues both old and new that wHl demand Audubon's brand of concerted and effective action: use of Alaska's public lands, ground -water contamination, the increasing threat of hydropower development to free-flowing rivers and streams, diminishing old-growth forests, numerous species in rapid decline to name, unfortunately, just a few: At the same time, Audubon must maintain its commitment to the excellence of its ongoing research, education, and advocacy programs. As Peter says in his introduction to this report, the trick will be choosing our battles wisely, and mustering the Society's best efforts toward ensuring that more than a remnant of our natural heritage remains for the sustenance and enjoyment of future generations. We have a big job to do, and doing it demands more than commitment, talent, and expertise. lt demands financial support. The entire board of directors joins me in thanking Audubon's 550,000 members and the many individual, foundation, and corporate donors whose support is critical to our work. ln a departure from past practice, 1 would Like to single our two major donors for extraordinary support: The Stroh Brewery Company for major underwriting of the Audubon Television Specials; and the Annie Laurie Aitken Charitable Trust for establishing the Annie Laurie Aitken Memorial Fund to aid our sanctuary and research programs. With the continuing help of those who so generously donate time, talent, and dollars, the National Audubon Society wil1 show even more energy and imagination, and gain even greater victories for wildlife and the quality of our shared environment. </t>
  </si>
  <si>
    <t>A Commitment to Education</t>
  </si>
  <si>
    <t xml:space="preserve">At the turn of the century, the Society's founders were convinced that if people could be educated to understand, value, and respect the natural world, they would work to protect it. Eighty-one years later, this conviction remains at the heart of the Society's commitment to education. A unique alliance of the Society's education and publications division, regional offices, local Audubon chapters, and neighborhood schools, Audubon Adventures offers an excellent example of how the Society pulls together on a project of national scope. Hundreds of Audubon chapters are sponsoring classroom clubs in their communities-the Chapel Hill, North Carolina, chapter spon- sored more than 90 clubs- helping defray the cost of providing the newsletters, leader's guides, and other materials created by Audubon's education division. The teachers who use the cross-curricular materials benefit, too, from the involvement of chapter volunteers who give special programs and lead clubs on field trips. This, the second year of Audubon Adventures, proved the demand of the Society's innovative environmental education programming for children. Participation almost doubled over the first year, with some 120,000 eight- to twelve-year-olds in nearly 4,000 classroom clubs nationwide. Determined to reach children who normally might not have access to nature programming, Audubon introduced a pilot program bringing Audubon Adventures to Native America children. launched in five reservation schools in New Mexico, the program was so enthusiastically received by Native American leaders and the federal Bureau of Indian Affairs that Audubon has been asked to expand the program to reservation schools across the country. In 1986, the Audubon Ecology Camp in Maine marked its Golden Anniversary. For 50 years, the Maine camp-now joined by camps in Wyoming, Wisconsin, and Connecticut-has offered · thousands of naturalists of every age and stripe an opportunity to sharpen their observation skills and delve more deeply into the science of nature. Since many campers are teachers, the camp experience translates into better science teaching for thousands of students. During the year, tens of thousands of nature enthusiasts visited Audubon environmental education centers-the Richard- son Bay Center near San Francisco, the Schlitz Audubon Center outside Milwaukee, the Aullwood Center in Dayton. the Northeast and Greenwich Centers in Connecticut, and the new Randall Davey Center in Santa Fe, New Mexico. Each Audubon center offered a full agenda of talks and seminars, school programs, nature walks, and community outreach programs. Situated near metropolitan areas, the centers continue to provide city dwellers and suburbanites exceptional educational experiences in nature. </t>
  </si>
  <si>
    <t>Islands of Life</t>
  </si>
  <si>
    <t xml:space="preserve">In the early days of this century, it was often only an Audubon warden who stood between nesting birds and the ravages of the plume hunter. Today's Audubon warden finds the threat of indiscriminate shooting largely replaced by even more indiscriminate threats to wildlife habitat. Today's wardens are charged with the complex task of managing the magnificent array of wildlife and lands protected in the Society's 80 sanctuaries: 250,000 acres, ranging from forested mountain top to barrier island, native prairie to ancient swamp. Since not even sanctuaries are immune to the effects of an increasing human population, Audubon's focus has become one of active management. Management means maintaining a desired stage of plant succession, restoring native habitat, or creating new habitat for an endangered species, as was the case last year at the Silver Bluff Plantation Sanctuary in South Carolina. Driven from traditional nesting areas in Florida, wood storks have been pioneering northward. A major colony of these pioneers, discovered in 1980, relied on the Savannah River valley where cooling ponds for a nuclear plant, shut down in 1968, provided the shallow pools essential to North America's only stork. In 1985, with reactivation of the plant imminent-and thus the flooding of the feeding areas-a search began for replacement habitat, and a dry lake bed on Audubon's Silver Bluff Plantation was selected. Audubon had undertaken a similar project to create feeding ponds for storks at its Corkscrew Swamp Sanctuary in Florida. And Audubon had experienced wood stork researchers, skilled habitat and wildlife managers, and willingness to put its resources into the project. Working with universities and government agencies, Audubon scientists developed the criteria for stork feeding ponds. The Department of Energy provided the funds, the Soil Conservation Service built the ponds, and sanctuary personnel went to work adjusting water levels and stocking the new ponds with small fish. In July 1986, 97 endangered wood storks were feeding at Silver Bluff. On the coast of North Carolina, where Audubon wardens once protected egrets, ibises, gulls, skimmers, terns, and pelicans from gunners and egg collectors, the Society is working to acquire the major unprotected nesting islands and to implement an innovative research and management program aimed at maintaining stable breeding populations of these species. </t>
  </si>
  <si>
    <t>The Ultimate Wetlands Battle</t>
  </si>
  <si>
    <t xml:space="preserve">Audubon's effectiveness was proven again in May 1986 with the final passage of a law reformulating a huge irrigation project in North Dakota, and ending one of the most acrimonious and controversial natural-resource conflicts of this century. As authorized by Congress in 1965, the Garrison Diversion unit would have irrigated a million acres of North Dakota- at a cost of $3800 per acre- planted primarily in surplus crops. Squarely in the middle of the state's wildlife-rich prairie pothole country, the project would have destroyed thousands of acres of wetlands and additional thousands of acres of native prairie, and would have had adverse impacts on a dozen national wildlife refuges. So important is this area to waterfowl, that scientists estimate construction of Garrison would have meant 148,000 fewer ducks produced each year, and similar adverse effects on geese. shorebirds, gulls, and countless other species. For years, Audubon fought Garrison in the courts and Congress. using powerful legal, scientific. and technical arguments, and the power of its grassroots volunteers. With both North Dakota senators on the Appropriations Committee, however, the project would not die. In 1984·, the tide began to turn. A special commission. mandated by Congress at Audubon·s urging, voted for a scaled-down project to meet the state's contemporary water needs. Assuring that the commission's recommendations were incorporated in the legislation became a new battle. But, after months of exhausting and often dramatic negotiations, legislation emerged. The agreement removed more than 922,000 acres from the authorized irrigation area, created wildlife refuges, protected Canada's watershed, established a wetlands trust, and shifted emphasis from. irrigation to municipal and industrial water supplies. It included limits on appropriations, and provides cost-sharing and mitigation measures, all of which have the potential to go beyond Garrison and set the stage for resolving other water-resource conflicts. There is, of course, an epilog to the Garrison story, which still is being written. Implementation of the legislation will prove as critical as the legislation itself. North Dakota's prize wetlands face other threats. But the Audubon-inspired commission and the other innovations in the Garrison resolution prove that even the most intransigent wildlife habitat problem can be allayed with persistence and creativity. </t>
  </si>
  <si>
    <t xml:space="preserve">Working with the University of North Carolina, and in cooperation with government and private agencies, Audubon will manage the islands as a system, applying known- and developing new- techniques for assuring safe haven for coastal birds. Audubon sanctuaries provide invaluable and often unparalleled research opportunities. For example, a major obstacle to developing a scientific basis for managing rangelands is the lack of undisturbed areas against which to assess different management regimens. Audubon's Appleton- Whittell Research Ranch in Arizona has been free of livestock since 196 7, so it pro- vides a laboratory for studying ways to manage America's western grasslands. Successful long-term protection of natural areas of ten demands that land be acquired to round out a sanctuary. This year, Audubon added key acreage to the Starr Ranch Sanctuary in Southern California, the Appleton- Whittell Research Ranch in Arizona, and Borestone Mountain Sanctuary in Maine. Audubon also entered the final stretch of a campaign to raise $700,000- matching a challenge grant from the Goodhill Foundation-to add acreage to the Francis Beidler Forest in South Carolina. As the fiscal year ended, our goal was in sight and negotiations had begun for purchase of the first tracts. Audubon’s sanctuary system managers are widely respected for their research programs and habitat management skills,  but they are not content to rest on their laurels. This year, Audubon’s sanctuary system underwent a thorough review by a committee of eminent experts. In its report, the blue-ribbon panel reaffirmed the foremost mission of the sanctuaries as “protection of declining and endangered species and the habitats on which they depend.” The committee stressed the importance of research to help us understand and manage the wide variety of ecosystems under Audubon stewardship, and, in a world of increasing “outdoor illiteracy,” the important role the sanctuaries play in the Society’s educational mission. </t>
  </si>
  <si>
    <t>Remembering Carl Buchheister</t>
  </si>
  <si>
    <t>Carl Buchheister and I were friends and colleagues in the Audubon movement for exactly half a century. He was so closely tied to its development and achievements for much of this period that the man and the Society appear to me now as almost synonymous. Our friendship began during the summer of 1936, when Carl was handed the responsibility of turning that splendid experiment in environmental education-the Audubon Camp of Maine-into a lasting success. He was the camp's first director; I was the instructor in ornithology and had been delegated to scout the site the summer before. In his new position, Carl already displayed those qualities of leadership that were to make him a great Audubon president. He was motivated then, as he was all his life, by his love for nature. He knew the natural world and, with his background as a teacher; had the gift of passing his love and knowledge to everyone willing to open themselves to his message. Later, as John Baker's right-hand man, and then his successor as president (1959-67), Carl expanded the Society's role in education, field research, and the Washington political arena. He also served as peacemaker; healing old rifts in the conservation movement. He combined his skill as an administrator with the passion and persuasive oratory of a missionary. And to the very end which came on July 25 of this past year, Carl Buchheister kept the conviction that Audubon was a cause wong being passionate about. Because of their contact with him, thousands of men and women today are sustained by that same belief.</t>
  </si>
  <si>
    <t>The National Audubon Society and it's Mission</t>
  </si>
  <si>
    <t>In the late 1800s, forward-thinking people became concerned over the slaughter of plumed birds for the millinery trade. They gathered together in a group to protest, calling themselves the Audubon Society after the famous painter and naturalist John James Audubon. In 1905, thirty-five state Audubon groups incorporated as the National Association of Audubon Societies for the Protection of Wild Birds and Animals, since shortened to National Audubon Society. Now, with more than half a million members, five hundred chapters, nine regional offices, a twenty- nine million dollar budget, and a staff of two hundred and fifty, the Audubon Society is a powerful force for conservation research, education, and action. The Society's headquarters are in New York City; the legislative and television departments work out of an office on Capitol Hill in Washington, D.C. Ecology camps, environmental education centers, research stations, and eighty sanctuaries are strategically located around the country. The Society publishes an award- winning magazine, Audubon, an ornithological journal, American Birds, a newspaper about environmental issues and grassroots activism, Audubon Activist, and a newsletter as part of the youth education program, Audubon Adventures. The Society's mission is expressed by the Audubon Cause: to conserve plants and animals and their habitats, to further the wise use of land and water to promote rational energy strategies, to protect life from pollution, and to seek solutions to global environmental problems.</t>
  </si>
  <si>
    <t>California Wetlands</t>
  </si>
  <si>
    <t>In California's Central Valley, freshwater wetlands are endangered ecosystems. They are winter home to 60 percent of the Pacific Flyway's 14,000,000 waterfowl, critically important to the endangered Aleutian Canada goose, and 96 percent gone. In 1985, Audubon's Western regional office, working with state and federal wildlife agencies, launched an all-out campaign to save key remaining wetlands and their wildlife through acquisition or cooperative management agreement, public education and advocacy, and research and management. With a $1,000,000 grant from an anonymous donor, and $100,000 pledged by the Stanislaus chapter, Audubon negotiated to buy a prime wetland area near the confluence of the Tuolumne and San Joaquin rivers. Alerted by chapter members that the 14,000 acre Big Valley Marsh in northeastern California was about to be drained, Audubon joined the Army Corps of Engineers in a lawsuit, buying time to allow the state to acquire the marsh as a wildlife preserve.</t>
  </si>
  <si>
    <t>And Elsewhere</t>
  </si>
  <si>
    <t>In Texas, Auduboners successfully battled a wetlands-drowning reservoir on the Trinity River. In the Central Midwest, 28 chapters formed a "wetlands watch" to make sure that wetlands are not illegally destroyed. In Delaware, Audubon joined a successful court action to uphold the state's Wetlands Protection Act, which was under attack by shipping and railroad interests. In Oregon, Audubon members blocked a dam on the Nestucca River, which would have inundated a threatened plant species as well as a wildlife-rich wetland, until alternative sites can be studied. Audubon's Washington, D.C., office pushed to reform laws governing hydroelectric dam-building on small streams, to enforce wetland-protection provisions of the Clean Water Act, to increase federal funding for wetlands acquisition, and to see the United States become party to the only international treaty concerned with wetland protection.</t>
  </si>
  <si>
    <t>Sweeden's Swamp</t>
  </si>
  <si>
    <t>A small, hardwood bottomland in Massachusetts, Sweden's Swamp, was the focus of an im- portant battle over the laws that protect wetlands. Under Section 404 of the Clean Water Act, the Army Corps of Engineers is charged with conserving wetlands. The local Corps office refused a building permit for a shopping center on the site. When Corps headquarters over- ruled the decision, the En- viromental Protection Agency stepped in, overturning the Corps' permit. When the developer sued, Audubon and other groups intervened on EPA's behalf, and courts, to date, have sustained EPA. The victory set an important precedent by affirming EPA's right to enforce wetlands protection laws. The litigation is continuing.</t>
  </si>
  <si>
    <t>Brigantine</t>
  </si>
  <si>
    <t xml:space="preserve">The Forsythe National Wildlife Refuge on New Jersey's coast, formerly Brigantine, is one of the most environmentally significant areas of the state. For several years, Audubon's Atlantic regional office and area chapters fought plans for a housing development, shopping mall, hotel, and golf course on the refuge's border. Although aspects of the development violated a state law protec- ting wetlands and water quality, the law was not being enforced. For more than six years, Audubon protested in the courts, in state agencies, and in the media. In 1986' a settlement was reached, compelling the builder to comply with the law, and protecting the crucial wetlands on the New Jersey shore. </t>
  </si>
  <si>
    <t>The Platte River</t>
  </si>
  <si>
    <t xml:space="preserve">Located on the Platte River in Nebraska, Audubon's Lillian Annette Rowe Sanctuary protects 800 acres of one of the most threatened wetland habitats in the nation. In the face of accelerating drainage of wetlands and diversion of the Platte, 70 percent of which is already withdrawn upstream, Audubon intensified its efforts to halt the destruction, laying the ground- work for a comprehensive program to bring the Society's scientific, legal, and coalition-building talents to bear on development and implementation of a habitat management plan for the Platte River Basin. </t>
  </si>
  <si>
    <t>Saving Wetlands: the Wellsprings of Life</t>
  </si>
  <si>
    <t>Marshes, bogs, wet meadows, prairie potholes: these natural systems are not only essential to many wildlife species, they control flooding and erosion, punfy water supplies, and recharge groundwater aquifers. Yet for all their value, humans have single- mindedly drained, filled, paved, or dredged these wet places. More than half of America's wetlands are gone, disappearing today at the rate of 500,000 acres per year Audubon has been equally determined to save wetlands, using strategies as varied as the places themselves.</t>
  </si>
  <si>
    <t>Cheyenne Bottoms</t>
  </si>
  <si>
    <t>Kansas Auduboners have made "save the bottoms" a well-known rallying cry. Cheyenne Bottoms, a 41,000-acre basin northeast of Great Bend, is drying up as users compete for its water Auduboners have waged a public education campaign so effective that the state allocated funds for a comprehensive study to aid in managing this wetland, which is essential to local and migratory wildlife.</t>
  </si>
  <si>
    <t>1985 Audubon Society Annual Report</t>
  </si>
  <si>
    <t xml:space="preserve">The National Audubon Society is a unique institution. Formed eighty years ago in protest to the decimation of bird populations by plume hunters, it now boasts 550,000 members organiz. ed into chapters all over the country. It maintains eighty sanctuaries, and is involved in widespread educational programs, scientific research, publishing and television. It has a significant presence in Washington,DC., and in many state capitals. Thus any new president must undertake the leadership of the Society with a sense of excitement and humility. This annual report covers our activities during the fiscal year that ended a month before I arrived. Describing our accomplishments, it also provides a view of our potential. In the years ahead we must build upon these accomplishments and be the most imaginative, best managed, and most effect:e conservation and environmental organic.cation in the country. Attending Audubon's biennial convention in New York's spectacular Adirondack Mountains several weeks before assuming the presidency, I was struck by the tremendous energy and knowledge exhibited by Society staff and members. Having known of Audubon's president emeritus Russell Peterson's vigorous leadership, I should have expected this. If I was harboring any thoughts that this eighty-year-old organize.atio n ight be getting tired, complacent, or set in its Wd)'S, such thoughts were dispelled. One of the strengths that might not be obvious to outsiders is Audubon's chapter network - 503 chapters \\Working at the local level to forward the cause of conservation. This gives the Society a tremendous presence in communities across the country and creates a national/local synergism that makes Audubon stand out. Here are the volunteers who care enough to save a particular piece of land, fight degradation of a nearby park, refuge, or wilderness, educate their neighbors to the conservation ethic, and gather to appreciate nature. They very often make things happen locally that have a national impact. Here also is the source of ideas and strength that insures that when National Audubon testifies in Washington, D.C., its testimony is heeded. Another major strength of the Society is the dedication,expertise and effectiveness of Audubon's staff. Each day brings an opportunity to discover the depth of experience and service among some m people nationwide. There are regional vice-presidents who are trained wildlife biologists; government relations experts who climb mountains in their spare time; fundraisers who are avid birders; field researchers who are as at home in front of a congressional panel as they are in a swamp. Among those who lead the diverse efforts of the staff are Dick Martyr, who oversees the regionals taff, chapter ~lations, and ed~cational programs. Les Line not only continues to put out a first-rate issue of AUDUBOn every other month, but assures that Audubon's high standards are apparent in every publishing venture. Brian Bedell is responsible for the Society's Finances,and has brought Audubon's accounting procedures p to date. Bill Butler, who heads our Washington, D.C., office, leads a talented group of professionals who are well known in both houses of Congress and in numerous federal agencies. Glenn Paulson, former senior vice-president for science, left at the end of June to play a major role in cleaning up the nation's toxic wastes. He had done much to bring our science program into stronger focus. In 1985, the Society celebrated the bicentennial of John James Audubon. We also celebrated the metamorphosis that over the decades has made Audubon's keen appreciation for birds and other wildlife into a growing concern for the environment we humans share with other creatures. Last year also marked the completion of the term of my predecessor. Russ Peterson led the Audubon Society forcefully into the 1980s. 1be accomplishments documented in this annual report are due to his leadership in building the membership and chapter new,york, strengthening the Washington office, increasing Audubon's scientific capability, and launching the Society into television, to name but a few. As proud as we are of Audubon's history, we are not tired, complacent, or set in our ways. Society must look to new challenges. We must involve a broader spectrum of Americans in the work to assure that conservation and environmental values go hand in hand with economic growth and stability. We must reach out to the universities and research institutions to augment our own staff and focus the best scientific thinking in the country on implementation of the Audubon Cause. Our educational programs must continue to grow. We must assist the chapters so they can involve more members. We must continue to strengthen and focus our capability to make our views known to Congress, to federal executive agencies, and to state governments. We have the opportunity to define the future, and we are intent upon accomplishing that task.  </t>
  </si>
  <si>
    <t>A Commitment to Research</t>
  </si>
  <si>
    <t>Solving the mysteries that envelope the lives of birds requires a commitment to research that transcends international boundaries and lasts for years. For example, since 1971, Audubon researchers have studied brown pelican migration between the Gulf coasts of Texas and Mexico. The eastern brown pelican had experienced a steep decline in population; between 1967 and 1974, fewer than 100 birds were seen annually on the Texas coast. Audubon scientists have been collecting and analyzing pelican eggs for pesticide contamination, and monitoring nesting habitat. Happily, the pelican's predicament has improved dramatically during the past decade, with much of its nesting and reproductive success occurring on Audubon sanctuaries. Audubon has worked with the Bahamian Trust to ensure the viability of the flamingo population. Research director Alexander (Sandy) Sprunt reports that, for the first time in many years, flamingos are venturing forth to ......... ... .... form new colonies, underscoring the benefits of protection in their native Bahamas. With additional chicks freshly arrived from Newfoundland, Audubon's Project Puffin continues to restore the jaunty seabird to its ancestral home on the coast of Maine. Spring 1985 was the most successful mating season yet recorded in the 12-year-old project, leading Audubon scientist Stephen Kress to believe that Eastern Egg Rock now is firmly reestablished as a puffin nesting colony. The whooping crane once was teetering on the brink of extinction. In 1985, a record 84 whoppers completed the 2,400-mile migration from Canada's Wood Buffalo National Park to winter on the Gulf Coast of Texas. This year's productive nesting season, combined with a successful effort to establish a second flock - using sandhill cranes as foster parents - allows Audubon's chief crane watcher, David Blankinship, to happily report the world's largest population of whooping cranes since the 1930s. On the basis of Audubon research, the wood stork was added to the endangered species list in 1984. giving it additional protection. In 1985t.h e stately bird with the forbidding face became the center of important negotiations when it became clear that a Savannah River nuclear plant would destroy \\OOd stork habitat. Society Ornithologists Proposed managing a pond on the Society's nearby Silver Bluff Plantationto provide feeding habitat - a plan that the Department of Energy agreed to fund. The traditional focus of Audubon's research has, of course, been the study of birds. But ornithological study inevitably suggests broader realms of inquiry. Audubon's Ecosystems Research Unit, under the direction of Mike Duever,analyzes the complex interrelationships of living things within a natural habitat. for example, Duever and his colleagues are currently hip-deep in a long-term study of Georgia'sO kefenokeeS Swamp, monitoring water level fluctuations in each of the swamp's major plant communities, and examining tree rings in order to determine the fluctuations of water levels over the centuries. In another study being conducted on behalf of the National P-ark Service, the Audubon team is evaluating the ability of habitat at Big Cypress National Preserve (Florida) to recover from use by off-road vehicles. In the southeast corner of Arizona, Audubon's Research Ranch provides a secure site for studying the ecology of grasslands undisturbed by livestock grazing. Because overgrazing has severely damaged much of the dry grasslands of the Southwest, Audubon has been trying to determine the potential and rate of regeneration of range protected from grazing. A complete study of this kind of ecological renaissance could take 20 to 30 years. Meanwhile, as one of the nation's few restored prairies, the Research Ranch attracts scientists from all over the~rld.</t>
  </si>
  <si>
    <t>In 1900. William Dutcher, who later became National Audubon Society's first president, hired the lighthouse keeper on Matinicus Rock, a rocky outcrop 20 miles off Maine's coast, to protect the diminutive island's nesting seabirds from market hunters. He was the first wJiden engaged in this country to guard nongame wildlife. Five years later, the fledgling National Association of Audubon Societies made the island a seabird sanctuary. Auduboners, including another Society president, Carl Buchheister, watched over the island's birds year after year in cooperation with the Coast Guard and the U.S. Fish and Wildlife Service. Last year, management authority for the island, which has since become a federal seabird refuge, was conveyed to Audubon's Sanctuary Department. From a 12-acre plot surrounding Theodore Roosevelt's grave in Oyster Bay, New York, to 26,800 acres of coastal marsh in Louisiana, the Audubon sanctuary system encompasses some 250,000 acres of island, marsh, swamp, prairie, riverbed, floodplain, estuary, \\OOClland, bog, field, pond, stream, and grassland. Audubon sanctuaries are islands of life in an increasingly human-manipulated environment where natural cycles and age-old rhythms are smothered in asphalt or agribusiness. Following the example of Audubon Vicepresident and Sanctuary Director John M. (Frosty) Anderson, the typical Audubon sanctuary manager is a combination of wildlife biologist, teacher, politician, mechanic, funner, warden, consultant, and tour leader. A visit to one of Audubon's 80 sanctuaries may find the warden in any one of these roles. The Lillian Annette Rowe Sanctuary, more than 1,000 acres of riverbed, wet meadows, and funnland along the Platte River in Nebraska, is a principal staging area for most of North America's sandhill cranes, and also a stopover for whooping cranes, bald eagles, and large numbers of waterfowl. Over the last century, migrating cranes have found a drastically altered landscape. The Platte, once .. a mile wide and a foot deep," is drying up, with more than ";u percent of its flow diverted for human use. The surrounding prairie has been plowed for crops and cows. Audubon sanctuary manager Ken Strom \\Orks to keep the river islands free of vegetation so the cranes can roost, and uses fire, farm machinery, and an ecologist's understanding of plant succession to keep the bottomland rich in natural foods for the migrating cranes and waterfowl. At the Alkali Lake Sanctuary in North Dakota, shortgrass prairie borders a 500-acre lake where many kinds of waterfowl nest. Not all the surrounding prairie is unbroken, however, and sanctuary manager Bruce Barbour is farming in reverse - turning farmland back into prairie. He also has been trying to rebalance some predator-prey relationships. Audubon's sanctuary managers are known for their expertise in restoring and managing habitat, as well as protecting it. On the outskirts of Los Angeles, Audubon, with the suppon of the Summa Corporation, developed a plan to restore a 209-acre remnant of the coastal marsh - Ballona Wetland. The challenge is to reclaim this piece of marsh from the side effects of civilization - sedimentation, water pollution, and foreign plant species - and return it to nature. Ballona is important to migratory birds and at least t'M&gt; endangered species - the California least tern and Belding's savannah sparrow. Although wildlife definitely comes first on Audubon's sanctuaries, more than 76,0 CYJ people visited the refugees last year. Some came for canoe trips, night hikes, and other activities organized by sanctuary managers; others came just to see nature at peace and to get their shoes muddy.</t>
  </si>
  <si>
    <t>Audubon on Television</t>
  </si>
  <si>
    <t>"A living, breathing, electronic wildlife magazine;' that's how one critic praised Audubon's Newt television nature series, "World of Audubon.''Since its debut last October on the Ted Turner cable broadcasting nern-ork WTBS, the series of hour-long programs has attracted millions of viewers around the country- approximately five million viewers per show, according to the ratings. "World of Audubon '' also has received a variety of regional, national, and international film and television awards,assuring its place among the best nature programs in the business. Coproduced by National Audubon and Turner, the five programs presented a variety of environmentally friendly pics in a magazine format, featuring breathtaking scenery, memorable actionf outage of wildlife,interviews with activists,coverage of major environmental issues, and historical profiles of conservation heroes and heroines. Each program was narrated by actor Cliff Robertson and stressed rn-o major themes basic to the Audubon Cause: the interconnectedness of all life on Earth, and that individuals can make a difference in helping to protect the natural world. After the final program in the first series airs, the shows will be rebroadcast in the United States and abroad, available in syndication, and shown in classrooms. Ted Turner has agreed to fund new programs, which will air on a quarterly basis through 1988 on WTBS as well as on public television stations. Many of the new programs will focus on a single subject such as the bald eagle and California condor. OtNL/TV, the Society's entry into children's television, debuted in November 1985 on public television stations in the United States and Canada. This fast-paced, half-hour science and nature show is co-produced by Audubon and Canada's Young Naturist Foundation and is geared for children in grades four through six. By combining entertainment with education, OWLrrv can spark children who previously have not shown an interest in science or the natural world.</t>
  </si>
  <si>
    <t>Condor Brinkmanship</t>
  </si>
  <si>
    <t>The Condor Research and Recovery Program. co-directed by Audubon and the U.S. Fish and Wildlife Service. continued to be a neck-and-neck race against extinction. While only a few birds survive in the wild, important data gathered through the progrnn1 has led to a greater understanding of condor mortality and habitat needs. A captive breeding program has developed a flock of 21 birds for eventual release into the wild. Audubon biologists maintain the hope that a viable flock of wild condors can once again grace the canyons of southern California. This year, six of the 15 condors known to be in the wild flock disappeared, a severe blow to the recovery progra111 that prompted calls for capturing the remaining birds and moving them to the safety of a zoo. Audubon biologists believe some condors should be left in the wild to provide incentive for improved habitat protection and to tutor released captive-bred birds in the ways of nature. Only one of the missing birds was found; an autopsy indicated lead poisoning as the probable culprit. Another condor died last year from lead poisoning, and three birds recently trapped for radio-tagging were carrying high levels of lead in their blood. The lead may be corning from the remains of deer shot by hunters. The recovery team has begun feeding the birds with fresh, lead-free carcasses, which reinforces the birds' home range and allows for close, periodic study. Through radio-tagging wild birds, the condor recovery team determined that the Hudson Ranch in the San Joaquin Valley is the condor's primary foraging area. Audubon is urging the Department of the Interior to purchase the ranch for use as a sanctuary. Audubon is working for improved habitat protection and an enlarged captive breeding program to hasten the day when captive-bred condors can be returned to the wild.</t>
  </si>
  <si>
    <t>Adventures for Kids</t>
  </si>
  <si>
    <t>In just one year of operation, Audubon Adventures, the Society's new national youth education program, has captured the excitement and imagination of tens of thousands of budding young naturalists, encouraging them to build backyard bird feeders, scan the skies for migrating birds, study endangered species, and celebrate the 200th anniversary of the birth of John James Audubon. Every Society member receives bi-monthly issues of Audubon Mventures newspaper, and many children belong to Adventures clubs, formed under the guidance of teachers or leaders in classrooms (grades four through six) and other youth groups. Just before the start of the program's second year, 1,820 clubs had been formed nationwide, inmlving 53,350 children. Anyone can sponsor a club for a year, yet most of the suppon has come from Audubon chapters; several have sponsored nearly 100 classes each. Private corporations and foundations also have provided grants to subsidize clubs and publication of the materials. According to a detailed survey of club lead- ers, Mventures is valued for its readability, inviting graphics, and overall educational integrity. Kids eagerly look forward to receiving their individual newspaper, with its puzzles and feature stories, while teachers use all the materials, especially the Leader's Guide, not only to augment their traditional science curricula, but also to boost history, reading, and other interdisciplinary lessons. Nearly all teachers surveyed indicated that they 'II continue with Audubon Adventures, and most chapters plan to increase their suppon. In another innovative program, 80 teenage students spent the school year traveling in buses from Newfoundland to California aboard the Audubon Expedition Institute, an accredited roving university that uses all of wild America as its classroom. Students in the institute live close to nature, hiking, camping out, and observing how different cultures relate to their environment.</t>
  </si>
  <si>
    <t>THE BICENTENNIAL: A FESTIVE AUDUBON MILESTONE</t>
  </si>
  <si>
    <t>John James Audubon, who was an excellent musician and dancer as well as, repons have it, quite the frontier charmer, would have loved it - a months-long party amongst artists, naturalists, and birdwatchers. The celebration, in honor of Audubon's 200th birthday, was seen as a historic event by members of the national conservation organization that carries the painter's name. In New York City, the Audubon Society's headquarters for 80 years, admirers trekked to the New York Historical Society to view hundreds of original Audubon paintings. National Audubon, in collaboration with Abbeville Press, published a faithful facsimile of Audubon's life-work, the yard-high, four-volume Birds of America. AUDUBONan,d other publications, ran accounts of the artist's fascinating life and his obsession with birds. The U.S. Postal Service issued an Audubon stamp. Audubon Society members everywhere joined the bicentennial commemoration. Residents of Mill Grove, Pennsylvania, and Henderson, Kentucky, t\W of Audubon's hometowns, toasted the artist with days of activities. Many Audubon Society chapters organized birthday events - field trips, proclamations by mayors, and art exhibits. John James Audubon was born on April 26, 1785 in Santo Domingo (now Haiti). At age 18, he moved to the United States and spent much of his life wandering the wilderness from Florida to Newfoundland. He identified many unknown birds and painted hundreds of species' lifesize for the now-famous "double elephant" folio. Audubon became an internationally respected artist for painting birds as they really are, not as stylized decorations in the scenery. In so doing, he taught people to see birds as dynamic components of their ecosystems. This is one of the reasons why he is revered today in the conservation movement and why so much wildlife protection work is carried out in his name.</t>
  </si>
  <si>
    <t>Riding the Farmer's Coat Tails</t>
  </si>
  <si>
    <t>Conservationists have often been allied with fann rs but seldom have we had an opporturu. ty ceo m' parable to the 198.5 farmer able ll debate 1- • for helping set national agriculture po 1c1es. A runner who understands and. cru:es ~or the land can raise bumper crops of w1l~!1fem addition to fat harvests o~ commod1t1es. Many wildlife species - especially upl~d game such as quail, pheasant, deer, rabbit. and turkey _ flourish at the edges of fann~rs fields. Wildlife, Aid~ Leopo!d ?,new said, "rides on the farmer's coattails. But many farmers, ~ven by vagaries of th: marketplace and inconsistent government policies have plowed wildlife out. "Clean fanning,', that leaves not a leaf of wildlife habitat, and a dependency on pesticides are commonplace. \\brse yet, federal programs ward . farmers for tilling highly eroc:hble soils, cutting windbreaks, and draining marshes. Audubon activists, led by agriculture policy director Maureen Hinkle, worked with Congress on a farm bill that, by removing federal incentives, would discourage farmers from wreckin~ wetl~ds and plowing acres vulnerable to soil erosion. The proposed legislation also would set aside marginal farmland in a "conservation reserve." 0:e~pite a !lum~r of alarming discoveries of pesticide residues m American foodstuffs ~nviro";ffientali~~ made little headWd}' on' unprovmg pesticide regulations in 1985. Hi~e, a recognized expert in the area, is pushing for a variety of pesticide policy reforms that would help protect consumers and wildlife. There was heated debate on another farm related issue throughout the year: Much of the public rangeland in the West is badly overgrazed by privately owned livestock. Conservationists want federal grazing policies changed so that wildlife such as bighorn sheep can again roam the western plains.</t>
  </si>
  <si>
    <t>The Christmas Bird Count</t>
  </si>
  <si>
    <t>For thousands of American birders, Christmas is the best time of the year. On a cold and dark holiday morning, well before sunrise, all the best birders in 1,500 different areas meet in doughnut shops and parking lots to begin a full day of finding and counting birds. The Christmas Bird Count is a continent wide survey of bird populations taken on or near Chrishnas day by volunteers, who often consider it the premier birding event of the year. Teams of birders comb prescribed 15-~e-diame~r circles, counting everything that fl1~so r chi~s. It 1st he largests single datagathenng operation on Earth, and it has built the most extensive collection of ornithological information anywhere. Last year, 35,200 counters audited nearly 1,500 scientifically selected areas. Some 155,000,00b0i rds were counted. The surveys are carefully recorded and funneled through local and regional editors to Ameri~an jirds, the Audubon Society's ornithological Journal. An entire issue of American Birds now is devoted to publishing the Christmas Bird Count findings. Frank Chapman, an ornithologist and early Audubon leader, began the Christmas count in 1900, and Auduboners have added information to the file every year since. The data is priceless. By reviewing the count information, scientists can trace ornithological phenomena such as range extensions - the mockingbird's gentrification of the north, or the western house finch's gradual movement from both coasts to the center. Researchers also can see long-term population fluctuations, evidence of habitat loss, intraspecific competition, and changes in food supplies. The data make a serious contribution to science. But, because it's a time for camaraderie and showing off bird identification skills, most birdwatchers think that the Christmas Bird Count is also a lark.</t>
  </si>
  <si>
    <t>Hard work on the Hill</t>
  </si>
  <si>
    <t>Nearly every landmark conservation statute achieved during the 1ms was up for renewal before the 99th Congress, and Audubon made a reasoned and productive contribution to the d~bate. Under the direction of Vice-president Bill Butler, Audubon's skilled issue specialists negotiated with agencies and congressional staff, testified before committees, organized grassroots support, researched legislative alternatives, and generated press coverage on select issues. Among Audubon's Top legislative priorities was enactment of a strengthened Clean Water Act. Audubon's Hope Babcock \\Irked hard to see th~t the law included programs to control pollution fyomr un~ff,_pf?lecithin e nation's bays ~and estuaries, and limit discharges of toxins into our water. Also at the top of the list was an improved Endangered Species Act. Audubon's wildlife specialists \\Worked to strengthen protection of "candidate" species awaiting endangered designation , to stop the sale of peregrine falcons, and to increase funding to give the federal endangered species program muscle. The battle to improve Superfund proved to be one of the toughest legislatives skirmishes of the year. Leslie Dach engaged every ounce of Audubon's grassroots power to increase the amount of the toxic disposal fund, to put the government on a timetable to expedite cleanup, and to ensure other guarantees. Brock Evans sparked coalitions to protect wildlife habitat on public rangelands, to reduce road building in wilderness areas, and to add new areas to our national park system. Other members of the Capitol Hill staff applied their persuasive powers (? river ~ water project controversies, nd mte~natIonal conservation efforts.They also lobbied for increased funding for wildlife programs, supported Audubon's efforts on natio~al parks~ and wildlife refuges, and coordinated 1t all with grassroots activists.</t>
  </si>
  <si>
    <t>Publications carry the message</t>
  </si>
  <si>
    <t>Marking Its 87th year, AUDUBOmNa gazine continued to be as vigorous, provocative, and curious as a teenager while retaining its stature as the oldest and wisest major environmental journal. The magazine is the Society's most visible spokesman, and, for many members, this bimonthly collection of prizewinning nature photographs and evocative writing is the Audubon Society. This year, the magazine published a special issue on John James Audubon to commemorate the 200th anniversary of his birth, an issue devoted to the Southwest, and a host of other natural history features, environmental reports, and literary musings that are now expected of this journalistic icon. Audubon's second magazine, American Birds, contains ornithological science of interest to serious amateur birders. Regional reports, compiled by the best birders in the country, document rare sightings, population trends, and changes in bi.rd ranges. American Birds also carries tips on where to go for good birding, and how to improve your bi.rd identification skills. This year, the birdwatcher's journal changed its format to four seasonal issues and a fifth volume for the thousands of bird sightings recorded during the Christmas Bird Count. Audubon's newest membership publication, Audubon Action, entered its third year. This 16-page newspaper keeps members up to date on the Society's priority issues, features Audubon programs, and shares the trials and successes of Audubon volunteers. The children's newsletter,Audubon. Adventuresis, mailed to every Audubon household as part of Action. The Conservation Information Department uses these serial publications, brochures, Audubon's 20,000-volume library,and a lot of resourcefulness to answer the thousands of inquiries the Society receives from people who want to know more about wildlife and the environment.</t>
  </si>
  <si>
    <t>A Conservation Network</t>
  </si>
  <si>
    <t>Wildlife knows no boundaries. Rivers are uninterrupted by borders. Wilderness areas do not conform to state lines. Many environmental problems require a national, or even international, perspective. But not every solution emanates from Washington, D.C. State capitals and town halls are assuming increasingly large roles in grappling with the wildlife and environmental issues of the day. Audubon is out in front of the recent trend toward decentralization. The Society has ten regional offices, a national capital office in Washington, D.C., chapters in 503 communities, several state offices, nature centers, sanctuaries, and other facilities across the country. This broad and diverse base of support is a source of strength; it allows local volunteers to identify local environmental problems and then bring the full weight of National Audubon's expertise and experience to bear on those issues. It \\Works the other Wtrf, too: • Audubon can generate grassroots support for national issues such as environmental legislation before Congress. The regional offices are the nerve centers of this network\\Ork. Paid, professional staff at these outposts put the Audubon Cause into effect. They train and inspire local conservationists, identify action priorities, develop educational programs, and serve as a conduit between Audubon's national staff and the grassroots. The effectiveness of this nern-ork is perhaps most visible when Audubon tackles an issue of regional importance. This year, Audubon chapters, regional offices, and national staff teamed up on many projects in addition to national environmental legislation. Some examples: keeping water in the Platte River, protecting the endangered grizzly bear, expanding protection for Florida's Everglades, restoring populations of Arctic nesting geese, and maintaining diversity in our national forests.</t>
  </si>
  <si>
    <t>National Centers of Attention</t>
  </si>
  <si>
    <t>Thousands of neophyte naturalists, from ry comer of the country, polished their ~:cure interpretations kills at Audubon n~ironmentalc enters and ecology camps during the 1985 summer season. Overall attendance was up from last year nearly2 5 percent to the~ sun:ierc amps, located in CoNNecticut, Mame, Minnesota, Wyoming, and Wisconsin. &lt;?ne-and ~~k adult sessions, and sessions for families, offered action-oriented field classes on geology, weather,w ild_flowerisn, sects, photography marine life, birds, and many other subj~. Due to the popularity of the separate children's camp held in Maine in the summer of 1984, an additional camp was held for kids this summer in Wyoming. During The year, a total of 75,(XXp)e people visited Audubon's five environmental education centers for hands-on experiences with nature. These learning centers offer something for every visitor, from casual lunch-hour dropins to avid weekend naturalists to inner-city school gro~ps. There are early morning bird walks, seminars on stream and pond ecology, hikes on interpretive trails, lectures, films ~d lessons in wildlife drawing and photography. The; centers, which are staffed by seasoned en~n:onmentael educators,also offer naturalist trauung programs and classes for college credit. Two centers are located in Connecticut one in Sharon and the other in Greenwich. 0~ the West Coast, just a few minutes north of San Francisco, is the Whittell Education Center part of Audubon's Richardson Bay Wildlife' Sanctuary. The Schlitz Audubon Center is a 2~acre oasis just outside of metropolitan Milw.jkee, on the shore of Lake Michigan. At the Aullwood Audubon Center and Farm, near Dayton, Ohio, productive livestock and crop operations show visitors how best to live in harmony with the land.</t>
  </si>
  <si>
    <t>A Center in Santa Fe</t>
  </si>
  <si>
    <t>This Year,Audubon pineda n environnementale education entero n a 135-acres tate in NewM Mexico- a state itha rich assortment of rare cotypes the meeting grounds for birds from north and south, and one of the fastest rate of development the country. The propertyw, hkh WdS the homeo f the latep ainterR andallD aveya, djoinst he Santa Fe NationaRl &gt;resat nd a protectedw atershed. Habitat aries the elevation,rom grassland and riparian,t o pinion-junipero, whitef spruce. Situated at the mouth of SantaF e Canyon, the estate is only about two miles from the state capital.It will be operated otha s a nature center and stateA udubono fficeu nder the direction of the Southwest Regional office. RandallD have settled in the canyon in 1919, converting an old anny-built sawmill ntoa home and studio.H e was a .popular character in SantaF e and had a nationwide following a painter.H e died in 1964.Audubon acquired the estate romt he RandallD avfoundation in 1983A. s part of the transfera greement1, 00 of the artist's paintings were auctioned provides upportf ort he center;a selection of paintings illb e on pennanen td isplaya t the center, and the artist's house will be open for visitation. The RandallD ave udubonC enter is an opportunity to r Audubonto do all the things it does best: It will be managed a sanctuary for the benefit of wildlife;i t wills ervet the local community as an education center;and it will be a base of operations for action on important southwestern environmental sues.</t>
  </si>
  <si>
    <t>Boondoggles make a comeback</t>
  </si>
  <si>
    <t>After a ten-year hiatus, Congre~s tJ:egan considering a huge $18 billion authorization~ for a whole host of environmen~y destructive f~eral projects. The problem 1s is further complicated. d by the spate of new, small ~}droJ&gt;C?""er dams whose potential for wreaking environmental hamc remains nearly unregulated. Dams, large or small: can radically _change the life in a river, destroying fish spa~g grounds, inundating wildlife habitat, and altering ;stream flows. Yet P?politicians love to cut the ribbons on such proJects, and Audubon's Charlene Dougherty kept busy this past year trying to ~~~ the nation's need f~r power with sens1bv1ty for the natural environment. No boondoggle has been more persistent than the Garrison Diversion irrigation project in North Dakota. for nearly a generation, Audubon worked to stop the planned $1.2 billion system of dams, canals, and pipelines, which, in order to irrigate already surplus specialty crops, would damage a dozen nation 1 al wildlife refuges and ravage great tracts of wetlands. Fi_nally, in 19~. ~at Audubon's urging, a blue ribbon conuruss1on was appointed to study the project and recommend a solution. After much careful consideration the commission recommended a plan that provided some of the water sought by North Dakota farmers while safeguarding much of the wildlife habitat threatened by the original proposal. Congress has yet to enact legislation approving the commission's plan. Funds for Garrison are appropriated, but may not be spent until new legislation is passed. Audubon is working to develop legislation that reflects the recommendations of the commission.</t>
  </si>
  <si>
    <t>Audubon Wildlife Report</t>
  </si>
  <si>
    <t>When working with federal wildlife agencies on Audubon's behalf, wildlife legislation director Amos S. Eno often was frustrated by the elusiveness of information about government wildlife programs. In order to find out which agency was responsible for what portions of a complicated effort such as migratory bird management, Eno might have made 20 phone calls and sifted through two dozen government reports. No more. Now Eno, or any other conservationist, wildlife biologist, or bureaucrat, can tum to the Audubon Wildlife Report. The 1985 report, first of an annual series, was supervised by Eno, edited by Roger Di Silvestro, and written by a number of researchers, biologists, and government agency staff. It features the U.S. Fish and Wildlife Service and outlines the wildlife programs of other federal agencies such as the Bureau of Land Management, Forest Service, and National Park Service. The book also explores programs that involve several agencies such as wetlands preso;. ervation, inland fisheries management, and marine mammal protection. There are separate chapters on particular species of special interest to conservationists, including the California condor, grizzly bear, striped bass, bald eagle, and green pitcher plant. Future issues will update much of the information and add new topics such as state wildlife agencies and non-game programs. Every subject is thoroughly researched and documented. The report is a comprehensive, unbiased, nonpolitical encyclopedia of wildlife management that will become a respected reference for conservation professionals, and further enhance Audubon's reputation as an authoritative source of environmental information.</t>
  </si>
  <si>
    <t>National Audubon Society Annual Report</t>
  </si>
  <si>
    <t>National Audubon Society's 79th year was one of accomplishment and adjustment, of deepening traditions and breaking new ground. Half a century old before most Americans had heard the word “environment” the Society is still out front, defining the future of environmentalism. The Audubon Society began out of concern for exploited birds, and birds and their habitat remain our primary interest From puffins in Maine to condors in California, we are working on dozens of ornithological research and protection programs. The Society's interest has long since broadened to include all wildlife, and we're now involved in conserving species as diverse as butterflies and grizzly bears. We recognize that any creature's fate is unalterably linked to the quality and availability of its habitat That’s why we're involved in habitat protection–and not just on our eighty sanctuaries. Our land management has served as an example to many private landowners who seek to protect wildlife habitat on their property. We advise state and federal resource agencies on how to better manage public lands. Many of our stiffest battles this year have been over refuges, parks, wilderness, and wetlands. The poet Francis Thompson described the interconnectedness of all tilings in this line: "Thou canst not stir a flower without troubling a star.' Ecology is the study of linkages, and we students of ecology know that we can't be isolationists. Logging in South America affects the birdlife in our backyards; acid rain generated in the Midwest kills lakes in New England. As an organization active in all fifty states, Audubon has been making these connections for years. Now we're extending our reach. In recent years, we have brought our expertise and activism to bear on global issues: energy production and use, population, toxic waste management, and the ultimate environmental threat-nuclear war. Our sphere of activity was expanded, but not at the expense of traditional programs. We added critical lands to our seventy-nine-year-old sanctuary system, refined our land acquisition policy, and computerized our extensive property records. The whooping crane research program, in its thirty-eighth year; brought to light new information that may aid our efforts to ensure the recovery of this species. After twelve years of research, Audubon biologists convinced the government to add the wood stork to the endangered species list The Society's nationwide Christmas bird count marked its eighty-fourth year with a record 35,186 participants. Our network of chapters grew, and we renewed our commitment to one of our oldest goals-youth education. The Society's first members loudly protested the slaughter of plumed birds, and Auduboners have continued to speak out against environmental desecrations. With 550,000 members, 500 chapters, ten regional offices, and a team of government relations experts in Washington, DC., Audubon is a powerful, voice for conservation. In this past year, Audubon has been heard by state and federal resource agencies, in the White House, in congressional committees re-writing major environmental laws such as the Clean Water and Clean Air Acts, and at public forums everywhere. Audubon amplifies its voice through publications, including the prize-winning bimonthly magazine, Audubon, the most beautiful magazine in its field. This was the first full year of publication of our newspaper Audubon Action, and we doubled its frequency to six times a year so that it alternates with Audubon magazine. Action keeps members aware of pressing environmental issues and of The Society's activities. Noted bird book editor John Farrand joined us this year to edit American Birds, our ornithological journal for scientists and serions birdwatchers. The Society's operations are a triad of research, education, and action. Research provides a rational underpinning for everything we do. All of the Society's efforts are essentially educational, especially our publications, films, activities at our environmental education centers and ecology camps, and the new Audubon Adventures youth education program. Audubon staff and volunteers take direct action on environmental issues by using the democratic process - lobbying, letter writing, testifying and by organizing and participating in community projects- from building an eagle observation tower to patrolling a sea turtle nesting beach. In this report, we offer you samples of some of our activities, quick looks into Iongterm projects, and brief introductions to new programs. We'll include some quantitative data, some numbers, but what we do is not easily measured by facts and figures. The products we're most proud of can't be plotted on graphs or sliced into pie charts: expanded awareness, delight in the first sighting of a rare bird, a cranberry bog saved, an improved antipollution law, a modified forest management plan, increased appropriations for family planning, new infonnation on wading birds, a comprehensive energy plan, an injured hawk healed and returned to the wild, and the wide-eyed wonder of children watching sea otters. We can't tell you about all of them, but we can give you glimpses of a few.</t>
  </si>
  <si>
    <t>The Trail Ahead</t>
  </si>
  <si>
    <t xml:space="preserve">This 3,400 acre swamp is the largest tract of virgin tupelo bald Cypress left in the world and provides refuge to abundant warblers, woodpeckers, snakes, and alligators. In addition, we plan to build a nature center on our Kissimmee Prairie Sanctuary in Florida. Our Washington, D.C., office has grown quickly in expertise and influence. We would like it to grow more. In close harmony with the ten regional offices and 500 chapters, Audubon's lawyers, lobbyists, and resource experts have been seeking solutions to problems such as toxic waste disposal, acid rain, water pollution, water management, multiple use on public lands, and 28 uncontrolled population growth. These problems will always be with us, and Audubon will continue to look for answers. Many more questions demand our attention both in Washington and throughout the nation. For example, will we be able to stop the decline of the black duck, masked bob white quail, and striped bass? Will we be able to build an energy future based on environmentally benign renewable resources? Congressmen, agency heads, and Society members look to Audubon for factual unbiased information on environmental issues. The Washington office is our intelligence and action arm, and we hope to strengthen it in the upcoming months. The active heart of the Audubon Society is the league of volunteers–chapter members–scattered across the country, all striving to make the planet a better place for people and wildlife. The regional offices design and implement Audubon programs in their areas and are the arteries that carry information and support back and forth between the chapters and the national organization. We hope to augment that flow in the near future. In addition to all these traditional plans and programs, we have some bold new ideas. First among them is our spectacular entry into television. In October 1984, “World of Audubon '' debuted on WTBS-TV, Ted Turner’s cable television network, which reaches more than 30 million homes. This hour-long show was the start of a five-part series. Television is an excellent way to get the Audubon message out to millions of Americans we’ve never reached before. The Audubon TV cameras roam the continent, showing how dedicated individuals can make a difference. The first program featured one woman’s campaign to save the California sea otter, an eagle sanctuary in Alaska, Audubon warden’s guarding flamingos in the Bahamas, and efforts to help grizzly bears and people coexist. This year the Society also prepared to launch “Owl/TV,” a science and nature show for children. Produced jointly by Audubon and the Canadian Young Naturalist Foundation (publishers of Owl Magazine) the series, if we can find sponsors, will begin with an hour-long special on public television early in 1985. “Owl/TV” would be seen by an estimated 15 million children in its first year. The series would cost $1,900,000 to produce, or about 13 cents for each child reached. Another new major project in the works is a regular status report on wildlife. Surprisingly, there is no single comprehensive source of information about how wildlife is faring in this country. We plan to remedy that, beginning in 1985. There are so many conservation challenges, so much that needs to be done. But we in Audubon can do much about it. Our organization, with its knowledge of and commitment to the environmental ethic, and with its growing ability to bring its influence to bear through the democratic process, can be and must be an even greater constructive force. We have together defined the Audubon Cause; the board of directors and our own members are strongly behind it. We must continue our research, education, and action programs to further this life-supporting mission. </t>
  </si>
  <si>
    <t>A Powerful Force</t>
  </si>
  <si>
    <t xml:space="preserve">Thanks to a painstakingly hammered out compromise on the wording of Wildemess bills, millions of acres of roadless areas have been added to the U.S. Wilderness Presentation system during this year's congressional session. The debate over clean air and clean water legislation has shifted from questions about whether standards should be relaxed to questions of how much stronger those standards ought to be. Mono Lake and the Tuolumne River have moved closer to being protected, and Congress has established a commission to consider alternatives to the Garrison Diversion Unit, an irrigation boondoggle in North Dakota. These are only a few examples of the strength and importance of Audubon's voice in our nation's capital–coming from the grassroots and being focused and amplified by our Washington staff. Our presence in Washington has increased dramatically with the growth of the Society and of the environmental movement in general. From a staff of one fifteen years ago to five in 1979, our Washington force has increased to twenty-two, many of them recognized as experts in their fields. A typical day in the Washington office, a few blocks from the Capitol, might see vice president and counsel Bill Butler arranging a meeting between environmental leaders and the Environmental Protection Agency administrator to encourage adequate funding for toxic waste cleanups; Leslie Dach and Joy Oakes encouraging chapter conservation chairmen to participate in the "Stop Acid Rain" postcard campaign; Charlene Dougherty talking to a newspaper editorial writer about the Garrison Diversion. A mailing is being prepared by Connie Mahan for the 8,000 Audubon members Who responded to an earlier “Action Alert” on Garrison by writing their congressmen; this one informs them of their success in obtaining the alternatives study. The message board in the front office shows that Hope Babcock is at a meeting where environmentalists’ strategy on the Clean Water Act reauthorization will be worked out; Jim Leape is in Alaska, arguing Auduhon's case in a lawsuit to stop part of the St. Matthew island National Wildlife Refuge from being turned into a base of operations for oil exploration and development; Amos Eno is testifying before a congressional committee on wildlife habitat preservation; and Maureen Hinkle is working with House Agriculture Committee staff on a soil conservation bill. All this is going on in the midst of the normal activity of a busy office–phone calls from members and staff throughout the country, mail on hundreds of issues, publications to read, reports to write, testimonies to give on the hill, inquiries to answer; documents to reproduce and circulate. A few minutes to celebrate, when one of the victories is notched, hut then back to work. There always are a dozen more projects waiting to be tackled. </t>
  </si>
  <si>
    <t xml:space="preserve">Sometimes there's only one way to save an unspoiled wild place-send your own troops to keep the despoilers out. The first Auduboners leased seabird nesting areas and hired wardens to patrol them at the turn of the century; additions to the sanctuary system continue to this day. National Audubon Society now manages eighty areas, totaling 250,000 acres, ranging in size from twelve acres surrounding Theodore Roosevelt's grave in Oyster Bay, NeW York, to 26,800 acres of coastal marsh in Louisiana. Rare and precious habitats, from Wisconsin bogs to Arizona grasslands to Florida Keys, are presented for the long-term protection of plants and animals living there. The sanctuaries also serve as a base for scientific research and public education. Some have elaborate interpretive facilities for visitors, others are off-limits to humans to protect particularly vulnerable wildlife. The sanctuaries are regularly patrolled by volunteer or paid wardens. Vice-president, director of sanctuaries John M. Anderson oversees a staff of thirty-six wardens, biologists, and caretakers. Many sanctuaries were established especially to harbor endangered wildlife, including the wood stork, California condor, bite-tailed kite, Key deer, reddish egret, and whooping crane. Equally endangered plant and habitat types such as the bald cypress in Florida, Mexican sabal palm in Texas, and a virgin cypress-tupelo swamp in South Carolina are also protected. This year Audubon made important additions to the Kissimmee Prairie Sanctuary in Florida, rounding out this 6,500 acre mosaic of prairie, ponds, and sloughs. After years of negotiations and expenditures totaling $l.4 million, all the land surrounding Alkali Lake in North Dakota is now under the Society's care, except for one parcel whose owners share Audubon’s commitment to protecting the area. Acquisition of this important waterfowl nesting area has been an Audubon priority, because much of the state's bird-rich pothole country is being developed for agriculture. This year also saw the final piece of an 878-acre upland in Rhode Island donated to National Auduhon, which conveyed trust of the property to the Rhode Island Audubon Society. </t>
  </si>
  <si>
    <t xml:space="preserve">Audubon members can look back with pride at a long history of accomplishment, but we prefer to look forward to the challenges ahead. One of the Society's hallmarks is the ability to sustain long-term endeavors-sanctuaries in perpetuity, decades-long research projects, clogged opposition to die-hard boondoggles-and another characteristic is the flexibility and foresight that allows us to stay ahead of our time. We sounded early warnings about now commonly recognized problems such as pesticide misuse, wetlands loss, and tropical deforestation. And we were among the first to set up sanctuaries, hire wildlife wardens, and develop environ- mental education materials. As we learned more about the interconnectedness of all life, we became increasingly aware of the growing effects that human activities have on the Earth's life-support systems. Through this evolutionary process and in consultation with our national network of chapters, we have established our mission, the Audubon Cause, to conserve plants and animals and their habitats, to further the wise use of land and water to promote rational energy strategies, to protect life from pollution, and to seek solutions to global environmental problems. In the months and years ahead, we must redouble our efforts to further the Audubon Cause. Toward this end, we will strengthen our research on both wildlife and environmental policy. Our scientists continue to build on their studies of the California condor, wood stork, bald eagle, brown pelican, and a number of sea birds and wading birds. Our environmental policy research, which started five years ago, has provided excellent background and direction for our work on energy, toxics, and population. We now need to broaden this research to back up our response to more of today’s complicated environmental issues. We will continue to improve our sanctuary system by rounding out some areas and by identifying other rare habitats that need protection. We have been awarded a challenge grant to raise money to buy lands adjacent to our Francis Beidler Forest Sanctuary in South Carolina. </t>
  </si>
  <si>
    <t>Thinking Globally</t>
  </si>
  <si>
    <t>“Think Globally, Act Locally” was the theme of Audubon’s most recent national convention. To us, thinking globally means recognizing that our environment cannot be protected in bits and pieces. To ensure quality of life- and life itself- for the passengers on Spaceship Earth, we must support and help lead worldwide movements to prevent the ultimate environmental catastrophe, nuclear war; to stabilize world population at a sustainable level; to conserve vanishing tropical ecosystems, and to assure ecologically sustainable development in the Third World. Audubon has been among the main sponsors of two conferences that have brought wide public attention to these issues and spawned coalitions of individuals and organizations to work on them. At the Conference on the World After Nuclear War last fall, Soviet and American scientists revealed studies showing that even a limited nuclear exchange could kick up enough soot and smoke to darken the planet for months, causing subfreezing temperatures and a “nuclear winter” that could wipe out civilization and threaten the extinction of most life on Earth. The Global Tomorrow Coalition, an organization concerned with worldwide problems and chaired by Audubon President Russ Peterson, grew out of an Audubon President Russ Peterson, grew out of an Audubon-sponsored conference on population, resources, and environment, and promotes wise management and use of the world’s resources, and environment, and promotes wise management and use of the world’s resources. More than seventy organizations now belong, with a total of more than six million. Frances Breed heads the Society’s population program, providing a clearinghouse of information for interested individuals and organizations as well as leadership in international meetings. She led an Audubon delegation of three to the recent United Nations-sponsored conference on population in Mexico City. In Washington D.C. the Society’s chief international lobbyist is Francis Lipscomb, who watches over whales, migrating birds, wildlife preserves, and endangered species, and advises environmental groups in Latin America and elsewhere.</t>
  </si>
  <si>
    <t>The Audubon Network</t>
  </si>
  <si>
    <t xml:space="preserve">What makes Audubon a powerful voice for conservation communities across the United States, and in all fifty state capitals? One way to find out is to pay a visit to one of the Society's ten regional offices. Whether you stop by the Alaska regional office in Anchorage, or the Southeast regional office in Charleston, South Carolina, or anywhere in between, you'll find professional staff (the regional vice-president, at least one regional representative, and an administrative aide) working with legions of volunteers on environmental issues, educational projects, and policy questions that mark the edge where the Audubon philosophy becomes Audubon in action. What does that mean? Encouraging chapters to sign up classrooms as Audubon Adventures youth clubs. For example; in its first year, the program was expected to reach 1,000 classrooms including 30,000 fourth- and fifth-graders. Or working with a state legislature and Wildlife agency to establish funding for nongame wildlife management: Audubon has been instrumental in creating such programs in many of the forty states where they are now in effect. The regional offices, and their "satellite" offices in several state capitals, are our front lines in the environmental movement. A regional staff's jobs range from monitoring the effectiveness of government policies at the local level to identifying critical areas for preservation efforts to serving -and spurring on- the Society’s five hundred chapters in their efforts to reach out to their communities and influence their local, state, and national governments. Much of the staff's time is also devoted to raising funds, administering Audubon camps, education, and nature programs, and helping to formulate National Audubon Society's priorities and goals. Besides giving us a presence and power in every corner of the country, our regional offices and our network of chapters allow National Audubon Society to be your local Audubon Society and give local chapters a national impact. </t>
  </si>
  <si>
    <t>Adopt a Refuge</t>
  </si>
  <si>
    <t xml:space="preserve">Brigantine National Wildlife refuge, in New Jersey, could be called typical of the more than four hundred refugees that make up our national system. Its habitat is crucial to hundreds of thousands of migrating birds; it is home to several rare and threatened species; it is besieged by problems-  encroaching development. Conflicts over its use, limited staff and funding to carry out management and educational programs- and it has some dedicated friends. especially in Atlantic Audubon Society. the first chapter to take a nearby national wildlife refuge under its wing in Audubon’s "Adopt a Refuge” program. By fall of 1984, seventy-one chapters, working individually and in groups, have adopted forty-two refugees across the country. At Brigantine. This means that chapter members help staff the visitor center on weekends, lobby to promote appropriate management practices. and worked with National Audubon's regional office in a lawsuit that successfully challenged pennants for a huge housing development right on the refuge boundary. Adoption means different things at different refuges. At Texas’ Santa Ana National Wildlife Refuge, Frontera Audubon Society has become a concessionaire, driving Visitors through on a tram-easing traffic congestion on the refuge as well as educating riders about wildlife and habitat needs. At other refuges, the problems include livestock grazing that impairs wildlife habitat, oil and gas drilling, toxic chemical contamination of water supplies, and lack of data or research capability for proper management. Some of the adoptive chapters have found that, as outsiders, they can speak out on issues that government-employed refuge managers find too sensitive. Others help with wildlife censuses and visitor programs. All their efforts are vital at a time when the National Wildlife Refuge System is menaced both from outside and within. </t>
  </si>
  <si>
    <t>Boondoggles: A Different Approach</t>
  </si>
  <si>
    <t xml:space="preserve">It seems unfair sometimes: No sooner do conservationists succeed in diverting one threat to a natural area than another proposal to dam or drill or pave comes along. The opposition needs only to persist long enough to get the trees out or the concrete poured or the wetland drained and it’s all over. Nowhere is this more painfully evident than in North Dakota, where for a decade and a half National Audubon Society has been holding the line against the Garrison Diversion irrigation project _a system of dams, canals, and pipelines that would, at a cost of S 1.2 billion, enable dryland farmers to grow specialty crops already in surplus, damaging a dozen national wildlife refuges and destroying great swaths of prairie water-fowl habitat in the process. Lawsuits, settlements, and appropriations battles have held the Bureau of Reclamation’s bulldozers at bay from year to year, but in 1984, Auchthon pioneered a bold new tactic: an agreement. negotiated with the state's U.S. senators and representatives and enacted by Congress. establishing a study commission empowered to review the project and recommended alternatives to meet the state’s water needs without constructing the Garrison project's most environmentally damaging features. There is, of course, a risk. If the commission fails to agree on an alternative, the project will go ahead as scheduled, and Audubon members and staff might well be back fighting in the same trenches as before. But the agreement was nonetheless historic. If it works, if the risk pays off, the victory this time will be lasting. </t>
  </si>
  <si>
    <t>Grizzly Bear: Symbol of Wild America</t>
  </si>
  <si>
    <t xml:space="preserve">Habitat loss and poaching are two big threats to the grizzly bear, whose population has declined from an estimated 100,000 at the time the first settlers arrived in the American West to fewer than 1,000 in the Lower 48 states. Audubon has convinced Congress to provide funds for more wardens to protect the great bear 1,000 poachers' rifles. The Society also established a reward fund that has led to the first federal convictions for grizzly poaching in Idaho and Wyoming. It is no coincidence that grizzly poaching has declined dramatically over the past two years. Amos Eno and other members of Audubon's Washington staff helped organize an interagency task force that is fostering cooperation among the many government agencies responsible for grizzly management. Audubon led successful efforts to force a cleanup of municipal and private garbage dumps that once attracted grizzlies and often resulted in their becoming "problem bears'' that had to be shot because they had lost their fear of people. The Society is also pressuring the U.S. Forest Service to stop disruptive logging of grizzly habitat in national forests, and we are seeking to discourage other development that endangers the bear Timber sales, new roads, ski resorts, access trails, sheep grazing, oil and gas drilling, and other deYelop1nents continue to eat away at what's left of grizzly country. Audubon's goal is a stable, self-sustaining population in the remaining pockets of grizzly habitat. If the grizzly bear dies out we'll have lost an awesome symbol of wildness. </t>
  </si>
  <si>
    <t>Learning from Nature</t>
  </si>
  <si>
    <t xml:space="preserve">Last year, nearly 188,000 people visited Audubon’s five environmental education centers. They hiked interpretive trails, watched the dawn and birds come out together, sat for films and lectures, carefully composed wildflower pictures, slipped into creeks, hooted back at owls, and laughed at their first attempts to sketch deer. Some of the activities may have seemed suspiciously like school. Just because it was outdoors and everyone got his or her feet wet didn't mean it wasn't a seminar on stream ecology. Grade schoolers could hardly believe that a day spent poking around in puddles and bushes counted as school. The wiser postgraduates, completing courses in environmental studies for college credits, recognized their experiences as educational but had fun anyway. The Schlitz Audubon Center encompasses two hundred acres on the shore of Lake Michigan near the heart of metropolitan Milwaukee. In addition to environmental education facilities, the Aullwood Audubon Center and Fann, near Dayton, Ohio, has productive livestock and crop operations that demonstrate how people can live in harmony with the land. The Whittell Education Center is part of Audubon's Richardson Bay Wildlife Sanctuary just a few minutes north of San Francisco; it is headquarters for western environmental education programs. Connecticut is blessed with two Audubon centers, one in Greenwich, the other in Sharon. Both sponsor naturalist training programs and a crowded calendar of special events. All centers are staffed by seasoned environmental educators and supervised by the Audubon regional vice-president </t>
  </si>
  <si>
    <t>California Condor: On Oblivion's Edge</t>
  </si>
  <si>
    <t>Can the California condor's slide toward extinction be stopped? The odds were grim when the U.S. Fish and Wildlife Service and Audubon began their joint condor recovery program in 1979. There were only twenty-five to thirty condors in the wild and one in captivity. Since then, the population of wild condors has been declining by about two birds a year–it now is less than twenty. In 1983, our biologists began taking eggs from condor nests and hatching them in the San Diego Zoo. Last year it was discovered that the parents quickly replaced the eggs-a phenomenon called "double-clutching.” There are now fifteen of the vultures in the captive breeding program- insurance that the species will survive long enough for the recovery team, co-chaired by Audubon biologist John Ogden, to pinpoint the reasons for the birds' decline and to reverse that trend. Perhaps as early as next year, biologists plan to begin releasing healthy young birds now in captivity back to the wild flock. By attaching tiny radio transmitters to condor wings, biologists have been able to follow the birds as they fly over hundreds of miles of southern California rangeland. This radio telemetry, coupled with intensive field observation, has revealed surprising and tremendously important information about how far condors travel and where they feed. This year, at Audubon's urging, Congress appropriated funds to buy a large ranch that Audubon biologists identified as a key foraging area for condors.</t>
  </si>
  <si>
    <t>Whooping Crane: Back from the Brink</t>
  </si>
  <si>
    <t xml:space="preserve">In 1945, after a ten-year search pioneered by Audubon scientist Robert Porter Allen and a Canadian Wildlife Service colleague, biologists finally found the whooping cranes breeding grounds in Canada's Northwest Territories. At that time, there were fewer than twenty of these spectacular birds left on the planet. Since then, intensive research and careful management have helped build the whooper population to about 140 birds. For the past three years, Audubon's David Blankinship has worked in tandem with U.S. and Canadian wildlife agencies, following the whooping crane on its annual 4,800-mile migration from Canada to its wintering ground in Texas and back. Much has been discovered about the birds' habitat needs, their roosting, feeding, and flying patterns, and of the hazards encountered during migration. Last spring, the tracking crew's adventures were the subject of a National Geographic Society television special. Audubon biologists are now making incredibly detailed behavioral studies of the Texas flock so that the birds' habits can be compared to those of a second flock that was raised by sandhill crane "foster parents”. “It has gone the way of the whooping crane" was an expression some people once used to describe an irretrievable loss. Thanks to the work of two generations of dedicated scientists and environmentalists, that adage is happily outmoded. Now we must safeguard the crane's remnant habitat so that it will never again conduct its wonderful courtship dance so close to the brink of extinction. </t>
  </si>
  <si>
    <t>Energy: A Plan for America's Future</t>
  </si>
  <si>
    <t>Acid rain, smog, oil spills, disruptive strip mining, radioactive wastes, global deforestation, carbon dioxide buildup in the atmosphere–these and other environmental problems are the result of producing and using energy. Three years ago, Audubon scientists developed a comprehensive plan that showed how the United States could produce more goods and services, provide a better life for more people, reduce energy-related environmental problems, and still consume less nonrenewable energy resources than we do today. This year, Audubon unveiled its second edition of the plan, complete with legislative proposals and computer modeling techniques that allow the plan to be adjusted to meet any contingency. The plan calls for improving U.S. energy efficiency by the year 2000 to a level that European countries have achieved already. And it shows how solar energy in all its forms-wind and water power: biomass conversion, solar panels-can meet twenty percent of OUI energy needs by the end of the century. Compared to only seven percent in 1983. By following this practical, step-by-step guide, the United States can reduce energy costs, strengthen its national security by reducing dependence on foreign oil, and better protect its air: land. water: and wildlife. The plan has been reviewed by energy experts in government industry and universities. "It will work,” says Audubon’s chief energy scientist, Jan Beyea."All we need is the political wins to make it happen.”</t>
  </si>
  <si>
    <t>In the late 1800s, forward-thinking people became concerned over the slaughter of plumed birds for the millinery trade. They gathered together in groups to protest, calling themselves Audubon societies after the famous painter and naturalist John James Audubon. In 1905, thirty-five state Audubon groups incorporated as the National Association of Audubon Societies for the Protection of Wild Birds and Animals, since shortened to National Audubon Society. Now, with more than half a million members, five hundred chapters, ten regional offices, a twenty-five million dollar budget, and a staff of two hundred and seventy-three, the Audubon Society is a powerful force for conservation research, education, and action. The Society's headquarters are in New York City; the legislative branch works out of an office on Capitol Hill in Washington, D.C. Ecology camps, environmental education centers, research stations, and eighty sanctuaries are strategically located around the country. The Society publishes a prize-winning magazine, Audubon, an ornithological journal, American Birds, a newspaper of environmental issues and Society activities, Audubon Action, and a newsletter as part of the youth education program, Audubon Adventures. The Society's mission is expressed by the Audubon Cause: to conserve plants and animals and their habitats, to further the wise use of land and water; to promote rational energy strategies, to protect life from pollution, and to seek solutions to global environmental problems.</t>
  </si>
  <si>
    <t>New Youth Education Program Launched</t>
  </si>
  <si>
    <t>Until the program was discontinued in 1968, millions of children had their interest in nature, awakened by Junior Audubon Clubs. Many prominent conservationists, among them artist and ornithologist Roger Tory Peterson, were once Junior Auduboners. This year the Society has launched a new education program to appeal to today's young people. Audubon Adventures, a four-page publication for schoolchildren, is now· part of our bi-monthly newspaper sent to all Audubon members. Each issue of Adventures contains articles, puzzles, drawings, and ideas for hands-on activities. The theme of the first issue was nesting birds; subsequent issues deal with hawks, insects, the Audubon Christmas Bird Count mammals, wading birds, and similar subjects. The youth program is promulgated through the Audubon chapter network and school systems. For a small annual fee, an individual or chapter can sponsor an Audubon Adventures club in a classroom or among any group of children. Every member of the club receives his or her own copy of Adventures plus a membership card and decal. The teacher or leader receives a leader’s guide full of background information and ideas for club activities. Both publications are written by experienced environmental educators and designed to mesh with school curricula of grades three through six. Hundreds of clubs have been started already, many of them sponsored by local Audubon chapters.</t>
  </si>
  <si>
    <t>Ecology Camps</t>
  </si>
  <si>
    <t>This year, 708 adults and 55 children attended Audubon Ecology Camps in Connecticut, Maine, Minnesota, Wyoming, and Wisconsin. The one-and-two-week adult sessions attract teachers, naturalists, and outdoor enthusiasts of every stripe who want to learn more about the natural world and have a memorable vacation at the same time. Professional outdoor educators and resource experts conduct action-oriented field classes on birds, insects, weather, geology, marine life, energy, wildflowers, and a catalog of other subjects. This year for the first time, special week-long sessions were offered for artists, families, and serious birders. A session for young naturalists at the Maine camp proved so popular that a second children's program was established this year in Minnesota's lake country. Like their adult counterparts, the young campers (ages ten to fifteen) roll out of their bunks at seven o dock every morning to greet a full day of exploration, study, and fun. They tour by boat, dredge up mud to see what lives in it, practice orienteering and survival skills, peer through microscopes at algae, hike through dense evergreen forests and along sunstruck beaches, and, of course, go birding. Each camp is managed by professional staff under the supervision of the Audubon regional vice-president.</t>
  </si>
  <si>
    <t>The Puffin Project</t>
  </si>
  <si>
    <t>By the late 1880s, a once-flourishing colony of puffins had, as a result of human predation, disappeared from Eastern Egg Rock, a Maine coastal island. In 1973, an Audubon biologist Stephen W. Kress, launched Project Puffin, an experimental program to re-establish a colony of these colorful birds. Kress transplanted nestlings a thousand miles from a colony in Newfoundland to the island, in Maine's Muscongus Bay, where they fledged and flew out to sea. As Kress hoped, some of these birds, after several years at sea, returned to Eastern Egg Rock to breed. In 1983, a chick born on the island returned from its sea journeys to Eastern Egg Rock-the first return of a native-born puffin in nearly one hundred years. The techniques pioneered with Project Puffin, including the use of decoys, mirrors, and tape-recorded vocalizations, now are being employed to reestablish colonies of terns, petrels, and other seabirds in Maine, North Carolina, and Hawaii.</t>
  </si>
  <si>
    <t>Woodstorks: Surveys Show Decline</t>
  </si>
  <si>
    <t>These wading birds, which stand nearly four feet tall, live in mangrove and freshwater swamps in Florida, Georgia, and South Carolina. In 1960, Audubon biologists counted 11,000 nesting pairs of wood storks; today only about 4,000 pairs exist. Long-term Audubon studies confirmed that man's draining of wet lands and manipulation of water tables are the causes of the storks' decline. The last great wood stork rookery is harbored on the Society's Corkscrew Swamp Sanctuary near Naples, Florida. Audubon scientists, guided by vice-president and director of research Sanely Sprunt, continue to monitor the stork population through aerial surveys while developing management techniques to turn back the birds’ decline. This year, in response to Audubon's convincing data, the U.S. Fish and Wildlife Service listed the wood stork as an endangered species.</t>
  </si>
  <si>
    <t>Damning Boondoggles</t>
  </si>
  <si>
    <t>1980 Audubon Society Annual Report</t>
  </si>
  <si>
    <t xml:space="preserve">With growing success, the Society has been rallying public opposition to federal "water resource" boondoggles that waste billions of taxpayer dollars and needlessly destroy our natural resources. This year Congress again approved funding for some of these deplorable projects. The votes were encouragingly close, however, indicating that the nation's disgraceful tradition of pork-barrel politics may, by continued citizen effort, soon be ended. These are the priority targets in our battle against boondoggles: □ The Dickey-Lincoln hydroelectric project in Maine, which would place an Aswan-sized dam in the northern wilderness, obliterate much of the finest wild river (the St. John) in the Northeast, flood large expanses of forest and wildlife habitat, cost taxpayers $1 billion, and produce disproportionately little electricity. □ The Garrison Diversion Project in North Dakota, an irrigation scheme that would flood 70,000 acres of prime prairie wetlands, eliminate much productive farmland, damage or destroy 13 national wildlife refuges, and degrade the Hudson Bay watershed in violation of our Boundary Waters Treaty with Canada. o The Columbia Dam in Tennessee, which would block the free-flowing Duck River, flood 12,600 acres of fanns to protect 3,700 acres elsewhere from flooding, and displace 260 homes upstream to protect 43 buildings downstream. The Orme Dam in Arizona, part of the Central Arizona Project, which would flood a fertile valley, displace an Indian rc::servation, eliminate unique whitewater recreation opportunities, and wipe out the most productive nesting territories of a colony of bald eagles. □ The Northern Tier Pipeline Project in Washington State, which would transform Port Angeles, the northern entrance to Olympic National Park, into a supertanker port and pose serious threats to birds and marine life by piping oil under Puget Sound. □ The Tennessee-Tombigbee Waterway in Alabama and Mississippi, which would needlessly link the Tennessee River to the Gulf of Mexico to facilitate barge traffic and, in the process, destroy farmlands and forests, cause irreparable damage to wildlife and the river ecosystem, and cost taxpayers more than $2 billion - while serving no energy, irrigation, recreation, or flood-control purpose. □ The O'Neill Irrigation Unit in Nebraska, which (with Norden Dam) would flood the most scenic stretch of the Niobrara River to provide supplemental irrigation for 77,000 acres of farmland, at subsidies of up to $1 million per farm to be irrigated, while destroying 30,000 acres of other farmlands. □ The Mono Lake diversion scheme in California, a municipal project which is every bit as destructive as a federal boondoggle. Mono Lake is one of the world's most beautiful and biologically productive lakes; its salty, shrimp filled waters nourish millions of nesting and migratory waterfowl. But Mono is shrinking and dying as the city of Los Angeles, 350 miles away, continues to tap the lake's tributaries to satisfy its growing demand for water. The Society is opposing these projects through legislative lobbying, legal action, and public education. But we propose as well as oppose. Reasonable life-supporting alternatives - which we strongly encourage - may include the use of existing dams for energy production, relocating flood-prone buildings rather than building elaborate flood control structures, using existing reservoirs for flood control instead of creating new ones, or conserving water instead of destroying a natural lake or valley to produce new supplies. Of course, when a project has no merit whatever, the only constructive alternative is to abandon the scheme, save tax dollars, and spare the natural environment.  </t>
  </si>
  <si>
    <t>Staff</t>
  </si>
  <si>
    <t>All staff activities are now directed by five key individuals who report to the President. M. RUPERT CUTLER, Senior Vice-President for Programs and Chapter Relations, is responsible for regional operations, government relations, environmental education, and communications. Dr. Cutler came to Audubon in August from the U.S. Department of Agriculture where, as Assistant Secretary, he headed the Forest Service and the Soil Conservation Service. Previously he was a professor of resource development at Michigan State University and served in key staff positions with the National Wildlife Federation and the Wilderness Society. GOMER JONES, Senior Vice-President for Resources and Administration, has responsibility for membership development, fund raising, property acquisition, magazine circulation, marketing, business administration, and personnel. Mr. Jones came to Audubon in April from the National Wildlife Federation, where, as a vice-president, he directed fund raising and property acquisition. He has also served in key management positions with the Boy Scouts of America. GLENN PAULSON, Vice-President for Science, is responsible for ornithological research, sanctuary management, and for building a new Department of Environmental Policy which will provide our organization with the information and analysis needed to select priorities and carry them out effectively. Dr. Paulson, an ecologist, came to Audubon in July, 1979, from his position as Assistant Commissioner of the New Jersey Department of Environmental Protection. Previously he had developed and directed the science unit of the Natural Resources Defense Council. The other two members of the President's top staff are veterans in the Audubon organization. LES LINE, VicePresident for Publications, has responsibility for Audubon, American Birds, and the Society's other publications. BRIAN J. BEDELL, Controller, is in charge of the fin~ncial transactions and records of the Society, including budget preparation and control and financial accounting. Other new leaders on our Audubon team are: ANTHONY J. NEWMAN, Vice-President for Development as of October, 1979. Mr. Newman was formerly with the South Street Seaport Museum, New York Landmarks Conservancy, and Chase Manhattan Bank. He is assisted by JANE PELSON and LYNNE RUTKIN, both recent staff appointments with strong backgrounds in fundraising, and by JAMES L. PAULK, a former Georgia state senator and leading environmentalist who is assigned to work with Audubon chapters to develop new sources of income through marathons and dinner auctions. RICHARD BEAMISH, Director of Communications as of June, 1979. Formerly with New York State's Adirondack Park Agency, Mr. Beamish replaced an outside public relations consultant in our intensified efforts to increase public awareness of the Society's activities, goals, and need for support. KENNETH B. FRENKE, Director of Wildlife Films as of June, 1980. Mr. Frenke, formerly Acting Director of the Huntington (N. Y.) Department of Environmental Protection, is responsible for revitalizing our wildlife film-lecture program. Another important advance occurred when my pred- 6 ecessor, DR. ELVIS STAHR, now Senior Counselor, agreed to head our Washington office and thereby bring his many years of experience to bear on building a stronger Audubon presence in the nation's capital. While superior staff leadership is essential to achieving our goals, little could be accomplished without the commitment and hard work of our entire staff - an unusually competent group of men and women of whom we can all be proud.</t>
  </si>
  <si>
    <t>Major efforts were continued during the past year to: □ Preserve the bald eagle, focusing on a critical stretch of Alaska's Chilkat River where 3,000 of these magnificent birds gather each winter to feed on late spawning salmon. □ Restore a lost colony of Atlantic puffins on a tiny island off Maine. □ Protect grizzly bears, wolves, coyotes, eagles, mountain lions, and other predators from unwarranted human persecution. □ Safeguard the whooping crane's winter environment. ment in Texas and resist attempts to weaken legal protection for these endangered birds in New Mexico. o Protect the bowhead whales of Arctic Alaska as well as the Eskimo culture that depends on them. Of special note was the success of the peregrine falcon captive-breeding program at Cornell University, a pioneering effort long supported by National Audubon. This year two reestablished pairs produced four young - the first born-in-the-wild peregrines in the eastern United States since DDT took its devastating toll. A related program, spearheaded by your Society and the U.S. Fish and Wildlife Service to save the nearly extinct California condor, suffered a tragic setback on June 28th when one of two known condor chicks suddenly died while being inspected by a member of the research team. As I write this, continued efforts to preserve the California condor from otherwise certain extinction await approval by the California Fish and Game Commission. Program supporters, including the American Ornithologists' Union, believe that any realistic plan for the bird's survival must include field study, tracking, habitat protection, and some captive propagation with the eventual release of condor offspring into the wild. Internationally, we have been monitoring the Mexican wintering grounds of migratory birds that nest north of the border ... assisting Mexico in protecting endangered species common to both our countries ... and working to establish a U.S.-Canadian treaty to protect the caribou herds that migrate between Canada and Alaska. The Society was a leader in successful lobbying efforts to reauthorize the Endangered Species Act. We made progress with state and federal legislation that will aid long-neglected nongame wildlife, from songbirds and eagles to pine martens and shrews. The Society continued its long-term research on wood storks, reddish egrets, white-crowned pigeons, flamingos, great egrets, great blue herons, and other species to better understand the problems confronting these birds. To support our efforts on behalf of endangered species, and to educate Americans on the value of that work, the Celanese Corporation provided the Society with a grant of $408,225 - an encouraging example of how business leaders and conservationists can work together to safeguard the quality of the natural environment.</t>
  </si>
  <si>
    <t>Habitat in the Public Trust</t>
  </si>
  <si>
    <t xml:space="preserve">The Society continued to press for governmental protection of outstanding natural areas. o As I write this, Congress is close to enacting what may be the most important conservation measure of the century-a public lands bill that will protect the finest of Alaska's wild heritage for future generations. The Alaska Coalition, in which your Society has played a leading role, has been working for five years to secure passage of this landmark legislation through the most sophisticated and intensive grass-roots lobbying effort in conservation history. Our Washington and Alaska offices have been particularly effective in this campaign. □ Another long campaign by Audubon chapters and others ended in victory when President Carter signed a bill designating 2,239,000 acres in Idaho's Bitterroot and Salmon River mountains as the River of No Return Wilderness. o Years of effort paid off when Idaho's governor recommended expansion of the Snake River Birds of Prey Natural Area from 26,000 to 610,000 acres to protect the raptors' feeding places. Our next objective is federal legislation to give the area permanent protection. □ Audubon is working to establish a Tallgrass Prairie National Reserve in Kansas and Oklahoma, while respecting the interests of ranchers and farmers through sensitive land acquisition procedures. o In West Virginia, our local chapters are striving to establish the state's first national wildlife refuge in the Canaan Valley. The Society continued working with other conservationists to designate an eight-mile stretch of New York's Fire Island as federal wilderness ... to promote an ecologically sensitive plan for New Jersey's one million acres of pinelands ... to ensure proper federal care for the fragile California desert now under assault from off-road vehicles ... to protect North Carolina's Currituck Outer Banks ... to save the wetlands, forests, bayous, and lakes of the • Atchafalaya River floodway in Louisiana ... to ensure that Protection Island, an important seabird nesting area in the mouth of Puget Sound, becomes a national wildlife refuge instead of a housing development. Audubon has been a prime mover in the Year-of-theCoast campaign, working with others to strengthen the Coastal Zone Management Act by which states are encouraged to protect their coastal resources ... to safeguard undeveloped barrier islands ... to eliminate federal subsidies that promote incompatible shoreline development ... and to protect fisheries from pollution and overuse.  </t>
  </si>
  <si>
    <t>Audubon Sanctuaries</t>
  </si>
  <si>
    <t xml:space="preserve">This was the Year of the Prairie for your Society's sanctuary system. On August 1st we acquired a 6,090-acre remnant of the Kissimmee Prairie wilderness which once covered much of central Florida north of Lake Okeechobee. The new sanctuary, known as the Ordway-Whitten Prairie Reserve, harbors bald eagles, caracaras, burrowing owls, wood storks, white ibises, great and snowy egrets, Florida sandhill cranes, alligators, bobcats, and the endangered Florida panther. The sanctuary was purchased for $3 .6 million with grants from the estate of Katharine Ordway and the George Whittell Trust. A visitors' center and educational programs will be developed. On September 17th in the high desert foothills of Arizona's Huachuca Mountains, dedication ceremonies were held for our Appleton- Whittell Research Ranch Sanctuary, containing one of the few sizable ungrazed grasslands in the southwestern United States. The 7 ,543-acre sanctuary, which includes oak savannah, pinyon-juniper, and riparian habitat, will provide a natural laboratory for the study of prairie resources and an undisturbed control area against which such artificial changes as grazing, seeding, plowing, and burning can be assessed. The lands were donated by the Ariel Appleton family through The Research Ranch Foundation, and the George Whitten Trust provided a $1 million endowment to meet the sanctuary's operating costs. In addition to National Audubon's system of 76 sanctuaries, some 90 preserves or nature centers are operated by Audubon chapters across the country. These Audubon "islands of life" are a significant national treasure. The largest of the Society's sanctuaries continued to provide evidence that it is possible to produce energy and protect the environment. Since the 1960s National Audubon has, through a leasing agreement, permitted the drilling of gas-producing wells on portions of the 26,000-acre Paul J. Rainey Sanctuary in Louisiana. Strict controls have been maintained to avoid any adverse impact on the coastal marsh ecosystem; in fact, the habitat for waterfowl and alligators has been significantly enhanced. This year the Society entered into a new leasing arrangement with Conoco, Inc., which will pennit further drilling for gas (a clean source of energy) while preserving the natural integrity of the Rainey Sanctuary.  </t>
  </si>
  <si>
    <t>Today, with a growing family of more than 412,000 members and 448 chapters, with a commitment to a balanced budget for 1980-81 and a markedly strengthened organization, the National Audubon Society is well equipped, as we proceed into the pivotal decade of the 80s, to pursue its role as the voice of reason in the conservation movement. The trends of the past, in this country and throughout the world, raise serious questions about the quality of life in the future. Population trends are a prime example. An increasing number of humans has brought increased depletion of the Earth's resources and increased pollution of our environment. In many respects, technology has accelerated the process. To cope with such problems requires a long-tenn perspective - an ability to look beyond this year's balance sheet or the next election. It calls for an appreciation of the interconnectedness of life-of human, animal, and plant life- and of the air, land, and water on which all life depends. It demands consideration of the kind of world we want to leave our children and grandchildren. Through research, education, and action, Audubon is helping to point the way toward life-supporting paths into the future. Toward this end, we are resolved to seek and encourage fuller cooperation among the four great forces of American society: our democratic government, free enterprise system, centers of learning and research, and private volunteer organizations. Working together, we can effect a healthier, more natural environment for ourselves and our successors. Here is a brief summary of Audubon activities and plans, beginning with the traditional concerns for wildlife and habitat protection that have earned distinction for your Society over the past 75 years.</t>
  </si>
  <si>
    <t>Energy</t>
  </si>
  <si>
    <t>An Audubon goal is to "promote rational strategies for energy development and use, stressing conservation and renewable energy sources." Our Environmental Policy Department is completing an Audubon Energy Strategy. Drawing from numerous studies and recent developments all over the world, the Audubon plan will show how the nation can capitalize on more efficient use of energy and on abundant solar power to provide a secure, environmentally sound energy future. The life-supporting path of conservation and solar energy development will by necessity be augmented, during the next few transitional decades, by increased use of coal-coal that must be mined and burned under effective environmental controls. Thus we can reduce the nation's precarious reliance on rapidly depleting sources of oil and gas, provide energy for a healthy economy, and eventually phase out nuclear power. This past year the Society's Washington office helped to ensure that essential measures were included in the Omnibus Energy Bill, such as federal subsidies and utility loans for energy conservation and solar installations. We have been lobbying for strong fuel efficiency standards to govern post-1985 automobiles and for a much greater emphasis on mass transit. Audubon nature centers are incorporating the latest energy-conservation and solar-heating techniques in their facilities-and are thereby serving as community demonstration projects. Our regional representatives have given energy education high priority. And earlier this year, as further evidence of the Society's commitment, I accepted the chairmanship of the advisory board of the Solar Energy Research Institute, an arm of the U.S. Department of Energy.</t>
  </si>
  <si>
    <t>The President's Council</t>
  </si>
  <si>
    <t>To increase the Society's effectiveness, we have organized the President's Council, an advisory group which includes a number of former directors and other leading supporters of National Audubon. The talent and experience of these distinguished individuals, and their capacity to help build the financial and other resources of the Society, represent a great asset on which we will draw increasingly in the years ahead. The council will be chaired by WALLACE DAYTON of Minneapolis, a current board member, and the first meeting is scheduled for November. At the beginning of this repon I referred to the serious environmental problems that will ultimately overwhelm us if the trends of the past continue. And I expressed the belief that we human beings, working together, can change these trends and achieve a decent quality of life for future generations. Audubon resolves to do its plan to join with other forces in our country in this great cause-with our democratic government, free enterprise system, institutions of learning, and other private volunteer organizations. I encourage each of you Audubon members to back us with your ideas, your work, and your financial suppon. Please let me hear from you.</t>
  </si>
  <si>
    <t>Membership</t>
  </si>
  <si>
    <t>Our membership drive for the year ending June 30, 1980, brought in 88,281 new memberships, of which 10,584 were recruited by chapters. After deducting unrenewed memberships, the Society numbered 412,382 members as of August 30, 1980, up from 389,715 a year earlier. The improved chapter performance in membership recruiting was stimulated by an incentive program in which 51 chapters were rewarded for exceeding the program's goal. Through a new chapter incentive program launched on October 1st, we are seeking to increase membership substantially this fiscal year. Prizes will be awarded to the chapters in each region that obtain the highest membership renewal rate, highest number of new memberships, andes highest percentage of new memberships. I hope that each member will bring in at least one new member by persuading a friend, neighbor, or relative to join the Society, or by giving memberships as birthday, graduation, anniversary, or Christmas gifts. More members mean more advocates for the Audubon Cause.</t>
  </si>
  <si>
    <t>Population</t>
  </si>
  <si>
    <t xml:space="preserve">The fundamental causes of environmental degradation are population growth and the production and use of energy. Audubon is working to further public understanding of these factors and to mitigate their impacts. Though population growth is a root cause of most of the world's environmental problems, the U.S. government has failed repeatedly to face up to the implications of such growth at home and abroad. We hope to help correct that. Your Society, through its staff population specialist, recently played a key role in a United Nations conference on population and development. We are currently organizing a conference to be held January 22-23, 1981, in Washington, D.C., at which several hundred leaders in conservation, family planning, labor, business, education, and other fields will discuss the interrelationships among burgeoning populations, limited resources, and a deteriorating environment. Our objective is to prepare a proposal for a U.S. population policy for submission to the Congress.  </t>
  </si>
  <si>
    <t>The Society continued to carry its conservation message to many Americans this past year through Audubon, our distinguished bimonthly magazine; American Birds, our respected ornithological journal; award-winning Audubon-produced films; wildlife motion pictures personally presented in hundreds of communities; public service announcements on radio and television; a biweekly newsletter, Audubon Leader; and National Outlook, our Washington legislative bulletin. A deeper appreciation of nature was instilled in countless children and adults at our Audubon sanctuaries, five education centers and four ecology camps, and through an extensive program of nationwide field trips. We are currently planning a major effort to reach and involve more schoolchildren and college students.</t>
  </si>
  <si>
    <t>Out Grass-Roots Force</t>
  </si>
  <si>
    <t>Our nearly half-a-million members, 448 chapters, and many thousands of activist Audubon leaders represent a potent volunteer force for environmental protection in the United States. At our regional conferences this year, I have been inspired by the people I have met and by the extent of chapter activity, whether it be protecting wildlife, working for the wise use of croplands and forests, saving lakes, rivers and wetlands, introducing children and adults to the wonders of nature, fighting pollution, or promoting solar energy and conservation. Our chapters serve as an ecological conscience in their communities.</t>
  </si>
  <si>
    <t>The Board</t>
  </si>
  <si>
    <t>Many management changes during the past year and the successful moves to balance the 1980-81 budget were accomplished with the encouragement, advice, and considerable help of our dedicated Board of Directors under its new leadership: THOMAS W. KEESEE JR., Chairman, and DONAL C. O'BRIEN JR., Chairman of the Executive Committee.</t>
  </si>
  <si>
    <t>Letter from the CEO</t>
  </si>
  <si>
    <t>Conservation International 2020 Annual Report</t>
  </si>
  <si>
    <t>More than a year has passed since a global pandemic transformed our lives. As individuals, we became more isolated than ever before. But as an organization, we came together with compassion and a renewed sense of purpose to achieve great outcomes in the face of an unprecedented crisis. The world has not yet returned to normal. It may never. But we can see light at the end of the long tunnel, and it illuminates the lessons of the past few months that we must always carry with us. When I think about the future of our organization, here is what stands out for me: 1. If we ever needed a reminder of the role that nature plays in our lives, the past year delivered in spades. From catastrophic wildfires and storms to an economy -shattering pandemic, the consequences of neglecting our relationship with nature were consequential and inescapable. 2. Many leading companies doubled down on their commitments to carbon neutrality and sustainability, showing a remarkable willingness to lead. Just when you might expect CEOs to hit the pause button, the most ambitious teams were going further, faster — protecting their supply chains and anticipating societal seismic shifts. I find that the greatest leaps are often made in headwinds, and that’s exactly what we are seeing with companies eager to pull away from the pack. 3. Though inherently slow, governments acted as well, with 60 countries joining the High Ambition Coalition for Nature, the UK and EU putting nature firmly on the agenda and even China committing to carbon neutrality by 2060. Through sweeping executive orders, the United States laid out an ambitious climate agenda just in the nick of time. 4. Individual lifestyles changed, too. Many of us realized that productivity does not have to mean unremitting travel. Others discovered or rekindled a love for the outdoors. Trails, parks and wild areas were crowded with visitors. Bicycles and canoes were sold out. People are becoming more engaged with the natural world overall. Perhaps they will become more willing to prioritize nature as well. 5. And finally, a long-overdue reckoning with the impact of systemic racism and colonialism on conservation has been thrust into full view. With it comes a tremendous opportunity to build a more inclusive organization and a more meritocratic movement, where diversity, equity and inclusion are foundational to good, lasting conservation outcomes. Thinking about life after the pandemic, it’s clear that humanity has reached an inflection point. Nearly every sector of society recognizes the urgent need to equitably address our most pressing environmental challenges. Now, we must translate that realization into decisive action. We at Conservation International have a critical role to play. By seizing on the opportunities created by these lessons, we won’t just achieve our goals. We will help to lead the movement that creates a more equitable and sustainable world — one where we fully realize our potential to save nature and nature’s potential to save us all. With gratitude for your steadfast support and belief in Conservation International,</t>
  </si>
  <si>
    <t>Letter from the Chairman</t>
  </si>
  <si>
    <t>2020 was a different kind of year, one that ripped apart our preconceptions and laid bare some devastating truths. It revealed our vulnerability to illness and disease. It reinforced the consequences of neglecting our climate. And it exposed the damage that systemic racism continues to inflict on oppressed communities around the world. It was also, in my mind, one of the most consequential years in Conservation International’s history. Our leadership team, and our entire staff, responded to these challenges with integrity and honesty while never losing sight of our collective commitment to secure the health of the Earth for all of humanity. As you will read in this report, we made extraordinary alliances with communities, collaborating to protect their places from harm. We forged strong partnerships with corporations, based upon their commitment to reduce the impact of their operations while committing resources to protect forests and oceans at an accelerating pace. And we worked with governments so they could further their commitments to protecting the health of their nations and their people. We have a strong and healthy organization, one with the agility, wisdom and ambition to achieve our goals over the next few years. These efforts will require us to maintain this disposition and combine it with an insistent and reinvigorated intensity. Because here is another hard truth: The task of keeping global temperatures from rising above 1.5 degrees is enormous. We are not on that pathway yet, and we will only get there by making dramatic and immediate changes. This is a daunting task, but the good news is that we are facing it with more potential allies than ever before. What is now crystal clear to so many is that every person on Earth has the right to a healthy planet. Caring for the Earth is a unifying platform that has the power to activate young people, transform the behavior of companies and activate the commitments of governments. Our task now is to forge new partnerships and develop innovative new solutions. We will need to be agile. We will need to be creative. We will need your support.</t>
  </si>
  <si>
    <t>POACHING ON THE RISE After the pandemic hit, Conservation International field offices went on alert, carefully following the situation in our project sites around the world. What they found: Poaching and deforestation increased after COVID-19 restrictions went into effect, with bushmeat and ivory poaching incidents becoming more frequent in Africa, while Amazonian deforestation in Brazil reached a nineyear high. Evidence suggests that the majority of these activities were enabled by weakened enforcement efforts that people exploited — some driven by desperation, others by profit. In the early days of lockdowns, the idea that nature was “getting a break” was quickly disproven, as Conservation International researchers uncovered. PROTECTED AREAS IN PERIL Similarly, Conservation International identified legal rollbacks to environmental protections as a key threat during the pandemic, launching a website to track such rollbacks and putting the issue on policymakers’ radars in an editorial in Scientific American. FISHERIES DEVASTATED A Conservation International study analyzed the extent of that damage to small-scale fisheries — the coastal and non-industrial fishing enterprises that make up more than 90 percent of the global fishing industry — and what must be done to bring them back. AN OUNCE OF PREVENTION Then in July, mere months after the pandemic hit, Conservation International scientists co-authored a landmark study in the journal Science showing that society could prevent future pandemics through nature conservation for a small fraction of the many trillions of dollars that COVID-19 will cost humanity. The insights in this paper were widely cited and have since became a foundational component of pandemic prevention and recovery initiatives for the U.S. Congress, the Biden administration and European policymakers.</t>
  </si>
  <si>
    <t>SMALL STEPS FOR BIG CONSERVATION GAINS Around 20 percent of the world’s coral is already gone; much of what remains could be wiped out by the end of this century. A Conservation International study showed that this future can be prevented with relatively small steps such as creating marine protected areas or stronger fishing regulations. Researchers found that when applied to coral reefs with low-to-medium human impacts, these two strategies create a “coral reef first aid kit” that can have massive benefits — giving reefs a fighting chance before it’s too late. DEEP-SEA DISCOVERIES With the help of underwater robots and our partners at the NOAA Office of Ocean Exploration and Research, scientists, including Conservation International’s Daniel Wagner, discovered three new species of black coral in the north Pacific, hundreds of meters below the surface. With lifespans ranging from centuries to millennia, black corals are some of the longest-living animals on the planet. They produce bioactive compounds that could be used to fight cancer and other diseases. More time is needed to study the deep sea. That’s why Conservation International has called for a minimum 10-year moratorium on deep-sea mining — the biggest impending threat to deep-sea corals and many other vulnerable species — to better understand its risks and ensure we avoid endangering ecosystems that are still largely unknown. In 2020, we made new discoveries about coral reefs — epicenters of marine biodiversity, and linchpins of economies and food security around the world — which are under grave threat from pollution, overfishing and climate change.</t>
  </si>
  <si>
    <t>The animals are not the only ones flooding the region during this time: Typically, thousands of tourists flock to the Maasai Mara to catch a glimpse of this spectacle. But the global pandemic kept tourists away in 2020 — along with the life-sustaining revenue they provide to wildlife conservancies and Indigenous landowners dedicated to protecting this land. Now, these conservancies are receiving a lifeline. Conservation International, in partnership with the Maasai Mara Conservancies Association, established a loan program that will help cover lease payments owed to Indigenous landowners who typically lease their land to For a few months each year, millions of wildebeest, zebra and other wildlife travel from Tanzania to Kenya’s Maasai Mara region — a phenomenon known as “The Great Migration.” conservancies for tourism operations. The CI African Conservancies Fund aims to replace some of this lost income, which observers fear could impel Maasai landowners to sell their lands or convert them to farming, putting local wildlife conservation — the very source of their livelihoods — at risk. So far, two loans totaling $226,000 have been disbursed, with more coming soon. With the market showing interest in this concept, we aim to replicate the program across southern Africa. With recent reports indicating a surge in poaching throughout Kenya since the beginning of the pandemic, wildlife conservation in the region is more important than ever. By supporting the conservancies, Conservation International is helping animals and people at the same time.</t>
  </si>
  <si>
    <t>PROTECTING NATURE? PRICELESS The Priceless Planet Coalition, launched in January 2020, was designed to leverage the full scale of Mastercard’s business, its technology, its brand, and partner ecosystem all the way to the cardholders, to act on climate change at an unprecedented scale. Mastercard chose Conservation International and the World Resources Institute as restoration partners to help the Priceless Planet Coalition achieve its initial goal of regrowing 100 million trees. The Priceless Planet Coalition is not just about planting trees. The partners are dedicated to regrowing forests in the geographies that represent the greatest potential for positive impacts toward our global goals for climate, communities and biodiversity. The coalition will employ science-based best practices for the selection, implementation, and long-term monitoring of its restoration efforts. One of Conservation International’s historic strengths is our culture of partnerships, through which we can make an impact for nature far above what any single organization can achieve. Last year, we worked with some of the world’s most prominent companies to act with urgency to protect nature. Here are two highlights from 2020. P&amp;G PROMISE Consumer goods giant P&amp;G announced it would reduce the company’s greenhouse gas emissions across its operations, in close collaboration with Conservation International and other partners, becoming climate-neutral for the decade by supporting natural climate solutions. The company aims to fund projects that protect, improve and restore critical ecosystems where irrecoverable carbon is stored, while supporting local communities and economic recovery.</t>
  </si>
  <si>
    <t>As a founding member of the Coral Reefs of the High Seas Coalition, Conservation International is using its research to lead a push for protections for reefs in the high seas, a major step forward in ocean conservation. The coalition is focusing its efforts on the high seas surrounding the Salas y Gómez and Nazca ridges, two seamount chains that stretch across 2,900 square kilometers (1,200 square miles) in the southeastern Pacific. Marine More than half the world’s oceans lie beyond the jurisdiction of any nation. This vast expanse, known as the “high seas,” is home to species unknown to science, many of them in deepwater coral reefs. These reefs are largely unstudied and vulnerable to unsustainable fishing, deep-sea mining and marine pollution. ecosystems in this region have some of the highest levels of endemism on Earth — meaning that species found here are found nowhere else. Recent explorations in this region have documented the deepest light-dependent coral reefs on Earth, as well as numerous species new to science — yet this area remains unprotected. Fishing and other commercial activities are still at low levels in this region, so Conservation International and partners are seizing a time-sensitive opportunity to protect its unique natural and cultural resources before they are lost forever. And by building the scientific case for high seas protections, we are working to achieve the global target of protecting at least 30 percent of the oceans.</t>
  </si>
  <si>
    <t>In 2020, we published groundbreaking, policy-relevant research. Here are some of the highlights. THE FARMING FRONTIER Fields of corn in Siberia? Soy plantations in the Yukon? It’s not as far-fetched as it may seem: A study led by Conservation International found that climate change will make it possible in the near future to grow certain crops in places that were once inhospitable to them. The environmental consequences, researchers wrote, “could be catastrophic,” calling for policymakers to heed warnings against developing these areas. WILDLIFE EXTINCTIONS After a landmark UN report revealed that nearly 1 million species are facing extinction, a groundbreaking study led by Conservation International offers a solution to save more than half of these doomed species, while slowing climate breakdown: Conserve just 30 percent of tropical lands. The study is the first to offer a comprehensive map of the most important natural areas to protect to reduce extinction risk. DIGGING IN THE DIRT Our current food system fuels deforestation as countries struggle to keep farming sustainable amid growing demand for food. A study published in March found that the secret to meeting this demand lies in the soil — or more specifically, in the carbon stored in the soil. Protecting or restoring the carbon in soils, the scientists found, not only can boost agricultural productivity but can provide 3 billion tons of cost-effective climate mitigation per year.</t>
  </si>
  <si>
    <t>The Rob and Melani Walton Foundation, the Minderoo Foundation and the Global Environment Facility all joined as founding partners. With additional support from the Tiffany &amp; Co. Foundation and the Gordon and Betty Moore Foundation, the alliance made a big splash for the health of the world’s oceans, with several wins in its inaugural year: Fiji invests in turtles: The waters surrounding the Lau Islands of Fiji were the first Blue Nature Alliance engagement, helping establish new protections covering 335,000 square kilometers (129,000 square miles) of ocean. This engagement builds upon the leadership of local communities to protect their coastal waters — and the species they support — including the village of Mavana, which recently collaborated with Conservation International to create a new marine protected area that prevents fishing and diving activities that could disturb endangered sea turtles’ habitat. Tiny island makes big move: In the South Atlantic, Tristan da Cunha — the world’s most remote inhabited archipelago — committed to protecting 90 percent of its territory’s waters, creating the largest marine protected area in the Atlantic. Through the alliance, Conservation International provided critical funding and technical expertise that enabled this area to be protected at twice the size it would have been otherwise. In 2020, Conservation International and the Pew Charitable Trusts launched a global partnership to catalyze ocean conservation at an unprecedented scale.</t>
  </si>
  <si>
    <t>Conservation International is working to flip the script by valuing the carbon that trees remove from the atmosphere and store. Through carbon projects, we can help to protect the climate by protecting forests — and the people who depend on them. As one part of the solution to climate breakdown, forest-carbon projects are helping humanity bend the climate curve. In the past year, Conservation International had success behind the scenes, working with the civil aviation industry to pave the way for airlines to help neutralize their climate footprint through carbon offsets. Now, we’re heading from the skies back down to Earth: Building on the successes of forest- carbon projects in Peru and Kenya — which have generated millions of tons of carbon-emissions reductions along with countless environmental and community benefits — we are looking to develop a carbon project in Cambodia aimed at attracting investors for long-term financing. Through these projects, we are demonstrating that these “natural climate solutions” are immediate and effective tools to bend the climate curve. Tropical forests are our greatest natural ally in the fight against climate change, yet in many places they are more valuable dead than alive.</t>
  </si>
  <si>
    <t>But these areas have been shut out of carbon markets, precluding incentives to protect them while depriving coastal communities of economic opportunities. Conservation International achieved a breakthrough this year when its methodology for blue carbon crediting was approved. It is the first system of its kind to actually measure the amount of carbon stored in soils, where the majority of blue carbon lies. This approval is critical for harnessing the power of “blue carbon” ecosystems as a natural climate solution, ensuring that blue carbon credits are in compliance with some of the most rigorous and widely recognized standards on the market. It also creates a vital financial incentive to protect some of the most valuable carbon sinks on the planet. Conservation International is now using the methodology to generate verified carbon credits in our project in Cispatá, Colombia, credits that will soon be available for sale on the voluntary market. Hugging coastlines throughout the tropics, “blue carbon” ecosystems — mangroves, seagrasses and salt marshes — are climate superstars: In a single square mile, mangroves hold as much carbon as the annual emissions of 90,000 cars.</t>
  </si>
  <si>
    <t>To address these issues, Conservation International led the development of the Monterey Framework for Socially Responsible Seafood, a protocol that now has over two dozen commitments from major seafood businesses. Moving from principles to practice, we worked with governments, companies and researchers to help identify risks in seafood supply chains. Built on the Monterey Framework, our social responsibility assessment tool offers practical indicators to uncover critical information gaps and areas that need improvement — including treatment of fishers, safety practices and other key rights and needs. We are taking these strategies to scale by applying them in entire national and regional jurisdictions. In the Cook Islands, for example, Conservation International is collaborating with the government, the tuna seafood industry and traditional leadership groups to develop and apply rigorous standards of environmental sustainability, social responsibility and economic performance, which all tuna vessels operating within the Cook Island jurisdiction must meet. Modern slavery, human trafficking, child labor — these human rights violations have only recently become part of the global dialogue around sustainably sourced seafood.</t>
  </si>
  <si>
    <t>From villages to national governments, we build partnerships among local decision-makers to sustainably manage large ocean areas. In 2020, Samoa committed to protecting 30 percent of its ocean area, which will be a massive increase from the 1 percent currently under protection. Conservation International is providing technical expertise to guide the implementation of Samoa’s 10-year ocean strategy designed to sustainably manage the country’s ocean and marine resources. To effectively conserve marine ecosystems — and provide benefits to the people who depend on them — Conservation International has led the creation of more than 100 marine protected areas around the world. And in Atauro Island, a diver’s paradise off the coast of Timor-Leste in Southeast Asia, Conservation International worked with local communities to unify 12 marine protected areas into a single network, with the goal of strengthening conservation efforts. Dive tourism businesses have agreed to pay for access to the network’s pristine dive sites — marking the first time a group of communities will generate income from their commitments to conservation.</t>
  </si>
  <si>
    <t>Under the Paris Agreement, every country must enumerate its responsibility to help curb climate change through nationally determined contributions (NDCs). Conservation International has worked closely with the Liberian government to incorporate nature into its NDCs. In addition to clean energy commitments, Liberia’s most recent update includes tremendous gains in the agriculture, forestry, fisheries and coastal sectors. And the International Civil Aviation Organization (ICAO) — an agency of the UN that sets global aviation standards — approved a plan to help airlines neutralize their carbon footprint by protecting nature. Aviation remains one of the world’s top carbon-emitting sectors, and this announcement can help to compensate for the emissions generated by international flights. Conservation International helped to make this happen, engaging policymakers on the creation of a market for airlines to purchase forest-based carbon credits from approved programs. If given final approval, this market has the potential to generate $5 billion in revenue over 15 years. Conservation International scored two significant wins in the national and international policy arenas.</t>
  </si>
  <si>
    <t>The Carbon We Can’t Afford To Lose</t>
  </si>
  <si>
    <t>To prevent a climate catastrophe, there are certain places on Earth that must be protected above all else, according to research by Conservation International scientists. Why? Because of the climatewarming carbon that these ecosystems store. A team of researchers determined how much carbon is stored in nature around the world and measured how long it would take to get it back if it is lost — and what that loss would mean for humanity. With these criteria, the researchers were able to pinpoint which ecosystems are most crucial to prioritize for climate action — and where humans can actually have an impact. All told, the amount of “irrecoverable carbon” stored in these ecosystems is equivalent to decades of fossil fuel emissions, at current rates. Conservation International is now using this research to undertake an ambitious initiative to protect tens of thousands of square miles of natural areas, working with the private sector, communities and governments to make conservation of these areas a priority.</t>
  </si>
  <si>
    <t>A team of researchers, including Conservation International climate expert Bronson Griscom, created a global map to help answer these questions, using artificial intelligence to determine how much — and how quickly — forests could absorb and store carbon from the atmosphere if humans simply left them alone. The results, published in the journal Nature, found that tropical forests can regrow up to 32 percent faster — and capture significantly more carbon from the atmosphere — than was previously estimated. These findings represent a quantum leap in our understanding of Humanity has cleared nearly half of the world’s forests. But what would happen if we let many of these lands return back to forests? And how much climate-warming carbon would they absorb? the potential of forest restoration, underscoring the need for more restoration projects while identifying the specific places where Conservation International and its partners in reforestation can be most effective over the next 30 years.</t>
  </si>
  <si>
    <t>Wildlife trafficking is often hidden in plain sight, with illegally traded species falsely listed as — or hidden among — legal ones being shipped around the world. Most customs authorities, meanwhile, are overmatched in the face of this massive and relentless trade, with millions of animals and animal parts moving through ports around the world every day. A new tool being developed by Conservation International and partners could change that. Nature Intelligence System is an artificial intelligence system that any organization involved in the movement of wildlife — government agencies, customs authorities, the pet trade, the shipping sector and more — can use to help differentiate between legal and illegal shipments. The platform synthesizes data and documents about exporters, species, market values and more to flag suspicious shipments for inspectors. Conservation International is working with a few select countries to pilot the system and expand it to some of the world’s busiest ports.</t>
  </si>
  <si>
    <t>When it comes to conservation, the fashion industry is well-placed to make an impact. The multibillion-dollar sector is completely dependent on goods that nature provides. With a business model built on change, it has an opportunity to be a trend-setter in conservation. Now, the industry is putting its commitment to work. The Fashion Pact — a global, CEO-led coalition of 60+ signatories representing over 200 brands and one third of the global fashion industry by volume — has pledged to work together to address climate change, restore biodiversity and protect oceans. Conservation International is the key technical partner for the Fashion Pact's work on biodiversity. With initial support from the Global Environment Facility (GEF), Conservation International will help develop and implement effective science-based tools to enable the Fashion Pact signatories deliver on their commitments to protect key species and restore critical natural ecosystems.</t>
  </si>
  <si>
    <t>CI Ventures</t>
  </si>
  <si>
    <t>In the past year, we invested in Komaza, a smallholder agroforestry producer in Kenya that pays farmers to raise trees on their land for sustainable wood. After our investment, Komaza increased full-time staff by more than 10 percent and increased the number of farmers growing trees by over 13 percent, to 16,000 farmers. We also invested in Victory Farms, Africa’s fastest-growing sustainable aquaculture operation, located on Lake Victoria, Kenya. The company employs 350 full-time staff members — most from the communities surrounding the fish farms where job opportunities are scarce. These two landmark deals offered powerful evidence that investing in sustainable development can pay off for investors, for communities and for nature. Conservation requires livelihoods to be sustainable. To that end, our investment fund, CI Ventures, provides loans to small businesses operating in places where Conservation International works — including Africa.</t>
  </si>
  <si>
    <t>In southern Mexico, we have done just that. Working with national and local governments, Conservation International helped develop plans for the use and protection of land in Chiapas and Oaxaca that will result in more than 25,000 hectares (64,000 acres) of land being placed under conservation. Meanwhile, we worked to ensure access to markets for sustainably produced agricultural goods with local retailers. Green Corner (an organic specialty grocery store based in Mexico City) has committed to purchase fish fillets, organic cashews, organic cheese and meat products from local smallscale producers. In a region long known for its culture and cuisine, we’re helping people see that sustainability is critical to their future. One of Conservation International’s main goals: Help people and nature thrive in the same place, together, by building self-sustaining, scalable development models built on conservation.</t>
  </si>
  <si>
    <t>Walmart, long a corporate leader in sustainability, has taken significant steps forward in reducing its environmental footprint in just the past few years, going beyond climate warming carbon to reduce its supply chain impacts on nature. Last year, with the help of Conservation International, the company went even further, committing to place nature at the core of its business. To do this, Walmart will support more sustainable agriculture, improve fisheries management, and encourage forest protection and restoration. Conservation International helped Walmart set these goals by implementing a first-of-its-kind analysis that helped Walmart focus its work, whereafter the company committed to protect, restore and improve the management of 20 million hectares (50 million acres) of land and 2.6 million square kilometers (1 million square miles) of ocean.</t>
  </si>
  <si>
    <t>A $25 million partnership with the French government will conserve approximately 10 percent of Amazonia — nearly 73 million hectares (180 million acres) by 2025 — by supporting Indigenous peoples and local communities to access information, tools and funding to carry out their own initiatives to conserve forests and support livelihoods. The project stands to benefit more than 68,000 people in seven countries. In partnership with the U.S. Agency for International Development, Conservation International launched a new private-sector investment platform for sustainable, pro-conservation business in the Amazon that will advance green businesses and investments that promote the sustainable use of nature in Peru. Conservation International used the power of finance to launch two major efforts to conserve the largest tropical forest on the planet.</t>
  </si>
  <si>
    <t>Conservation International 2019 Annual Report</t>
  </si>
  <si>
    <t>WE ARE BEYOND A POINT OF ESOTERIC QUESTIONING. THE VERY FABRIC OF OUR LIFE SYSTEMS IS IMPERILED. IT’S NOT JUST THE PHYSICAL MANIFESTATIONS OF A RAPIDLY CHANGING CLIMATE, IT IS ALSO EMOTIONALLY THREATENING, ESPECIALLY FOR YOUNG PEOPLE WHO FEAR WHAT LIES AHEAD. DEAR FRIENDS, Today, that sentiment applies also to the unprecedented global health crisis gripping the planet. As we move past this crisis — and we will, though it may not seem so today — the global community must regroup with a singular focus to change how we value nature both in terms of our core values and in terms of our economic values. As we look to the future, we must address climate breakdown and our disconnect with the natural world with every single fiber of our beings, our brains, our imaginations. If we don’t, it will be our greatest regret. And yet, I am tremendously encouraged. After decades working on the problem, last year at the United Nations Climate Action Summit, I saw children on climate strike, indigenous peoples protesting in the streets, and the realization among the most powerful institutions that there is a rising new majority of voters and consumers. We have reached a new level of intensity. Certainly, there are powerful forces yet to overcome. But markets are recognizing the opportunities in transforming energy systems. Financial institutions are recognizing the risk in the status quo. Conservation International is in the unique position of focusing on naturebased parts of the solution. We must redouble our efforts to protect and secure the extraordinary parts of the world that store carbon and shelter wildlife — the same efforts that science shows will greatly improve our chances of averting another pandemic. We must take a dual approach. First, we need to think carefully about how to put the value of nature into economic systems. Natural capital accounting is a tool to quantify the intrinsic value of nature as well as the cost of short-sighted destruction. And sustainable development based on conservation creates value for local communities. Furthermore, we must make certain there is a shift in moral values. Ensuring the security of the Earth must be a core tenet. This goes beyond our economic and political systems. It’s about our place, what we believe and who we are. I discussed last year that indigenous peoples cherish the Earth. It’s about a sense of reciprocity, that if we don’t take care of the Earth, neither can we prosper. Everything that matters to us, as human beings, is connected to nature. By saving nature, we can save everything else that matters. The work Conservation International did this past year was especially critical. Progress includes a fund to support the South American-led Leticia Pact, early fire warning systems and restoration projects in the Amazon. Every single success at Conservation International is built on determination, an unwillingness to accept the status quo and trust emerging from solid partnerships. This makes two vital characteristics about Conservation International clear. First, it’s easy to talk about partnerships. But for partnerships to work it requires trust, time and dedication. For more than three decades we have linked arms with an extraordinary diversity of cultures, communities, companies, organizations and nations. We are serious about addressing the looming climate challenges facing humanity. We are serious about earning the trust of our partners and collectively forging impactful alliances. It is inspiring to look at the Conservation International team. It is deep in experience and impact. And, just as importantly, the diversity of cultures at Conservation International gives us the rare ability to design solutions that work for different communities in different places across this amazing Earth. It is only through diversity that we will have the open-mindedness required to secure the health of nature for all of humanity. This is our commitment and this is our promise.</t>
  </si>
  <si>
    <t>WE ARE IN THE MIDST OF A CRISIS THAT IS THE GREATEST HUMANITY HAS EVER FACED. THE AMAZON IS BURNING. THE ARCTIC IS MELTING. AND IN A TIME WHEN OUR ASSAULT ON NATURE HAS GIVEN RISE TO DEADLY ZOONOTIC DISEASES, ONE HAS BECOME A CATASTROPHIC PANDEMIC. BUT THE YOUNG ARE RAISING THEIR VOICES FULL OF DETERMINATION, RESOLVE AND RAGE. LISTEN TO THEM: IF WE DO NOT TAKE CARE OF OUR PLANET, NOTHING ELSE WILL REALLY MATTER. DEAR FRIENDS, It is too late for quick wins and easy solutions. But we at Conservation International are not about to slow down — we are dedicated to realizing the answers available in nature. Our promise to you is simple: We will join forces with others to do all we can in our power, building on our competitive advantage, true to our values and mission, to jolt our planet onto a path that ensures that nature thrives — and thus we thrive. We are protecting and restoring nature — forests, mangroves, peatlands, grasslands — to tackle the climate crisis. We are massively increasing ocean conservation. We are demonstrating scalable models of sustainability in biologically critical land and seascapes. And all our work is guided by science and fueled by innovative finance. In response to the crisis in the Amazon, Conservation International launched a fund to support a multi-country forest protection pact led by the Colombian government. We worked closely with the Bolivian government to create the Bajo Madidi Municipal Conservation and Management Area, which permanently protects nearly 1.5 million hectares (3.7 million acres) of pristine forest, wetlands and savannas. We worked in the Brazilian Amazon to create jobs for rural and indigenous communities restoring degraded forests. We’re connecting cutting-edge technology with remote local communities to identify fires and real-time alerts. And we’re helping indigenous leaders secure more beneficial — and less environmentally damaging — agreements between their peoples and external interests, for the benefit of all. We continue to support groundbreaking policy. The West Papua Conservation Province of Indonesia offers a new global standard for valuing natural capital and sustainable development. And the Tropical Forest Standard in California is a pioneering market mechanism that unlocks significant capital and reinforces the message that forests are more valuable alive than dead. We will continue innovating in finance. Conservation International Ventures launched first-round investments for growth-stage enterprises that benefit the communities most directly connected to nature. We will continue to develop and market high quality forest carbon projects, and thanks to partners such as Apple, we are investing in new large-scale restoration projects. In the year ahead, Conservation International, in partnership with others, is setting its sights on protecting an astonishing 18 million square kilometers (7 million square miles) of sea. To that end, we are in the process of launching a new fund — the largest private fund of its kind — to accelerate ocean conservation at a scale the world has never before seen. This past year, a personal milestone: My wife and I welcomed a daughter into the world. Having a child is an expression of unmitigated hope. I am hopeful that this pivotal moment we are all struggling through will also be a grand unifying moment for humanity. I’m hopeful the natural world will inspire her as it has always inspired us. I’m hopeful we will leave her, and all of the world’s children, a livable, thriving planet — a planet we love and value.</t>
  </si>
  <si>
    <t>FOR YEARS, INVESTING IN THE PROTECTION OF NATURE HAS BEEN THE HOLY GRAIL OF CONSERVATION. WITH TRILLIONS IN PRIVATE CAPITAL AVAILABLE, HOW CAN WE MAKE NATURE’S VALUE VISIBLE — AND “INVESTABLE” — FOR COUNTRIES AND COMPANIES? With Conservation International (CI) Ventures, we are cracking the code by providing financing to small businesses with big environmental solutions — and by forging partnerships with commercial players who want to invest in conservation. In the past year, CI Ventures and our co-financing partners disbursed more than $9 million to four companies spanning different sectors and different geographies but facing a common challenge: They operate in globally significant conservation areas but are too small or early-stage to access commercial financing, effectively limiting their growth and financial sustainability. The recipients so far include: CorpoCampo, a family-owned company that sources açaí berries and hearts of palm in the Colombian Amazon. A loan from CI Ventures will enable the company to upgrade its infrastructure and leverage larger investments from partners, creating an estimated 500 new full-time jobs. COOPBAM, a certified fair trade and organic coffee cooperative with more than 500 members in the Peruvian Amazon’s Alto Mayo Protected Forest, home to rare and threatened wildlife. The loan enabled payment to all coffee producers, building the cooperative’s credibility, while supporting anti-deforestation efforts and attracting more producers to join. • Komaza, a Kenyan “microforestry” business that employs thousands of marginalized farmers in sustainable tree farming to supply booming demand for charcoal, fuel and construction materials in Africa. The financing supports the expansion of Komaza’s model, which presents an environmentally responsible alternative to large-scale commercial tree farming. • JALA, a woman-led tech start-up in Indonesia that helps shrimp farmers increase harvests and improve sustainability and water quality, eliminating the need to cut down more mangrove forests to build new ponds. The loan will support commercial production of the company’s hardware and software solutions for smallholder shrimp farmers, who produce 75 percent of Indonesia’s total annual shrimp production. Over the next decade, CI Ventures plans to execute 100 deals totaling $30 million — with an additional $200 million planned from co-financing and private-sector capital — resulting in improved management of nearly 500,000 hectares (1.2 million acres) of land and sea and the creation of 2,000 jobs.</t>
  </si>
  <si>
    <t>OVER THE PAST YEAR, A NEW WAVE OF WOMEN LEADERS DROVE EFFORTS TO PREVENT AND ADAPT TO THE IMPACTS OF CLIMATE BREAKDOWN. In late 2018, Joênia Wapichana, a member of Conservation International’s Indigenous Advisory Group, won the prestigious United Nations Prize in the Field of Human Rights. Conservation International nominated Wapichana, the first indigenous lawyer in Brazil and the first indigenous woman elected to Brazil’s legislature, in recognition of her fearless work to defend the rights of indigenous peoples. And in 2019, Hindou Oumarou Ibrahim, Conservation International’s Senior Indigenous Fellow, was awarded the Pritzker Emerging Environmental Genius Award for her tireless work advocating for indigenous peoples in the fight to solve the climate crisis. In summer 2019, Conservation International partnered with the world’s largest fashion magazine to celebrate women leading the fight against climate change. ELLE magazine dedicated its July issue to women in conservation — from indigenous leaders and politicians to scientists and activists — including three women from Conservation International: President Jen Morris, Vice President Dr. Emily Pidgeon and Vice President Shyla Raghav. The issue — featuring cover stars Gisele Bündchen, Doutzen Kroes, Naomi Campbell and Anja Rubik — was unveiled by our CEO, M. Sanjayan, and ELLE Editor-in-Chief, Nina Garcia, at Conservation International’s Los Angeles gala. The issue and event marked the first in a series of efforts between ELLE and Conservation International to call attention to climate change.</t>
  </si>
  <si>
    <t>LAST YEAR, A MODEL WE’VE WORKED TIRELESSLY TO ESTABLISH SAW ITS FIRST SUCCESS — THREE OF THEM, ACTUALLY — WITH THE REINTRODUCTION OF THREE ELEPHANTS TO THE WILD FROM THE RETETI ELEPHANT SANCTUARY IN NORTHERN KENYA. Reteti, the first community-owned elephant sanctuary in Africa, provides a place for injured elephants to heal and a home for elephants orphaned by poaching. It was established with assistance from Conservation International and continues to operate thanks to funding from the organization and its partners. The three males, each about 3 years old, were moved to the nearby Sera Wildlife Conservancy with minimal stress, thanks to the care of their keepers at Reteti and the guidance of veterinarians from the Kenya Wildlife Service. So far, the reintroduction has surpassed expectations, with the three young bulls quickly asserting their independence and growing and maturing faster than veterinarians had expected. Soon they will fully integrate into the wild elephant herd at Sera and live as the truly wild creatures they were meant to be. This success story would not be possible without the enabling conditions that Conservation International has helped to establish across the northern Kenya landscape, such as habitat integrity, safety and security, improved livelihoods, strong governance, management of humanwildlife conflict and more. With Conservation International’s support, Reteti is expanding to accommodate more tourism that can boost the sanctuary’s efforts and promote conservation across the region.</t>
  </si>
  <si>
    <t>THE AGILITY AND EXPERTISE OF CONSERVATION INTERNATIONAL WAS BROUGHT TO BEAR LAST YEAR WHEN, VIRTUALLY OVERNIGHT, THE WORLD’S ATTENTION TURNED TO AN UNPRECEDENTED SURGE IN FIRES ACROSS THE AMAZON. Our communications team sprang into action, publishing daily online updates of the situation to share our expertise and analysis with the media and the public. Engagement with our communications channels — and awareness of the organization’s work — skyrocketed. Meanwhile, Conservation International’s science and finance teams got to work. Analyzing data on the fires, our scientists soon found that most of the fires stopped at the boundaries of protected areas and indigenous lands — a testament to Conservation International’s tireless work to help establish these areas, and a clear signal that these areas need continued support in the face of legal changes that could eliminate them. On the finance and policy front, Conservation International helped create and launch a fund to support the Leticia Pact, a South American-led agreement to protect the Amazon that had been inked just weeks before. The government of France quickly pledged $100 million to the initiative, with Conservation International and our longtime partner Apple joining to commit an additional $20 million aimed at supporting indigenous communities and civil society in the region. None of this would have been possible without nimble teams, a clear strategy, and a longstanding and active presence in the countries of the Amazon.</t>
  </si>
  <si>
    <t>Although large areas of Ecuador’s seas are protected, Conservation International research has shown that not all protected areas are created equal: Adequate funding and staff are necessary to ensure that marine reserves are not “paper parks” — areas that are protected in name only. Now, the South American country has millions of reasons for hope for the health of its rich waters. In 2019, Conservation International announced the Ecuador Azul fund, a $6 million endowment fund supporting the conservation, management and long-term sustainability of Ecuador’s marine protected areas (MPAs). Ecuador Azul will initially fund five MPAs spanning nearly 2,000 square kilometers (about 772 square miles) of diverse marine and coastal ecosystems, containing an enormous range of wildlife, from the world’s largest cluster of manta rays to one of the most extensive mangrove areas along the Pacific coast. Since 2005, Conservation International has helped the country create seven marine protected areas, including four of the five that will initially receive resources from Ecuador Azul. The long-term goal: a solid financial mechanism to guarantee the effectiveness of all of Ecuador’s marine reserves, including any new ones that the country establishes. THE PACIFIC WATERS OFF THE COAST OF ECUADOR ARE PART OF WHAT IS OFTEN REFERRED TO AS “THE SERENGETI OF THE SEA,” A MIGRATORY SUPERHIGHWAY FOR SCORES OF ICONIC MARINE SPECIES, INCLUDING SHARKS AND WHALES.</t>
  </si>
  <si>
    <t>DAY TO DAY, HUMANITY’S DEPENDENCE ON THE SEAS STARTS WITH FOOD. Three out of seven people worldwide rely on seafood as their primary source of protein — and more than half of all seafood comes from aquaculture, also known as fish farming. Yet as crucial as it is for the food security for billions of people, aquaculture can have massive environmental impacts if practiced unsustainably. In such cases, coastal forests are typically the first casualty of aquaculture, cut down for fish farms to expand. The second casualty: the fish, wiped out by disease made worse by water polluted by the fish farms themselves. While good management practices can make fish farming sustainable and curb disease outbreaks, enacting those practices farm-by-farm is impractical. So Conservation International is piloting a new approach in East Java, Indonesia, convening all the players in that region’s shrimpfarming sector — governments, companies, seafood traders and the farmers themselves — in an audacious effort to revolutionize the entire process and avoid the ruinous boom-and-bust cycle of disease that promotes harmful environmental impacts including deforestation. Conservation International field staff are now working across the landscape to improve water management, farmer communication and governance while contributing to scientific research. Humanity must get aquaculture right — and our new approach could prove to be the first step in getting there.</t>
  </si>
  <si>
    <t>A SPRAWLING CORNER OF THE AMAZON BASIN IS NOW PROTECTED, THANKS IN PART TO CONSERVATION INTERNATIONAL. Protected areas are not a novelty in the world’s largest rainforest, but this one had a novel beginning: Most protected areas are created only by national governments, but in this case, a local government — using input from local communities — made it happen. With advice and support from Conservation International, the Bolivian municipality of Ixiamas established the Bajo Madidi Municipal Conservation and Management Area in the country’s northwestern region, near the Peruvian border. About 40 percent of the new protected area — which at 1.5 million hectares (3.7 million acres) is a bit larger than the state of Connecticut — is intact tropical forest, with another 30 percent of the area among the most pristine savanna in the Amazon. More than 20 endangered or threatened species of wildlife range there, and the protected area connects adjacent nature reserves to create a massive corridor of protected and indigenous lands in the region. A critical part of Conservation International’s climate strategy is centered around increasing the protection of carbon-rich forest in the Amazon — for its benefits to nature, climate and communities. Conservation International is taking lessons learned from this success to replicate it elsewhere.</t>
  </si>
  <si>
    <t>CONSERVATION INTERNATIONAL FOUGHT FOR TWO MASSIVE WINS IN THE POLICY ARENA. In January 2019, U.S. President Donald Trump signed into law the Tropical Forest Conservation Act, a reauthorization of a landmark conservation law that lapsed in 2014. For months prior, Conservation International painstakingly engaged with U.S. lawmakers to get the bill passed and put before the president. The act uses debt-fornature swaps, which enable countries to trade their debt to the U.S. for funds to protect nature in their own country — an idea that Conservation International pioneered. The act has already saved more than 27.5 million hectares (68 million acres) of tropical forest, the equivalent of taking about 12 million cars off the road for one year. And in September 2019, the state of California approved the Tropical Forest Standard — a blueprint for allowing tropical forest protection initiatives to be included in the state’s cap-and-trade system. The standard sets a powerful example for recognizing the role of forest protection in solving the climate crisis. Conservation International made this possible, drafting rules and protections that ensure that carbon finance programs are effective, lasting and designed collaboratively with indigenous peoples and local communities to ensure respect for traditional rights and knowledge.</t>
  </si>
  <si>
    <t>IN OCTOBER 2019, POPE FRANCIS HELD A GATHERING AT THE VATICAN TO DISCUSS THE AMAZON. At the meeting, called a synod, the pope urged the more than 180 cardinals, bishops, priests and indigenous leaders in attendance to stop the destruction of nature and to protect the world’s most important rainforest before it passes a “tipping point” that will see it shift irrevocably into dry savanna. Conservation International has embarked on an innovative and unconventional partnership with the Catholic Church to save the Amazon and support indigenous peoples. The overwhelming majority of the region’s inhabitants identify as Catholic. Together with partners, we supported outreach discussions and materials, roundtables and listening sessions that fed into the synod, as well as a meeting of Amazonian governors at the Vatican to discuss their critical role in conservation efforts in the region. The pope has made his vision clear for protecting the Amazon and the people who call it home. We will join a global network of partners to support that vision, and to build upon his convening power to earn the political and financial commitments of governments, the private sector and other actors needed to make it happen.</t>
  </si>
  <si>
    <t>IMAGINE YOU AND THREE FRIENDS ARE 2 INCHES TALL AND HITCHING A RIDE ON A JELLYFISH DRIFTING IN THE SEA, WHEN A LEATHERBACK TURTLE SWOOPS ABOVE YOUR HEAD, CHASING DOWN ITS NEXT MEAL. As you get closer, you realize the floating translucent object is not a jellyfish — the turtle’s favorite food — but a plastic bag. Looking up to the surface, you see sunlight peeking through a thick layer of bottles, containers and other plastic trash. Conservation International’s social virtual reality experience, “Drop in the Ocean,” enables participants to experience the wonders of the ocean — and encounter the plastic pollution that threatens it — from the viewpoint of marine life. Made possible by SC Johnson, and co-produced by Conservation International and Vision3 in association with Vulcan Productions, “Drop in the Ocean” is narrated by explorers, filmmakers and environmental advocates Philippe and Ashlan Cousteau. After premiering at the Tribeca Film Festival in New York, the experience ran as a pilot at the California Academy of Sciences in San Francisco, was featured at the Jackson Wild film festival and continues to be shared with attendees at prominent private functions around the world.</t>
  </si>
  <si>
    <t>A JEWEL OF BIODIVERSITY TOOK AN UNPRECEDENTED STEP TOWARD SUSTAINABILITY. Last year, the government of West Papua finalized legislation establishing it as Indonesia’s first “conservation province.” This means that the local government is putting sustainable development and conservation at the forefront of any economic activity or development in the province. Based on a first-of-its-kind legal framework, the legislation also protects some of the most intact and healthy marine and terrestrial ecosystems in the Southeast Asian archipelago, promotes the development of sustainable jobs and recognizes the rights of the region’s indigenous peoples. Conservation International was instrumental in advising the provincial government on drafting and facilitating the issuance of the law. Nearly the same size as New York state, West Papua boasts 90 percent forest cover and is home to an area called the Bird’s Head Seascape, widely regarded as the epicenter of marine life on Earth, with more than 1,800 species of fish and fully three-fourths of the world’s hard coral species found in its waters. The announcement is a sweeping and unprecedented piece of legislation — and an effective blueprint for Conservation International’s approach to protecting critical landscapes and seascapes.</t>
  </si>
  <si>
    <t>MANGROVES PROVIDE AN ESTIMATED $82 BILLION IN FLOOD RISK-PREVENTION ANNUALLY FOR COASTAL COMMUNITIES AND STORE UP TO 10 TIMES MORE CARBON PER HECTARE THAN TERRESTRIAL FORESTS — YET NEARLY HALF OF THE WORLD’S MANGROVE FORESTS HAVE BEEN LOST IN THE LAST 50 YEARS. To drive more financing to the conservation and restoration of mangroves, Conservation International is tapping into insurance markets to monetize the trees’ value to flood reduction and climate mitigation. In a pioneering approach to coastal property insurance, the Restoration Insurance Service Company (RISCO) for Coastal Risk Reduction will engage with insurance companies to incorporate the value of mangroves into insurance products. The companies will pay an annual fee and carbon credits will be sold, with both revenue streams financing mangrove restoration and conservation. A planned pilot in the Philippines will conserve and restore 4,000 hectares (9,884 acres) mangroves. Over 10 years, the project will provide a climate benefit of more than 600,000 tons avoided and sequestered carbon emissions. RISCO could eventually generate more than $200 million for mangrove protection, avoiding emissions equivalent to the annual electricity use of more than 2 million homes.</t>
  </si>
  <si>
    <t>THE CHYULU HILLS ARE HOME TO THE MAASAI PEOPLE, SMALLHOLDER FARMERS AND LEGIONS OF ICONIC WILDLIFE — INCLUDING SOME OF THE LARGEST POPULATIONS OF ELEPHANTS IN KENYA. They are also beset by unsustainable land use and deforestation. With support from Apple, Conservation International is working to restore tens of thousands of hectares of grasslands in the area that will protect wildlife, support the livelihoods of the Maasai people and remove carbon from the atmosphere. The project uses a model of restoration focused on strategic social interventions — helping herders shift to rotational grazing, for example — that will help degraded parts of the landscape rebound on their own, instead of the more traditional and costly approach of replanting. The project — and rangeland restoration work like it, implemented throughout Africa — could have a powerful impact on stopping the climate crisis. By scaling this cost-effective approach across the continent, up to 900 million hectares (2.2 billion acres) of degraded lands could be restored to natural savanna, benefiting people and wildlife and potentially sequestering billions of tons of carbon dioxide per year.</t>
  </si>
  <si>
    <t>MORE THAN 40 PERCENT OF THE AFRICAN CONTINENT IS RANGELAND — BUT ENCROACHING SETTLEMENTS, LAND-TENURE POLICIES AND CLIMATE CHANGE HAVE LEFT IT OVERUSED, DEGRADED AND BESET BY HUMAN-WILDLIFE CONFLICT. Conservation International is working with communal farmers in high-biodiversity rural areas of South Africa to help degraded rangelands recover and become more resilient to climate change, while improving cattle health and providing access to new markets for farmers. The Herding 4 Health program, an ambitious partnership between Conservation International and the Peace Parks Foundation, aims to expand this work to cover more than 1.5 million hectares (3.7 million acres) of rangeland under improved management across at least five countries over the next five years. Herding 4 Health uses a community-driven approach to address challenges faced by farmers living within and next to protected areas. In southern Africa, the integrated program will incorporate lessons learned from the South Africa Rangeland Program, while also focusing on human-wildlife conflict and novel approaches to animal disease control, as well as market access in partnership with local organization Meat Naturally.</t>
  </si>
  <si>
    <t>ONE OF THE WORLD’S GREATEST NATURAL TREASURES, THE OKAVANGO RIVER, IS UNDER THREAT. The river basin is in near-pristine condition, but plans to exploit the region’s resources could alter water quality and availability, affecting farmers, fishers, iconic wetlands and valuable tourism economies for Angola, Namibia and Botswana. Conservation International has teamed up with partners to guarantee the long-term resilience of the Okavango Basin by promoting the creation of one of the largest wildlife preserves in the world in Angola. Using the Freshwater Health Index (FHI) — an innovative tool that makes clear connections between an ecosystem and the benefits it provides to people — we will generate a snapshot of the overall health of the Okavango River’s headwaters in Angola to guide decision-makers on how to sustainably manage the resource. FHI will eventually be used in Namibia and Botswana. Additionally, Conservation International is working with partners to identify a “safe development space” for the region that maintains the internationally renowned wildlife and places, while assuring food and economic security for local communities.</t>
  </si>
  <si>
    <t>PLASTIC WASTE HAS BEEN FOUND IN THE STOMACHS OF BIRDS AND THE BLOODSTREAMS OF HUMANS, IN THE PEAKS OF THE PYRENEES AND THE DEPTHS OF THE PACIFIC. Yet a world without plastic would also be bad: The benefits of plastic are incalculable. So how do we make the shift toward a world of reduced and recycled plastic? We’re working on multiple fronts to address this challenge. Conservation International is working with partners to reduce demand for “virgin” plastic through a plastic crediting system. This would work like carbon offsets for companies looking to reduce their plastic footprint — first, they would reduce plastics within their supply chain as much as possible, then buy third party-verified credits to offset the remainder. We are also looking into new tech solutions for the global recycling problem — and partnering with start-ups that are taking their ideas out of the lab and into the real world. Examples include exploring new recycling techniques, plastic alternatives and household collection programs.</t>
  </si>
  <si>
    <t>HUMAN SURVIVAL HINGES ON THE LIFE-SUSTAINING BENEFITS OF A HEALTHY OCEAN. Three billion people rely on fish for their primary animal protein source — and demand will only continue to rise. Meanwhile, climate change is acidifying seawater and warming the ocean, raising sea levels and threatening to displace millions of people in a few short decades. In 2020, Conservation International will announce a bold new alliance to address some of the gravest threats to the ocean, from illegal fishing and overfishing to biodiversity loss. The partnership will protect 18 million square kilometers (7 million square miles) of ecologically significant seas. It will replenish fisheries, increase the resilience of marine species and ecosystems to climate change and help vulnerable coastal communities eat, thrive and adapt for generations to come. Tapping into growing political will and momentum to protect the ocean, the alliance will provide the expertise, science, funding and community engagement needed to generate ocean conservation and sustainable management at an unprecedented scale.</t>
  </si>
  <si>
    <t>TO MEET AGGRESSIVE TARGETS UNDER THE PARIS CLIMATE AGREEMENT — AND AVOID A CLIMATE CATASTROPHE — MORE COUNTRIES ARE LOOKING TO PUT A PRICE ON CARBON EMISSIONS. Today, roughly 20 percent of global greenhouse gas emissions have some form of carbon price applied to them. In 2018, the total value of carbon pricing initiatives globally was $82 billion, a 56 percent increase from the previous year. One encouraging development: There is also growing interest in neutralizing carbon emissions by protecting forests — and a growing slate of ready projects to leverage the conservation of nature as a climate solution. Conservation International is now working with the governments of Colombia, Ecuador and Peru to help establish carbon pricing systems that increase their investment in tropical forests and other high-carbon ecosystems. Among other recommendations, we have identified an existing program that reduces corporate tax liability based on investments that could be linked to a carbon tax to encourage corporate investment in forest conservation.</t>
  </si>
  <si>
    <t>TO AVOID THE CATASTROPHIC CONSEQUENCES OF CLIMATE BREAKDOWN, THERE ARE CERTAIN SPOTS ON EARTH WE SIMPLY CANNOT AFFORD TO LOSE. What makes them so valuable: These ecosystems contain “irrecoverable carbon” — vast carbon reserves that, if lost, would be impossible to recover by the middle of the century, when the world needs to reach net zero emissions. Conservational International scientists are leading a team of globally renowned experts to determine where these carbon stocks are, whether humans can influence that stock and how quickly the stock could be recovered if lost — creating a global map of irrecoverable carbon in Earth’s ecosystems. Informed by this pioneering research, Conservation International is undertaking an ambitious initiative to protect 120 million hectares (nearly 300 million acres) of ecosystems containing high amounts of irrecoverable carbon by 2025 — an area larger than Colombia.</t>
  </si>
  <si>
    <t>INDIGENOUS PEOPLES MANAGE OR HOLD TENURE OF OVER A QUARTER OF THE WORLD’S LAND SURFACE — MAKING THEM CRITICAL PARTNERS IN CONSERVATION. But with globalization pressures challenging indigenous peoples’ ability to protect their lands, Conservation International is helping indigenous leaders to secure more mutually beneficial — and less ecologically destructive — agreements between their communities and external interests, such as companies looking to harvest or mine materials on their lands. Last year, Conservation International hosted a series of groundbreaking exchanges in Kenya, Thailand and the Philippines, joined by dozens of indigenous participants from these regions, to explore and understand the different stages of the negotiations process. We are looking to expand this effort elsewhere and strengthen the skills that indigenous peoples need to maintain rights over their lands — for the good of their peoples and of nature.</t>
  </si>
  <si>
    <t>HOW ARE THE CLIMATE CRISIS AND THE EXTINCTION CRISIS RELATED? HOW DO WE JOINTLY TACKLE THE TWO GREATEST THREATS TO OUR LIVING PLANET? One could say that we wrote the book. A new book edited by renowned scientists Lee Hannah of Conservation International and Thomas Lovejoy, a member of Conservation International’s Leadership Council, presents research and observations by dozens of global experts on the intersection between wildlife and the climate — and describes the actions we must take to stop a complete climate breakdown. “Biodiversity and Climate Change: Transforming the Biosphere” — published last year as a sequel to a seminal work released in 2005 by the same authors — is already being used as a teaching text in universities, where it will provide an invaluable foundation for the next generation of scientists and decision-makers.</t>
  </si>
  <si>
    <t>HUMANS HAVE COMPETED WITH EACH OTHER FOR CLEAN WATER, LAND AND FOOD SINCE TIME IMMEMORIAL. As the global population grows and climate break down reshapes society, tension over ever-scarcer resources will only escalate. The good news: Protecting nature is proven to not only protect water and food sources, it can also help promote peace — and even resolve active conflict. A new grant from PeaceNexus, a Switzerlandbased foundation, will help further Conservation International’s efforts to link conservation and conflict prevention. PeaceNexus will partner with Conservation International’s Center for Communities and Conservation to assess conflict-sensitive work and develop an action plan to grow and improve efforts to build peace and prevent conflict in Brazil, Peru and Kenya. The grant will build on efforts that have already made Conservation International global leader in conflict-sensitive conservation.</t>
  </si>
  <si>
    <t>AROUND THE WORLD, OCEANS ARE PROVIDERS OF FOOD, OF JOBS, OF ENTIRE ECONOMIES — AND KNOWING WHERE PEOPLE DEPEND ON MARINE ECOSYSTEMS THE MOST WILL HELP TO BETTER PROTECT THEM. A study by Conservation International researchers, published last year in a major scientific journal, found that Pacific and Indian island nations are the most dependent on marine ecosystems for their nutrition, jobs, revenues and coastal protection. The report found that almost two-thirds of the world’s cities with populations over 5 million are located in areas at risk of sea-level rise. In addition, 775 million people — 10 percent of the world’s population — live in areas with relatively high dependence on the sea. This research will now be used to help prioritize conservation efforts.</t>
  </si>
  <si>
    <t>DEFORESTATION. POLLUTION. OVERFISHING. Protecting nature means stopping harmful practices at their root — and creating a new model of development built on conservation. To that end, Conservation International is working to create self-sustaining, scalable conservation models by focusing on large ecological systems — what we call landscapes or seascapes. In the past year, we saw major movement in protecting some of the world’s most important places for nature and people, demonstrating the opportunity and promise of a shift to nature-based development worldwide.</t>
  </si>
  <si>
    <t>Ocean Protection at Scale</t>
  </si>
  <si>
    <t>A MASSIVE SCIENTIFIC REPORT ISSUED LAST YEAR BY THE UN INTERGOVERNMENTAL PANEL ON CLIMATE CHANGE UNDERSCORED A GRIM REALITY: Humanity is pushing the world’s oceans to the brink. If we do nothing, the oceans could — in our lifetimes — cease to be a steadfast source of life, food security and climate stability. Conservation International made major advances in understanding our dependence on the oceans — and drove groundbreaking new ways to protect them on an unprecedented scale.</t>
  </si>
  <si>
    <t>UGANDA, WITH A DECADE TO PREVENT A CLIMATE CATASTROPHE, HOW CAN WE KNOW WHERE TO PRIORITIZE CONSERVATION? What information do policymakers need to make smart decisions about protecting nature? How do we weave conservation into the global economy? The answers lie in innovative science and finance. In the past year, Conservation International made major leaps in policyrelevant research and financial models aimed at changing the global economic paradigm to nature-based development.</t>
  </si>
  <si>
    <t>Conservation International 2018 Annual Report</t>
  </si>
  <si>
    <t>DEAR FRIENDS, What if we really have only a few years left to secure a sustainable future for Earth? What should we do? What must we do? A slew of recent scientific reports, including the latest report from the Intergovernmental Panel on Climate Change, spell out for the first time not just what is at stake but also a deadline for meaningful action on our part. The window for effective intervention, it turns out, is about a decade. The sum of our actions now will determine our planet’s livability for centuries to come. This “what if?” question is stark. Failure to answer might seem terrifying. In my heart, I share this weight, this nagging fear. But we at Conservation International also find this challenge clarifying and hugely motivating. Asking “what if?” is forcing us to rethink everything— to align our energies toward the most critical problems, to envision and execute solutions that are bigger than anything we had thought possible, and to fast-forward our organization’s evolution to deliver outsized results. As you will read in the pages of this report, Conservation International is seizing this unique moment to meaningfully change not just what’s going to happen on the planet tomorrow, but what will forever be. We’ve identified four critical areas — protecting and restoring nature for climate; massively increasing global ocean protection; leading scalable models of sustainability in key places around the world; and innovating in science and finance to accelerate conservation everywhere — that together form our answer to the “what if?” question. These opportunities give us worldwide the greatest possible leverage to jolt Earth back toward a sustainable course. In some way, I have never been more optimistic about our work and for our future than I am today. That’s because Conservation International and its hundreds of partners worldwide are also using a “what if?” approach to turn those four opportunities into action. For nature and climate, for instance, we stepped back and asked: “What if nature had its own seat at the climate table? What would that look like?” That framing quickly led us to not only protecting intact tropical forests and mangroves, but also to reforestation, often through partnerships. Asking “what if?” has spurred us to throw out conventional playbooks in search of the transformative answers that Earth needs. We’re also turning the “what if?” question on ourselves, asking how Conservation International needs to grow to deliver solutions at scale for these planetary challenges. The ideal Conservation International is both big and small — with the capacity, resources and long-term commitment of a big organization to move the needle on wicked problems, but with the flexibility, agility and cohesive culture typical of smaller organizations. And that’s the Conservation International we’re building — hiring people with great values and assembling them into highly cohesive, nimble teams, with radical transparency throughout. In my travels around the world this year, I have seen an organization that can answer “what if?” questions, even in the most resource-strapped situations — from Liberia, where we partnered with the government to launch that country’s first trust fund for protected areas, to Timor-Leste, where we are helping one of the newest countries on Earth set up its entire national park system on a very modest budget. We are in an exponential race, and our solutions cannot be incremental. Our answers to “what if?” are clear, compelling and exponential — and we’re not wasting a second in making them reality.</t>
  </si>
  <si>
    <t>DEAR FRIENDS, Earlier this year I visited the Sahtu Nation, a Dene First Nations people who live in a vast region of Canada’s Northwest Territories, an area larger than Europe. After we spent a day fishing and hunting caribou, stocking up on supplies for the winter, we gathered around a roaring fire to hear the Sahtu elders “tell story” — a beautiful ritual in which they relate Dene legends and ancestral stories. Here’s why I remain optimistic: because people everywhere still ask themselves how they can ensure their children’s lives will be better than their own — and because healthy nature will always be a part of the answer. As long as they ask that question, we will always have an opportunity to win their hearts and minds, and it’s our highest calling to seize that opportunity. Thank you for your support of Conservation International. Together, we continue to tell — and write — the story of a sustainable planet. But when I asked the elders to tell story about the grizzly bear — an animal common in the Sahtu Region — they refused. “We don’t tell story about bears,” they explained. “We don’t talk about them. We don’t hunt them. We know that to live, we have to leave them alone, and they have to leave us alone.” I understood. I have found a similar wisdom and humility about humanity’s relationship with nature among so many indigenous peoples I have encountered in my travels. Indigenous peoples have a shared understanding that every tree, rock, animal and person on Earth is interconnected — and that for any to survive, all must be healthy and respected. So why is that understanding so scarce everywhere else? For me, this is the important “what if?” question of our age. We already have the technology and knowledge we need to protect the oceans, restore the forests, and use nature to address climate change decisively. What we need is a culture of sustainability and the values to support that culture. Without these, no re-engineering of the planet — be it genetic or geo — will save us from ourselves. The harm we are doing to the Earth will end up harming each of us, on a scale that will create enormous challenges for our species as well as deep conflict over dwindling resources. The good news: Conservation International has never been in a better position to lead the charge. As you will read in these pages, the organization’s work in 2018 has driven a surge of momentum toward the global goal of a healthier planet. Innovation in the service of values has always been in our DNA. That is why our work has improved the lives of millions of people in more than 30 countries and has redefined conservation over and over. But today, our messages are resonating on a scale I couldn’t have imagined when I helped found the organization more than 30 years ago. I am inspired by my colleagues’ relentless commitment to transform our relationship with the natural world and to demonstrate across this planet that humanity will thrive when nature thrives. Trying to shift today’s world toward a culture of sustainability might strike some as quixotic.</t>
  </si>
  <si>
    <t xml:space="preserve">Protecting nature is just one choice among many that countries and communities make. Unfortunately, the long-term benefit of conserving a forest or a fishery cannot always compete with the short-term economic gains associated with exploiting it. Conservation International is flipping that script by aligning incentives to make nature’s value visible to decision-makers — and creating powerful monetary incentives to keep ecosystems intact while accounting for people’s reliance on these places for their lives and livelihoods. In the past year, we launched Conservation International Ventures, an investment fund that provides loans to small- and medium-sized local businesses that are committed to benefiting nature and human well-being. With an initial $14 million already raised, CI Ventures deployed its first loan — disbursed in September 2018 and since repaid — to a coffee co-operative in Peru that is committed to keeping forests intact. Additional investments will be made in the coming year to fill a key financing gap and enable businesses to make a profit and protect nature at the same time. This is the same idea behind the Liberia Conservation Fund, launched by Conservation International and the government. The fund — the first of its kind in Liberia — aims to provide sustainable, long-term financing for the country’s protected areas by setting up endowments to support individual protected areas. With Conservation International and Liberia each committing an initial $1 million, the fund means the country has a guaranteed source of funding for long-term conservation of its rich ecosystems, including some of the last intact forests in West Africa. We know that investing in conservation works. One study published by Conservation International last year showed that investment curbed deforestation in Madagascar; another showed that investing in biodiversity is good for the economy. In 2018, we demonstrated that it is possible to make — and replicate — the large-scale investments necessary to protect the nature we need. </t>
  </si>
  <si>
    <t>Thoughts on IPCC Report</t>
  </si>
  <si>
    <t>IN OCTOBER 2018, A PANEL OF INTERNATIONAL EXPERTS ISSUED A STARK WARNING: CLIMATE CHANGE COULD UPEND CIVILIZATION UNLESS HUMANITY TAKES IMMEDIATE AND DRASTIC ACTION. Fortunately, there’s an existing innovation, in development for millions of years, that could help us do it: nature. Protecting and restoring tropical forests and mangroves represents at least 30 percent of global action needed to avoid climate catastrophe. As Conservation International Senior Scientist Dr. Will Turner wrote in an op-ed in the respected scientific journal Nature last year: “As a climate solution, nature should be a no-brainer.” Around the world, Conservation International is working to harness the power of nature for climate. And in 2018, we enlisted one of the world’s biggest companies to help us achieve this. Apple is working with Conservation International and regional partners to conserve a critical area of mangroves in Cispatá, Colombia. The project will, for the first time, value the full carbon potential of these rich marine ecosystems — from treetops down deep into the soil — and provide a model for other blue carbon initiatives in Colombia and around the world. What this means, simply put, is that commitments made to keep the country’s mangrove forests intact will generate carbon credits that can be linked to a growing global market that helps value the enormous carbon storage capacity of these coastal ecosystems. In its first two years, the project aims to reduce emissions by at least 45,000 metric tons of carbon dioxide.</t>
  </si>
  <si>
    <t>There is no more powerful inspiration for conserving a place than seeing it for yourself. Not everyone can travel to Africa, though, so we are bringing Africa to them — in virtual reality. “My Africa,” Conservation International’s third VR film, tells the story of a young woman in Kenya whose community is working to save elephants, reknitting an ancient coexistence between people and wildlife. Narrated by Acadamy Award winning (and Kenyan-raised) actress Lupita Nyong’o and directed by four-time Emmy winner David Allen, the project was filmed in northern Kenya’s Reteti Elephant Sanctuary, the first elephant orphanage in Africa owned and operated by the local community. Our partnership with Reteti is part of our broader work in Africa to protect nature while sustaining livelihoods. In a region where conservation has traditionally been pursued by wealthy outsiders, Reteti offers a model grounded in local leadership and traditional knowledge of the landscape. In “My Africa,” viewers glimpse a path forward: communities working for the long-term success of nature, and reaping the benefits. As of Dec. 31, 2018, the film — which is available in seven languages — had been viewed nearly 100,000 times. The film, produced by Passion Pictures in association with Vision3 and with the support of The Tiffany &amp; Co. Foundation and glassybaby, premiered at the Tribeca Film Festival in New York.</t>
  </si>
  <si>
    <t>Some of the world’s most important ecosystems — and most threatened — are in the clouds. “Cloud forests” are high-altitude tropical rainforests that are regularly shrouded in cloud cover. They’re extremely rare, making up only 1 percent of global woodland. And not only are they home to an extravagance of unique wildlife, they filter and store water that provides renewable energy for millions of people around the world. But cloud forests are quickly being lost to urban sprawl and unsustainable agriculture. Enter the Cloud Forest Blue Energy Mechanism, an initiative launched last year and developed in part by Conservation International. The innovative effort aims to mobilize commercial finance to reforest and protect cloud forests that benefit the hydropower industry through an innovative “pay for success” technique — the first of its kind in this context. In short, the investments that hydropower plants downstream make in upstream cloud forests reduce sedimentation, increase water flow and improve water regulation, which results in tangible benefits to their companies. The new investment tool is already being used in Latin America, which has lost about half of its original cloud forest. Enabling energy security while protecting clean water, forests, wildlife, the climate — all while powering local economies? It doesn’t get better than that.</t>
  </si>
  <si>
    <t>To this end, Conservation International is creating scientific tools and financing methods that are already revolutionizing conservation. By sharing our discoveries with the world, we are making an impact far beyond what we can do on our own. The past year saw the launch of groundbreaking science-based tools that Conservation International helped develop: TRENDS.EARTH: TRACKING LAND CHANGE This free, open-source online platform is helping countries evaluate the status of their soil and make the best decisions for their land — and for the people who depend on it. Funded through our longtime Vital Signs program, which monitors agriculture and the environment in Africa, Trends.Earth gathers and analyzes data from multiple sources to detect changes in land cover. The platform is already being used by the United Nations to monitor and combat land degradation and desertification around the world. TRASE: EXPOSING SUPPLY CHAINS This free, open-source online platform uses publicly available sources such as export and tax records to trace the supply chain of major agricultural crops including palm oil, soy and beef back to companies and countries. By making the invisible visible, TRASE can reveal the deforestation footprint of unsustainable agriculture. The European Union is using TRASE to reduce demand for commodities associated with deforestation.</t>
  </si>
  <si>
    <t>In the coastal village of La Ensenada, Colombia, where digging for shellfish is a way of life, everyone must learn to swim — even little Dulce. But as the effects of climate change, marked by swelling tides and shrinking coastlines, begin to threaten the village’s livelihood, the swimming lessons led by Dulce’s mother take on a sense of urgency. “Dulce,” a short documentary film by Conservation International, brings her story to the world. Screen ed at the 2018 Palm Springs International ShortFest, the 2018 Toronto International Film Festival and The New York Times Op-Docs video channel — and selected to screen at the Sundance Film Festival in 2019 — “Dulce” was co-directed by Guille Isa and Angello Faccini, produced by filmmakers Jungles in Paris and executive-produced by actor and activist Lee Pace. The film arrives at a promising moment for our work in this South American country. From advising on the recent expansion of a marine protected area there to establishing a new trust fund to protect the country’s diverse coastal species and communities, Conservation International provides the science and support to make Dulce’s future — and Colombia’s — more sustainable.</t>
  </si>
  <si>
    <t>Conservation means accounting for the many uses of a given area of land or sea. Yet laws governing the use of nature vary widely from one border to the next — and water, weather and wildlife pay no heed to borders. So how do we protect nature — and people’s access to it — in the face of such complexity? Around the world, Conservation International is cracking the code. We’re connecting science, finance, policy and people to create selfsustaining, scalable conservation models that can be adapted from one country to the next by focusing on large ecological systems —what we call landscapes or seascapes. First step: Get the widest view possible — in this case, from 400 miles above the landscape. Last year, we demonstrated how to make this approach work in West Africa. Conservation International joined forces with NASA, the U.S. space agency, using NASA’s unparalleled satellite data to begin quantifying the sources and flows of the very benefits that nature provides to people in Liberia. This way, we will be able to calculate the value of these ecosystem services, enabling smarter policy decisions that benefit people and nature.</t>
  </si>
  <si>
    <t>For more than 15 years, Conservation International has worked with local communities to protect the waters of the Bird’s Head Seascape in Indonesia. This region is widely regarded as the epicenter of marine biodiversity in the world. Since then, we have helped to establish and improve management of some 40,000 square kilometers (25,000 square miles) of marine protected areas (MPAs) that are co-managed by communities and government for conservation and sustainable fisheries. We know that protected areas need long-term sustainable financing for monitoring, enforcement and management — and we are taking the next step through our Blue-Halo Initiative. This innovative initiative allows limited commercial fishing in the waters that surround — and that benefit from — marine protected areas. In return for the ecological services provided by the MPAs, the fishing companies invest in conservation management to sustain the MPAs. This concept would provide a flow of sustainable financing into MPA management, linked to the spillover of fish stocks from the protected area into surrounding fishing concessions. In the long run, this effort will create environmentally sustainable fisheries, create local employment and boost government revenue.</t>
  </si>
  <si>
    <t>When looking for conservation allies, it’s only natural to appeal to the people whose hobbies center on nature. Whom better, then, to turn to for marine conservation than surfers? With more than 34 million surfers worldwide, surfing is a multibilliondollar industry that can contribute much to marine conservation. So Conservation International teamed up with Save the Waves Coalition and used a method called “Surfonomics” to measure the economic value of surfing — including the price that visiting surfers are willing to pay to protect surf breaks — and communicate that to local deci- sion-makers. In one case, they found that a surf spot in Bali, Indonesia, contributes $35 million a year to the local community. Now, Conservation International and Save the Waves are working to create Surf Protected Area Networks in global conservation hotspots. Just as poorly planned development and pollution can destroy marine ecosystems, they can also make waves “unsurfable,” essentially destroying their surfing value and negatively affecting local economies. The surf protected area networks will protect critical marine ecosystems — and the waves surfers love — by maintaining environmental quality.</t>
  </si>
  <si>
    <t>Forests, rivers and wetlands filter pollution and store excess water, so maintaining the health of those ecosystems is critical. But every ecosystem is different. How do we assess their health in a simple, standardized way? This is the problem Conservation International has solved with the Freshwater Health Index (FHI), an innovative tool for gauging the state of some of the most important ecosystems on the planet. Scouring through available data on pollution, land-cover changes and water flows, scientists are able to “score” a freshwater system on numerous characteristics. The FHI has been implemented in six basins across Asia and Latin America, resulting in crucial data for decision-makers there — including the ability to model future scenarios — and soon will be expanding into Africa. A new web-based platform will launch this year as well, enabling users to more easily access tools and conduct assessments. In places plagued by lack of a common foundation for environmental decision-making, the Freshwater Health Index could become the gold standard for freshwater assessments and a powerful tool for collaborative conservation of humanity’s most precious resource.</t>
  </si>
  <si>
    <t>These commodities support thousands of smallholder farmers and regional economies in Indonesia’s North Sumatra and Aceh provinces. Unsustainable production, however, can drive deforestation, affecting people who rely on the forests for access to fresh water while destroying precious habitat for highly endangered species including tigers, clouded leopards and orangutans. Achieving sustainable development in this region would provide an invaluable model for the Southeast Asian country — the planet’s largest producer of palm oil — and the world. So Conservation International and a suite of partners in civil society and the private sector developed the Coalition for Sustainable Livelihoods, which aims to improve the productivity of smallholder farmers while protecting the environment they and others depend on. In the next year, the coalition will work to align government programs and policy, improve smallholder farmers’ access to markets and generate additional investments in sustainable agriculture. The goal: to generate lasting social, economic and environmental impacts in this spectacularly biodiverse country — and beyond. How can we grow crops like cocoa, coffee and oil palm without destroying the nature we depend on?</t>
  </si>
  <si>
    <t>How do we revive the oceans? Conservation International dove in to 2018 with an audacious goal: to mobilize the protection of 18 million square kilometers of ocean — effectively doubling what is protected today by 2025. In the past year, we worked behind the scenes to score a series of wins that are helping to mobilize a much larger impact befitting our blue planet. We started in Brazil. A year after Conservation International helped the South American country take an unprecedented leap to protect its Amazonian rainforests, we backed a similarly bold plan to encourage the government to protect its seas. Together with other local organizations, Conservation International launched a social media campaign for new marine protected areas that quickly galvanized support from actors, scientists — even surfers. And protect them Brazil did, establishing two new marine protected areas over an area bigger than France and the United Kingdom, combined. With this move, Brazil is ensuring that the iconic species that live there — sharks, turtles, coral and more — can grow, live and thrive.</t>
  </si>
  <si>
    <t>The French territory announced tougher protections for 10,000 square miles of waters, home to unique coral habitats and more than 9,000 marine species. Conservation International staff were instrumental in making this happen — the result of years of diligent engagement with local communities and policymakers. But our oceans work was not confined to conference rooms and community centers. We got our feet wet in 2018, seeking new insights into iconic marine species, a bellwether for ocean health. Last year, a team of Conservation International scientists and local government officials were diving near Triton Bay in West Papua, Indonesia, to document a school of whale sharks, the largest fish in the ocean, when they spotted a female. Little is known about female whale sharks, which are rarely seen in the wild. The team sprang into action, painlessly affixing a satellite tag onto the shark’s dorsal fin. Data from this tag will shed some light on this charismatic species. Thanks to our work, New Caledonia moved to protect some of the world’s last near-pristine coral reefs.</t>
  </si>
  <si>
    <t>A growing body of evidence shows that indigenous peoples’ rights to land are crucial to saving nature. Deforestation, for example, is consistently lower in forests where indigenous have strong land rights. Yet around the world, indigenous peoples’ territories are being chipped away by infrastructure development and mining projects — and depriving them of any of the benefits created by these projects. In response, Conservation International’s Center for Communities and Conservation is training a global network of indigenous negotiators. The goal: to empower indigenous peoples to assess and understand the impacts of largescale infrastructure and extractives projects on their lands, to access the emerging body of knowledge and strategic insights from effective negotiations across the Global South, and to enhance their ability to effectively negotiate with external stakeholders in the public and private sectors around these projects. Through this training, we can help level the playing field between indigenous communities and project developers that seek their consent — strengthening indigenous peoples’ contributions to conservation and climate change.</t>
  </si>
  <si>
    <t>A potentially effective approach to curb climate-warming emissions is through carbon pricing. It’s straight out of Economics 101: By making emissions more expensive, the market discourages them. Many developed countries are implementing carbon pricing in various forms to meet their commitments to the Paris Climate Agreement. Conservation International is focusing our efforts in countries with tropical forests to channel the tax revenue from carbon pricing into forest and mangrove conservation. This way, emissions from fuels go down and carbon absorption from forests and mangroves go up. Recent reports on the threats from climate change are clear: We must transition to a low-carbon economy — fast. In the coming year, we will be working to establish this kind of system in Ecuador and Peru, where we estimate a carbon price can generate up to $120 million and help restore 60,000 hectares (148,000 acres) of forest per year, storing an additional 12 million tons of carbon dioxide over the life of the forest.</t>
  </si>
  <si>
    <t>If you buy a can of chunk light tuna, it’s probably skipjack tuna, and it probably comes from the western Pacific Ocean, where the majority of this species is caught. Here, a handful of island countries cooperate on the catch and export of tuna, which forms the backbone of their economies. Any decline in the population of this species — due to overharvesting, illegal fishing or climate change — would be devastating to the food security and livelihoods of millions of people. To address this risk, Conservation International convened Pacific island countries with the industries that bring tuna to consumers. The goal: to create a certifiably sustainable supply of one of the world’s most important food fish. Working with both sides of the tuna value chain, we will assist in the establishment of a standard to ensure that tuna will be here for future generations. Skipjack tuna is the most harvested wild fish on the planet.</t>
  </si>
  <si>
    <t>Conservation International will take new steps to strengthen protections for Africa’s elephants in the coming year. As co-secretariat of the Elephant Protection Initiative (EPI), a coalition led by African heads of state standing against the international trade in elephant ivory, we are assisting the organization in its transition to a standalone legal entity. With new legal status, the EPI will be able to apply for grants and other funding, and enter into formal agreements with international organizations, solidifying African leadership of the organization. The EPI has already achieved several important successes through the development and implementation of National Elephant Strategies, national ivory audits and ivory stockpile destructions across several of its 19 member countries, home to 60 percent of the continent’s elephant population. Lastly, EPI is slated to release new research that examines the economic costs and benefits of elephant protection — and which will help inform member countries’ policy over the coming decades.</t>
  </si>
  <si>
    <t>Around the world, indigenous peoples are on the front lines of conservation. Now, Conservation International is partnering with a newly formed organization to ensure that indigenous peoples have the economic power and cultural independence to steward, support and protect their livelihoods and territories. The nonprofit organization, Nia Tero — “Our Earth” in Esperanto — forges transparent and equitable agreements with indigenous peoples to ensure they can successfully defend and govern their territories, manage and protect their natural resources, and pursue their livelihoods. Using their traditional knowledge of nature and management systems, they are often stewards of biodiversity on their ancestral lands and waters. Unfortunately, the destruction of nature often hits them first and hardest. Deforestation, overfishing and climate change — combined with poverty or lack of economic opportunity — are undermining their ability to protect their lands, and with it the benefits that these places provide to them and to humanity.</t>
  </si>
  <si>
    <t>A healthy seafood sector is not just about the fish. Over the next year, we will pilot the Rapid Assessment Protocol across a few key areas where we work, in hopes that our blueprint for stronger fisheries can be used elsewhere by others. It’s about the people who catch and process it for our consumption. Persistent human rights violations in the seafood industry, however, are undermining food security and driving social instability, poverty and even slavery. To tackle this problem, we are helping to embed improved human rights in places where we work to improve fisheries through a new, collaboratively developed Rapid Assessment Protocol for Socially Responsible Seafood. This new approach aims to increase transparency in seafood supply chains by providing governments, companies and fishers with the skills and data they need to ensure that their catch is environmentally sustainable and socially responsible.</t>
  </si>
  <si>
    <t>In the past year, Conservation International made dramatic advances in our scientific understanding of the impermanence of protected areas around the world — a phenomenon known as protected area downgrading, downsizing, and degazettement (PADDD). Our research continues to influence the media narrative about the recent reductions of two national monuments in the United States, the largest such reductions in U.S. history. Conservation International scientists published a new study showing that the effectiveness of protected areas in Brazil influences their legal durability; the loss of these protections could have long-term deleterious effects in Amazonian forests and prompt losses in protected areas elsewhere. We also published a working paper examining cases of PADDD within UNESCO World Heritage Sites. In the coming year, we expect to publish a global review of PADDD, with comprehensive regional results for Amazonia and the United States.</t>
  </si>
  <si>
    <t>Wildlife Insights, led by Conservation International and five other partners, is set to formally launch in early 2019, bringing cutting- edge artificial intelligence technology and big data to wildlife conservation. The new online platform will establish a single central clearing house and data center for the millions of camera trap images scattered across computers and hard drives around the world. While camera traps have long been essential tools in wildlife conservation, the data has limited use if it isn’t widely accessible. Soon, anyone — from citizen scientists to academics to park rangers — will be able to upload their images to Wildlife Insights, where the photos will be automatically identified, made searchable and shared in real-time to provide advanced analytics and indicators of wildlife health. Google has joined the partnership and committed to support it with cloud services.</t>
  </si>
  <si>
    <t>Organizations like ours cannot protect nature alone. We won’t make planet-sized impacts unless we enable others to take our work and run with it. To that end, we launched an ambitious new effort to put our data and tools in the hands of the people on the front lines of conservation: indigenous communities. By sharing satellite maps with indigenous organizations in the Americas, we are enabling them to better monitor and protect their forests. The maps have confirmed for these communities the extent to which illegal logging and settlers have encroached on their lands, and are providing them with irrefutable evidence to encourage their governments to take action. Notably, this exchange is not one-way: Conservation International experts are learning much about strengthening and incorporating indigenous rights in order to advance positive environmental change.</t>
  </si>
  <si>
    <t>In the latest film in Conservation International’s wildly successful “Nature Is Speaking” series, Emmy award nominee and environmental activist Shailene Woodley speaks for the forest, urging us to protect it — or suffer the consequences. Released in September in time for the Global Climate Action Summit in California, “Forest” is an emphatic reminder of the life-giving benefits that forests provide to us all, and the risks humanity faces if they continue to vanish — 2017 was the second-worst year for tropical tree-cover loss on record. The film was created in collaboration with social impact communications agency, MAL\FOR GOOD; as of Dec. 31, 2018, it had been viewed 181,000 times, spreading Conservation International’s message around the world. Watch the video — and others in the series — at natureisspeaking.org</t>
  </si>
  <si>
    <t>In Southeast Asia, we tagged another iconic species: sea turtles. These highly endangered species nest and feed in different countries — and as such are subject to different levels of protections. Conservation International and partners were able to track 10 turtles in near-real-time as they meandered around the Coral Triangle, an area of waters in Southeast Asia and the western Pacific that are home to the highest concentrations of marine life on Earth. The information gathered, scientists hope, will open up avenues for conservation partnership across countries. Through open-access tools — anyone could follow the tracks of these animals online — we are finding where we need to focus conservation efforts across the seascape.</t>
  </si>
  <si>
    <t>In 2016, Conservation International announced a new partnership with Arizona State University (ASU) to bring together scientists from both institutions to address the pressing challenges of sustainable development: protecting nature while promoting economic growth. This partnership, the first of its kind between a large public American university and a U.S.-based international conservation nonprofit, is bearing fruit. Six Conservation International scientists co-taught the first “Conservation in Practice” course to 38 undergrad and graduate students and will offer the course again in spring 2019. In addition, ASU students worked on Trends.Earth, helping to create a visual interface that makes it easier for policymakers to make smart decisions about land health.</t>
  </si>
  <si>
    <t>The Critical Ecosystem Partnership Fund (CEPF) — a joint initiative of Conservation International and five other partners — achieved multiple impacts around the world in the past year. In September 2017, CEPF completed its first five-year investment in the Mediterranean Basin — a crucial and oftenoverlooked hotspot of biodiversity — awarding 108 grants to 93 organizations for a total investment of $10.7 million across 11 countries. CEPF has awarded $232 million in grants since its inception in 2000. Grantees working in 93 countries and territories have helped establish 14.8 million hectares of protected area, benefiting 1,250 globally threatened species and more than 3,000 communities.</t>
  </si>
  <si>
    <t>That’s why Conservation International is leveraging our partnership with Arizona State University to enlist students to work on our project with NASA (see page 42). By connecting researchers, practitioners and students, we can more rapidly support sustainable landscapes across Africa while helping train the next generation of conservation leaders. In the coming years, we will take lessons learned in Liberia and repeat them in other countries. Through work like this, we have never been closer to proving that when nature is the foundation of development and not the cost of it, we all benefit. Our work goes farther when we collaborate.</t>
  </si>
  <si>
    <t>The Sustainable Coffee Challenge, conceived by Conservation International and Starbucks and launched during the Paris climate meetings in 2015, continues to unite players from across the coffee industry — growers, traders, roasters, retailers, governments and civil society organizations. The goal: to make coffee the world’s first sustainable agricultural product. The Challenge has achieved transparency, alignment and collaboration across 115 partners; today an estimated 48 percent of global coffee production meets sustainability criteria. Challenge partners now represent 40 percent of U.S. coffeehouses. New partners that have joined in recent months include Dunkin’ Donuts, Nescafé, Mercon Group and Neumann Kaffee Gruppe.</t>
  </si>
  <si>
    <t>Conservation International 2017 Annual Report</t>
  </si>
  <si>
    <t>DEAR FRIENDS, On a calm shoreline, a person can see 5 kilometers before the horizon falls behind the curve of the Earth. As long as we have been an upright hominid, we have sought high places — the mast of a ship or the mountaintop, to glimpse the future and spot opportunities and threats. Now in a single generation, our generation, we can take in the entire planet all at once. We can with confidence predict the future of the natural world and see the whole. We can measure with great precision changes in land cover, time the melting of glaciers, or mark the rise of the sea. This is a remarkable achievement. The question is what we do with this knowledge. The stories you will read in the following pages compose a snapshot of our global response, across 30 countries and in coordination with more than 1,000 partner organizations, indigenous communities, governments and businesses. Learn how many trees it takes to undertake the world’s largest tropical forest restoration program, what we are doing to help local communities save elephants in Africa, and why money really does, sometimes, grow on trees. In 2017, Conservation International celebrated its 30th anniversary and completed a milestone transition in leadership. I am humbled to serve the organization and build on the astonishing legacy of our founder and chairman, Peter Seligmann. Our new leadership team is focusing on a few key priorities — what we call our “Southern Cross” — to guide our vector. We are doubling down on reducing greenhouse gas emissions by working with others to protect and restore the most carbon-rich forests and mangroves in the world. In key landscapes and seascapes, we are creating scalable models of sustainability built upon the protection of nature. We want our innovations in science to disrupt our thinking and our innovations in finance to generate long-term financial security for conservation. And we want to attract attention to joint efforts to protect our oceans — a realm woefully unexplored, yet crucial to humanity. Recently I attended the Pacific Island Forum, a gathering of leaders from Pacific island nations and territories. Many of these leaders spoke in sweeping and personal terms of changing the narrative of the oceans as an inexhaustible resource, and are taking bold action to protect vast swaths of their oceanic territories. At a time when far richer and more powerful nations risk ceding leadership in conservation, these island nations hold breathtaking ambitions. More than 1,000 years ago, Polynesians set sail across an unimaginably vast ocean not knowing the destination nor the time of transit. Now, once again, with wisdom and knowledge, indigenous leaders are showing us the way forward. History has left our generation an opportunity. None before had so complete a set of tools, understanding and resources to alter our future. None after us will have the time to actually do it. The time is now, to reknit the broken covenant between humankind and nature. From all of us at Conservation International, thank you for standing with us.</t>
  </si>
  <si>
    <t>DEAR FRIENDS, Since our beginning, in 1987, Conservation International has worked with partners to protect more than 1.5 billion acres of the most critical landscapes and seascapes around the world — equivalent to two-thirds of the United States. It is an impact visible from space. And it has changed the trajectory of global conservation and positively impacted the lives of millions of people in over 30 countries. Yet we need only to glance at the headlines to be reminded of how incomplete our work remains. In 2017, we saw historic storms in the United States and the Caribbean, catastrophic wildfires in California, deadly flooding in West Africa and Southeast Asia. Ireland was hit with a hurricane, London with a dust storm. And as I write this, Cape Town, South Africa, is on a fateful countdown to “Zero Water Day,” when the city’s water taps will run dry. Meanwhile, protections for some of our most cherished lands and waters are being chipped away, both in the U.S. and abroad. Research by our scientists shows nearly 800 instances where protected areas and national parks were downgraded or delisted in recent years. We’ve seen shortsighted decisions on everything from the ivory trade to climate change. In my 30 years of leading Conservation International, the need for our work has never been more critical than right now. Despite all of this, I remain incredibly optimistic about the future, and I can see wonderful signs that we may be winning. Never before have so many people from so many corners of our world come together to protect the planet. In the South Pacific, island leaders are stepping up to establish vast marine protected areas. In Colombia, President Juan Manuel Santos has made protecting nature a signature focus in his country’s peace process. In Africa, elephant numbers are showing signs of recovery, with a steep decline in poaching in hard-hit countries like Kenya, and 13 countries have now signed on to the Gaborone Declaration for Sustainability in Africa — meaning that conservation and natural capital will be at the heart of their development plans moving forward. Even as the U.S. ceded its leadership in the climate arena, civil society and businesses stepped up and said “we are still in.” China has moved faster to reduce carbon emissions and is integrating the concept of “eco-civilization” into a central tenet of the country’s growth. And global companies have stepped up to lead on these issues, seeing a new business imperative to act.</t>
  </si>
  <si>
    <t>For years, private investors have pleaded with policymakers: Help us invest in protecting nature. The problem? For the most part, investing in nature didn’t pay. With no established markets for forest carbon and little certainty of returns, investors stayed away — taking trillions of dollars in private capital with them. As a result, initiatives to protect nature receive about 2 percent of available climate funding, even though conserving and restoring forests represents more than 30 percent of the global action needed to halt climate change. In 2016, Conservation International stepped in, applying our long experience in conservation finance to this new challenge. The result: The first-of-its kind Forests Bond, created by the International Finance Corporation and BHP Billiton (BHP), with technical support from CI. The bond offers interest payments in the form of carbon credits generated through REDD+ (Reducing Emissions from Deforestation and forest Degradation), an initiative that rewards landholders for protecting forests, thereby reducing the carbon emissions that cause global warming. The response was resounding: The bond raised US$152 million from institutional investors — nearly twice what had been originally anticipated — on its way to winning Environmental Finance magazine’s 2017 “Deal of the Year” Award. But the bond was only the beginning. In 2017, Conservation International joined with BHP and Baker &amp; McKenzie to launch the Finance for Forests (F4F) initiative. The goal: Build on the success of the bond to channel even more private investment into forest conservation. Building on CI’s long history in innovative finance and BHP’s industry leadership, F4F will share information with governments, companies, institutional investors and others to build understanding of the role of nature in combating climate change and promote investments in forest protection. It will also foster the development of new financial tools and will raise privatesector awareness of REDD+. Finance for Forests has already met with intense interest from the oil and gas, mining, aviation and technology sectors — industries with large carbon footprints. Ultimately, Finance for Forests seeks to help companies reduce their environmental impact and keep forests standing — a win for investors, a win for the climate and a win for all of us. With this effort, CI is at the leading edge of a new era in environmental finance that could change the calculus to make it worthwhile to invest in nature — our greatest ally in the fight against climate change.</t>
  </si>
  <si>
    <t xml:space="preserve">“ The forest of Amazonia connects us all,” says Kamanja Panashekung. “It provides clean air for the world. It gives life to me — and to you.” Panashekung’s people have lived in Amazonia’s rainforests in Suriname for 15 generations. But as things currently stand, Amazonia as we know it could be unrecognizable to future generations. A swath of forests twice the size of London was lost in 2016 in the Brazilian Amazon alone. If this continues, humanity faces the irretrievable loss of one of the great harbors of biodiversity, fresh water and climate resilience. Over 30 years, Conservation International has protected 65 million hectares (160 million acres) in Brazil, an area nearly the size of Texas. This year, we took the next step, investing in an unprecedented partnership to bring back the Amazon where it has been lost. Together with the Brazilian Ministry of Environment, the Global Environment Facility (GEF), the World Bank, the Brazilian Biodiversity Fund (Funbio) and Rock in Rio’s environmental arm, “Amazonia Live,” Conservation International made a landmark commitment in 2017 to create the largest tropical reforestation project in the world — one that will restore 73 million trees by 2023. The effort aims to bring down the price of restoration — a major tool for combating climate change worldwide — and will help Brazil achieve its Paris Agreement target of reforesting 12 million hectares (more than 29 million acres) of land by 2030. The initiative fits with CI’s ambitious goal to achieve zero net deforestation in Amazonia by 2020. By doing so, we can protect essential resources, mitigate climate change and increase prosperity for all people. Most people will not be able to visit Amazonia, but now everyone can experience the rainforest firsthand through the groundbreaking medium of virtual reality. To take people there, CI teamed up with the MacArthur Foundation, SC Johnson and Jaunt Studios to create the virtualreality film “Under the Canopy.” In the film, Panashekung explains his people’s connections to the forest — and the stakes for protecting it. “If you don’t know this place, you may see it as mysterious, filled with strange creatures,” he says. “You may see it as scary. But we see it differently. We see it as home. We care for the forest, protect it and tend to its needs — as it tends to ours.” </t>
  </si>
  <si>
    <t>Acre for acre, coast-dwelling mangroves store more carbon than almost any other type of forest, locking carbon deep into the mud. A recent study found that the carbon footprint of a steak and shrimp dinner, were it to come from shrimp farms and pasture formerly occupied by mangroves, is the same as driving a small car across the continental United States. Mangroves also offer crucial habitat for marine life, provide food and jobs for millions, and buffer coastal communities from storm surges and waves. Yet half the world’s mangroves have been lost, releasing their outsized carbon stores into the ocean and atmosphere. In São João de Ponta in northern Brazil, with help from Google, Conservation International is pioneering a novel approach to save a mangrove forest. By working to support a sustainable crab-fishing economy, we are helping to improve local livelihoods while protecting an area of mangroves containing the same amount of carbon as the emissions of 1.5 million cars driving for one year. Around the world, CI and partners have protected 6 million hectares (15 million acres) of coastal areas from unsustainable development — an area 10 times the size of Everglades National Park. This year, we took our ambition to new heights. To reverse the tide of mangrove deforestation, Conservation International helped launch the Global Mangrove Alliance, a partnership of NGOs and other stakeholders. Its aim: Stop the destruction of mangroves worldwide and expand their global extent by 20 percent by 2030. By protecting mangroves, we are combating climate change — and improving the well-being of more than 10 million people who are directly dependent on coastal ecosystems for their food, livelihoods and protection from climate change.</t>
  </si>
  <si>
    <t>In recent years, an African elephant was slaughtered every 15 minutes for its ivory. In response, Conservation International has partnered with governments and organizations across Africa to combat poaching and wildlife trafficking on multiple fronts. CI serves as co-secretariat of the Elephant Protection Initiative (EPI), an African-led coalition standing against the international trade in elephant ivory. The 18 African nations of the EPI are home to more than 200,000 elephants — 60 percent of the continent’s total. Under broad-based international pressure, ivory markets in China, the United States, the European Union and the U.K. have closed in the past two years, with more nations considering similar bans. Within communities, CI is working to ensure that wildlife protection coincides with sustainable development. In Kenya, with support from glassybaby and other partners, CI helped launch the Reteti Elephant Sanctuary — the first communityowned elephant sanctuary in East Africa. And through the Sarara Initiative, we are helping to strengthen security for elephants and people in Kenya’s Namunyak Wildlife Conservancy by establishing a rapidresponse ranger unit in 2017 and supporting the well-being of rangers and their families with ongoing assistance.</t>
  </si>
  <si>
    <t>On fishing boats and in processing plants, people were forcibly held — sometimes for decades — with little or no pay. Many environmental NGOs in the fishing sector wouldn’t touch the problem. CI’s Jack Kittinger did. Urged on by a small group of peers, Kittinger assembled a working group to create a framework for social responsibility in the seafood sector. Their recommendations, published in June in the prestigious journal Science, called on governments, businesses and NGOs to take measurable steps to ensure seafood — the world’s most traded food commodity — is sourced without harm to the people involved in producing, processing and distributing it. In 2015, investigative journalists uncovered seafood’s dark secret: that the multibillion-dollar industry was being fueled, at least in part, by slavery. The framework quickly gathered supporters across the sector, and CI helped secure commitments to a shared definition of social responsibility from 25 major seafood businesses. In the next year, we will work with these businesses to implement their commitments, enabling transparency in the often murky seafood supply chain.</t>
  </si>
  <si>
    <t>In 10 years, the question may not be where you get your morning cup of coffee — but if. As demand for coffee soars, research shows the world’s coffee-growing area is slated to shrink amid a changing climate. How can we ensure the future of a drink we love — and which supports 25 million jobs worldwide? Conceived by Conservation International and Starbucks and launched during the 2015 Paris climate meetings with 18 founding partners, the Sustainable Coffee Challenge — a coalition of more than 90 partners from across the coffee sector working to make coffee the world’s first sustainable agricultural product — grew by leaps and bounds in 2017, gaining major retail partners such as Walmart and Nespresso. The effort is paying off: A recent report shows that 48 percent of the global coffee crop was produced according to some sort of sustainability standard. If all goes as planned, by 2030, buying a cup of unsustainable coffee won’t be an option.</t>
  </si>
  <si>
    <t>By 2050, food production will have to increase by 70 percent to meet expected demand. Making matters worse, the effects of climate change on crop production are expected to be severe in places already struggling with food shortages — partly due to drought, deforestation and unsustainable development that are degrading the productivity of lands. In 2017, Conservation International, through a partnership with Lund University and NASA, created a land degradation monitoring platform, Trends.Earth, to employ big data and cloud computing to help users identify degraded areas and to devise locally appropriate measures to address them. The tool is already being applied in four African countries and is rapidly expanding at the request of the United Nations Convention to Combat Desertification (UNCCD). In 2018, Trends.Earth will be introduced by UNCCD to the 195 country signatories of the convention as the recommended tool for national-level planning to achieve a land-degradation-neutral world by 2030.</t>
  </si>
  <si>
    <t>For the world’s most vulnerable communities, “green” infrastructure — nature itself — is the most cost-effective and efficient way to address the impacts of climate change. Yet as the effects of climate change mount, we must find new ways to avert damage from climate-related natural disasters. By combining elements of traditional “gray” engineering with nature-based “green” infrastructure, Conservation International is developing the next generation of climate adaptation, building effective protection from climate impacts while preserving the benefits that nature provides to people. In 2017, CI launched a “green-gray” infrastructure project in the Philippines that prioritizes conservation and ecosystem services while providing climate protection. Announced at the 2017 Our Ocean Conference alongside Bechtel Corporation and the Massachusetts Institute of Technology, this pioneering solution will hit the ground in 2018, combining coral reef protection, mangrove restoration and an engineered breakwater in a promising pilot project.</t>
  </si>
  <si>
    <t>To achieve zero net deforestation in Amazonia by 2020, we need to support conservation by indigenous peoples, who steward at least a quarter of the Earth’s forests. By partnering with these guardians of the forest, Conservation International is building a stronger foundation for longterm sustainable development. To help protect the Central Suriname Nature Reserve, a UNESCO World Heritage Site, from illegal logging and mining, Cl went straight to the source: communities that live on the park’s outskirts. Our work resulted in an agreement signed in 2017 between CI and the local Matawai indigenous people establishing a conservation area and buffer zone of 71,000 hectares (177,000 acres) adjacent to the reserve. This agreement seeks to conserve the Matawai’s community forest while enabling local residents to generate income from the forest in a way that keeps their forest and traditional livelihoods intact.</t>
  </si>
  <si>
    <t>Research from Conservation International is showing that governments are shrinking, loosening or eliminating national parks and other protected areas around the world — most visibly in December 2017, when the Trump administration moved to downsize two U.S. national monuments. Such moves can disturb and fragment ecosystems, reducing biodiversity and harming habitat health, all while giving other countries the moral license to take similar actions to remove critical protections for areas of key biodiversity around the world. In 2017, the CI community sent over 30,000 comments to the U.S. government in defense of national parks and monuments. In the coming year, new CI research will examine the state of protected-area status on regional, national and global scales, investigating what happens when protected areas are tempered, reduced or eliminated and placing the United States’ recent moves into historic context.</t>
  </si>
  <si>
    <t>Liberia is at a crossroads. Hectare for hectare, the West African country has some of the highest above-ground stocks of forest carbon in the world. After years of civil war, can it grow sustainably? In 2017, Conservation International published findings from the first-ever national assessment of Liberia’s essential “natural capital” — the sources of the benefits that nature provides, including carbon storage, flood control and biodiversity. Scientists found that designated protected areas currently protect only 7 percent of the nature Liberia needs — but that new proposals for protection could increase that figure to 26 percent. In the next year, CI will help Liberia’s government better understand the true value of nature to the national economy. With this knowledge, the government will be able to make decisions about how to grow while protecting its natural wealth.</t>
  </si>
  <si>
    <t>Africa is home to iconic wildlife and 1 billion people, many of whom depend directly on nature for their livelihoods. Conservation International aims to protect Africa’s nature for the benefit of people by embedding the value of nature into policies and decisionmaking. To do this, we need a bird’s-eye view of the continent — and that’s where NASA comes in. The U.S. space agency has been a major actor in conservation, with its satellite data providing a critical tool for conservation planning and management. In 2017, CI and NASA teamed up to equip African governments with the information they need to incorporate the value of nature into their economies. With better data, countries in 2018 will be able to make smarter development decisions — and help set Africa on a sustainable course.</t>
  </si>
  <si>
    <t>Almost half of humanity relies on seafood as a primary source of animal protein — and half of all seafood is produced in aquaculture farms. Compared with other forms of animal production, fish farming is more efficient and environmentally friendly, yet rapid growth and expansion of intensive aquaculture has resulted in widespread environmental degradation from pollution, waste and habitat destruction. To help produce more sustainably farmed seafood, Conservation International is developing science-based best practices for the aquaculture sector. By partnering with governments, civil society and companies, CI aims to enable strong governance and private-sector transformation to help develop a responsible aquaculture industry. Done right, aquaculture can have minimal environmental impacts while increasing opportunities for economic development, job creation and food security.</t>
  </si>
  <si>
    <t>A groundbreaking new effort could greatly expand our knowledge of where the wild things are. Placed by researchers in natural areas around the world, “camera traps” snap millions of photos of wildlife each year. There’s more data than researchers can process or share — a lost opportunity for science. Conservation International is working on a solution. In 2017, CI and its partners launched Wildlife Insights, the most comprehensive wildlife monitoring platform on the planet. Cloud-based and open-source, the project will be operated in partnership with the Smithsonian Institution, Wildlife Conservation Society, The North Carolina Museum of Natural Sciences and Google. In 2018, this new platform will enable researchers — and anyone else — to view, share and analyze camera-trap photos.</t>
  </si>
  <si>
    <t>Conservation works best when it is at scale, taking into account the many uses and functions of an area of land or sea — including the many people who live in it and rely on it. Such regions — which we call landscapes and seascapes — are areas that enable Conservation International to have multiple projects and interventions in one geography, better enabling us to ensure long-term sustainability that accounts for the many uses of lands and waters. In the coming year, Conservation International will measure ecosystem health, human well-being and enduring outcomes across a portfolio of selected regions to inform upcoming projects to build a sustainable future for the places we work around the world.</t>
  </si>
  <si>
    <t>In May, a team of marine conservationists, including CI staff and a local indigenous leader, set sail from the island of Fiji to survey marine life in the Lau Islands, a group of islets in the South Pacific. They were seeking out species — but also clues to the health of these little-explored waters, which provide food and livelihoods for thousands of people. The divers found six marine species new to science and at one uninhabited atoll, the healthiest reef anyone on the team had ever seen. Their discoveries had an instant impact: Within 24 hours of the team’s dive, the area around the atoll was declared a marine protected area by the local community.</t>
  </si>
  <si>
    <t>Scarcity. Abundance. Threat. Security. Degradation. Preservation. Overexploited. Protected. At Conservation International, we are proud to have some of the leading minds in natural and social science, policy, finance and business working together to design solutions that will improve people’s lives through the care and protection of nature. Their insights are helping societies develop and thrive in a more sustainable, equitable way.</t>
  </si>
  <si>
    <t>A cloud-based, open-source platform, Wildlife Insights is developing machine learning algorithms to automatically identify and tag species at a rate far faster than any human. Analysis that used to take months now takes days.</t>
  </si>
  <si>
    <t>Nature-Based Solutions To Climate Change</t>
  </si>
  <si>
    <t>We’re Pioneering Efforts To Help Adapt To And Mitigate Climate Change Impacts By Protecting Nature</t>
  </si>
  <si>
    <t>Conservation International 2016 Annual Report</t>
  </si>
  <si>
    <t>Dear friends, We live in uncertain times. But there is one thing we can be sure of: People need nature to survive. That fundamental fact is as true today as it was when my conservation journey began half a century ago. Back then, I worked on a ranch in Wyoming, taking moments to watch birds and insects, listen to the wind and smell the sweetness of the tall grass. I knew then that I was hooked on nature. But our connection to our natural world is more than sentimental. Humanity depends on fresh water, reliable food and a stable climate. For that, we need intact forests, productive fisheries and healthy ecosystems. At CI, we have always done what is right for communities and for nature — regardless of whether it is easy or conventional. We invented debt for nature swaps, pioneered applied conservation science and created the biodiversity hotspot strategy. We revolutionized conservation by partnering with corporations and focusing on sustaining nature for people. And through your support, we have thrived. Moving forward, we need more of the change that CI delivers. We need more partnerships with the indigenous peoples and local communities who steward the vast majority of the Earth’s biodiversity. We need more relationships with influential companies to drive change across entire sectors. We need more investment in the science and technology that will enable us to stop and even reverse the degradation of the planet. In short, we need more on-the-ground action to secure the critical places and resources we all rely on — working directly with communities, businesses and innovators to achieve results. Our message is a powerful one. We know that there is a direct link between conservation and the economic well-being and security interests of all people and all nations. We know that sustainability is essential for stable livelihoods and long-term economic growth. We know that preserving nature and its benefits is an imperative, not a luxury. But we need to sharpen the way we share this message. From Amazonia to Appalachia, we must be able to explain how nature is the basis for improving lives. We must use new science, partnerships and tools like virtual reality and social media to share our work with people around the world. We must show that protecting nature is in everyone’s enlightened self-interest — no matter who they are or where they live. I am incredibly proud to celebrate CI’s 30 years of tremendous accomplishments, and I am passionately optimistic for the future of our organization and our community of professionals and partners. At CI, we have built a culture of openness, grit and determination. We are sustained by the wisdom and generosity of our visionary board and loyal donors like you. As we face global challenges, these strengths will enable us to continue to make progress together. Thank you for all you do for CI. Now, more than ever, we appreciate your steadfast commitment to protect nature everywhere. Because we need nature.</t>
  </si>
  <si>
    <t>Brewing Sustainability</t>
  </si>
  <si>
    <t>BUSINESSES NEED NATURE TO THRIVE. This includes the roasters and farmers responsible for your daily cup of joe. But what happens when nature stops giving coffee what it needs? Coffee is the most widely traded tropical agricultural product in the world, and demand for it continues to rise. Yet nearly every major coffee-producing region of the world is feeling the impacts of climate change. Rising temperatures, drought and changing weather patterns are causing these areas to become less suitable for growing the crop, pushing farmers to clear virgin forests elsewhere. Meanwhile, the 120 million people who rely on coffee for their livelihoods — mostly smallscale farmers and farm workers — face an uncertain future. CI looks for opportunities to make sector-wide advances. To do this in coffee, CI launched the Sustainable Coffee Challenge at the Paris climate talks with the goal of making coffee the world’s first truly sustainable agricultural product. Working with our longtime partner Starbucks, we have helped chart a new way to produce coffee: one that is sustainable, transparent, and good for people and the planet. With the Sustainable Coffee Challenge, CI is bringing together all levels of the coffee supply chain — from farmers, roasters and retailers to governments and civil society — to advance sustainability. Since its launch, the Challenge has grown to include the governments of Rwanda and Mexico as well as major retailers such as McDonald’s, which plans to buy all of its coffee from sustainable sources by 2020. Coffee is just one of the industries CI works with for the benefit of nature. Through our Center for Environmental Leadership in Business, CI collaborates with industry leaders such as palm oil producers in Brazil, mining companies in Peru, fishermen in Central America and energy developers in Liberia — all to improve sustainable practices and safeguard nature. Through our Business &amp; Sustainability Council, major companies representing US$ 2.2 trillion in revenue and 4 million employees have committed to pursuing sustainability by creating healthy ecosystems and strong communities. Businesses around the world are seeing conservation of nature as crucial to their bottom lines. By supporting sustainable practices and building partnerships with these forward-thinking companies, CI is working to ensure that industries like coffee thrive for years to come.</t>
  </si>
  <si>
    <t>“THIS PLACE. OUR ISLANDS,” says Ronald Mambrasar to his eldest son, Valen. “Son, do you know we are blessed?” A native of West Papua, Indonesia, Mambrasar began fighting for marine conservation when he saw the destruction of the coral reefs West Papuans have depended on for generations. For the past 12 years, CI and our partners have worked with community leaders like Mambrasar to protect an area known as the Bird’s Head Seascape — the single greatest reservoir of marine life on the planet. Local partners are patrolling for illegal fishing, monitoring the health of reefs and fisheries, and creating steady, well-paying jobs through tourism and sustainable fishing. As a result, the reefs are recovering and fish are returning — a remarkable success story for community-led conservation. Now CI, working together with the Walton Family Foundation, the Global Environment Facility, WWF, The Nature Conservancy and the government of Indonesia, is leading the creation of the Blue Abadi Fund. The largest fund for a dedicated marine conservation area in the world, the Blue Abadi Fund will support local management of this region in perpetuity. It is a powerful formula: By pairing local expertise with long-term financial stability, CI is able to achieve and maintain on-the-ground impact at scale. Most people will never be able to visit the Bird’s Head to experience the exceptional results of this project. So to share this remarkable story, CI teamed up with The Tiffany &amp; Co. Foundation and the virtual reality studio Here Be Dragons to create “Valen’s Reef,” a 360-degree immersive experience. Building on the success of CI’s bold “Nature Is Speaking” campaign, CI is able to reach and engage audiences as never before with this groundbreaking technology. CI’s work has had a critical impact on the region, but there’s still much to be done. “Now the fish are returning and our community is thriving,” Mambrasar says. “But I am scared because we still face many outside pressures. There is still more work to be done. I hope you will continue to protect our ocean.” Watch “Valen’s Reef” at conservation.org/valensreef.</t>
  </si>
  <si>
    <t>From Grande to Venti</t>
  </si>
  <si>
    <t>For nearly 20 years, Conservation International has worked with Starbucks to develop a program to ethically source their coffee. Now, Starbucks has verified 99 percent of their coffee as ethically sourced — the largest coffee retailer to reach this milestone. Starbucks has also launched the One Tree for Every Bag program, which has set out to provide 20 million new coffee trees to farmers to replace old or diseased trees — providing a tree for every bag of coffee sold in participating U.S. stores. This program helps communities while preventing deforestation by enhancing production on existing coffee farms. Through its membership in the Sustainable Coffee Challenge, Starbucks is leading the coffee industry toward a future that is good for people, good for nature and good for coffee.</t>
  </si>
  <si>
    <t>Whale Shark Tracker</t>
  </si>
  <si>
    <t>To date, CI scientists in Indonesia have attached satellite transmitters to the fins of 23 whale sharks. The tags are now providing an unprecedented look at these massive, mysterious fish — and you can follow them in near real-time. Using this data, CI is collaborating with the Georgia Aquarium to ensure that whale shark tourism is managed sustainably and doesn’t adversely impact the health of the fish. + Trackers gather data on their feeding and diving habits — much of it new to science + Two of the sharks have dived nearly 6,000 feet deep — among the deepest dives observed for this species + Migration habits are unique to each shark + Anyone can follow 10 of the tagged sharks in the Pacific</t>
  </si>
  <si>
    <t>Mangroves are a critical nursing ground for marine life. And there may be no greater natural ally in the fight against climate change than mangroves, which store massive amounts of so-called “blue carbon.” In the coming year, CI will complete the first large-scale carbon-credit system designed specifically for blue carbon. The new approach will help dozens of countries protect these incredible ecosystems while helping them include blue carbon in their emissions cuts agreed to under the Paris Agreement. Working with the International Partnership for Blue Carbon, CI will expand awareness and action by governments and the private sector while building pilot projects in countries with the biggest stores of blue carbon including Costa Rica, Ecuador, Indonesia, Liberia and the Philippines.</t>
  </si>
  <si>
    <t>Wildlife trafficking threatens iconic species, economies and global security. In the coming year, CI will lead several strategic efforts aimed at demonstrating the value of wildlife and halting the demand for illegal wildlife products. As co-secretariat (with Stop Ivory) of the Elephant Protection Initiative, a global effort to stop the illegal ivory trade, CI will help African member states develop and carry out National Elephant Action Plans while assisting to fund a highly trained rapid-response mobile ranger unit to stop poachers. In the U.S., CI will work with the new administration and Congress to implement the END Wildlife Trafficking Act, secure appropriations for poaching and trafficking programs, and raise awareness of the direct connection between wildlife trafficking and security.</t>
  </si>
  <si>
    <t>Indigenous peoples and local communities steward nearly a quarter of the Earth’s land and the vast majority of its wildlife — and studies have shown that local management can result in better conservation outcomes and more stable livelihoods. Recognizing the role of these communities, CI helped found the Critical Ecosystem Partnership Fund in 2000. The fund empowers local people working on some of the world’s most pressing conservation issues, from restoring wildlife on Pacific islands to supporting sustainable ranching in the rangelands of Africa. To date, the fund has improved the sustainability of 41 million hectares (101 million acres) of land and water — an area larger than Germany — helping 2,600 communities worldwide.</t>
  </si>
  <si>
    <t>CI will take new steps toward breaking the cycle of environmental degradation across the continent by working to protect Africa’s natural capital, supporting sustainable production of food and energy and promoting eﬀective governance. As secretariat of the Gaborone Declaration for Sustainability in Africa, an African-led initiative that places the value of natural resources at the center of economic decisionmaking, CI is working with governments and the private sector to better account for their reliance and impacts on nature. Meanwhile, CI aims to chart a new course of sustainability in East Africa through the Sarara Initiative, an effort to protect elephants, local indigenous communities and the landscapes that people and elephants depend on.</t>
  </si>
  <si>
    <t>As a major gift from the Gordon and Betty Moore Foundation draws to a close, the Global Conservation Fund will continue to build on its impact: More than US$ 100 million in investments has helped to protect 810,000 square kilometers (300,000 square miles) of land and sea. CI’s next major foray into conservation finance aims to support the stakeholders that hold the key to a stable climate in the future: indigenous peoples and local communities, stewards of nearly one-quarter of the Earth’s lands — and the vast majority of its biodiversity. By supporting these communities equitably as valued partners, we can help ensure a future for our global biodiversity.</t>
  </si>
  <si>
    <t>Firecast Onsight</t>
  </si>
  <si>
    <t>Firecast OnSight brings firefighting into the digital age. The app uses satellite data that can alert forest rangers to send a team to a remote area within minutes of an outbreak. Over time, the app becomes more valuable as fire data is modeled to not only fight fires, but also to predict where and when a fire might start. + Delivers data in one of four different languages + Open-source: Enables any user to alert authorities to fires — crucial in remote areas with lack of equipment or technical capacity + Helps experts collect data on private cloud-based dashboard for field work management</t>
  </si>
  <si>
    <t>The Tiffany &amp; Co. Foundation Supports Ocean Awareness</t>
  </si>
  <si>
    <t xml:space="preserve">The Tiffany &amp; Co. Foundation is committed to improving ocean health through the protection of vital coral reefs. It was therefore a natural fit for the foundation to support CI to raise awareness of a world-class marine resource through the groundbreaking medium of virtual reality. “We are always looking for opportunities to highlight critical issues in engaging new ways,” said Anisa Costa, chairman and president of The Tiffany &amp; Co. Foundation. “Working with CI on its first virtual film, we were able to create an unforgettable viewer experience that supports the conservation of one of the world’s natural treasures.” </t>
  </si>
  <si>
    <t>Artifical Intelligence, Meet Nature</t>
  </si>
  <si>
    <t>Artificial intelligence (AI). Machine learning. They sound like something out of a sci-fi movie, but they’re already here, poised to create radical change in fields from conservation to poverty alleviation. Conservation has yet to adequately harness the power of these cuttingedge technologies. With that in mind, CI — with the support of The John D. and Catherine T. MacArthur Foundation — is bringing together thought leaders in technology and conservation to advance the application of AI and machine learning toward the environmental challenges facing our planet. In 2017, CI will explore supporting the most promising ideas.</t>
  </si>
  <si>
    <t>New Research Partnerships</t>
  </si>
  <si>
    <t>In 2016, CI joined forces with Arizona State University (ASU) and the Massachusetts Institute of Technology (MIT), two of the world’s top innovation and research universities. The ASU partnership — among the first of its kind between a large public American university and a U.S.- based international conservation organization — will focus on making agriculture and fisheries sustainable. CI scientists will teach and conduct research with ASU professors, while ASU students will participate in CI’s field work. The partnership with MIT will advance the fight against climate change by bringing together technical solutions with nature-based approaches.</t>
  </si>
  <si>
    <t>Resilience Atlas</t>
  </si>
  <si>
    <t>The Resilience Atlas – created by CI with financial support from The Rockefeller Foundation – is an open-access interactive tool for government leaders and resource managers to make smart, evidence-based decisions on which investments increase resilience to climate variability, conflict and other external shocks. + Aggregates more than 12 terabytes of data from more than 60 of the world’s best data sets + Summarizes data in easy-to-understand maps at regional, national and local scales + Already being used by international development organizations and foundations to build resilience to flooding, food insecurity</t>
  </si>
  <si>
    <t>Coastal community-based fisheries provide 50 percent of all wild-caught fish globally, and yet these local economic engines have historically been overlooked by major ocean conservation programs. Guided by our new global ocean strategy, CI is launching a Resilient Coastal Community Fisheries program to expand the reach and impact of our work in these fisheries systems, with the goal of improving governance, building community capacity and aligning market incentives for sustainable harvesting — securing the future of these fisheries so they can continue to support food and livelihood security globally.</t>
  </si>
  <si>
    <t>Bean Counting for Nature</t>
  </si>
  <si>
    <t>Business needs nature for raw materials, fresh water and a stable climate. Yet accurately accounting for nature — understanding its risks, impacts and opportunities for companies — was close to impossible, until recently. Launched in July, the Natural Capital Protocol helps businesses, including coffee producers, identify and measure their reliance and impact on nature, enabling them to make smarter decisions. No company would survive without a careful assessment of its human and financial capital. Likewise, successful businesses are now accounting for the natural capital they depend upon.</t>
  </si>
  <si>
    <t>CI’s Conservation Finance Division worked with the International Finance Corporation (the private-sector arm of the World Bank) and mining company BHP Billiton to create a new green investment product that channels private money into protecting forests. Launched in October 2016, the Forest Bond raised US$ 152 million from institutional investors, roughly twice as much as was originally planned. Going forward, CI will manage a knowledge-sharing platform with law firm Baker &amp; McKenzie to expand on the lessons learned and develop new products in the coming year.</t>
  </si>
  <si>
    <t>New Frontiers</t>
  </si>
  <si>
    <t>Since its founding, Conservation International has been an innovator. We pioneered the first debt-for-nature swap, a concept that revolutionized conservation by achieving massive and lasting results at national and regional scales. With this spirit of innovation, we strive to accomplish our mission faster, with fewer resources, for greater impact. Here are some of the ways we did that in 2016.</t>
  </si>
  <si>
    <t>Our Vision</t>
  </si>
  <si>
    <t xml:space="preserve">We imagine a healthy, prosperous world in which societies are forever committed to caring for and valuing nature, our global biodiversity, for the long-term benefit of people and all life on Earth. </t>
  </si>
  <si>
    <t>Our Mission</t>
  </si>
  <si>
    <t>Building upon a strong foundation of science, partnership and field demonstration, Conservation International empowers societies to responsibly and sustainably care for nature, our global biodiversity, for the well-being of humanity.</t>
  </si>
  <si>
    <t>Nature spoke CI listened</t>
  </si>
  <si>
    <t>Conservation International 2015 Annual Report</t>
  </si>
  <si>
    <t>Mother Nature is speaking to us. Now more than ever, we must listen. We rely on nature to fulfill our needs for food, water and a stable climate. Society has failed to account for the value of her forests, grasslands and wetlands, her oceans, coral reefs and rivers. But listening to Mother Nature is not enough. We must act. At Conservation International, humanity’s need for nature frames everything we do. Our scientists, policy experts and conservation managers work in more than 30 countries to help communities, businesses and governments thrive by sustaining nature instead of depleting it. In 2015, we ensured that nature had a seat at the table at the UN climate talks in Paris. Sixteen members of CI staff were trusted advisors to 11 country delegations, and we tirelessly advocated for nature’s role in climate solutions — especially forests. We are encouraged that the final climate agreement includes protection of forests to mitigate climate change. We also strengthened our relationships with global businesses that can alter the course of entire sectors by developing sustainable sourcing models. In 2015, our 15-year relationship with Starbucks resulted in a remarkable milestone: 99 percent of its entire supply of coffee beans is now ethically sourced according to rigorous standards we developed together. Working with Starbucks and the entire coffee industry, we are pushing to make coffee the world’s first sustainable agricultural product. In our field programs, we had great successes. We partnered with communities and government leaders to pioneer local conservation programs, which we replicated around the world. In Indonesia, we are protecting the epicenter of global marine biodiversity, the Bird’s Head Seascape, and launching a fund to sustain it forever. In Suriname, we partnered with indigenous communities to protect one of the largest swathes of near-pristine rainforest in the world. In South Africa, we created a model to protect wildlife while supporting local farmers — and are taking this approach elsewhere. For Conservation International, 2015 was a year of tremendous momentum and outstanding achievements. We have never been stronger. Our people, staff, board, donors and partners are the keys to our success — and together, we are listening to and taking action to protect Mother Nature for the future of us all. Thanks to you, better days are ahead.</t>
  </si>
  <si>
    <t>What’s Next</t>
  </si>
  <si>
    <t>Conservation International is continually learning, evolving and pushing boundaries. Here are a few of the major projects we will be working on in the coming year. PROTECTING NEW GROUND Since our founding nearly 30 years ago, CI has helped to protect more than 730 million hectares of the planet’s most important land, marine and coastal areas. We continue to build on that number, including the forthcoming establishment of 3.5 million hectares of new protected areas in Colombia’s National System of Protected Areas. NEXT-GENERATION ACCOUNTING CI is guiding governments to account for their natural resources and factor them into development decisions. The government of Peru has committed to build on CI’s regional work by expanding ecosystem accounting and scaling up to the national level. More broadly, CI helped develop the Natural Capital Protocol, a framework to help companies incorporate their impacts on natural capital into decision-making. Fifty companies are piloting the protocol, which is scheduled for its global launch in 2016. FUNDING THE FUTURE Long-term conservation requires funding, and so to protect Indonesia’s Bird’s Head Seascape, in 2015 CI launched the Blue Abadi Fund. The fund’s name — “abadi” means “forever” in Indonesian — signals the goal of securing the vitality of the seascape and the community in perpetuity. Early financial support from the Government of Indonesia has set a promising course, but more funding will be needed to protect this singular reservoir of tropical marine species in perpetuity. ENGAGING NEW AUDIENCES Millions around the world have already been inspired by our “Nature is Speaking” film series. From New York to Paris, Rio to Hong Kong, and Cape Town to Bali, people are learning that conservation is not about saving nature — it’s about saving ourselves. Looking forward, we’ll tap new technologies, like virtual reality, to bring the “Nature Is Speaking” message to more communities and provide immersive experiences into the exceptional beauty and very real challenges of global conservation. This is a moment of opportunity and momentum. With generous supporters by our side, CI is emboldened to protect our planet for the future of us all.</t>
  </si>
  <si>
    <t>Launching a Conservation Corridor in Suriname’s Tropical Forest</t>
  </si>
  <si>
    <t>Tropical forests make up less than five percent of the Earth’s surface, but they support almost half its species. They are essential to humans, too: More than one billion people depend on tropical forests for their livelihoods, and indigenous people are the custodians of much of them. By storing carbon, these forests play a critical role in the planet’s resilience to climate change — research shows that protecting forests can provide 30 percent of global carbon emissions and sequestration goals. Deforestation and climate change, however, threaten these critical places. Conservation International marked a major achievement in March 2015 for the protection of one of the Earth’s last great tropical forests. With support from CI, Suriname’s indigenous people declared the South Suriname Conservation Corridor, safeguarding a 72,000-square-kilometer (7,800-squaremile) tract of continuous tropical forest. CI is now working with the government on legal recognition of the corridor. The benefits of this forest are felt far and wide: The area stores roughly 11 gigatons of carbon — about a year’s worth of global carbon emissions — and absorbs more than eight million tons of carbon annually. The corridor also comprises almost all of Suriname’s watersheds, which provide 60 percent of the country’s water supply. The forests also provide medicines, food and construction material for Suriname’s indigenous people. Granman Ashongo Alalaparu of the Trio Tribe shares his advice: “Protect your area; protect your water; protect your land.” The new corridor, managed by the indigenous groups that live within it, provides economic benefits to Suriname — and to the indigenous people themselves, who are taking on jobs as rangers and park guards. It also has potential to generate income for the country as forest carbon markets develop. The Paris Agreement made it clear: Tropical forests represent at least 30 percent of the solution to keep the planet from radically overheating.</t>
  </si>
  <si>
    <t>Protecting the Epicenter of Marine Biodiversity: The Bird’s Head Seascape</t>
  </si>
  <si>
    <t>One in seven people depend on fish for their basic protein, and 350 million jobs worldwide depend on the marine sector. In Indonesia — the second-biggest seafood producer in the world — Conservation International is helping to ensure that the ocean provides the resources we need now and in the future. Home to more marine species than any other region, the Bird’s Head Seascape in West Papua, Indonesia, represents the global epicenter of oceanic biodiversity. It’s a paradise that was almost lost. In the early 1990s, local fishermen were ill-prepared to compete with an influx of poachers lured by Papua’s seemingly endless resources. Using fish bombs, cyanide and long-lines, poachers ignored the traditional ownership rights of indigenous communities — and fish populations plummeted. To compete, many Papuans had little choice but to employ the same destructive practices. Over the past decade, CI has worked with thousands of local people — almost all of them indigenous Papuans — to help transform the seascape from a playground for poachers to one of the Earth’s healthiest and most productive marine environments. By showing local indigenous leaders like Kristian Thebu how conservation efforts reinforce traditional ownership rights, communities were motivated to establish the largest marine protected-area network and no-fishing zones in all of Southeast Asia. To guard against poachers, local teams began to patrol the protected areas. Poaching by outsiders has been reduced by more than 90 percent, enabling corals, fish and the local economy to all rebound. Now, under CI’s leadership, the region is poised to become Indonesia’s first sustainably financed network of marine protected areas, serving as a model to inspire and inform others. “Through the generations, we passed down a traditional resource management system called ‘sasi’ that ensured each generation was always left with enough,” Thebu said. Now that is possible again.</t>
  </si>
  <si>
    <t>Expanding Our Reach</t>
  </si>
  <si>
    <t>Conservation cannot succeed unless everyone is in it together — that’s why partnerships with businesses and communities are such a crucial part of what we do. Conservation International collaborates with businesses to demonstrate that protecting the planet is good for the bottom line. We empower people closest to the forests, grasslands and coastlines that benefit us all, directing an average of 30 percent of our funds to communities. Engaging with businesses and communities has enabled CI to have a far greater impact than we would on our own, and 2015 saw our partnerships achieve concrete results around the world. The stories on the following pages highlight just a few of our biggest successes of the past year. Our partnerships are built into what we do. On the business side, CI’s Center for Environmental Leadership in Business helps companies minimize their environmental impacts. As more companies embrace sustainability, CI continues to help them meet growing global demands for food, water and energy in ways that are good for people and for the planet. Member companies of CI’s Business and Sustainability Council — established in 2003 as a forum for corporate leaders taking positive environmental actions in their businesses — have an employee base of 5.6 million people. On the community side, the Critical Ecosystem Partnership Fund (CEPF) — a joint initiative of Conservation International and six other partners — extends our reach to civil society around the world. Since 2000, CEPF has awarded more than US$ 192 million in grants to more than 2,000 organizations and individuals in 92 countries and territories, securing US$ 347 million in additional funds from other donors.</t>
  </si>
  <si>
    <t>Ecorangers Save Soil and Sustain Livelihoods in the Process</t>
  </si>
  <si>
    <t>As the global population tops nine billion in the coming decades, current food supplies will have to double. On a planet where 30 percent of cultivable land has become unproductive, restoring healthy soils is fundamental to preventing a food security crisis. In Africa, where conditions are most dire, how and where people grow food will determine the fate of the continent’s people, biodiversity and unique wildlife. Life has always been precarious for farmers in South Africa’s dry regions, with water scarcity, weather extremes, loss of livestock to predators and limited market access. But poor rangeland conditions, aggravated by overgrazing, have caused the area’s biodiversity and water supply to suffer. With less to eat, stressed livestock are more vulnerable to predation: Farmers have suffered livestock losses of up to 50 percent from predators at a cost of US$ 125 million per year. Gerbrand Nel, a technical manager with Conservation South Africa (CSA), Conservation International’s affiliate in South Africa, knows the challenge personally. “It was my dream to return home to raise a family on the farm where my parents, brother and sister still live,” he recalls. But he was shocked to find his family’s farmlands depleted and overrun by invasive species. In the Eastern Cape, CSA trains ecorangers to use a combination of traditional herding techniques and new technologies to prevent overgrazing — protecting biodiversity and water supplies — and a monitoring program to minimize loss from predation. The program also helps offset the costs of tagging and vaccines, which benefits livestock — and the people who rely on them.</t>
  </si>
  <si>
    <t>Creating Lasting Change</t>
  </si>
  <si>
    <t>Our success reflects the commitment and passion of people and partners around the world who support our mission. In fiscal year 2015, Conservation International raised US$ 165 million in revenue. Ever greater numbers of individuals from around the world have shown us that they share our vision. Through gifts large and small, they inspire us with their generosity and commitment. In addition, foundations, corporations and NGOs remain stalwart supporters of CI’s work and look to CI for leadership in understanding the intersection of human well-being and nature. CI is committed to using every dollar received in donations to further our conservation efforts. Due to our careful stewardship of contributions and emphasis on programmatic impact, we consistently earn high ratings from watchdog groups such as Charity Watch and Charity Navigator. Expenses in FY15 totaled US$ 124 million with 81.3 percent of funds going directly to programmatic costs. Support costs, including expenses related to management, operations and development, were 18.7 percent, in line with industry standards. To meet our goal of creating lasting change, we direct approximately 30 percent of our programmatic spending toward enabling local partners and communities to build capacity to care for their natural resources. CI ended fiscal year 2015 with US$ 264 million in net assets. An important indicator of the organization’s financial health and sustainability, net assets represent the cumulative revenue that CI has raised in excess of expenditures since the founding of the organization. CI’s net assets have steadily increased over time.</t>
  </si>
  <si>
    <t>CI And HP Listen To Tropical Forests</t>
  </si>
  <si>
    <t>Conservation International and HP are using science, technology and innovation to address one of the world’s most complex environmental challenges. Together, in 2013 we launched HP Earth Insights, a partnership that leverages HP technology to improve data collected through the Tropical Ecology Assessment and Monitoring Network, a program that captures real-time data from tropical forests around the world. HP Earth Insights serves as an earlywarning system for conservation efforts by quickly analyzing that data to understand species trends — such as whether a population is declining — across 17 research sites and more than 275 species.The Wildlife Picture Index Analytics System, built by HP, is a comprehensive dashboard and analytics tool. The insights it provides enable scientists, government officials and the public to see changes in ecology and biodiversity unfold in real time. Building on the effort to better understand what is happening inside tropical forests, HP also supported CI’s “Nature Is Speaking” campaign as the exclusive partner of the #NatureIsSpeaking hashtag, and committed US$ 1 million to conservation to encourage engagement with #NatureIsSpeaking on social media platforms.</t>
  </si>
  <si>
    <t>About "Nature is Speaking"</t>
  </si>
  <si>
    <t>If nature could speak, what would it tell us? This question was the inspiration for Conservation International’s “Nature Is Speaking” series of short films, each told by a part of nature. The films are voiced by acclaimed actors, including CI’s Vice Chair, Harrison Ford, as “The Ocean.” Launched in October 2014, “Nature Is Speaking” has generated over Two billion impressions and 48 million video views. The United Nations invited Conservation International to screen the films at the Paris climate talks in December 2015 to ensure that nature’s voice was heard and could help influence the outcomes of the historic climate agreement. People are joining us in listening to nature — and taking action. “Nature Is Speaking” films have been quoted by heads of state and tweeted by Oprah Winfrey. Most important, the campaign has inspired tens of millions of people around the world with the message that nature doesn’t need people — people need nature.</t>
  </si>
  <si>
    <t>Helping Ecotourism Take Flight In Northern Africa</t>
  </si>
  <si>
    <t>The Mediterranean Basin is one of the most popular tourism destinations, attracting nearly onethird of the world’s tourists annually. Unfortunately, all that attention puts pressure on the region’s natural resources. CEPF empowers communities to pursue ecotourism activities while also conserving the natural habitats that visitors come to see. In Tunisia, CEPF supported the Association Les Amis des Oiseaux (AAO), which has been developing ecotourism in northern Tunisia since 2013. AAO helps communities manage five of the country’s most important bird habitats, each of which benefits from support to rehabilitate tourism infrastructure and train local birding guides. Now, nonprofit organizations, government institutions and private sector partners at each site are starting to develop their own agendas — with biodiversity conservation at the heart of their plans. In a country where the tourism industry sustains 10 percent of the population and accounts for 6% of GDP, that’s no small victory — for nature and people.</t>
  </si>
  <si>
    <t>Disney Needs Nature</t>
  </si>
  <si>
    <t>For more than two decades, Conservation International and Disney have worked together to protect nature, save threatened species and improve human wellbeing. The collaboration reﬂects Disney’s commitment to reducing its carbon emissions and slowing deforestation for the beneﬁt of wildlife, communities and future generations. To date, Disney has made the largest corporate investment in CI’s forest carbon efforts, including seed funding to help launch a forest carbon offset project in Peru’s Alto Mayo Protected Forest. In 2015, CI teamed up on the release of Disneynature’s feature ﬁlm “Monkey Kingdom,” which supported CI’s efforts to protect monkeys and endangered species across Sri Lanka, Cambodia and Indonesia. In addition, the ﬁlm helped CI to achieve more than one billion shares on social media. This effort will continue to protect monkeys and other endangered species, and also help to restore forest areas that help provide fresh water to tens of millions of people.</t>
  </si>
  <si>
    <t xml:space="preserve">Demonstrating That People Need Nature In The Caribbean Islands </t>
  </si>
  <si>
    <t>In Haiti, mangroves, beaches, lagoons and cays are essential for providing habitats for fish, sequestering carbon, buffering communities from the effects of storms and attracting tourists. Unfortunately, many of these areas have been decimated by overfishing, pollution and unplanned development. CEPF has supported local conservation leaders such as CEPF grantee Jean Wiener, founder of Fondation pour la Protection de la Biodiversité Marine (FoProBiM), the only Haitian-operated and Haiti-based NGO dedicated to the protection and management of Haiti’s coastal and marine ecosystems. With funding from CEPF, Wiener and FoProBiM have protected Haiti’s delicate biodiversity, provided communities with new income opportunities and strengthened local organizations. Wiener was one of six recipients of the 2015 Goldman Environmental Prize, the world’s largest award for grassroots environmental activists, for leading “community efforts to establish Haiti’s first marine protected areas by empowering Haitians to see the long-term value in sustainably managing fisheries and mangrove forests.”</t>
  </si>
  <si>
    <t>A Warning from Mother Nature</t>
  </si>
  <si>
    <t>My planet is changing. My ice caps are melting. My rivers are drying up. My islands are disappearing. And my storms are making conditions for life more difficult. I can adapt to this, of course. Evolving is what I do best — but I fear for your future. Humans are the greatest disruptors to life on Earth. Your ambition has driven you to build vast cities, to invent ways to get more from less. I have been here for you, but now you are outpacing me. I can no longer replenish what you take. There is more you need to do. I am the source of the food you eat, the water you drink, the weather that shapes your daily realities. If you will not protect me, I cannot protect you. I need you to listen — before it is too late. You need me.</t>
  </si>
  <si>
    <t>What's Next: Protecting the Epicenter of Marine Biodiversity: The Bird’s Head Seascape</t>
  </si>
  <si>
    <t>The future of Bird’s Head Seascape looks bright thanks to Conservation International’s involvement in two key developments in 2015. The first was the local government’s declaration of West Papua as a “conservation province,” a legal framework to ensure that economic development in the province doesn’t damage the environment. CI is providing technical support as the regulations are written. Also in 2015, CI launched the Blue Abadi Fund — “abadi” means “forever” in Indonesian — to fund the long-term protection of the seascape. Early financial support from the Government of Indonesia and CI has set a promising course, but more funding will be needed to protect this singular reservoir of tropical marine species in perpetuity.</t>
  </si>
  <si>
    <t>Spotlight on Science: Vital Signs</t>
  </si>
  <si>
    <t>Established in Africa with a grant to CI from the Bill &amp; Melinda Gates Foundation, Vital Signs is creating a “gold standard” environmental monitoring system, which provides near real-time data and diagnostic tools to leaders around the world to help inform agricultural decisions and monitor outcomes. CI is leading the program in partnership with the Earth Institute at Columbia University and the Council for Scientific and Industrial Research in South Africa. The system is operating in five African countries — Ghana, Kenya, Rwanda, Tanzania and Uganda — with plans to roll out to more than 10 countries in Africa by 2020.</t>
  </si>
  <si>
    <t>Spotlight on Science: Ocean Health Index</t>
  </si>
  <si>
    <t>Conservation International is a founding partner of the Ocean Health Index, the first assessment tool that scientifically measures key elements from all dimensions of the ocean’s health — biological, physical, economic and social — to assess how sustainably people are using the ocean. More than 65 scientists and partners worked together to develop the Index, which provides an annual assessment of ocean health using information from over 120 scientific databases. We work to update scientific methodology with the latest techniques, produce annual updates and work with governments and universities to apply the Index on a regional or local scale.</t>
  </si>
  <si>
    <t>Spotlight on Science: Team</t>
  </si>
  <si>
    <t>The Tropical Ecology Assessment and Monitoring (TEAM) Network is an innovative partnership between Conservation International, the Wildlife Conservation Society and the Smithsonian Institution with the goal of better understanding how tropical forests are responding to a changing climate and disturbed landscapes. TEAM monitors more than 100 vegetation plots and almost 300 species of mammals and birds across 17 protected areas in Africa, Asia and Latin America. Data collected from TEAM sites are analyzed and made publicly available in near real time to provide data-driven insights for protected-area managers.</t>
  </si>
  <si>
    <t>What's Next: Launching a Conservation Corridor in Suriname’s Tropical Forest</t>
  </si>
  <si>
    <t>Conservation International is convening a coalition of governments and other partners in an effort to protect a further 30 million hectares (74 million acres) of forest across the northern Amazon and the Guiana Shield. When fully realized, the initiative will provide tremendous local and global benefits for nature and for people.</t>
  </si>
  <si>
    <t>Dinner Committees - Description</t>
  </si>
  <si>
    <t>Responding to the urgent need to protect nature for future generations, friends of Conservation International gathered at events in Houston, Los Angeles, New York and Washington, D.C., in FY2015. Their participation strengthened our professional network, expanded our family of supporters and raised essential funds for global conservation initiatives.</t>
  </si>
  <si>
    <t>What's Next: Ecorangers Save Soil and Sustain Livelihoods in the Process</t>
  </si>
  <si>
    <t>The ecoranger program is so successful that the Government of South Africa has asked CSA to lead a national rollout of an accredited training curriculum for ecorangers within three years. CI also plans to expand the program to other arid areas in Botswana, Kenya and additional countries.</t>
  </si>
  <si>
    <t>Nature at the Center of CI Solutions</t>
  </si>
  <si>
    <t>Conservation International 2014 Annual Report</t>
  </si>
  <si>
    <t>Typhoon Haiyan entered history books as the most powerful and destructive storm to ever make landfall. It also shed light on the powerful role natural ecosystems can play in protecting vulnerable communities against such catastrophic events. Churning across the Philippines in November 2013— at times with winds gusting over 315 kilometers (196 miles) an hour and storm surges swelling more than five meters (16 feet) high—the storm left widespread devastation in its wake, including over 6,000 fatalities and thousands of razed homes. Remarkably, amid some of the destruction stood intact buildings and unscathed families, protected, in part, by a natural barrier: mangroves. As buffers, mangroves can act as a first line of defense as they help absorb and dissipate the height and power of storm surges—and, in the case of Typhoon Haiyan, save lives. In the Philippines’ Verde Island Passage, Conservation International has helped rehabilitate, protect and manage around 200 hectares (nearly 500 acres) of mangroves as part of an ecosystembased adaptation approach: the use of natural ecosystems to help coastal communities protect life and property and adapt to rising sea levels and stronger storms. For the 830,000 people who live in these areas and depend on natural resources, mangroves not only shelter shrimps, crabs and fish that provide food and jobs—they also serve as a natural buffer against extreme weather events. Where Typhoon Haiyan passed through in the provinces of Oriental Mindoro and Northern Samar, villagers credit mangrove restoration with fewer casualties and less severe economic losses. “Where proper mangrove rehabilitation and management work has been done, the mangroves served their purpose of coastal protection,” says Enrique Nunez, country executive director of CI’s Philippines program. “The mangroves buffered against damage to local infrastructure and prevented potentially sizable losses of life.” In the small town of General MacArthur (in Eastern Samar province), mangrove barriers— combined with well-executed evacuation plans—helped the death toll remain at zero, while the storm killed 64 people in the next town to the north. It’s impossible to know how many of the more than 6,000 deaths across the Philippines could have been avoided if other areas had the same natural protective barriers. Still, the significant impact mangrove rehabilitation had on survival rates is a stark reminder of the value of natural systems—and the role they can play in helping communities around the globe adapt to the long-term uncertainties of a changing climate. At the time of Haiyan’s wrath, international leaders were gathered in Warsaw to continue negotiations toward a global climate agreement. Among the Philippines delegation was Nunez, who describes climate change as a “global challenge requiring a global solution.” “Climate talks should serve as an opportunity to negotiate an ambitious deal to set the framework for a drastic reduction in emissions, along with action to adapt,” Nunez wrote in a CI blog during the Warsaw talks on behalf of his nation, ranked by the United Nations as the third-most-at-risk to climate change in the world. While scientists are hesitant to directly link individual storms like Typhoon Haiyan to climate change, it’s clear that we are living in an age of adaptation. Scientists predict current carbon dioxide emissions will warm the planet well beyond 2°C by 2100, and this warming could lead to physical changes, such as rising sea levels, increased sea surface temperature, severe droughts in some places while more rainfall in others, and stronger, more frequent storms. Although nature-based measures like mangrove restoration are some of the most economical, sustainable and effective means available for addressing these risks, gaining global political and financial support is itself a challenge. “The full potential of meeting the needs of climate action—both mitigation and adaptation—cannot be realized without the inclusion of nature-based solutions,” explains Shyla Raghav, CI’s director of climate policy. “While at the global level what we need is large-scale transformation, it really will also require a lot of work at the local level to bring successful projects like our work in the Philippines to scale.” One year after Typhoon Haiyan cast a shadow on the Warsaw talks, a delegation of 20 CI scientists, researchers and analysts participated in the December 2014 Lima negotiations to help build momentum for the 2015 conference in Paris, where nations will come together to negotiate an agreement on climate with commitments on mitigation, adaptation and finance. “The decisions made this year will be critical to ensuring ecosystem-based adaptation becomes central to national and international strategies to protect ecosystems and vulnerable coastal communities from natural disasters and a changing climate,” Raghav says. “While undoubtedly there will continue to be many challenges along the way, I remain hopeful that we will be able to channel the collaborative spirit we saw in Lima into a strong outcome for our planet—and ourselves—in 2015.”</t>
  </si>
  <si>
    <t>Celebrating 15 Years Of Success With Starbucks</t>
  </si>
  <si>
    <t>As the world’s most widely traded tropical agricultural commodity, coffee has become a multibillion-dollar—and growing—global industry. But what effect does such high demand have on the planet, especially when most of the world’s key coffee-growing regions are the same areas that harbor a rich diversity of species and face the greatest pressure? At Conservation International, we recognize that business represents a vital part of the solution to preserving the health of our planet. That’s why we work with influential partners like Starbucks Coffee Company, whose leadership can catalyze widespread transformation. CI and Starbucks first started working together in 1998, building on the simple idea that the coffee we drink needs to be produced in a way that promotes improved farmer livelihoods while also conserving the natural resources we need to survive. Historically, coffee beans were cultivated in tropical and subtropical areas under the shade of trees that provided important habitats and helped control erosion. As demand for coffee around the world began to soar, traditional growing practices were often replaced by sun cultivation techniques, where forests are cut down and coffee is grown under full sun. Clearing forests by burning and logging not only releases more emissions into the air each year than all the cars and trucks in the world combined—it also degrades essential freshwater resources for communities living downstream. Our collaboration with Starbucks began in 1998 in Chiapas, Mexico, where we worked together to promote the cultivation of shade-grown coffee. This innovative partnership met with early success: In the first year, the number of farmers participating in the program grew by 30 percent, and their incomes rose by an average of 40 percent. Over the next several years, we replicated the model in Peru, Colombia, Costa Rica and Panama. Using the procedures identified through these projects, CI and Starbucks set out to establish a set of best practices to guide coffee purchasing for all of Starbucks. In 2003, we launched Coffee and Farmer Equity (C.A.F.E.) Practices—standards for responsible coffee growing that have had a measurable impact on the social, economic and environmental well-being of millions of farmers. The standards have been implemented across the coffee supply chain in 22 countries where farmers are participating in the program, and a robust verification process ensures that the standards are followed through at every step. By bringing increased income, improved coffee quality and better environmental practices to communities, C.A.F.E. Practices demonstrates how industry can improve, innovate, evolve and lead a worldwide transformation to sustainability. “When the partnership first started, about 30 or 40 million pounds of coffee were verified under this program,” says M. Sanjayan, CI’s executive vice president and senior scientist. “Now, almost 400 million pounds of coffee are grown sustainably under C.A.F.E. Practices—about 95 percent of all the coffee Starbucks purchases. And we’ve done that in a way that protects nature and improves farmers’ livelihoods.” Our holistic approach to helping coffeeproducing communities around the world has improved production practices and diversified income sources—through links to carbon markets, government programs and other incentive programs. Together, we have provided improved access to credit to more than 30 coffee enterprises in five countries— affecting more than 14,000 farmers and their families. In the process, we have directly conserved nearly 19,500 hectares (almost 47,000 acres) of land. “At Starbucks, we know that our livelihood depends on the livelihoods of farmers around the world and that we have the unique opportunity to leverage our scale in order to make sure they have access to the tools, information and capital they need to ensure the longevity of their farms,” says Craig Russell, executive vice president of global coffee for Starbucks. “Creating a sustainable, ethical sourcing model that the entire specialty coffee supply chain can benefit from not only ensures the longevity of this commodity, but also helps to make the world a better place in the process.” Starbucks is the first major coffee company to commit to ensuring that 100 percent of its coffee is ethically sourced, and the company is on track to deliver on its promise in 2015. But that’s just the beginning. We are continuing to work together to influence the entire coffee industry to source coffee in a way that is good for both people and the planet. “When a leading company as innovative and committed as Starbucks sets an important target like this, not only do they want to reach it, but they want to see the rest of the industry reach it as well,” says Peter Seligmann, CI’s chairman and CEO.</t>
  </si>
  <si>
    <t>Letter from our CEO</t>
  </si>
  <si>
    <t>Dear friends, The 1,000 people working for Conservation International (CI) in over 30 countries are realists. We work with governments, businesses and communities. The security and prosperity of hundreds of millions of people across this beautiful planet are exposed to the devastating threats caused by the erosion of ecological vitality: water and food shortages, extreme weather events, exposure to disease and loss of livelihoods. In response to this global pandemic, our commitment is to build and to support local, national and international breakthroughs in securing nature for the health and well-being of humanity. Our commitment is to act with urgency to conserve nature’s bounty. On the following pages, you will find illustrations of how we are responding to this challenge and the encouraging results that our approach—founded on partnerships—is having. You will read about our collaboration with Starbucks to transform how coffee is produced. If Starbucks can source coffee sustainably, can we lead the entire coffee industry to do the same? We are committed to doing so. If coffee is produced sustainably, why not other commodities, such as palm oil or soy or tuna? We think this can be done. These are the types of questions that continue to drive us at CI as we scan the business landscape looking for where we can leverage the power of the private sector. Working with the business community is only one part of how we get results. Good governance and enlightened policy are essential if we are to find a sustainable development path. CI engages with governments around the world as a trusted advisor on policies affecting natural capital. You will read in this report about the Pacific Oceanscape, a vision spearheaded by President of the Republic of Kiribati and CI Board member Anote Tong, to galvanize a joint conservation commitment of 23 Pacific nations and territories to sustainably manage an area of ocean the size of the moon’s surface. With strong support from CI, these countries have set aside protected areas of historic size to begin making the Pacific Oceanscape a reality. While this has been a year of breakthroughs, events also occurred that underscore the urgency of our work. In November 2013, Typhoon Haiyan struck the Philippines with crushing force. The losses to life and property were heart rending. Scientists have predicted that the warming of the climate and rising sea levels may intensify the impacts of these types of storms and erode the resilience of ecosystems. Tragedies like this strengthen our resolve to protect the forests, coral reefs and other ecosystems that will enable all of us to adapt to a changing climate. While our successes confirm our belief in the path we have taken, we are continually reminded of the need to think and act bigger. That spirit is what gives me such pride in the people of CI—our staff, our Board, our friends and our families across the world. As Nelson Mandela, whose passing we mourned in December 2013, famously said, “There is no passion to be found in playing small.” Together we are making a very big play—a play for our very future on this ever-astonishing planet. Your passion makes this big play possible. Thank you.</t>
  </si>
  <si>
    <t>Financing The Micronesia Challenge</t>
  </si>
  <si>
    <t>In addition to helping Pacific island states establish protected areas, CI provides essential funding to ensure they continue to benefit the people who depend on them. In FY14, for example, CI completed a US$ 3 million contribution to the island states of Palau, the Federated States of Micronesia and the Republic of the Marshall Islands in support of the Micronesia Challenge—a visionary pledge those nations made alongside Guam and the Northern Mariana Islands in 2006 to effectively conserve at least 30 percent of near-shore marine resources and 20 percent of land across Micronesia by 2020. In June 2014, Tong took another important step: announcing that PIPA will close to all commercial fishing effective January 1, 2015. This bold move aims to strengthen tuna stocks that will ultimately be available to commercial fishing outside the protected area for generations to come. To foster similar achievements in ocean conservation and support the ongoing management of PIPA (also the world’s largest UNESCO World Heritage site), CI and the Government of Kiribati provided a financial boost in FY14, with each investing US$ 2.5 million in the PIPA Conservation Trust. “PIPA is more than just a marine protected area. It is an investment the future of Kiribati,” President Tong says. “With PIPA, we are investing in our economy, our children, our cultural heritage and on a more global scale, we are investing in preserving food security for the world.” Fellow island territory New Caledonia joined Kiribati in the protection of the Pacific Ocean with the legal establishment of the Natural Park of the Coral Sea in May 2014. Covering nearly 1.3 million square kilometers (502,000 square miles)—or three times the area of Germany—this park is now the largest multi-use protected area on Earth, joining the safeguarded waters of the world’s largest lagoon: the 16,000-square-kilometer (6,000-square-mile) Lagoons of New Caledonia World Heritage Site. Together, these areas bring 90 percent of the French territory’s water under protection. The waters surrounding New Caledonia contain some of the world’s healthiest and well-preserved coral reefs, harboring 2,500-3,000 metric tons of fish. The region also boasts 48 species of shark, 25 marine mammal species, 19 species of nesting birds and five kinds of sea turtles—all of which attract tourists and their money to the country’s scenic beaches. Next steps will involve the government, CI, partners and representatives of the indigenous Kanak people working together over the next three years to build a management plan that will divide the park into different zones based on allowed activities, such as fishing.</t>
  </si>
  <si>
    <t>Island Nations Unite To Protect The Pacific</t>
  </si>
  <si>
    <t xml:space="preserve">An area of ocean the size of the moon might seem unmanageable—but with guidance from Conservation International, 23 Pacific island nations and territories have joined forces to care for the waters that millions of people depend on. This joint endeavor is called the Pacific Oceanscape, a framework for action inspired by Kiribati’s President Anote Tong and created by Pacific island leaders. Fostering an integrated approach to ocean management that is grounded firmly in the culture and beliefs of Pacific islanders, the Pacific Oceanscape has led to groundbreaking marine protected areas on a scale never before seen. Spanning an area four times the size of the United States, this vast region is home to economically important waters, harboring the world’s largest remaining tuna stocks, providing more than 13,000 jobs to Pacific islanders and contributing US$ 260 million to the region’s economy. But unsustainable and illegal fishing practices are taking their toll, robbing local fishermen of important income. Rising sea levels caused by global climate change also threaten local communities, a vast majority of which lie within 100 kilometers (62 miles) of the coast. That’s where the Pacific Oceanscape comes in. Although the 23 participants may be considered tiny island nations with modest terrestrial areas, they are in fact large ocean states. In fact, they oversee some 10 percent of the world’s total ocean surface—and they take seriously their responsibility to protect, manage and sustain the Pacific’s cultural and natural integrity. Perhaps no one more so than President Tong—also a CI board member—who has gone farther than almost anyone to protect the planet’s most pristine waters for the global good. In 2006, Tong partnered with CI and the New England Aquarium to create the 384,289-square-kilometer (148,375-square-mile) Phoenix Islands Protected Area (PIPA), safeguarding 550 species of reef fish and 200 species of coral, as well as giant clams, sea turtles, dolphins, whales, groupers and sharks—and above all, food security and livelihoods for his citizens. </t>
  </si>
  <si>
    <t>Each year, Conservation International invites friends and supporters to explore contemporary environmental issues with its experts through a series of thought-provoking dinner programs. Held in venues across the country, these gatherings provide a first-hand look at CI’s work and an opportunity to connect with the leaders whose actions are shaping a more sustainable future. In FY14, more than 840 guests attended CI events in San Francisco, Hawai‘i, Los Angeles and New York, raising US$ 2.5 million for our initiatives.</t>
  </si>
  <si>
    <t>Dinner Committees - Hawaii</t>
  </si>
  <si>
    <t>CI’s Hawai‘i Fish Trust was the focal point of the evening, with every dollar raised to support local, sustainable seafood production matched by a generous challenge grant. The program included opening and closing remarks by Melani and Rob Walton, an overview of CI by CEO Peter Seligmann and a traditional hula performance, followed by a conversation about ocean health and stewardship between Polynesian Voyaging Society President Nainoa Thompson and CI’s Chief Ocean Scientist Greg Stone.</t>
  </si>
  <si>
    <t>Boosting Government Funding For Conservation</t>
  </si>
  <si>
    <t>In FY14, CI and BirdLife International led a coalition of seven European organizations that successfully championed a US$ 800 million increase in funding for international conservation in the European Union’s 2014- 2020 budget—bringing the total investment to $2 billion. In the U.S., over $10 billion was secured in FY11-FY14 congressional appropriations for Development Assistance and the Global Environment Facility, providing crucial funding for forest conservation, wildlife protection, healthy marine ecosystems, sustainable landscapes and adaptation.</t>
  </si>
  <si>
    <t>Protecting Forests To Combat Climate Change</t>
  </si>
  <si>
    <t>In Madagascar, two forest projects covering nearly 1 million hectares (nearly 2.5 million acres) were verified under the world’s leading carbon verification standards. Another CI project in Fiji became the first verified restoration project in the Pacific. Together, the projects avoided the release of more than 4 million metric tons of CO2 since 2007 and reforested more than 1,000 hectares (nearly 2,500 acres) of land important for conservation.</t>
  </si>
  <si>
    <t>Dinner Committees - New York</t>
  </si>
  <si>
    <t>Kiribati President and CI Board member Anote Tong, whose environmental leadership has earned international acclaim, took the stage with New York Times columnist and author Tom Friedman to discuss the challenges his nation faces from the effects of climate change. The evening concluded with a conversation between Peter Seligmann and President + CEO of NRG Energy David Crane on the future of alternative energy.</t>
  </si>
  <si>
    <t>Creating Opportunities For Green Growth In Guyana</t>
  </si>
  <si>
    <t>CI and the Guyana Bank for Trade and Industry announced a US$ 300,000 loan fund for lowcarbon livelihoods that is entirely driven by the private sector. The fund, the first of its kind in the country, was launched with the signing of a lowinterest loan to the Helping Hands Cooperative to purchase and process locally and sustainably grown peanuts and cashew nuts.</t>
  </si>
  <si>
    <t>Advancing Sustainability In Africa</t>
  </si>
  <si>
    <t xml:space="preserve">Since 2012, CI has been working with African governments to realize the commitments of the Gaborone Declaration for Sustainability in Africa. In October 2013, the 10 signatory countries held a ministerial-level conference and developed a framework for tracking progress. CI also helped conduct a national assessment in Botswana to guide the nation’s new development strategies. </t>
  </si>
  <si>
    <t>Reducing Poverty + Promoting Conservation In Brazil</t>
  </si>
  <si>
    <t xml:space="preserve">CI and its partner, The Federal Rural University of Rio de Janeiro, were selected to monitor and propose improvements to a program that is reducing poverty and promoting conservation in rural areas. The Bolsa Verde Program aims to protect 30 million hectares (74 million acres) of forests and other ecosystems and benefit 45,000 families. </t>
  </si>
  <si>
    <t>Dinner Committees - San Francisco</t>
  </si>
  <si>
    <t>Introduced by CI Board member Laurene Powell Jobs, the program featured the first preview of CI’s Nature Is Speaking campaign. Lee Clow of Media Arts Lab shared insights on the creation of the online venture, a series of short films designed to expand awareness of the crucial role nature plays in maintaining human well-being.</t>
  </si>
  <si>
    <t>Scaling Up Forest Protection In Peru Usaid</t>
  </si>
  <si>
    <t>USAID awarded CI a US$ 3.5 million, three-year grant for a Sustainable Landscapes Partnership (SLP) in Peru, modeled after the existing SLP in Indonesia. Additional funding from The Walt Disney Company will help CI build upon its successful forest carbon project in Peru’s Alto Mayo Protected Forest.</t>
  </si>
  <si>
    <t>Protecting Manta Rays— Good Economic Sense</t>
  </si>
  <si>
    <t xml:space="preserve">Research from CI and partners showed that manta rays are worth far more alive (~US$ 1 million in tourism revenue) than if caught ($40- $500). This helped persuade the Indonesian government to ban manta ray fishing, thereby establishing the world’s largest manta ray sanctuary. </t>
  </si>
  <si>
    <t>Developing Dashboards To Measure Impact</t>
  </si>
  <si>
    <t>CI developed metrics dashboards for 26 countries where it works to measure the status of natural capital, effective governance and sustainable production. The dashboards also assess national trends on human wellbeing across four key areas: freshwater provision, food security, livelihoods and climate resiliency.</t>
  </si>
  <si>
    <t>Creating The World’S Largest Protected Area</t>
  </si>
  <si>
    <t>With support from CI, New Caledonia passed legislation to create the Natural Park of the Coral Sea, covering 1.3 million square kilometers 502,000 square miles) of ocean and remote islands. Its management plan as a multiuse marine protected area is under development.</t>
  </si>
  <si>
    <t>Evaluating Ocean Health</t>
  </si>
  <si>
    <t>The Ocean Health Index assesses key elements of ocean health to gauge progress toward sustainable use of ocean resources. In FY14, CI improved methods to issue scores for 221 countries and territories. The cumulative score, 67/100, indicates opportunities for more effective management.</t>
  </si>
  <si>
    <t>Scaling Up Efforts To Improve Lives In Bolivia</t>
  </si>
  <si>
    <t>In Bolivia, CI supports a program that promotes conservation of indigenous lands by avoiding deforestation while promoting human well-being. Bolivia’s government expanded the program to a national effort, with the goal of protecting 1 million hectares (nearly 2.5 million acres).</t>
  </si>
  <si>
    <t>Improving Environmental Standards For Consumer Goods</t>
  </si>
  <si>
    <t>Conservation South Africa and the Consumer Goods Council of South Africa launched an Environmental Sustainability Standard that will build a common understanding and promote continual improvement of the environmental footprint from the production of goods from more than 12,000 companies.</t>
  </si>
  <si>
    <t>Dinner Committees - Los Angeles</t>
  </si>
  <si>
    <t>CI presented its Global Conservation Hero Award to Skip Brittenham in recognition of his 25 years of service and dedication to CI’s mission. The evening’s highlights included remarks by Jeffrey Katzenberg, Harrison Ford, Peter Seligmann and Skip and Kristina Brittenham.</t>
  </si>
  <si>
    <t>Funding Conservation As A Gef Project Agency</t>
  </si>
  <si>
    <t>CI became a Project Agency for the Global Environment Facility (GEF), the largest public funder of projects to improve the global environment. Working with the GEF Secretariat, CI can now assist recipient countries in preparing and implementing GEF-financed projects.</t>
  </si>
  <si>
    <t>Contributing To The Ipcc 5Th Climate Change Assessment</t>
  </si>
  <si>
    <t xml:space="preserve">CI’s Fabio Scarano was a lead author on the UN-IPCC’s fifth global climate change assessment report, which states that conservation combined with poverty reduction can be a powerful tool to reduce vulnerability and help societies adapt to climate change. </t>
  </si>
  <si>
    <t>Using Data To Inform Agricultural Investments</t>
  </si>
  <si>
    <t>Launched by CI and partners in 2012 to collect data on soils, water availability, weather patterns and more, the Vital Signs project published the first-ever atlases of ecosystem services for Tanzania and Uganda to help inform agricultural investments.</t>
  </si>
  <si>
    <t>Supporting Green Growth In Indonesia</t>
  </si>
  <si>
    <t>In Sumatra, Indonesia, CI trained 800 local farmers on methods to improve the sustainable production of rubber, cocoa, coffee, palm sugar and palm oil. CI has also helped the farmers access markets, which provide economic alternatives to deforestation.</t>
  </si>
  <si>
    <t>Celebrating 10 Years Of Seascapes</t>
  </si>
  <si>
    <t>The seascapes approach celebrated 10 years of impact in 129 marine protected areas and the surrounding waters of four regions. Working with 150 partners, CI has helped place 5.3 million hectares (13 million acres) under new protection.</t>
  </si>
  <si>
    <t>Funding Long-Term Marine Protection In The Pacific</t>
  </si>
  <si>
    <t xml:space="preserve">The Phoenix Islands Protected Area—a Montana-sized protected area that supports some of the world’s largest remaining tuna stocks—received US$ 2.5 million from CI and $2.5 million from the Government of Kiribati to support its ongoing protection. </t>
  </si>
  <si>
    <t>Partnering To Save Africa’S Elephants</t>
  </si>
  <si>
    <t>At the Clinton Global Initiative annual meeting, CI joined African leaders, the Wildlife Conservation Society, WWF and others in announcing a renewed Partnership to Save Africa’s Elephants, committing to combat elephant poaching and ivory trafficking.</t>
  </si>
  <si>
    <t>Partnering With Business To Protect Forests</t>
  </si>
  <si>
    <t>CI partner Daikin Industries, Ltd. invested in a reforestation project in Indonesia and scaled up its investment with a commitment of US$ 4.5 million for similar programs in Brazil, Cambodia, China, Liberia and India.</t>
  </si>
  <si>
    <t>nature doesn’t need people. people need nature</t>
  </si>
  <si>
    <t>Conservation International 2013 Annual Report</t>
  </si>
  <si>
    <t>If humanity vanished tomorrow, nature would go on without us. Yet we are totally dependent on nature. Every breath, every bite, every drop, our health and our prosperity—it all comes from nature. Our oceans, forests, rivers, wetlands and savannahs are our lifelines. Despite this, the natural world is being chopped down, burned, poisoned and used up at an alarming rate. The convergence of ecological loss with the impacts of a changing climate and a rapidly growing global population is creating the perfect storm. In just four decades, there will be more than 9 billion people living on Earth, and the global middle class will jump from 1 billion to 3 billion. Global demand for water, energy and food will double. Conflicts between and within nations for water, and the other goods and services that nature provides, may intensify. If we do not change the course we’re on, we will need two Earths to sustain us. We only have one. This challenge may seem insurmountable, but it is not. Communities, businesses and governments across the globe are waking up to the severity of the problems we face, to the interconnectedness of our pale blue dot, and to the reality that saving nature is the only way to save ourselves. At Conservation International, we have responded by refining our strategy to become more focused and better positioned to find transformative solutions. We are identifying and protecting the spectacular but vulnerable places on land and at sea; working with the private sector to promote sustainable business practices; and engaging with governments to ensure they have the knowledge and tools to make decisions that will benefit humanity now and for generations to come. In FY13, we narrowed our focus to six geographic priorities: Amazonia, the Eastern Tropical Pacific Seascape, the Pacific Oceanscape, the Greater Mekong region, Indonesia and Sub-Saharan Africa. These places were selected because of their unique concentrations of natural wealth, because leaders in the regions have demonstrated a willingness to think outside the box when it comes to securing the economic and social stability of their people, and because these geographies are large enough to show measurable impact at scale. Within these geographies and at a global scale, we provide critical tools to businesses, governments and others to help them make informed decisions regarding their natural wealth. In FY13, we launched the Ocean Health Index (www.oceanhealthindex.org), the first comprehensive, open-access, global assessment of our oceans and the benefits they provide to people. (Read more about the Ocean Health Index on page 18.) Throughout FY13, we also engaged the private sector—because no effort to protect our planet will be successful if it fails to ensure that business can continue to be an engine for economic growth and jobs without further depleting the foundation of our natural wealth. We revitalized our Business and Sustainability Council—a corporate forum where members can collaborate with Conservation International’s scientific and sustainability experts, and each other, to share success stories and pilot new and innovative demonstration projects. We also worked with many companies directly, including but not limited to Exxon Mobil, BHP Billiton, Starbucks and Nestlé. Frequently, the reach of our engagement extended well beyond our partners. In the case of Nestlé, we gathered satellite data from 32 supplier countries to show which regions within the countries are most at risk from deforestation. Nestlé is using this information to source its top commodities more sustainably—and sharing these results with the 400+ members of the Consumer Goods Forum, all of whom have committed to achieving zero-net deforestation from their global supply chains by 2020. (Read more about our work with Nestlé on page 24.) Finally, we worked with all sectors of society in FY13 to ensure that the places that sustain humanity are safeguarded. Achieving large-scale on-the-ground results requires building trust with a range of stakeholders—which takes both time and honesty—but as we saw throughout the year, the payoff is immense. Since 2000, Conservation International has worked closely with partners in the Guiana Shield, in South America, to secure wilderness areas and to prevent deforestation. Our efforts began in Brazil and expanded to Suriname and Guyana. This year, we made great progress working with Suriname’s indigenous communities to identify and map the places that are especially important to their culture, economy and recreation. The maps have formed a key input for the pending creation of what will be the final piece of the largest contiguous protected primary forest in the world, an area covering 14 million hectares. In the Pacific, Conservation International has worked alongside island leaders since 2006 to help them safeguard their natural wealth. Initially, we provided counsel and support to President Anote Tong of Kiribati on the design and implementation of the Phoenix Island Protected Area. Others in the region hoped to follow in Kiribati’s footsteps, but the challenges of securing vast ocean expanses loomed. Undaunted, Conservation International worked closely with the Pacific Islands Forum and regional agencies to design the Pacific Oceanscape, an ambitious framework for sustainably managing 10 percent of the ocean’s surface, endorsed by the leaders of 15 Pacific Island countries in 2010. In FY13, members of the Pacific Islands Forum made historic commitments to ocean conservation, including a 1.2-millionsquare- kilometer marine park in the Cook Islands and a 1.4-million-square-kilometer marine protected area in New Caledonia. And four years after its launch, an effort in Peru’s Alto Mayo Protected Forest— with partners as diverse as the Peruvian government, Disney and local smallholder farmers—has reduced carbon emissions from deforestation by 2.5 million metric tons, the equivalent of taking 500,000 cars off the road for a year. (Read more about our work in Alto Mayo on page 12.) But this is just a snapshot of the vital work we’re doing. As you’ll see in the pages that follow, we are taking many more bold actions to protect our planet and ensure human well-being around the world. These successes are shaping our future and, as we succeed, will define who we are and why Conservation International is a special institution. We have extraordinary drive and a commitment to constantly learn and improve. We also know that success depends upon our ability to partner with others. In fact, every effort is carried out in close collaboration with carefully selected, truly exceptional organizations. We are actively involved in productive partnerships with the governments of China, the United States, the EU, France, Japan, Brazil, Indonesia, Cambodia, Peru, Colombia, Guyana, Suriname, Botswana, Liberia, South Africa, Kiribati, the Cook Islands and Fiji. We have deepening relationships with major foundations and multilateral agencies such as the Gates Foundation, the Rockefeller Foundation, The Walton Family Foundation, the World Bank and the Inter American Development Bank. And finally, Conservation International could not exist without the amazing commitment and generosity of our many donors and supporters. It is an honor and a privilege to have you on our side—and to be working together for our noble cause.</t>
  </si>
  <si>
    <t>Alto Mayo: protecting critical lands + waters</t>
  </si>
  <si>
    <t>“Why cut down a tree? A tree is your life,” says Segundo Guevara. Segundo is a farmer working with Conservation International in Peru’s Alto Mayo Protected Forest. Working with farmers like Segundo and with the country’s national and regional governments, we’re demonstrating that poor communities can improve their well-being—without destroying the rainforests that sustain all life on Earth. We know some of the impacts that happen when the Alto Mayo Protected Forest, which covers more than 182,000 hectares (450,000 acres) in the Peruvian Amazon, is not sustainably managed. Critical “services” provided by the forest—including crop pollination, carbon storage and fresh water that runs from the Mayo River—are put at risk. Already, deforestation has increased sediment in the river and slowed its flow, threatening the supply of fresh water that sustains lives, nourishes crops and supplies hydropower, particularly to the lowlands. Addressing the forces that drive deforestation and maintaining the forest’s life-sustaining benefits are at the root of Conservation International’s partnership with the Ministry of Environment of Peru, the country’s National Service of Natural Protected Areas, the Regional Government of San Martin and other local groups. Although the Peruvian government designated the Alto Mayo Protected Forest as a protected area in 1987, the resources needed to enforce protection have been lacking. People have long settled in the area illegally, clearing land for agriculture, housing and other needs. Construction of a road in the area has encouraged more settlers in recent years. With the number of residents in the Alto Mayo basin now reaching nearly 220,000, the area suffers some of the highest poverty rates in the region. Agriculture comprises 30 percent of the region’s economic activity, with coffee as the main product. One common problem occurs when coffee farmers lack the needed information and tools to optimize their practices. Plots become infertile, so farmers cut down more trees to plant in new areas. Cumulatively, these activities add up to significant deforestation and loss of the forest’s natural benefits that people depend on. Five years ago, Conservation International teamed up with The Walt Disney Company to address the underlying drivers of deforestation and help local communities develop. Through this model, we have entered into conservation agreements with more than 300 coffee farming families in the Alto Mayo. In exchange for agreeing to stop clear-cutting and helping restore degraded lands, farmers receive training to improve their long-term crop yields, such as how to grow coffee in the shade, make organic compost and treat fungi that affect tree health. The families also receive farming equipment, medical supplies, educational materials and jobs patrolling the forest. When Segundo Guevara, who has grown coffee since he was 16, moved his family into the Alto Mayo, he was unaware of the area’s protected status. Like many of the Alto Mayo’s settlers, he purchased a few acres of land, without realizing that no legal title came with it. To plant coffee and other crops, Segundo cleared land by burning forest. When he learned that his activities were not only failing to optimize his yields, but also contributing to widespread deforestation, he entered into a conservation agreement with Conservation International. In addition to converting to sustainable farming practices, Segundo now contributes to reforestation efforts with his family at a community tree nursery. Conservation International has been working with the Peruvian government to allow current residents like Segundo and his family to remain on the land as protectors of the forest. The scale of impact, however, goes far beyond Segundo and his family. In November 2012, the Alto Mayo project was successfully validated and achieved gold level certification under the world’s leading standards (the Verified Carbon Standard and the Climate, Community and Biodiversity Standards) through an independent audit. The verification confirmed that the project has generated more than 2.5 million metric tons of emissions reductions between 2009-2012—the equivalent of taking over 500,000 cars off the road for a year. With funding from USAID in 2013, we are extending these efforts. We also signed an agreement with the National Park Service of Peru to co-manage the Alto Mayo Protected Forest for the next five years, helping to protect the forest against threats like the extraction of forest resources. The Alto Mayo pilot initiative is showing how putting a value on the benefits that nature provides can be an important tool for funding work to bolster communities’ economic security, while conserving the natural resources they rely upon. Segundo reports that since implementing the new sustainable farming techniques, both his crop production and income have improved. “It’s always good to take care of the forest, so the animals don’t leave and the water doesn’t go away,” he says. “If not, we would be harming our children.”</t>
  </si>
  <si>
    <t>Parnering with Nestlé: catalyzing widespread 
transformation</t>
  </si>
  <si>
    <t>Nestlé S.A. is the world’s largest food company, producing everything from chocolate and coffee to dairy products and bouillon cubes and operating in 86 countries. But where does Nestlé get all this food? To ponder this question is to understand the massive impact an industry leader like Nestlé can make on our planet’s natural capital—like healthy forests—through its sourcing of agricultural materials for products and packaging. And it demonstrates why Conservation International works with influential partners like Nestlé, whose leadership can catalyze widespread transformation. With a growing global population, we must find ways to feed everyone without undermining the Earth’s ability to continue to provide for us into the future. Conservation International has long recognized that private industry represents a vital part of the solution to preserving the health of our planet. We work with businesses from small-scale farmer co-ops to the world’s largest corporations. In 2000, we established the Center for Environmental Leadership in Business to help companies minimize their environmental impacts. As more companies have begun to embrace sustainability, we are leveraging their size and scale to develop and implement innovative solutions that result in net positive benefits for people and the planet. Such was the case when Duncan Pollard, Nestlé’s head of stakeholders engagement in sustainability, approached Conservation International in 2012 for help. Nestlé had already made an ambitious commitment to zero net deforestation by 2020 as a member of the Consumer Goods Forum. That means a commitment to stopping deforestation by making smart choices about how they source commodities such as soy, palm oil, beef, paper and board—in a way that encourages producers not to expand into forested areas. As Duncan says, “Nestlé believes that destruction of tropical rainforest and peat lands to cultivate crops is one of the most serious environmental issues facing us today, and we want to be a force in combating deforestation. We know we use some raw materials that have been linked to deforestation and loss of biodiversity, such as palm oil, soya, and paper and board. So we’ve made a commitment to ensure that the raw and packaging materials we source are not associated with any damage to existing forests.” But, with buying stations all over the world— and hundreds of thousands of direct suppliers and individual farmers delivering materials to them—it was hard to know where to begin. Nestlé was determined to ensure its plan did not exist solely as a concept at its Swiss headquarters, but could be implemented globally, with the ability to track progress. Nestlé needed guidance. To inform Nestlé’s sourcing strategy, Conservation International and Nestlé began with analysis of the company’s key commoditysourcing countries that are most affected by deforestation—from the expansion of livestock farming in Brazil to palm oil development in Liberia. We used existing research and satellite data to illustrate the areas at the greatest risk of deforestation. The result was a series of detailed maps for 33 priority countries that provide significant information for sourcing decisions. Accompanying factsheets contain other relevant data, such as the percentage of primary forest in a country, the key drivers of its deforestation and the percentage of its economy comprised by agriculture. By sharing the maps and factsheets with its operational teams worldwide, Nestlé has armed employees with a useful tool to work toward the company’s zero net deforestation pledge. For example, a coffee buyer seeing buying regions of Colombia or Indonesia might trigger a deeper investigation to understand if coffee is actually causing the deforestation in those countries. “The maps make it easier for us to see where deforestation is happening,” says Duncan. “We’ve found them particularly helpful for some countries, including Ethiopia, Honduras and Papua New Guinea, where it was difficult to track accurate data. This should also help us to better track our supply chain from farm to fork.” Nestlé and Conservation International have made all of the information publicly available to encourage others—including Nestlé’s competitors—to improve their sourcing practices as well. “The guidance provided by Conservation International can and should change the way companies, governments and civil society view the problem of deforestation. There is so much our industry can do in our supply chains by making a concerted effort to address the issue,” says Duncan. John Buchanan, Conservation International’s senior director of Sustainable Food and Agriculture Markets, emphasizes that successful collaborations like the Nestlé partnership remind us of the critical role that private sector leaders can play in solving global environmental challenges. “Food security is a global issue, but as the world seeks ways to produce more food, it has to be sustainable. After all, food is a product of nature, and neither farmers nor companies can thrive when nature fails.”</t>
  </si>
  <si>
    <t>The Ocean Health Index</t>
  </si>
  <si>
    <t>Inspired by a conversation between CI Board Member William (“Beau”) Wrigley, Jr. and Dr. Greg Stone, executive vice president of Conservation International’s Betty and Gordon Moore Center for Science and Oceans, the Ocean Heath Index was developed as an important tool to guide nations, businesses and policymakers that are responsible for managing ocean resources. As Greg recalls, “Beau is a successful businessman. He pointed out that, really, the oceans are an asset. In business, you always track whether your assets are increasing or decreasing. Why haven’t we figured out a way to do that for the ocean?” To begin, Greg reached out to two respected colleagues: Dr. Steve Katona, who was at the College of the Atlantic performing innovative studies in ocean health and ecosystem management; and Dr. Ben Halpern of the National Center for Ecological Analysis and Synthesis at the University of Santa Barbara, who had recently published groundbreaking research about human pressures on ocean resources. Together, they assembled a prestigious team representing the top institutions—including the University of British Columbia’s Sea Around Us project, the National Geographic Society, the New England Aquarium and more than 65 scientists from around the world—to tackle the considerable challenge of developing a new way to measure ocean health. From the beginning, the Ocean Health Index team was committed to challenging the lens through which ocean ecosystems are typically viewed. “What we realized in working together is that people and the ocean are no longer separate; people have to be included in the ocean ecosystem,” says Steve Katona, who joined Conservation International as managing director for the Ocean Health Index. “Humans are part of everything now, and if you could find ways to improve the benefits obtained from the seas and reduce the impact people have, the benefits flowing from the ocean would be much greater for people.” After four years, the team’s work culminated in the 2012 release of the Ocean Health Index, the first-ever world standard for gauging ocean health by calculating sustainable use of marine resources— giving the world, and each country with a coastline, hard numbers showing how each is performing. Information, including the details behind each score, is publicly accessible and free through the Index website (www.oceanhealthindex.org). The Index defines a healthy ocean as one that delivers a range of key ecological, social and economic benefits to people. These benefits range from food provision to tourism and recreation, biodiversity, carbon storage and more. Ocean conditions have never been assessed from so many different and important perspectives. In 2013, the Ocean Health Index global score was 65 out of 100, derived by averaging scores of the 151 coastal and island countries that are calculated annually. These scores provide useful information by identifying overexploited resources—as well as missed opportunities to maximize sustainable use of the ocean. And the Index is getting attention. After a Colombian newspaper reported the country’s score in 2012, Colombian officials wanted to collaborate with Conservation International to learn more. The Index’s framework resonated with Colombian policymakers. As a result, Colombia launched an Agenda Azul or “Blue Agenda” that contributes to ocean health while supporting jobs, food production, clean water, carbon storage and biodiversity. In June 2013, the Ocean Health Index’s first international training session took place in Santa Barbara, with participants representing Colombia, China, Israel, Philippines and Hawai‘i. In 2013, the World Economic Forum endorsed the Index as the first comprehensive measure of how sustainably we are using the ocean, and the team continues to refine methodologies and engage decision-makers in the process. “We want to support nations as they build healthy green and blue economies that thrive well into the future,” Greg Stone says. “If the world unites behind a common metric, the cumulative benefits of each decision and action will become global. Imagine what could happen if we all take aim at the same target.”</t>
  </si>
  <si>
    <t>Abstract</t>
  </si>
  <si>
    <t xml:space="preserve">Conservation International works to ensure a healthy, productive and joyful planet for everyone on Earth—because people need nature to thrive. Our approach is simple, yet transformative: protect our natural wealth We identify and protect the spectacular but vulnerable places on land and at sea that are especially important to humanity—the places that provide our food, water and the air we breathe. foster effective governance We engage with governments to ensure that leaders have the knowledge and tools they need to sustainably manage their natural wealth for the long-term well-being of their people. promote sustainable business We work with companies—particularly those that have big global footprints in industries like mining, energy and agriculture—to ensure that the production of vital goods and services continues to flow and supports economic growth without undercutting nature’s ability to support humanity. </t>
  </si>
  <si>
    <t>Assessing Accomplishments in Cambodia</t>
  </si>
  <si>
    <t>An independent review found that the 400,000+ hectare Central Cardamom Protected Forest —an area Conservation International has worked to protect—has the lowest deforestation rate compared to surrounding forests in the Northern Cardamom region, despite the enormous and increasing pressures it faces. The review team talked to partners, donors, government and local experts; visited the forest; and used satellite imagery analysis to measure deforestation. The imagery analysis showed that just 2 percent of the total program area has lost vegetation in the past six years, compared to 15 percent of the assessed buffer zone in that same period.</t>
  </si>
  <si>
    <t>Protecting the Pacific</t>
  </si>
  <si>
    <t>Members of the Pacific Islands Forum, which endorsed the Pacific Oceanscape framework in 2010, made historic commitments to ocean conservation in 2012, signaling that their pledge to sustainably manage 40 million square kilometers (15 million square miles) of ocean is gaining traction. As part of these commitments, the Cook Islands launched a 1.2-million-square-kilometer marine park, the largest of its kind at the time. It was quickly surpassed when New Caledonia soon after pledged to create a 1.4-million-square-kilometer marine protected area. Both of these initiatives were shaped and supported by Conservation International staff.</t>
  </si>
  <si>
    <t>Each year, Conservation International holds a series of dinners that are intended to be intellectually provocative and immersive experiences where staff and leadership have the opportunity to connect with some of the organization’s important supporters. Over the course of FY13, Conservation International hosted three fundraising dinners, ranging from a small intimate gathering to one of the largest galas in the organization’s history. In all, more than 800 guests attended events in Seattle, Los Angeles and New York City, which raised a combined total of US$2.9 million in unrestricted funds.</t>
  </si>
  <si>
    <t>Fighting Fires with Science</t>
  </si>
  <si>
    <t>Conservation International staff and scientists were awarded a highly competitive and prestigious NASA grant, which funded the development of a novel, web-based, decision support tool, Firecast. Firecast is an innovative system that uses emerging technologies and cutting edge research to deliver fire risk forecasting and near real-time detection of fires, drought and deforestation to subscribers through email alerts. The system is being used by decision-makers to strengthen forest surveillance and monitoring and improve fire management, fire prevention, protected areas management and sustainable land-use planning.</t>
  </si>
  <si>
    <t>Financing Long-Term Conservation Goals</t>
  </si>
  <si>
    <t>The Global Conservation Fund established three conservation funds that will provide long-term financing of important conservation work. A US$1 million endowment will support the Guyra Reta Reserve in Paraguay’s highest priority conservation area; a US$1 million endowment to the new Chachi-Cofan Socio Bosque Fund will support monitoring and technical coordination for more than 180,000 hectares in Ecuador; and a US$2.5 million disbursement will provide a crucial stream of sustainable financing to support long-term management of the Phoenix Islands Protected Area.</t>
  </si>
  <si>
    <t>Advocating for Biodiversity Funding</t>
  </si>
  <si>
    <t>In October 2012, Conservation International’s warning to “pay now for biodiversity conservation or pay more later” helped to forge a deal at the U.N. Convention on Biological Diversity that would double funding for biodiversity in developing countries from 2012 levels and maintain that funding through the remainder of the decade. The increased funding to developing nations would be used for conservation efforts and to create better lives for people everywhere.</t>
  </si>
  <si>
    <t>Marking 5 Successful Years in Indo-Burma</t>
  </si>
  <si>
    <t>In March, the Critical Ecosystem Partnership Fund—a partnership among Conservation International and allies in the public and private sectors—marked the end of a five-year investment in the Indo-Burma biodiversity hotspot of Southeast Asia. The initiative strengthened the protection and management of more than 2 million hectares (5 million acres) of land, protected 20 globally threatened species from the illegal wildlife trade and helped more than 100 local communities.</t>
  </si>
  <si>
    <t>Robert A. Iger, Chairman and CEO, The Walt Disney Company, for the benefit of Conservation International and honoring Disney and its commitment to conservation. CI and Disney have worked together for over 15 years around the shared value of protecting nature for the benefit of both people and the planet. Disney was presented the Global Conservation Leadership Award to honor and recognize its longstanding vision for nature conservation.</t>
  </si>
  <si>
    <t>Giving Fisheries a Boost in Timor-Leste</t>
  </si>
  <si>
    <t>The Government of Timor-Leste launched the nation’s first “No Take Zones”—areas where fishing restrictions and other protective measures enable fish stocks and coral reefs that support local people to be strengthened. The zones encompass important coral reefs that help with climate resilience; serve as reef fish spawning sites; enable fisheries replenishment; and protect key dive and snorkel sites for tourism purposes.</t>
  </si>
  <si>
    <t>Furthering Investments in Civil Society</t>
  </si>
  <si>
    <t>The European Commission committed €18 million (US$23.5 million) to the Critical Ecosystem Partnership Fund (CEPF) to empower civil society to conserve the world’s most critical ecosystems. In addition to Conservation International, other CEPF partners include the French Development Agency, the Global Environment Facility, the Government of Japan, the John D. and Catherine T. MacArthur Foundation and the World Bank.</t>
  </si>
  <si>
    <t>Sharing the ‘Direct Connection’ Message</t>
  </si>
  <si>
    <t>The Council on Foreign Relations, in partnership with Conservation International, convened a symposium in Washington, D.C., about the direct connection between resource scarcity and U.S. economic and national security interests. More than 150 thought leaders from various sectors heard CI’s message from panelists including CI Chairman and CEO Peter Seligmann and Board Members Harrison Ford and Richard Haass.</t>
  </si>
  <si>
    <t>Holding High-Level Conversations</t>
  </si>
  <si>
    <t>In May 2013, we continued to raise awareness of the importance of nature to human well-being when former Secretary of State Hillary Rodham Clinton took the stage with CI Vice Chair Harrison Ford at our 16th annual New York dinner. The two discussed the direct connection between international conservation and U.S. economic and national security interests.</t>
  </si>
  <si>
    <t>Reaching a Milestone in Rainforest Monitoring</t>
  </si>
  <si>
    <t>After more than five years of collecting camera trap images of birds and mammals, in February 2013, the Tropical Ecology Assessment and Monitoring Network (TEAM) announced its 1,000,000th photo—of an elusive jaguar in Peru. These images give Conservation International and our partners the data we need to measure forest health that people everywhere depend upon.</t>
  </si>
  <si>
    <t>Building Tools for Better Decision-Making</t>
  </si>
  <si>
    <t>In Colombia, Conservation International has built and shared a free, online software (Tremarctos-Colombia) that enables users to evaluate development impacts on protected areas, indigenous communities, climate change, ecosystems and more. The Ministry of Environment has recognized the platform as the official tool for gaining the first level of environmental approval for infrastructure projects.</t>
  </si>
  <si>
    <t>Protecting a Healthy Ocean in Hawai‘i</t>
  </si>
  <si>
    <t>Conservation International’s Hawai‘i Fish Trust program helped the State of Hawai‘i launch a North Maui enforcement unit, which is restoring ocean health and seafood security. The unit patrols a 13-mile stretch of coastline from Hulu Island to Baldwin Beach Park, work made easier with the gift of a patrol boat from Conservation International.</t>
  </si>
  <si>
    <t>Working with High-Impact Industry</t>
  </si>
  <si>
    <t>As part of our partnership with BHP Billiton to create lasting benefits through ecosystem protection, we announced the launch of the Five Rivers Conservation Project in Tasmania, Australia, which will finance the conservation of 11,000 hectares (27,000 acres) of old growth temperate rainforest, wild rivers and other areas critical to human well-being.</t>
  </si>
  <si>
    <t>Mapping Nature’s Benefits in Suriname</t>
  </si>
  <si>
    <t>Working together with indigenous communities, Conservation International is helping identify places on existing maps where local people derive essential ecosystem benefits to support their culture, economy and subsistence. The Government of Suriname will use the information for spatial planning and the development of land management actions in harmony with local needs.</t>
  </si>
  <si>
    <t>Winning Prestigious Environmental Awards</t>
  </si>
  <si>
    <t>Conservation International was named the winner of the 2013 Muriqui Award, one of Brazil’s most prestigious environmental awards for the Atlantic Forest Biosphere Reserve, a network of nonprofit organizations, government agencies and businesses. The prize is given annually to individuals or groups for outstanding efforts to protect the Atlantic Forest hotspot.</t>
  </si>
  <si>
    <t>Conserving the Eastern Afromontane</t>
  </si>
  <si>
    <t>The Critical Ecosystem Partnership Fund announced a plan to invest US$9.8 million in the Eastern Afromontane hotspot that stretches from Saudi Arabia to Mozambique and Zimbabwe. The hotspot provides many ecosystem goods and services that people rely on—particularly the provision of fresh water that supports agriculture and food security.</t>
  </si>
  <si>
    <t>Creating a Shark + Ray Sanctuary in Indonesia</t>
  </si>
  <si>
    <t>In February 2013, the government of Raja Ampat, Indonesia, announced the formation of Indonesia’s first-ever shark and manta ray sanctuary. This 46,000-square-kilometer (18,000-square-mile) sanctuary, which Conservation International helped create, is particularly important as sharks maintain healthy fisheries, promote ecosystem health and can provide communities with substantial tourism income.</t>
  </si>
  <si>
    <t>Fighting Deforestation with a “Green Wall” in Indonesia</t>
  </si>
  <si>
    <t>In its fourth year, Conservation International’s Green Wall project in Indonesia has restored 300 hectares (more than 740 acres) of forest in the Gunung Gede-Pangrango National Park, the primary water catchment area for more than 30 million people living in five cities—including Jakarta, Indonesia’s bustling capital.</t>
  </si>
  <si>
    <t>Investing in Guyana’s Forests</t>
  </si>
  <si>
    <t>In July 2012, the Guyanese government launched the US$8.5 million Conservation Trust Fund to provide long-term financing for the management and care of the country’s protected areas. Financing was provided by Conservation International’s Global Conservation Fund and the German government development bank.</t>
  </si>
  <si>
    <t>Revitalizing the Business + Sustainability Council</t>
  </si>
  <si>
    <t>We have revitalized our Business and Sustainability Council (BSC)—a corporate forum where members can collaborate with Conservation International’s scientific and sustainability experts and each other. In March 2013, we relaunched the newly-designed BSC, which is poised to more effectively drive positive change.</t>
  </si>
  <si>
    <t>Advancing Sustainability in the Americas</t>
  </si>
  <si>
    <t>In February 2013, Conservation International announced the launch of its new Americas Center of Sustainability at an event in Brazil. The Center aims to promote innovations at the science-policy interface and to facilitate an exchange of experiences applied to sustainable development.</t>
  </si>
  <si>
    <t>Dinner Committees - Seattle</t>
  </si>
  <si>
    <t xml:space="preserve">Celebrating Conservation International’s 25th Anniversary with featured Speakers: His Excellency Anote Tong, President of Kiribati; Edward Norton, Actor + UN Goodwill Ambassador for Biodiversity; and with guest presenter Harrison Ford, Vice Chairman, CI Board of Directors </t>
  </si>
  <si>
    <t>The Honorable Hillary Rodham Clinton + Harrison Ford and honoring the legacy of Julio Mario Santo Domingo, Founding CI Board Member</t>
  </si>
  <si>
    <t>Maintaining Our Thought Leadership</t>
  </si>
  <si>
    <t>Over FY13, Conservation International staff authored or co-authored 66 publications that were cited a total of 283 times.</t>
  </si>
  <si>
    <t>Leadership Message</t>
  </si>
  <si>
    <t>Conservation International 2012 Annual Report</t>
  </si>
  <si>
    <t xml:space="preserve">Fiscal year 2012 was a remarkable year— and a sobering one. No nation on Earth was spared by the convergence of the two extraordinary forces shaping our planet: climate change and ecological loss. We saw these forces in a superstorm on the East Coast of the United States, in the continued devastation of our oceans, in water crises and droughts across Asia and Africa. This is our reality. And if humanity is going to continue to thrive—if we are to create a habitable, just, prosperous world for our children and grandchildren —we must change. That is why Conservation International works at every level—from remote villages to the offices of presidents and CEOs—to help societies understand, and act upon, the most important truth of our time: People need nature to thrive. Our approach is simple, yet transformative. We are protecting our natural wealth—the essential places on Earth that provide our food, water and the very air we breathe—by ensuring that the most critical areas remain intact and capable of providing benefits to the communities that need them. We are fostering effective governance. Working with governments and civil society, we provide tools, counsel and training that enable leaders to make better decisions for the long-term health and economic stability of their people. And we are working with businesses that have big environmental impacts—like mining, energy and agricultural companies—to ensure that production does not destroy the ecological health and vitality of nations. Throughout the year, we saw concrete evidence that our efforts are paying off. We launched Vital Signs, an ambitious scientific project that will help us answer the question of how we can feed 9 billion people by 2050 without destroying nature. We partnered with the Government of Botswana to convene a summit, where 10 African nations agreed to incorporate nature’s value into their day-to-day decision-making and accounting. And around the world, we worked with communities, governments, businesses and foundations to safeguard the oceans, forests, rivers, savannas and wetlands that sustain and amaze us. As you read about these and other successes, we encourage you to take special note of CI’s organizational growth. Each year, more and more governments and businesses are joining us in the realization that it is in their enlightened self-interest to protect the planet. Thanks to our many allies, our organization remains strong and on sound footing. In fiscal year 2012, our expenses totaled over $150 million—the highest level of programmatic delivery in CI’s history. And we saw significant growth in programs central to our mission— including our Ecosystem Finance and Markets Division and our field programs in Indonesia and Brazil. We have much to be proud of. Yet we know that, in the words of the great poet Robert Frost, we have miles to go before we sleep. Ours is a tremendous challenge. With champions like you, however, we are as confident as we’ve ever been that we will rise to it. </t>
  </si>
  <si>
    <t>Working with Businesses on Smart Development</t>
  </si>
  <si>
    <t>Large infrastructure activities, such as those involving mining and energy, can be important tools for helping countries to grow and prosper. CI recognizes this fact—and the critical need to minimize the impact of these projects as they occur. That’s why, in 2012, we worked with a subsidiary of ExxonMobil to assess ways in which a liquefied natural gas project in Papua New Guinea could reduce its impact on biodiversity. Where impact was unavoidable, CI worked with the company to develop a plan for conservation actions to ensure that this large economic development project ultimately leads to good environmental outcomes for biodiversity.</t>
  </si>
  <si>
    <t>Building Partnerships to Tackel Global Challenges</t>
  </si>
  <si>
    <t>From farmers to consumers, ethically sourced coffee is good for everyone. That’s why CI helped our long-time partner, Starbucks Coffee Co., develop its responsible coffeebuying program, Coffee and Farmer Equity (C.A.F.E.) Practices, a decade ago. In 2012, we completed our most recent evaluation of the program, which found that, although changing social and environmental conditions is a long-term process, the sustainable practices encouraged by C.A.F.E. Practices is leading to improved conditions on the ground. Nearly 100 percent of farmers verified from 2008-2010 did not convert natural forests into agricultural land.</t>
  </si>
  <si>
    <t>Spreading the Word about the Importance of Fresh water</t>
  </si>
  <si>
    <t xml:space="preserve">Water, as the saying goes, is life. That’s why, in January 2012, CI teamed up with Disney’s Friends for Change and the Disney Worldwide Conservation Fund to help spread the word about why we need to protect the sources of our fresh water—everywhere on Earth. For several weeks, the millions of people who played Disney’s mobile game Where’s My Water?, one of the most popular mobile apps of 2012, saw messages from CI and Disney about freshwater conservation—helping to raise awareness of this critical issue. </t>
  </si>
  <si>
    <t>Making Conservation History in Africa</t>
  </si>
  <si>
    <t>In order to properly care for nature, we must respect what it gives us. And when representatives from 10 nations agree, it’s history in the making—as it was at the Summit for Sustainability in Africa, co-convened in May 2012 by CI and the Government of Botswana. There, 10 African nations stood alongside representatives of the private and public sectors and committed to valuing their “natural capital,” or the goods and services nature provides us—sending a powerful message to the rest of the world.</t>
  </si>
  <si>
    <t>Supporting The Stewards Of Our Lands</t>
  </si>
  <si>
    <t>Indigenous peoples—the stewards of our lands and waters—are key to protecting the planet. In July 2011, CI and our partners announced the first-ever trust fund dedicated to the long-term support of indigenous peoples in Brazil. Through funding and technical support from the Global Conservation Fund and CI-Brazil, the Kayapó Trust will support the Kayapó peoples in the protection of their rights and territory and, at the same time, will help prevent deforestation, one of the primary drivers of global climate change.</t>
  </si>
  <si>
    <t>Taking A Step Forward for Forests + Climate</t>
  </si>
  <si>
    <t>Finding innovative ways to keep forests standing is critical to fighting climate change. That was the message that 36 CI staff members from over 10 countries brought to the negotiations of the U.N. Framework Convention on Climate Change (UNFCCC) in December 2011 in Durban, South Africa. And the message was heard: The talks resulted in an agreement on standards for REDD+, a program that provides financial incentives to developing countries to keep their forests intact, thus reducing greenhouse gas emissions.</t>
  </si>
  <si>
    <t>Making Discoveries Under the Sea</t>
  </si>
  <si>
    <t>In March 2012, more than 60 scientists from CI-Brazil, local universities, Boston University and the New England Aquarium undertook the last leg of a three-legged expedition to explore Brazil’s Abrolhos Bank. The study’s findings—such as the discovery of the ecological functions of “buracas” (large shafts in the seafloor) that could help cycle critical nutrients through the ocean ecosystem—will give researchers and policymakers a deeper understanding of an area that supports vast fishing and tourism industries and more than 100,000 jobs.</t>
  </si>
  <si>
    <t>Measuring Nature’s Vital Signs + Our Own</t>
  </si>
  <si>
    <t>In February 2012, with a grant from the Bill &amp; Melinda Gates Foundation, CI launched Vital Signs—a groundbreaking system for monitoring ecosystem health, agricultural productivity and human well-being in Ghana, Tanzania, Uganda and other regions of sub-Saharan Africa. The raw data and decision-support tools produced by Vital Signs will provide policymakers with a better understanding of the opportunities and tradeoffs that come with increased agricultural production—so that we can feed the world now, and for generations.</t>
  </si>
  <si>
    <t>Demonstrating Nature’s Value in Poverty Alleviation</t>
  </si>
  <si>
    <t>Can protecting nature alleviate poverty? In January 2012, researchers from CI, led by Dr. Will Turner, published a study that indicates a strong connection worldwide. The research shows that, every year, nature provides services like pollination and clean water that together have an estimated value of more than $1 trillion to poor communities. The key—and central to CI’s work—is sustaining these critical natural ecosystems and ensuring that people have access to the benefits they provide.</t>
  </si>
  <si>
    <t xml:space="preserve"> The success of CI’s events is made possible only by the extraordinary group of supporters and volunteers who give us their time, their energy and their ideas. We’re grateful for their commitments— and for their efforts, which enabled spectacular celebrations of CI’s 25th anniversary, helped us raise millions to secure human well-being around the world and gave us a platform to honor some of CI’s most steadfast supporters: Betty Moore, Gordon Moore and Henry Arnhold. </t>
  </si>
  <si>
    <t>Collaborating on Large-Scale Conservation Projects</t>
  </si>
  <si>
    <t>Bringing all relevant parties to the table can be critical for sustainability. That’s the principle behind the November 2011 launch of the Chingaza-Sumapaz-Guerrero Conservation Corridor Initiative in Colombia. CI is working with the local and national governments, private business, NGOs and local stakeholders to create corridors between existing protected areas— impacting more than 10 million people by protecting the sources of fresh water for the city of Bogotá and its surroundings.</t>
  </si>
  <si>
    <t>Using Nature to Adapt to a Changing Climate</t>
  </si>
  <si>
    <t>One of the best ways to adapt to a changing climate is to safeguard the natural buffers our planet already provides us. That’s why CI offers technical expertise to policymakers who want to make their countries more resilient—an effort that paid off in November 2011, when Filipino President Benigno Aquino III signed off on a national roadmap for climate change adaptation and mitigation that includes plans for ecosystembased adaptation.</t>
  </si>
  <si>
    <t>Protecting Indigenous Peoples’ Rights</t>
  </si>
  <si>
    <t xml:space="preserve">In April 2012, Peru’s National Congress approved legislation recognizing indigenous peoples’ right to prior consultation on any legislative or administrative measures that would directly affect their physical existence, cultural identity, quality of life or development. CI, as part of the Peruvian civil society, was a contributor to the formulation of this new policy, reviewing and providing input to the document. </t>
  </si>
  <si>
    <t>CI is working to improve and sustain human well-being by making nature the foundation of development. We invite you to join us. Visit our website at www.conservation.org to sign up for our eNewsletter and take action to help conserve our planet. You can also make a donation to CI. Every gift counts.</t>
  </si>
  <si>
    <t>Dinner Committees - Washington, D.C.</t>
  </si>
  <si>
    <t>Hosting a discussion about the direct connection between international conservation and America’s national security and economic interests</t>
  </si>
  <si>
    <t xml:space="preserve">Celebrating CI’s 25th anniversary, honoring Betty and Gordon Moore </t>
  </si>
  <si>
    <t>Celebrating CI’s 25th anniversary, honoring Henry Arnhold</t>
  </si>
  <si>
    <t>Conservation International 2011 Annual Report</t>
  </si>
  <si>
    <t>This year, Conservation International (CI) is celebrating 25 years of protecting nature for the well-being of humanity. And as we reflect now on the many conservation milestones and victories we have realized, it is gratifying to see just how far CI has come—and humbling to consider just how far we have yet to go. But as we stand on the verge of our next quarter-century, we couldn’t be more encouraged by the progress we have made—and the difference we are making. When CI was founded on a snowy night at Washington, D.C.’s historic Tabard Inn in 1987, our success was anything but assured. The small band of dedicated conservationists that gathered that evening had little more than a shared belief that the time for a new approach had come—that science, economics and local communities all have vital roles to play in international conservation. In our first year, we broke new ground by signing the first-ever debt-for-nature swap agreement with the government of Bolivia, which was—just the first of many solutions we would pioneer in the years to come. Since then, we have continued to innovate and scale up our efforts at a rapid pace. And through it all, we have stayed true to the ideals we’ve held since the beginning—our foundation of science, partnership and field demonstration remains as strong as ever. And while our original mission was to protect biodiversity around the world, the seeds of our renewed mission— protecting that biodiversity for the well-being of humanity— were there all along. They were present in our early efforts and enterprises that were grounded by a simple understanding: In order for conservation to succeed, it must reconcile both the needs of the planet and its people, and it must secure both life and livelihoods. Today, milestone by milestone, we are witnessing this vision coming to fruition in ways and in proportions we once only could have imagined. We see it in our work on the Pacific Oceanscape, the most ambitious marine conservation in history, where the leaders of 16 island nations are bringing cooperative management and protection to 10 percent of the planet’s ocean surface—an area larger than the surface of the moon. These efforts aim to increase fish stocks, empower community conservation and promote effective adaptation to the impacts of climate change. We see it on the African continent, where our pilot project with the Bill &amp; Melinda Gates Foundation has given rise to a renewed commitment and funding to create Vital Signs—a robust monitoring network that will inform smart agricultural investment at a time of great intensification by measuring and integrating essential ecosystem services into decision-making. Through Vital Signs, a dynamic network of scientists and policymakers will benefit from critical data as they figure out how to produce enough food to feed the world’s growing population without damaging precious natural resources. We see it on the world stage in forums like the Summit for Sustainability in Africa—convened by His Excellency Ian Khama, president of Botswana, in cooperation with CI board members Rob Walton and Laurene Powell Jobs— where the leaders of 10 resource-rich nations committed to taking nature’s full measure and worth into their national accounting. Recognizing that healthy ecosystems underscore sustainable development, these governments are pledging to follow an economic development path that considers the value of nature and its services. And, finally, we see our vision becoming reality with the creation of the first trust fund to protect the Amazonian rainforest territories of Brazil’s Kayapó indigenous peoples. An initial donation of $8 million from CI’s Global Conservation Fund provided by the Gordon and Betty Moore Foundation and Brazil’s National Economic and Social Development Bank with support from the Amazon Fund will conserve 3 percent of the Amazon while offering sustainable economic activities for 7,000 people. More than ever, CI’s mantra—that safeguarding our future lies in safeguarding our planet—is resonating with community leaders, captains of industry and heads of state; these leaders increasingly understand that it is in their enlightened self-interest to properly value and protect the gifts of nature that sustain us. So we embark on the next quarter-century with a renewed sense of hope and, with your continued support, confirmation that we are charting a path toward a brighter future for the planet and the seven billion of us—and counting—who call it home.</t>
  </si>
  <si>
    <t>Financials</t>
  </si>
  <si>
    <t>Since our inception in 1987, CI has matured into a $140 million organization with more than 800 employees in offices spanning 28 countries across the globe. Funding to protect our precious, life-giving planet is scarce, and today we spend every conservation dollar as carefully and deliberately as we did when we first began on a shoestring budget of less than $2 million. CI’s funding model is rather unique within the nonprofit community. We are not a membership organization. In contrast to other organizations of our size, we are supported by a comparatively small group of dedicated, highly engaged donors who commit themselves to supporting high-impact, multi-year programs. This model allows us to minimize our fundraising costs while focusing our dollars and efforts on maximizing programmatic delivery. Our statement of activities, presented on page 9, outlines our revenue sources and illustrates how we invested these resources in fiscal year 2011.</t>
  </si>
  <si>
    <t>We imagine a healthy, prosperous world in which societies are forever committed to caring for and valuing nature, our global biodiversity, for the long-term benefit of people and all life on Earth.</t>
  </si>
  <si>
    <t xml:space="preserve">Building upon a strong foundation of science, partnership, and field demonstration, CI empowers societies to responsibly and sustainably care for nature, our global biodiversity, for the well-being of humanity. </t>
  </si>
  <si>
    <t>Conservation International 2010 Annual Report</t>
  </si>
  <si>
    <t>It was a year of high notes for Conservation International, including a string of successes— from the grass roots to the global stage—that confirmed our commitment to the protection of nature for the well-being of humanity. 2010 was a year of transformation. We moved beyond the launch of a new mission and began implementing a new strategy that supports human well-being by restoring and protecting ecosystems that provide essential goods and services. By working to safeguard those goods and services—and by becoming the trusted advisor to the communities and nations that rely on them—we will foster the development of healthy, sustainable economies that truly understand, value and benefit from the natural capital that underpins all societies. In addition to advancing historic international policy agreements, greening international supply chains, creating markets for ecosystem services and demonstrating the viability of healthy, sustainable economies, we also celebrated several milestones and new beginnings in 2010. CI opened offices in Singapore and Brussels to engage with governments and corporations in Asia and Europe, and Conservation South Africa was established as a CI affiliate. CI-Madagascar and CI’s Rapid Assessment Program both celebrated 20 years of positive, lasting impact, while the Center for Environmental Leadership in Business (CELB) and the Critical Ecosystem Partnership Fund (CEPF) marked 10-year anniversaries and impressive global impact. These milestones and the achievements on the pages that follow demonstrate the effectiveness of our endeavors at every level and affirm the solid foundation on which CI is built. We are moving forward with a challenging mission and a clear vision—eager to build on the conservation successes to date and take them to scale. As each passing year reveals more clearly, our well-being—our very future—is a shared one, because people need nature to thrive. Our vision of a healthy blue planet supported by a sustainable, green development path has never been more important. And with supporters like you beside us, it has never been more within reach.</t>
  </si>
  <si>
    <t>Rolling Up Our Sleeves: Selected 2010 Achievements</t>
  </si>
  <si>
    <t>Worked with local partners to restore a natural spring near the South African village of Leliefontein by removing invasive poplar trees from a nearby wetland, resulting in the reclamation of 26,000 liters of water per day—a critical freshwater resource in the arid region. Collaborated with local government authorities and partner Shanshui to establish the Pingwu Water Fund in China’s Sichuan Province. The fund compensates upstream communities for forest conservation that protects critical watersheds. Developed a train-the-trainers course entitled “Climate Change and the Role of Forests” to increase knowledge in indigenous and local communities on issues related to climate change and activities that may impact their lands and livelihoods. The course is available in six languages, and has been conducted in seven countries. Additional trainings have also taken place where attendees have led the course in their own communities. Continued to manage a global portfolio of 20 forest carbon pilot projects that cover more than 700,000 hectares of forest. Through reforestation and forest protection efforts, these projects will reduce emissions by an estimated 19.7 million tons over 30 years. Awarded $1.47 million in “green” loans to six businesses in two countries through CI’s Verde Ventures—a lending program that invests in small- and medium-sized businesses that contribute to conserving Earth’s biologically richest and most threatened areas. Created, in partnership with local government authorities, the Philippines’ largest locally established and first-ever “climate SMART” marine protected area (MPA). The Looc-Lubang MPA was planned with ecological resilience in mind to buffer it from the impacts of climate change. This MPA is a capstone in the five years of investment in the Sulu-Sulawesi Seascape which fostered a 242 percent increase in the total marine area under some form of protection, secured a 79 percent increase in total no-take zone area, and facilitated the development of governance and institutional mechanisms that are now leading examples of how to deliver marine conservation at scale.</t>
  </si>
  <si>
    <t>The Way Forward</t>
  </si>
  <si>
    <t>2010 was declared the International Year of Biodiversity by the United Nations, but by the time the parties to the Convention on Biological Diversity convened in Nagoya, Japan, in October, it was clear that the world’s nations had fallen short of the goals they had set just eight years earlier. The rate of biodiversity loss was still accelerating, and all agreed that the threats must be addressed— yet only 13 percent of the planet’s land and less than one percent of the oceans were under some form of protection. By drawing upon our scientific expertise and policy experience, CI mounted a campaign to increase that protection to unprecedented levels. More than 18,000 people from 150 nations signed our petition to safeguard the rich diversity of life on Earth—and the invaluable services it ultimately provides us—by strategically protecting and effectively managing a greater percentage of Earth’s terrestrial and marine ecosystems. More than any other nongovernmental organization, CI was able to influence and energize the proceedings in Nagoya, with nearly 50 staff members in attendance not only as observers, advisers and presenters, but also as members of the delegations of 10 participating nations. And with CI Vice Chair Harrison Ford present as a spokesman, the rallying cry to set bold new targets for ecosystem protection was heard around the world. In the end, CI’s efforts were instrumental in reaching international agreements to prevent the extinction and decline of threatened species, to ensure the equitable sharing of resource benefits and to protect 17 percent of terrestrial and 10 percent of marine areas by the year 2020.</t>
  </si>
  <si>
    <t>Advancing Global Solutions: Selected 2010 Achievements</t>
  </si>
  <si>
    <t xml:space="preserve">Contributed to discussions by parties to the U.N. Framework Convention on Climate Change (UNFCCC), whose decision in December in Cancun, Mexico, put the world back on track to establish a comprehensive global agreement on climate change action. CI staff participated throughout the year and at all levels to leverage CI’s field experience and scientific expertise for policy impact. Secured $3.11 million from the government of Norway for three years of implementation of CI REDD+ demonstration activities in Madagascar and Peru. Opened a CI office in Brussels, Belgium—an effort led by CI’s Center for Conservation and Government aimed at accelerating CI’s policy engagement at the European level and ensuring that conservation is at the heart of European Union decisions. Continued working with key partners to develop the Ocean Health Index. Like the Dow Jones, the Ocean Health Index will provide a global baseline measurement to unify and catalyze effective ocean resource management. This global assessment, a historical first, is nearing completion of the first annual rating, as teams of scientists collect and analyze data on over 50 indicators. The Index rating establishes a common language and reference point to inform and align policy and efforts to revitalize our ocean waters. Worked with partners and our Indigenous Advisory Group to effectively implement the U.N. Declaration on the Rights of Indigenous Peoples throughout CI programs, in international fora and in conjunction with national governments. Our work is strengthened by the fact that the US government, one of only four countries originally in opposition, signed the Declaration in December 2010. </t>
  </si>
  <si>
    <t>Engaging The Private Sector: Selected 2010 Achievements</t>
  </si>
  <si>
    <t>Received $1 million from the JPMorgan Chase Foundation toward REDD+ (Reducing Emissions from Deforestation and Forest Degradation “plus” conservation, the sustainable management of forests and enhancement of forest carbon stocks) projects, which sets a private-sector leadership example that could help catalyze public and multilateral financing commitments to fund forest projects around the globe. Partnered with Marriott International to design and manage a community-based conservation program in China’s Sichuan Province. The project site is an important upstream section of the Yangtze River watershed, which supplies half of China’s agricultural production—including two-thirds of the country’s rice. Awarded “gold” level certification—the highest level possible—under the Climate, Community &amp; Biodiversity Standards for the Toyota-supported Peñablanca Sustainable Reforestation Project in the Philippines. The project has planted around one million trees on more than 2,000 hectares (4,942 acres), paving the way for increased carbon capture, decreased soil erosion, increased water storage capacity and a resurgence of bird populations on reforested lands. The local communities whose livelihoods benefit from the forest are also being trained to maintain the project activities. Secured a $7 million commitment from the Walt Disney Company to develop large-scale REDD+ implementation programs in Peru and the Democratic Republic of the Congo—the single largest corporate commitment to REDD+ to date. Established an Asia-Pacific Business and Sustainability Council with 12 founding members, and held meetings in Singapore and Shanghai. The meetings brought together major corporations to discuss pressing topics in regional business sustainability, including fresh water, forest conservation and corporate sustainability metrics.</t>
  </si>
  <si>
    <t>Scaling Up Our Successes: Selected 2010 Achievements</t>
  </si>
  <si>
    <t>Supported the government of Ecuador with the implementation of Programa Socio Bosque— a national program that directly provides financial compensation to people in exchange for their forest protection efforts. The program has improved the living conditions of more than one million people and led to the protection of more than 540,000 hectares (1.3+ million acres) of forest and other native ecosystems. Established a state-wide framework for tackling climate change in Chiapas, Mexico—one of the first climate plans that will integrate mitigation and adaptation planning and activities at this scale. Worked with the government of Liberia to develop a national low-carbon economic development plan that examines the costs and benefits of development scenarios across a range of sectors, including timber, forest protection and agriculture. One finding: The carbon market could bring Liberia annual revenues of at least $55 million. Celebrated 20 years of CI-Madagascar which, despite recent political turmoil, has helped to create 38 new protected areas covering three million hectares by partnering with more than 150 local NGOs and 500 community associations. Partnered with local communities and the Cambodian Fisheries Administration to develop an expanded freshwater sanctuary on the Tonle Sap floodplain, in which native forest has been replanted and artificial reefs installed. This seasonally flooded forest is vital to Cambodia’s freshwater ecosystem, as it provides breeding grounds for migrating fish in the Mekong River basin and supports the most productive freshwater fishery in the world—and the livelihoods of millions of people who depend on it.</t>
  </si>
  <si>
    <t>Turning The Tide</t>
  </si>
  <si>
    <t>For Pacific Island states, the failing health of the oceans and the specter of climate change loom large. Left unchecked, these forces threaten lives, livelihoods—even the existence of the nations themselves. But for the 15 members of the Pacific Islands Leadership Forum that endorsed its creation, the Pacific Oceanscape heralds a new era of cooperation and security. The framework for the long-term, sustainable management of 38.4 million square kilometers (nearly 15 million square miles)—an area comparatively larger than the land area of Canada, the U.S. and Mexico combined—represents not only the largest marine conservation initiative in history, but also a new commitment among Pacific Island nations to work together to safeguard their future. Approved in 2010, the Pacific Oceanscape concept was introduced a year earlier by President Anote Tong of the Republic of Kiribati and designed with support from CI. And it’s not the first successful collaboration between the two; with partners including the New England Aquarium, Kiribati and CI worked together to create the Phoenix Islands Protected Area (PIPA), a pristine ocean paradise rich in fish and coral that is both part of the Pacific Oceanscape and the largest marine protected area in the Pacific. CI’s Global Conservation Fund played a vital role in PIPA’s creation, providing significant funding for both its development and ongoing management and technical assistance for its implementation. In 2010, PIPA was recognized by UNESCO as a World Heritage Site—covering an ocean territory the size of California and some 6,000.</t>
  </si>
  <si>
    <t>Change Is Brewing</t>
  </si>
  <si>
    <t xml:space="preserve">When Conservation International and Starbucks Coffee Company first joined forces more than a decade ago, it was with the goal of ensuring that coffee is produced sustainably. In 2003, through the Coffee and Farmer Equity (C.A.F.E.) Practices for ethical sourcing, that commitment to responsibility was put into action—transforming not only the lives of coffee growers and their communities, but also helping to transform the practices of the burgeoning coffee industry. But that’s just part of the story. Those efforts to demonstrate that coffee can be grown in ways that benefit people and the environment alike have grown into one of the first and most notable corporate engagements to address climate change. By supporting the protection of standing forests and the restoration of degraded landscapes through field projects in critical areas in Mexico and Indonesia, the collaboration took conservation beyond the coffee farm and into the surrounding regions—activating effective strategies for climate change mitigation and adaptation. In the Mexican state of Chiapas, for example, the groundwork laid by CI and Starbucks helped to inform a statewide action plan for tackling climate change in 2010—and to convene the parties that will connect the state of California, a market for carbon offsets, with the state of Chiapas, which can benefit from its conservation efforts to reduce emissions from forest loss and degradation. Led by former Governor Arnold Schwarzenegger, these innovative efforts set a powerful precedent for creating climate change solutions at the state and regional levels. </t>
  </si>
  <si>
    <t>2010 Highlights</t>
  </si>
  <si>
    <t>Through our commitment to partnership and collaboration, Conservation International is forging a brighter future for both people and nature—with an integrated, strategic approach that starts small, but delivers big results. It begins on the ground, where CI’s foundation—science, partnership and field demonstration—not only directly improves livelihoods and communities, but also validates the approaches that can be built upon for future success. By working with governance at all levels, we’re taking those successes to scale by helping nations—and entire regions—ensure a better tomorrow by protecting their natural capital today. To transform lives and lifestyles, we count businesses and corporations among our most influential partners—whose power and reach give them the potential to create positive change on an enormous scale. And, as an effective and respected voice in the global conversation, we are influencing practices and advancing policies to create global solutions to the most pressing issues of our time. Some of the highlights and successes of this last year—and the positive results that you have helped to make possible—appear on the pages that follow. Jump in.</t>
  </si>
  <si>
    <t>At its heart, Conservation International’s work is about relationships. It’s about seeing the interconnectedness of the natural world and understanding the ways in which we all depend upon the gifts of nature for our well-being. It’s about convening the right people and developing the programs and policies that together can advance a common cause. And it’s about cultivating partnerships and working in collaboration with brave hearts and like minds to create positive, lasting change. It’s not just a high-minded way to work; it’s the only way. The problems that now confront our planet and its people are of such magnitude and complexity that no one can solve them alone. Fortunately, we don’t have to do it alone. As surely as the well-being of nature and people go hand in hand, so do your support and our results.</t>
  </si>
  <si>
    <t>Scope</t>
  </si>
  <si>
    <t>We are engaged globally—but concentrate major efforts on selected geographies because of their importance for ecosystem services, biodiversity and their contributions to human well-being, and because they present opportunities for transformational and lasting, positive change.</t>
  </si>
  <si>
    <t>Discovering Natural Solutions To The Biggest Challenges Of Our Time</t>
  </si>
  <si>
    <t>Conservation International 2009 Annual Report</t>
  </si>
  <si>
    <t>At CI, we have transformed the way we do our work, but many things remain unchanged—our commitment to partnerships and field work, and, in particular, our deep commitment to scientific pursuit. In FY09, CI’s experts worked with scientific, academic and private sector partners as well as local communities to conduct, assemble and assess groundbreaking research on biodiversity, climate change, freshwater resources and other issues, expanding the development of useful science about the intricate linkages between nature and human well-being. On land and at sea, our Rapid Assessment Programs led a roster of crack scientific teams to identify species-new-to-science, previously unknown populations of species and other discoveries in places as diverse as Colombia, Ecuador, Guyana, Madagascar, Papua New Guinea and Venezuela. Our scientists also helped to identify and map the distribution of more than 20,000 freshwater species (fishes, dragonflies, amphibians, turtles and more) worldwide. CI led environmental assessments that found that one-third of the world’s reef-building corals face elevated extinction risk from climate change and local impacts, and that the Galapagos Islands and the Verde Island Passage in the Philippines must develop climate adaptation strategies to avoid irreparable damage to biodiversity and livelihoods. In FY09, CI also presented preliminary results of a five-year study demonstrating the positive ecological and socio-economic results derived from the effective management of marine managed areas (MMAs). This year, our scientists continued to develop and hone tools to help decision-makers at all levels and in every sector evaluate the relationships between their actions and the ecosystems that support sustainable economic growth. Examples include ARIES (Artificial Intelligence for Ecosystem Science), which uses field and satellite measurements with Google maps in order to understand how ecosystem services flow across landscapes and estimate the potential costs and benefits of various development scenarios; TEAM (the Tropical Ecology Assessment and Monitoring Network), an “early warning system” that monitors ecosystem services in order to help inform political, business and agricultural development decisions; and OSIRIS (the Open Source Impacts of REDD Incentives Spreadsheet), which enables countries to calculate how much income they would likely receive and how much global greenhouse gas emissions would be reduced under various models to avoid deforestation. These scientific and technical innovations were central to CI’s efforts in FY09, and they spurred action from the necessary stakeholders in many places across the globe. In fact, it was these demonstrations of the value of nature that, along with years of collaboration and local engagement, led to the creation of new nature reserves, parks and protected areas totaling nearly three million hectares (7.4 million acres). In Brazil, these efforts led to the establishment of multiple new protected areas, including the sustainably managed Cassuruba Marine Extractive Reserve, which will protect a large and diverse coastal habitat and support the livelihoods of 20,000 fishermen. In Cambodia, the government endorsed a plan proposed by CI that will triple the coverage of freshwater sanctuaries within Tonle Sap, the largest lake in Southeast Asia and a critical resource for both freshwater conservation and for food security. CI worked with 35 local villages, the Woodland Park Zoo and multiple partners to establish Papua New Guinea’s first-ever National Conservation Area. Through the Critical Ecosystem Partnership Fund (CEPF), CI helped coordinate establishment of the Uluguru Nature Reserve in Tanzania, which will protect biodiversity and the critical water source for Dar es Salaam, home to 2.8 million people. In Namibia, with support from CI, CEPF also helped establish the Sperrgebiet National Park— the largest single-area proclamation in Africa in the last 20 years. CI continued to secure landscapes and local engagement through payment for ecosystem services agreements around the world, empowering communities in China to protect giant panda (Ailuropoda melanoleuca) habitat, freshwater resources and traditional ways of life. With CI’s help, and through the use of conservation agreements, the government of Ecuador established Socio Bosque (“Forest Partners” in English), a national initiative that pays private landowners and indigenous communities and aims to protect millions of hectares of forest, reduce carbon emissions for global benefit and provide reliable income for 1.5 million people living in the poorest areas of Ecuador. Furthering our role as the catalyst for innovative partnerships, CI helped to negotiate a $30-million debt-for-nature swap, the largest of its kind, between the United States and Indonesia to protect the habitats of endangered species like the Sumatran tiger (Panthera tigris sumatrae) and orangutan (Pongo abelii) while providing livelihoods for Indonesia’s people. We also rallied the resources and commitment of corporate leaders like Starbucks, Walmart and Toyota to lower corporate emissions and protect thousands of acres of tropical forest. Dell’s support of forest projects in Madagascar’s Fandriana-Vondrozo Forest Corridor will help the company offset its corporate greenhouse gas emissions, and in November 2009, the Walt Disney Company made the largest single corporate contribution ever towards reducing emissions from deforestation and forest degradation, demonstrating to national and international leaders that the protection of forests is fundable, as well as important, work. Beyond expanding these relationships with known and new communities, corporations and countries worldwide, CI proved the power of public outreach through two massive public engagement campaigns in FY09. The international “Lost There, Felt Here” campaign featured Harrison Ford and makes the case for the shared impact of lost forests, and incorporates the award-winning “Protect an Acre” online tool, through which members donated more than $600,000 in FY09 alone to support the protection of forests and climate change mitigation efforts. The year also marked the launch of Team Earth, a broad-based outreach effort designed to rally smart, sustainable actions on the individual and cumulative scales.</t>
  </si>
  <si>
    <t>Delivering Unified Approaches That Achieve Impressive Results</t>
  </si>
  <si>
    <t xml:space="preserve">This trajectory from research and field demonstration to policy, public engagement and economic innovation led to two of CI’s most stunning successes: the signing of the Coral Triangle Initiative agreement and international recognition of the importance of forest conservation and adaptation at the climate conference in Copenhagen. Working in concert with The Nature Conservancy, World Wildlife Fund and a host of regional partners, CI helped with the establishment of the Coral Triangle Initiative on Coral Reefs, Fisheries and Food Security—an agreement among the leaders of Indonesia, the Philippines, Timor Leste, Papua New Guinea, Solomon Islands and Malaysia to protect their natural marine ecosystems. This multinational effort was one of CI’s most resounding successes in FY09. The Coral Triangle Initiative promotes CI’s approach to large-scale seascape management, strengthens the regional network of marine protected areas, improves fisheries, protects threatened species and helps these countries adapt to the effects of climate change. The Initiative is the result of years of integrated research, local efforts, income development activities, expanded protection of marine areas and new income opportunities for local people. CI helped catalyze the monumental collaboration necessary to improve ocean health and protect food security for millions of coastal residents in the Asia-Pacific region. Another major achievement was the inclusion of REDD+ (Reducing Emissions from Deforestation and Degradation + sustainable management of forests) and the establishment of initial funding to support REDD+ and adaptation actions in the Copenhagen Accord—an outcome of the international climate conference in Copenhagen in December 2009. That success represents the culmination of a concerted effort that began more than three years ago, when CI and a coalition of dedicated partners joined forward-thinking countries who were making the case that the protection of tropical forests was vital to any successful solution to slow and adapt to climate change. In FY09 in particular, we brokered agreements and pushed for federal action via the Avoided Deforestation Partners group and the high-profile Governors’ Global Climate Summit convened by California Governor Arnold Schwarzenegger. We fostered a robust voluntary forest carbon market through the Climate Community and Biodiversity Alliance, a CI-coordinated coalition, developing a reliable and verifiable mechanism to validate forest carbon projects that also evaluates their impact on biological diversity and people. The CI-facilitated Indigenous Advisory Group provided advice and feedback to promote understanding of the needs, priorities and concerns of indigenous peoples related to climate change. CI experts also joined the national delegations of eight countries—including Costa Rica, Indonesia and the Philippines—and advised over 30 country delegations that house tropical forests, helping them advocate for the value of those forests at Copenhagen. Although Copenhagen failed to deliver the hoped-for binding international agreements, the endorsement of REDD+ confirms the importance of forests to climate change actions and jump-started real, forward-looking action on the ground. </t>
  </si>
  <si>
    <t>It was an amazing year for Conservation International (CI)— a year in which many efforts came to fruition in concert with a major strategic realignment confirming CI’s position of financial and organizational strength. Two years ago, we realized that unless we demonstrate to the world’s leaders that people need nature to thrive, economic development that fails to incorporate the services nature provides will increasingly undercut conservation. In 2009, we set out to prove our case. Throughout the year, we began implementing the many changes required to achieve our ambitious new goals. These include the articulation of new vision and mission statements, the identification of key focus areas for our work and a reorganization that brings the best of our science, field work, economic market, policies and communications expertise together in a unified way to tackle the greatest challenges of our time. In short, this was the most remarkable year of evolution since our founding in 1987. But conservation threats persist, so we paired these vast organizational changes with ongoing work in the trenches. We completed our $1 billion “Future for Life” campaign, meeting or exceeding nearly all of our goals to avert extinctions and place more land and sea under protection; continued to foster new partnerships; discovered new species; helped broker the largest-ever debt-for-nature swap between the United States and Indonesia; participated in the establishment of the groundbreaking Coral Triangle Initiative; created new scientific and economic tools; rallied public and corporate engagement; and advised more than 30 governments at the Copenhagen climate talks on the pivotal role forests and other ecosystems play in climate solutions. All of these activities demonstrate CI’s particular ability to work at all points of the conservation continuum in a unified effort to demonstrate how a development approach that values nature can benefit human well-being—and effect real, lasting change—at the national and international scale. As we move into 2010 and beyond, we still have a lot of work to do. We will need to rally every resource in order to impact the world on a scale sufficient to chart a smarter, more sustainable path. Our FY09 achievements have shown us that it is possible, and we remain fully committed and even more prepared to offer solutions for the urgent challenges we face. We are proud of how far we’ve come and where we are going. We couldn’t have done it without you.</t>
  </si>
  <si>
    <t>Developing A New Economic Path</t>
  </si>
  <si>
    <t>This cohesive mix of efforts positioned CI to work with governments and multilaterals of every size in FY09—from the United States and China to Madagascar, Suriname, the World Bank and the Coalition for Rainforest Nations—to establish the foundation for economies that leverage the true importance of ecosystem services to long-term economic growth. In partnership with national leadership, CI helped develop Suriname’s “Green Vision” strategy, which will generate revenue to keep the country’s forests standing. CI’s team of economists and scientists, along with other partners, advised the national leaders of Guyana on the development of a “Low Carbon Development Strategy” designed to protect forests, and the use of revenue from the carbon market to finance the development of infrastructure goals ranging from health initiatives to sustainable fisheries. CI also assisted Guyana as it secured significant funding from Norway for the strategy’s implementation. In Liberia, CI economists have been working with the government and partner organizations to analyze the costs and benefits of different green development scenarios (including low carbon economic opportunities), and to link the benefits of nature to Liberia’s long-term national Poverty Reduction Plan.</t>
  </si>
  <si>
    <t>Protecting Nature So People Can Thrive</t>
  </si>
  <si>
    <t>As we closed out the fiscal year, we also completed our five-year, $1-billion “Future for Life” campaign a year early, laying the groundwork for CI to move from an organization protecting species and places to a global group taking actions that impact ecosystems, economies and cultures as a whole. That is the key story of Conservation International in FY09: Our strategic planning and long-standing depth of experience combined to create expanded partnerships and successes at a larger scale than ever before. By developing integrated strategies—both for the protection of global ecosystems and engaging societies worldwide—CI achieved a year of vital change and growth, benefiting both our organization and people, species and habitats around the world. The support of our membership, event attendees, Emerald Circle donors, Chairman’s Council and Board of Directors underlies all of our successes in FY09, and beyond. Together, we are proving to the world’s communities, countries and societies that all people and all life need nature to thrive.</t>
  </si>
  <si>
    <t>Supporting CI’s Protect An Acre Campaign</t>
  </si>
  <si>
    <t xml:space="preserve">As a result of the recommendation and support of our dinner committees across the country, we raised an additional $250,000 through our “Protect an Acre” campaign at our events. We thank our committed volunteers who took to the podium to encourage our guests to complete pledge cards—Nancy Ritter, Jennifer Siebel Newsom, Tyler Mitchell, Paula Crown and Byron Trott. These volunteers’ passion for CI and the environment motivated our audiences and greatly impacted our fundraising this year. The following individuals also deserve special thanks for their generous support of this campaign. Together, Paula and Jim Crown and Anne-Cecilia and Rob Speyer made contributions at our New York dinner that symbolized the protection of an area equivalent to two times the size of Manhattan’s Central Park; Tina and Byron Trott supported the campaign at our Chicago dinner with gifts that represented the protection of an area equivalent to twice the size of that city’s Lincoln Park. </t>
  </si>
  <si>
    <t>The Climate of CI</t>
  </si>
  <si>
    <t>Conservation International 2008 Annual Report</t>
  </si>
  <si>
    <t>Droughts and water shortages, more intense hurricanes and coastal storms, increased transmission of diseases, and declining habitats for plant and animal species are already linked to climate change. Scientists now agree that the burning of fossil fuels and the destruction of forests and other natural habitats are largely responsible for these changes. The challenge could not be greater, nor the need for action more urgent. CI is rising to the challenge. Mitigating the impact of climate change is our highest priority. Our first strategic plan more than 20 years ago identified climate change as a major threat to human well-being. For more than a decade, we have been at the forefront of studying the impact of climate change on the world’s species and natural habitats. We have helped to focus the world’s attention on the contribution that biodiversity conservation makes toward mitigating climate change. Deforestation accounts for about 20 percent or more of global carbon dioxide emissions—more than all the world’s cars, trucks and planes combined. By preserving forests, CI and our partners help to stem global climate change while securing the fresh water, fertile soils, abundant wildlife and other benefits that healthy forests provide to local people. With our partners, we have launched groundbreaking initiatives for climate, community and biodiversity conservation in China, Madagascar, South Africa, Ecuador and the Philippines. In January 2008, CI convened a retreat of our top leaders from around the world. Chairman and CEO Peter Seligmann challenged the team to create an even more ambitious strategy. Over the following weeks, experts from all of CI’s regional programs and technical divisions developed a business plan to harness nature as a solution to climate change. Scientists, program directors and communications staff across CI worked together on a strategy that would appeal to world leaders, policymakers and investors. The team set an ambitious goal to reduce carbon dioxide emissions by up to two billion tons per year by conserving forests and other natural habitat in our priority regions and that would also help millions of people and more than 100,000 threatened species in those areas adapt to the impacts of climate change. CI’s Board of Directors approved the plan in February, and members of CI’s Chairman’s Council helped us secure more than $10 million to begin implementing the plan. Over the next three years, we will invest with partners in Brazil, Indonesia, Guyana, Liberia, South Africa and the Eastern Tropical Pacific Seascape to show that ecosystem conservation is an effective strategy to mitigate climate change and to adapt to its impacts. We will apply our cuttingedge scientific research to develop innovative strategies that combine climate, biodiversity and community benefits. We will partner with leaders in the private sector to mobilize hundreds of millions of dollars to reduce emissions from deforestation. We will work with government officials in the United States, Europe and the United Nations to develop a new policy framework for combating climate change that combines innovations in energy efficiency and clean energy technologies with financial incentives for developing nations to preserve their forests, coral reefs and other natural habitats. We will build the capacity of indigenous communities, NGOs and government agencies in key countries to implement this strategy. To achieve these goals, we will communicate the urgency of climate change and the effectiveness of biodiversity conservation as a solution to key audiences around the world. CI’s climate change business plan is an example of the unique impact that we can have as a global organization to help nations realize the inherent value of nature to the well-being of their people. We can help societies harness their biodiversity as an asset for sustainable development. This is CI’s mission. Helping the world tackle climate change is one of the most important ways we can pursue it.</t>
  </si>
  <si>
    <t>CI had many successes in fiscal year 2008 (FY08). Working intensively with partners across the globe we jointly ensured the protection of 280,000 square kilometers of forests and marine areas. From remote marine sanctuaries in Indonesia’s Raja Ampat to enormous expanses of tropical forests in Brazil’s Amazon, these newly established protected areas afford refuge for countless species of plants and animals. Our team of conservationists secured a debt-for-nature swap in Costa Rica; and continued our partnerships with McDonald’s, Wal-Mart, Starbucks and other corporations that have committed to essential principles of sustainability. We also actively participated in the U.N. Climate Change conference in Bali, and encouraged and supported government funding commitments to stop tropical deforestation, which led to the formulation of our climate change business strategy and the launch of our “Lost There, Felt Here” awareness campaign. The past year also saw the “Blue Auction” in Monaco, which raised money through the purchasing of naming rights of new marine species; the publication of Tim Killeen’s startling “Perfect Storm” paper about the risks of unchecked development in the Amazon; and the extension by the government of Kiribati of the Phoenix Islands protected area to become the largest marine protected area in the world. If anything, however, the sense of urgency flowing through the conservation community has become more acute. Two sobering facts have emerged: Since 1990, the planet has lost nearly half a million square miles of forest, an area twice the size of France, and close to one-third of the planet’s coral reefs have seriously deteriorated. Recognizing this urgency, CI has just emerged from a careful and lengthy examination of our mission and strategy, and we have come to some conclusions that will change the way CI operates. One idea dominated our thinking during strategic planning: Until societies understand that humanity needs nature, economic development will increasingly undercut conservation. The result will be accelerated loss of the services and benefits that nature provides to humankind. So, human well-being through ecosystem and biodiversity conservation becomes CI’s retooled mission. CI has always emphasized human welfare in our work, but it now will be the guiding principle of what we do and how we interact with partners around the world. This has major implications for how we do our work. How do we demonstrate to the public and to international and national leaders that sustained human well-being requires healthy ecosystems and that, over the long term, the loss of nature’s diversity and vitality will exacerbate the plight of the world’s poor and imperil all communities on Earth? We will need to work closely with existing partners and expand our engagements with the institutions and nations that drive unsustainable development. We will need to ensure that we have a place at the table with those who are making enormously important decisions about energy, food security and development strategies, so that the conservation of biodiversity is not sacrificed to short-term thinking. We must convince our partners that it is possible to achieve sustainable development and improve human well-being only if development is built upon a foundation of biodiversity and ecosystem conservation. We are excited and invigorated by this challenge. It is time for all of us to move the environment off the sidelines and onto the frontlines.</t>
  </si>
  <si>
    <t>Partnerships - extended</t>
  </si>
  <si>
    <t xml:space="preserve">CI helped leading brands create company-wide environmental strategies and launch groundbreaking initiatives to tackle climate change and biodiversity loss. These efforts are led by CI’s Center for Environmental Leadership in Business (CELB) and involve all of CI’s field and headquarters divisions. A new phase in CI’s decade-long partnership with Starbucks Coffee Company takes conservation beyond coffee farms into surrounding landscapes to address climate change. A five-year commitment begins with an initial investment of $7.5 million, most of which will support projects in Mexico and Indonesia. We will help coffee growers apply good conservation practices on their farms and protect surrounding forests. Preserving forests keeps CO2 on the ground, so we will help coffee farmers become carbon farmers and earn income by reducing emissions. The forests provide water, prevent erosion and help buffer the coffee farms from droughts, hurricanes and other impacts of climate change. Starbucks also nearly doubled its investment in CI’s Verde Ventures fund, which provides financing to coffee growers in El Salvador, Guatemala, Mexico, Peru and Indonesia. Marriott International announced a new company-wide commitment to the environment, developed with CI. Marriott will lead the hotel industry in reducing CO2 emissions through energy efficiency, a commitment to green buildings and incentives to green its $10 billion supply chain. To offset remaining CO2 emissions, Marriott will fund the protection of 405,000 hectares (1.4 million acres) of rainforest in the Brazilian state of Amazonas—one of the fi rst examples of a company taking steps toward becoming carbon neutral by helping preserve forests. Marriott is inviting its customers and suppliers to join the program. FIJI Water worked with CI to go beyond carbon neutral, making a commitment to reduce and offset 120 percent of the annual greenhouse gas emissions generated by its product life cycle. CI has a longstanding commitment to the nation of Fiji, where we have worked for more than a decade to help landowners find economic alternatives to logging. CI advised FIJI Water on its carbon footprint and recommended adoption of a portfolio of actions, including energy efficiency, reduction in packaging, investment in renewable sources of energy and high-quality forest carbon investments. CI and FIJI Water began by helping protect more than 20,000 hectares (50,000 acres) in Fiji’s Sovi Basin—the CO2 saved is equivalent to keeping two million cars off the road for a year. In consultation with CI, Wal-Mart Stores Inc. launched Love, Earth® jewelry, which allows customers to trace the path of their jewelry purchases from mine to market. CI and Wal-Mart worked with jewelry manufacturers and mining companies to develop environmental and social standards. Love, Earth® customers can go online and trace the gold, silver and diamonds in their jewelry to mines or recycled sources that conform to the standards. As the world’s biggest jewelry retailer, Wal-Mart’s program will help to reduce the environmental and social impact of mining worldwide. Wal-Mart underscored its commitment to sustainability by working with CI and the Brazilian state of Amapa to fund the Amapa National Forest, which provides fresh water to 500,000 people, prevents CO2 emissions and preserves the Amazon’s biodiversity. </t>
  </si>
  <si>
    <t>Fundraising - extended</t>
  </si>
  <si>
    <t xml:space="preserve">CI is deeply grateful for the support of the Gordon and Betty Moore Foundation—our largest institutional donor—whose long-term funding, including $79 million in FY08, has enabled CI to increase our strategic partnerships, expand the scientific inquiry that underpins our efforts and build our own and our partners’ institutional capacity. In just this past year, from one generous individual, CI received $10 million—nearly half of the $21 million needed to launch our innovative new climate change business plan. The Walton Family Foundation renewed support for CI’s Seascape initiative, approving two grants for more than $26 million over three years. CI and our partners in the Critical Ecosystem Partnership Fund (CEPF) signed several agreements for significant new support for this highly successful global program. To date, the program has provided grants to CI regional programs and more than 1,300 partners. Together, these partners have pioneered new and diverse alliances, enabled more than 10 million hectares (24.7 million acres) of new protected areas and influenced policy in favor of people and nature in many countries. The new agreements are with the World Bank ($20 million in new support from the Global Environment Facility) and with the John D. and Catherine T. MacArthur Foundation ($12 million in additional support). In FY08, CI’s special events raised $3.6 million. Our trademark fundraising events in Washington, D.C., Los Angeles and New York City got raves from those attending. We also expanded to new cities—Jackson Hole, Wyoming and Las Vegas, Nevada. Nearly 2,000 guests learned about CI and global conservation issues. Perhaps our most innovative event ever took place on September 20, 2007, in Monaco: the “Blue Auction,” held in the historic Musée Oceanographique de Monaco, cosponsored by the Monaco-Asia Society under the patronage of HSH Prince Albert II, and conducted by Christie’s International. Auctioned off for a total of more than $2 million were the naming rights to 10 species discovered by a CI survey in the Bird’s Head Seascape, along with two non-species lots. On the public funding side, CI, in partnership with WWF and The Nature Conservancy, secured a five-year, $32 million grant from USAID for the Coral Triangle. (The grant will be split among the three organizations and others.) This is the largest single USAID investment in marine conservation. CI continued its record of successful corporate partnerships in FY08. In addition to Starbucks and FIJI Water, the Wrigley Company Foundation has committed to implement CI’s first initiative to weave conservation practices into the everyday lives of people around the world by working to inform the public about practical solutions to global and local conservation problems. CI’s online fundraising efforts took off in FY08, breaking the $1 million mark for the first time, and included launching the “Lost There, Felt Here” campaign featuring CI Board Vice Chair Harrison Ford. The generosity of our donors makes our work possible, and the success of the Future for Life Campaign is due to our Board of Directors’ and Chairman’s Council members’ financial gifts, but also to their contributions of time and energy. </t>
  </si>
  <si>
    <t>Government + Policy - extended</t>
  </si>
  <si>
    <t>Many governments have announced major commitments to help reduce tropical deforestation. CI’s Center for Conservation and Government (CCG) mapped out the pledges announcing funding to combat climate change by both countries and multilaterals. Almost all funds that have been announced are intended to be channeled through multilaterals, and CCG’s Public Funding department has been working across the organization to promote the diverse set of financial mechanisms that it has to offer to multilaterals and bilaterals to achieve results on a significant scale. Among the many commitments, a few stood out: The World Bank launched its Forest Carbon Partnership Facility, totaling $160 million USD in commitments; Norway announced a deforestation fund on the order of $560 million USD per year; the United Kingdom announced the $1.2 billion USD Environmental Transformation Fund; and Germany announced $780 million USD over the next five years. CI is well positioned to partner with governments and funding agencies on these new deforestation initiatives, and CCG has been working steadily over the past year to expand the dialogue. A number of high-level meetings took place in Europe with the governments of Germany, France, Norway, the United Kingdom and in Japan. CI’s vision on priority areas for investment based on sound science provides an excellent base for discussion and helps governments set priorities. CI recognizes the excellent global leadership of these governments in making bold commitments to biodiversity conservation and climate change. In addition, CCG continues to work with the World Bank on developing the Forest Carbon Partnership Fund and other climate funds, and to ensure that several key high-biodiversity countries are able to participate and benefit accordingly. On the U.S. government side, there has been much activity in our work on Capitol Hill. After a coalition including CI spent a year opposing proposed cuts of up to 50 percent in USAID’s international budget for biodiversity conservation, the House and Senate both produced the highest budget recommendations ever for these programs: $175 million and $195 million, respectively. This led to a reversal in the Bush Administration’s plans to significantly reduce or close conservation and natural resource management programs in some of the world’s countries richest in biodiversity, such as Madagascar, Mexico and Brazil. We also managed to intervene with key congressional offices to block last-minute amendments in both the House and Senate to reduce or eliminate 2008 funding for the Global Environment Facility. U.S. government support for the Coral Triangle Initiative (CTI) gained considerable momentum in the past months and now includes a financial commitment of approximately $32 million over the next five years. The CTI is an effort to promote planning and support for large-scale marine conservation in the world’s most biodiverse marine region. With important support from WWF, the Nature Conservancy and CI, the CTI is being led by six country governments: Indonesia, the Philippines, Malaysia, Papua New Guinea, Timor Leste and the Solomon Islands.</t>
  </si>
  <si>
    <t>Protected Areas - extended</t>
  </si>
  <si>
    <t>For example, CI-Bolivia supported the establishment of the largest Municipal Protected Area in the region—“Pampas del Rio Yacuma”—with 616,453 hectares (1.54 million acres) and provided technical assistance to the municipalities around Madidi and Pilon Lajas protected areas (Ixiamas and San Buenaventura) to complete their municipal development plans. In Peru, CI supported research, conservation and sustainable management activities in the Rodal Tahuamanu Conservation Concession, protecting it from agricultural and timber activities and providing key habitat for threatened species such as the Goeldi’s monkey (Callimico goeldii), the mahogany tree (Swietenia macrophylla) and the harpy eagle (Harpia harpyja). In Cambodia, CI and its partners worked toward the protection of globally threatened species found only in the 402,000 hectares (993,000 acres) of Central Cardamoms Protected Forest, the largest contiguous track of evergreen forest in Indochina. There, local communities are receiving incentives to improve their agricultural systems, health and education, while protecting the last known populations in the world of species such as the Asian dragonfish (Scleropages formosus) and the Siamese crocodile (Crocodylus siamensis). Recently, the government of Cambodia requested CI’s assistance to establish and manage the Tonle Sap Freshwater Sanctuary. This sanctuary contains approximately 270 fish species and many other freshwater species, including globally threatened otters, turtles, waterbirds and crocodiles, and represents the lifeblood for fisheries production of a large proportion of the Cambodian population. In the Philippines, CI supported the expansion and management of the Penablanca Protected Landscape and Seascape, home to thousands of animals and plant species, notably the Critically Endangered Philippine eagle (Pithecophaga jefferyi). The Penablanca protected area represents today the largest block of forest under conservation management in the Philippines and provides clean water for communities near and far. CI-Guyana recently completed the boundary delineation for the proposed Kanuku Mountains Protected Area and submitted it to the government of Guyana for approval. The process used for the delineation was groundbreaking and involved full participation from the 18 communities that live in and use the mountains, as well as government agencies and other stakeholders. The fi nal delineated area is 611,000 hectares (1.5 million acres) and is agreed to by all involved in the process. In FY08, CI and our partners helped create four new Marine Protected Areas (MPAs) in marine priority regions. The highlight of the year was the expansion of the Phoenix Islands Protected Area in Kiribati to more than 41 million hectares (101.3 million acres), making it the largest MPA in the world and protecting both important shallow reefs and deep sea waters. In the Eastern Tropical Pacific Seascape, new MPAs in FY08 included an important mangrove area protected in El Morro, Ecuador, and an artisanal fishing community marine area in Tarcoles, Costa Rica. In Brazil, the Cassurubá Marine Extractive Reserve became the latest MPA on Abrolhos Bank to provide benefits to local communities.</t>
  </si>
  <si>
    <t>Human Dimension - extended</t>
  </si>
  <si>
    <t xml:space="preserve">In September 2007, with the help of CI, the Wai Wai people of Konashen District in Guyana created the nation’s first Community Owned Conservation Area. Under regulations passed by the Guyana parliament, the Wai Wai community formally designated their land a protected area and adopted a management plan, developed with technical and financial support from CI, for the 625,000-hectare (1.5 million-acre) tract on the northern border of Brazil’s Pará state. April 2008 saw the launching of a book titled Coming Together in a Land of Riches, Power and Life-Giving Forces. The book focuses on the bi-national peace park process between Peru and Ecuador with CI and other partners. A group of 127 contributors—86 percent of them indigenous—documented the project. Also in April, the Indigenous People and Climate Change Workshop at the U.N. Permanent Forum on Indigenous Issues was held, bringing together more than 120 participants from around the world to focus on building awareness and strategies for mitigation and adaptation to climate change for indigenous peoples. CI-Brazil continues to work with the Kayapó people of southeastern Brazil to protect their 11-million-hectare (25-million-acre) homeland. Located in the Brazilian Amazon’s most deforested sector, the Kayapó lands form the largest single protected tract of tropical forest in the world. CI provides training and equipment to facilitate border surveillance, along with support for small businesses that provide income while conserving the forests. Using a novel approach to make conservation attractive to local people, CI has implemented conservation agreements to protect more than 20,000 square kilometers (7,700 square miles) by engaging with and benefiting 100 indigenous communities, local groups and private landowners in 17 countries around the world. Conservation agreements have increased school attendance in communities in Cambodia by 25 percent, provided wages for conservation jobs such as patrolling and reforestation to more than a dozen communities in 10 countries, offered more than 100 scholarships to children in the Solomon Islands, helped rebuild communities devastated by the Sichuan earthquake in China and improved the respiratory health of more than 200 families in the highlands of Peru by reducing fuel wood consumption and supplying energy-efficient stoves. Conservation agreements are attractive to the donor community, as endowments have been secured for the Sovi Basin in Fiji and Tetepare in the Solomon Islands, through the support of FIJI Water and AusAid, respectively. Working with government agencies and landowners in Fiji, CI has helped pilot a conservation approach in which landowners have cancelled a timber concession in Sovi Basin—the largest remaining area of intact forest in the country—and created a protected area instead. Approximately 4,000 people in six villages now receive support for socioeconomic development, including a student scholarship program. Recognizing the importance of the project, FIJI Water has granted $2.25 million in endowment funds to provide support in perpetuity. </t>
  </si>
  <si>
    <t>Research - extended</t>
  </si>
  <si>
    <t>With the International Union for Conservation of Nature (IUCN) Species Survival Commission and other partners, CABS completed global-scale assessments of all mammals and made the databases available to the general public. The global mammal assessment found that nearly 50 percent of the world’s 390 primate species are in danger of extinction. In addition, the global amphibian assessment added more than 360 new species to the database. This effort also contributed to refinement of criteria and tools for the IUCN Red List process, which continues to play an influential role in understanding species extinction risks globally and in setting conservation priorities. Research on biodiversity patterns is helping to better understand congruence with ecosystems services at multiple scales. As a result, CI scientists and partners are developing cutting-edge tools for multi-scale assessment of ecosystem services by multiple stakeholders, such as identifying landscape targets for biodiversity protection, safeguarding watersheds, sequestering carbon and enhancing habitat connectivity. This science-to-policy linkage was a key factor in securing buy-in from the Inter- American Development Bank for the CABS publication titled A Perfect Storm in the Amazon Wilderness, which highlighted challenges and policy options for integrating biodiversity concerns into the Initiative for Integration of the Regional Infrastructure of South America. Published in Portuguese, Spanish and English, “A Perfect Storm” proved that if South America develops in the wrong way, it risks destroying the region’s rainforests, destroying its rivers and altering regional weather patterns that are fundamental to the region’s long-term economic prosperity. CI scientists also made important contributions on climate change adaptation and mitigation, including major inputs to the 13th Conference of Parties of the U.N. Framework Convention on Climate Change held in Bali, Indonesia. This included an analysis of vulnerability of the world’s protected areas to climate change, which highlighted the need for anticipating predicted impacts in designing national systems. In this regard, CABS research on species extinction risks and vulnerability of habitats and ecosystem functions (hydrology and carbon storage) was an important contribution to the development of Madagascar’s national climate change adaptation strategy. On climate change mitigation, CABS supported capacity building on the application of cutting-edge remote sensing and mapping tools for assessment of carbon baselines to help implement projects that retain standing forests. CABS also moved forward with CI’s flagship Tropical Ecosystem Assessment and Monitoring (TEAM) partnership, which is establishing a global network of field stations to generate near real-time data for long-term monitoring of tropical biodiversity. Online data became fully operational, and the new protocol for landscape-scale monitoring was launched. On the policy front, CABS joined forces with CI’s Center for Conservation and Government to contribute analytical research on ecosystem service values to an ongoing global assessment by the European Union on the economic cost of biodiversity loss.</t>
  </si>
  <si>
    <t>Communications - extended</t>
  </si>
  <si>
    <t xml:space="preserve">In the year since the relaunch, new visitors are up 20 percent, and our repeat traffic is up 67 percent. With the Web site’s richer content and a more interactive experience to enjoy, our users are spending roughly five-and-a-half minutes on the site—almost a full minute longer than they did a year ago. CI has pushed hard to increase the number, and ensure the continuing quality, of our photographic and visual resources. In May 2008, CI expanded and formalized our partnership with the International League of Conservation Photographers, so that we may draw easily on the best photographers in the world. CI scientist Timothy J. Killeen’s report, A Perfect Storm in the Amazon Wilderness, was released as part of a coordinated effort to showcase the challenges facing protection of the Amazon. A series of expeditions to the Bird’s Head Seascape of Indonesia led to the discovery of a new species of walking shark. Our Strategic Marketing and Global Communications (SM+GC) division took our scientists’ good work and delivered a massive promotional campaign resulting in funds for the region and the designation of new protected areas by the Indonesian government. As part of our vision to catalyze a new global conservation ethic and raise CI’s brand awareness among a general consumer audience, we created new corporate partnerships. Led by CI’s Center for Environmental Leadership in Business, SM+GC formed marketing alliances with international corporations, including the following: • Starbucks has renewed its relationship with CI to include marketing communications and leveraging CI’s brand to show its commitment to sustainable coffee production and the preservation of forests. • McDonald’s is partnering with CI in new ways, including a panda Happy Meal, an endangered animal Happy Meal in Europe and potential collaboration on the Great Turtle Race in 2009. Finally, we designed a multifaceted launch for CI’s climate change business strategy, called “Lost There, Felt Here.” The campaign is designed to shift the debate and planning on global warming to increase awareness of the fact that 20 percent of the world’s greenhouse gases are released by the razing and burning of tropical forests. CI Board of Directors Vice Chair Harrison Ford served as spokesman for the campaign, which drove new traffic to our Web site. Visitors were able to “Protect an Acre” for $15, calculate their own carbon footprint and to navigate forests and climate issues around the world through an interactive map. Of course, the aggressive outreach of CI communication and media staff, and the in-depth, in-country marketing knowledge of our international team expanded the scope of the “Lost There, Felt Here” campaign immeasurably, and represents a new dimension for CI’s worldwide brand. </t>
  </si>
  <si>
    <t>Priority Areas: The World of Conservation International</t>
  </si>
  <si>
    <t>Our conservation success spans more than 40 countries on four continents. When it comes to determining our priorities, science leads the way. Using superb field research, we pinpoint specific regions rich in biological value— where people, plants and animals are desperately in need of conservation action. Human well-being depends on our ability to preserve biodiversity and natural resources. By focusing on areas where each dollar spent will do the most good, we maximize efficiency and effectiveness. That’s how we’re able to work across enormous areas, conserve entire ecosystems and link our efforts together one piece at a time. That’s how we have brought about protection and improved management of more than 1.2 million square kilometers (463,000 square miles)—an area large enough to be seen from Space. Biodiversity Hotspots: Earth’s biologically richest places, the hotspots hold especially high numbers of species found nowhere else. Each hotspot faces extreme threats and has already lost at least 70 percent of its original natural vegetation. High-Biodiversity Wilderness Areas: Vast regions of relatively undisturbed land, wilderness areas are home to high numbers of species found nowhere else. Each area still claims 70 percent of original vegetation and has very low human population density. Marine Priority Areas: Across the immensity of the seas, these regions are among the most important for the future of our oceans. Many of these places extend beyond country boundaries, creating opportunities for diverse partners to work together to conserve the marine life that is a crucial resource for people everywhere.</t>
  </si>
  <si>
    <t>Dinner Committees</t>
  </si>
  <si>
    <t xml:space="preserve">CI’s fundraising events are unique affairs that help bring together deeply committed conservationists and those who would like to learn more about the environmental challenges and opportunities facing our planet. Our events are our most important way of broadening our network of supporters because we do not use expensive and wasteful mass mailings to expand our donor base. In FY 2008, CI held five major fundraising dinners. Thanks to the generous support, outreach and dedication of our committee members, these events raised $3.6 million to benefit CI’s critical work. We are grateful for their leadership, involvement and enthusiasm for CI. </t>
  </si>
  <si>
    <t xml:space="preserve">Research is the engine that drives CI’s work and determines how best to apply our conservation efforts. CI’s Center for Applied Biodiversity Science (CABS) continued its strong tradition of inspiring scientific research of the highest quality and standards to support global conservation efforts. During FY08, scientists in CABS and across CI produced a total of 160 publications, including 62 peer-reviewed articles (indexed in the Web of Science Internet platform), seven books, 20 book chapters and eight conference proceedings. The research covered biodiversity assessments, ecosystem services, climate change and priority-setting across terrestrial, marine and freshwater biomes. </t>
  </si>
  <si>
    <t>In 2008, CI re-imagined Conservation.org to make CI’s work more accessible to the millions who gather information on the Web. The revamped Web site serves as the gateway for all CI programs and regions. Innovations include the online “Stop the Clock on Species Extinctions” campaign, expanded video content (featuring CI partners and supporters, including Al Gore and Pearl Jam), a personal carbon calculator and the launch of a climate change campaign featuring a Harrison Ford public service announcement that appeared worldwide.</t>
  </si>
  <si>
    <t>Government + Policy</t>
  </si>
  <si>
    <t>Since the U.N. Conference in Bali on Climate Change, CI has been working with governments and multilateral organizations to further build on momentum and opportunities. Governments decided in Bali to encourage actions to reduce emissions from deforestation and degradation now, and agreed to consider how to reward those countries who take immediate action. This is a key decision and, with this encouragement, tropical-forest governments can feel confi dent that their efforts to act now will not go unrecognized.</t>
  </si>
  <si>
    <t>Protected Areas</t>
  </si>
  <si>
    <t>In 2008, CI continued working with national governments and local stakeholders not only to establish new protected areas but also to strengthen their capacity to effi ciently manage existing protected area networks. During FY08, CI and its partners supported the creation of more than 90 terrestrial and marine protected areas, which jointly cover an area of 280,000 square kilometers (108,000 square miles), roughly the size of the state of Nevada.</t>
  </si>
  <si>
    <t>Human Dimension</t>
  </si>
  <si>
    <t>By partnering with local inhabitants and other stakeholders, CI strives to empower indigenous and local communities to conserve essential resources and strengthen the fundamental role of biodiversity conservation in providing sustainable livelihoods. This is the human dimension of our work, and during FY08, significant results were achieved throughout CI.</t>
  </si>
  <si>
    <t>We are at a pivotal moment in Cl's- and our planet's- history. As the world grapples with an economic crisis, we look to new leadership to raise us from the downturn. At Cl, we are also looking to lead-in an exciting new direction.</t>
  </si>
  <si>
    <t>Partnerships</t>
  </si>
  <si>
    <t>All of CI’s partners, including NGOs and governments at all levels, demonstrate leadership to achieve conservation outcomes. Our corporate partners stepped up in FY08 to address environmental sustainability as a business priority.</t>
  </si>
  <si>
    <t>Fundraising</t>
  </si>
  <si>
    <t>In FY08, CI crossed the $1 billion threshold of our $1.2 billion Future for Life Campaign. As we approach the finish line, we thank our contributors and encourage continued support.</t>
  </si>
  <si>
    <t>Conservation International 2007 Annual Report</t>
  </si>
  <si>
    <t>We are in the middle of the most dynamic period that Conservation International has seen in its 21 years of existence. As leaders of this organization, we tried to anticipate many of the challenges we now face. Even as threats to the environment have worsened, we find ourselves in a better position than ever before to meet them. Climate change and rising demands for natural resources imperil the biological diversity and healthy ecosystems that benefit people everywhere. Food shortages and other agricultural crises are worsening. Cyclone Nargis in Myanmar killed tens of thousands of people and destroyed mangroves, which serve as a buffer against environmental threats—and which protect communities from natural disasters like the 2004 tsunami. So what has been CI’s response? We reimagined our organization in two very significant ways. First, we developed a new climate change strategy that employs our scientific expertise and key global relationships to attract new partnerships and to leverage new international investment opportunities. We built a business plan and launched an unprecedented communications campaign to increase public awareness of the crucial role that the conservation of tropical forests plays in combating climate change. The Bali Conference in December helped kickstart the recognition of the importance of tropical forest preservation. Now, we immediately grab people’s attention when we tell them that at least 20 percent of all greenhouse gas emissions come from the slashing and burning of tropical forests. The second thing we did at CI was re-examine our mission. Given the attention focused on climate change, people all over the world are beginning to understand that human well-being and sustainable development depend upon the conservation and maintenance of healthy ecosystems. The work we have been doing for two decades ideally positions us to promote human well-being by designing and demonstrating solutions to the threats impinging on the conservation of biodiversity. As we recalibrate the way we work at CI, we will hold ourselves more accountable than ever before to one of our founding principles: Human societies will thrive when they live in balance with nature. We pledge to move forward with this vision using all the resources available to us. We will seek like-minded allies in government, in the corporate world, in communities and among opinion leaders. Our science and commitment to innovative solutions will determine our path. Support from our great community of partners will get us to our goal. As leaders, we recognize the extraordinary nature of this time. We are at what historians call an “open moment,” when societies come together and real change is possible. It’s fair to say the conservation movement has never witnessed such a moment. Our job is to muster the will and the talent and the leadership to get it done, to harness nature to heal the Earth. And that is what we intend to do.</t>
  </si>
  <si>
    <t>Due to unchecked...</t>
  </si>
  <si>
    <t>Due to unchecked development, pollution and now climate change, dwindling fresh water supplies threaten every living organism on the planet. Plants dependent on fresh water are dying off, and competition for water sources creates increased political and social conflict. In 2007, the Intergovernmental Panel on Climate Change predicted that within a few decades, hundreds of millions of people will lack sufficient water for their needs. We are working with Latin American governments and local communities to conserve the unique cloud forest ecosystem— known as the páramo—comprising grasslands of plants that trap water and fog high up in the Andes. The páramo is the main watershed for Colombia’s capital city of Bogotá, home to seven million people, and also provides half the water needed by Ecuador’s largest city, Quito. However, warming temperatures are melting mountain glaciers that hydrate the ecosystem, threatening to dry it out. To address the problem, CI and partners are setting up forest carbon projects that will protect the páramo ecosystem and generate revenue from the sale of carbon credits to be reinvested in conservation. In addition, CI is helping countries replicate Costa Rica’s successful program in which businesses and people pay to conserve the forest ecosystems that supply their fresh water. In FY07, we facilitated China’s first official ministerial-level delegation to Costa Rica to learn about implementing such payments for natural resources. With local partners, CI-Shanshui in China is setting up a plan to save Lashi Lake in Yunnan province and helping local farmers switch to more sustainable agricultural practices, while replanting trees in mountains from where the clean water flows. In Colombia, Fundación Omacha and CI are working on the consolidation of a private protected areas corridor as part of the El Tuparro Biosphere Reserve, which includes the protection of one of the largest river basins in Colombia: the Orinoco, its ecosystems and key species such as river dolphins, giant otters, migratory catfishes and reptiles (freshwater turtles and crocodiles). CI is also supporting a regional action plan for river dolphins led by Fundación Omacha, as part of the Endangered Species Initiative, which covers the Amazon and Orinoco river basins in South America.</t>
  </si>
  <si>
    <t>CI has emerged...</t>
  </si>
  <si>
    <t>CI has emerged as a world leader in protecting the ocean environment and abundant marine species. CI’s Seascapes Program, generously supported by the Walton Family Foundation and other donors, focuses on establishing large marine regions managed by partnerships of government authorities, private organizations and other stakeholders to conserve species and assist people who depend on ocean resources. By the end of FY07, CI’s collaboration with partners led to creation of 378,917 square kilometers of new marine protected areas in seven countries. Overall, we work with partners in 46 marine protected areas covering more than 500,000 square kilometers—an area about the size of Spain—around the world. CI, IUCN and multiple partners launched the Global Marine Species Assessment—the first comprehensive review of the health of marine life. The Marine Management Science Program is similarly expanding research by working with more than 50 partners in Brazil, Belize, the Eastern Tropical Pacific Seascape and Fiji. A major highlight was the discovery of new deep reefs off Brazil that may equal all the previously known coral reefs in the South Atlantic. In Indonesia’s Papuan Bird’s Head Seascape, Raja Ampat was declared a maritime regency and a network of seven new MPAs was created. This new network covers approximately 900,000 hectares and roughly 45 percent of the shallow-water coastal ecosystems of the Raja Ampat Corridor. The Global Marine Partnership Fund, in collaboration with the Harold K.L. Castle Foundation, launched an innovative pilot project to develop a marine management plan for the Main Hawaiian Islands. In addition, CI sought partnerships with businesses in key industries to change harmful practices. Wal-Mart brought together CI and other environmental groups with industry groups to develop a program for all farmed shrimp sold by Wal-Mart and Sam’s Club to come from processors and farmers meeting accepted environmental, social and ethical standards. Our goal is ocean governance at a scale that reverses the destructive practices imperiling much of marine life, and which ensures a healthy and productive ocean for the future.</t>
  </si>
  <si>
    <t>We Know that...</t>
  </si>
  <si>
    <t xml:space="preserve">greenhouse gas emissions are the major cause, so drastically reducing them is crucial. That will take decades, requiring commitment and leadership by the world’s industrial powers and equal participation by emerging powers such as China and others. In the meantime, one of the quickest and most effective solutions is to protect the world’s forests and oceans—the mission of Conservation International (CI). We made the connection between healthy forests and climate change two decades ago, and our work today reflects that early awareness. In FY07, we began restoring hundreds of hectares of forest in Tengchong, China, in collaboration with The Nature Conservancy and the Yunnan Forestry Department. The project provides multiple benefits: carbon sequestration in the reforested region, expanded habitat for species under threat and economic benefits for local communities. Local farmers receive income from reforestation jobs and the sale of sustainably harvested firewood— an important source of fuel—and nontimber forest products. The Tengchong project is the first of its kind to meet strict Kyoto Protocol requirements for combating climate change, and the first to satisfy the new Climate, Community and Biodiversity (CCB) Standards developed by CI and its partners. CI has more than a dozen similar forest carbon projects planned or started with partners, including Toyota, Starbucks and United Technologies. Our scientists are researching the best strategies to help people and species cope with the impacts of climate change. A major paper by CI’s Lee Hannah and Sandy Andelman showed the need for new protected areas to safeguard species as their ranges shift. In Ecuador’s Galapagos Islands, we examined more frequent El Niño ocean-warming cycles that have destroyed much of the area’s coral reefs to determine how to protect such unique and valuable biodiversity. All over the world, we are working both to reduce deforestation that is a major source of greenhouse gases and to strengthen the resilience of communities and nature to adapt to climate change. </t>
  </si>
  <si>
    <t>Forests Help Stabelize...</t>
  </si>
  <si>
    <t>forests help stabilize the climate by absorbing carbon dioxide from the atmosphere. Burning or razing forests emits the stored carbon dioxide, one of the greenhouse gases that causes climate change. In fact, greenhouse gas emissions from deforestation are at least 20 percent of the global total—more than all the world’s cars, trucks and airplanes combined. CI works with partners from government leaders to local farmers to protect and restore forests. In Brazil, the governor of Pará state made an unprecedented pledge to conserve an area of the Amazon large enough to be seen from space. Creating the seven new protected areas took major financial and technical support from CI’s Global Conservation Fund (GCF), the Gordon and Betty Moore Foundation, CI-Brazil and its local partner IMAZON—showing how broad partnerships can bring change on a global scale. Worldwide, we are implementing forest carbon projects in partnership with government, international, corporate and local stakeholders that benefit biodiversity, communities and the climate. In eastern Madagascar, we are working with the government and local communities to link three national reserves into a 4,250-square kilometer conservation corridor that helps lemurs and other threatened wildlife survive while maintaining the natural resources and services that sustain local people. CI also works with partners to devise innovative financing mechanisms for protecting tropical forests. A debt-for-nature swap using GCF funding will enable the Guatemalan government to invest more than $24 million to help protect threatened forest in four areas over the next 15 years. The agreement with the U.S. and Guatemalan governments and The Nature Conservancy designated $19.5 million to finance grants for eligible nongovernment projects, and the remaining $4.9 million created a permanent conservation trust fund that will generate interest for future grants.</t>
  </si>
  <si>
    <t>CI's Record is Proof</t>
  </si>
  <si>
    <t>CI’s record is proof that marrying innovative science with traditional knowledge and practice can benefit all. We advocate the creation and creative use of protected areas so that local communities can still live off the land. We help corporations and individuals become smarter stewards of private resources. In FY07, CI and partners worked to increase protected areas on land and sea by more than 800,000 square kilometers—an area larger than Turkey—for the benefit of species, people and the planet as a whole. In the biodiversity jewel of Madagascar, President Marc Ravalomanana’s government declared 13,011 square kilometers of new protected areas, bringing the total set aside since 2003 to 24,069 square kilometers, an area larger than New Jersey. We also found new partners who made similar commitments. Save Your World became the first U.S. company to support our unique agreement to lease pristine tropical rain forest along Guyana’s largest river, the Essequibo. Together, we are protecting 81,000 hectares—including a major watershed—that would otherwise be open to logging. The project also provides nearby communities with jobs and other economic opportunities. Better use of Earth’s natural resources came in many forms. CI’s Center for Environmental Leadership in Business worked with McDonald’s and leading soy traders Bunge and Cargill on an industry-wide moratorium against illegally grown soy in the Amazon. In southern Africa, CI worked with governments and regional partners on developing the Kavango-Zambezi Transfrontier Conservation Area—a reserve straddling parts of five nations that will include important natural sites such as Victoria Falls and the Okavango Delta. When fully functional, the conservation area will cover 278,000 square kilometers—an area larger than Wyoming, with the largest savannah elephant populations on Earth.</t>
  </si>
  <si>
    <t>There are Solutions...</t>
  </si>
  <si>
    <t>there are solutions and they begin with communities. Throughout our history, CI has worked with indigenous peoples and local communities around the world. Our most successful collaborations begin at the planning table, with all parties accurately informed of their roles, rights and anticipated benefits throughout the process. In FY07, our partner communities proved once again that their stewardship and knowledge is crucial to conservation success. The Wai Wai indigenous group in Guyana, with support from CI, developed and adopted a conservation management plan for its homeland of more than 6,000 square kilometers of pristine rain forest. By establishing the first legally recognized Community Owned Conservation Area in Guyana, the Wai Wai are safeguarding their culture and valuable resources while creating new economic opportunities for future generations. In the Democratic Republic of Congo, a new generation of local conservationists is leading efforts to save traditional lands and threatened gorillas. In FY07, the Tayna Center for Conservation Biology awarded degrees to its first graduates, who have since returned to their homes to work as rangers and protected area managers. CI’s Global Conservation Fund supported the university’s creation and has made it our highest funding priority in Africa. CI-Suriname and the Trio people of south Suriname, together with the Inter-American Development Bank and the government of Suriname, launched the Iwaana Samu ecotourism program and lodge, the first eco-lodge in the region. Many other communities we work with have similar stories of dedication and success in conserving and managing the ecosystems that are a critical contributor to human well-being, demonstrating that local people are the best natural stewards of their surroundings.</t>
  </si>
  <si>
    <t>CI is Saving Species</t>
  </si>
  <si>
    <t>CI is saving species protecting their homes and making discoveries along the way. In FY07, our teams of local and international scientists explored forests of Brazil, Colombia, Ghana, Guyana, Madagascar, the Philippines and New Guinea, revealing a host of highly threatened species and species new to science, while improving our knowledge of these areas. New species discovered included a mouse lemur, a poison dart frog, a gecko, two lizards and at least 19 katydids, an invertebrate species resembling grasshoppers. Such findings can compel decision-makers in government and business to protect crucial habitat for biodiversity and to consider economic alternatives that benefit local communities. Complementing these discoveries are assessments conducted by CI, IUCN and partners to inform the IUCN Red List of Threatened Species, a global standard for the conservation status of species that influences conservation action and policy. CI and partners are currently involved in several ambitious initiatives to assess, among others, the status of some 5,500 mammals, 8,200 reptiles and 20,000 marine species. FY07 delivered the first-ever assessments of reef-building corals, providing the first look at the pattern of biodiversity at risk in the ocean—as well as the first set of results from the Global Reptile Assessment. In addition, support from CI and the Critical Ecosystem Partnership Fund (CEPF) helped scientists and government authorities successfully nominate nearly 10,000 square kilometers of Sichuan Giant Panda Sanctuaries for inclusion on the UNESCO World Heritage list. The sanctuaries are home to more than 30 percent of the world’s giant pandas, as well as other threatened species such as the red panda, snow leopard and clouded leopard.</t>
  </si>
  <si>
    <t>Our conservation success spans more than 40 countries on four continents. When it comes to determining our priorities, science leads the way. Using cutting-edge methods, we pinpoint specific regions rich in biological value—where people, plants and animals are desperately in need of conservation action. We focus on places where each dollar we spend will do the most good. That makes us efficient and effective. That’s how we’re able to work across enormous areas, conserve entire ecosystems and link our efforts together one piece at a time. That’s how we have brought about protection and improved management of more than 1.2 million square kilometers—an area large enough to be seen from space. Biodiversity Hotspots: Earth’s biologically richest places, the hotspots hold especially high numbers of species found nowhere else. Each hotspot faces extreme threats and has already lost at least 70 percent of its original natural vegetation. High-Biodiversity Wilderness Areas: Vast regions of relatively undisturbed land, wilderness areas are home to high numbers of species found nowhere else. Each area still claims 70 percent of original vegetation and has very low human population density. Marine Priority Areas: Across the immensity of the seas, these regions are among the most important for the future of our oceans. Many of these places extend beyond country boundaries, creating opportunities for diverse partners to work together to conserve the marine life that is a crucial resource for people everywhere.</t>
  </si>
  <si>
    <t>Over the Programs</t>
  </si>
  <si>
    <t>over the program’s three years of operation, we have become a leaner, greener operation, achieving cuts in paper consumption, air travel, energy consumption and other measurable impacts. In 2007, GreeningCI was invited to join the headquarters relocation project team to ensure that we integrated green building principles throughout the process. We were rewarded with the U.S. Green Building Council’s Leadership for Energy and Environmental Design for Commercial Interiors award at a silver level. Choices we made for our new headquarters further integrated sustainability into our physical space and provided a greener structure around which to continue to build the program. In 2007, we marked the second year that CI measured and addressed our carbon footprint. The result? An investment to jump-start a conservation forestry project in the Sierra Madre Corridor in the Philippines that combines reforestation, agroforestry and biomass energy development.</t>
  </si>
  <si>
    <t>A MESSAGE FROM CI'S LEADERSHIP</t>
  </si>
  <si>
    <t>https://web.archive.org/web/20071012021134/http://web.conservation.org/xp/CIWEB/about/annualreport.xml</t>
  </si>
  <si>
    <t>While we are proud of the successes you will read about throughout this report, we know that together we can—and we must—do more. A first step is to recognize this fundamental truth: All people and all societies depend on the Earth’s natural bounty for survival. Whether you call it biodiversity or creation, the sum of life on our planet gives us the fresh water, clean air, food, medicines, productive soils, pollinators and other sustenance we need. We must understand that the Earth is under increasing pressure because of us. Human behaviors that cause habitat destruction and over-consumption of resources stand as tall reminders that we are a long way from living and embracing a sustainable, “do no harm” ethic that cherishes this wondrous planet. Tallest among these reminders is climate change. As we continue to make the inroads into protecting critical habitats on land and in the ocean, climate change has the power to undo all that we have accomplished. Today, CI has a long-term strategic plan to address the impacts of climate change. For example, much of our scientific time and talent is dedicated to monitoring the world’s tropical rain forests, of which less than 50 percent remain. Clearing of these forests accounts for as much as 25 percent of the total carbon emissions—twice as much carbon as all of the world’s cars and trucks. Because these forests and their soils are among the Earth’s largest repositories of carbon, our efforts to protect them are crucial to climate regulation for the entire planet. We have established a robust carbon-offset program which empowers both companies and individuals to reduce their carbon footprint by investing in projects that protect forests and support communities. In 2006 alone, CI and partners protected 9 million acres of critical landscapes. Earth’s oceans are also feeling the effects of human activities. High-tech trawlers are strip-mining marine life and destroying delicate habitats with far reaching consequences. More than 90 percent of large predatory fish have disappeared, including cod, swordfish, tuna, shark, marlin and others. Climate change is playing an exacerbating role, causing sea-level rise, warming waters, altered ocean chemistry, and sizable changes to polar ice caps. CI has an ambitious plan to establish 20 new marine protected areas and to implement conservation management plans in five seascapes, protecting several of the world’s most at-risk marine areas. CI continues to be a world leader in helping businesses embrace sustainable practices across a broad range of industries and environmental issues. This year, CI forged a landmark partnership with Wal-Mart that is revolutionizing the market, as 60,000 global vendors use their ingenuity to reach new “green” benchmarks set by this industry leader. Today, throughout the business world, this new environmental thinking is entering business planning at the highest levels. And in China, we are working closely with the government to explore and implement conservation-sensitive planning and development alternatives to mitigate the effects of their unprecedented and exponential economic growth. In addition to growing efforts to control carbon emissions, CI and China are working together to address many environmental threats, including a critical shortage of fresh water in a country where 70 percent of rivers are polluted and water tables have fallen by as much as 10 feet a year. Our goal is to help China meet key sustainability benchmarks and show the world that economic expansion does not have to come at the expense of a healthy Earth. Core to CI’s beliefs is the idea that each of us can make a difference. Every person, business, and government can and must act in the best interest of their environment. Adopting a sustainable ethic across every sector of society—one that cherishes our Earth and all it provides—is central to changing our behavior and affecting lasting progress. We believe there is still time to lessen the overall impact of climate change and to address other critical conservation issues. And we have a plan. Our Future for Life Campaign is an unprecedented global conservation initiative to address climate change and secure threatened species, habitats, landscapes, and seascapes while making conservation a priority for people everywhere. In the spirit of our founding, it is a vision for conservation on a scale never before achieved. With your help, we have every confidence we can reach these goals. We are immensely grateful to our many partners and supporters for what we have achieved in the past 20 years. Our experience gives us a clear vision for the future—one that ensures a vibrant, abundant Earth for generations to come. Please join us in this vital effort.</t>
  </si>
  <si>
    <t>Lessons from Nature: Earth in the Balance</t>
  </si>
  <si>
    <t>2005 Conservation International Annual Report</t>
  </si>
  <si>
    <t xml:space="preserve">Our solutions to this growing environmental pandemic require heads in the sky and feet in the mud. For us to succeed in conservation, we must influence leaders, shape policies, engage indigenous peoples, motivate corporate change, and encourage the public to embrace conservation for value-based reasons. We must engage all sectors of society and we must raise the global community’s understanding of the need to make conservation an intrinsic component of social evolution. If we do not do this, we will fail, and our descendants will suffer terrible consequences. As a single organization, CI can have an effect only by catalyzing partners to work toward these shared objectives. We must pick the right battles and the right partners, and we must stick to our commitments and our values. This FY 2005 Annual Report underscores CI’s determination to broaden conservation engagement to all sectors of society. The year’s news headlines amplified one of our recurring messages: nature If we were able to look at Earth from space, we would see a wounded, vandalized planet. Our exploitive, often careless treatment is causing grievous harm to the ecosystems that provide benefits and services such as food, medicines, clean water, and fresh air that we need for our comfort and survival. Our growing world population and rapacious global economy have converted much of Earth’s biodiversity into commodities as we dismantle ecosystems to trade in, and profit from, their component parts. Fish and wildlife populations are destroyed. Forests are reduced to remnants. Rich marine habitat are laid to waste. Fertile soils erode. Air and water are befouled with pollution. The web of life frays, and nature is diminished. Tragically, we are losing our connection with the natural world. lying coastal areas highly vulnerable. When the tsunami struck Indonesia’s Aceh province, where CI has worked for the past decade, we responded swiftly by combining emergency humanitarian relief with conservation efforts. We are now focusing on replanting mangroves to restore coastal wetlands, and rehabilitating damaged natural resources such as fresh water and fertile soils. An undersea earthquake—an act of nature—caused the tsunami, but the hurricanes bore the imprint of human hubris. The likely reason for their teaches tough lessons when we exploit her resources without thought for the consequences. The 2004 South Asian tsunami and the 2005 hurricanes that devastated the Gulf Coast are the latest examples. The eradication of natural protective barriers, such as mangrove forests and coral reefs, to build shrimp farms and commercial development exacerbated the tsunami’s effects. Likewise, decades of wetland destruction and barrier island development in Louisiana and Texas left the lowunusual severity is climate change caused by greenhouse gas emissions and other fossil fuel pollutants. The lesson is as unyielding as gravity: We exploit nature at our peril. No one is more aware of this fact, nor working harder to preserve the vast array of nature’s benefits, than CI. These “ecosystem services,” which sustain and enrich our lives, are made possible only by living in balance with nature. Beyond food, medicines, clean air, and fresh water, they include flood and climate control, energy and raw materials, soil regeneration, crop polli- nation, disease prevention, recreation, spiritual sustenance, and many others. The annual value of these services is estimated at $30 trillion, yet they are largely taken for granted. Not by CI. In FY 2005, we invested $115 million in conservation initiatives—a 25 percent increase over FY 2004—to underwrite the efforts of more than 800 CI employees and a growing list of partners. Together, we are working in more than 40 countries around the world to ensure that healthy ecosystems continue to generate these benefits that are vital to every human on the planet. Globally, FY 2005 marked continued progress against our increasingly ambitious goals. We identified nine new hotspots, increasing CI’s priority action areas from 25 to 34. One of Earth’s “hottest hotspots” continues to be Madagascar. The past year saw historic progress for conservation there, fortuitously helped by the May 2005 release of DreamWorks Pictures’ animated film Madagascar, which boosted tourism and interest in the island. During a U.S. visit in February, Madagascar’s President Marc Ravalomanana met with CI staff at our Washington, D.C., headquarters. Along with the presidents of Guyana, São Tomé, Suriname, and Tanzania, the Madagascar leader became the fifth head of state to meet with CI executives in FY 2005 to discuss collaboration on protecting their nations’ natural resources. CI’s partnership with these national leaders to help them improve the quality of life for their people—and our parallel efforts in dozens more nations—are reflected in the following pages. This report contains a special section on our burgeoning relationship and work in China, and a regional section detailing our progress toward global conservation goals on land and in the oceans. Finally, FY 2005 marked the early stages of our 6-year Future for Life campaign to raise more than a billion dollars for global conservation. We are indebted to our family of dedicated partners—individuals, corporations, foundations, development agencies, governments, and fellow conservation groups—for their generous and continuing support. The campaign’s success will enable CI to leverage at least $5 billion more and will set the course for a new age of global conservation to ensure that future generations continue to reap the benefits that nature provides for us all.   </t>
  </si>
  <si>
    <t>Accomplishments Neotropics</t>
  </si>
  <si>
    <t xml:space="preserve">BOLIVIA In Carrasco National Park, CI and several former cocoa growers from conflict zones established an ecotourism guide business that has raised the growers’ income by 240 percent. Near Madidi National Park, CI is also helping the indigenous Tacana community create an ecotourism lodge, which the Tacana will own and run. CI’s Verde Ventures’ support of Rainforest Exquisite Products helped the Bolivian company buy wild criollo cocoa and Brazil nuts for export from local producer associations in the impoverished northeast of the country. This program provides direct economic incentives for the communities to conserve some 96,000 acres of rain forest. Bra zil Some 8 million acres—an area the size of Maryland—were added to the 10.24 million acres already under protection in Amazonas state. CI and partners also conducted a survey of natural resource use, the first step to involve local communities in a longterm sustainable land-use program that will also improve living standards. Six RAP surveys in Amapá state found enormous biodiversity of birds, amphibians, and fish to help justify creation of new protected areas. A new program to support private land reserves in the Pantanal was established. Close to 97 percent of the biodiversity-rich wetlands are privately owned. The new initiative gives local landowners the opportunity to apply for financial support when setting aside their holdings for protected status. A 7.5-mile stretch of the Serra de São José mountain range in southeastern Brazil was declared a refuge for 120 species of dragonflies and damselflies, some endemic and new to science. This is one of the few protected areas in the world dedicated to the conservation of invertebrates. Central America The Conservation Coffee Alliance was launched by CI with $1.2 million from the U.S. Agency for International Development (USAID) and $1.5 million from Starbucks to promote a “field-tocup” conservation approach to coffee production. Colombia The national government, with the help of CI and partners, established two new national parks: Selva de Florencia in the Caldas mountains, and Serrania de los Yariguíes in the valleys of the northwest. The Colombian government also signed a $10 million debt swap agreement, financed by USAID, CI’s Global Conservation Fund (GCF), TNC, and WWF, to fund biodiversity conservation projects. Ecuador CI is building an extensive and effective network of government and NGO partners in Ecuador and Colombia to collaborate on the conservation of the Chocó-Manabí Conservation Corridor. This 32-million-acre forested region interspersed with agricultural lands straddles the bi-national border and has exceptionally high levels of endemic plants and animals. Some 618,000 acres of ancestral territory of the Cofan peoples, one of the most isolated indigenous peoples in the Amazon, will be protected with support from CI and TNC. Guatemala An initiative funded by the Critical Ecosystem Partnership Fund (CEPF), will improve management of protected areas in Laguna del Tigre National Park and the Mayan Biosphere Reserve. Guyana CI and the South Rupununi Conservation Society are developing a project to protect what may be the last wild colony of Endangered red siskin (Carduelis cucullata) in Guyana. Local communities will monitor populations of these beautiful birds and work to end the illegal wildlife trade. In a landmark partnership, CI agreed to a request by the indigenous Wai- Wai peoples to help them manage more than 1.5 million acres of their traditional lands as a Communityowned Conservation Area (CCA). The Wai-Wai’s initiative will provide a model for future CCA agreements in Guyana. Mexico Initiatives led by CI and partners brought peace to the Montes Azules Biosphere Reserve in Chiapas state, site of a long-simmering conflict between government and local communities over indigenous rights. Through sustainable land-use planning, the promotion of alternative livelihoods, and the voluntary relocation of more than 10 squatter groups, previously violent disputes were resolved without a single incident of bloodshed. The Watershed Initiative was launched by CI and partners with $3.1 million from USAID. The initiative will protect watersheds in three of Mexico’s most important key biodiversity areas. The state of Nayarit, with support from CI, decreed Sierra de Vallejo, with more than 150,000 acres of forest, as a biosphere reserve. Mexico &amp; Central America Uncontrolled development of hotels and other tourism facilities is gobbling up habitat and threatening biodiversity on the Mayan Riviera. CELB is cooperating with the regional hotel industry to minimize its impact by promoting environmentally sound siting, design, construction, and operational practices. More than 125 hotel managers are also being introduced to environmental management and best practices. Peru CI is working with the governments of Peru and Ecuador, and partner organizations including the Moore Foundation’s Andes Amazon Initiative, to develop the Condor-Kutuku Conservation Corridor to protect this extremely biodiverse mountain region. The international cooperation builds on the peace agreement signed between the two countries in 1998.  </t>
  </si>
  <si>
    <t>Tools for Success</t>
  </si>
  <si>
    <t>The Critical Ecosystem Partnership Fund (CEPF) awarded $2.7 million this year to dozens of Chinese and international nongovernmental organizations (NGOs) to design and launch conservation projects in the hotspot. These grants, part of a 5-year, $6.5 million CEPF initiative in China, support the goals of CI and the other CEPF donor partners to integrate conservation into local and national development policy. CI’s Center for Environmental Leadership in Business (CELB) negotiated a 3-year, $3 million grant from the 3M Corporation to CI-China for reforestation in the southwestern region devastated by logging, which was banned in 1998 after catastrophic flooding along the Yangtze River. High-biodiversity habitat and farming areas will benefit from improved soil and water quality. As one of the newest Centers for Biodiversity Conservation (CBCs), subtropical to alpine. The hotspot boasts 16 different indigenous ethnic groups and one of the world’s most botanically rich temperate landscapes, with more than 12,000 species of higher plants, 30 percent of them found nowhere else. Southwestern China’s wildlife includes close to 700 bird species and more than 300 mammal varieties. Threatened animals include the giant panda (Ailuropoda melanoleuca), golden snub-nosed monkey (Rhinopithecus roxellana), snow leopard (Uncia uncia), and China’s only remaining population Bengal tiger (Panthera tigris). Covering about 9 percent of China’s landmass, almost half of the nation’s bird and mammal species occur in the hotspot. The remote southwestern region, already affected by unsustainable exploitation of its natural resources, is beginning to feel the same develoment pressures that are degrading the environment and straining the nation’s ecosystem services elsewhere. CI launched its China program by focus- CI-China is creating new partnerships and building relationships, from remote villages to Beijing’s halls of government, with support from our Regional Programs Division (RPD). The Center for Applied Biodiversity Science (CABS), our principal scientific arm, has helped CI’s China-based scientists define key biodiversity areas and conservation corridors and monitor progress in them. Recent initiatives include two Disney-supported Rapid Assessment Program (RAP) species assessments in the hotspot and in Shaanxi province. CI’s Center for Conservation and Government (CCG), along with CABS and CI-China, is working with the U.S. State Department, Southeast Asian nations, and NGO partners to halt the rampant illegal wildlife trade throughout Asia and to promote greater enforcement and consumer education about the issue. Another major CI initiative is to stop the increasingly popular use of tiger and leopard skins to decorate traditional Tibetan costumes worn at festivals. CI is working closely with China’s State Forestry Administration to tackle the illegal trade in the furs of these threatened Asian big cats. The species-rich Mountains of Southwest China Hotspot (top) includes Chinese prominent moths (Furcula sp.)(above), and Endangered mammals such as the red panda (Ailurus fulgens) (below far right) and snow leopard (Uncia uncia) (right). CI scientists (below right) studied the biodiversity of three sites this year. At the close of the Chinese Year of the Monkey, a separate campaign with Chinese NGO partners launched a series of public service announcements broadcast nationwide on state television that introduced more than 50 million viewers to the plight of threatened primates in China. As a result of this unique campaign, CI has forged a new green awareness partnership with China’s premier Web site, People Daily Online. In the Mountains of Southwest China Hotspot, CI is planning to allot financial resources for partners of the Tibetan Sacred Lands Project. The initiative maps sacred sites revered by local ethnic Tibetans and develops incentives to revive traditional land management practices, promoting the protection of some of the most pristine natural environments in China. In western Sichuan province, ethnic Tibetan communities partnered with us to create Green Khampa, the region’s first environmental NGO. We helped the Sichuan Forestry Administration create two new protected areas totaling more than 2 million acres and increase the management capacity of 40 new nature reserves established since 2000, some of them home to giant pandas. As we expand our China programs, we look forward to 2008, when Beijing will host what it calls the “Green Olympics.” The event will be an excellent opportunity to build a more powerful alliance with the Chinese government, increase public awareness of green issues, and strengthen the nation’s environmental standards. CI has always worked with bold determination on a broad conservation canvas, and none is bigger than China. It has the ability to use the mighty engines of its enormous and rapid growth to set the example and guide the world toward embracing the ethic of sustainable development. As its partner, CI is helping China achieve this objective and place biodiversity protection squarely on the global agenda.</t>
  </si>
  <si>
    <t>Accomplishments Africa</t>
  </si>
  <si>
    <t xml:space="preserve">Democratic Republic of Congo Despite civil unrest in the eastern DRC, traditional chiefs are leading their tribal councils to establish seven community reserves spanning 8.7 million acres between the Maiko and the Kahuzi Biega National Parks. This corridor will encompass 90 percent of the known range of the threatened eastern low-  land gorilla (Gorilla beringei graueri). The corridors are carefully planned mosaics of conservation zones, buffer belts, and development areas. Area communities are implementing projects to improve health, education, and livelihoods. One project, the Tayna Center for Conservation Biology, trains local students in conservation biology, protected area management, communication, and environmental education. CI and the Dian Fossey Gorilla Fund International are assisting with financing and technical logistics. East Africa CI’s Eastern Africa Regional Program worked with CABS and the IUCN Global Mammal Assessment (GMA) team to complete a reassessment of the current threat status of all African primates. A workshop, supported by Disney and the Margot Marsh Biodiversity Foundation, was held in Orlando, Florida in January 2004, and attended by 12 of the world’s leading African primatologists. The GMA initiative is supported by core-funding from CEPF and by a $900,000 collaboration between CABS and the University of Virginia. Ghana Partnering with the World Cocoa Foundation and the United Nations Development Programme, CI launched an agroforestry project to incorporate conservation standards in cocoa growing. Ensuring that cocoa is produced without cutting trees will help heal the fragmented landscape of West Africa, where 70 percent of chocolate’s raw ingredient is grown. Guinea CELB is partnering with Alcoa to incorporate biodiversity and socioeconomic information into the development of a bauxite refinery. A RAP survey conducted around the proposed project site will help Alcoa develop an action plan to promote sustainable land use in the region. Liberia Five patrol zones were established around Sapo National Park, and more park staff members were hired. Regular patrols and an increased public awareness campaign have proved effective; poaching arrests dropped from 5,000 to 887 as illegal hunting declined. Namibia GCF and the Southern Africa hotspots program brokered a deal with Namibia’s National Park Trust to buy private land in the Namaqualand area of the Succulent Karoo Hotspot. The goal is to promote a multiple-use biodiversity conservation corridor. Southern Africa Chairman’s Council members Janie and Jeff Gale are contributing $1 million to CI to support a joint initiative with Roots of Peace to clear land mines from a historic elephant access zone in Angola’s Luiana Partial Game Reserve. Wary of the danger presented by the mines, expanding elephant herds have confined themselves to a region in northern Botswana, raiding crops, threatening people, and destroying habitat. Officials pondered culling the population, but now that the mines are being removed, culling may not be necessary. When the corridor is safe, elephants are expected to travel their former ranges. The corridor will be developed with the Swiss Agency for Development and Cooperation.  </t>
  </si>
  <si>
    <t>Global Accomplishments</t>
  </si>
  <si>
    <t>With support from the Mulago, Swift, and MSST foundations, CI launched the Conservation Stewards Program to empower and provide incentives for private landowners, community groups, and indigenous peoples to conserve their lands. CI’s Verde Ventures partnered with the UN Development Program’s Equator Initiative to create Equator Ventures, a $1 million pilot fund for small- and mid-sized sustainable businesses that contribute to poverty reduction and biodiversity conservation. The World Agroforestry Center and CI established an alliance to develop and leverage their joint expertise to protect biodiversity and enhance human well-being in hotspots and wilderness areas. CI’s Center for Conservation and Government (CCG), in partnership with The Nature Conservancy (TNC), the Wildlife Conservation Society (WCS), and the World Wildlife Fund (WWF), strengthened its support for a bipartisan, 100-plusmember International Conservation Caucus (ICC) in the U.S. House of Representatives. ICC members led efforts to pass the Congo Basin Forest Partnership Act, secure resources for the Global Environment Facility, reauthorize the Tropical Forest Conservation Act, and incorporate forest conservation into reconstruction plans for Liberia. A global study by CI’s Center for Applied Biodiversity Science (CABS) found that one-fourth of Earth’s 625 primate species and subspecies are on the verge of extinction as a result of intense deforestation and bushmeat hunting. In West Africa, CABS researchers also found that some populations of chimpanzees and gorillas had fallen by half. CI is mounting efforts to save them. CI and the IUCN–World Conservation Union launched the Global Marine Species Assessment to determine the status of tens of thousands of marine species and to inform the identification of global marine hotspots. CI has identified nine new biodiversity hotspots, bringing the total to 34. These regions are described in Hotspots Revisited, recently published with support from Cemex. The Conservation Synthesis Department, with support from Intel, relaunched the hotspots Web site (www.biodiversityhotspots.org) to coincide with the publication of the book. CABS published its landmark book, Climate Change and Biodiversity (Yale University Press), and collaborated on the publication of the IUCN–World Conservation Union’s Global Species Assessment as well as contributing to the Ecosystem Assessment, launched in early 2005. CI’s new Rapid Assessment Program (RAP) database (http://rap.conservation. org) is now online. It provides comprehensive georeferenced information on birds, fishes, invertebrates, mammals, reptiles, amphibians, and vegetation from many of our terrestrial and freshwater RAP surveys.  to more than 1,000 marine-related
documents, hundreds of Web links,
and issue-specific contacts. Defying
Ocean’s End is now available through
Island Press (www.islandpress.org/DOE).
This major publication is sponsored
by the Gordon and Betty Moore
Foundation, by the Cinco Hermanos
Fund, and by Pearl Jam musician
Stone Gossard. As a leader of the
50-member Deep Sea Conservation
Coalition, CI is supporting the ratification
of a U.N. moratorium on high
seas bottom trawling. To learn more,
visit www.savethehighseas.org.</t>
  </si>
  <si>
    <t>China: Our Global Vision at Work</t>
  </si>
  <si>
    <t>Peoples Republic become a global conservation leader. If Beijing adopts exemplary standards for energy efficiency, pollution control, environmental protection, wise use of natural resources, and other sustainability factors, its actions will set an example for the world. CI’s cooperation with the government has already begun with the signing of a landmark agreement with the Environment and Resources Conservation committee of the People’s Congress, the body that writes China’s principal environmental regulations. CI-China will train provincial legislators in conservation issues and advise legislators as they write laws governing protected areas, payment for ecosystem services, and others. Our CI-China office was established in July 2002 and has grown rapidly into a 22-member staff. This office has a current annual budget of close to $1.5 million and expects to double or triple its resources within 3 years. Our main goals are to share our knowledge and expertise, to strengthen China’s potential to become a global green leader, and to help protect the rich biodiversity of the Mountains of Southwest China Hotspot. Twice the size of California, this region is a stunning panorama of forests, meadows, and mountains ranging from As an emerging economic superpower, China’s developmental footprint reaches far beyond its borders. Its growing need for energy, timber, minerals, and other natural resources will inevitably increase the demands on global ecosystems and on nascent efforts at sustainable use. Fortunately, Beijing is making a determined effort to address the myriad environmental problems that afflict China. CI sees a great opportunity to share our science and expertise to help the In its remarkable transition from underdeveloped agrarian state to modern industrial colossus, China has become one of CI’s greatest conservation challenges and opportunities. As some 1.3 billion people progress from communism to capitalism, phenomenal economic expansion is driving rapid growth in the nation’s infrastructure. This growth, in turn, is stimulating far-reaching social changes and profound environmental impacts. As China evolves into a modern industrial nation, remote regions like Sichuan province’s southwestern mountains face development pressures on the rich biodiversity. CI’s China program, based in Chengdu, is helping protect the Mountains of Southwest China Hotspot (right). Our partners range from the Beijing government to ethnic Tibetans (left) who work with CI on the Sacred Lands Project to preserve some of China’s most pristine areas. ing on the southwestern region with a conservation strategy built on science, partnerships, and human well-being, and by employing all of our major program and funding sources.</t>
  </si>
  <si>
    <t>Invest in Nature: Ensure a Future</t>
  </si>
  <si>
    <t>Developing nations can revive faltering economies and prosper by protecting the natural resources and health of their ecosystems. Madagascar is one of the forward-thinking countries that are embracing sustainability. Almost 15,000 plant species, 340 varieties of reptiles, 209 types of birds, and 71 species and subspecies of endemic lemurs make Madagascar one of the richest biodiversity hot-spots. This richness is due to the isolation of Madagascar, separated from other landmasses for at least 80 million years. This Indian Ocean island is also one of the most threatened. Much of the original forest was destroyed by slash-and-burn agriculture that began extensively in the 18th century and continues today. A growing Malagasy population exerted tremendous pressure on the remaining areas of the island’s highly specialized ecosystems, clearing land for farming, hunting, and harvesting tropical timber. What little organic matter remained in the poor soils was lost to erosion, and many of its freshwater sources dried up. By 1985 scientists realized the island’s unique ecosystem was near collapse. Partnering with international sponsors and conservation organizations, the government created a National Environmental Action Plan in 1991 and began building a conservation strategy to save Madagascar’s living treasures. When he became president in 2002, businessman Marc Ravalomanana, a stalwart environmentalist, was inspired by the idea that Madagascar’s eco-system, with its rare plants and animals, held the nation’s true economic wealth. At the 2003 World Parks Congress in Durban, South Africa, he vowed to triple Madagascar’s protected areas by 2008, safeguarding almost three-quarters of the island’s remaining intact natural ecosystem. Today, the process is well under way. CI has been active in Madagascar for nearly 15 years. In FY 2005, we helped the Ravalomanana government launch the Madagascar Foundation for Protected Areas and Biodiversity to direct international support to the island’s conservation priorities. To date, $18.4 million has been committed and an additional $10 million pledged. By 2008, it expects another $80 million will be added through partnerships with foundations and the private sector. Through a CI-supported strategy of protected areas, ecotourism, and sustainable land use, Madagascar’s reviving ecosystem will show that investment in natural resources can create prosperity for the future.</t>
  </si>
  <si>
    <t>Accomplishments Asia &amp; Pacific</t>
  </si>
  <si>
    <t xml:space="preserve">Through a USAID-funded Population Environment initiative, CI and partners helped indigenous Khmer Daeum communities in the Cardamom Mountains find ways to use their land sustainably and protect their forests from loggers. FY 2005 also marked the first time health services had been established in this region’s impoverished villages. Fiji In a dramatic commitment to conservation, indigenous Fijian landowners revoked rights to commercial logging in the biologically rich Sovi Basin on Viti Levu, Fiji’s main island. The National Heritage Trust of the Fiji Islands, in partnership with CI, forged a conservation agreement with the landowners to safeguard this 50,000-acre tract—the nation’s largest remaining lowland rain forest. Himalaya CEPF won approval from its donors to launch a $5 million conservation investment strategy in the Eastern Himalaya region straddling the Himalaya and Indo-Burma hotspots. Indonesia CEPF-supported efforts by WWF Indonesia and an alliance of 28 local groups led to the Indonesian government’s declaration of more than 8,500 acres in Sumatra as a new protected area, safeguarding the island’s largest patch of lowland forest. WWF also leveraged $1 million in additional funds for the Tesso Nilo National Park. The American Forest and Paper Association is participating with CI and WWF to launch the Timber for Aceh initiative, which supplies building materials for Sumatra’s tsunami-stricken north, helping to stem logging from protected areas. CI and partners helped create a community radio network that broadcasts educational and conservation programs to villages around the Raja Ampat archipelago, the first such network in the province. CI launched an initiative to support the indigenous peoples and protect the rich wildlife of the Mentawai Islands off the western coast of Sumatra. “Asia’s Galapagos Islands,” as the Mentawais are sometimes called, harbor a wealth of endemic species, particularly primates. CI plans to launch a series of scientific studies to assess the state of the biodiversity and will also explore ecotourism opportunities. Polynesia -Micronesia The Government of Australia’s Regional Natural Heritage Program awarded approximately $1 million to enable CEPF to launch a program to prevent, control, and eradicate invasive species in the Polynesia-Micronesia Hotspot, in partnership with the Pacific Program of the Cooperative Islands Institute.  </t>
  </si>
  <si>
    <t>Marine Accomplishments</t>
  </si>
  <si>
    <t xml:space="preserve">With the assistance of CI and other NGO partners, the government created the Seaflower Biosphere Reserve, a new marine protected area covering more than 16,000 square miles of the Colombian Caribbean. Indonesia The government declared some 1,400 square miles in Central Sulawesi as the Togean Islands National Park. It encompasses more than 268 square miles of land and some 1,126 square miles of rich marine habitat. Mexico Three new protected areas totaling 1.3 million acres of marine and terrestrial habitat crucial to native and migratory species were designated in the Gulf of California. Guadalupe Island became a biosphere reserve, and the San Lorenzo Archipelago and Marietas Islands were declared national parks. Papua New Guinea CI’s Milne Bay community-based marine and coastal conservation program carried out intensive biodiversity surveys and resource-use mapping on two island communities to begin a marine management plan for each, the first in the region. Pacific Islands With a 3-year grant for more than $3 million from the French Development Agency, CI is leading and coordinating the marine protected area and integrated coastal and watershed management components of the new multinational Coral Reef Initiative for the South Pacific. A $1.25 million grant from the David and Lucile Packard Foundation will enable CI and partners to conduct science- and ecosystem-based management projects in the Papuan Bird’s Head Seascape. Panama The Panamanian congress strengthened the conservation of Coiba Island National Park, a former penal colony. New legislation created an adjacent 620-square-mile special marine reserve zone to protect the second largest coral reef in the eastern Pacific. Washin gton , DC In partnership with leading conservation NGOs, CI bestowed the first Global Ocean Conservation Award on Carlos Manuel Rodríguez Echandí, Costa Rica’s Minister of Environment and Energy, for his outstanding contributions to protect marine biodiversity. Highlights of his unprecedented leadership include initiating the four-nation agreement for the management and conservation of the Eastern Tropical Pacific Seascape, a commitment to place 20 percent of Costa Rica’s Exclusive Economic Zone under protection, new fishery laws, and leadership within the United Nations on high seas bottom trawling issues.  </t>
  </si>
  <si>
    <t>Marine</t>
  </si>
  <si>
    <t xml:space="preserve">Defying Ocean’s End (DOE)—an international conference that launched what is arguably the most ambitious plan for global marine conservation ever mounted—is the foundation for CI’s marine conservation strategy. Two recent grants will enable us to launch exciting new marine protection and science programs. A $21 million award by the Walton Family Foundation will finance the establishment of seascapes in three of the world’s most biodiverse marine regions. A $12.5 million gift from the Gordon and Betty Moore Foundation will help CI create a marine management area science program within CABS. The seascape initiative was etablished to define and protect five of Earth’s most species-rich marine ecosystems by 2010. CI is currently focusing on three seascapes that have been subject to government agreements and support for their stewardship. The Eastern Tropical Pacific Seascape spans roughly 814,000 square miles of coastal waters in Costa Rica, Panama, Colombia, and Ecuador. Southeast Asia’s Sulu-Sulawesi Seascape, covering more than 347,000 square miles, includes marine waters of Indonesia, Malaysia, and the Philippines and may have the greatest diversity of marine fish species on the planet. To the southeast lies the roughly 70,000-square-mile Papuan Bird’s Head Seascape, which surrounds more than 2,500 of the world’s most biodiverse coral reefs, home to nearly 75 percent of all varieties of coral in the world. DOE’s agenda for action was formulated by 40 organizations at the 2003 conference and has been developed since then by marine scientists, economists, lawyers, and other experts. It addresses a wide range of threats facing life in the oceans, including the sharp decline in marine wildlife, the disturbing increase in pollution, and the neglect of policies and resources to solve these problems.  </t>
  </si>
  <si>
    <t>Strategic Plan</t>
  </si>
  <si>
    <t xml:space="preserve">FY 2005, we launched our strategic plan, which defines the pillars of our work—science, partnerships, and human well-being—and sets ambitious goals to protect biodiversity in priority areas. The strategy includes working with partners to safeguard critical habitats and threatened species on land and in marine and freshwater environments, partnering with indigenous leaders to protect biodiversity-rich lands, and making global conservation a high priority for people everywhere. As this chart indicates, we have already made substantial progress toward these goals. Prevent the extinction of known vertebrate species within biodiversity hotspots and high-biodiversity wilderness areas. Increase protection of key biodiversity areas by 58,000 square miles in hotspots and 193,000 square miles within wilderness areas. More effectively manage 347,000 square miles of existing protected areas. Launch 20 new marine protected areas and establish conservation management regimes in 5 seascapes in at-risk ocean ecosystems. Work with indigenous leaders and communities to safeguard 96,000 square miles of indigenous territories within hotspots and wilderness areas. Establish a global conservation agenda.  Incorporate biodiversity conservation into management of 96,000 sq. mi. of indigenous lands. Establish 5 new seascapes and 20 new marine protected areas. Increase protected areas coverage to 58,000 sq. mi. in biodiversity hotspots. Improve management of 347,000 sq. mi. of existing protected areas. Complete global freshwater assessment and begin implementation of highest priorities. Increase protected areas coverage to 193,000 sq. mi. in high-biodiversity wilderness areas. 61–80% completed (Year 4 target levels) 81–100% completed (Year 5 target levels)  </t>
  </si>
  <si>
    <t>Neotropics</t>
  </si>
  <si>
    <t xml:space="preserve">A Novel Solution to Saving Species CI’s conservation strategy is based heavily on the creation of protected areas to preserve threatened species and ecosystems. Creative solutions are often required to achieve these goals. For example, in Colombia, Quindío wax palm trees (Ceroxylon quindiuense) have been cut down by the thousands each year, and their fronds are used for annual Palm Sunday celebrations. Reduced to remnant stands by clearcut agriculture, Colombia’s national tree was fast disappearing—and so were the yellow-eared parrots (Ognorhynchus icterotis) that depend on these tall palms for food and nesting. Five years ago, the birds were classified as Critically Endangered, with just 80 individuals remaining in the wild. Taking swift action, CI, the Catholic Church, and more than 30 partners, in particular ProAves Colombia, teamed to create a unique conservation strategy to restore and safeguard both flagship species. More than 22,000 acres of wax palm habitat were protected in 25 private nature reserves. A media campaign introduced Colombians to the ecological threat and promoted Easter as a time to cherish nature. This year, the faithful paraded with fronds of common palm species, rural communities found a new livelihood selling Quindío palm seedlings, and the yellow-eared parrot population had grown to nearly 700 birds. This project is a striking example of how diverse elements of society can be made aware of biodiversity’s importance and can come together to protect it. </t>
  </si>
  <si>
    <t>A Dire Warning For Amphibions</t>
  </si>
  <si>
    <t>The pace and scope of plant and animal extinctions around the world are alarming scientists. On land and in the oceans, hundreds of species are vanishing at rates up to 1,000 times greater than during the prehistoric era. Well-known creatures such as great apes, sharks, giant pandas, and rhinos have attracted public attention, but the 2005 Conservation Achievements additional disappearance of less charismatic yet ecologically vital creatures has scientists even more concerned. The latest biological alarm is over the plight of amphibians, so sensitive to environmental disturbance that they are considered bellwethers of ecosystem health. In 2005, CI and its partners, the IUCN and NatureServe, unveiled the comprehensive Global Amphibian Assessment (GAA), an analysis of all amphibian species. The study reveals that one-third of all frog, toad, salamander, and caecilian species are threatened with extinction. The report, which Science magazine ranked as one of its 10 most important stories of the year, prompted CI and partners to stage an international Amphibian Summit in September 2005 and to launch an ambitious strategy to slow the amphibian decline. The GAA is one of the first in a larger CI strategy to create detailed global analyses of Earth’s most vulnerable species so that extinctions can be prevented and survival strategies implemented before it’s too late.</t>
  </si>
  <si>
    <t>Innovative Strategy: Solid Results</t>
  </si>
  <si>
    <t xml:space="preserve">Illegal hunting for bushmeat, ivory, tiger skins, turtle shells, and other commercially valuable animal parts in and around Cambodia’s Central Cardamom Protected Forest was becoming a major problem for CIsupported government rangers. They could stop illicit sawmills and logging operations in the 815,000-acre reserve, but catching hunters, who often traveled alone at night throughout the huge area, was daunting. Rangers hired from distant cities were unfamiliar with the terrain and had no knowledge of local poaching techniques. In a novel approach to this vexing dilemma, CI and partners began a community ranger program this year, selecting residents of four mountain villages to complement the efforts of the government patrols. Since the program began in January, the number of snares and traps found and destroyed has dropped rapidly, suggesting that the program has started to drive poachers away. An added benefit is that the patrols are collecting scientific data on threatened animals, such as Siamese crocodiles (Crocodylus siamensis) and the dhole (Cuon alpinus), an Asian wild dog.  </t>
  </si>
  <si>
    <t>Our Conservation Achievements</t>
  </si>
  <si>
    <t>Each item in our report on FY 2005’s progress toward
fulfilling our mission represents years of hard work by
our staff and partners. Like the tip of an iceberg, they
give only glimpses of our accomplishments as we
implement our overarching global strategy in more
than 40 nations across four continents. Safeguarding
ecosystems can be arduous and frustrating. It is also
incredibly rewarding. The following pages reflect our
unswerving commitment to conserve Earth’s biodiversity.</t>
  </si>
  <si>
    <t>A Message from CI’s Leadership</t>
  </si>
  <si>
    <t>2004 Conservation International Annual Report</t>
  </si>
  <si>
    <t xml:space="preserve">AT CONSERVATION INTERNATIONAL, we are deeply concerned about the state of global biodiversity and insist that “crisis” is no exaggeration. Rising human populations in the developing world and increasing resource demands from industrial nations are stressing and exploiting nature on a scale never before witnessed. Global warming is melting glaciers, forcing plants and animals to shift their ranges, triggering weather extremes, and throwing nature’s delicate balance out of kilter. Industrial fishing has wiped out 90 percent of commercial marine predators like tuna and cod. Some 110,000 square miles of Amazon tropical forest have been razed—an area as big as Nevada. Our concern, however, is tempered by an encouraging reality. Progress in protection and conservation of our precious resources on the land and in the oceans is tangible, broad, and growing. Science is providing new tools to assess and repair the damage. National leaders in the developing world are responding with solid commitments to protect their biodiversity. The global community is finding common cause in compacts like the Kyoto Protocol on climate change and the United Nations Convention on Biological Diversity, signed by 188 nations. For 18 years, CI has played an integral role in defending nature, and the credit is widely shared. By our public and private partners, including fellow conservation groups; and by governments, corporations, development agencies, and local communities. By our staff of some 850—the majority of them foreign nationals—working in 44 nations. And by our dedicated supporters. More than any other constituency, donors make it possible for CI and our collaborators in the field to safeguard the best of the natural world and to improve the lives of those who live where we focus our efforts: in the biodiversity hotspots, the high-biodiversity wilderness areas, and key marine regions. Without the generous commitment of our supporters, many of the accomplishments chronicled in this FY 2004 Annual Report would not have been possible. The past year has seen improvements and increases in the benchmarks by which we measure success. Our investment in conservation grew to $91.9 million, a 9 percent rise over FY 2003. In our role as catalyst, we shared approximately one-fourth of our total revenues with nearly 350 conservation partners. Next year, we plan to allocate one-third of our budget to help finance collaborative efforts. Our conservation success relies in equal measure on sound science, diverse partnerships, and a commitment to the welfare of people everywhere. One of the most encouraging signs that our overall strategy is working is the rapid growth in the scale of terrestrial and marine conservation. Two years ago, the Brazilian states of Amapá and Amazonas set aside vast areas of pristine wilderness that, combined, equal the size of New York State. Madagascar, arguably the world’s highest-priority hotspot, announced its intention to triple its protected lands network. Since then, more than a dozen countries, with advice and assistance from CI and our partners, have developed ambitious plans. Gabon is designating 11 percent of its territory as protected areas. Indonesia is creating two new national parks and safeguarding 20 percent of its coral reefs. Costa Rica is planning to protect one-fourth of its sovereign coastal waters. Guatemala, Panama, Colombia, Ecuador, Peru, Mexico, the Philippines, Cambodia—and even the industrial powerhouse China—are developing new land or marine protected areas and conservation corridors. The foresight of national leaders who wisely invest their biodiversity assets in nature’s savings bank will pay dividends far into the future. Instead of selling off natural resources to the highest bidder for quick profits, they will benefit from regulated extractive industries, environmentally sound agriculture, agroforestry, ecotourism, managed fisheries, and other sustainable uses. The past year has seen a comprehensive reanalysis of CI’s cornerstone hotspots strategy, which aims to conserve areas with the greatest threats and concentration of biodiversity. Nine new hotspots will be added to the current 25 and announced early in 2005. The new total of 34, which covers a mere 2.3 percent of Earth’s land surface, are the remains of much larger preindustrial hotspots. Yet these biologically rich fragments harbor 50 percent of the world’s plants and 42 percent of all terrestrial vertebrates as endemics—species found nowhere else. Some 313 million people live within 6 miles of protected areas inside the hotspots where most of the vegetation, and thus the bulk of biodiversity, remains intact. Most of them, particularly indigenous peoples, depend to some degree on the forest for food, clothing, shelter, medicine, and cultural tradition. The well-being of these communities remains a core CI value. Improving the lives of people who rely on healthy biodiversity for their livelihoods, or even their survival, is inextricably linked to our mission of protecting nature. Without the help and cooperation of those who live in and around hotspots and other key areas, our progress would be ephemeral. In short, local people are CI’s vital partners and beneficiaries. It’s a far leap from a Kayapó village in the Amazon to a corporate boardroom in the United States, but CI’s allies—no matter how diverse—are committed to the same broad goals. Our private sector partners last year not only helped underwrite field programs, but also led the way in corporate environmental responsibility. Increased protection of ocean fisheries, environmentally sound coffee growing, cleaner wastewater discharges by cruise ships, and a lighter footprint by energy producers are samples of CI-inspired green commitments by companies and industries. From tiny acorn to sturdy oak, CI has grown apace these past 18 years. Like any expanding organization, we have had successes and setbacks. But we remain confident that CI is on the right path, and we will continue to share our resources and work with local communities, governments, the private sector, and colleagues in our community of nongovernmental organizations (NGOs). Above all, we are optimistic that our core strategy of blending science, partnerships, and human welfare is the right formula to achieve our goals.  </t>
  </si>
  <si>
    <t>Center for Environmental Leadership in Business</t>
  </si>
  <si>
    <t>Objective: To engage the private sector globally and create innovative solutions to conserve biodiversity. From the high seas to the golden arches, from the rain forest to the gas pump, the Center for Environmental Leadership in Business (CELB) builds innovative partnerships with industries and corporations to change the way business is conducted. Traditionally accepted practices that once exploited natural resources on land and in the oceans are being replaced by a new business ethic that reduces damaging ecological impacts and enhances both global biodiversity and the bottom line. Funded to date principally by Ford Motor Company, CELB leverages funds from across the private sector to invest in conservation. AGRICULTURAL ADVANCES More people worldwide eat at McDonald’s than any other restaurant chain, and while those hundreds of millions of diners may not realize it, the corporation has taken important steps toward making conservation part of the meal. McDonald’s Europe was the first to test a process—developed with CELB input—for obtaining white fish for its menu from well-managed stocks. The program began a global expansion in FY 2004. Field tests are now under way on a system that encourages reductions in air and water pollution, energy use, and solid waste in the production of beef, pork, poultry, potatoes, and baked goods. A decade ago, few coffee drinkers cared about the origin of the beans. Times change. Coffee produced in full sun on cleared land harms the environment. When coffee is grown under the shade of a forest canopy, the land provides habitat for numerous plant and animal species. In 2004, Starbucks Coffee Company made a new multimillion-dollar partnership commitment with CI to protect biodiversity and help local growers who produce its signature product. The sum includes a $2.5 million loan to capitalize CI’s Verde Ventures fund, which provides credit to local farming cooperatives (see page 19). It also provides a $1.5 million grant to support growers and processors who produce “conservation coffee” under a set of high environmental, social, economic, and quality conditions—known as Coffee and Farmer Equity (CAFE) practices—developed in partnership with CELB. Within five years, Starbucks aims to buy a majority of its coffee grown by those standards; last year, the Seattle-based company purchased over 1.8 million pounds from CI Conservation CoffeeSM sites at premiums well above local prices. BETTER ENERGY EXTRACTION As extractive industries expand, they face new operational challenges in biologically fragile regions. With a new CELB tool known as the Initial Biodiversity Assessment and Planning (IBAP) process, petroleum and mining companies review potential risks to biodiversity around a concession, then implement conservation strategies that go beyond simply minimizing their impact. For example, in the forest region of Guinea, CI and mining company Rio Tinto are joining forces with USAID to promote conservation and local community development. Alcoa Foundation has provided funding to further develop the IBAP process. TOURISM AND CONSERVATION The zooming popularity of ocean cruises threatens fragile aquatic ecosystems and protected areas. The International Council of Cruise Lines—representing 90 percent of the industry—has joined with CELB to improve wastewater management practices, design environmental education programs for passengers and crew, and work with local governments and destination communities to protect their natural and cultural assets. A related initiative with smaller marine recreation providers in the Caribbean will assess and improve environmental practices from Mexico to Belize. GOOD WOOD The world’s great forests contain critical habitat for biodiversity, provide clean sources of water, serve as repositories of natural resources, and store carbon to mitigate global warming. Each year, the forest and paper industry grows, manages, and harvests some 200 million tons of wood, and there is increasing pressure to harvest in vulnerable tropical forests. To protect these vital places, the new Forest and Biodiversity Conservation Alliance teams CELB, The Nature Conservancy, and NatureServe with Office Depot, the world’s leading reseller of paper. The five-year, $2.2 million strategy will enable Office Depot to work with its paper suppliers to promote sustainable practices. The alliance will focus on conserving rare and vulnerable forests, plus those with exceptional biodiversity values, as well as preventing illegal logging.</t>
  </si>
  <si>
    <t xml:space="preserve">DIVERSE PARTNERSHIPS A $3.5 million USAID grant enabled CI to create a new conservation plan that targets Central American flagship species, including jaguar (Panthera onca), scarlet macaw (Ara macao), and Central American river turtle (Dermatemys mawii). Further south, CI teamed up with The Nature Conservancy, the Costa Rica USA Foundation, and the Costa Rican government. Together, we plan to raise $32 million to protect the tropical Osa Peninsula region, hailed as the nation’s crown jewel national park. The vast tropical rain forests of Central and South America are the world’s most important natural regions. They contain much of the globe’s plant and animal biodiversity, harbor key ingredients for tomorrow’s medicines, and are home to indigenous peoples who have lived here for thousands of years. In FY 2004, CI and its allies took major steps to preserve these priceless assets. Guyana’s government declared the Wai-Wai forest community’s 1.5 million acres of traditional lands a protected area, the first to be owned outright by indigenous peoples in that nation. To keep the forests safe from mining and logging, CI is developing the Guyana National Protected Areas Trust with the support of the World Bank and the German Foreign Investment Bank. The trust mirrors a conservation program in neighboring Suriname, where our five-year partnership with the Tareno indigenous community protects some 40,000 acres of forest surrounding recently discovered prehistoric rock drawings. FOREST CONNECTIONS Working in Brazil with more than 40 in-country partners, CI supported local and state governments as they expanded biodiversity conservation corridors. In addition to vast rain forest regions set aside in 2003 in the states of Amapá and Amazonas, a new southern Amazonia con- servation corridor will protect a further 2 million acres of wilderness. Th e roughly 28-million-acre homeland of the indigenous Kayapó nation are being expanded by 600,000 acres, shielding about 62 miles of the previ- ously unprotected Xingu riverway. PRIVATE PROTECTION Despite being drastically reduced to a fragmented 38,000 square miles, or 7 percent of its original size, Brazil’s once-mighty Atlantic rain for- est still harbors a wealth of endemic species like the muriqui (Brachyteles arachnoides) and the golden-headed lion tamarin (Leontopithecus chrysomelas). To safeguard this precious old-growth jungle, CI-Brazil and local NGO Fundação SOS Mata Atlântica, with funding from the Critical Ecosystem Partnership Fund, formed an alliance that will invest about $300,000 to support local landowners who want to create private protected areas within the Atlantic Forest Hotspot. INDUSTRIAL EFFECTS Industrial-scale agriculture in central Brazil is consuming the vast savanna called the Cerrado, annually slicing off an area the size of New Hampshire. At this rate, this unique biome, which har- bors more than 150 mammal species and some 837 bird species, could be gone in 30 years. CI is working with farmers to promote conservation and document the loss of these important grasslands. In response, central gov- ernment and state offi cials are now evaluating ways to prevent further damage to the Cerrado. In the lush forests of the transnational Vilcabamba- Amboró conservation corridor shared by Bolivia and Peru, the controversial Camisea natural gas pipeline, currently under construction, threatened serious en- vironmental and social impacts. In FY 2004, CI and other international and Peruvian conservation and social development groups negotiated with the Inter-American Development Bank (IDB)—which is fi nancing the $1.6 billion project—some 100 new conditions govern- ing IDB’s loan agreement with Peru that will enhance the preservation of the land and its people. DEBT FOR NATURE In Colombia, one of the three bio- logically richest nations on Earth, CI and other inter- national conservation allies orchestrated a $10 million debt-for-nature swap that will help protect 11 million acres of tropical forest and freshwater habitat. Th e swap will support local conservation eff orts over the next 12 years and establish a conservation endowment fund.  </t>
  </si>
  <si>
    <t>Asia/Pacific</t>
  </si>
  <si>
    <t xml:space="preserve">SAFEGUARDING SPECIES To help understand and conserve the Pacific region’s unique creatures, CI has formed a major new partnership with Australia’s Commonwealth Scientific and Industrial Research Organization. The initiative is focusing scientific analysis on island biodiversity and conservation corridors, particularly on the island of New Guinea. Collaborating with a variety of NGOs and government organizations, CI is also From the clouded mountain peaks of the New Guinea wilderness to the sun-drenched beaches of the Solomon Islands, Vanuatu, New Caledonia, and Fiji, the islands of Melanesia are scattered like emeralds on the turquoise South Pacific. Each island is a fragile biological crucible where evolution has produced species unlike any other on Earth, such as New Guinea’s Raggiana bird-of-paradise (Paradisaea raggiana) and New Caledonia’s giant gecko (Rhacodactylus leachianus). launching a new program in the Polynesia-Micronesia Hotspot. The goal is better species protection in places like the volcanic Sovi Basin’s 50,000 acres of near-pristine rivers, cloud forests, and steep ridges on the Fijian island of Viti Levu. In Cambodia, more than 2 million acres of conservation corridors are being consolidated by CI and its regional partners, in part to preserve the unique habitat of the Critically Endangered freshwater Siamese crocodile (Crocodylus siamensis), which is virtually extinct elsewhere in Southeast Asia. CORRIDOR PROGRESS A massive flash flood thought to be caused by deforestation from illegal logging killed more than 200 people on the Indonesian island of Sumatra in the Sundaland Hotspot. Reaction was swift. After cooperatively securing a decree at the local level, communities in the fl ooded region and local government representatives secured a national declaration establish- ing the 266,760-acre Batang Gadis National Park. It is a model for a “bottom-up” process of national park creation and collaborative management. Th e park is an integral part of the northern Sumatra conservation corri- dor that CI, other local organizations, communities, and governmental representatives are working to create with support from the Critical Ecosystem Partnership Fund. CI also helped to establish the 236,000-acre Peñablanca Protected Landscape and Seascape, plus more than 413,000 acres of the Quirino Protected Landscape on Luzon Island in the Philippines. Th ese lush reserves now merge with the neighboring Sierra Madre National Park to form much of the Sierra Madre conservation corridor. Th is corridor represents the larg- est block of protected forest in the Philippines and is home to severely threatened species like Cantor’s giant softshell turtle (Pelochelys cantorii) and the Philippine eagle (Pithecophaga jeff eryi), one of the world’s rarest birds. Th e corridor is also a watershed for the Cagayan River Basin, headwaters of the longest river in the Philippines, and the main water source for the Cagayan Valley, the nation’s “ricebowl.” SACRED SITES High in the craggy expanses of south- western China, CI launched the Tibetan Sacred Lands project with support from the Blue Moon Foundation. Th e initiative is dedicated to mapping sacred sites, assessing their biodiversity, and reviving traditional Tibetan land-management practices that focus on harmony and sustainability. Tibetan sacred sites have protected some of the most pristine natural environ- ments in southwestern China, but they are now facing tremendous threats from modern development and its associated erosion of traditional cultural values. Working with the 3M Corporation as project under- writer and with international, government, and local partners, CI-China aims to restore native mountain forests on degraded lands and monoculture tree planta- tions, as well as assess additional ecological benefi ts, including carbon mitigation of global climate change. In western Sichuan Province, ethnic Tibetans have allied with CI-China to create Green Khampa, the region’s fi rst environmental NGO. Th e fi rst in a series of training workshops to build management skills, patrol techniques, and monitoring methods on 60 newly estab- lished nature reserves in southwestern China was held in Sichuan Province.  </t>
  </si>
  <si>
    <t>Africa and Madagascar</t>
  </si>
  <si>
    <t xml:space="preserve">The animals are stripping vegetation from parks and reserves, raiding crops, endangering people, and prompting calls to reduce their numbers. Working with partners, CI has been assessing the conflicts with humans and providing Botswana’s wildlife and park authorities with information on the elephants’ abundance, distribution, population structure, habitat needs, and seasonal For those who witnessed the officially sanctioned elephant killings that continued for more than three decades at South Africa’s Kruger National Park, the images still haunt the memory. Entire families were shot in the veld and were butchered in the park abattoir for ivory, meat, and hides. The reason? Too many pachyderms upsetting the balance of a carefully managed park ecosystem. The specter of another cull now looms in northern Botswana, where more than 125,000 animals form the world’s largest contiguous savanna elephant population. movements. These are vital tools for developing management programs for Botswana and its neighbors that will help prevent the controlled killings of these magnificent animals. NATURAL TRADITIONS Things are looking up for the Gudigwa village of Botswana, one of the first ecotourism projects in Africa owned and run by an indigenous community. In 2003, the settlement was ravaged by fire, and most of its traditional thatch and wood huts were destroyed. Undaunted, the Bukakhwe, a member clan of the San peoples, teamed up with CI, South Africa’s Wilderness Safaris, and other partners to rebuild the village and create a unique ecotourism facility. Gudigwa was reopened to guests in May 2004, and the resilience of the Bukakhwe demonstrates what is unique about this project: encouraging local community part- ners to take the helm of their own conservation enter- prises. It also gives communities like the Bukakhwe eco- nomic alternatives to cattle ranching, which damages the fragile, semiarid ecology of northern Botswana. POSTCONFLICT COMMITMENTS Two recent initiatives mark a gradual return to normalcy in violence-plagued Liberia and the Democratic Republic of the Congo (DRC). After 14 years of confl ict and corruption, Liberia was becoming a failed state until dictator Charles Taylor was ousted in August 2003. Postconfl ict economic growth and job cre- ation will largely depend on conservation and sustainable resource development. New leader Gyude Bryant, how- ever, is determined not to overexploit the nation’s natural assets. Meeting at CI’s Washington, DC, headquarters, Chairman Bryant affi rmed the government’s commitment to protect 3.7 million acres of the nation’s forests. Future conservation eff orts will be managed under a new $4 mil- lion forestry program developed by the U.S. government with CI support. Six years of fi ghting in the DRC that wound down two years ago killed more than 3 million people, most from disease and starvation, and made conservation diffi cult. A new multimillion-dollar initiative funded by USAID and CI’s Global Conservation Fund is partnering with the Dian Fossey Gorilla Fund International. It will establish a 6.7-million-acre con- servation corridor in eastern DRC and help protect the roughly 5,000 eastern lowland gorillas (Gorilla beringei graueri) that survive in the region. ECONOMIC BENEFITS Madagascar once regarded its forests as little more than a source of easily exploit- able timber. Now, with CI help, they are managed as a high-value biodiversity asset. Serious deforestation has been controlled, slash-and-burn agriculture and erosion have been reduced, and close to 1.5 mil- lion acres of irrigated agricultural land (benefi ting 875,000 rural households) have been maintained. Madagascar understands that protecting biodiver- sity is a sound investment. Ecosystem services like fl ood control, clean air, and abundant fresh water are valued at more than twice the cost of creating and maintaining protected areas. Now, with assistance from CI and its partners, the island nation is work- ing toward its goal of tripling terrestrial protected areas by 2008.  </t>
  </si>
  <si>
    <t xml:space="preserve">UNDERSEA SURVEY To help identify species-rich undersea regions, CI initiated the Global Marine Species Assessment (GMSA), a major review of the conservation standing of marine wildlife. The GMSA will map the status of 20,000 species, including all vertebrates and selected invertebrates and plants. In FY In the waters off Costa Rica, hundreds of white-tip reef sharks cruised hungrily, only a few feet below a group of CI staff members and colleagues. The divers were assessing the status of marine life around Cocos Island, which has become part of CI’s strategy for protecting large undersea ecosystems. CI works to safeguard marine species from overfishing and habitat destruction, honing a vision for ocean conservation that charts global marine biodiversity hotspots and creates large-scale marine management areas. These seascapes ensure that the diversity and abundance of marine wildlife within the hotspots are conserved and restored. 2004, the GMSA focused on sharks and the approximately 4,000 Indo-Pacific coral reef fishes; next year, the initiative will cover additional marine species. Corroborating other recently published scientific information, the CI-supported Shark Specialist Group has already identified numerous shark species threatened with extinction. They include populations of a cousin of the white-tip reef shark, the formidable oceanic white-tip shark (Carcharinusformes longimanus). SUSTAINABLE SEASCAPES Cocos Island is part of the Eastern Tropical Pacific Seascape (ETPS), pioneered by CI as a new concept for marine conservation and now emerging as a coordinated management regime for the Pacific waters of four countries: Costa Rica, Panama, Colombia, and Ecuador. In FY 2004, representatives from the four countries met in Costa Rica and signed a cooperative agreement to manage the ETPS and its abundant biodiversity in a coordinated and sustainable manner. In parallel with this political commitment, CI and the United Nations Educational, Scientifi c, and Cultural Organization coor- dinated the detailed planning of a project, financed by the United Nations Foundation and CI’s Global Conservation Fund, to provide practical support for key protected areas within the ETPS. Th rough this eff ort, CI is assisting in the fi rst steps toward enhanced stewardship of this vast ocean area in a way that recognizes ecological interde- pendence and transcends international borders while respecting sovereignty. The Costa Rican government, with CI input, commit- ted to greatly expand its marine protected area network to include 25 percent of its national waters within the sea- scape’s boundaries. Th e strategy aims to end the plunder of the nation’s rich marine resources by foreign fi shing fl eets. OCEAN STEWARDS CI also pioneered the establishment of seascape-scale management regimes in Asia’s Coral Triangle, the center of marine biological diversity on the planet. In February 2004, government representatives from Indonesia, Malaysia, and the Philippines signed an agreement to manage the Sulu-Sulawesi seas, again set- ting the stage for expanded conservation action by CI as well as partners. To the south, at Indonesia’s Raja Ampat island group—site of one of the world’s most diverse tropical undersea regions—CI is preparing to establish a manage- ment regime of similar scale. In FY 2004, CI coordinated stakeholder meetings to review marine conservation strategies and seek counsel for further eff ective action. Planning sessions staged with Th e Nature Conservancy on Misool Island resulted in a declaration, signed by 90 government and NGO representatives, providing a con- sensus for the region’s stewardship. CI opened an offi ce in Papua Sorong in March, and formal planning eff orts for the seascape by CI, the World Wildlife Fund, and Th e Nature Conservancy began late in the year with funding from the Packard Foundation.  </t>
  </si>
  <si>
    <t>Center for Applied Biodiversity Science</t>
  </si>
  <si>
    <t>Objective: To bring together experts in science and technology to collect and share data in order to conserve biodiversity. The Center for Applied Biodiversity Science (CABS) develops strategic conservation plans, forges research partnerships, and provides data on the challenges of saving the planet’s living resources. As CI’s scientific early warning system, CABS analyzes trends in the status of species and defines how human activity affects them. It identifies goals for the protection of biodiversity hotspots and other priority areas, the consolidation of conservation corridors, and the prevention of species extinctions. GAP ANALYSIS In collaboration with a host of international partners, CABS completed a Global Gap Analysis of land vertebrates, finding important gaps in the coverage of the global network of protected areas. The analysis, published in the British journal Nature, was based on data for 11,000 species of birds, mammals, reptiles, and amphibians and for more than 100,000 protected areas. It revealed that more than 1,400 species are without protection in any part of their ranges, including 804 species with a high risk of extinction. This analysis demonstrated that while more than 10 percent of the Earth’s terrestrial surface is under some form of protection, many biodiversity-rich regions remain vulnerable. This study—along with successful advocacy by CI’s Center for Conservation and Government, field offices, and NGO partners—decisively influenced the recent commitment by the parties to the UN Convention on Biological Diversity to conduct their own national gap analyses and expand their protected area networks. The decision represents a substantial commitment to protected areas and biodiversity conservation by 188 nations. MONITORING BIODIVERSITY The heart of CI’s scientific early warning system is the Tropical Ecology Assessment and Monitoring (TEAM) initiative. In FY 2004, TEAM completed its second year, and six field stations are providing data on Earth’s biologically richest, most threatened regions. With a goal of establishing 50 stations over 10 years, the initiative is creating the basis for a long-term biodiversity capacity that has never before existed. CABS also advanced the assessment of some 5,700 global amphibian species. The new data will allow more comprehensive study of amphibian hotspots. Such work is important because analyses by CABS and IUCN scientists show that amphibian populations are declining precipitously. CABS is currently helping to spearhead similar assessments for world mammal and reptile populations. Another monitoring effort, the Rapid Assessment Program (RAP), completed three African biodiversity surveys: in Botswana’s Okavango Delta and in the western forests of Guinea and Ghana. RAP scientists also completed freshwater biodiversity appraisals of the Ventuari River in Venezuela and the Central Suriname Nature Reserve. In addition, CABS’s Invertebrate Diversity Initiative has amassed a large database of the range and species status of insects, including global dragonfly, termite, and grasshopper populations. PLANNING WITH PEOPLE The Human Dimensions Program (HDP) enables CABS scientists to identify emerging threats to biodiversity and to define the most successful strategies for achieving long-term biodiversity conservation in different social contexts and at different scales. HDP researchers recently assessed the agricultural suitability of land in areas CI has targeted for protection. This knowledge helps conservation planners anticipate the challenges of establishing new protected areas. Finally, CABS’s Conservation Economics Program is developing long-term agreements with a number of indigenous peoples. A $1 million project with traditional Quechua-speaking communities in Peru—with $750,000 committed by the Antamina mining corporation—will restore and protect a severely threatened forest next to Huascaran National Park. Other allian-ces are progressing with the Cofan and Chachi peoples in Ecuador, with three indigenous groups in Mexico, and with native peoples in the Solomon Islands.</t>
  </si>
  <si>
    <t>Conservation Funding Division</t>
  </si>
  <si>
    <t xml:space="preserve">Objective: To finance strategic initiatives by NGOs, communities, and the private sector to achieve conservation outcomes in ways that benefit people and nature alike. INVESTING IN PEOPLE In the Cape Floristic Region Hotspot, the first graduates emerged from a program supported by the Critical Ecosystem Partnership Fund (CEPF) to increase the capabilities of previously disadvantaged South Africans. Born into a family of seven The Conservation Funding Division’s support for CI field programs and for our partners totaled more than $20 million in FY 2004. Some 125 partners received grants and loans totaling more than $15 million during the year for a wide range of activities, from establishing new protected areas to using conservation science to improve land use and development planning.and raised by a single mother in one of Cape Town’s toughest neighborhoods, 27-year-old Mzwandile Peter is just one of many success stories for the Table Mountain Fund’s Capacity Building Program. This year, Peter completed a one-year management course and obtained a communications manager position with Cape Flats Nature at Edith Stephens Wetland Park—an abandoned farm transformed into a center for environmental education and nature-based recreation. He is among more than 30 South Africans participating in the program, which is an important component of CEPF’s $6 million investment strategy for the hotspot. The Capacity Building Program aims to create managers who can integrate conservation with social development and act as role models in their communities. TRUST FOR TOMORROW A protected area without sound management is little better than unprotected habitat. Recognizing this, the Global Conservation Fund (GCF) provided $1 million to help launch a $50 million trust fund for the protected areas system in Madagascar, home to some of the world’s most threatened species, including the Madagascar serpent-eagle (Eutriorchis astur) and the golden bamboo lemur (Hapalemur aureus). GCF’s partners include the Madagascar government, whose extraordinary pledge to triple its protected areas network is among the world’s most progressive conservation commitments. Ultimately, the government aims to create 14 new protected areas totaling more than 2.5 million acres on land and at sea. In FY 2004, pledges to the trust fund totaled $30 million. Other contributors include the Global Environment Facility, the MacArthur Foundation, the World Bank, the World Wildlife Fund, and French, German, and U.S. development agencies. GCF also provided technical support leading to the passage of the Malagasy Foundation Law under which the trust fund was established. SUPPORTING FARMERS Further east, Verde Ventures financed the efforts of 250 Indonesian vanilla farmers in protecting, restoring, and maintaining an estimated 12,300 acres of environmentally sensitive habitat in and around their farmland on the Indonesian island of Sumatra. The farmers received a three-year, $300,000 loan to conduct this work, the first disbursement of a $2.5 million loan to Verde Ventures from the Overseas Private Investment Corporation. Vanilla, which grows best under primary forest cover, represents one of the only viable options for farmers in Sumatra to earn a living without destroying what remains of the island’s forests. Since these farmers grow their vanilla within the Gunung Leuser ecosystem—home to one of the island nation’s most important national parks—integrating conservation efforts into agricultural practices provides a valuable layer of protection to the region. The project increased the number of local people employed globally by Verde Ventures-supported businesses to 9,965.  </t>
  </si>
  <si>
    <t>Support Services</t>
  </si>
  <si>
    <t xml:space="preserve">FUNDRAISING EFFICIENCY In FY 2004, CI raised $46.4 million in new revenues and stewarded millions of dollars in ongoing commitments from private and public donors. Supporting these efforts, the Resources division worked with CI programs to build fundraising capacity. In addition, the division engaged new supporters by hosting events in nine U.S. cities. These events featured prominent speakers—including New York Times columnist Tom Friedman and author With a budget close to $100 million and rising annually, and with some 850 employees advancing conservation in 44 countries, CI strives for efficiency in every aspect of our endeavors. Enhancing the management of basic support services and communications efforts helps ensure the fulfillment of CI’s core objective: to protect Earth’s threatened biodiversity. Bill Bryson—and brought in more than $2.5 million. Through careful management, CI continued to earn an “A” efficiency rating from the American Institute of Philanthropy. In 2004, only 4 percent of CI’s budget was spent on fundraising. COMMUNICATIONS ADVANCES With hundreds of employees scattered worldwide, CI’s Information Technology (IT) team is working hard to provide state-of-the-art equipment vital to fulfilling our mission in the field. Six new offices were connected, making a total of 24 on the global network. The network provides secure communications, Internet telephony, and videoconferencing, along with access to CI enterprise applications and the Internet. The network’s foundation was also strengthened with a high-capacity storage facility at headquarters to support CI-wide data and document management. IT also helped produce the first edition of the World Database on Protected Areas, containing locations and data for more than 110,000 sites. FISCAL MEASURES The Finance department developed new means to better measure achievements, and an expense tracking system was tested to monitor and compare costs by conservation success. Over time, this system will enable CI to calculate the financial return on investment of our outcomes and strategies. The department installed state-of-the-art financial software in 16 offices, providing field programs with increased ability to track and analyze spending. Finally, an audit committee within CI’s Board of Directors was formed to focus on overall organizational governance. HUMAN RESOURCES One of the keys to CI’s success is a strong belief that our core values bind our diverse workforce into a cohesive global family. The Human Resources team led a new definition process for CI values deemed essential to accomplish CI’s mission; an FY 2005 communications effort is planned for staff members and supporters. A comprehensive training program for managers and supervisors was also launched to improve overall staff performance.  </t>
  </si>
  <si>
    <t>Center for Conservation and Government</t>
  </si>
  <si>
    <t>Objective: To enable governments and other public institutions to adopt policies and programs that conserve biodiversity. Governments face significant challenges in reconciling conservation with national development goals, financial constraints, and political realities. The Center for Conservation and Government (CCG) helps them overcome these challenges by piloting new approaches to priority concerns, building diverse and powerful coalitions, and engaging and educating political leaders. DEVELOPING LEADERSHIP Through its funding, policies, and diplomacy, the United States plays a critical leadership role in global conservation efforts. CCG is actively supporting a bipartisan International Conservation Caucus within the U.S. Congress that aims to educate key U.S. decisionmakers about pressing conservation issues and opportunities for increased American engagement. Created in September 2003, the caucus now has nearly 60 members in the House of Representatives. In FY 2004, CI organized two congressional delegation field visits to showcase conservation challenges in Madagascar and Tanzania. LAW ENFORCEMENT Poor enforcement of natural resource laws threatens protected areas and species throughout the hotspots and wilderness areas. More park guards are needed, but also necessary are clearer and fairer regulations and procedures, plus more prosecutors and judges trained to apply them. CCG is working with the governments of Brazil, Mexico, Indonesia, and the Philippines to comprehensively analyze enforcement and to provide targeted training. GUIDING INVESTMENTS Large-scale infrastructure investments—such as roads, dams, and pipelines—can threaten biodiversity and frequently fail to provide promised development benefits. CCG seeks to change how the World Bank and other donors select such projects for financing through an approach that encourages a more rigorous and cooperative analysis of alternatives. The goal is to promote investments that deliver development more effectively with less biological disturbance. CCG piloted this approach in Indonesia and Brazil and is working with the U.S. Forest Service, Woodrow Wilson Center, United Nations Environment Programme, World Bank, and Chinese National Development and Reform Commission to catalyze broader international interest.</t>
  </si>
  <si>
    <t>Communications and Education</t>
  </si>
  <si>
    <t xml:space="preserve">the Philippines, Indonesia, Sierra Leone, South Africa, Brazil, Ecuador, and Nicaragua. The $2 million project is funded by the Critical Ecosystem Partnership Fund. DESIGNING SUCCESS The division facilitated 11 communications strategy design workshops with 393 partners and staff in Gabon, the Philippines, Indonesia, Brazil, Colombia, Ecuador, and the United States. The strategy sessions equipped participants with the tools needed to reach their intended audiences through targeted planning and products. A CI staff member dresses as an armadillo girdled lizard (Cordylus cataphractus), found only in the Succulent Karoo Hotspot, as part of a campaign to raise awareness of South Africa’s unique species. RAISING AWARENESS In FY 2004, the Global Communications division increased print and broadcast news placements in CI’s priority U.S. markets by 20 percent, reaching 37 million people in key cities. The CI documentary “Treasures Without Borders,” highlighting the Vilcabamba-Amboró conservation corridor strategy, anchored CI’s most successful field awareness campaign. More than 200 publications in Peru and Bolivia carried stories about the corridor, while national broadcasts reached 3.8 million viewers—nearly 11 percent of the population of both countries. REWARDING REPORTING The annual Biodiversity Reporting Award competition, held in six nations, drew 208 entries from 126 journalists representing 83 media outlets. Seven winners were invited to attend the IUCN World Conservation Congress in Bangkok, Thailand, and be honored for bringing attention to the conservation cause in their biodiversity-rich homelands. PRIDE POWER Global Communications, in partnership with the NGO Rare, continues to help raise awareness of the planet’s most precious ecosystems by building local pride in the environment. Thirteen community-based campaigns—centered on a charismatic flagship species—are being implemented in ecologically sensitive regions of China,  </t>
  </si>
  <si>
    <t>CI Centers</t>
  </si>
  <si>
    <t>Science is the fundamental building block of CI’s conservation efforts. Two other principal institutional partners are governments and the private sector. To build a strong foundation of knowledge, influence, and resources with these key groups, CI created three centers that blend cutting-edge science, the legitimacy of government, and the reach of corporations.</t>
  </si>
  <si>
    <t>A message from CI’s leadership</t>
  </si>
  <si>
    <t>2003 Conservation International Annual Report</t>
  </si>
  <si>
    <t xml:space="preserve">Powered by the inspirational generosity of our supporters, FY 2003 was a year of unprecedented growth and conservation accomplishment. Our spending on conservation grew to $84 million, up 21 percent over FY 2002. And our results, achieved in collaboration with partners, reached a scale never before realized. In FY 2003, the leaders of Madagascar, Brazil and Indonesia made extraordinary commitments to protect biodiversity. President Ravalomanana of Madagascar announced his decision to triple current acreage under conservation. Indonesia’s President Megawati set a goal to protect 20 percent of that nation’s vast coral reefs over the next 20 years. And the governors of two states in Brazil’s Amazon, Amazonas and Amapá, each took major steps for the natural world: close to 10 million acres of new reserves in Amazonas, and a huge biodiversity conservation corridor in Amapá that will bring total protected area in that state to an amazing 71 percent. CI’s financial and technical support contributed substantially to these commitments. But not one of these actions—nor any of those described in the following pages—would have succeeded without the capabilities, cooperation and dedication of allies. The challenges to conservation are too complex and too dynamic for any one group to manage. As a result, CI has become a conservation catalyst, engaging a wide range of groups in the pursuit of shared conservation objectives. We support other organizations politically, scientifically and financially, so long as these partners collaborate with us in striving for ambitious, measurable outcomes. Nearly 25 percent of our FY 2003 budget helped to finance carefully chosen colleague organizations; the resulting combined efforts Peter A. Seligmann Chairman and CEO Russell A. Mittermeier Presidenthave multiplied conservation successes around the world. We are proud to salute and recognize these institutions on page 35. Ocean conservation is a clear example of the need for partnerships. In FY 2003, we helped mobilize an international response to a host of warning signals from the marine realm, including the news that 90 percent of the world’s largest predatory fish have disappeared. With support from the Gordon and Betty Moore Foundation, CI convened a major conference called “Defying Ocean’s End.” Involving scientific and economic experts from 20 countries, this event produced a unified action plan to protect oceans and marine life. The challenges are enormous, but together with our allies, we are ready to take them on. Our work with partners of all descriptions was exemplified by CI’s involvement in the 2003 World Parks Congress (WPC) in Durban, South Africa. With thousands of attendees—representing indigenous peoples, conservation organizations, governments, communities and the private sector—WPC provided an intensive focus on the importance of protected areas for biodiversity conservation. Our participation enabled us to learn from others and to share our resources and experiences with individuals and groups from around the globe. We anticipate that activities resulting from this Congress will bring about a new, strategic approach to building an international protected areas network. CI’s collaboration with the public and private sectors, as well as the scientific community, is enhanced by our “centers,” which reach out to target constituencies. The Center for Conservation and Government (CCG) is intensifying our efforts to increase the profile of biodiversity conservation among the world’s governments. The CCG has helped catalyze an International Conservation Caucus within the U.S. Congress and worked with the U.S. State Department to launch the President’s Initiative Against Illegal Logging. A priority for the coming year is to increase South-South exchanges on key conservation issues. To strengthen our work with the private sector, our Center for Environmental Leadership in Business (CELB) created a new Business and Biodiversity Council to maximize conservation impact in areas where many different stakeholders share interest. The Council provides a unique forum for representatives of leading companies from a variety of industries to share experiences and develop strategies that contribute to conservation. We also continue to expand our work with Starbucks Coffee Company in biodiversity hotspot areas that are priorities for both coffee and biodiversity, such as Mexico, Colombia and Peru. And through partnerships with four oil and gas companies and five conservation groups, we’ve helped develop guidelines for how energy companies can integrate conservation into their operations. Through the Center for Applied Biodiversity Science (CABS) at CI, we are furthering the scientific community’s focus on biodiversity conservation. Our 2003 Global Gap Analysis, which found that more than 700 animal species threatened with extinction fall outside the border of any protected area, provides a blueprint for conservation priorities. The Tropical Ecology Assessment and Monitoring (TEAM) initiative completed its first year, and six field stations are now providing data on Earth’s biologically richest, most threatened regions. With a goal of establishing 50 stations over 10 years, the initiative is creating the basis for a long-term biodiversity monitoring capacity that has never before existed. Finally, our new book, Wilderness: Earth’s Last Wild Places—the third in a series conceived by CI and Agrupación Sierra Madre and sponsored by Mexico’s CEMEX—redefines the wilderness concept and provides a basis for further work in the highest-priority wilderness areas of our planet. As we head into 2004, our focus is clear. We know that biodiversity conservation will only succeed through collaboration with institutions and other nations. We will continue to engage diverse participants in the service of conservation—and celebrate the successes we share.  </t>
  </si>
  <si>
    <t>Strategy</t>
  </si>
  <si>
    <t xml:space="preserve">Our strategy is rooted in science and focuses on solid results. We measure our success based on three scales of outcomes: (1) extinctions avoided, (2) habitats protected and (3) biodiversity conservation corridors established. In our efforts to conserve biodiversity, we approach the world as it is: a complex and ever-changing interplay of perspectives, politics, cultures and commerce. At the same time, we emphasize efficiency and keeping costs low. Our strategy follows these principles: Start with Science Scientific information directs our priorities. Acquiring this knowledge is the role of the Center for Applied Biodiversity Science (CABS) at CI. CABS compiles baseline data needed to address gaps in our knowledge of biodiversity. CABS also analyzes and predicts threats, providing early warnings of impending biodiversity loss, as well as tools for curtailing it. With this objective data in hand, CI’s regional and country programs can make our case for conservation with vidual governments and with institutions such as the United Nations and the World Bank, helping to catalyze effective public-sector responses to the crisis of biodiversity loss. Support Partners CI builds partnerships with colleague organizations whose capabilities complement our own. To enhance our on-the-ground initiatives, CI and collaborating institutions have created an array of financing mechanisms, each supporting areas critical for biodiversity conservation: • The Global Conservation Fund (GCF) finances the creation, expansion and long-term management of protected areas. It was launched in FY 2002 with a $100-million grant from the Gordon and Betty Moore Foundation. • The Critical Ecosystem Partnership Fund (CEPF) is a $125-million fund that provides support to partners—national, regional and local leaders in biologically critical areas. Engage Others CI mobilizes local stakeholders in hotspots and wilderness areas to help design and implement regional conservation solutions. These cooperative efforts are vital to ensure that conservation is both lasting and welcome. Much of this work is coordinated by the Regional Programs Division and in the field through our Centers for Biodiversity Conservation (CBCs)—four flagship regional centers where we have concentrated science and technical expertise. Other CI “centers” focus attention on specific sectors: • The Center for Environmental Leadership in Business (CELB) engages leaders in key industries—agriculture and fisheries, forestry, energy and mining, and tourism—to create solutions to critical environmental problems in which industry plays a defining role. • The Center for Conservation and Government (CCG) works with indiStrategy CI safeguards Earth’s most biologically rich places by concentrating on biodiversity hotspots, high-biodiversity wilderness areas and key marine regions. To do so, our staff of more than 800 works with many partners—including colleague nongovernmental organizations (NGOs) around the world—to achieve conservation in 42 countries. communities and NGOs—to conserve biodiversity hotspots. The CEPF is backed by CI, the World Bank, the Global Environment Facility, the Government of Japan and the MacArthur Foundation. • Each of the four CBCs has a goal to provide 30 percent of its annual budget to local organizations, helping to build coalitions of conservation partners. • Verde Ventures makes loans to small- and medium-sized, conservation-oriented businesses. Capitalized by the International Finance Corporation, the Overseas Private Investment Corporation and Starbucks Coffee Company, Verde Ventures has $6 million for investments in up to 20 projects to be financed over the next 5 years. Together, these actions—starting with science, engaging all sectors of society and supporting our partners—achieve conservation solutions. Successes are tempered by setbacks, but our progress, as outlined in this report, is undeniable.  </t>
  </si>
  <si>
    <t>Partners chart course for the eastern tropical Pacific</t>
  </si>
  <si>
    <t xml:space="preserve">Species inhabiting the eastern tropical Pacific are not restricted by man-made borders or exclusive economic zones. Their world is connected by ocean currents and geological formations, not fractured by political boundaries. Cross-border threats facing the region demand immediate collaborative action. Unsustainable fishing practices and land-based development by all countries are impacting wildlife populations and coastal habitats, which serve as nurseries for marine species. These pressures are preventing many species from reaching reproductive maturity, severely compromising populations. Borrowing from CI’s terrestrial conservation corridor model, the project brings together several marine and terrestrial environments in a single conservation plan. These areas include Ecuador’s Galapagos, Colombia’s Malpelo, Panama’s Coiba, and Costa Rica’s Cocos and Las Baulas islands, as well as the coastal waters of all four nations. AnRecognition of this connectivity is the driving force behind the Eastern Tropical Pacific Seascape project, a CI-led initiative launched in 2003 that has brought together four nations—Ecuador, Colombia, Panama and Costa Rica—and leading conservation and research groups to protect this unique and threatened environment. “The interconnectedness of the seascape is reflected in the migratory nature of the whales, fishes, sea turtles and other species that frequent the area,” explains Sylvia Earle, executive director of CI’s Marine Programs Division. “It calls for a vision of shared goals, pooled resources and sustainable policies and the vigilance to enforce them.” every area that matters—from fisheries resource management and enforcement to marine ecosystem research and response to El Niño—cooperation across borders is critical. We want to help make that happen.” Result: Ecuador, Colombia, Panama and Costa Rica joined forces with CI and a consortium of conservation and research groups to safeguard an 800,000-square-mile seascape in the eastern tropical Pacific. Why it matters: The seascape project will help to protect one of the most biologically unique and commercially important marine environments on Earth. Threatened species range from the humpback and blue whales to the waved albatross, a bird that nests only on the Galapagos Islands. Project leaders believe the initiative will ultimately serve as a global model for marine ecosystem management and international collaboration. choring the corridor will be a network of marine protected areas (MPAs) located around these islands. As a first step, participating countries are aiming to strengthen MPA management, expand protected areas and increase the number of World Heritage Sites in the seascape. The project will also foster collaboration on international conventions and programs—such as efforts to protect tuna, billfish, dolphins and sea turtles—and lay the foundation for more ambitious, comprehensive regional cooperation. “Our approach is to work with governments, international bodies and all key stakeholders—local communities, NGOs, the private sector and the scientific community,” stresses Roberto Roca, CI vice president and senior director for the Andes program. “In Carlos Manuel Rodriguez, minister of the environment for Costa Rica, a key partner in the seascape initiative.  </t>
  </si>
  <si>
    <t>Corridor initiative marks new era for Amazonian conservation</t>
  </si>
  <si>
    <t xml:space="preserve">25-million-acre network of protected areas and low-impact land uses that will help protect biodiversity in over 70 percent of Amapá. The corridor initiative was launched based on CI’s technical recommendations and in consultation with major state stakeholders. “Amapá can now begin managing areas within the corridor in an integrated way,” says Governor Waldez Góes. “This will allow us to make economic activity in the region more compatible with conservation.” CI-Brazil is working with research institutes, local communities and state agencies to gain a more complete knowledge of wildlife populations within the corridor area, as well as to study sustainable economic alternatives, such as ecotourism, for people living the region. Amapá is perched on the eastern edge of the Guayana Shield—a vast, 580,000- In line with this policy, the state and national government made an impressive commitment to conservation in 2003 with the creation of 9.56-million-acre Mountains of Tumucumaque National Park in Amapá. It is now the world’s largest tropical rain forest park. CI worked closely with the World Wildlife Fund, local partners and the state and federal governments to support the park’s creation. CI-led workshops mobilized hundreds of local and international researchers and identified the biological importance of Tumucumaque—information that played a central role in convincing the governments of Tumucumaque’s significance. CI-Brazil continues to provide important technical and financial support to the park. Amapá’s parks and protected areas now cover almost 20 million acres—roughly 55 percent of its territory. The state plans to link these protected areas into a biodiversity conservation corridor—a Corridor initiative marks new era for Amazonian conservation Brazil’s Amapá state is banking its future on conservation. Located in the Amazon, the state is pioneering a development plan based on economic opportunities offered by conservation—rather than unsustainable exploitation of natural resources. square-mile expanse of the Amazon that constitutes the largest block of undisturbed tropical forest in the world. “CI’s work in Amapá is central to our broader regional goals,” explains José Maria Cardoso da Silva, vice president for science with CI’s Brazil CBC. “These include the establishment of a network of protected areas from Venezuela, through Guyana, Suriname and French Guyana and into Brazil.” Result: The Brazilian state of Amapá and the national government created 9.56-million-acre Mountains of Tumucumaque National Park, with critical support from CI and key partners. Now, a bold initiative is underway to establish a 25-million-acre biodiversity conservation corridor. Why it matters: Amapá’s biodiversity conservation corridor will anchor a network of protected areas CI and its partners are linking across the Guayana Shield—the largest block of undisturbed tropical forest in the world. Named a conservation priority by leading scientists, the Amapá corridor encompasses all major vegetation types identified in the state and shelters healthy populations of species threatened elsewhere.  </t>
  </si>
  <si>
    <t>Congo Forest wilderness area gains coalition protection</t>
  </si>
  <si>
    <t xml:space="preserve">The funds will be used for conservation efforts in 11 priority landscapes in six Congo Basin countries. Participating organizations have pledged to match this contribution with funding from the private sector and foundations. A core partner, CI was awarded a $6-million U.S. Agency for International Development (USAID) grant to lead two conservation initiatives. One project is strengthening management and biological knowledge of a 12-million-acre biodiversity conservation corridor in eastern Democratic Republic of Congo. Partners in this effort include WWF and the Dian Fossey Gorilla Fund International. The corridor includes Maiko National Park and Kahuzi-Biéega National Park, two of the most biologically important areas in the country, and houses community-managed areas between these parks, such as the Taina Forest. Through the second initiative, CI and local partners are working to protect  Result: To strengthen protection of the Congo Forest high-biodiversity wilderness area, a broad coalition of nations, donor organizations and conservation groups formed the Congo Basin Forest Partnership. A core partner, CI has been awarded a $6-million USAID grant to support biodiversity conservation corridor projects in the Democratic Republic of Congo and Equatorial Guinea. Why it matters: Home to the second-largest rain forest on Earth, Africa’s Congo Forest wilderness shelters significant populations of great apes and other large mammals. The CBFP is working to preserve the region’s most biologically important landscapes, which harbor such threatened species as the eastern and western lowland gorilla, chimpanzee, forest elephant and Congo peacock. Africa’s Congo Basin is a study in contrasts. One of Earth’s largest, most pristine and biologically stunning wilderness areas, it has for decades been the backdrop for some of the continent’s most violent conflicts. Today, compounding the problems brought on by war are myriad other human incursions—from commercial bushmeat hunting to illegal logging. Countering these threats is a formidable task, made more so by chronic poverty and disease. Embracing the challenge, a broad coalition of nations, donor organizations and conservation groups united to form the Congo Basin Forest Partnership (CBFP), a renewed commitment to conservation in the region. The partnership is the result of an important diplomatic effort conducted in concert with the Wildlife Conservation Society (WCS), the World Wildlife Fund (WWF) and CI to convince 14 countries, the European Commission and international and private groups of the need to safeguard biologically critical areas of the forest. In support of the initiative, the U.S. Government has pledged $36 million in new funding over the next 3 years. Equatorial Guinea’s Monte Alen region, where mountainous outcroppings are home to rich endemic flora. Elements include building local conservation capacity and fortifying environmental agencies. Together with a USAID-backed initiative led by WCS in Gabon, the project seeks to establish an 8.4-million-acre conservation corridor straddling the two countries.  </t>
  </si>
  <si>
    <t>Madagascar pledges to triple protected areas network</t>
  </si>
  <si>
    <t xml:space="preserve">Result: Following the recommendations of CI and its partners, Madagascar pledged to triple the country’s protected areas network to cover almost 15 million acres of forest, wetlands and coastal zones. CI is advancing the initiative by supporting the creation of protected areas in Madagascar’s biologically important Menabe and Daraina regions. Why it matters: Madagascar shelters extraordinary numbers of species found nowhere else: more than 80 percent of its 10,000−12,000 species of flowering plants, all 33 lemur species and more than 90 percent of 300 reptile species. Many of these species live outside any protected area and face significant threats, from logging and mining to unsustainable agriculture and hunting practices. Isolated from other land masses for so long—roughly 160 million years by some estimates—the island of Madagascar has been called a unique evolutionary experiment, a living laboratory unlike any place on Earth. Protecting this environment has long been a priority for CI and regional partners. In 2003, this commitment was rewarded when Madagascar announced it would triple the country’s protected areas network to cover almost 15 million acres of forest, wetlands and coastal zones. For several years, we have been arguing that Madagascar’s biodiversity is an asset to be managed for maximum long-term benefit,” explains Olivier Langrand, vice president of CI’s Africa and Madagascar program. “Backing our assertion was a World Bank study demonstrating how protecting vital watersheds could contribute to the national economy by ensuring adequate supplies of water. Madagascar’s expansion of its protected areas network is acknowledgement by the government that a healthy environment equals a healthy economy.” The Madagascar Government, CI, local conservation group Association Fanamby and other partners are now identifying the most urgent priorities for the protected areas network extension. CI made a major contribution to this process in 2003 by producing the first forest cover change map for the country, showing areas where deforestation is occurring most rapidly. Identifying unprotected areas that shelter threatened species is key. In Madagascar’s Menabe forests—home to the giant jumping rat and Berthe’s mouse lemur, Earth’s smallest primate—CI is providing financial and technical assistance in support of partner efforts to create an 86,450-acre protected area. Partners also are working with surrounding communities to develop sustainable alternatives to slash-and-burn agriculture, a major threat. In the northern Daraina region, a CI communications campaign and the work of Fanamby convinced the government and local communities of the need to protect critical habitat. The centerpiece of the campaign was a video highlighting the threatened golden-crowned sifaka, which is unique to the region. The video, aired on television and shown to local villagers and government leaders, catalyzed Madagascar’s decision to support the creation of a future protected area.  </t>
  </si>
  <si>
    <t>Sacred mountains
anchor new protected areas in Peru</t>
  </si>
  <si>
    <t xml:space="preserve">For the Ashaninka and Machiguenga peoples, Peru’s Vilcabamba Mountains are sacred—they gave birth to their unique cultures and continue to sustain them. Result: A coalition of partners, including CI, convinced the Peruvian Government to create Otishi National Park and the Ashaninka and Machiguenga community reserves, safeguarding 1.7 million acres of pristine landscape in the Tropical Andes biodiversity hotspot. Why it matters: Otishi and the community reserves shelter a large number of species unique to the area. They are also a refuge for threatened wildlife, such as the spectacled bear, dwarf brocket deer and Andean cock of the rock. The Vilcabamba region houses the headwaters for four major rivers and the ancestral homeland of four indigenous groups. For scientists, the poorly understood area—one of the few intact tropical montane forests in South America—is an object of fascination. For virtually all stakeholders—local communities, conservationists and governments—the remote landscape is now viewed as a treasure that must be preserved. All of these groups scored a decisive victory in 2003 when the Peruvian Government announced the creation of Otishi National Park and the adjacent Ashaninka and Machiguenga community reserves—protecting 1.7 million acres of the Vilcabamba region. The new protected areas anchor the northern end of the 74-million-acre Vilcabamba-Amboró biodiversity conservation corridor, where CI and its partners are linking a network of 19 protected areas stretching from central Bolivia into southern Peru. “The success comes after a decade-long, hard-fought campaign that engaged all stakeholders and demonstrated the value of partnerships,” says Carlos Ponce, CI’s executive director of conservation corridors for the Andes. Efforts to protect the area began in earnest in the late 1980s, when local groups convinced the government to create a forest reserve zone, a transitory status requiring further study before receiving permanent protection. In 1996 and 1998, CI and its partners conducted two Rapid Assessment Program surveys and uncovered extraordinary endemism and diversity. These actions were followed by lengthy and, at times, delicate consultations involving CI-Peru and other stakeholders, ranging from Peru’s president and Institute of Natural Resources (INRENA) to indigenous communities and municipalities. “Establishment of these protected areas would not have been possible without the collective efforts of the local indigenous communities and conservation groups, and the enlightened leadership of the Peruvian Government,” says Maria Quevedo de Arellano, mayor of the Satipo community. Satipo is located just outside the protected area’s boundaries, and the community is a key partner in the initiative. The park and community reserves are designed to be mutually beneficial. Otishi protects the watershed, helping to preserve the communities’ traditional way of life, while the presence of indigenous groups next to the park helps rangers protect the entire region.  </t>
  </si>
  <si>
    <t>Rare biological riches protected in New Caledonia</t>
  </si>
  <si>
    <t xml:space="preserve">Result: Backed by technical and financial support from CI and New Zealand’s Maruia Trust, local communities are participating in a first-of-its-kind consultation process with the provincial government to conserve New Caledonia’s Mont Panié Botanical Reserve. Why it matters: Mont Panié is sacred to the indigenous Kanak people and the heart of New Caledonia’s remaining moist upland forests. Successful engagement of local stakeholders sets the stage for expansion of conservation to encompass the entire 80,000-acre Mont Panié range—a major segment of New Caledonia’s upland forests, which are rich with unique plant and animal species. Yet it is exceptionally rich in species found nowhere else, especially plants. Among these is Earth’s only parasitic conifer—a wine-red, rootless plant that derives its sustenance from the roots of other plants. In addition, 22 bird species are found only in this tiny hotspot. Eight of these—including the flightless kagu, New Caledonia’s national bird—are endangered. In 2003, New Caledonia took a critical step toward preserving its biodiversity with the launch of a long-term initiative in Province Nord. The region, administered by the indigenous Kanak people, is one of the island’s most biologically important areas. Under the agreement—reached after lengthy negotiations among CI, New Zealand’s Maruia Trust, local groups and the government—Province Nord will co-manage the 12,350-acre Mont Panié Botanical Reserve with communities that have customary rights over the area. The reserve is believed to be home to an isolated population of kagu, as well as other threatened bird, reptile and plant species. “The agreement represents several ‘firsts’ for New Caledonia,” says CI-Melanesia Technical Director François Martel. “It is the country’s first attempt to involve the community in development of a protected area management plan. It is the first time technical expertise has been introduced to control invasion of exotic species in the conservation of endangered fauna. And it is the first time an international NGO has entered into a direct high-level agreement with the government of Province Nord for improving protected area management.” Effective management of the reserve is central to CI’s conservation strategy for the entire 80,000-acre Mont Panié range. This includes working with communities and local authorities to develop a management plan that incorporates low-impact land uses and Barely the size of New Jersey, the island nation of New Caledonia is one of Earth’s smallest biodiversity hotspots. establishes protected areas in biologically critical areas. “Our work on Mont Panié is a crucial building block for future partnerships,” says Henri Blaffart, Maruia Trust project leader. “Ultimately, the expansion into the mountain range will take the shape of a conservation corridor, a model that could be applied to the entire 250,000-acre upland zone of Province Nord.”  </t>
  </si>
  <si>
    <t>Partners mobilize urgent action plan to save the oceans</t>
  </si>
  <si>
    <t xml:space="preserve">“We need to learn from our experiences in land management and mobilize coordinated global action for our marine environment.” Goals emerging from DOE include the following: • Protect more marine areas: At least 400 new marine protected areas must be created. These should be nested within large-scale marine ecosystems that are zoned and sustainably managed. • Create a world ocean public trust: Sixty percent of the world’s oceans are located in unregulated international waters and threatened by overfishing and unregulated dumping. A world ocean public trust, operating under an international governing body, is needed to provide planning, management guidelines and enforcement. • Focus on priority ecosystems: Seamounts, or undersea mountains—along with coral reefs and other threatened habitats—must be protected. Seamounts shelter high concentrations of marine life; Ninety percent of the world’s largest predatory fish, such as tuna and cod, are gone. This finding, published in the journal Nature, is symptomatic of the ongoing crisis facing our oceans—one that threatens the lives and livelihoods of people everywhere. In 2003, a major conference convened by renowned marine biologist Sylvia Earle—head of CI’s Marine Programs Division—and Intel Co-Founder Gordon Moore took square aim at the crisis. Modeled after CI’s 2000 “Defying Nature’s End” conference, “Defying Ocean’s End” (DOE) was the culmination of a year-long effort that engaged a team of nearly 150 experts, from 70 organizations in 20 countries, to develop an action plan for the oceans. The Gordon and Betty Moore Foundation provided principal support for the conference. “Less than 1 percent of the world’s ocean is protected, compared to approximately 12 percent of the land,” notes Earle. orgtrawling may be destroying new species in these areas before they are even discovered. • Accelerate reforms: Investments must be made to improve management of fisheries, strengthen enforcement of existing regulations and end policies that encourage unsustainable fishing. These reforms should be carried out while economic alternatives are developed. • Create an ocean ethic: A global campaign is needed to raise awareness about the importance of the oceans and shatter myths about their limitless ability to feed growing human populations. “In the past few decades, we have significantly altered the way marine systems operate,” says Moore. “But by using sound science and implementing an achievable action plan, we still have a small window of opportunity to reverse these trends.” Find out more about DOE’s actions to save the oceans at www.defyingoceansend.org.  </t>
  </si>
  <si>
    <t>Caribbean initiative engages key industry partners</t>
  </si>
  <si>
    <t xml:space="preserve">On this last goal, a first-of-its kind conference held at the Punta Cana resort in the Dominican Republic and co-organized by CI brought together tourism executives, government leaders and conservation advocates to work toward balancing the tourism industry’s business interests with conservation. The meeting laid the groundwork for future collaboration on biodiversity education, tourism planning and support for protected areas.  Roughly one-third of the Caribbean’s economy is tourism based—no surprise to anyone who has experienced the region’s popular beaches and balmy climate. Less apparent is this: The biodiversity hotspot claims just 4 percent of the ocean, yet its 2,500-plus fish species represent 17 percent of the ocean’s total. “The deep waters off Florida and the Bahamas alone shelter the largest number of endemic fish species in the Atlantic Basin,” notes Michael Smith, director of CABS’ Caribbean Initiative, which revealed this finding in a recent study. In 2003, CI launched a region-wide effort to strengthen scientific knowledge of the Caribbean, while engaging government and business groups to address mounting environmental threats posed by tourism and other key industries. Modeled after CI’s conservation corridor approach in the eastern tropical Pacific (see story page 14), the initiative’s goals include working with partners to identify biologically critical sites, establish new protected areas and support industry efforts to minimize its impact. Tourists on Caribbean beach. The Caribbean’s white sands and rich turquoise waters are some of the region’s most prized assets. CI and its partners are working to ensure that these and other natural treasures are preserved. Another partner is ConocoPhillips, which backed a CABS Rapid Assessment Program biological survey of its concession in Venezuela’s Gulf of Paria. CI is using the results of the survey and other data to develop a conservation action plan for the concession. At the opposite end of the island chain, CI is supporting deep-water corals research by the Bahamas National Trust, part of an effort to guide placement of seafloor pipeline systems.  </t>
  </si>
  <si>
    <t>Cambodian Government creates Central Cardamoms Protected Forest</t>
  </si>
  <si>
    <t xml:space="preserve">Engage Others • Presentation of the scientific data led to a Cambodian Government ban of commercial logging and hunting in 830,000 acres of the region, laying the groundwork for the CCPF. The area was later increased to 1 million acres, based on CABS data. • CI communication efforts brought about coverage of the CCPF’s creation by the New York Times, CNN International and other news outlets—increasing support for the protected forest. Start with Science • Biological studies of the Central Cardamoms by Fauna and Flora International (FFI) uncovered globally threatened species. • A CABS camera trapping project confirmed the presence of rare species, while aerial and satellite vegetation surveys increased understanding of the forest’s conservation value. Support Partners • CI’s GCF committed $750,000 over 3 years for ranger training and equipment. This funding, provided to the Cambodian Government, was matched by $500,000 from the United Nations Foundation. Challenges and Next Steps Conservation work does not stop with the creation of a protected area. In Cambodia, where a decades-long civil war recently ended, challenges abound. Poverty is driving people to the Cardamoms in search of land and livelihood. Former soldiers are engaged in illegal logging, hunting and land sales. CI and its partners are facing these challenges and moving conservation forward. In 2003, a CI scientific survey conducted to the south of the CCPF found species that have disappeared elsewhere in Indochina. CI partner WildAid used this information to negotiate the cancellation of two logging concessions; the organization is also training former soldiers to become park rangers. FFI is providing similar assistance in wildlife sanctuaries to the east and west of the CCPF. The goal: establishment of a 4-million-acre biodiversity conservation corridor that connects the CCPF to the Gulf of Thailand, protecting the migratory routes of elephants and other wide-ranging mammals. Each CI project starts with science, then engages various stakeholders to turn a conservation plan into results.  </t>
  </si>
  <si>
    <t>Diverse groups map out 20-year conservation plan for Succulent Karoo</t>
  </si>
  <si>
    <t xml:space="preserve">Ostrich toes plant. Water-storing tissues enable plants such as these to flourish in the Succulent Karoo’s arid climate. The floral diversity of southern Africa’s Succulent Karoo biodiversity hotspot is mirrored in its stakeholders—an eclectic mix of landowners, governments, communities and conservation and tourism organizations, as well as large, multinational mining companies. Gaining agreement among these groups on a conservation plan is critical for effective protection of the region. A team of research and conservation specialists, including CI, forged such a consensus in preparation for an $8-million investment strategy by the Critical Ecosystem Partnership Fund (CEPF). The planning process led to an agreement by more than 60 scientific experts and 400 groups and individuals on nine priority areas—as well as actions to conserve them. Together, these decisions form the basis for a 20-year conservation strategy. “To gain buy-in from such an array of groups and individuals is unprecedented in CI’s priority-setting process,” says Program Director Sarah Frazee about the effort, which received support from the Botanical Society of South Africa, Eco-Africa Environmental Consultants, the Institute for Plant Conservation, the National Botanical Institute of South Africa and the Namibian Ministry of Environment and Tourism. The strategy aims to conserve 75 percent of the hotspot’s species while improving community livelihoods. CEPF is providing grants to local land users—such as communal and commercial farmers and tourism operators—to stimulate economic activities that expand priority habitat and species protection. The Succulent Karoo boasts Earth’s widest variety of succulents—plants with fleshy tissues that can store water. Altogether, it is home to more than 6,300 plant species, 40 percent of which are unique to the hotspot.  </t>
  </si>
  <si>
    <t>Farmers and biodiversity gain from Colombian coffee project</t>
  </si>
  <si>
    <t xml:space="preserve">For generations, coffee growers working in cloud forests next to Colombia’s Tatamá National Park have grown their beans under a canopy of diverse trees. Current economic conditions, however, are forcing many to rethink how they use their land, with devastating consequences for the environment. “Low coffee prices are driving widespread conversion of coffee-growing areas to pasture, which, in the short term, is more profitable—but more harmful to biodiversity,” explains Andres Dicker, coordinator of CI’s coffee program in Colombia. A CI Conservation CoffeeSM project is helping to reduce this trend, offering farmers better financial returns if they agree to continue and improve sustainable growing practices. Guiding the initiative are CI and the Colombian Coffee Federation, which jointly produced Conservation Guidelines for Coffee Production in Colombia. These guidelines address issues ranging from conservation to enhancement of farmer livelihoods. “As of 2003, 168 Colombian farmers are cultivating approximately 2,500 acres using Conservation Coffee practices,” says Roberto Pizarro, executive director of the Colombian Coffee Federation’s Departmental Committee. “And they’ve been able to sell their product at almost 60 percent above local market prices.” A key partner, Starbucks Coffee Company, helped make these results possible by launching Conservation Colombia, a coffee supplied exclusively by participating farmers. Sue Mecklenburg, vice president of business practices at Starbucks, says, “We hope that the premium prices we pay to farmers sends a signal that we value their efforts to preserve biodiversity.” By encouraging low-impact land uses, the project supports CI’s efforts to establish a 23,000-square-mile conservation corridor in the region—part of the Tropical Andes biodiversity hotspot.  </t>
  </si>
  <si>
    <t>Landmark alliance seeks to preserve Guinean biodiversity</t>
  </si>
  <si>
    <t xml:space="preserve">The Simandou Range in southeastern Guinea is rich in biodiversity—as well as iron ore, a mineral that could contribute significantly to the West African nation’s economic development. With an eye toward providing much-needed income while protecting critical habitat, the Guinean Government, Rio Tinto Mining and Exploration and CI partnered to study the country’s 63,000-acre Pic de Fon forest reserve. Situated within the Simandou Range, Pic de Fon is one of the few remaining intact areas in the Guinean Forests of West Africa hotspot.  “The partnership was formed in the spirit of providing significant gains for Guinea, biodiversity conservation and industry,” explains Assheton Carter, director of mining and energy at CI’s Center for Environmental Leadership in Business. Key components of the initiative were a Rio Tinto-supported Rapid Assessment Program (RAP) survey and an assessment of regional conservation threats and opportunities. Highlights of the RAP included documentation of the Sierra Leone prinia (a bird known from only three other sites in the world), threatened species such as the Diana monkey and West African chimpanzee and three recently discovered amphibians. Researchers also found that Pic de Fon faces significant threats, such as commercial bushmeat hunting, slash-and-burn agriculture and logging. Conducted improperly, mining itself could become a threat. If mining commences, Rio Tinto has committed to mitigating and offsetting the effects of its operations, based on the RAP survey results and other findings. In addition, CI and Rio Tinto are working together to help local communities develop conservation strategies that promote economic development and healthy ecosystems.  </t>
  </si>
  <si>
    <t>Abrolhos team keeps oil drilling at bay</t>
  </si>
  <si>
    <t xml:space="preserve">Brazil’s Abrolhos Bank houses the highest marine biodiversity in the south Atlantic Ocean. The region might also contain oil, possibly a lot. In 2003, a coalition of Brazilian scientists and conservation groups, including CI, helped secure a milestone for Abrolhos: It convinced the national government to restrict exploratory drilling in the 21,500-square-mile marine environment and ban it from the most biologically sensitive areas for 1 year while an appropriate long-term plan for oil exploration and drilling in marine areas is developed. Brazil’s decision came after the Abrolhos team, tapping biodiversity databases and high-tech mapping tools, assessed how oil and gas exploration might impact the region. “While overfishing and sediment deposits from land sources are currently having the greatest impacts on Brazil’s marine biodiversity, we are concerned about the impacts oil and gas exploration may have,” explains Guilherme Dutra, manager of CI-Brazil’s marine program. “Such activities can be particularly detrimental in species-rich shallow waters, such as those in Abrolhos.” The assessment was the first of its kind in Brazil, and CI and its partners are now working to ensure that the assessment model is used as part of the government’s planning process. This collaboration with the government builds from CI’s ongoing work in Abrolhos. In 2000, CI-Brazil and its partners joined with local communities to support creation of the Corumbau Marine Extractive Reserve, where industrial fishing is banned. Since the reserve’s creation, fish populations have started to recover, and many local residents have become strong conservation advocates.  </t>
  </si>
  <si>
    <t>Crowded Indonesian island finds room for park expansion</t>
  </si>
  <si>
    <t xml:space="preserve">More than 100 million people make their home on Indonesia’s island of Java. So do countless other species, including the threatened Javan gibbon and Javan hawk eagle. The need to expand the limited habitat protection already in place is irrefutable—yet given the needs of its population, is it possible? The answer is an emphatic “yes,” as shown by the culmination of a 6-year initiative to expand Gunung Gede Pangrango and Gunung Halimun national parks. In 2003, the Indonesian Government, following the recommendations of CI and its partners, agreed to increase Gunung Gede by 15,000 acres and Gunung Halimun by 173,000 acres. The decision doubles the region’s protected areas—and supports CI’s broader goal to link the two adjacent parks into a roughly 200,000-acre conservation corridor. Advocates argued that the forests had little production value for logging and were more important as watersheds for large cities and as research centers. CI, with credibility earned through its long-term presence in the Indonesian capital and in the parks, helped present a convincing case. “For several years, CI-Indonesia and its partners have maintained a regular dialogue with all groups—government, community and business—with a stake in the future of the two parks,” explains CI Regional Vice President Jatna Supriatna. “This, combined with the success of CI’s Gunung Gede-based conservation education and research centers, enabled us to argue successfully that park expansion could generate revenue and provide jobs while ensuring a steady water supply.”  </t>
  </si>
  <si>
    <t>2003 Highlights Part 1</t>
  </si>
  <si>
    <t xml:space="preserve">Turtles and tortoises—on Earth long before dinosaurs—are in peril, with 200 of 300 species threatened. Working to prevent extinctions, CI and the IUCN-World Conservation Union identified the 25 most imperiled and launched a 5-year action strategy. www.biodiversityscience.org The Energy and Biodiversity Initiative (EBI)—a consortium of leading energy companies and conservation groups—released the first guidelines to build biodiversity protection into the oil and gas industry’s energy development process. Coordinated by the Center for Environmental Leadership in Business at CI, EBI partners are BP, ChevronTexaco, Fauna and Flora International, Shell, the Smithsonian Institution, Statoil, The Nature Conservancy and the IUCN-World Conservation Union. EBI’s next steps: to test, refine and promote the guidelines with various stakeholders. www.TheEBI.org    Officials in six countries are receiving daily updates on fires in protected areas, based on satellite observations. Project allies—the Center for Applied Biodiversity Science at CI, the University of Maryland and NASA—are now working to expand the alert system. http://maps.geog.umd.edu/ Chimpanzee populations have plummeted 66 percent in 30 years. Fewer than 200,000 now live in the wild, but they can survive if measures are rapidly implemented. Forging consensus on actions with an emphasis on habitat protection, 72 experts convened in West Africa’s Côte d’Ivoire—one of the species’ last strongholds. CI led the effort, in cooperation with many institutions, including the Wild Chimpanzee Foundation, Kyoto University, Côte d’Ivoire’s Ministry of Environment and the Primate Specialist Group of the IUCN’s Species Survival Commission. www.biodiversityscience.org </t>
  </si>
  <si>
    <t>2003 Highlights Part 2</t>
  </si>
  <si>
    <t xml:space="preserve">Through the Biodiversity Reporting Awards, CI and its partners honored journalists from six tropical countries. The awards encourage media coverage, and thus public awareness, of environmental issues in biodiversity-rich places. This year’s entries included 241 articles by 125 journalists, up from 42 articles and 20 participants in 1999, the year of the program’s launch. The initiative is a collaboration of CI, the International Center for Journalists and the International Federation of Environmental Journalists. www.biodiversityreporting.org CI’s Centers for Biodiversity Conservation (CBCs) helped secure designation of protected areas totaling 19.8 million acres and improved management of 34.6 million acres. The four CBCs—Tropical Andes, Brazil and the Guianas, Madagascar and Melanesia—are a model for CI’s future. The World Legacy Awards, presented by CI and National Geographic Traveler magazine, acknowledged three leaders in environmentally and socially responsible tourism: a safari operation, a Thai ecolodge and a company specializing in walking tours of Italy. www.wlaward.org Nine local CI partners are gaining the know-how to lead community environmental education initiatives, a key part of building support for conservation. The university-level courses are provided through a partnership with the Rare Center for Tropical Conservation. www.rarecenter.org  </t>
  </si>
  <si>
    <t>Ecolodge helps Botswana’s Bushmen preserve culture</t>
  </si>
  <si>
    <t xml:space="preserve">Deep within Botswana’s vast Okavango Delta—a vast, tranquil oasis north of the Kalahari Desert—a visitor might never guess at any surrounding disturbances. But the region is rife with challenges, from ethnic tensions to emerging pressures from the country’s growing cattle industry. In this setting, communities such as the Bukakhwe Bushmen face hard questions. “With poverty forcing many of us to look elsewhere to support our families, we asked ourselves, ‘How can we ensure that our culture will not die?’” says Morena Motoloki, a Bukakhwe leader. The Bukakhwe approached CI-Botswana, which helped mobilize a cadre of supporters—from the European Union and Botswana Government to a private firm operating safari tours in southern Africa. The  result: Gudigwa Camp, a community-owned and -operated ecolodge that allows visitors to experience an ancient culture alongside the spectacular Okavango Delta. A recent fire forced the temporary closing of the camp, but assistance from CI and other partners should enable Gudigwa to reopen by June 2004. Supporting community-based efforts like Gudigwa is a critical component of CI’s southern Africa strategy, where efforts are underway to establish a five-nation, 103,000-square-mile conservation corridor.  </t>
  </si>
  <si>
    <t>New Bolivian park underscores power of partnerships</t>
  </si>
  <si>
    <t xml:space="preserve">“Successful conservation is never the work of one group or individual,” stresses Hans Rocha, executive director of the Bolivian Natural Resources Research and Development Center (CIDEDER). “It results from the alliance of communities, conservation groups and government agencies, all of whom share common goals.” Witness Altamachi-Cotacajes State Park. Nestled along the eastern Andean slopes, the park came to be through the collaboration of partners and the persistence of CIDEDER. The NGO spent 2 years engaging communities, local authorities and conservation groups such as CI, the World Wildlife Fund and The Nature Conservancy to support the project. CI is now helping CIDEDER collect ecological and socioeconomic data, information essential for park management. “CIDEDER recognized the area’s biological importance and engaged the right partners,” says CI-Bolivia’s Regional Coordinator Candido Pastor. “Supporting motivated, technically competent and politically savvy groups like CIDEDER is a key component of CI’s work.”  </t>
  </si>
  <si>
    <t xml:space="preserve">Centers for Biodiversity Conservation Deliver Unprecedented Results  </t>
  </si>
  <si>
    <t xml:space="preserve">FY 2003 marked an extraordinary increase in the scale of CI’s results. This growth is best illustrated by the accomplishments of our newly created Centers for Biodiversity Conservation (CBCs)—four regional centers that are catalyzing conservation across vast landscapes. Launched in FY 2002, the CBCs—located in the Tropical Andes, Brazil and the Guianas, Madagascar and Melanesia—brought about explosive increases in the protection and improved management of biodiversity-rich lands. These outcomes were made possible by an equally dramatic increase in strategic partnerships with governments, the private sector and nongovernmental organizations sharing complementary objectives. These results reveal why CI considers CBCs a model for future growth, with plans to transform all field programs into CBCs in the coming years. </t>
  </si>
  <si>
    <t xml:space="preserve">A mix of tropical islands and land-locked mountains, Asia/ Pacifi c’s biodiversity hotspots and high-biodiversity wilderness areas are as varied as they are rich in terrestrial and marine life. CI’s partnerships in the region stretch from China’s towering Hengduan Mountains, through Indonesia’s myriad islands, to the isolated New Caledonia hotspot, which shelters one of the highest levels of unique fl ora on the planet. In 2003, these collaborations negotiated the expansion of two parks on the Indonesian island of Java—among the most popu- lated places on Earth—and helped lay the founda- tion for lasting conservation in New Caledonia’s extraordinary Province Nord.   </t>
  </si>
  <si>
    <t xml:space="preserve">Stretching from the waters of Mexico’s Gulf of California through the Amazon Basin’s rain forests to southern Brazil, the Neotropics shelters some of the most in- tact and biologically diverse habitats on Earth— and some of the most threatened. Working with local, regional and international partners, CI is coordinating projects in six of the region’s seven biodiversity hotspots and in Amazonia, a high-biodiversity wilderness area. In 2003, ini- tiatives ranged from the Tropical Andes hotspot, where two new parks anchor the 74-million-acre Vilcabamba-Amboró conservation corridor, to Brazil’s richest coral reefs, where a consortium convinced the government to restrict oil exploration.  </t>
  </si>
  <si>
    <t>Africa lays claim to Earth’s largest desert and second-
largest rain forest. The humid Guinean Forests of West
Africa biodiversity hotpot hosts the planet’s highest
level of mammal diversity, while the Madagascar
hotspot shelters so many unique species it has
been called a biological mini-continent. CI works
with partners in all of Sub-Saharan Africa’s fi ve
hotspots, as well as the Congo Forest high-bio-
diversity wilderness area. These partnerships
realized success in countries ranging from the
Democratic Republic of Congo, where a multina-
tional initiative offers renewed hope for the eastern
lowland gorilla, to Madagascar, where the government
pledged to triple territory under protection.</t>
  </si>
  <si>
    <t>2002 Conservation International Annual Report</t>
  </si>
  <si>
    <t xml:space="preserve">On every CI front this year, conservation is advancing: millions of acres protected, widening circles of community participation and significant strides in science. Our actions are linked as never before with the leaders of nations, indigenous people, business and industry, and small communities. This year, CI welcomed dozens of new partners and forged productive alliances with like-minded organizations. We always devote a considerable amount of our time to colleagues and partners in the field and did so more than ever this past year. The beauty and vulnerability of reefs in Papua New Guinea… new primates found in the Amazon...breathtaking expanses of tropical forest in Brazil’s Mountains of Tumucumaque National Park…the flag for biodiversity displayed at the World Summit on Sustainable Development in Johannesburg—all are imprinted with CI’s steady hand. To sum up these months and miles, we would say that CI is indeed succeeding in the face of obstinate, at times defiant, odds. Conservation is moving forward in places like Liberia, Côte d’Ivoire and Indonesia. Our staff and friends in these and every other region where CI works are inspiring—they give us energy, determination and, most vital, our optimism. A significant event for biodiversity conservation and CI’s future occurred this year through the vision and exceptional generosity of the Gordon and Betty Moore Foundation. An unprecedented series of grants totaling $261 million, which we will receive over the next 10 years, enables CI to pursue a long-term effort to advance conservation. The priorities in CI’s plan (see next page) were articulated by top scientists from around the world at the “Defying Nature’s End” conference of 2000. They estimate that it will cost $30 billion to save enough biodiversity to maintain a healthy planet. The Moore gift is already creating a sea change in our abilities and momentum toward that goal. Among signal events at CI this past year was the expansion of our Global Marine Division with our distinguished former Board member Sylvia Earle, Ph.D., at its helm. In 2002, the marine division delivered the first-ever designation of coral reef hotspots, highlighting Earth’s most precious and imperiled marine areas. Now, Sylvia and her colleagues are focusing on creating marine protected areas, in collaboration with many of our allies. CI observed its 15th anniversary this year. Since our founding, CI’s work has expanded from 3 countries to 37, while our budget notched just below the $100-million mark, reflecting not only our ambition but also our ability to deliver results. We attribute CI’s successes to focus: We have not strayed from our original vision, which is to conserve biodiversity and demonstrate that human societies can live harmoniously with nature. As turbulence in world economies whiplashes individual security, and millions more people demand more from the Earth every day, our work must have practical solutions for people and communities. In 2002, CI helped a Ghanaian farmers’ association of 40,000 members gain access to world markets and continued to train growers in sustainable agricultural methods. We also assisted small-scale fishermen in the Gulf of California whose livelihoods were threatened by the destructive techniques of large shrimp trawlers: Our expertise enabled the Mexican government to draft and enforce regulations that promise healthier catches. And in Cambodia, CI provided former soldiers with jobs and training to become rangers in the newly protected Central Cardamom Mountains. As governments and organizations around the world rally more resources around poverty elimination and sustainable development, CI must ensure that conservation is integrated into these efforts. Biodiversity—in our view, the actual wealth of the world—is rarely acknowledged or accounted for. Improving the prospects for people who live in biodiversity hotspots is an unconditional aspect of our work. CI’s progress is cause for optimism, but our work is far from over. With your continued commitment, our Earth will remain in good hands.  </t>
  </si>
  <si>
    <t xml:space="preserve">CI’s expertise led the Mexican government to establish regulations that restrict bottom trawling by large shrimp vessels in marine protected areas. Read more on page 13. • Fourteen communities in Chiapas, Mexico are learning the conservation benefits of fire prevention, thanks to a CI-led education campaign for farmers, teachers and youth. CI-Mexico workshops imparted creative games and stories for teachers to use in the classroom, while farmers were trained in alternatives to traditional slash-and-burn techniques. Burning releases necessary nitrogen into the soil but often leads to unintended forest destruction. As a result of the campaign, four communities are growing an alternative crop that restores nitrogen, eliminating the need for burning. • A former logging operation in Belize is now the site of a CI-supported ecotourism venture that is safeguarding 18,000 acres of the biologically rich Golden Stream Corridor Preserve. A $100,000 investment by CI’s Conservation Enterprise Fund is helping the company restore the environment and provide jobs for 72 local Maya, many of whom worked as loggers and sawmill operators. • More than 27 million acres of Peruvian rain forest, an area the size of Virginia, will benefit from a deal that restructures Peru’s foreign debt. Read more on page 17. • CI’s work with the Bolivian government lifted the threat of logging from the million-acre Pilón Lajas Biosphere Reserve in Bolivia. Read more on page 11. • In the fight against global warming, CI is helping Oregon companies trade carbon emissions for rain forest protection in Ecuador. Read more on page 19. • Priority-setting workshops, like the one held April 2002 in Suriname, are key to CI’s focus on consensus building and results. The CABS-led event brought together more than 100 leading biodiversity experts to set conservation priorities for the Guayana Shield. This vast wilderness stretches from Venezuela to northeastern Brazil. Among the workshop outcomes was a commitment to help create Brazil’s 9.6-million- acre Mountains of Tumucumaque National Park, later established with critical support from CI-Brazil. • Two new protected areas, totaling 450,000 acres, now safeguard a key portion of pristine savannah in Brazil’s Cerrado hotspot. CI and local farmers worked with the state government to create Nascentes do Taquari State Park and Sonora private reserve. They form an important segment of the 20-million-acre Cerrado-Pantanal conservation corridor linking the hotspot and the vast Pantanal wetland. With neighboring 326,000-acre Emas National Park, the protected region comprises a corridor “anchor”—a large natural area where wild species can thrive, then migrate along the corridor to populate other territories. CI is working with 18 indigenous communities in a multiyear effort to create a 2-million-acre protected area in Guyana’s remote Kanuku Mountains. CI-Guyana, with support from our Healthy Communities Initiative, is holding in-depth, ongoing consultations with villagers to obtain information about their natural resource use and needs. The project is helping to ensure that communities support and benefit from the protected area’s establishment. • Guyana is earning income for biodiversity protection through the country’s first-ever “conservation concession.” With funding from GCF, CI is paying timber royalties and other duties for the rights to manage a 200,000-acre former logging concession in Guyana’s southeastern rain forests. By keeping the area pristine, CI is preserving the area’s natural resources while providing needed income to the government. • Amazon researchers made a rare discovery when they uncovered two new species of titi monkeys in Brazil, dubbed Callicebus stephennashi and Callicebus bernhardi. The monkeys were scientifically described by CI President Russ Mittermeier and Tomas and Marc Van Roosmalen in the journal Neotropical Primates. • CI is helping to combat increasing encroachment into the Kayapó people’s 27-million-acre reserve in the Amazon. Read more on page 12. • CI-Brazil helped secure a brighter future for South America’s largest primate, the endangered northern muriqui. Read more on page 18.  </t>
  </si>
  <si>
    <t xml:space="preserve">• The wildlife trade is emptying West Africa’s forests. CI-Ghana has united clan chiefs and government officials against the threat. Read more on page 14. • Cocoa growers in Ghana are earning a better living, and many are practicing sustainable farming techniques. The improvements are the result of a partnership among CI, Day Chocolate, government institutions and the local cocoa-growers association. Read more on page 14. • Small fragments of a once-vast forest punctuate the landscape of West Africa. In Côte d’Ivoire and Liberia, CI is mobilizing support to link these fragments into a 6.7-million-acre conservation corridor bridging the two countries. To gather critical biological data for this initiative, a CEPF-supported Rapid Assessment Program (RAP) team explored key forests in Côte d’Ivoire, documenting high plant and animal diversity. The team also found evidence of poaching and intensive logging. CI is using these findings to convince the government to better regulate these activities. • Elephants are leading the way in a CI effort to design a 103,000-square-mile, five-nation conservation area in southern Africa. CI researchers used satellite tracking equipment to “follow” three large elephant herds from Botswana’s Chobe National Park into neighboring countries. Understanding their migration patterns will enable CI to propose appropriate boundaries for the conservation area. • CI made significant inroads in war-torn Liberia, home to the largest remaining forest blocks in the Guinean Forests of West Africa hotspot. CABS, with CEPF funding, partnered with the government and Flora and Fauna International to conduct aerial overflights and analyze satellite imagery of the country’s forests. Using this data, the partners produced the first detailed forest cover map in 20 years, a crucial first step to create an effective conservation strategy. The work followed a groundbreaking forest protection agreement between CI and the Liberian government. • Called a “rain forest in miniature” because of its abundance of tiny plants, South Africa’s Succulent Karoo hotspot will soon benefit from a comprehensive conservation plan. With CEPF support, CI assembled more than 300 scientists, landowners and other stakeholders to determine conservation priorities for the imperiled region. The hotspot houses Earth’s highest diversity of succulent flora. • An astonishing 304 coral species were uncovered by CI and Malagasy researchers during a marine RAP survey off Madagascar’s northwestern coast. Nine coral and three fish species found are new to science. Participants shared the results with villagers in 15 local communities, setting the stage for development of a marine protected area that will help keep these reefs flourishing. Evidence of logging in Côte d’Ivoire (Guinean Forests of West Africa hotspot) Scientists studying corals during the Madagascar marine RAP survey Juvenile elephant feeds at the Okavango Delta, Botswana  </t>
  </si>
  <si>
    <t xml:space="preserve">• Cambodia established the largest protected area in Indochina— the million-acre Central Cardamoms Protected Forest—with support from CI-Cambodia and GCF. Read more on page 17. • The Mountains of Southwest China hotspot—threatened abode of the golden monkey and giant panda—is firmly on the conservation map, thanks to a joint effort of the World Wildlife Fund, CI and The Nature Conservancy. With funding from CEPF, the partners convened scientists from around the world to define critical conservation areas. • Papua New Guinea’s (PNG) Milne Bay—home to hundreds of coral species and vast mangrove forests—is under siege from harvesting of marine life. Giant clams and several types of sea cucumber are at the point of commercial extinction in some sites. To prevent “empty reef” syndrome, the CI-PNG team launched a 5-year initiative to create marine protected areas and resource management plans for local communities. The project is backed by a major grant from the Global Environment Facility, as well as support from GCF. • CI is winning important battles in the Philippines, one of the hottest of the hotspots. Based on CI’s work, a regional development council rejected a mining company application to operate in the Sierra Madre Mountains. CI-Philippines also convinced the local Protected Area Management Board to reject reopening a logging road cutting across the 900,000-acre Northern Sierra Madre Natural Park. Road development would have facilitated destructive activities such as slash-and-burn agriculture, illegal logging and hunting. • Only a few thousand Sumatran orangutans remain, and CI is rallying local communities to save them. CI-Indonesia partnered with officials from Gunung Leuser National Park, one of the primate’s last habitats, to bring a mobile orangutan education unit to villages neighboring the park. The films and demonstrations show how human activities—such as agricultural burning—are imperiling the shaggy “man of the forest.” Juvenile orangutan in Sumatra, Indonesia (Sundaland hotspot) Villagers in Sichuan province, China (Mountains of Southwest China hotspot)  </t>
  </si>
  <si>
    <t>Record Gift for Conservation</t>
  </si>
  <si>
    <t xml:space="preserve">We are immensely grateful to the Gordon and Betty Moore Foundation for its extraordinary support. The foundation is providing CI with a series of grants totaling $261 million over 10 years—the largest gift ever to a private conservation group. The grants support three clearly defined activities that are revolutionizing our ability to deliver conservation results: Strengthening science. A first-ever global network of research field stations, the Tropical Ecology Assessment and Monitoring (TEAM) initiative will provide long-term monitoring in tropical ecosystems. TEAM will link scientists in up to 50 locations across 12 hotspots and wilderness areas. (See page 16.) Building frontline strength. New Centers for Biodiversity Conservation (CBCs) will provide the leadership, and the technical and financial assistance, needed for operative coalitions of local and international partners. Significant CBC funds will be devoted to local partner organizations. CBCs are in development in four biodiversity- rich areas: the Andes, Madagascar, Melanesia and a vast area comprising Brazil, Suriname and Guyana. Providing competitive capital. The $100-million Global Conservation Fund (GCF) is the nimble force behind many of CI’s notable 2002 accomplishments. It provides vital resources to support establishment and expansion of protected areas. GCF’s portfolio features projects impacting approximately 135 million acres, with protection for 42 million acres already secured. Scientists believe that $30 billion is needed to save enough biodiversity to maintain a healthy planet. With $6 billion, however, we believe we can make major advances toward that goal, stopping species extinctions in the hotspots and protecting expanses of tropical wilderness areas. The Moore gift is enabling us to take critical first steps in this herculean initiative. To fully enact our ambitious agenda, we are working with partners to raise more than $1.5 billion in private investments over the next 10 years and attract another $4.5 billion from the public sector.  </t>
  </si>
  <si>
    <t>Carbon Market</t>
  </si>
  <si>
    <t xml:space="preserve">Fighting global warming: Initiative trades carbon emissions for forest conservation Scientists believe that elevated levels of carbon dioxide in the atmosphere cause a rise in average global temperatures. The result: climate pattern changes that affect human health and the environment. To address this threat, the Center for Environmental Leadership in Business at CI is working with companies to reduce and offset carbon emissions through investments in forest conservation. Forests are a key component of climate stability, as they absorb emissions of carbon dioxide caused by the burning of fossil fuels. Based on this principle, the Center has designed a portfolio of initiatives that help mitigate industry’s carbon dioxide emissions. The first such project is underway, with restoration of 680 acres in Ecuador’s Bilsa Biological Reserve helping to offset the emissions of Oregon power companies. The project is supported by The Climate Trust, which uses payments from the Oregon companies to fund conservation. CI-Ecuador is overseeing implementation of the initiative while the Jatun Sacha Foundation, the local partner that established the reserve, will carry out the reforestation effort. Over a 100-year period, the project will offset roughly 65,000 tons of carbon dioxide, the equivalent of 1 year’s emissions from 12,000 cars each traveling 12,000 miles. The Ecuador project is just a start. The Center’s portfolio includes projects in eight hotspot countries that will offset 10 million tons of carbon dioxide over a 5-year period. And, as important as it is to protect forests, the Center aims to do more: Projects will deliver benefits such as watershed conservation and local economic development.  </t>
  </si>
  <si>
    <t>CI-Ghana</t>
  </si>
  <si>
    <t xml:space="preserve">Result: A CI-Ghana campaign stressing protection of clan totems—or traditionally sacred animals—galvanized Ghana’s clan chiefs to help curtail the escalating bushmeat trade. The campaign grew out of a CABS-led initiative to combat the bushmeat trade worldwide. As a result of CI-Ghana’s efforts, chiefs from Ghana’s 10 major regions are working with local leaders to protect clan totems and control hunting at the village level. The Ashanti Traditional Council—leaders of Ghana’s largest clan— banned several highly effective but destructive hunting methods, including night hunting, use of toxic chemicals and automatic rifles, and bush burning. In addition, a CEPF-funded conference and media campaign, led by CI-Ghana and CI’s International Communications team, publicized a recent finding that one-third of bushmeat sold in markets is contaminated with toxic chemicals. In response, the Ghanaian government committed $23 million to help establish farms that will raise domesticated animals that can serve as an alternative to bushmeat. Additionally, bushmeat sellers have established procedures to keep contaminated meat out of the marketplace. Why it matters: Ghana is part of the Guinean Forests of West Africa hotspot, a region that shelters the highest mammal diversity of any of Earth’s hotspots. Indiscriminate hunting has virtually wiped out the Ashanti totem, the African crested porcupine, and other clan totems such as the African forest elephant. The country’s biodiversity is at risk, but so is the health of Ghana’s people: Many villagers rely on wildlife for sustenance and medicinal purposes. In rural areas, communities receive up to 75 percent of their protein from bushmeat.  </t>
  </si>
  <si>
    <t>Coral reefs</t>
  </si>
  <si>
    <t xml:space="preserve">Result: In a landmark CABS study led by Dr. Callum Roberts, researchers for the first time identified the most biologically diverse and threatened coral reef ecosystems, or coral reef hotspots. Published in the prestigious journal Science, the study named 18 marine areas with the greatest concentrations of endemic species and then ranked the top 10 hotspots based on levels of threat. The coral reefs of the Philippines and West Africa’s Gulf of Guinea were named the most threatened. Both are among the eight coral reef hotspots that are situated next to terrestrial hotspots, indicating the intimate connection between the health of marine life and adjacent land-based ecosystems. The study stressed that habitat loss means extinction for a high number of coral reef species, as many do not migrate beyond their shallow habitats. Why it matters: An estimated 58 percent of all coral reefs are threatened by human activities. Extraordinarily diverse, the top ten hotspots in the study account for a minute 0.017 percent of the Earth’s oceans, yet claim 34 percent of restricted- range coral reef species. Identifying these areas will help scientists and policymakers focus resources and implement effective conservation strategies. The study’s linkage of terrestrial and coral reef hotspots also underscores the need for integrated conservation solutions. Coral reef conservation is vital for people as well. These reefs are an important source of nutrition and tourism revenue for coastal communities in developing countries. In the Philippines, for example, people derive roughly 70 percent of their animal protein from seafood.  </t>
  </si>
  <si>
    <t>Pilón Lajas Biosphere Reserve</t>
  </si>
  <si>
    <t xml:space="preserve">Result: Release of the last timber concession in Bolivia’s million- acre Pilón Lajas Biosphere Reserve showcased CI’s ability to compete with the logging industry. Negotiations by CI-Bolivia and the Forest Services Department led Bolivian timber company Berna Sucesores to give up the 195,000-acre concession for $170,000 from CI’s GCF. This figure is almost 95 percent less than Berna’s asking price, reflecting skillful bargaining on the part of CI-Bolivia. Berna also agreed to drop a legal dispute over an additional 262,500-acre concession in the reserve’s buffer zone. To protect the reserve effectively, CI-Bolivia is providing patrol training and equipment for rangers and indigenous communities living in the region. Skillful CI bargaining helped remove the last logging concession in the million-acre Pilón Lajas Biosphere Reserve. Why it matters: Protecting Pilón Lajas is central to CI’s CEPF-funded strategy to develop the Vilcabamba-Amboró conservation corridor, which bridges Peru and Bolivia. The area harbors astonishing biodiversity—more than 2,500 plant species, many found nowhere else. It also provides habitat for several endangered species, including the Amazon otter and the redfronted macaw. Five indigenous communities make their home in Pilón Lajas, which shelters archaeological remains of ancient civilizations. The concession threatened the reserve’s biodiversity, its cultural heritage and the lives of local people, as timber activities had led to violent conflicts between loggers and communities. Additionally, actions enabled by the construction of logging roads—notably slash-and-burn agriculture and hunting— threatened to destroy the ecology of the region and its potential for sustainable economic activities, such as ecotourism.  </t>
  </si>
  <si>
    <t>Kayapó people</t>
  </si>
  <si>
    <t xml:space="preserve">Result: CI-Brazil has joined forces with 12 Kayapó villages and the Brazilian government to safeguard the 27-million-acre Kayapó reserve in the Amazon. This first-ever agreement between a nongovernmental conservation organization and Funai, Brazil’s Indian affairs agency, also provides protection for the neighboring 1.2-million-acre Panará reserve. The roughly 5,000 Kayapó and 250 Panará living in the region have recently seen increased encroachment into their territory from loggers, miners and farmers. With GCF support, CI is providing equipment and training to improve border patrols and surveillance. Additionally, to help develop a territorial protection strategy, CABS scientists are gathering satellite and aerial survey data to get a clearer picture of the overall physical condition of the two reserves and where the invasion threat is most likely. Why it matters: About the size of Ohio, the Kayapó reserve is, by far, Earth’s largest block of tropical forest protected by a single indigenous group. Most of the Kayapó and Panará lands are located in the Amazon wilderness area, a vast but increasingly threatened rain forest. It is home to 10 percent of Earth’s plants and animals, including roughly 100,000 plant species and 1,000 bird species. A portion of the Kayapó reserve also is located in a transitional zone between the Amazon and the Cerrado hotspot, the most biologically diverse savannah on Earth for birds and plants. CI’s support is effectively aiding a sustainable culture that, for hundreds of years, has safeguarded one of Earth’s great reservoirs of biodiversity.  </t>
  </si>
  <si>
    <t>CEPF</t>
  </si>
  <si>
    <t xml:space="preserve">Result: Fast moving and focused on community action, the CEPF, administered by CI, has become a dynamic force for conservation in biodiversity hotspots. In Indonesia’s Sundaland hotspot, CEPF support helped the World Wildlife Fund mobilize 30 local groups. Together, they convinced one of the world’s largest pulp and paper producers to issue a moratorium on logging in the rich Tesso Nilo forest. In northeast Madagascar’s threatened Daraina region—the only home of the goldencrowned sifaka—the fund backed Association Fanamby, which successfully garnered local support for new protected areas. Since it began disbursing funds in 2001, CEPF has committed more than $11 million to 64 projects in nine hotspots. These grants are an important first step to increase the involvement of community groups, NGOs and private-sector partners in biodiversity conservation. Why it matters: Conservation cannot succeed without involvement by community groups and organizations that work at the local level. In the hotspots and wilderness areas, communities are often poor and heavily dependent on natural resources for food, shelter, medicine, income and employment. It is estimated that 1.6 billion people rely on forests for their livelihood, many of these in Earth’s most diverse and threatened regions. Yet as species and the habitats that sustain them disappear, so do the many benefits they provide for people. With so much at stake, communities and community-based organizations are in the best position to design and implement successful conservation measures. Find out more at www.cepf.net.  </t>
  </si>
  <si>
    <t>Ghana Cocoa</t>
  </si>
  <si>
    <t xml:space="preserve">Many of Ghana’s cocoa farmers are earning a better living and practicing sustainable farming techniques. The positive news is the result of a partnership among CI’s Conservation Enterprise Fund (CEF), United Kingdom-based Day Chocolate, Ghanaian government institutions and the country’s 40,000-member Kuapa Kokoo cocoa farmers association. The CEF invested $250,000 in Day, which is 33 percent owned by Kuapa. Day used the investment to purchase Kuapa cocoa at fairtrade prices, giving farmers more income from their cocoa, as well as guaranteed direct access to world chocolate markets. “With CI support and Day’s market access, farmers can earn a good income from cocoa, which is better for biodiversity than monoculture crops such as maize,” says CEF Director Jennifer Morris. “Cocoa can be grown in a shade environment, preserving natural habitat and helping to form conservation corridors linking Ghana’s remaining forest fragments.” In tandem with the financing, CI-Ghana and CI’s Conservation CocoaSM program are carrying out a pilot project around Kakum National Park. The project is helping Kuapa farmers maintain traditional practices that help protect biodiversity. This is a key CI strategy in Ghana, which has an estimated 2 million acres in cocoa production. Focusing on training and biodiversity monitoring, the initiative is addressing threats to habitat posed by agricultural expansion and the shift from cocoa to more environmentally damaging crops. Using Kuapa’s extensive network, CI will take lessons learned at Kakum to farmers across the country.  </t>
  </si>
  <si>
    <t>CI-United Airlines</t>
  </si>
  <si>
    <t xml:space="preserve">Finding creative ways for corporations to contribute to conservation is a CI hallmark. Our partnership with United Airlines, launched in 1998, demonstrates a variety of innovative approaches that draw on United’s unique position as a global transportation leader. Each year, CI staff fly millions of miles, and United provides significant help in getting them there. In 2002, United gave $125,000 in airfare credits and designated CI as one of 27 member organizations of the United Charity Miles Program, an initiative that enables United Mileage Plus members to donate their miles to CI. More than 1 million miles have been credited to the CI account, which will offset travel costs. United’s support was also key in resolving a desperate situation for 1,200 Asian turtles—many of them illegally collected endangered species—that had been confiscated by Hong Kong police. At no cost, United airlifted the turtles to sanctuaries in the United States, where they entered breeding programs to help replenish wild populations. United is spreading the word about CI’s hotspots strategy by airing a public service announcement, starring Board member Harrison Ford, on flights that span the globe. And in the summer of 2002, Starbucks Shade Grown Mexico™—developed in partnership with CI’s Conservation CoffeeSM program—became the coffee served on United flights. We’re grateful for United’s ongoing support. No doubt, our partnership will continue to find creative ways to respond to nature’s most urgent challenges.  </t>
  </si>
  <si>
    <t>South American Primates</t>
  </si>
  <si>
    <t xml:space="preserve">Result: A 2,365-acre private reserve on an Atlantic Forest ranch, created with CI-Brazil support, is safeguarding more than half of Earth’s remaining northern muriqui monkeys. The ranch’s previous owner had protected the property’s roughly 150 muriqui, and much of its forest habitat, until his recent death. Now, by designating the reserve, his heirs have ensured the future of the forest and the endangered primates. CI-Brazil advocated extensively for the creation of the protected area, providing ranch owners with key technical support and documentation on the muriqui and the region’s biological importance. Why it matters: The northern muriqui is one of the 25 most endangered primate species on Earth. Notable for its large size, graceful movement and unique communication, this striking species now has a permanent home and a chance to regenerate its population. In addition, the ranch houses an important research station, where international scientists have conducted more than 50 muriqui studies over the past 20 years. Ongoing research will continue to contribute invaluable data on the ecology of endangered species. Designation of the reserve also establishes a precedent for the creation of similar protected habitats on private ranches in the state. CI-Brazil is now working with government officials and landowners to expand and link such areas. The resulting conservation corridor will provide forest shelter critical for healthy expansion of muriquis and other animal species.  </t>
  </si>
  <si>
    <t>Cambodia Forest Protection</t>
  </si>
  <si>
    <t xml:space="preserve">Result: CABS has launched the Tropical Ecology, Assessment and Monitoring (TEAM) initiative to provide accurate, standardized data on species and ecological trends. This 10-year project will create a network of tropical field stations, linking scientists in up to 50 locations across 12 tropical forest hotspots and wilderness areas. TEAM scientists will evaluate communities of plants, insects, primates and other groups, as well as local environmental conditions, and contribute their findings to a global database accessible to the scientific and conservation communities. Three Brazilian stations are already in the network, and several more are scheduled to join in early 2003. CABS is working with a wide array of partners in this effort, including the Smithsonian Institution, the Natural History Museum in London and other leading universities, museums and agencies. Why it matters: Tracking global biological changes is a complex, but indispensable, part of effective conservation planning. TEAM is the first-ever global network designed to monitor long-term, large-scale changes in tropical forest ecosystems. The initiative’s standardized research protocols will ensure that data can be compared easily across regions, helping scientists identify biodiversity crises before they happen and enabling conservationists to implement and fine-tune effective solutions. In addition, the presence of TEAM scientists will enhance protection of key habitats, while the stations will serve as local centers for scientific training and capacity building.  </t>
  </si>
  <si>
    <t>Small-scale fishermen</t>
  </si>
  <si>
    <t xml:space="preserve">Local fishermen and Mexico’s rich marine environments are winners in a government ruling that prohibits destructive fishing techniques and extractive activities in the country’s marine protected areas (MPAs). Backed by the research and technical support of CI and its partners, the Mexican government placed restrictions on the use of bottom trawlers and other harmful fishing gear in MPAs. The ruling covers all MPAs—almost 1,900 square miles—but is especially important for two rich Gulf of California reserves. These aquatic marvels are home to the largest diversity of whales and dolphins on Earth. Scientists and regulators anticipate that, effectively enforced, the new laws will mean healthier catches for local fishing communities and the ecological recovery of local stocks. To that end, a cadre of small-scale fishermen, tapped by the Mexican government, is monitoring and reporting illegal activities to authorities. Shrimp fleets have been overfishing the Gulf’s waters for decades. For every pound of shrimp caught, shrimpers may discard another ten pounds of dead marine life, endangering green sea turtles and endemic species such as the totoaba, a giant sea bass. “The regulations are without precedent in North America,” says Juan Manuel Garcia of CI-Mexico. “We hope that they will set an example for other countries trying to protect threatened marine resources.” Mexico’s ruling holds promise for marine species and small-scale fishermen  </t>
  </si>
  <si>
    <t>McDonalds</t>
  </si>
  <si>
    <t xml:space="preserve">Result: A groundbreaking partnership between the Center for Environmental Leadership in Business at CI and McDonald’s will integrate conservation into the purchasing operations of the world’s largest food service retailer. The partners are assessing McDonald’s food purchases to determine their environmental impact and developing food sourcing guidelines that support sustainable agriculture and conservation. In addition, the Center and McDonald’s are examining key fisheries and evaluating existing problems, as well as identifying solutions that help McDonald’s and its suppliers meet long-term business needs and enhance marine biodiversity. Why it matters: Because of its industry leadership position and global presence, McDonald’s policies and purchasing practices can positively influence activities of its agriculture and fishing suppliers. Each year since 1980, an estimated 34 million acres of the world’s tropical forests have been converted for crop production and livestock grazing. More than three-fourths of global marine fish stocks evaluated by the United Nations Food and Agriculture Organization have reached or exceeded biological limits. By helping McDonald’s suppliers use environmental practices that make good business sense, the Center and McDonald’s aim to help protect the planet’s imperiled biodiversity and create economic benefit for these companies. The agriculture and fishing industries have a profound effect on biodiversity. CI and McDonald’s have joined forces to address their impact.  </t>
  </si>
  <si>
    <t>CI-Japan</t>
  </si>
  <si>
    <t xml:space="preserve">The government of Japan made its most significant contribution ever to a private conservation endeavor in 2002, when it became the fifth partner of the Critical Ecosystem Partnership Fund (CEPF). One of the world’s largest providers of development assistance for the environment, Japan joins CEPF collaborators CI, the Global Environment Facility, The John D. and Catherine T. MacArthur Foundation and the World Bank. CEPF aims to invest $200 million over 5 years to conserve biodiversity hotspots, providing support to nongovernmental organizations, community groups and private-sector partners in developing countries. “The CEPF approach enables local people in developing nations to create and implement projects for a healthy environment and to prosper economically,” says Hiroshi Ohki, Japan’s minister for the environment. “That is why the Japanese government chose to be a participant in this very focused initiative.” Japan’s commitment will be part of the $64.6 million approved by CEPF for disbursement to date. The Indonesian island of Sumatra, located in the Sundaland hotspot, will receive $10 million of this aid, the largest allocation. A CEPF-supported project there aims to obtain protected area status for Tesso Nilo, likely the island’s largest remaining lowland forest, and to stop tiger poaching, unsustainable logging and human-elephant conflict. For more information, see www.cepf.net.  </t>
  </si>
  <si>
    <t>CI-Peru</t>
  </si>
  <si>
    <t xml:space="preserve">Result: For the first time, three major conservation organizations— CI, the World Wildlife Fund (WWF) and The Nature Conservancy (TNC)—joined forces to support a debt-for-nature agreement between the governments of the United States and Peru. CI’s GCF, WWF and TNC each contributed $370,000, and the United States allocated $5.5 million, to cancel a portion of Peru’s debt to the United States. In return, Peru will provide its national currency equivalent of approximately $10.6 million toward conservation activities in 10 tropical rain forests over the next 12 years. The swap will help protect a total of 27.5 million acres of rain forest, an area the size of Virginia. Why it matters: Located in the Tropical Andes hotspot and Amazonia tropical wilderness area, the 10 areas supported by the debt-for-nature agreement are home to some of Earth’s richest biodiversity. They also shelter many of its most threatened species, such as the pink river dolphin, spectacled bear and giant water lily. The region—threatened by unsustainable logging, agriculture, mining, and oil and gas exploration—will benefit from several conservation programs funded by the debt agreement. These include the establishment and maintenance of protected areas, increased research, improved natural resource management and managerial training.  </t>
  </si>
  <si>
    <t>Global Iniatives</t>
  </si>
  <si>
    <t xml:space="preserve">Supporting local conservation efforts leads to better results, faster. To that end, CEPF has distributed more than $11 million in grants to 64 local projects since it began disbursing funds in 2001. Read more on page 15. Accurate and timely scientific information enables conservationists to take appropriate conservation actions. A first-ever network of up to 50 tropical field stations will foster collection and distribution of biodiversity data, helping to pinpoint ecological trends. Read more on page 16. Colorful, delicate and dying: CABS researchers published a 2002 study that, for the first time, identified the planet’s coral reef hotspots. Read more on page 13. • McDonald’s is assessing the environmental impact of its food purchases and creating conservation-minded sourcing guidelines, in partnership with the Center for Environmental Leadership in Business at CI. Read more on page 19. • Nature tourism is one of the fastest-growing segments in the travel industry. That means that nature travel companies have a tremendous opportunity to help local biodiversity and cultures. The World Legacy Award, a new initiative by CI’s Ecotourism Department and National Geographic Traveler magazine, is encouraging tourism companies to adopt environmentally and socially responsible practices. For more information, visit www.wlaward.org.  </t>
  </si>
  <si>
    <t>Global Field Network Stations</t>
  </si>
  <si>
    <t xml:space="preserve">Former Cambodian soldiers defend million-acre protected forest Backed by vital CI technical support and training, the Cambodian government created the million-acre Central Cardamoms Protected Forest. The new protected area—Indochina’s largest—joins two neighboring wildlife sanctuaries, preserving 2.44 million acres of tropical forest. Establishment of the protected forest came 18 months after the government banned all hunting and logging in the Central Cardamoms— a critical first step, recommended by CI, toward formally safeguarding the region. With GCF funding, CI has helped Cambodia’s Department of Forestry and Wildlife develop the infrastructure and technical skills needed to effectively manage and protect the Cardamoms. This support includes training and employment for more than 50 rangers— many former soldiers who fought against the Khmer Rouge in Cambodia’s long civil war—to patrol the forest for poachers and illegal logging. To replace community income lost by hunting and logging restrictions, CI is working with local partners Lutheran World Service and WildAid to establish agricultural and health projects outside the protected forest. Once the sheltered lair of the Khmer Rouge, the Central Cardamom Mountains are home to such rare species as the Siamese crocodile and the Asian elephant.  </t>
  </si>
  <si>
    <t>2002 at a Glance Part 1</t>
  </si>
  <si>
    <t xml:space="preserve">Center for Applied Biodiversity Science (CABS) CABS provides the scientific evidence that drives our actions in the field. CABS conducts research and fosters collaboration among scientific institutions, acting as an early warning and response system to counter threats to critical habitats. www.biodiversityscience.org Center for Environmental Leadership in Business Recognizing that industry can play a defining role in protecting key ecosystems, the Center finds innovative ways to engage the private sector in conservation. Center activities aim to reduce industry’s ecological footprint, contribute to conservation and create value for companies who participate. www.celb.org Critical Ecosystem Partnership Fund (CEPF) CEPF provides urgent funding to groups that are well positioned to conserve the hotspots, including local communities and private-sector partners. CEPF, administered by CI with a consortium of global partners, aims to disburse $200 million over 5 years. www.cepf.net Global Conservation Fund (GCF) GCF is a $100-million fund that finances the creation of new protected areas and expansion of existing protected areas, as well as their long-term management, in biodiversity hotspots, major tropical wilderness areas and key marine areas.  </t>
  </si>
  <si>
    <t>2002 at a Glance Part 2</t>
  </si>
  <si>
    <t xml:space="preserve">Global Marine Conservation This division is working with a wide array of partners to conserve biodiversity in the sea. One of its main goals is to create and strengthen management of marine protected areas within several priority environments around the world. Field Support Division (FSD) FSD supplies technical support for CI’s field programs, building capacity in areas such as conservation enterprise and finance. The division oversees establishment of Centers for Biodiversity Conservation—field headquarters that foster alliance-building and design and execution of regional conservation strategies. Operations Operations provides CI with fundamental support services, including human resources, legal counsel, finance, facilities management and information technology. This “behind-thescenes” division provides the infrastructure needed to achieve field-based conservation results. Development and Communications Responsible for fundraising and building public awareness, the Resources and Communications division uses innovative approaches—including special events, strategic partnerships, media relations and print and Web tools—to advance CI’s mission and cultivate advocates and supporters.  </t>
  </si>
  <si>
    <t>CI believes that the Earth’s natural heritage must be
maintained if future generations are to thrive spiritually,
culturally and economically. Our mission is to conserve
the Earth’s living heritage, our global biodiversity, and to
demonstrate that human societies are able to live
harmoniously with nature.</t>
  </si>
  <si>
    <t>Results</t>
  </si>
  <si>
    <t>In 2002, CI achieved victories for biodiversity
and people around the globe—from the Amazon
Basin, where the Kayapó people gained tools to
safeguard their ancestral lands, to Cambodia’s
Central Cardamom Mountains, where newly
employed rangers now safeguard Indochina’s
largest protected area.</t>
  </si>
  <si>
    <t>2000 Conservation International Annual Report</t>
  </si>
  <si>
    <t xml:space="preserve">most effectively protect the places and species we value. In 2000, CI joined with the World Bank and the Global Environment Facility to launch the $150-million Critical Ecosystem Partnership Fund. The Fund delivers resources and coordinates conservation activities in highly imperiled regions. CI’s Tropical Wilderness Protection Fund is benefiting biodiversity in myriad innovative ways. Initial investments have positioned CI to protect more than 80 million acres of rain forest and marine ecosystems. Passion for our mission and disciplined focus on results have made CI one of the most influential and dynamic conservation forces in the world. CI concluded fiscal year 2000 with vigorous vital signs: a record budget, staff growth that broadens and deepens our capacity and a flourishing network of collaborative partners who are intensifying global impact on biodiversity conservation. CI’s accomplishments this year underscore our principle that close collaboration with allies and open access to information largest inland delta in the world—CI and our African partners persuaded the Namibian government not to divert water from the Okavango River. The diversion would have had a devastating effect on the Delta and countless species that live in the wetland. In the spectacular Abrolhos Bank, CI, the local community and the Brazilian government partnered to establish a 222,400-acre marine reserve. It joins a system of protected areas that together safeguard the entire Abrolhos coast, which supports the richest coral reefs in the southern Atlantic. The Internet is playing an increasingly vital role in CI’s work, linking our programs worldwide and informing scientists, our partners, the media and the public about CI’s work and biodiversity. This year’s smaller annual report reflects our new policy to make more information available online. Finally, not one of our successes would be possible without the network of friends and donors who share CI’s vision. The Campaign to Save the Hotspots completed its third successful year and is having a direct impact on our efforts in the field. We are grateful to our generous and dedicated supporters—individuals, foundations, corporations and government and development agencies—for their commitment to the diversity of life on Earth. Also in 2000, the Center for Environmental Leadership in Business, founded with support from Ford Motor Company, began to engage corporations, industries and academia to create new standards for making healthy environments possible with healthy economies. And the Center for Applied Biodiversity Science at CI (CABS), launched in 1998 through the generosity of Gordon and Betty Moore, is a dynamic force for change. The “Defying Nature’s End” conference organized by CABS brought together top scientific and business leaders to create a practical blueprint for conservation. At its core is an ambitious strategy for strengthening CI’s capacity on the front lines and for extending the reach of conservation across many disciplines and interests. Our most important achievements are protection of the habitats and species in Earth’s biodiversity hotspots, tropical wilderness areas and key marine ecosystems. Years of effort by CI and its conservation allies were critical to the expansion of Peru’s Bahuaja-Sonene National Park. Now more than 2.7 million acres, it is part of a contiguous region of 7.4 million acres of tropical rain forest. The expanded park lies within the 74-millionacre Vilcabamba-Amboró biodiversity corridor. In Africa’s Okavango Delta—the  </t>
  </si>
  <si>
    <t>RAP CELEBRATES A DECADE OF DISCOVERY</t>
  </si>
  <si>
    <t xml:space="preserve">CI’s Rapid Assessment Program (RAP) celebrated a decade of scientific discovery in 2000. With 34 biological fact-finding missions accomplished, RAP recommendations have led to the protection of millions of acres of tropical rain forest and vast expanses of rich marine and freshwater ecosystems. RAP has uncovered dozens of species previously unknown to science, underscoring how much is yet to be learned about life on Earth. In 2000, the program explored Botswana’s Okavango Delta; the remote Mamberamo watershed of Irian Jaya, Indonesia; Venezuela’s Caura River Basin; and Brazil’s Abrolhos Bank. RAP grew out of a realization within the scientific community that little was known about the biodiversity of fast-disappearing tropical forests. To make a case for conservation, CI established RAP to quickly assess these areas. Initially focusing on terrestrial regions, the program has diversified to explore freshwater and marine ecosystems. RAP findings often provide the only data available to help local officials understand the natural assets within their borders. Armed with this knowledge, decisionmakers may choose to protect, rather than exploit, their natural resources. RAP’s first expedition in Bolivia, for example, found such an array of species that local leaders were convinced to create the 4.5-million-acre Madidi National Park. RAP also has involved hundreds of local scientists, enabling them to better support conservation within their communities.  </t>
  </si>
  <si>
    <t>LOAN FUND KEEPS MEXICO’S FORESTS EVERGREEN</t>
  </si>
  <si>
    <t xml:space="preserve">A $400,000 low-interest loan fund developed by CI and EcoLogic Enterprise Ventures (EEV) is making shade-grown organic coffee profitable for more than 400 farmers in the buffer zone surrounding Mexico’s 300,000-acre El Triunfo Biosphere Reserve. Enabling farmers to earn a living by growing habitat-friendly coffee, the fund—called Eterno-Verde (or Ever-Green)—is providing an incentive to farmers to grow sustainable crops, helping to preserve the biological integrity of El Triunfo and the region. Eterno-Verde furthers CI’s four years of pioneering conservation work with coffee farmers in Mexico’s Chiapas region, home to El Triunfo and the country’s last remaining cloud forest. CI’s Field Support Division developed the financing mechanism—which includes a savings component and strict provisions to ensure reserve protection—and is supporting the venture with a $250,000 loan from its Conservation Enterprise Fund. EEV is cofinancing the remaining $150,000 with a loan guarantee from Starbucks Coffee Company. Chiapas farmers need credit to finance coffee-growing and harvesting. Without access to commercial credit, they are often forced to borrow money from local lenders at annual interest rates between 100 percent and 200 percent, making the production of shade-grown organic coffee unaffordable. If they cannot earn an income from shade coffee, farmers may clear the forest to grow sun-tolerant coffee plants or subsistence crops such as corn.  </t>
  </si>
  <si>
    <t>PARTNERS PRESERVE AFRICA’S OKAVANGO DELTA</t>
  </si>
  <si>
    <t xml:space="preserve">Years of hard work by CI and our African partners were rewarded when the government of Namibia agreed to suspend indefinitely its plan to divert water from the Okavango River. Over the long term, the pipeline would have reduced the river’s flow, devastating the Okavango Delta into which it feeds and impacting countless aquatic and terrestrial species. After the Namibian government announced its plan for the pipeline, CI, in partnership with local nongovernmental organizations, lobbied extensively against the diversion. CI also launched an international media campaign and produced a video news release that was broadcast on major networks throughout Europe, North America and Africa, attracting worldwide attention to the issue. In addition, a scientific study commissioned by CI revealed that Namibia could satisfy its water needs from sources other than the Okavango River. Later studies conducted by the Namibian government confirmed this finding. The Okavango Delta is the world’s largest inland delta and one of the least-disturbed wetlands on Earth. In drought-prone southern Africa, the wetland is critical to the survival of both people and wildlife. The Delta attracts large-scale migrations of animals— such as elephant and Cape buffalo—and is home to many endangered species. It also is an important resource for more than 60,000 indigenous people.  </t>
  </si>
  <si>
    <t>MARINE RESERVE PROTECTS SOUTH ATLANTIC JEWEL</t>
  </si>
  <si>
    <t xml:space="preserve">CI’s work with a Brazilian fishing community paid off when a 222,400-acre marine reserve was created in Brazil’s biologically rich Abrolhos Bank by presidential decree. In the newly formed Corumbau Marine Extractive Reserve, community members will be allowed to continue sustainable fishing, but large-scale commercial fishing is banned. Along with the CI-supported Abrolhos Marine Park and a protected area created by the local Bahia state government, the new reserve is part of a marine biodiversity corridor that stretches along the entire Abrolhos coast. Two CI studies provided information that persuaded the government to create the reserve. A Rapid Assessment Program survey of Abrolhos discovered abundant marine diversity and underscored the area’s need for protection. And a CI socioeconomic study found that local people rely heavily on the area’s marine resources, which were declining due to commercial fishing. Working closely with the community and local partners, CI is now creating a management plan to establish sustainable fishing practices. The Abrolhos Bank, which supports the richest, most extensive coral reefs in the southern Atlantic Ocean, is threatened by overfishing and other destructive practices. The newly created marine reserve ensures the protection of an ecologically critical part of Abrolhos and supports the needs of local communities.  </t>
  </si>
  <si>
    <t>PERU EXPANDS BIOLOGICAL TREASURE</t>
  </si>
  <si>
    <t xml:space="preserve">CI and partners secured a landmark conservation victory in 2000 when Peru’s government signed a declaration increasing the size of Bahuaja-Sonene National Park by 1.9 million acres. The declaration expands the park to more than 2.7 million acres and creates an adjoining 627,380-acre Tambopata National Reserve, as well as a 647,000-acre buffer zone. CI has been working with local groups and government officials to protect Peru’s southeastern tropical forests since 1989. CI’s Rapid Assessment Program provided baseline research confirming the region’s biological importance, a vital first step in creating sound conservation policy. Later, after a consortium of oil and gas companies obtained drilling rights in the region, CI worked in partnership with Mobil Oil to minimize the impact of exploratory activities and conduct additional biological assesments. During negotiations to create Bahuaja-Sonene, CI recommended that any area released by the petroleum companies be incorporated into the newly formed park. Bahuaja-Sonene is located within the Vilcabamba-Amboró biodiversity corridor and adjacent to Madidi National Park, part of a contiguous region of 7.4 million acres of rich tropical habitat that is among the most biologically diverse on Earth. As many as 550 bird species and 1,200 butterfly species have been recorded in a single locality.  </t>
  </si>
  <si>
    <t>CONSERVATION STARS IN CHINA’S DEVELOPMENT</t>
  </si>
  <si>
    <t xml:space="preserve">An historic agreement between CI and China’s Sichuan Province has established conservation as a critical force in the Hengduan Mountains, an area within the Mountains of South-central China hotspot. CI and Sichuan provincial officials have committed to pursue the twin goals of environmental protection and economic prosperity in the region, which harbors astonishing biodiversity but has been severely damaged by logging and harvesting of endangered species. CI is assembling a world-class team of scientists and conservationists to assess the region, develop a more complete understanding of threats to conservation and propose new protected areas, biodiversity corridors and buffer zones. Working with Chinese entrepreneurs, CI also is exploring the development of sustainable businesses, such as ecotourism and organic farming, to raise living standards and protect the environment. The Hengduan Mountains cover approximately 300,000 square miles within one of the most biologically diverse and threatened temperate regions on Earth. Home to more than 8,000 plant species, the area also shelters some of Earth’s most unique and imperiled mammals, including the giant panda, snow leopard and golden monkey. Environmental degradation has led to the extinction of 5 percent of the region’s species over the past few decades; another 20 percent face imminent extinction.  </t>
  </si>
  <si>
    <t>CONSERVATION FUND TARGETS 80 MILLION ACRES</t>
  </si>
  <si>
    <t xml:space="preserve">Preliminary investments by CI’s Tropical Wilderness Protection Fund (TWPF) have positioned CI to create or expand more than 20 protected areas, preserving more than 80 million acres worldwide. In Cambodia, the Fund enabled CI to negotiate with the government to suspend all logging, hunting and forest clearing in the central Cardamom Mountains, laying the groundwork for a comprehensive conservation strategy. Partnering with Agreco, a European consulting firm, TWPF also supported the expansion of the Republic of Congo’s Odzala National Park. Located in the Congo Basin wilderness area, Odzala is now 3.2 million acres, four times its original size. CI is leveraging initial investments to attract additional philanthropic support for long-term management of these and other protected areas. CI secured critical donor support and launched TWPF to help preserve Earth’s remaining tropical wilderness areas, as well as its most imperiled biodiversity hotspots. The Fund allows conservation to compete head-on with extractive industries for logging and other resource rights. Many of Earth’s biologically richest areas are located in the world’s poorest countries, providing a tempting source of revenue for cash-starved governments. By investing in conservation, TWPF provides an economic incentive to governments to protect their natural resources.  </t>
  </si>
  <si>
    <t>FINANCIAL INCENTIVE PRESERVES RAIN FORESTS</t>
  </si>
  <si>
    <t xml:space="preserve">A revolutionary conservation financing mechanism developed by the Center for Applied Biodiversity Science at CI (CABS)—the first-ever “conservation concession” on public lands—is helping to preserve 200,000 acres of pristine tropical wilderness in Guyana. CIGuyana has been granted an “exploratory permit” and is leasing the forest from the government in the same way a timber company would—except that CI is protecting the land’s natural resources, not extracting them. Negotiations are underway to use the same mechanism to preserve more than 5 million acres of species-rich rain forest in Guatemala and Peru. CABS researchers developed the idea of a conservation concession after determining that biologically rich countries such as Guyana earn very little from logging. Conservation dollars, they realized, could compete successfully for the same resources. Guyana’s rain forests are among the least disturbed in the world and shelter extraordinary wildlife, including the jaguar and giant river otter. While Guyana is developing a system to protect its forests, much of the region remains zoned for logging concessions. This new financing mechanism provides CI and other groups with the ability to negotiate protection of biodiversity hotspots and wilderness areas by offering to compensate countries for their conservation measures.  </t>
  </si>
  <si>
    <t>CONSENSUS GUIDES CONSERVATION IN WEST AFRICA</t>
  </si>
  <si>
    <t xml:space="preserve">Working with partners in West Africa, CI developed the first-ever conservation “blueprint” for West Africa’s Guinean Forest hotspot. The blueprint—a comprehensive map detailing geographic conservation priorities—is guiding investment for development agencies such as the U.S. Agency for International Development and the European Commission. A compilation of the best data from the world’s experts on West Africa, the resource has wide endorsement from the scientific and conservation communities. CI’s West Africa Program and the Center for Applied Biodiversity Science at CI organized the priority-setting workshop that led to the blueprint’s development. This 1999 meeting convened 140 leading scientists, government officials and social scientists, each of whom contributed key biological, demographic and other data and helped to establish, for the first time, a unified body of knowledge upon which to base conservation priorities. The Guinean Forest hotspot boasts the highest mammal species diversity of any region in the world, as well as an extraordinary number of plants found nowhere else on Earth. However, this wealth of biodiversity is confined to small fragments of unprotected forest, which are severely threatened by an exploding human population and civil unrest.  </t>
  </si>
  <si>
    <t>Web Travelers see CI in action</t>
  </si>
  <si>
    <t xml:space="preserve">An educational venture by CI and Intel Corporation is transporting Web travelers to remote locations around the world, enabling them to experience CI’s field expeditions close-up. Launched in 2000, “Investigate Biodiversity” is providing students, scientists and others with a wealth of information from CI’s biological surveys. So far, detailed reports from CI’s Rapid Assessment Program expeditions have been posted from Botswana’s Okavango Delta, an inland estuary of global biological significance, and Venezuela’s Caura River Basin, located in one of Earth’s most pristine wilderness areas. “Journals written in the field and posted on the site allow visitors to feel like they are part of an expedition. They can even e-mail questions to researchers at CI or in the field,” says CI Education Director Jeff Flocken. Fledgling conservationists also can take advantage of a step-bystep guide to creating a science fair project, as well as learn from tips and interviews with CI scientists. Visit the site at www.conservation. org/investigate.  </t>
  </si>
  <si>
    <t>Fund Unites Forces to Save Hotspots</t>
  </si>
  <si>
    <t xml:space="preserve">Local conservation groups fighting to save Earth’s imperiled ecoregions gained a vital financial ally in 2000: the Critical Ecosystem Partnership Fund (CEPF). A joint initiative of CI, the World Bank and the Global Environment Facility, CEPF combines the resources of these organizations to support and help coordinate conservation activities in the planet’s hotspots. Current funding of $75 million over five years is anticipated to grow to $150 million as new donors join the initiative. “CEPF maximizes the strengths of its three initial investors, building upon CI’s strategic focus on the hotspots,” explains CEPF Executive Director Jorgen Thomsen. “This critical new funding source will help local agencies and communities fighting to protect the hotspots have greater impact by focusing their efforts on agreed-upon goals and encouraging alliances.” The CEPF Donor Council already has approved more than $11million to be granted to projects in the Andes, West Africa and Madagascar. Additional CEPF information is available online at www.cepf.net.  </t>
  </si>
  <si>
    <t>Bolivian Communities Honor National Park</t>
  </si>
  <si>
    <t xml:space="preserve">Communities in and around Bolivia’s Madidi National Park celebrated the park’s fifth anniversary in 2000. One of the richest reservoirs of biodiversity on Earth, Madidi became a national park in 1995, five years after CI’s Rapid Assessment Program found the area to contain extraordinary species diversity and recommended its protection. To celebrate the anniversary and spread the word about Madidi’s biological value, CI launched a nationwide awareness campaign and organized Madidi Week festivities in the towns of San Buenaventura and Rurrenabaque—ports of entry for Madidi. Surveys conducted by CI in these two communities before and after Madidi Week revealed that activities had resulted in a substantial increase in local awareness of the park’s importance. At the nearby CI-supported Chalalan Ecolodge, another celebration took place. The people of San Jose de Uchupiamonas took over Chalalan’s day-to-day management and prepared to assume full control of the facility. The ecolodge now provides income to approximately 200 local community members.  </t>
  </si>
  <si>
    <t>Linking Corporations and Conservation</t>
  </si>
  <si>
    <t xml:space="preserve">CI’s work with Aveda Corporation and Citigroup illustrates our approach to corporate partnerships: linking companies’ business interests and the needs of conservation. Aveda, a personal care products company and CI partner since 1997, obtains sustainably harvested ingredients from a CI project site in Peru. The protein called morikue, used in an Aveda product line, is extracted from Brazil nuts collected by indigenous communities in the Tambopata region. Morikue is a vital source of income for local people, who are partnering with CI to conserve the forest. Aveda and CI are searching for other ways to fulfill Aveda’s raw materials needs while promoting economic incentives for conservation. Citigroup, a finance industry leader, became a CI partner in 1996. Citigroup is providing critical funding for CI's work to develop environmentally friendly businesses—such as low-impact agroforestry and ecotourism— in Brazil’s imperiled Atlantic Forest. Citigroup Brazil also is advising CI-Brazil on enterprise development and business planning.  </t>
  </si>
  <si>
    <t>Experts Chart Course to Save Nature</t>
  </si>
  <si>
    <t xml:space="preserve">Leading scientists and selected business leaders from around the world gathered at the California Institute of Technology in August 2000 and did what many would consider impossible: They developed a practical agenda to save Earth’s fragile and increasingly threatened biodiversity. “Created by many of the best and brightest minds, this agenda offers the best hope yet for saving life on Earth,” says Gustavo Fonseca, executive director of the Center for Applied Biodiversity Science at CI (CABS), which convened the three-day event. The conference—titled “Defying Nature’s End”—was cochaired by CI Board members Gordon E. Moore and Edward O. Wilson. Conference attendees supported CI’s strategy to focus on saving the species-rich biodiversity hotspots and wilderness areas and determined, for the first time ever, what conservation of these areas would cost. CABS is now mobilizing worldwide support for the plan. Find out more at www.defyingnaturesend.org.  </t>
  </si>
  <si>
    <t>Council Builds CI's Leadership</t>
  </si>
  <si>
    <t xml:space="preserve">The Chairman’s Council, established in February 2001, is an important part of an ongoing effort to build CI’s national and international leadership. Through the Council, top civic, scientific and business leaders—all of whom view conservation as a top philanthropic priority—lend their professional skills and financial support to help advance CI’s work. The Council works closely with CI leadership to raise awareness and financial support for CI’s mission to conserve biodiversity. Members advise senior staff and serve as “ambassadors” for CI in their own communities, providing key introductions to new funders, raising awareness of CI’s successes and helping to forge new institutional relationships. “I am very pleased to play a part in the formation of CI’s Chairman’s Council,” says Chair Charlene Harvey. “It will be a wonderful vehicle for a special group of supporters to advance the work of CI.”  </t>
  </si>
  <si>
    <t>Center Harnesses Power of Private Sector</t>
  </si>
  <si>
    <t xml:space="preserve">CI, with the support of Ford Motor Company, will begin to engage the private sector in developing solutions to global environmental challenges. The collaborative enterprise, called the Center for Environmental Leadership in Business, is a catalyst that will bring together leaders from industry, environmental organizations and academia. These partners will develop practices that reduce industry’s impact on the environment, contribute to conservation and create value for the companies that adopt them. “Solving today’s complex environmental problems demands the ingenuity and commitment of the private sector,” says Executive Director Glenn Prickett. “The Center will foster collaboration between business leaders and conservationists, creating solutions that yield environmental and economic benefits.” The Center is focusing on developing partnerships with industries that present the greatest opportunities for environmental gain. These include agriculture and fisheries, energy, mining, tourism and transportation.  </t>
  </si>
  <si>
    <t xml:space="preserve">From Bolivia’s deep forests to Botswana’s sun-drenched savannahs, CI’s 2000 results were realized in Earth’s biologically richest places—from Peru’s Andes region, where a park overflowing with nature’s abundance was expanded by almost two million acres, to China’s Hengduan Mountains, where people are exploring businesses that will generate local income while helping to protect some of Earth’s most endangered mammals.  </t>
  </si>
  <si>
    <t>Helping China tackle climate change</t>
  </si>
  <si>
    <t>2020 EDF Impact Report</t>
  </si>
  <si>
    <t>China is the #1 emitter of greenhouse gases. To cut them, EDF has been a key partner in China’s planned launch of the world’s largest carbon market, starting with the power sector. Wang Zhixuan is a prime facilitator in the construction of China’s nationwide carbon market. As vice chairman of the China Electricity Council, the major trade group for China’s electricity companies, Wang has spent years, working closely with EDF, to ready the power sector to participate in China’s national emissions trading system, expected to become the world’s largest. The goal is to reduce China’s climate pollution while supporting lowcarbon economic growth. China still relies heavily on coal-burning power plants — a major source of pollution harmful to the climate and human health. The emissions trading system will put a price on carbon, helping companies find the lowest cost way to reduce emissions. It will begin with the power sector’s 1,700 coal-fired plants, which produce more than a third of China’s emissions, and then expand to other high-emission industries like aluminum and cement production. “Addressing climate change is a common challenge for all mankind and a key to China’s sustainable development,” says Wang. “Market approaches have a fundamental and crucial role to play in China’s large-scale carbon emission reductions.” A key challenge is accountability. The pollution reductions are being overseen by a new cadre of environmental enforcement officers, more than 55,000 of whom were trained in a program EDF established with leading universities. EDF has been a trusted presence in China for 30 years, working on problems ranging from acid rain to dangerous air pollution in urban areas. Wang, who has worked with EDF for two decades, credits us with helping China see the potential of market-based approaches for finding the lowest cost ways to reduce pollution. Addressing the U.N. General Assembly in September 2020, President Xi Jinping said China will increase its actions under the Paris climate accord and called on all countries to honor that agreement. “We aim to have CO2 emissions peak before 2030 and achieve carbon neutrality by 2060,” Xi said.</t>
  </si>
  <si>
    <t>The fastest way to slow global warming</t>
  </si>
  <si>
    <t>Since Canada’s powerful oil and gas industry was lobbying at the very same time against methane protections, “I expected the worst,” Yawanarajah confesses. To her delight, Prime Minister Justin Trudeau announced a $1.7 billion plan to clean up wells and create thousands of jobs. EDF is now helping shape a similar stimulus program in the United States. Cutting methane emissions is the fastest and most effective way to slow the rate of global warming. EDF is at the forefront of this effort. Our groundbreaking work has exposed how pervasive oil and gas methane emissions are. A new satellite from our subsidiary MethaneSAT LLC will locate and quantify these emissions around the world with unrivaled Human-caused methane emissions are responsible for at least 25% of the warming we are experiencing. The oil and gas industry is a major source. EDF is leading the charge to reduce methane emissions worldwide. Across North America, climate-polluting methane and other dangerous pollutants are leaking from millions of inactive oil and gas wells whose owners are insolvent or unidentifiable. Early in 2020, EDF’s Dr. Shareen Yawanarajah, a petroleum geologist, met with Canadian officials and suggested a solution: Use federal funds to plug those wells, creating jobs and cutting dangerous pollution. precision — making them impossible for companies to ignore. In Europe, the European Commission’s new methane strategy aligns with many of EDF’s recommendations, and it includes a monitoring and verification system designed by EDF scientists. The commission is considering a methane standard for imported gas — the EU is the world’s largest market — which would cut emissions internationally. In the United States, EDF’s research in the Permian Basin, the world’s largest oil field, revealed that companies are emitting nearly three times more methane than previously thought. Our science-based advocacy, including our work with affected communities such as the Navajo Nation, helped spur New Mexico, New York and Pennsylvania to propose rules to cut this pollution. California, Colorado and Wyoming already limit methane emissions, laying the groundwork for the Biden EPA to reinstate and expand methane regulations nationwide.</t>
  </si>
  <si>
    <t>Moving the U.S. toward 100% clean</t>
  </si>
  <si>
    <t>If the world is to avert the worst climate impacts, the U.S. must achieve a 100% clean economy by 2050, adding no more climate pollution to the atmosphere than we remove. EDF is working to make net zero a reality. Reaching 100% clean has been likened to the Apollo moon shot. To get there, we need to transform how we generate power and decarbonize every sector of the economy. A key focus is transportation, the country’s largest source of greenhouse gas emissions. Cleaning up this sector also provides immediate health benefits to neighborhoods near transportation hubs that suffer from high levels of pollution. In 2020, EDF prompted 15 states, including California and New York, that together represent about one-third of the truck market, to commit that 30% of medium- and heavy-duty trucks and buses sold in their jurisdictions will be zero emission by 2030. We also helped convene a coalition of manufacturers, including market leaders Cummins and Daimler, to call for federal funding to develop truck charging infrastructure. Christine Weydig, director of energy and environment programs at the Port Authority of New York and New Jersey, is one of many EDF allies taking action. Weydig is helping her agency electrify bus and car fleets and ground-service equipment across three major airports. As cars, trucks and buses switch to electricity, America must also clean up its electric grid. EDF is working with electric utilities to decarbonize their operations, winning commitments from Arizona Public Service and Xcel Energy to help realize the goal of a carbon-free power sector by 2035. EDF also secured progress with partners in the states. We helped advance carbon limits in Oregon and were instrumental in Pennsylvania’s move to join the Regional Greenhouse Gas Initiative, a coalition of states setting limits on carbon emissions. We also helped California defend its authority to coordinate with Quebec on reducing climate pollution, a key part of the state’s climate plan. EDF and its allies will build on these actions to accelerate the nation’s shift toward 100% clean.</t>
  </si>
  <si>
    <t>A global strategy for cleaner air and healthier communities</t>
  </si>
  <si>
    <t>We harness new technologies to make pollution and its health impacts visible, and we work with partners to clean the air in communities most harmed by pollution. Dr. Denae King started her career studying cells and genes. “I kept thinking, ‘I should be helping people with all of this knowledge,’” she says. Twenty years later, as a research program manager at Texas Southern University, King has become a force for environmental justice in her native Houston and throughout the region. Most recently, she teamed with EDF’s Dr. Grace Tee Lewis, an epidemiologist who also grew up in Houston. The two have been sharing data about environmental and health risks with leaders in some of the region’s most vulnerable communities and facilitating plans to address the risks. For example, Pleasantville, a community that sits near the highly industrialized Houston Ship Channel, has created its own network of air monitors to identify spikes in pollution in order to demand change. The Houston effort follows an EDF project in West Oakland, California, that used Google Street View cars equipped with sensors to map air pollution on a block-by-block basis. “It made clear that air pollution and its health impacts are not distributed equally,” said EDF’s VP for Health Sarah Vogel. “In the U.S., communities of color are often hit the hardest.” Armed with data and local knowledge, our project partner West Oakland Environmental Indicators Project created a plan to address pollution under a new California law designed to focus on pollution hot spots across the state. EDF expanded our work globally in the U.K. and China. Now, with World Resources Institute, we are co-leading Clean Air Catalyst, a global consortium launched by the U.S. Agency for International Development to develop local knowledge and solutions that cut air pollution and improve human health in cities in lowand middle-income countries. “New technologies are enabling communities to tailor solutions that better protect health,” says Vogel. “We are just at the beginning — there is so much promise.”</t>
  </si>
  <si>
    <t>A new approach to protect a vanishing resource</t>
  </si>
  <si>
    <t>The world faces a water crisis that threatens the lives and livelihoods of billions of people. EDF is creating solutions in the American West that are a model for other arid regions. “Every part of our lives depends on a reliable water supply,” explains Eric Averett. “Whether it’s the clothing we wear, the food we eat or the houses we live in — water underpins everything.” As general manager of the Rosedale– Rio Bravo Water Storage District in California’s Central Valley, Averett is acutely aware that water is one of the world’s most precious — and imperiled — resources. Approximately 98% of the world’s available freshwater is stored underground, and scientists have found that the world is increasingly using far more than can be replenished. About 1.7 billion people live in places where groundwater is at risk, and climate change further threatens supplies. In the western United States, where agriculture is the largest consumer of the water supply, EDF teamed up with NASA, the Desert Research Institute and Google to launch OpenET, a web application that will provide farmers and water managers with accurate, timely, satellite-based data on the amount of water that is actually used to grow food. The data will help foster sustainable water use. OpenET will initially cover 17 western states and then expand to the entire nation. Leaders in other arid regions, including Africa and South America, are already expressing interest as well. OpenET supports EDF’s strategy to transform how water is managed, benefiting farmers while ensuring that food is grown in a way that conserves a resource critical to ecosystems. In California, Averett is using OpenET data in a new online platform to help landowners track their water budgets. He is proud of the work he’s leading in his community. “There’s something satisfying about helping people and being on the cutting edge of something that will last long into the future,” he says.</t>
  </si>
  <si>
    <t>Reviving fisheries around the world</t>
  </si>
  <si>
    <t>EDF is supporting fishing communities with technology and resources to manage their fisheries sustainably. The result: resilient oceans and thriving local communities. Victor Pandapotan Malau wakes early each day to get to the docks in Lampung, Indonesia — where local fishers glide in on boats, their nets full of blue swimming crabs. A student at the University of Lampung, Malau inventories the catch using a smartphone reporting app provided by EDF and local partners. This new tool is one example of our work to introduce innovative technology that helps equip people to participate in sustainable fisheries management. The community-driven effort will be a model for other small-scale fisheries around the world. Malau, one of many locals collecting data, knows that the science is critical to managing the crab population, preventing overfishing and sustaining this vital source of local income. The efficiency of the app — which allows him to upload data from the dock to a national fisheries database — is a game changer. Globally, lack of data, especially for smallscale fisheries, is one factor that hinders adoption of sustainable fishing practices, putting fishers’ livelihoods at risk. In Indonesia, we are helping to change that, working with provincial partners and the Ministry of Marine Affairs and Fisheries. Indonesia’s blue swimming crab industry sustains the livelihoods of 275,000 people. “Blue swimming crab is very important for Lampung province, because many fishers here depend on it for their livelihood,” says Malau. “It has been inspiring to get to know more about the fishers and help maintain their economy.” Today, with the help of people like Malau and the fishers he works with, Indonesia is setting aside nearly 20% of a 1,400-square-mile blue swimming crab management area as a marine protected area. Equipped with new tools and knowledge, Lampung is showing the world that local communities can lead the way in making their own fisheries more sustainable.</t>
  </si>
  <si>
    <t>Defending bedrock environmental safeguards</t>
  </si>
  <si>
    <t>EDF and its allies held the line in court against repeated Trump administration attempts to roll back health and environmental protections. Now we’re in a strong position to rebuild. “For four years, the president made it sound like he was winning his battle to roll back dozens of health and environmental safeguards,” says EDF attorney Rosalie Winn. “But the administration has actually failed to complete and successfully defend in court its major climate and clean air rollbacks.” During one week this summer, we won four major victories in three courts on climate change, air pollution and clean energy. When EDF expanded its legal staff in 2016, Winn became part of a large national team battling an all-out assault on environmental science and the law. Over the past four years, she helped EDF and its allies fight the Trump administration’s dangerous deregulatory agenda. In March, Winn argued her first case against the administration and won a major victory when the court blocked the rollback of a rule designed to reduce the waste of methane from oil and gas operations on public and tribal lands. Methane is a potent greenhouse gas. Thanks to the relentless efforts of EDF and others, including health and environmental organizations and states, the Trump administration has lost more than 80% of the court challenges to its environmental deregulation, with 82 out of 100 cases ending either in rulings against the policies or in their withdrawal. Overall, EDF and allies prevented the administration from permanently damaging our nation’s bedrock environmental safeguards. We also laid the legal groundwork enabling the incoming administration to undo the damage that has been done and restore strong protections. “It’s time to reclaim America’s leadership with a new generation of durable and bold environmental protections for climate safety, public health and communities that bear an unjust burden of pollution,” says EDF General Counsel Vickie Patton.</t>
  </si>
  <si>
    <t>A time like no other</t>
  </si>
  <si>
    <t>In a year of extraordinary challenges, Environmental Defense Fund has helped spur remarkable progress thanks to your support. Together, we advanced environmental protection around the world — even when the world was locked down by the COVID-19 pandemic. EDF’s collaborative approach demonstrates the power of understanding diverse perspectives, whether times are good or bad. In 2020, it helped us move forward despite strong political headwinds in the United States. The stories collected in this report tell a tale of perseverance and success. A new window of opportunity is opening in 2021 with an American president who understands the need for aggressive climate action — and equity. Healing starts with listening, something EDF will be working on harder than ever in the months and years to come. Now is the time for the voices of those most harmed by pollution, natural disasters and climate change to be heard. We pledge not only to listen but also to lift those voices up. America’s return to the Paris climate accord is happening just in time, as people face worsening wildfires, air pollution, hurricanes, droughts and heat waves, and as countries from the EU to China and South Korea step up their own climate ambitions. We will help turn awareness into action as we continue our work around the world. But forging lasting solutions is never easy, no matter who’s in charge. Such solutions only happen when broad, durable coalitions come together to support them. We call it finding the ways that work — and it begins by finding common purpose with a broad range of stakeholders who often see the world very differently from one another. At a time of fierce political division, there may be no skill that counts for more. Thank you for the support that allows us to move forward to meet this moment of urgency and opportunity.</t>
  </si>
  <si>
    <t>Rising to the challenges</t>
  </si>
  <si>
    <t>Environmental Defense Fund is grounded in its longtime commitment to finding the ways that work — and in its efforts to overcome obstacles to the actions and policies needed for a more sustainable environment. Through EDF’s 53 years, there have been successes and there have been challenges, but never a loss of focus on the greater goal of a cleaner, more livable world for all. The past four years have brought unprecedented challenges as environmental policy came under constant assault in Washington, D.C., and as we witnessed the increasing and, too frequently, unaddressed consequences attributable to the warming of the global climate. The devastating COVID-19 pandemic, with its sharply unequal impacts, raised the urgency for environmental advocates to confront long-underemphasized issues of equity and disproportionate exposure to pollution. EDF’s extraordinary staff members — now working in dozens of countries, given our increasingly global focus — have risen to the challenges, as they always have. In this difficult and complex period, our supporters have been exceptional in engaging with the organization and supporting its growing needs. All of us affiliated with EDF and its work are humbled by, and grateful for, your support. Commencing in January 2021, Mark Heising will assume the role of Board Chair. Mark is a longtime trustee, a thoughtful advocate and a wonderful supporter in innumerable ways. We are delighted that he will be taking on this role. And from me, a very big thank you to all who do so much to make EDF’s efforts successful.</t>
  </si>
  <si>
    <t>Resilient land, resilient people</t>
  </si>
  <si>
    <t>Even as some areas of the country suffer from recurring drought, others are battered by too much water. Rising seas and more intense storms threaten 20 million U.S. homes and businesses with flooding. Wetlands and floodplains are a critical line of defense. In North Carolina, EDF helped secure bipartisan legislation that unlocks millions of dollars to restore such natural defenses. This success builds off our work in Louisiana and serves as a model for other vulnerable states. We also work with agricultural partners representing 300,000 farmers, to promote farming practices that protect communities from floods.</t>
  </si>
  <si>
    <t>Putting climate back on the agenda</t>
  </si>
  <si>
    <t>EDF played a major role in developing bipartisan bills on issues like declining limits on greenhouse gases, sustainable agriculture and clean energy innovation. We were a lead partner in legislation that provides a framework for farmers to contribute to, and benefit from, comprehensive climate solutions. In addition, the Moving Forward Act that passed the U.S. House incorporates 18 of our policy recommendations. It is a blueprint for progress. To ensure broad-based support for a clean energy future, EDF stepped up engagement with diverse groups such as Poder Latinx, Mi Familia Vota and BlueGreen Alliance.</t>
  </si>
  <si>
    <t>Growing climate solutions in India</t>
  </si>
  <si>
    <t>EDF and partners in India, the world’s fourth-largest emitter of greenhouse gases, are designing, testing and expanding low-carbon development solutions to help India’s 800 million rural residents. These include clean biogas cookstoves and a digital platform, including a cell phone app, that helps farmers boost their yields and profits and provides climate-smart farming advice. Now we are advising Bihar, a state of 100 million people, on a climate action plan for agriculture that reduces pollution and helps farmers prosper.</t>
  </si>
  <si>
    <t>Challenging business to slash emissions</t>
  </si>
  <si>
    <t>Worldwide, more than 1,500 companies with over $11 trillion in revenue have committed to a net zero future. We’re working with companies and investors to turn goals into action. Together with Microsoft, EDF convened a group of companies including Nike and Unilever that are building a road map for slashing emissions. We’re also a founding member of the CEO Climate Dialogue, a group of leading companies and environmental groups committed to advancing federal climate policy.</t>
  </si>
  <si>
    <t>A vast tract of U.S. ocean habitat protected</t>
  </si>
  <si>
    <t>More than 135,000 square miles of critical deep-sea habitat off the West Coast have been protected, thanks to a historic plan brokered by EDF, fishermen and others. Simultaneously, around 2,000 square miles reopened to fishing, after new management strategies we helped develop allowed species to rebound. “This agreement shows we can improve habitat protection while creating opportunities for fishermen,” says fisherman Paul Kujala. “It’s a model for other fisheries globally.”</t>
  </si>
  <si>
    <t>Protecting rainforests and their peoples</t>
  </si>
  <si>
    <t>Tropical forests are under siege, and so are the indigenous peoples who inhabit and protect them. EDF helped local partners win a historic victory for indigenous rights in Brazil’s highest court. The court held the federal government responsible for removing illegal loggers and miners who have invaded 75,000 square miles of indigenous territories, spreading the coronavirus. The fight to end the deforestation of the Amazon continues.</t>
  </si>
  <si>
    <t>Beauty cleans up</t>
  </si>
  <si>
    <t>We all deserve to live in a world free of harmful chemicals — and that applies to the products we put on our bodies. Together with leading beauty retailer Sephora and partners, EDF is working with companies to identify and introduce safer ingredients. Thanks to Sephora’s chemicals policy, 94% of products the company sells are now free from the chemicals of greatest concern.</t>
  </si>
  <si>
    <t>Healing the waters of the Caribbean</t>
  </si>
  <si>
    <t>This year, Cuba and Belize, two countries where EDF scientists have worked for many years, put national fisheries laws into effect. Belize expanded protections for imperiled marine areas, while establishing national fishing rights for small-scale fishing communities. Cuba enacted its first national fisheries law, calling for science-based fishing measures that will benefit many of the Caribbean’s most important coral reef systems.</t>
  </si>
  <si>
    <t>Protecting children’s health</t>
  </si>
  <si>
    <t>“We demand ‘Justice in Every Breath’ for every policy impacting the health and well-being of children,” Heather Toney said in testimony before members of the U.S. House of Representatives. Toney is senior director for EDF affiliate Moms Clean Air Force, a community of more than 1 million parents across the nation fighting for clean air and climate safety.</t>
  </si>
  <si>
    <t>Young Leaders Driving Change</t>
  </si>
  <si>
    <t>Fiona Li spent her summer break helping Colgate-Palmolive slash energy use across its operations in 30 countries. To date, more than 1,100 EDF-trained Climate Corps fellows like Li have worked with over 500 organizations to build a more sustainable future. Today, 80% of our alumni work on energy or sustainability at companies like Con Edison, McDonald’s and Tesla.</t>
  </si>
  <si>
    <t>Farming for pollinators</t>
  </si>
  <si>
    <t>In California, our innovative work to help pollinators and their vanishing habitat is winning converts. EDF enlisted pecan farmers to plant native cover crops around their orchards, providing food for monarch butterflies and other imperiled pollinators. Now farmers are expanding the project, which reduces the need for spraying and improves soil health.</t>
  </si>
  <si>
    <t>The Power of Perspective</t>
  </si>
  <si>
    <t>New Energy New Solutions 2019 Annual Report</t>
  </si>
  <si>
    <t>Since our founding by a small group of scientists in 1967, Environmental Defense Fund has been dedicated to building a world where people and nature prosper together. Scientific rigor and economic insights shape our solutions; partnerships and coalitions help refine and turn them into action. Working in 26 countries today, EDF’s 750 scientists, economists, attorneys and other associates — and our partners and allies around the world — bring unique perspectives to the quest. The combined power of these diverse perspectives creates new energy and new solutions. Even in the best of times, it’s hard work winning lasting progress in Washington, D.C., and few would call this the best of times. The Trump administration is trying to roll back national environmental safeguards, and EDF and its allies are fighting that constant assault in court (see p. 6). Yet even now, we’re making breakthrough progress in U.S. cities and states — and elsewhere around the globe — thanks to a broad range of partners with varied perspectives. For example, to reduce air pollution and fund mass transit in New York City, we helped pass landmark congestion pricing legislation (see p.19). We did that by building a powerful coalition with more than 150 allies, including leaders in environmental justice, real estate and finance. Cutting climate pollution and putting the world on a rapid path toward a 100% clean economy is our most urgent assignment. Achieving that goal, however, can’t stop the serious climate impacts that are already baked in from past pollution. So, even as we work to drive down emissions, we’re also working to boost climate resilience — helping communities and ecosystems thrive, despite the changes that are inevitable. You’ll find examples throughout this report, along with some of the stories of EDF partners who are helping get the work done. Thanks to our supporters who understand the power of strong science, we’re able to invest in studies that answer difficult, timely questions, such as how much methane pollution is being emitted from the global oil and gas supply chain and what are the best ways to reduce it. Answering such questions leads us to champion technological innovations that match the scale of the problems. Among the most ambitious examples is MethaneSAT, a powerful methane-detection satellite set to launch in 2022, which will usher in a new era of accountability for those who are putting methane pollution into the sky (see p.12). EDF builds durable solutions that stand the test of time and the ebb and flow of politics. In the United States, we strengthen bipartisan support for the environment. And the world over, we build equitable, cost-effective solutions by listening to the people most affected and aligning incentives so that businesses can efficiently cut more pollution per dollar. The combined perspectives of stakeholders, science, innovation and economics fuel the lasting progress for which EDF is known.</t>
  </si>
  <si>
    <t>100% clean is the
economy of the future</t>
  </si>
  <si>
    <t>The United States must lead the world toward a bold but achievable future: an economy with no net climate pollution. EDF is working to slash dependence on fossil fuels across the country. In Colorado, a major oil and gas producing state, we helped pass legislation in May 2019 requiring a 90% economywide cut in climate pollution by 2050, putting the state on the path to a 100% clean economy. EDF fought hard for this law, finding champions in the legislature and building a diverse coalition of health, community and business organizations. “States have to take the lead on climate,” says House Speaker KC Becker, a catalyst of the bill and one of its main sponsors. “EDF helped Colorado deliver on that promise.” To avoid the worst impacts of climate change, we must reach net zero climate pollution by 2050 — that is, to add no more to the air than we remove. This means cutting pollution from energy, transportation, manufacturing and more. In addition, according to the National Academy of Sciences, we will need to remove some carbon from the atmosphere, using forests, smart farming practices and — if they can be made cost-effective — new technologies. Locking in unnecessary fossil fuel infrastructure is an unwise investment. In New Jersey, EDF helped block an unneeded natural gas pipeline in September 2019, setting a precedent for other states to do the same. In California, New York and Texas, we’re developing policies to deploy more electric trucks and buses, as part of our goal to achieve at least a 30% market share for such vehicles worldwide by 2030. And in New Mexico, we worked with Gov. Michelle Lujan Grisham, who has committed her state to a 45% reduction in climate pollution by 2030, starting with strong methane rules. Meanwhile, DTE Energy, Duke Energy and Xcel Energy, three major utilities EDF works with on pollution reductions, committed to deliver net zero carbon emissions by 2050 — a yearly climate benefit equivalent to closing 45 coal-fired power plants. But companies and states can’t tackle climate change alone. EDF is paving the way for strong federal climate legislation that engages every sector of the economy, protects vulnerable people and gives businesses incentives to find the most effective ways to get to 100% clean. “This flexible, bold approach is what we need to combat the climate crisis,” says EDF’s VP for U.S. Climate Derek Walker.</t>
  </si>
  <si>
    <t>A breakthrough on Western water</t>
  </si>
  <si>
    <t>Adapting to a drier future, Western states opt for water conservation, with help from EDF and partners. Few environmental problems are thornier than water in the West. For years, the seven states that use Colorado River water have collectively taken more than the river can provide. As a result, when a punishing 19-year drought hit, Lake Mead — the nation’s largest reservoir — fell to its lowest level ever. The federal Bureau of Reclamation was threatening to impose deep cuts on water use. But squabbling Arizona water users were holding up an agreement. Another Western water war seemed inevitable. EDF stepped in and helped broker a landmark deal in which Arizona will reduce consumption in dry years. Cities such as Tucson and Phoenix agreed to share water, alleviating the pressure on farmers, and the extra water will also nourish wildlife habitat. We brought together stakeholders who are more accustomed to litigation than compromise: farmers, cities, tribes, businesses and conservationists. Under the arrangement, Arizona, California and Nevada agreed to share cuts in water use. Congress approved the historic pact in April 2019. The agreement wouldn’t have happened without the Gila River Indian Community. The tribe, a senior water rights holder, agreed to forgo use of a major portion of its Colorado River water — more than the city of Phoenix uses annually — in exchange for compensation. EDF helped develop the Arizona compromise and will monitor environmental compliance. Key factors in the success were collaboration on a regional scale, water trading and locally crafted solutions. It’s a durable way of solving water disputes when rivers are overallocated. “EDF was vital in bringing all the important players together in one room,” says Cynthia Campbell, Phoenix’s water resources adviser. Similar creative solutions are helping conserve underground sources of water. In California’s rural areas, including the San Joaquin Valley, the nation’s fruit and nut capital, a crippling drought and excess pumping of groundwater dried up more than 2,000 wells. EDF is providing guidance to hard-hit counties as they develop plans to comply with the state’s Sustainable Groundwater Management Act. We’re also working with the Rosedale-Rio Bravo Water Storage District to create the first online, open-source groundwater trading platform in the Central Valley.</t>
  </si>
  <si>
    <t>Better ways to zero in on air pollution</t>
  </si>
  <si>
    <t>Millions of Londoners face daily threats from air pollution. The city has exceeded legal limits for safe air every year since 2010. In response, EDF Europe, London Mayor Sadiq Khan and partners launched an ambitious project that uses fixed and mobile sensors — combined with new data analytics — to measure and map air pollution across the British capital. Already, the data is helping Londoners further tackle pollution from city buses. The United States faces similar challenges, often disproportionately affecting low-income and minority communities. Consider Houston: The area averages a major chemical fire or explosion every six weeks, and only a small fraction result in fines. EDF scientist Dr. Elena Craft and her team are pushing all levels of government to increase inspections, improve monitoring and strengthen penalties. After fires at a chemical storage facility in 2019 sent a mile-high plume over the city, worried Houston health officials — facing a shortage of resources — asked Craft to help measure air quality. Her team found high levels of benzene, a known carcinogen. EDF pressed the state for legal action, and the Texas Attorney General filed suit against the facility responsible, an unprecedented legal action in the state. Harris County, which includes Houston, then acted on EDF’s recommendations and allocated nearly $12 million for new personnel and equipment, including advanced air quality monitors. It was the region’s most significant investment in environmental protection in 30 years. “Improving our ability to measure air pollution improves our ability to manage it,” says Dr. Loren Hopkins, chief environmental science officer for the Houston Health Department. A year ago, EDF helped install air quality sensors on vehicles in Houston’s municipal fleet. We’re also working directly with community groups in Houston. In the predominantly African American neighborhood of Pleasantville, hemmed in by metal recyclers, salvage yards and an interstate, EDF is installing monitoring equipment so that residents can measure their air quality — arming them with the data they need to push for action. In China, an EDF competition helped highlight new monitoring technologies. After we shared case studies with the government, it announced plans to include mobile monitoring in a national initiative to improve air quality substantially by 2020.</t>
  </si>
  <si>
    <t>Preparing fisheries for climate change</t>
  </si>
  <si>
    <t>As waters warm, fish are on the move. This creates conflicts over fishing grounds and can increase overfishing, but EDF is helping countries find sustainable solutions. The Humboldt Current, off the coast of Ecuador, Peru and Chile, is one of the world’s most productive ocean ecosystems. Cold, nutrient-rich waters from the south intersect with warm tropical currents, supporting an extraordinary variety of marine mammals and close to 15% of the global fish catch. Climate change and overfishing are upsetting the balance, driving some species toward the poles and allowing others, such as Humboldt squid, to proliferate. The changes ripple through the fishing sector, from industrial anchovy fleets to more than 180,000 small-scale artisanal fishermen who rely on a wide range of fish for their livelihoods. Warming waters are disrupting fisheries from Iceland to Indonesia, sparking conflicts over fishing grounds and creating new pressures to fish at an unsustainable rate. “What’s happening in the Humboldt Current region is emblematic,” says Erica Cunningham, EDF’s South America Oceans director. As more marine species cross borders, countries need to work together on fisheries management. In 2018, EDF brought together fishery leaders from Chile, Ecuador and Peru for a meeting in our Washington, D.C., office. In 2019, they agreed on a tri-national scientific vision to create the region’s first comprehensive system for shared observation, prediction and warning of climate impacts. “This is the new frontier,” says Merrick Burden, resilient fisheries director at EDF. “The goal is to build a scientific foundation to help fisheries adapt to climate change in the Humboldt Current.” Chilean fisherman Jose Chaura is hopeful. “We face a lot of uncertainty,” he says, “but having flexibility to catch different species as circumstances change will allow us to fish sustainably and maintain our livelihoods.” Belize is one country where EDF-backed reforms, coupling managed access with expanded marine reserves, are already showing results. Populations of fish have started to rebound and illegal fishing has dropped 60%. Based on this success, Belize is expected to pass a new national fisheries law soon that could be a model for other small-scale fisheries as they face climate change.</t>
  </si>
  <si>
    <t>Hope and resilience</t>
  </si>
  <si>
    <t>In September 2019, millions of young people around the globe — millennials and others who have the greatest stake in the future — led the largest climate action in history. Tired of waiting for elected officials, they bring new energy and passion to the cause. At Environmental Defense Fund, we’re contributing to this growing momentum. EDF’s achievements of 2019, which you can read about in the following pages, help chart our course for 2020 and beyond. We’ve helped win climate action at the local, state, corporate and international levels, and we’ll continue working to slash fossil fuel dependence and move toward a 100% clean economy. To protect human health, we’ll keep fighting the Trump administration’s assaults on vital environmental protections. We’re deploying powerful new technologies, such as networked air quality monitors and MethaneSAT, the satellite we announced last year that will launch in 2022 and revolutionize our ability to hold oil and gas companies accountable for their methane emissions worldwide. Such advances will enable EDF and allies to win victories that match the scale of the challenges ahead. We’ll also expand our efforts to help communities, oceans and ecosystems become more resilient to climate change. This year’s collaboration between countries to predict climate impacts on fisheries, the agreement among three Western states to conserve water and the consensus to help protect Gulf Coast residents from powerful storms all address ongoing challenges. We will ramp up our work in such areas to make an even bigger difference. To accelerate our progress globally, we will keep building a diverse and capable staff and board from around the world. We value the support we get from all communities. Thank you for helping to make our work possible.</t>
  </si>
  <si>
    <t>New hope in a land of loss</t>
  </si>
  <si>
    <t>As coastal areas around the world face rising seas and stronger storms fueled by global warming, Louisiana is already confronting the consequences. The state’s exquisite marshes and wetlands — already weakened by the extensive construction of levees for flood control and canals for energy exploration — are disappearing at the rate of a football field every 100 minutes. Without action, 10,000 homes could be lost. EDF is working with a coalition of nonprofits on a $50 billion state plan to rebuild coastal wetlands and help communities prepare for the future. So far, the plan has seen the construction of 60 miles of barrier islands and nearly 300 miles of levee improvements, helping to protect more than 40,000 acres of land. Sediment diversions, which help sustain and build land over time, are currently being designed. At the same time, we’ve worked with local partners to give a voice to people whose homes and jobs are under threat. Over the course of 71 community meetings, nearly 3,000 Louisiana residents drew up proposals to confront the risks they face. The proposals, ranging from floodproofing to an expansion of mental health services, were adopted in full by the state. Announcing the investment of more than $41 million, Gov. John Bel Edwards said, “This project offers a model for climate-vulnerable communities everywhere.” Applying these lessons, EDF is helping other coastal states from New York to Texas prepare for the future.</t>
  </si>
  <si>
    <t>Putting climate back
on the agenda</t>
  </si>
  <si>
    <t>It took a teenage girl from Sweden to galvanize world opinion on climate change. Days after millions of young people turned out for protest strikes worldwide, that teenager, Greta Thunberg, told the United Nations, “The eyes of all future generations are upon you.” It was a turning point. Defend Our Future, EDF’s youth mobilization program, pitched in, turning out college and youth leaders across the country. Adding energy and momentum to the groundswell of climate action was Moms Clean Air Force. Our million-strong affiliate mobilized mothers and families to demand action on the environment, testifying before Congress and meeting with elected officials at all levels. The groundswell of action is working. Many voters now identify climate as a top electoral issue, and EDF Action, our political advocacy partner, has met with presidential candidates to talk about climate action. After years of climate denial from too many in Congress, members of both parties are now acknowledging climate change and starting to identify possible solutions. With support from EDF Action, the 100% Clean Economy Act is expected to be introduced in the House soon. On the Senate side, for the first time, a Republican-controlled committee included climate resilience in a new transportation bill. In all, more than a dozen climate-focused bills were introduced in Congress in 2019, some of them bipartisan. Climate action is clearly back on the agenda in the nation’s capital.</t>
  </si>
  <si>
    <t>Getting the lead out</t>
  </si>
  <si>
    <t>EDF has been fighting to protect the public from lead since the 1980s, when we were instrumental in getting lead removed from gasoline. Since then, blood levels of lead for Americans have declined more than 90%. But many remain at risk, especially children in low-income communities. Scientists say that no amount of lead exposure is safe. When news of the Flint, Michigan, water crisis broke in 2015, at issue were the pipes that connect water mains to individual homes. These service lines were once commonly made of lead, creating a health hazard, and it’s a problem not limited to Flint. Across the United States, more than 6 million homes get their water from lead service lines. The most effective and lasting solution is to replace all those pipes. To speed that process, EDF is helping communities assemble an inventory of lead service lines, tracking which communities and states are taking action and advancing scientific and legal research. Historically, public health officials and water utilities have not communicated well, so EDF is helping convene meetings between them. We’re also supporting cities and states through the Lead Service Line Replacement Collaborative — a partnership of 27 national organizations co-founded by EDF that works to accelerate replacement of lead pipes across the country. We’ve seen tremendous progress, with more than 180 communities and 16 states working to replace their lead service lines.</t>
  </si>
  <si>
    <t>Mapping the road to healthier air</t>
  </si>
  <si>
    <t>One of Karin Tuxen-Bettman’s earliest memories is of a world map on a wall in her childhood home. Studded with pushpins representing previous and future travels, the map inspired a lifelong passion. “Maps enable us to lay our own stories over a global canvas,” she says. “They reflect our connection to the world.” Today, Tuxen-Bettman works at Google Earth Outreach, helping nonprofits use Google mapping tools. A key partner in EDF’s mission to map pollution around the world, she led the project to install air quality sensors on Google Street View cars. “We’re making air quality data local and visible so decisionmakers can zero in on sources of pollution and take action,” says Tuxen-Bettman, who holds a Ph.D. in environmental science. To date, EDF and Google have mapped natural gas leaks in 13 U.S. cities and analyzed blockby- block air pollution in London, Houston and Oakland, California. A project in Salt Lake City is just beginning. The results can drive pollution-reducing measures at the city, state and federal level. “Karin is a change-maker,” says Millie Chu Baird, associate VP in EDF’s Office of the Chief Scientist. “The combination of Street View cars, low-cost sensors and advanced data analysis is fueling clean air action around the globe.”</t>
  </si>
  <si>
    <t>A powerful ally on water conservation</t>
  </si>
  <si>
    <t>More than 2,000 years ago, the ancestors of Stephen Roe Lewis settled along the fertile banks of Arizona’s Gila River. In a remarkable feat of engineering, they carved 500 miles of canals out of the Sonoran Desert and cultivated a broad variety of crops, learning to survive the dry years. In 2019, three Southwestern states afflicted by drought turned for help to Lewis and the 12,000-member Gila River Indian Community he heads. The tribe’s decision to relinquish some of its water rights for a two-year period helped cement a historic conservation agreement among the three states. From the start, Lewis steered negotiations toward stewardship. “Drought is a consequence of climate change. We must face the fact that our future will be drier,” he says. “We do not take for granted any drop of water. We’ve lived through it being taken from us.” EDF worked closely with the community to craft the deal. We’re now talking with tribal leaders about restoring other river flows. “In its willingness to conserve water, the Gila River tribe is an example to all,” says Kevin Moran, who heads EDF’s Colorado River program. “We hope people across the Southwest will start talking about water the way this tribe has for millennia.”</t>
  </si>
  <si>
    <t>The fastest way to slow global warming? Cut methane.</t>
  </si>
  <si>
    <t>Methane from human activities is driving more than a quarter of the warming our planet is experiencing now. The global oil and gas industry is responsible for roughly one-third of this. EDF’s goal is to cut the industry’s methane pollution 45% by 2025 and 75% by 2030. Improved leak detection will help make it possible. This year, EDF and Stanford University tested new sensors mounted on drones, trucks and planes that can spot methane leaks with 90% accuracy. BP is now using the sensors and other technologies to monitor methane. “Inspections that used to take seven days will now be able to take 30 minutes,” says BP’s Morag Watson. EDF will also deploy cutting-edge technologies to detect methane leaks in one of the world’s largest oil and gas production areas, the Permian Basin of Texas and New Mexico. Once found, most leaks are not hard to fix. Our hunt for methane is global. In 2022, EDF’s affiliate MethaneSAT will launch a satellite to measure methane pollution from space. Ball Aerospace is building the satellite’s methane-measuring instrument. Emissions maps from the project will be free and public. “Ignorance can no longer be an excuse for inaction,” says Mark Brownstein, EDF’s Senior VP for Energy.</t>
  </si>
  <si>
    <t>Bringing fisheries into the digital age</t>
  </si>
  <si>
    <t>A new wave of environmental innovation is bringing fishing into the information age. Through our Smart Boat Initiative, EDF and partners have launched a range of high-tech pilot projects — from the United States to Mexico and Indonesia — to test cameras, machine learning and low-cost sensors to monitor fishing more accurately and improve sustainability. “Just as smartphones transformed global communications, smart boats can revolutionize fishing worldwide, by giving us a better understanding of the state of ocean ecosystems and our ability to rebuild struggling fisheries,” says Shems Jud, who leads our work in the Pacific region. On the West Coast, where fishery reforms championed by EDF helped bring Pacific groundfish — including iconic sole and rockfish species — back from collapse, our pilot with trawl fishermen combines electronic monitoring with artificial intelligence to identify species and estimate weight. Our vision: networked boats that share data at sea, enabling fisheries management and business decisions in real time, reducing waste and improving oversight. We’re also working with fishermen in Monterey Bay, California, where specialized gear could help them avoid catching depleted species while targeting abundant fish stocks, potentially winning them access to previously closed fishing grounds.</t>
  </si>
  <si>
    <t>How EDF thinks about resilience</t>
  </si>
  <si>
    <t>CLIMATE RESILIENCE Cutting climate pollution is job one, but serious impacts are coming no matter what. Climate resilience means helping people and nature thrive in the face of those impacts. There are no easy answers, but if we start now and focus on the right areas, we can dramatically improve outcomes for communities and ecosystems. POLICY RESILIENCE We’re in it for the long haul, so we forge bipartisan coalitions and durable policy solutions. Today, our lawyers and allies are fighting the Trump administration’s misguided attempts to dismantle environmental protections, and we’ve been winning far more cases than we lose (see p. 6). ORGANIZATIONAL RESILIENCE EDF is growing fast and working hard to meet environmental challenges. That means we have to work smart, with a lean and effective infrastructure, while fostering the diversity, equity and inclusion that strengthen our efforts. It also means we need to take good care of our people — the heart and soul of the organization — as they work with communities directly in harm’s way. Resilience has multiple implications for our work, our policy approaches and our human interactions. You’ll see examples throughout this report.</t>
  </si>
  <si>
    <t>Japan tackles fishery reform</t>
  </si>
  <si>
    <t>Japan, the world’s seventh-largest fishing nation, has seen its catch plummet by two-thirds in the past three decades, in large part due to overfishing. The country has a huge stake in improving seafood sustainability: Japanese fish consumption per capita is nearly triple the global average. To help fisheries recover, Japan’s lawmakers have enacted the most significant reform of their fisheries laws in 70 years. EDF provided broad scientific and policy guidance to government officials, scientists and regulators. The new law incorporates EDF recommendations including greater reliance on science-based catch limits and a requirement to develop recovery plans for overfished stocks. “These changes could signal a shift in how other countries in the Asia-Pacific region manage their fisheries,” says EDF Japan director Kazuhiko Otsuka. New research by EDF scientists and allies, published in Marine Policy, suggests that the reforms could increase fish populations in Japan’s waters and generate an additional $5.5 billion in annual profits for fishermen by 2065. Says Otsuka, “Our research shows that fishermen and fish can both do better if we offer fishermen incentives to conserve and get the management right.”</t>
  </si>
  <si>
    <t>Companies lobby for a price on carbon</t>
  </si>
  <si>
    <t>For years, forward-looking companies have cut their carbon footprints. Now, some are also stepping up to lobby for federal action on climate. At the forefront is the CEO Climate Dialogue, an alliance of leaders from 18 powerful companies, including DuPont, Exelon and Ford. Their goal: an economywide price on carbon. EDF and partners recruited companies and helped develop the group’s guiding principles. Meanwhile, several major automakers, galvanized by EDF and others, spoke out in support of clean car rules that the Trump administration seeks to weaken. And we persuaded BP and Shell to fight the rollback of federal methane standards. As these battles rage on, such businesses will be important allies. EDF also helps companies cut their own greenhouse gas emissions, including by advising Walmart’s suppliers on how to contribute to the retailer’s ambitious billion-ton reduction goal — more than the annual emissions of Germany. EDF accepts no money from its corporate partners. Says Amanda Sourry, president of Unilever North America and CEO Climate Dialogue member: “The cost of inaction is greater than the cost of action on climate change.”</t>
  </si>
  <si>
    <t>Conservation farming builds a resilient future</t>
  </si>
  <si>
    <t>On a farm in Romney, Indiana, a monarch butterfly alights on a flower, taking a short pause on its epic 3,000-mile migration. Restoring monarch habitat is one of many conservation measures Brent Bible has taken on his 5,000-acre corn and soybean farm, where native grasses and wildlife-rich wetlands flourish amid fields of cover crops and unplowed land. As the climate changes and global food demand grows, farmers like Bible increasingly share EDF’s vision of farming in balance with the natural world — harnessing technology to support diverse species, improve soil health, reduce nitrogen pollution from fertilizer and improve the land’s ability to withstand floods and droughts. In pursuit of these goals, EDF has forged new partnerships with Tyson Foods, the biggest U.S. meat producer, and the National Corn Growers Association, which represents more than 300,000 farmers. So far, these and other partnerships have delivered improved fertilizer management and soil health on more than 5 million acres. “EDF was the first environmental group to reach out to farmers and listen to our perspectives,” says Nebraska farmer Brandon Hunnicutt.</t>
  </si>
  <si>
    <t>After the storm, a beacon of hope in Puerto Rico</t>
  </si>
  <si>
    <t>When Hurricane Maria took down Puerto Rico’s electric grid in 2017, some residents endured nearly a year without power. On Culebra, an island off Puerto Rico’s northeast coast where Dulce del Rio-Pineda lives, people relied on noisy, dirty diesel generators for 18 months, but fuel was scarce. Del Rio-Pineda is a co-founder of Mujeres de Islas, a women’s collective that’s rebuilding Culebra’s self-reliance. As climate change threatens Puerto Rico with increasingly damaging storms, the group is turning to solar power, starting with a community kitchen that doubles as a culinary school. Such community-led efforts are key to EDF’s initiative to build a more resilient power system in Puerto Rico. We’re advocating legal reforms and developing innovative financing to support low-carbon microgrids — small electric networks that can run independently of the main grid — to give communities like Culebra access to clean, affordable and reliable power, even after storms. “It’s not just throwing panels on houses,” says del Rio-Pineda. “EDF knows the policies and economics that can help communities become sustainable.”</t>
  </si>
  <si>
    <t>The scientist as diplomat</t>
  </si>
  <si>
    <t>Mauricio Galvez, head of research at IFOP, Chile’s fisheries development institute, once helped create the largest notake marine protected area in the Americas, the Nazca- Desventuradas Marine Park. Lately, he has found himself in international deliberations, as more fish cross in and out of Chile’s national waters because of climate change. Working with EDF, Galvez and his counterparts in the Humboldt Current region are sharing baseline scientific data on marine resources, while developing an early warning system to predict climate impacts on fisheries. High-resolution modeling provided by NOAA could help these nations plan for the future. “Our countries have a history of working together on anchovy,” says Galvez. “But with climate change, we now need to think at ecosystems scale.” “EDF has been an honest broker in the process,” adds Renato Guevara, the scientific director for IMARPE, Peru’s national ocean research institute. “They’re helping us navigate the science in a rapidly changing environment.” The kind of collaboration that EDF is fostering in the region will be needed around the globe.</t>
  </si>
  <si>
    <t>Taking the toxic out of personal care</t>
  </si>
  <si>
    <t>Among the chemicals in widely available soaps, lotions and makeup are well-known carcinogens, endocrine disruptors and allergens. Yet the Food and Drug Administration hasn’t updated its oversight of such products in more than 80 years. In the absence of robust regulatory standards, EDF has harnessed the purchasing power of the world’s biggest retailers to drive manufacturers to replace toxic ingredients with safer alternatives. Thanks to our advocacy — including a hit list of the most prevalent hazardous chemicals — Walmart suppliers removed more than 23 million pounds of priority chemicals from over 100,000 products. Amazon, CVS, Sephora, Target and Walgreens all followed suit and publicly committed to restricting toxic chemicals in the products on their shelves. We’re also helping manufacturers find safer alternatives. We’ve lent our scientific expertise to a competition to identify new preservatives for use in key products and to the creation of online databases where verified safer ingredients can be found.</t>
  </si>
  <si>
    <t>A lifeline for tropical forests</t>
  </si>
  <si>
    <t>Raging fires in the Brazilian Amazon in 2019, largely the result of illegal clearing of land, brought one fact into stark relief: If forests are worth more than the land beneath them, they will be easier to protect. The vast stores of carbon that tropical forests contain — and keep out of the atmosphere — are expected to increase in tangible value, thanks to policies EDF has helped advance in the global aviation sector, in California and in international finance. Carbon markets can give companies flexibility to offset emissions by investing in forest conservation. “These new incentives will make forests more valuable alive than dead,” says Dr. Stephan Schwartzman, our senior director for tropical forest policy. Ending forest loss and pursuing restoration and reforestation efforts will benefit indigenous peoples, provide wildlife habitat and reduce overall global greenhouse gas emissions by at least 25%.</t>
  </si>
  <si>
    <t>China is building the largest carbon market</t>
  </si>
  <si>
    <t>In 2020, China will roll out its national emissions trading system, initially covering 1,700 companies in the power sector and keeping the country on track to meet its commitment under the Paris Agreement. As the system expands, it will become the world’s largest carbon market. EDF, with our 28-year history in China, has helped guide the system’s design. The initial phase represents more than one-third of China’s carbon emissions. The plan is to scale up the emissions trading system gradually to include other sectors, such as cement and steel manufacturing, which would cover a total of 7,000 companies and help to continue China’s leadership in climate action. Accountability is key. The transition is being overseen by a new generation of environmental enforcement officers, more than 55,000 of whom were trained in a program EDF established with leading universities.</t>
  </si>
  <si>
    <t>Friendlier Skies</t>
  </si>
  <si>
    <t>Flying is the largest part of many people’s carbon footprint. To help reduce that, EDF played a major role in working with the International Civil Aviation Organization on a system to cap carbon emissions from international flights beginning in 2021. We’re now pressing for further cuts. It’s the first global carbon market for an entire industry sector, with more than 80 nations participating, and could channel funds to reduce tropical deforestation. The anticipated price on carbon is already spurring action. United Airlines has teamed up with EDF to accelerate greenhouse gas reductions across its operations and help the company meet its goal of cutting emissions 50% by 2050. “As soon as one airline shows how to lead, it puts pressure on others to follow,” says EDF International Counsel Annie Petsonk, who helped develop the standards.</t>
  </si>
  <si>
    <t>Cleaning up ships</t>
  </si>
  <si>
    <t>If cargo ships were a country, they’d be the sixth-largest emitter of greenhouse gases. The International Maritime Organization agreed in 2018 to cut global shipping emissions in half by 2050, and this year a coalition of shipping companies, organizations and countries pledged to operate zeroemissions ships along deep-sea routes by 2030. The new pledge was heavily influenced by EDF’s Sailing on Solar report. Since 90% of global trade moves by ship, slashing emissions on the high seas will help put the world’s freight on a low-carbon path.</t>
  </si>
  <si>
    <t>A 2016 overhaul of the nation’s badly outdated chemical safety law was a major victory for public health, and EDF was instrumental in that bipartisan win. But the Trump administration has repeatedly undermined the landmark legislation. EDF had a major victory in 2019, winning a federal court decision that supports the public’s right to know about toxic chemicals in homes, schools and workplaces. Meanwhile, in response to a petition from EDF and its allies, the Food and Drug Administration banned seven cancer-causing chemicals from food.</t>
  </si>
  <si>
    <t>The largest source of U.S. climate pollution is transportation, yet the administration is trying to roll back vehicle pollution standards. Some automakers have gone along, but Ford, Honda, BMW and Volkswagen rejected the plan and agreed with California on stronger standards. When the administration then moved to quash California’s authority to set its own standards, EDF, its allies and 23 states — including Michigan, home of the U.S. auto industry — filed suit in federal court to block the attempt.</t>
  </si>
  <si>
    <t>A Strong Voice for Science</t>
  </si>
  <si>
    <t>The Trump administration justifies many of its rollbacks by questioning science, and EDF has mounted a vigorous defense. We helped mobilize scientists and public health experts to oppose an Environmental Protection Agency proposal that would require the agency to ignore peer-reviewed science when making decisions. And through the Freedom of Information Act, we exposed ties between a top White House science adviser and a fringe group that denies the consensus on climate science.</t>
  </si>
  <si>
    <t>The California Air Resources Board approved a new tropical forest standard, a set of stringent criteria for reducing deforestation effectively. If California opens its carbon market to forest credits, tropical states would need to meet the standard to participate. The criteria, developed with help from EDF, require that deforestation be reduced over an entire state or province and that indigenous peoples be involved in the program’s design.</t>
  </si>
  <si>
    <t>An independent nonprofit created by EDF, with initial funding from the government of Norway and others, will facilitate investment in tropical forest protection. The Emergent Forest Finance Accelerator will buy forest credits that meet the highest environmental standards while safeguarding the rights of indigenous peoples. It will sell those credits to interested buyers, ending uncertainties that have worried buyers in the past.</t>
  </si>
  <si>
    <t>In June 2019, the administration repealed the Clean Power Plan, an Obama-era rule to curb carbon emissions from electric power plants, and substituted its own, much weaker plan. EDF challenged the repeal in court, joined by a broad coalition of states, municipalities and electric companies, as well as other environmental and health organizations.</t>
  </si>
  <si>
    <t>New York officials announced a historic agreement to limit traffic in congested areas, which will lead to cleaner air and lower carbon emissions. The announcement caps a decade of work by EDF and makes New York the nation’s first city with congestion pricing.</t>
  </si>
  <si>
    <t>Monarch populations have plummeted 90% in the past 20 years, due to loss of habitat. EDF, the National Corn Growers Association, Smithfield Foods and other partners are working to restore 1.5 million acres of habitat by 2028.</t>
  </si>
  <si>
    <t>Building resilience for the world’s oceans</t>
  </si>
  <si>
    <t>Impact through Innovation 2018 Annual Report</t>
  </si>
  <si>
    <t>Scientists have long warned that warming seas could devastate fisheries. But new research from EDF and its partners shows how smart management can help revive our oceans, even in the face of climate change. On a bone-chilling morning in the Chilean port of San Antonio, Cristian Miranda and other fishermen gather to ready their boats for a day at sea. Along the country’s 2,500-mile coast, fishermen have followed similar daily rituals for generations, supporting local economies and feeding their families. It’s a way of life that’s at risk due to overfishing. Reported landings of hake, a mainstay in the local diet, have plummeted 90 percent since 2002. “The fishery has collapsed,” says Miranda, president of the local cooperative. “We have to go farther out to fish. It’s dangerous, but we have no choice.” Climate change has compounded the problem. Traditional Chilean fisheries are under pressure from Humboldt squid, voracious predators that are moving south from Peru as water temperatures change. As more marine species cross borders around the world, countries—and local communities—need to work together on fisheries management. Scientists from EDF, UC Santa Barbara and elsewhere have published new peer-reviewed research showing that adaptive, proactive fisheries management can keep oceans productive, even with climate change. The study examined data from more than 900 fish stocks globally. The conclusion: With the right policies, we can increase the number of fish in the sea by nearly a third by 2100, improving food security and boosting fishing revenue. “Despite the impacts of climate change, there is a path forward that’s good for oceans and for the people and economies that depend on them,” says EDF scientist Dr. Kristin Kleisner, one of the study’s authors. We’re working to apply new management solutions in Chile and Peru. With our help, the countries are beginning to share information on fish stocks and are considering early warning systems and stock-sharing arrangements to make fisheries more resilient. “This is the new frontier,” says Erica Cunningham, the regional lead for our work in South America. “What’s happening in Chile and Peru is also occurring in other fisheries around the world.” In response to changing ocean temperatures, fish are traveling outside their normal ranges, sparking new conflicts over fishing grounds. “The good news,” says Kathleen McGinty, head of EDF’s Oceans program, “is that with strong management and sound science, overfishing is one of the most solvable environmental challenges we face.” Research shows many fisheries can recover in as little as 10 years.</t>
  </si>
  <si>
    <t>Our mission to map and reduce methane pollution</t>
  </si>
  <si>
    <t>EDF is working to cut methane emissions from the global oil and gas industry by 45 percent by 2025. That would deliver the same near-term climate benefit as closing about one-third of the world’s coal-fired power plants. The oil and gas industry is the largest U.S. industrial source of methane pollution, but how much methane is leaking was unknown until EDF brought together more than 140 scientists from 40 institutions to publish dozens of peer-reviewed papers that sized up the problem. The conclusion: leakage is a whopping 60 percent higher than the EPA estimated. Once found, most leaks are not hard to fix. The findings helped shape new state regulations in California, Colorado, Pennsylvania and Wyoming, along with the first national standards to reduce emissions from oil and natural gas production. Now we’re using the data—and the courts—to hold the line against misguided attempts by the Trump administration to roll back those standards. To take our solutions to global scale, EDF is developing MethaneSAT, a satellite to measure methane emissions worldwide, in partnership with Harvard and the Smithsonian Astrophysical Observatory. Due to launch in 2021, MethaneSAT includes a high-precision instrument with a wide field of view “ “ to map emissions that other satellites have been unable to detect. It will cover regions that encompass more than 80 percent of global oil and gas production. “Satellite-derived data will help companies and governments locate problem sites and measure progress,” says EDF Chief Scientist Dr. Steven Hamburg. “And we will make our data public, to help citizens hold companies MethaneSAT is just one of EDF’s forays into emissions detection. We also called on technology developers to design ways to detect methane emissions using sensors mounted on field equipment, trucks, drones and planes. Our aim is to have oil and gas industry leaders pilot the best of these technologies. One solution already being used by Shell and Equinor is a solar-powered laser system that uploads data continuously. The International Energy Agency estimates that half of the methane emitted from the global oil and gas supply chain could be stopped at no net cost, in part because energy companies can sell the extra gas captured. “Cutting methane emissions from the global oil and gas industry is the single fastest thing we can do to put the brakes on climate change now,” says Mark Brownstein, EDF’s Senior VP for Energy.</t>
  </si>
  <si>
    <t>Fighting air pollution, one block at a time</t>
  </si>
  <si>
    <t>Every U.S. region struggles with environmental hot spots where people, often minorities, suffer from pollution. But now, states and cities are taking advantage of advanced technology to identify and stop air pollution at the neighborhood level. For decades, cities tracking air pollution have relied on a handful of monitors mounted on towers or rooftops. But these can’t pinpoint the areas, often in low-income communities, where people are exposed to more pollution. Now, cities and states are starting to take advantage of new technology to identify pollution hot spots and develop policies that will reduce pollution at the neighborhood level. For example, California passed a law requiring air pollution reduction plans for some of the state’s most contaminated neighborhoods, where houses and schools are squeezed in between oil refineries, industrial facilities and truck routes. EDF is working with academic, industry and community partners and government officials to collect detailed air pollution data in such neighborhoods, providing pollution insights literally block by block. Working with Google Earth Outreach and others, EDF has deployed Google Street View cars outfitted with fast-response air pollution sensors to develop maps of local air pollution in the San Francisco Bay area, Houston and London. In Oakland, California, we partnered with health care provider Kaiser Permanente, which combined electronic health records with the pollution data we obtained with Aclima sensors to determine the effect of air pollution on people in the community. The analysis, published in the journal Environmental Health, found that streets with more pollution correlated with increased heart disease among the elderly. Even small increases in smog pollutants were associated with a 16 percent increased risk of heart disease. The same was true of black carbon, a type of soot coming largely from trucks. “Local action requires local information,” says EDF health scientist Dr. Ananya Roy, a co-author of the study. “EDF is making local pollution not only visible but actionable.” Now EDF is working to encourage the use of block-by-block air quality mapping in communities globally. Our newest project, in London, will take readings in tens of thousands of locations citywide to inform policies to reduce air pollution. C40 Cities, a partner in the initiative, will share the results with its 96 member cities, with the aim of improving air quality for hundreds of millions of people in cities around the world.</t>
  </si>
  <si>
    <t>Growing more food with less pollution</t>
  </si>
  <si>
    <t>To feed an increasing global population while sustaining natural resources, the world needs America’s farmers. EDF is partnering with leading farm organizations to help farmers grow more food with fewer environmental impacts. In America’s heartland, corn is king. More than 89 million acres were planted in 2018, enough to fill a freight train that would more than encircle the earth. But growing corn has a steep environmental cost. Excess fertilizer runs off fields into rivers, lakes and groundwater, polluting drinking water around the Midwest and creating algae-filled dead zones. It also forms nitrous oxide, a potent greenhouse gas. Historically, farmers often didn’t know how much fertilizer to use, so they applied extra to be on the safe side. This hurts downstream communities. Today, farmers increasingly want to use fertilizer more efficiently, which also saves money, and adopt other conservation practices. EDF’s collaboration with major food buyers including Campbell Soup Co., Land O’Lakes, Smithfield Foods and Walmart is raising the bar for sustainable large-scale agriculture. We’re helping these companies measure progress toward their sustainability goals—and we’re helping farmers meet the new standards. That means partnering with farmers and trade groups to advance practices such as applying fertilizer more precisely, using no-till techniques that leave more carbon in the soil, creating buffers and wetlands along rivers and streams to improve water quality, and planting cover crops to protect the soil. Today’s tech-savvy, data-hungry farmers are using these practices to reinvent their approach to the land. In 2018, to further accelerate progress, EDF partnered with the National Corn Growers Association, which represents about 80 percent of America’s corn farmers. This partnership will greatly expand farmers’ access to our sustainability innovations and advice. So far, our partnerships have resulted in improved fertilizer and soil management on more than 3.6 million acres of corn, with commitments to boost conservation on 20 million more. By 2022, we aim to have such practices in place on 45 million acres, half of all U.S. cornfields. “EDF is a trusted name in the countryside,” says Iowa grain farmer Bill Couser, who, with his son Tim, helps other farmers adopt new techniques. “EDF shows companies like Walmart how farmers operate. Neither of us has all the answers, but EDF has persuaded us to move in directions I did not know were possible or practical.”</t>
  </si>
  <si>
    <t>New reasons for hope</t>
  </si>
  <si>
    <t>With your help, Environmental Defense Fund has successfully held the line against the Trump administration’s attempts to roll back bipartisan environmental safeguards over the past two years. The makeup of the new Congress means there will be greater oversight of these protections. But EDF has never been just about defense. We’ve never stopped making progress. And we’re making progress today— with companies, states and other countries—thanks in part to innovations that are supercharging our ability to solve problems. The stakes are high. Recent scientific reports show that air pollution is killing seven million people a year, the world is losing wildlife and ocean life at an alarming rate, and the window of time remaining to avert dangerous climate change is rapidly closing. In response, EDF has raised its ambitions. For example, we are preparing to launch a satellite to expose and reduce methane pollution, which causes more than one-quarter of today’s global warming. Already, state action on methane has been prompted by the data we’ve collected using advanced sensors, planes and drones. That’s how innovation leads to impact, from our earliest cases that laid the foundation of environmental law to the latest promise of high technology. With each wave of progress, we’ve gained new tools to build on our established strengths. You’ll see examples of such innovations throughout this report. Thank you for your support that has made this progress possible.</t>
  </si>
  <si>
    <t>Europe’s fisheries face the future</t>
  </si>
  <si>
    <t>For years, fishermen in Sweden have collaborated with government officials and EDF to design a sustainable fishing system for the country that could be replicated across Europe. One goal is to address the wasteful practice of discarding fish that are caught inadvertently—often in excess of a fisherman’s quota—and then thrown overboard, frequently dead or dying. In 2019, when an EU ban on discarding fish comes into full effect, Sweden will be ready. The country has adopted an online platform, FishRight, that allows fishermen Spotlight on Indonesia In the world’s second-largest fishing nation, the governor of Lampung Province approved a sustainable management plan that EDF helped design for blue swimming crab, Indonesia’s third most lucrative fishery. to trade quotas in real time. They’re now free to fish, knowing they can stay within sustainable fishing limits, rather than exceed their quota and be forced to stop. It’s an elegant solution that comes at a critical time. Many countries are unprepared for the discard ban and face disarray as they struggle to comply. Sweden’s innovation can help. Developed on an open-source platform, FishRight is available for other countries to adopt. “Swedish fishermen saw a challenge and stepped up to find a solution,” says EDF’s Nancy Raditz.</t>
  </si>
  <si>
    <t>EDF helps pull a deadly chemical off the shelves</t>
  </si>
  <si>
    <t>In April 2017, Kevin Hartley, 21, was using a chemical stripper to remove paint from an old bathtub. He was aware of the dangers and took recommended precautions, but it didn’t matter. He died the next day in a Nashville, Tennessee, hospital. Six months later, in Charleston, South Carolina, 31-year-old Drew Wynne was removing paint from the floor of his coffee company. As he was applying paint stripper, he was overcome by the chemical fumes. He, too, lost his life. The deadly chemical in these paint strippers was methylene chloride. Almost every hardware store in America carries such products. EDF brought the families of these young men to EPA headquarters in 2018 to meet with then-administrator Scott Pruitt. Just two days later, Pruitt pledged to ban methylene chloride— but the EPA hasn’t done so yet. EDF is pressing Pruitt’s successor, Andrew Wheeler, to make sure the agency follows through. “The administration must deliver on its promise—before more people die,” says Dr. Sarah Vogel, EDF VP for Health. Following EPA’s decision, major retailers took action. Lowe’s, Home Depot and Sherwin-Williams all committed to phasing out these deadly products, and EDF worked closely with Walmart, which pledged to stop selling them.</t>
  </si>
  <si>
    <t>Houston, we have a solution</t>
  </si>
  <si>
    <t>Houston is Dr. Loren Raun’s city—and her laboratory. For 20 years, she has researched the health effects of air pollution in Houston, which once vied with Los Angeles for dirtiest air. She has studied air quality and cardiac arrest, estimated the cost of asthma attacks triggered by pollution and identified high-risk asthma days. Soon, Dr. Raun, the chief environmental science officer for the Houston Health Department, will be getting data she could only have dreamed of a few years ago. Building on our work monitoring air quality using sensors mounted on Google Street View cars, EDF helped install sensors on vehicles in Houston’s municipal fleet. Our research with the vehicle technology company Geotab shows that just 10 to 20 carefully selected municipal vehicles could map air quality for 70 percent of a city while following their normal routes. “Public fleets could become the eyes and noses of their cities,” says EDF’s Aileen Nowlan. Their data could jump-start clean air measures such as bike infrastructure, congestion relief and freight electrification. Dr. Raun can’t wait to start working with the new data. “Improving our ability to measure air pollution improves our ability to manage it,” she says.</t>
  </si>
  <si>
    <t>Getting the lead out of food</t>
  </si>
  <si>
    <t>There is no safe level of human exposure to lead. So, what is lead doing in baby food—and how do we get it out? Those are the questions EDF has been pursuing ever since our 2017 report revealed the presence of lead in 20 percent of baby food samples collected by the Food and Drug Administration from 2003 to 2013. An FDA study in 2014 showed similarly concerning results. Our Freedom of Information Act request for the FDA’s 2014 data revealed which brands had been tested. We contacted the affected companies, encouraging them to increase testing and analysis to identify lead sources and urging them to call for stronger federal standards. Many responded positively to our approach. “EDF’s willingness to recognize our efforts to reduce lead levels in our products and to encourage us to go further is a valuable public service,” says Wendy L. Johnson, vice president at Gerber Products Company. In part due to EDF efforts, the FDA in 2018 committed to reducing the levels of heavy metals such as lead in food, publicly acknowledging for the first time the cumulative harmful effect of these substances on children’s brain development.</t>
  </si>
  <si>
    <t>A water meter in the sky</t>
  </si>
  <si>
    <t>As water supplies dwindle in the arid West, farmers and water managers are looking for dramatically more efficient ways to use water. The question, according to Nevada farmer Denise Moyle, is, “How do I cut my water consumption by 50 percent over the next 30 years and still manage to grow a crop of alfalfa?” One challenge is that many farmers don’t have access to data on evapotranspiration, or ET, a measure of the water they lose to the atmosphere through evaporation from the soil and transpiration through the leaves of plants. By understanding ET, farmers have the power to cut down on excess water use while maintaining healthy crops. That’s why EDF is working with NASA, the Desert Research Institute and others on OpenET, a web-based service that will harvest ET data from satellites and provide the results to farmers and water managers—nearly in real time. The data will help foster sustainable water use and encourage beneficial water trading programs. “If you give farmers better information on when they should and shouldn’t have their water on, you’re going to save water,” says Moyle. “I think that’s the greatest asset of OpenET.”</t>
  </si>
  <si>
    <t>Fighting climate change from space</t>
  </si>
  <si>
    <t>Tom Ingersoll, a successful satellite entrepreneur, was surprised last year when he got a call from EDF’s chief scientist, Dr. Steven Hamburg. Hamburg said EDF wanted to build and launch a satellite to help fight climate change— and wondered if Ingersoll would consider leading the effort. “I thought, ‘Wow, that’s kind of crazy for a nonprofit,’” recalls Ingersoll, the former CEO of Skybox Imaging, a satellite imaging company acquired by Google in 2014. After studying the technological hurdles, Ingersoll signed on to head the project. “It will be difficult but doable,” he says, “and the potential benefits for society are huge.” The new satellite, MethaneSAT, will track methane emissions from oil and gas fields with unprecedented precision. It will also be capable of measuring emissions from landfills and agriculture. The space mission—the first by an environmental group— is an example of how technological innovation is unleashing a new era of environmental progress. “EDF will be a trailblazer for the concept of using the power of space and remote sensing to address a wide range of problems on a not-for-profit basis,” says Ingersoll. The sky, it turns out, is not the limit.</t>
  </si>
  <si>
    <t>Saving the beloved monarch</t>
  </si>
  <si>
    <t>It weighs less than a dollar bill, can fly 2,500 miles, and depends for its survival on a single plant. The monarch butterfly—whose annual migration spans the continent—has captured America’s heart. But it needs our help. So, EDF is working to save this miraculous creature. In the past 20 years, the monarch butterfly population has plummeted 90 percent, and it could face an endangered species listing in 2019. EDF has assembled an extraordinary alliance of farmers, academics, corporations and states dedicated to ensuring the monarch’s survival. “Our goal is to restore 1.5 million acres where milkweed, the monarch caterpillar’s sole source of food, can flourish,” says EDF’s David Wolfe (pictured left). We’re working with landowners in Texas and in California, where we also helped pass a bill that will fund protection of critical overwintering and breeding habitat. And in Missouri, we’ve launched a flagship project with Smithfield Foods to restore 200,000 acres of native prairie. That work will also help pollinators such as bees and birds, foster carbon absorption in the soil, promote clean water, and provide renewable energy fuel when the grasses are harvested after the butterfly has passed through.</t>
  </si>
  <si>
    <t>How EDF is holding the line on environmental protections</t>
  </si>
  <si>
    <t>When the Trump administration and Congressional leaders mounted their assault on the environment and public health, EDF pushed back. So far, every bedrock statutory protection remains in place, but the battle continues. EDF derails Dourson’s nomination by introducing key senators to families of toxic chemical victims. EDF also helps stop the nomination of climate denier Kathleen Hartnett White to head the Council on Environmental Quality. Michael Dourson, a chemical industry hired gun, is nominated to oversee the EPA’s chemical safety office. BLOCK BAD NOMINEES EDF lobbies Congress, while Moms Clean Air Force, an EDF partner organization with one million members, meets with officials in 20 states. EDF’s campus program Defend Our Future organizes visits to elected officials. The EPA’s budget remains largely intact. President Trump proposes crippling budget cuts at the EPA. SAVE THE EPA’S BUDGET EDF mobilizes a broad coalition of experts, provides expert testimony and files Freedom of Information Act requests to reveal the EPA’s rationale. For now, the proposal is stalled. The Trump administration proposes to restrict the EPA’s use of important public health studies when making decisions, thereby suppressing vital evidence supporting strong protections. DEFEND SCIENCE</t>
  </si>
  <si>
    <t>Helping China become a global climate leader</t>
  </si>
  <si>
    <t>After years of growth at any cost, a rising middle class in China is demanding a shift to clean, sustainable development. With the United States leaving the Paris climate accord, Beijing hopes to fill the void in global climate leadership by lessening its dependence on coal and boosting renewables. China, the world’s largest greenhouse gas emitter, is on track to meet its Paris commitments. EDF has worked in China for 27 years, initially helping to guide the country’s first projects using economic incentives to cut pollution. More recently, we helped accelerate the Blue Sky policy that has reduced fine particle pollution in some major cities by 40 percent over the past five years. We’re now advising China as it rolls out what will become the world’s largest carbon market, initially covering 1,700 companies in the power sector. Our focus is on transparent data sharing between the Ministry of Ecology and Environment and the China Electricity Council, a powerful trade association. Accountability is key. The ministry includes 43,000 environmental enforcement officers EDF helped train through a program we established with leading universities.</t>
  </si>
  <si>
    <t>A vast ocean wilderness protected along the West Coast</t>
  </si>
  <si>
    <t>A swath of protected deep-sea habitats off the West Coast has doubled in size, thanks to a historic plan brokered by fishermen, EDF and other nonprofit groups and approved by the Pacific Fishery Management Council. Under the agreement, 140,000 square miles of ocean, an area larger than New Mexico, has been safeguarded. Simultaneously, 2,000 square miles of less sensitive habitat was reopened to fishing. The agreement was reached voluntarily, showing the power of aligning conservation incentives. “This was an amazing team effort,” says fisherman Ralph Brown of Brookings, Oregon. “Both fishermen and environmentalists focused on the goal of opening up closed fishing grounds and carving out the areas that really need protection.” The resurgence of the Pacific groundfish fishery made the breakthrough possible. That recovery has been attributed in part to secure fishing rights that EDF helped implement in 2011. “This is now one of the best-managed fisheries in the world,” says Shems Jud, EDF’s West Coast fisheries director. Fish populations are growing, and eight out of 10 species are fully recovered.</t>
  </si>
  <si>
    <t>Training tomorrow’s sustainability experts today</t>
  </si>
  <si>
    <t>When Blue Shield of California unveiled a solar array that will help it reach its 30 percent renewable energy goal, it was one more achievement by an impressive team of young professionals. The initial planning for the installation was done by EDF Climate Corps fellow Radhika Lalit. Climate Corps trains top-tier graduate students to help companies, cities and public institutions plot a route to cleaner operations. In 2018, we placed 114 fellows with 97 hosts including BlackRock, Colgate-Palmolive and Lyft; 22 fellows worked on projects in China. In Florida, fellow Ben Stacey developed a tool to monitor energy use in Orlando’s 700 largest buildings. In New York, Andrea Gomez Vesga helped Danone Waters of America calculate emissions linked to warehouses and distribution. And when Lawrence Haorong Lu gave Ikea China his advice on engaging suppliers in sustainability goals, the company promptly hired him full time. Almost three-quarters of EDF Climate Corps alumni now work in energy or sustainability roles. They’re the next generation of environmental leaders.</t>
  </si>
  <si>
    <t>How companies can help save the rainforests</t>
  </si>
  <si>
    <t>Ending tropical forest loss and allowing degraded forests to regenerate could reduce overall global greenhouse gas emissions by at least 25 percent. “Introducing economic incentives to make forests more valuable alive than dead is one of the best paths to lower global emissions,” says Dr. Steve Schwartzman, EDF senior director for tropical forest policy. Walmart, a longtime EDF partner, announced it will urge suppliers to support forest-friendly projects in parts of Brazil, Indonesia and Malaysia as part of Project Gigaton, its program to cut climate pollution from its supply chain. Unilever, one of Walmart’s biggest suppliers, has pledged to help the Malaysian state of Sabah achieve 100 percent sustainable palm oil production. “These corporate efforts will spur more industry action and encourage deforestation-free jurisdictions across the globe,” says EDF supply chain expert Katie Anderson. Despite troubling indications that Brazil’s central government could weaken some forest protections, the state of Mato Grosso—the country’s biggest agricultural producer—has, with EDF’s help, committed to ending illegal deforestation by 2020.</t>
  </si>
  <si>
    <t>Bringing fisheries into the information age</t>
  </si>
  <si>
    <t>Oregon fisherman Brad Pettinger has witnessed the complete turnaround of the Pacific groundfish fishery, once declared a federal disaster, a recovery that stems in part from sustainable fishing policies championed by EDF. Now he’s testing new smart-boat technologies that could help troubled fisheries around the world. Working with Pettinger and others, EDF is experimenting with cameras, machine learning, low-cost sensors and broadband offshore internet connections to monitor fishing more accurately. The innovations improve accountability and reduce the need for expensive human observers. “Information is a powerful tool,” says Pettinger, the former head of the Oregon Trawl Commission. Networked fishing vessels could share data while at sea, enabling better fisheries management and business decisions in real time, reducing waste. “I envision a fully integrated information system,” says Pettinger, “from the vessel clear to the market.” Just as smartphones stimulated innovation, smart boats could revolutionize fishing worldwide by providing more precise data on fish populations and habitat conditions than ever before, while enhancing compliance with fisheries law.</t>
  </si>
  <si>
    <t>A race against time in Lousiana</t>
  </si>
  <si>
    <t>Rich Mississippi River sediments once replenished Louisiana’s coastal wetlands. But in recent decades, we’ve turned the river into a walled canal that shoots sediments out to sea. As a result, the state has lost 2,000 square miles of land, putting at risk millions of people, wildlife, and an economy driven by the seafood, shipping and energy industries. Harnessing the Mississippi’s power is key to a coastal restoration master plan that the state developed with EDF’s help. The plan’s first such project, the Mid-Barataria sediment diversion, will restore wetlands by piping in silt-laden river water. EDF convened 60 scientists, coastal planners and others to help Louisiana manage such sediment diversions. We also mobilized more than 200 businesses to endorse the plan. To restore the coastline sooner and at lower cost, we demonstrated that environmental impact bonds, which pay returns based on environmental outcomes, can be attractive to private investors. We are also sharing our work with planners in other U.S. coastal areas that experience severe flooding.</t>
  </si>
  <si>
    <t>Four waves of environmental innovation</t>
  </si>
  <si>
    <t>Environmental progress doesn’t just happen. It has been propelled by successive waves of human ingenuity, each expanding our toolkit. Today, a Fourth Wave of innovation is leveraging technological breakthroughs, unlikely partnerships, and new public policy ideas, giving people the power to take action. Look for examples throughout this report. FIRST WAVE Conservation and habitat 1903: President Theodore Roosevelt preserves millions of acres in national parks and forests. SECOND WAVE Science and law 1972: A series of legal actions brought by the scientists and attorney who founded EDF leads to a U.S. ban on DDT, a pesticide harmful to wildlife. THIRD WAVE Markets and partnerships 1990: EDF designs the capand- trade program for acid rain and launches our first corporate partnership, with McDonald’s. FOURTH WAVE Technology and innovation 2013: World Resources Institute begins using satellites to track Amazon deforestation nearly in real time. Our expanding array of strategies</t>
  </si>
  <si>
    <t>We apply all these strategies in our main areas of work today</t>
  </si>
  <si>
    <t>OCEANS Thanks in part to sustainable fishing policies championed by EDF, 90 percent of U.S. federal fisheries are healthy or on the path to recovery, and we’re now taking our strategies global. ECOSYSTEMS Farmers, ranchers and other landowners work with us to improve habitat on their property, showing that people and wildlife can coexist on working lands. CLIMATE We’re deploying advanced equipment, including sensors mounted on drones, to measure and reduce methane pollution, which contributes to global warming. HEALTH We are harnessing new technologies, building corporate leadership and securing public policies to protect people from harmful chemicals and air pollution.</t>
  </si>
  <si>
    <t>Showing Pruitt the door</t>
  </si>
  <si>
    <t>EDF opposed Scott Pruitt from the day he was nominated as EPA administrator, and we didn’t stop until we helped oust him 16 months later. Through more than 50 Freedom of Information Act requests, we revealed, among other misdeeds, Pruitt’s direct involvement in scrubbing EPA’s website of 1,100 references to climate change. EDF is now working with equal vigor to counter his successor, Andrew Wheeler, a former coal industry lobbyist.</t>
  </si>
  <si>
    <t>BLOCK THE COAL BAILOUT</t>
  </si>
  <si>
    <t>Under pressure from EDF and others, Perry’s plan is shelved. EDF ramps up the fight to defend the Clean Power Plan and the crucial limits on toxic mercury and arsenic from coal-fired power plants. Energy Secretary Rick Perry seeks to force power companies to burn coal, while the EPA moves to roll back limits on emissions of greenhouse gases, mercury and arsenic.</t>
  </si>
  <si>
    <t>FIGHT SMOG</t>
  </si>
  <si>
    <t>EDF and allies ask a federal court to block the unlawful delay. The court orders the EPA to implement the standards. As a result, 52 metropolitan areas are under deadline to restore healthy air. The EPA announces it will delay implementing a limit for ground-level ozone, the main ingredient of smog. This puts the health of millions of Americans at risk.</t>
  </si>
  <si>
    <t>A GLOBAL COMMITMENT</t>
  </si>
  <si>
    <t>Working with EDF, the 13 companies that make up the Oil and Gas Climate Initiative—representing 30 percent of global oil and gas production— have set a target to reduce methane emissions from their operations to near-zero levels, below 0.25%, by 2025. BP Chevron CNPC ENI Equinor ExxonMobil Occidental Petroleum Pemex Petrobras Repsol Saudi Aramco Shell Total NEAR ZERO by 2025</t>
  </si>
  <si>
    <t>Illinois moves toward renewable energy</t>
  </si>
  <si>
    <t>The bipartisan Future Energy Jobs Act, which EDF helped pass, aims for 3,000 megawatts of new solar power and 1,300 megawatts of new wind power by 2030. We worked closely with the Illinois Power Agency as it developed regulations to implement that law, which can achieve a 55 percent reduction in power-sector greenhouse gas emissions by 2025.</t>
  </si>
  <si>
    <t>STAND UP FOR CLEAN VEHICLES</t>
  </si>
  <si>
    <t>The administration proposes to roll back greenhouse gas standards for cars and exempts super-polluting old diesel truck engines from modern standards. EDF files suit and joins 20 state attorneys general to oppose rollbacks on car standards. For trucks, EDF files suit and a judge temporarily blocks the exemption for dirty trucks. The EPA then withdraws it.</t>
  </si>
  <si>
    <t>STOP METHANE ROLLBACKS</t>
  </si>
  <si>
    <t>EDF helped secure this methane rule, and we’re working hard to defend it. After winning a key victory in Congress to prevent a permanent rollback, we’re defending the measure in court. The Trump administration weakens national limits on methane leaks from oil and gas operations on public land, exacerbating climate change.</t>
  </si>
  <si>
    <t>EDF helps stop massive coal bailouts in Ohio</t>
  </si>
  <si>
    <t>In 2018, the Ohio electric utility FirstEnergy pushed legislation and other proposals to bail out its polluting coal plants. EDF helped build a coalition to defeat those proposals. Now, our coalition is poised to help beat back coal bailout proposals elsewhere, schemes that could cost Americans billions in higher electricity bills.</t>
  </si>
  <si>
    <t>New Jersey opts for a clean energy future</t>
  </si>
  <si>
    <t>In May, Governor Phil Murphy signed a bill, developed with EDF’s help, that requires New Jersey to meet 50 percent of its electricity needs using renewable sources by 2030. This will produce a drop in emissions equivalent to taking approximately 170,000 cars off the road.</t>
  </si>
  <si>
    <t>A half-century of achievement</t>
  </si>
  <si>
    <t>EDF 2017 Annual Report</t>
  </si>
  <si>
    <t>1967 A small group of scientists and an attorney gather on Long Island to incorporate Environmental Defense Fund. 1972 EDF lawsuit results in a U.S. ban on DDT, leading to recovery of the bald eagle, osprey and other birds of prey. 1987 EDF helps get special devices on shrimp trawls to reduce sea turtle drownings. 1985 Along with NRDC, we help convince regulators to phase out leaded gasoline, linked to toxic blood lead levels in children. 1974 Our Mississippi River study leads to the Safe Drinking Water Act, the first national health standards for water. 1977 An EDF campaign results in a ban on the hazardous flame retardant TRIS in children’s sleepwear. 1977 Our lawsuit prompts new U.S. tuna fishing rules that help cut dolphin deaths in the Pacific Ocean by 90%. 1979 EDF successfully calls for a ban on cancer-causing asbestos in hair dryers. 1987 EDF begins a 30-year effort to reduce the rate of Amazon deforestation, which has dropped 70% in Brazil. 1995 Our Safe Harbor initiative gives landowners incentives to save endangered species. Four million acres have been enrolled. 1995 Groups including EDF help bring back gray wolves to much of their historic range in Idaho and Wyoming. 1998 The EDF Chemical Scorecard, an online information database, shows maps of pollution sources in communities. 1994 In EDF v. City of Chicago, the Supreme Court rules ash produced by municipal waste incinerators is not exempt from regulation. 2000 Our Seafood Selector guide provides millions of Americans with information on ocean-friendly seafood. 2004 EDF partners with FedEx to develop a hybrid electric delivery truck—one that emits 90% less soot than the standard truck. 1990 EDF’s partnership with McDonald’s eliminates 300 million pounds of packaging waste over ten years. Other restaurants follow suit. 1990 The Clean Air Act’s acid rain program helps cut SO2 pollution—85% to date—using EDF’s cap-and-trade approach. 2005 EDF works with Smithfield Foods to unveil a first-of-itskind purchasing policy to curb antibiotic use in hog production. 2007 EDF launches Climate Corps, which places graduate students in companies to save energy; $1.5 billion in savings have been identified. 2006 In California, the Global Warming Solutions Act, cosponsored by EDF, sets the stage for transition to low-carbon future. 2009 Our alliance with Walmart establishes new greenhouse gas goals for the company and its 100,000 suppliers. 2011 EDF works with New York City to phase out the dirtiest heating oils, helping cut ambient levels of SO2 pollution by 70%. 2009 We partner with Texas ranchers on our first habitat exchange, helping boost the known population of goldencheeked warblers by 50%. 2006 Following efforts by EDF, the Northwestern Hawaiian Islands become the world’s largest marine reserve. 2007 The Gulf of Mexico adopts our fishing rights program for red snapper. Today, the Gulf snapper population has tripled. 2007 In Texas, EDF leads a successful fight to thwart energy giant TXU’s effort to fast-track 11 dirty coal plants. 2007 The U.S. Supreme Court rules that EPA can and must regulate global warming pollution, siding with EDF and its allies. 2012 EPA finalizes new mercury rules, following our advocacy. They sharply limit emissions of the neurotoxin from power plants. 2016 EDF helps pass the Lautenberg Chemical Safety Act, the most important environmental law in a generation. 2012 After the BP oil disaster, EDF helps pass the RESTORE Act, directing 80% of BP’s civil penalties to coastal restoration. 2013 In partnership with EDF, Walmart pledges to reduce toxic chemicals in goods it sells, affecting 90,000 products. 2014 In Colorado, EDF helps establish rules that will reduce methane emissions from oil and gas operations by 25–30%. 2016 EDF helps Belize become the first country to implement secure fishing rights nationwide, a model for small-scale fisheries. 2017 California and China deepen their commitment to climate action, using a market approach pioneered by EDF.</t>
  </si>
  <si>
    <t>50 years of finding the ways that work</t>
  </si>
  <si>
    <t>Fifty years ago, eight scientists and a lawyer met on Long Island, NY, to sign papers establishing a new kind of environmental group. Some were ornithologists, with strong evidence that the pesticide DDT was causing the eggshells of ospreys to crack. Their novel idea was to go to court to save America’s birds of prey. And they succeeded beyond their wildest dreams, winning a series of legal decisions that led to a nationwide ban on DDT in 1972. Thanks to their work, the U.S. osprey population grew to an estimated 310,000 birds by 2016, more than triple the number in 1970, and bald eagles rebounded from 15,000 to 143,000. What the scientists couldn’t have known was that the organization they launched that day, Environmental Defense Fund, would remain in the vanguard of environmental advocacy for the next half century. By combining the rigor of the scientific method, the insights of economics and the force of law, EDF has amassed a remarkable record of results (see p. 8). The founding scientists, two of whom are still EDF trustees, helped usher in the Second Wave of environmentalism, when litigation and regulation addressed the air and water pollution plaguing mid-20th century America. (The First Wave began at the turn of the century, when President Theodore Roosevelt created 230 million acres of national parks and reserves.) In the 1980s, EDF helped usher in the Third Wave, a strategy that built on the strengths of the first two waves, while addressing their limitations. This new approach tackled more than just the immediate causes of environmental degradation. It delivered solutions to the underlying problems. Third Wave practitioners, wrote EDF President Fred Krupp in 1986, “recognize that behind the waste dumps and dams and power plants and pesticides that threaten major environmental harm, there are nearly always legitimate social needs—and that long-term solutions lie in finding alternative ways to meet those underlying needs.” This meant cooperation, bipartisanship and unlikely partnerships, as well as innovative policies that harnessed the power of markets to drive environmental progress. That was controversial thinking at the time—but it proved so effective that many other environmental groups eventually tried similar approaches. The world has reached a perilous moment. The Trump administration is rolling back environmental safeguards even as the impacts of climate change drive home the need for urgent action. Fortunately, an emerging Fourth Wave of environmentalism can help deliver change at the pace and scale we need, by using technological innovation to give people new ways to measure pollution, analyze data and take action. You’ll see examples of this throughout our report. In response to the administration’s assault, men and women around the world are affirming that environmental values are human values. States, cities, corporations and nations are all stepping up. This report shares some of the ways EDF is helping them advance the cause. As we move with clear-eyed confidence into our second half-century defending the environment, we thank you for your steadfast support.</t>
  </si>
  <si>
    <t>In the fight against extinction, ranchers and farmers step up</t>
  </si>
  <si>
    <t>Shortly after Amy and George Greer moved to their 6,700-acre cattle ranch in the Texas Hill Country in 2008, they stumbled upon a magical sight: The trees bordering the creek on their property were festooned with thousands of monarch butterflies. “I’ll never forget it,” says Amy Greer, a biologist and sixth-generation rancher. “We never saw anything like that again.” The great annual migration of monarchs spans the entire continental United States. But in just two decades, the butterfly’s numbers have plummeted 90%. Scientists warn it could be extinct in 20 years if conservation efforts fail. A key reason for the monarch’s decline is the loss of the species’ milkweed habitat, where butterflies lay their eggs and caterpillars feed. In 2017, EDF launched a nationwide campaign to save the monarch, focusing on farmers who own much of the land along the “superhighways” used by monarchs to reach their Mexican wintering grounds. Our goal is to restore 800,000 acres of native habitat, helping the species weather multiple threats. To encourage exchanges are now being launched in California, Missouri and Texas. A wide array of potential investors—from food companies to conservation funds and private citizens—has responded to the project, recognizing that it will help all pollinators, including native bees. At the Greer ranch and elsewhere, EDF has developed habitat plans based on planting native flowering plants, as well as a tool for measuring habitat quality, so that investors have a baseline against which to measure progress. All agriculture stakeholders, from farmers to food companies, have an incentive to help keep the butterfly from being listed as endangered. Such a listing could mean unwanted regulation and land-use the restoration of habitat, we created the Monarch Butterfly Habitat Exchange, where farmers and ranchers can earn credits for growing milkweed, which are then sold through the exchange to buyers who want to see the monarch survive. The U.S. Fish and Wildlife Service has approved EDF habitat exchanges as a preferred option for saving at-risk species, and the first restrictions for landowners. “We can also use the income,” adds George Greer. “I have a lot of respect for everything EDF does,” says Amy Greer, who also surveyed habitat for the black-capped vireo with us. “If we can take our piece of land and restore it to help the butterfly, my hope is that will inspire others and we’ll get to the scale we need.”</t>
  </si>
  <si>
    <t>A new front in the fight to protect kids from lead</t>
  </si>
  <si>
    <t>Scientists, after years of research, have concluded there is no safe level of lead in the human body. So what’s lead doing in baby food? That’s the question raised by a widely reported 2017 EDF study that found 20% of baby food samples—including fruit juices, cookies and root vegetables such as carrots—had detectable levels of lead. “Every child’s food should come unleaded,” says Dr. Sarah Vogel, EDF vice president for Health. “The pervasive presence of lead in food is poorly understood and concerning.” EDF’s report reviewed federal data and estimated that more than one million children consume lead in excess of U.S. Food and Drug Administration (FDA) limits for food. The data also showed lead was more commonly found in baby food than in food intended for adults. It is unclear where the lead is coming from and why it may be more prevalent in baby food. What we do know is that lead is a potent neurotoxin, and children are especially vulnerable to it. Lead exposure can result in lower IQ, memory problems, possible hearing loss and behavioral problems, including hyperactivity. Parents can take action by asking baby food companies whether they regularly test their food for lead. They can also consult their pediatricians for advice on how to reduce lead exposure. EDF is pressing manufacturers and the FDA to pinpoint the source of the contamination and fix the problem. We have filed a Freedom of Information Act request to pry loose more data from the FDA. And we also helped develop legislation in the U.S. Senate that would strengthen lead limits in baby food. The EDF report, based on a decade’s worth of FDA data, resulted in a flood of press coverage, including news reports on more than 100 television stations. Drinking water is another worrisome avenue for lead exposure, and EDF is involved here, too. In 2015, the nation learned about the public health crisis in Flint, MI, when high levels of lead were found in drinking water because of lead service pipes. What most people don’t know, however, is that some six million homes across America are also at risk because they get drinking water through lead service pipes. EDF is working with communities around the country to find the most efficient ways to remove lead service pipes. We’re also testing drinking water for lead in at-risk child care centers nationwide.</t>
  </si>
  <si>
    <t>The oceans produce and sustain life. Globally, three billion people rely on seafood as an important source of protein. Nowhere are livelihoods more dependent on oceans than in small-scale fishing communities, which account for one-third of the global catch. As the world’s population increases and the demand for seafood rises, many of the world’s fisheries could face collapse. To meet this challenge, EDF established the Fishery Solutions Center, a brain trust of scientists, economists and policy experts committed to improving fisheries management worldwide. “One of the best ways to solve the fishing crisis is to place cutting-edge science and management tools in the hands of local leaders and help apply those in their fisheries,” says Dr. Andrew Hutson, the Center’s senior director. By empowering more governments and local communities to adopt sciencebased, sustainable fishing practices, we will increase fish populations, boost profits, enhance food production and help fisheries become more resilient to climate change. How? By putting fishermen at the center of the solution. In Indonesia, the world’s second-largest fishing nation, EDF and local partners launched an initiative in 2017 for blue swimming crab, one of the country’s most lucrative export fisheries. The project, the first on-the-water model of sustainable fishing in the country, affects the livelihoods of 4,000 people. “This is very important for our future,” says Joko Lolono, 60, who has fished since age 12. Half a world away, in Europe, EDF advised key officials as they rewrote the EU’s Common Fisheries Policy, committing member nations to end widespread overfishing. In Sweden, we helped government and industry formulate reforms, including secure fishing rights, for some of their most important fisheries.“We’re taking a leadership role in the future of our fisheries, and EDF has been a great partner in supporting us,” says Peter Olsson, director of the Swedish Fishermen’s Producer Organization. To accelerate reform globally, EDF experts and partners have developed software, training manuals and case studies. With analyses that provide the scientific basis for sustainable management, they have trained more than 700 fishery leaders from Chile to Spain to the Philippines. “We can’t prevent all the damage climate change will do to oceans,” says Dr. Rod Fujita, director of research and development for EDF’s Oceans program, “but we can build resilience and help fishing communities survive and even thrive.”</t>
  </si>
  <si>
    <t>Led by California, states take the reins on climate</t>
  </si>
  <si>
    <t>With the Trump administration shifting into reverse gear on federal climate action, EDF has helped California, Illinois and other states take the lead on climate, sending a strong signal to the nation and the world. The California legislature voted in July 2017 to extend the state’s cap-and-trade program, which had been set to end in 2020. The declining cap guarantees emissions reductions and is a central component of the state’s bold plan to reduce planet-warming emissions 40% below 1990 levels by 2030. EDF has been working with California leaders for more than a decade. In 2006, we cosponsored the landmark Global Warming Solutions Act, which set an economy-wide limit on greenhouse gas emissions, spurring innovation. The renewed commitment, along with a companion bill to address local pollution, passed by a two-thirds majority in the state legislature, enough to avoid legal challenges. “This success demonstrates it is possible to strike a balance between environmental, economic and health concerns while ensuring equity for communities disproportionately impacted by pollution,” says the bill’s sponsor, assemblyman Eduardo Garcia. “We have created a model for the world, and EDF was an instrumental partner.” At least 35% of the proceeds from capand- trade will finance programs such as transportation and renewable energy in disadvantaged and low-income areas. The Golden State has proven that the excuse so often given for doing nothing on climate change—that climate action slows economic growth—is simply false. As it reduced emissions, the state grew its economy, adding jobs almost four times faster than the national average. California is charting a path that other states, many of them under Republican leadership, are now following. In Illinois, EDF helped win passage of an ambitious bipartisan bill that will reduce power plant carbon emissions by more than half by 2030, while generating $15 billion of investment in wind and solar. Meanwhile, the nine Northeastern states that are part of a regional cap-and trade program called RGGI have reduced carbon from power plants by 40% since 2008, and will cut 30% more by 2030. “Climate action has its own momentum,” says Quentin Foster, EDF’s California climate director. “The administration can throw sand in the gears, but it can’t stop climate action. States, cities and businesses are all stepping up.”</t>
  </si>
  <si>
    <t>Standing up in court</t>
  </si>
  <si>
    <t>In Washington, the administration’s destructive environmental agenda is in full swing. But EDF’s deep bench of attorneys is working to stop the onslaught. With EPA’s leadership operating in secrecy, EDF filed a Freedom of Information Act request to see EPA Administrator Scott Pruitt’s schedule. Pruitt finally released the schedule in September, revealing that he met regularly with executives from mining, fossil fuel and auto industries, sometimes shortly before making decisions that put their interests above those of the American people. In June, Pruitt suspended methane standards for new and modified oil and gas facilities, dealing a severe blow to climate action. EDF, together with other health and environmental groups, filed suit, requesting an emergency stay to block the decision. A federal appeals court struck down Pruitt’s decision and the standards are now in full effect nationwide. Then, when Pruitt sought to suspend implementation of tighter limits on ground-level ozone, or smog, EDF and 16 state attorneys general sued—and Pruitt reversed course. Unfortunately, some 115 million Americans still breathe air with unhealthy levels of smog. EDF and allies successfully challenged efforts by the Department of the Interior to suspend vital methane standards on oil and gas facilities on public and tribal lands. We also defended the right of states to pursue clean energy. Three victories over industry challenges in New York, Connecticut and Illinois have kept clean energy efforts there on track. “EPA has undergone the government equivalent of a hostile takeover,” says our general counsel Vickie Patton. “But EDF has shown that it can fight and win.”</t>
  </si>
  <si>
    <t>Shaping political leadership</t>
  </si>
  <si>
    <t>In the heat of the 2016 campaign, Donald Trump vowed to dismantle the Environmental Protection Agency (EPA), leaving behind only “little tidbits.” Once in office, he appointed an extreme foe of the environment, Oklahoma attorney general Scott Pruitt, as head of EPA. Pruitt quickly began trying to roll back public health safeguards. In response, EDF deployed two powerful weapons: our millions of supporters and our political partner, EDF Action. EDF Action works with both parties to defend critical environmental protections at the federal and state levels. Unlike EDF itself, EDF Action can engage in extensive lobbying, giving us more political muscle to take on well-funded opponents. The administration’s attack on core environmental values triggered a historic response. EDF membership surged past two million, our Moms Clean Air Force affiliate is now an additional one million strong, and our outreach to millennials, Latinos and conservatives has gained momentum. These voices are helping us fight back—and laying the groundwork for renewed political power. EDF Action has won important victories. In a dramatic Senate vote in May 2017, we preserved national limits on methane leaks from oil and gas operations on public lands, protecting the climate from this powerful greenhouse gas. We and our allies also prevailed in a House vote on an amendment that would have barred the Defense Department from preparing for climate change— something the Pentagon calls a “threat multiplier.” EDF Action had only 12 hours’ notice that the vote was coming, but we succeeded in assembling a coalition that included 46 moderate Republican supporters.</t>
  </si>
  <si>
    <t>EPA falters in Texas, and EDF steps in</t>
  </si>
  <si>
    <t>As Hurricane Harvey pummeled Texas this summer, EDF toxicologist Elena Craft saw a danger no one was talking about: toxic emissions from the many damaged petrochemical plants around Houston. As storage tanks leaked, gas pipelines ruptured and fires broke out at industrial facilities, Houston residents began complaining of nausea and dizziness. With nobody monitoring air quality, Dr. Craft hired a van with equipment for detecting toxic emissions. When the unit found a plume of benzene, a carcinogen, Dr. Craft (pictured) reported the finding to Texas officials while alerting the media. After days of official inaction—and continued pressure from EDF—EPA inspected the facility. In part because of Dr. Craft’s work, Texas Governor Greg Abbott created a task force to investigate post-Harvey toxic pollution. For years, Dr. Craft has led a coalition of community groups to reduce Texas air pollution. “We often turn to Elena for help on such issues,” says Adrian Shelley, director of Texas Public Citizen. Against the backdrop of a devastating hurricane season, proposed budget cuts at EPA would cripple the agency’s ability to respond to disasters. EDF is fighting the cuts and expanding pollution monitoring so states have the information they need to make informed decisions.</t>
  </si>
  <si>
    <t>How China stepped up as a global climate leader</t>
  </si>
  <si>
    <t>The road to a global climate solution leads through China, the world’s largest greenhouse gas emitter. With the United States exiting from the Paris climate agreement, China has filled the void by demonstrating impressive leadership. Twenty-five years ago, Beijing called on EDF to help guide the country’s first pilot projects using economic incentives to reduce pollution. Later we provided technical assistance as China launched seven carbon trading pilot programs. Their success inspired Beijing to announce it would begin phasing in a national emissions trading system (ETS). When the first phase of the ETS is fully implemented, it is expected to cover roughly a third of the nation’s total emissions. We expect additional sectors to be covered as the ETS expands in years to come. “EDF is helping China develop infrastructure and policies needed to shift the economy toward a low-carbon future,” says our China managing director Dr. Zhang Jianyu. The transition is being overseen by a new generation of environmental enforcement officers, more than 39,000 of them trained through a program EDF established with leading universities. Our goal: to see China’s carbon emissions peak by 2025, five years ahead of its Paris commitment.</t>
  </si>
  <si>
    <t>Progress, despite the storm</t>
  </si>
  <si>
    <t>Anti-environmental assaults in Washington made 2017 the most challenging year in EDF’s 50-year history. Thankfully, our members and friends have been more engaged than ever, contacting Congress and others more than 1.6 million times— once every 19 seconds—and contributing generously to a record level of program expenditures in defense of America’s bedrock environmental values. We thank you. With progress blocked in the nation’s capital, EDF found other ways to advance our goals. For example, we helped California, China and Walmart move forward as climate leaders, employed new technologies to safeguard people from health risks, continued to revive ocean fisheries around the globe, and aligned incentives for farmers and ranchers to help protect clean water and wildlife habitat. A half-century ago, EDF’s founders could not have imagined the role their fledgling organization would come to play in addressing these critical challenges of the 21st century. While we cannot know all that the next 50 years will bring, we are confident that, with your help, EDF will continue to be a central force for defending the environment and human health. We are ever grateful for your trust and support.</t>
  </si>
  <si>
    <t>On the front lines</t>
  </si>
  <si>
    <t>CA The state extended its landmark cap-and-trade program, which we helped develop, placing limits on carbon pollution and creating tools to improve air quality in communities. OH We helped negotiate a settlement with American Electric Power that will lower pollution and result in 900 megawatts of new, renewable energy. NY Regulators approved new rules so utilities can earn money by cutting climate pollution, not just by selling more electricity. NC Legislation passed that will more than double renewable energy capacity. The bill would not have passed without EDF’s defense of the state’s clean energy policies. IL EDF and its 70,000 members in the state helped pass a landmark, bipartisan clean energy jobs bill—the most significant in the state’s history. CO Working with EDF, some utilities have switched to renewables, and the state passed rules to limit methane emissions from oil and gas operations. With the federal government on the sidelines, the momentum for climate action has shifted to the states. EDF is working in key states (above) responsible for more than half of U.S. CO2 emissions. Here are a few examples of what we are doing.</t>
  </si>
  <si>
    <t>A West Coast fishery comes back to life</t>
  </si>
  <si>
    <t>Declared a federal disaster in 2000, the Pacific groundfish fishery—including species of sole, flounder and rockfish— is experiencing a remarkable recovery. Nearly two dozen important species are now certified as sustainable, and fishing communities in California, Oregon and Washington are on the rebound. Two popular species, bocaccio and darkblotched rockfish, achieved healthy population levels in 2017, years ahead of schedule. Populations of these slowgrowing fish had been near collapse due to faulty management and overfishing. What happened? The National Oceanic and Atmospheric Administration attributes the success to habitat protection and secure fishing rights, a new management system that EDF helped implement in 2011. The result: Fish stocks are the healthiest they’ve been in two decades, revenue is up and the amount of discarded fish has dropped by an amazing 80%. “Twenty years ago, they wrote the obituary for this fishery,” says Brad Pettinger, president of the Oregon Trawl Commission. “We demonstrated we can be good stewards of a public resource.” This West Coast success is a testament to what’s possible. It’s also a model for other fisheries around the world.</t>
  </si>
  <si>
    <t>On the path to sustainable farming</t>
  </si>
  <si>
    <t>American food production helps feed the world, but it takes a heavy toll on the environment. Agricultural runoff is the source of 70% of the nitrogen that causes a massive dead zone in the Gulf of Mexico. Excess fertilizer also forms nitrous oxide, a potent greenhouse gas. EDF is working with farmers to improve fertilizer efficiency and make farmland more resilient to climate change. A suite of approaches—precision nutrient management, cover crops, no-till, natural buffers and wetlands—can minimize fertilizer loss and improve water quality. But farmers need access to the right fertilizer efficiency tools. So EDF created NutrientStar, a guide for agricultural producers that reviews how well these tools work on the farm. To hasten the transition to sustainable farming, we’re also leveraging Walmart’s food supply chain to create demand for sustainably grown crops. Partners include Land O’Lakes, Campbell Soup Company and the National Corn Growers Association. Food companies and agribusiness have committed to improved conservation practices on more than 20 million acres of grain by 2022, putting us nearly halfway to our goal of 45 million acres.</t>
  </si>
  <si>
    <t>Zooming in on neighborhood air quality, block by block</t>
  </si>
  <si>
    <t>Better monitoring of air quality is vital if we are to reduce air pollution that affects billions of people worldwide. But monitors are sparse, with less than a handful in many U.S. urban areas. So, EDF asked, how can we measure pollutants and get an accurate picture block by block? Joining forces with Google Earth Outreach, we deployed Google Street View cars equipped with pollution sensors in Oakland, CA, a port city with heavy freeway traffic. This allowed us to measure air pollution at street level instead of with typical rooftop monitors. Over a year, the cars combed the 78-square-mile study area, taking readings every 30 meters to obtain three million measurements of pollutants such as nitric oxide. The results identified hotspots that varied greatly from block to block. In parts of the city, pollution levels were eight times higher than in others. We’re now expanding the project to Houston. “This new method makes invisible threats visible, so communities and policymakers can identify sources of pollution and take action,” says EDF chief scientist Dr. Steven Hamburg.</t>
  </si>
  <si>
    <t>New inventions uncover invisible methane leaks</t>
  </si>
  <si>
    <t>At least a quarter of today’s global warming is driven by human-caused emissions of methane, a highly potent greenhouse gas. The oil and gas industry is the single-largest U.S. industrial source of methane pollution, but how much is actually leaking was unknown until EDF brought together 150 scientists from 40 institutions to publish 34 peer-reviewed papers on the U.S. natural gas system. The studies revealed leakage much higher than EPA estimates and led to the first national methane standards. To detect leaks quickly, industry needed a way to monitor facilities around the clock. So EDF challenged inventors to develop detectors that react swiftly. One solution: solar-powered laser systems that upload data to a cloud server. “We can now address fugitive methane in real time, not weeks or months,” says Andrea Carolina Machado Miguens of Statoil, the first producer to use the systems. PG&amp;E and Shell also plan to adopt them. Our next frontier? Mobile devices that can rapidly survey many facilities. EDF is partnering with Stanford University to test promising technologies.</t>
  </si>
  <si>
    <t>Innovations in technology can help ensure sustainable fishing</t>
  </si>
  <si>
    <t>Just as technology helps fishermen target their quarry, it can help regulators monitor the catch. EDF has long advocated electronic monitoring to improve accountability and reduce cost. In New England, we launched a pilot program with the Gulf of Maine Marine Research Institute that brings satellitebased technology to the groundfish fishery. Electronic monitoring across the fleet—using sensors and smart cameras that can detect catch patterns—is a more accurate way to ensure compliance with catch limits than today’s system, in which human observers are present on just one out of seven boats. The current lack of oversight allowed cheaters like fishing mogul Carlos Rafael, who owned 40 boats, to profit illegally. Known as “The Codfather,” Rafael was convicted of mislabeling millions of pounds of fish and exceeding catch limits. After advocacy by EDF and allies, regulators voted in 2017 to overhaul the monitoring program. “These innovations can improve science and restore fairness to the industry,” says our Northeast fisheries manager Joshua Wiersma.</t>
  </si>
  <si>
    <t>A historic agreement on Western water</t>
  </si>
  <si>
    <t>Western water shortages can only be solved cooperatively. In 2017, EDF spearheaded a deal that makes more Colorado River water available for the environment. Under the agreement— the first of its kind—the city of Phoenix, the State of Arizona, the U.S. Bureau of Reclamation and the Walton Family Foundation paid $6 million to the Gila River Indian Community in exchange for their leaving 40,000 acre-feet of the tribe’s water allotment in Lake Mead—equal to 35% of Phoenix’s annual consumption. The extra water will slow the lake’s decline and lock in supply for wildlife. It’s a model for cooperative conservation deals throughout the parched West. Says Gov. Stephen Roe Lewis of the Gila River Community (pictured): “Working with partners like EDF, we’re helping preserve the health of the Colorado River system.”</t>
  </si>
  <si>
    <t>A brighter future for the Mississippi River Delta</t>
  </si>
  <si>
    <t>The world’s largest coastal restoration project got a boost in June 2017, when Louisiana approved a master plan to address its land-loss crisis. EDF’s coalition mobilized the support of more than 200 businesses. The plan outlines how $50 billion is to be spent over 50 years on projects such as restoring barrier islands and rebuilding wetlands. Already, 135 projects have been completed or are underway, including 50 miles of barrier islands. Key to the plan is replenishing wetlands—which help protect New Orleans from storms—by diverting sediment-rich Mississippi River water. We’re sharing our coastal work with planners in other areas experiencing severe flooding. Says Steve Cochran, director of EDF’s Mississippi River Delta work: “Coastal areas from Miami to the Mekong Delta face similar challenges.”</t>
  </si>
  <si>
    <t>To a gigaton and beyond</t>
  </si>
  <si>
    <t>EDF continued to call on major corporations to lead on climate in 2017. In April, our 11-year collaboration with Walmart resulted in the launch of Project Gigaton, an unprecedented pledge from the world’s biggest retailer to shrink its supply chain greenhouse gas emissions by one billion tons by 2030, more than Germany emits in a year. This ambitious goal engages Walmart’s more than 100,000 suppliers and sets a bold new bar for companies across the globe. From joint efforts with Midwestern crop advisors to partnerships with major Walmart suppliers such as Campbell Soup Company and Smithfield Foods, EDF is helping to focus efforts on five areas that hold the potential for the largest emissions reductions.</t>
  </si>
  <si>
    <t>FREIGHT</t>
  </si>
  <si>
    <t>Working with nonprofits on the ground, EDF is exploring how businesses that buy beef and soy from Brazil can call on governments to help achieve a goal of zero net emissions from the Amazon by 2020. Why? Cutting a quarter of annual global deforestation would prevent a gigaton of CO2 emissions.</t>
  </si>
  <si>
    <t>AGRICULTURE</t>
  </si>
  <si>
    <t>EDF’s science-based strategies show farmers the path to more efficient fertilizer use on more than 20 million acres of cropland, preventing up to half of the fertilizer from ending up in local waterways and the air. Why? Fertilizer escapes into the air as nitrous oxide, a potent greenhouse gas.</t>
  </si>
  <si>
    <t>PRODUCT DESIGN AND USE</t>
  </si>
  <si>
    <t>EDF experts are examining the life cycle of products such as computers and home appliances— from raw materials through use and disposal— to spot potential pollution reductions. Why? Global production and use of all consumer products accounts for 60% of the world’s carbon emissions.</t>
  </si>
  <si>
    <t>FOOD WASTE</t>
  </si>
  <si>
    <t>EDF’s online toolkit can help farmers reduce on-farm food waste. Our study of waste on the farms of some of Walmart’s biggest suppliers will inform the company’s policy. Why? 10 million tons of food is discarded or left unharvested on U.S. farms annually.</t>
  </si>
  <si>
    <t>DEFORESTATION</t>
  </si>
  <si>
    <t>EDF is helping to steer businesses toward cleaner, leaner distribution through streamlined networks, cleaner fuels and switching from road to rail. Why? Freight accounts for 16% of all U.S. corporate greenhouse gas emissions.</t>
  </si>
  <si>
    <t>Turning the corner on climate change</t>
  </si>
  <si>
    <t>EDF 2016 Annual Report</t>
  </si>
  <si>
    <t>The nations of the world made history in 2016, when the Paris climate pact, negotiated by 195 nations, entered into force years earlier than expected. Countries from India to Japan have now formally adopted the agreement, crossing the threshold of 55% of global emissions needed for it to take effect. For the first time, developed and developing countries alike committed to reducing carbon pollution. “By publicly announcing strong commitments early, China and the United States—the two biggest emitters—inspired others to step up,” says Gwen Ruta, senior VP for climate and energy. “In the aftermath of the U.S. election, EDF will work to ensure that the Paris accord continues to move forward.” Hundreds of the world’s largest companies have committed to help transition to a low-carbon economy. That leadership will be essential as we protect the Paris agreement and basic environmental laws. In China, our work on pilot carbon-trading programs helped give Beijing the confidence to commit to launching a national carbontrading program in 2017. And in the United States, we helped replace obsolete rules with new policies at the federal and state level that reward innovative ways of reducing pollution. The Paris agreement aims to keep the rise in global temperatures well below 3.6°F. (2°C.)— beyond which the risks increase significantly— and to pursue efforts to limit the rise to 2.7°F. With our partners, EDF has identified a set of actions in key countries and sectors that will be enough to turn the corner on climate by 2020, so that emissions of both long-lived and short-lived climate pollutants stop going up and start coming down. We advocated the use of markets within the Paris framework as the most efficient way to reduce pollution by harnessing private sector innovation. So far, 92 countries have expressed interest in using markets to meet emission reduction targets. The Paris agreement includes provisions backed by EDF ensuring that emissions reductions will be measured, reported and verified—crucial rules of the road for thriving markets. “Now we need to translate political will into implementation,” says Dr. Nathaniel Keohane, EDF’s VP for global climate. In Europe and the United States, EDF has also introduced new standards to boost investor confidence in financing energy efficiency.</t>
  </si>
  <si>
    <t>Landmark chemicals law will make everyday products safer</t>
  </si>
  <si>
    <t>For 40 years, the law that was supposed to protect Americans from dangerous chemicals in everyday products simply didn’t work. The Toxic Substances Control Act of 1976 was so badly broken that it left the Environmental Protection Agency unable to regulate even known carcinogens like asbestos. Still, numerous efforts to reform the law failed. All that changed in 2016 when Congress passed a sweeping overhaul. It’s the biggest improvement to a major environmental law since the Clean Air Act and Safe Drinking Water Act were amended a generation ago, and EDF was at the center of it. “It took bipartisan leadership, stakeholders willing to seek common ground, and many years to reform this dysfunctional law,” says EDF biochemist Dr. Richard Denison, who spent 15 years pressing for change. “This adventure had more close shaves than a Jason Bourne movie.” The road to reform goes back to 1997, when EDF published Toxic Ignorance, a seminal report revealing that basic health data were lacking for many chemicals we use every day. At the time, Denison was trying to help companies identify safer chemicals, but without data it couldn’t be done. By 2008, he was posting detailed critiques of EPA’s chemicals program on a blog that became a must-read for congressional staffers, industry insiders and environmental advocates. In 2013, Senators Frank Lautenberg (D-NJ) and David Vitter (R-LA) introduced a bipartisan, albeit flawed, reform bill. When Lautenberg died, Senator Tom Udall (D-NM) took up the cause. Denison provided expert advice to members of both parties, and EDF worked tirelessly to improve the bill and broaden support with partners like the March of Dimes. The work paid off. The much-improved Frank R. Lautenberg Chemical Safety for the 21st Century Act was brought to the Senate floor by unanimous consent and passed on a voice vote. The House voted in favor by an overwhelming 403 to 12. In June 2016, President Obama signed it into law. EPA is now required to review the safety of chemicals already in use as well as the approximately 700 new chemicals introduced each year before they come on the market. And EPA finally has the power to ban dangerous chemicals from everyday products.</t>
  </si>
  <si>
    <t>A quiet revolution in sustainable farming</t>
  </si>
  <si>
    <t>Fred Yoder farms 1,500 acres of corn and wheat in the Ohio grain belt, where generations of farmers have raised crops. But unlike his forebears, Yoder practices conservation tillage and precision management of nutrients. He is part of a growing number of American farmers dedicated to sustainable agriculture. “If we are to feed a growing population,” says Yoder, “agriculture must increase productivity and reduce its environmental footprint.” In any given year, only 40% of the fertilizer that farmers apply is taken up by crops. Much of the rest runs off into rivers and lakes, creating huge algae blooms in the Gulf of Mexico, Lake Erie and the Chesapeake Bay that choke marine life and threaten drinking water. Excess fertilizer also escapes into the atmosphere as nitrous oxide, a potent greenhouse gas. EDF is tackling the problem with a focus on grain, the biggest source of fertilizer pollution. We began a decade ago and have helped farmers on 750,000 acres in 12 states cut fertilizer loss by 10 to 20%, while maintaining yields. But to solve the problem, we need a nationwide effort, so we engaged Walmart, America’s biggest grocer. Three years ago, Walmart asked its suppliers to find ways to reduce fertilizer runoff and improve soil health. So far, 16 companies representing 30% of the U.S. food and beverage market have signed on, setting goals to improve water quality and reduce greenhouse gas emissions. Campbell Soup Company, Kellogg’s, Smithfield Foods and others have committed to having the farmers who supply them adopt best practices on 23 million acres by 2020. But these companies aren’t usually in direct contact with the farmers in their supply chain, and farmers themselves often lack the information to apply fertilizer most efficiently. To bridge these gaps, EDF teamed up with the giant cooperative United Suppliers (now part of Land O’Lakes), whose members advise farmers growing crops on 45 million acres. Together, we developed a program to train advisors to farmers on ways to reduce fertilizer loss and improve soil health. EDF’s goal: to have half of all U.S. corn sustainably grown by 2020. Says Yoder: “Across the Midwest, EDF is helping farmers like me transition to climate-friendly agriculture.”</t>
  </si>
  <si>
    <t>A brighter future for oceans</t>
  </si>
  <si>
    <t>People have long thought of the oceans as an inexhaustible source of food. But generations of heavy fishing and ill-conceived management have proved devastating for fish and coastal communities. In a classic tragedy of the commons, fishermen have felt compelled to catch the last fish before someone else does. As a result, some scientists warned that overfishing could take wild seafood off the menu by 2050. But this doesn’t have to be our future. New peer-reviewed research by EDF and experts at the University of California at Santa Barbara and the University of Washington documents the immense potential of fisheries to recover— and much faster than previously thought. The groundbreaking study, published in the Proceedings of the National Academy of Sciences, shows that with proper management more than three-fourths of the world’s fisheries can be healthy within a decade, compared to one-third today. The study examines 4,713 fisheries, and its conclusions are being borne out in fisheries around the globe. Implementing reforms like secure fishing rights will increase fish populations, boost profits, enhance food production and help fisheries become more resilient to climate change. How? By granting fishermen a right to a share of the catch—or access to a traditional fishing area—in exchange for adherence to sciencebased catch limits. This gives fishermen a reason to conserve: They benefit as fish populations recover and catches increase. This approach, championed by EDF, helped triple red snapper populations in the Gulf of Mexico and is now established around the United States. By working to keep fisheries law strong and by implementing secure fishing rights, we’ve helped drive a 60% drop in overfished species in U.S. federal waters. We’re now expanding our impact globally. EDF advised key officials as they rewrote the European Union’s fisheries law, committing member nations to end overfishing. In Sweden, for example, the government has endorsed our recommendations for reforms, including secure fishing rights, for the country’s most important fisheries in 2017. It’s all part of our effort to make sustainable and profitable fishing the norm worldwide.</t>
  </si>
  <si>
    <t>A banner year for controlling methane</t>
  </si>
  <si>
    <t>California’s Aliso Canyon disaster spewed about 100,000 tons of methane from a natural gas storage facility over 112 days. It was a reminder of how common methane leaks are in the U.S. oil and gas system. The reality is that thousands of smaller leaks happen daily, from wellheads to pipes under streets. Methane, the main component of natural gas, is 84 times more potent than carbon dioxide over a 20-year period. It accounts for a quarter of the warming we experience today, and leakage from oil and gas operations is a serious part of the problem. So it was good news when, in 2016, Mexican President Enrique Peña Nieto and Canadian Prime Minister Justin Trudeau joined President Obama in pledging to slash emissions. Each nation has vowed to cut methane from new and existing oil and gas facilities by 40–45% from 2012 levels by 2025. EDF played a pivotal role by providing technical expertise to regulators and working with local partners in each country to build support for the action. The three countries together account for about 20% of global oil and gas methane emissions. Their commitments, when fully achieved, will reduce global emissions from the oil and gas industry by nearly 10%. In the run-up to the nations’ pledges, EDF led a multiyear campaign to reduce methane from oil and gas operations in the United States, at both the state level and nationally. In 2016, EPA, buttressed by EDF’s scientific and economic data, finalized federal rules limiting methane emissions from new and modified upstream and midstream facilities. The federal rules built on our successes in getting Colorado, Wyoming and other states to regulate emissions.</t>
  </si>
  <si>
    <t>Finding the ways that work</t>
  </si>
  <si>
    <t>One evening in 1966, a small group of scientists and a lawyer met in a modest living room on Long Island, NY. The scientists had amassed clear evidence that the pesticide DDT was threatening the survival of magnificent birds of prey like the osprey, but local officials had ignored their appeals. So they did something highly unusual at the time: they went to court on behalf of the environment. Ultimately, they won a nationwide ban on DDT. When the lawyer and scientists joined forces that day, it marked a turning point for conservation in America and led to their incorporating Environmental Defense Fund in 1967. We soon strengthened the partnership of science and law by becoming the first U.S. environmental group to hire full-time Ph.D. economists, because we recognized that market forces can drive either pollution or progress—and we wanted to harness those forces for good. We also hired MBAs and political experts who could turn great ideas into reality. And we forged unlikely alliances—with ranchers, farmers, fishermen, business leaders and officeholders from both sides of the aisle— to create durable solutions. In 50 years, EDF has grown from a handful of people on Long Island to a global force, with staffers working in more than 15 countries and some 1.5 million members from all walks of life. Now, as a newly elected U.S. president vows to roll back bedrock environmental protections, we must summon all of our strength to defend them. No single organization can possibly do everything that is needed to address today’s urgent environmental challenges. But by working with partners at every level, we can and do make a lasting difference.</t>
  </si>
  <si>
    <t>Forging solutions that help people and nature prosper</t>
  </si>
  <si>
    <t>We are pleased to report some important achievements in 2016. In June, our years of bipartisan advocacy paid off when Congress passed legislation to help protect Americans from toxic chemicals in consumer products. It is the most significant national environmental law in decades, a heartening achievement in these partisan times. In October, 195 countries agreed to limit carbon emissions from global aviation, using a market-based method that EDF helped develop. Shortly afterward, the Paris climate agreement came into force, years earlier than expected. The U.S. election raises real concerns about the future of climate action. EDF and our allies are determined to ensure the continued strength of the Paris accord and to defend against threats to other vital environmental protections. Meanwhile, the tide is starting to turn for the world’s oceans. Three-quarters of global fisheries could be healthy within ten years, our recent study shows, if the sustainable management that EDF is helping to put in place continues to take hold around the world. We’re also seeing increased engagement on the part of farmers and other landowners to protect ecosystems. For example, in our program with Walmart and its grocery suppliers, companies have committed to cut fertilizer pollution on 23 million acres. Solving global challenges means expanding our global footprint. This year we celebrated the launch of Environmental Defense Fund Europe, which is already helping to drive progress on clean energy and fisheries reform. These advances would not have been possible without your support. Thank you. While there are momentous challenges ahead, we are confident that, together, we can meet them.</t>
  </si>
  <si>
    <t>The rigor of science</t>
  </si>
  <si>
    <t>EDF was founded by scientists, and we continue to use the latest science to identify the most serious problems and most effective remedies. We apply a combination of approaches: doing the science ourselves, partnering with academics, hiring visiting scientists and convening expert panels. Today—half a century after our founding— science is as important as ever. A case in point: our work to reduce methane emissions from oil and gas operations. Chief scientist Dr. Steven Hamburg identified the problem of methane pollution six years ago, then co-authored a peer-reviewed paper finding that the potential short- and medium-term climate benefits of natural gas as a substitute for coal or oil could be lost if too much was leaking. To close a critical data gap on the amount of leakage, EDF launched the biggest research project in its history—16 field studies of the natural gas system—in collaboration with more than 125 academic investigators and industry partners. The studies, which have yielded more than 25 papers in peer-reviewed journals, revealed that leaks were occurring all along the system, from wellheads to pipelines, and that emissions were much higher than EPA or industry had estimated. In 2016, responding in part to our work, EPA raised its estimate of methane emissions by 34% and committed to strong action. EDF science helped prod federal regulators, state governments and other nations to act on methane.</t>
  </si>
  <si>
    <t>HOW EDF IS PROMOTING CLEAN ENERGY</t>
  </si>
  <si>
    <t>To meet its ambitious climate goals, the United States must transform its antiquated electric grid. Today, a jumble of obsolete rules encourages utilities to build more power plants, impeding progress toward a clean energy future. That’s why EDF is working in key states that make up half the U.S. electricity market. Here are examples of what we’re doing. EDF GOALS • Rewrite old rules to reward conservation and clean energy • Modernize the electric grid so it’s intelligent and interactive • Empower customers to make smart energy choices • Spur private investment in energy efficiency and renewables CA: In 2016, EDF helped extend climate change legislation that we co-sponsored in 2006. The new law requires emissions to be cut 40% below 1990 levels by 2030. OH: EDF beat back FirstEnergy’s proposed $12 billion bailout that would have kept aging coal plants running at customers’ expense. NY: Regulators adopted EDF’s proposals to link utilities’ earnings to emissions cuts and to open the energy system to clean-tech innovation. NC: We helped create new ways to finance energy-saving retrofits for members of rural electricity cooperatives, many of whom are low-income. IL: EDF helped develop a first-of-its-kind metric that will link a major utility’s earnings to its greenhouse gas reductions. TX: Pecan Street Inc., a test bed for clean energy innovation co-founded by EDF, advances smart grid technology.</t>
  </si>
  <si>
    <t>The insights of economics</t>
  </si>
  <si>
    <t>In the mid-1970s, EDF became the first U.S. environmental group to hire Ph.D. economists to work alongside our scientists, lawyers and policy experts. Some environmentalists were skeptical, but results soon showed we could win greater pollution reductions at lower cost by tapping the power of innovation. Since then, economics has been integral to our success in all program areas. Our market-based plan to reduce acid rain, which had been devastating lakes and forests, was written into the 1990 Clean Air Act. The legislation required power plants to cut their sulfur dioxide pollution in half, but let them decide how to do it. To date, SO2 emissions have dropped by more than 85% overall, at a fraction of the predicted cost. For oceans, EDF’s partnerships with fishermen helped overcome a congressional moratorium on catch shares, an economically effective method to protect fisheries. And in 2010, the National Oceanic and Atmospheric Administration adopted our approach as part of its official policy to end overfishing. Granting fishermen secure fishing rights works, because it aligns the needs of fishermen with the needs of the oceans and the people who depend on seafood for nourishment. Rigorous economics has helped EDF win greater results at lower cost for clean air, clean water and habitat protection, prompting The Economist to call EDF “America’s most economically literate green campaigners.”</t>
  </si>
  <si>
    <t>The power of partnerships</t>
  </si>
  <si>
    <t>When EDF wants to drive change across industries and supply chains, we reach out to major corporations that have the leverage to transform how things are done. It’s been that way since we teamed up with McDonald’s in 1990—the very first partnership between an environmental group and an industry leader. Over the course of a decade, McDonald’s eliminated more than 300 million pounds of packaging, recycled one million tons of corrugated boxes and reduced restaurant waste by 30%. Other restaurant chains quickly followed suit. We accept no funding from corporate partners, freeing us to set aggressive goals and spread innovations across entire industries. In our ten-year partnership with Walmart, for example, the world’s largest retailer has delivered leadership in removing hazardous chemicals from tens of thousands of consumer products (see p. 7) and in making a companywide commitment to reduce 20 million metric tons of greenhouse gas emissions from its supply chain. With EDF’s help, Walmart far exceeded that goal, cutting nearly 36 million metric tons. Now Walmart has made a new commitment to work with its suppliers to reduce one gigaton of carbon pollution by 2030—more than Germany emits in a year. Leadership from companies will be essential in demonstrating that we can address climate change while creating shared prosperity.</t>
  </si>
  <si>
    <t>Leadership in politics</t>
  </si>
  <si>
    <t>When Congress passed the Frank R. Lautenberg Chemical Safety for the 21st Century Act—by voice vote in the Senate and 403–12 in the House—it was a victory that would not have been possible without EDF Action, our political advocacy partner. EDF Action, unlike EDF itself, can engage in unlimited lobbying of Congress and state legislatures. This provides the muscle to fight for environmental legislation while cutting through misleading arguments of well-funded opponents. While the 2016 election signals challenges ahead, ultimately Americans strongly support environmental protection and will press their elected representatives to deliver. EDF Action is working to build a bench of environmental champions among both Republican and Democratic officials. We are also active at the state level. For example, in Wyoming we worked with Governor Matt Mead, the Wyoming Outdoor Council and local community members in the Upper Green River Basin—the heart of the state’s natural gas country—to enact some of the nation’s strongest air pollution laws for oil and gas drilling. No major environmental law has ever passed Congress without bipartisan backing. Even in a polarized political environment, EDF Action will continue to fight for our values and create coalitions for environmental defense.</t>
  </si>
  <si>
    <t>SOLUTIONS TO WATER SCARCITY IN THE WEST</t>
  </si>
  <si>
    <t>Years of drought in the West are bringing a flawed water system to the breaking point. But the crisis has created an opportunity to improve the way water is managed. EDF is developing a series of pilot projects in some of the hardest hit regions. After California passed a law in 2014 to safeguard groundwater, we began working with allies in the San Joaquin Valley, where many wells have gone dry. We’re providing leadership training to managers of small water districts to restore safe drinking water to parts of the Central Valley. We’re also working with state agencies to promote water sharing that encourages conservation and sends water to where it’s most needed. Meanwhile, another critical Western water source, the Colorado River, is seriously overallocated. Facing mandated cuts in water usage, California, Arizona and Nevada are negotiating voluntary reductions in their share of water from the Colorado. Seizing this opportunity, EDF is creating a water exchange program in Arizona, which gets 40% of its water from the river, that will enable the state to manage a reduced supply.</t>
  </si>
  <si>
    <t>GETTING LEAD OUT OF DRINKING WATER</t>
  </si>
  <si>
    <t>The water crisis in Flint, MI, may have shocked the nation, but it is not an isolated incident. Nationwide, hundreds of thousands of children have too much lead in their blood, putting them at risk for behavioral and learning problems and reduced IQs. Drinking water is the second-largest source of lead exposure, after paint. An estimated six to ten million American homes still rely on lead service lines connecting them to water mains. “In these homes, any time you take a drink, the water could have high levels of lead,” says Tom Neltner, EDF chemicals policy director. “Since you can’t see, smell or taste lead in water, you don’t know when the water is unsafe.” EDF is pushing for an overhaul of EPA’s lead in drinking water rule, first issued in 1991. The revised rule should require a full inventory of existing lead service lines and steady progress toward removing them. We are also working with regional groups like the Healthy Homes Coalition of Western Michigan to encourage full replacement of lead service lines to homes.</t>
  </si>
  <si>
    <t>PHILIPPINES Homegrown solutions</t>
  </si>
  <si>
    <t>In the Philippines, community buy-in is essential, not only to create reforms that last, but also to ensure the support of legislators, who must approve any reforms. So for 18 months, our partners held dozens of meetings in local communities. The result: three pilot projects to establish fishing rights programs combined with marine reserves. Residents of the island of Ayoke came up with an ingenious solution to avoid potential fishing conflicts, by establishing two ringshaped fishing areas around their island. Island fishermen are granted exclusive fishing access to the inner kilometer, while fishermen from other villages who agree to adhere to the rules, which include spawning closures and gear restrictions, are granted access to the outer kilometer. The reduction in fishing effort allows fish stocks to recover. “We’d never been so included before,” said Analou Lumapguid, a community leader. “After all those meetings, debates and even times when some of us cried, we now see the results of our efforts.” Sixteen other sites are now in the final stages of design.</t>
  </si>
  <si>
    <t>MAKING THE GULF COAST WHOLE AGAIN</t>
  </si>
  <si>
    <t>Louisiana’s coast is home to nearly two million people, provides vital habitat for wildlife and contributes enormously to the national economy. But the state is vulnerable to storm damage, in part because of the ongoing loss of coastal wetlands that once buffered the force of storms. Every hour, a football field of marshland erodes into open water. Without bold action, Louisiana’s coast will continue to disappear, putting people, wildlife and industries at risk. Now, powered by billions of dollars that BP agreed to pay in damages for the 2010 oil disaster, Louisiana is embarking on the largest coastal restoration project ever attempted. The money will help fund the Coastal Master Plan, the state’s blueprint for coastal restoration and protection efforts, which EDF helped create. For example, by diverting sediment-rich Mississippi River water to the surrounding wetlands, we can help save the delta from collapse. This massive project will rebuild the coastline and revitalize struggling communities. The lessons learned here will help other regions that face rising seas and extreme storms.</t>
  </si>
  <si>
    <t>PARTNERS IN A FIGHT AGAINST EXTINCTION</t>
  </si>
  <si>
    <t>In 2016, EDF launched a nationwide effort to save the beloved monarch butterfly, whose populations have declined a staggering 90% in just two decades. A key reason for the monarch’s decline is the loss of its milkweed habitat, a casualty of increased use of agricultural herbicides, climate change and other factors. In response, EDF and partners introduced the Monarch Butterfly Habitat Exchange, in which farmers can earn credits for conserving and creating monarch habitat. The credits can then be sold through an exchange to the wide array of stakeholders who want to see the monarch recover. Under the exchange, it will be more profitable for farmers to protect milkweed than to eliminate it. Over the summer, EDF scientists traveled the country developing methods to accurately measure the quality of milkweed and nectar plant habitat. “Now we can better direct investments for maximum bang for the buck,” says EDF director of conservation strategy David Wolfe. The monarch’s recovery could make a controversial listing under the Endangered Species Act unnecessary.</t>
  </si>
  <si>
    <t>UNITED STATES New frontier: Recreational fishing</t>
  </si>
  <si>
    <t>In the Gulf of Mexico, the secure fishing rights program for commercial red snapper, which EDF helped design, has been a resounding success. But recreational fishing, which accounts for half the catch, is not part of the program and is poorly managed, leading to overfishing and large discards of fish. EDF helped recreational fishermen launch a two-year pilot program for headboats, or large charter boats. The result: 19 boats were able to take twice the number of customers fishing—an additional 60,000 each year—for red snapper and gag grouper. They could also fish year-round under strict catch limits, while those not in the program saw their seasons shortened to just nine days for red snapper in 2014. Discarded fish— typically dead or dying—dropped by nearly half, and revenues improved. The new approach could be a model for managing recreational fishing nationwide. EDF now supports proposals before the Gulf fishery council to expand the approach to the entire Gulf for-hire fishing industry, which includes more than 1,000 charter boats.</t>
  </si>
  <si>
    <t>BELIZE A model for small-scale fisheries</t>
  </si>
  <si>
    <t>The Mesoamerican Reef—the largest barrier reef in the Western Hemisphere—hugs the Belizean coast and supports nearly 500 species of fish. Many local residents depend on the reef for their survival, but overfishing and development have taken a toll. In 2008, EDF teamed up with the Wildlife Conservation Society and local partners to enlist fishermen, policymakers and managers in pilot projects to help preserve the reef by ending the threat of overfishing. Local fishermen were granted rights to fish in a designated area and became stewards of their fisheries. In just a few years, fish populations began to rebound in nearby marine reserves, and illegal fishing dropped 60%. That progress led the government to roll out the system nationwide. In June 2016, Belize became the first country to adopt a national, multispecies fishing rights program for small-scale fisheries. “The adoption of fishing rights here shows other countries that reforms can benefit both the environment and fishermen,” says Larry Epstein, director of EDF’s Belize oceans project.</t>
  </si>
  <si>
    <t>CLEANER, FRIENDLIER SKIES</t>
  </si>
  <si>
    <t>If aviation were a country, it would be a top ten emitter of carbon dioxide. What’s more, if left unregulated, its CO2 emissions could quadruple by 2050 as new jets take wing. That’s why EDF has been engaged in getting governments, through the International Civil Aviation Organization (ICAO), to cap the carbon pollution of all international flights and to use carbon markets to help airlines meet that cap cost-effectively. In a major achievement, ICAO reached an agreement in October 2016 adopting a global market-based measure to limit net carbon emissions at 2020 levels. This marks the first time an entire global industry has agreed to limit its total emissions, and it’s important because aviation is not covered by the Paris climate agreement. At least 65 nations have signaled that they will participate immediately. “The agreement provides a basis for moving forward,” says Annie Petsonk, EDF’s international counsel, “but it isn’t perfect. We now need to ensure transparency, environmental integrity and even broader participation.”</t>
  </si>
  <si>
    <t>REMOVING HARMFUL CHEMICALS</t>
  </si>
  <si>
    <t>Shoppers want products for their families to be free from hazardous chemicals. EDF played a decisive role in helping Walmart identify and significantly reduce the use of eight harmful chemicals in the personal care products sold at its U.S. stores. Walmart asked its suppliers to phase out the chemicals under a sustainable chemistry policy it developed with EDF in 2013. In 2016, Walmart reported its suppliers achieved a 95% reduction by weight of the eight chemicals from their products. That amounts to about 23 million pounds of hazardous chemicals removed from everyday products. EDF senior manager for consumer health Boma Brown-West says, “We helped Walmart develop key criteria for its policy, including prioritizing the chemicals of highest concern, increasing transparency and advancing safer substitutes.” Walmart’s current policy affects about 90,000 items made by 700 manufacturers that are sold in U.S. Walmart and Sam’s Club stores. Customers at other retail stores will find the safer products sold there as well.</t>
  </si>
  <si>
    <t>A new generation of environmental leaders</t>
  </si>
  <si>
    <t>When we launched EDF Climate Corps in 2008, we knew it was a powerful idea: to pair graduate students with companies looking to reduce their environmental footprint. For companies, the experience can be an eye-opener. Says a manager at Bloomberg BNA, “By day two on the job, our EDF Climate Corps fellow saved us $100,000.” Since the program’s inception, hundreds of EDF Climate Corps fellows have identified projects that could reduce greenhouse gases equal to the annual emissions of 430,000 cars. This summer, 125 fellows helped clients ranging from a winery in California to a Coca-Cola bottling plant in Shanghai. And clothing retailer Gap Inc. enlisted Marine Corps veteran and Climate Corps fellow Lillian Mirviss to help reach its ambitious target of slashing emissions 50% by 2020. Mirviss identified three distribution centers as potential sites for solar power. Her solution can be applied to Gap Inc.’s other distribution centers and provides a template for other companies to follow.</t>
  </si>
  <si>
    <t>CHINA COMMITS TO LIMITING CARBON</t>
  </si>
  <si>
    <t>The road to stabilizing the world’s climate leads through China, the world’s biggest greenhouse gas emitter. Twenty-five years ago, Beijing called on Dr. Daniel Dudek, now EDF’s VP for Asia, to participate in the country’s first pilot projects with economic incentives for pollution control. Recently, EDF provided technical assistance as China launched seven carbon-trading programs. That set the stage for Beijing to roll out a national carbon-trading program, the world’s largest, in 2017. “EDF’s goal is to help China develop infrastructure and policies needed to shift the economy toward a low-carbon future,” says Dr. Zhang Jianyu, our China managing director. The transition is being implemented by a new generation of enforcement officers, 34,000 of them trained through a program EDF established with leading universities. And since much of China’s pollution comes from factories that export goods, we began a green supply chain initiative that uses the purchasing power of the government and multinationals to improve energy efficiency.</t>
  </si>
  <si>
    <t>MOMS MAKING A DIFFERENCE</t>
  </si>
  <si>
    <t>No one fights harder for clean air than a mom. That’s why 900,000 motivated mothers (and fathers) have joined Moms Clean Air Force, an EDF-backed community launched in 2011 to tackle pollution and climate change. Moms works across the United States on national and local issues, meeting with lawmakers at every level of government to build support for commonsense solutions to pollution. This year, Moms backed EDF’s health team in the fight for chemical safety reform. Co-sponsor Senator Tom Udall (D-NM) credited the group with helping win passage of this landmark legislation. Moms’ new advocacy partner, Clean Air Moms Action, was launched in August 2016 with a mission to mobilize women. Some 500 activists recruited volunteers, made phone calls and knocked on doors to encourage women to vote for the environment. Parents have passion and power, and Moms is harnessing their strength to fight for a safe, clean environment for today’s children and future generations.</t>
  </si>
  <si>
    <t>PROTECTING TROPICAL FORESTS</t>
  </si>
  <si>
    <t>Deforestation and forest degradation account for about 15% of global carbon dioxide emissions, so protecting tropical forests offers one of the biggest immediate opportunities for reducing emissions. In Brazil, which contains one-quarter of the world’s rainforests, EDF has been working with state governments and indigenous communities to ensure that preserving forests—and the carbon they store—is more valuable than clearing the land for farming. Impressively, Brazil has reduced deforestation by more than 70% since 2004. The government was able to put the brakes on large-scale slashing and burning in large part because it recognized indigenous peoples’ land rights and created protected areas that cover roughly 40% of the Amazon. Recently, however, there’s been political instability and an uptick in deforestation. In response, EDF is finding other ways to drive progress. For example, we’re working with major companies such as McDonald’s to demand that production of commodities like soy, beef and timber leave forests intact.</t>
  </si>
  <si>
    <t>Seizing every opportunity to cut U.S. greenhouse gas emissions</t>
  </si>
  <si>
    <t>In 2016, EDF helped score important wins to cut U.S. climate pollution, including methane rules for the oil and gas sector, greenhouse gas standards for heavy trucks and a California law to further reduce emissions. In coalition with the American Lung Association, faith organizations, the U.S. Conference of Mayors and others, we went to court to defend EPA’s Clean Power Plan, which would set national limits on carbon pollution from power plants and reduce unhealthful soot and smog. Many states and electric utilities have affirmed they can meet the new standards and are already making clean energy investments. Companies like General Mills, Tesla and Walmart have shown we can address climate while growing jobs and competing globally. In 2017, we face a challenging landscape at the federal level and will work vigorously on every front to defend these gains.</t>
  </si>
  <si>
    <t>A different kind of environmental organization</t>
  </si>
  <si>
    <t>Breakthroughs 2015 Annual report</t>
  </si>
  <si>
    <t>In 1966, a small group of scientists on Long Island began fighting to save the bald eagle and other wildlife from being wiped out by DDT. They teamed up with a lawyer, went to court, and eventually won a U.S. ban on the pesticide. It was the first great victory for the modern American environmental movement— and the birth of Environmental Defense Fund. Almost 50 years later, EDF remains committed to science-based solutions. In time, we became the first environmental group to hire economists to work alongside our scientists, lawyers and policy experts. We found that if you make environmental protection pay, people will invent all kinds of ways to make it happen. Because market forces can either hurt or help the natural world, we work to get the incentives right, harnessing the power of markets to reward conservation and deliver the most benefit and protection per dollar. To succeed in the long run, environmental solutions must be economically sustainable. In a polarized world, EDF remains resolutely nonpartisan, working at the center with an ambitious, pragmatic approach. This gives us —and our more than one million members— a seat at the table when the big issues are being decided. All in all, our unique approach makes EDF a different kind of environmental group. One of our fisherman partners, Rich Young, the former harbormaster of Crescent City, CA, summed it up this way: “Environmental Defense Fund is the first group to recognize the human dimension to the crisis.” Everyone wants to live in a world where the air and water are clean, the people healthy, and the fish and wildlife plentiful. To make that world a reality, EDF works alongside a broad range of allies, including farmers, ranchers, fishermen, corporations, government officials and other nonprofit groups, to build lasting solutions. We know how to litigate and play tough defense— it’s our middle name, after all—but we also know how to use these partnerships to drive lasting progress. That’s why we created habitat exchanges, a sort of Airbnb for wildlife that lets landowners get paid for providing appropriate living space for animals. It’s why we help farmers boost food production while using less fertilizer, saving money and cutting pollution at the same time. And it’s why we’ve worked with oil and gas companies to reduce leaks and venting of natural gas—which cuts waste as well as emissions of methane, a potent climate pollutant. Our work with big companies helps drive change through entire business sectors, but we accept no funding from our corporate partners, because our voice must be strong and independent. As we approach our 50th anniversary, EDF is just getting started—because there’s so much to be done. In this annual report, you’ll find many examples of the fresh thinking that makes EDF a different kind of environmental group. None of it could happen without your support.</t>
  </si>
  <si>
    <t>Ending the era of unlimited climate pollution</t>
  </si>
  <si>
    <t>President Obama made history on August 3, 2015, when he unveiled EPA’s Clean Power Plan, the first-ever national standards to cut climate pollution from new and existing power plants. The plan sent a clear signal to the world that the United States is serious about climate change. EDF had been working toward this moment for years, alongside allies like the American Lung Association and the Natural Resources Defense Council. The plan requires that the nation’s 1,000 fossil fuel power plants—which cause roughly a third of U.S. greenhouse gas emissions—cut their emissions 32% below 2005 levels by 2030. EDF members submitted 481,000 public comments. EPA estimates that by 2030 the Clean Power Plan will cut about $8 a month from the average residential utility bill and create tens of thousands of jobs. “States are in the driver’s seat,” says EDF general counsel Vickie Patton. EPA has given states the flexibility to deploy solutions that reflect local priorities while minimizing costs. Many states and power companies have indicated they can meet the standards and are already making clean energy investments. The fight is far from over. Twenty-seven states have filed lawsuits, and there are ongoing attempts in Congress to derail the plan. “We’re in for a political fistfight,” says Jeremy Symons, associate VP for climate policy, “but we have the public on our side.” EDF is committed to supporting and defending the plan—in the courts and in outreach to policy makers and the public. EPA’s authority to act was established in a series of court cases in which EDF played a key role, including at the U.S. Supreme Court. “The rhetoric is out there that the Clean Power Plan is bad for business,” says Mark Buckley, VP for environmental affairs at Staples, “but that is absolutely not the case.” Staples is one of 365 companies to send a letter to governors requesting finalization of state plans. Among its many benefits, the plan is accelerating an energy revolution that’s underway but needs to go faster. That’s why our clean energy team is working in key states such as Illinois, Pennsylvania and Texas, and with power companies like Xcel Energy. We’re unleashing markets for clean technology by eliminating rules that favor outmoded dirty energy and replacing them with ones that foster a modern, efficient grid. With the Clean Power Plan and investments in clean energy, the era of unlimited carbon pollution from U.S. power plants is finally coming to an end.</t>
  </si>
  <si>
    <t>More fish in the water, more food on the plate</t>
  </si>
  <si>
    <t>Growing up in New England, Amanda Leland always loved the sea. Her great-grandfather was a lobsterman, and as a kid she would fish for “blues” with her grandfather. The decline of the New England cod fishery inspired her career in marine science. Leland, now EDF’s senior VP for oceans, recalls a fisherman once telling her, “If I don’t catch the last fish, someone else will.” She grew convinced that fishermen shouldn’t have to choose between conserving the resource and providing for their families. And as a marine biologist, she knew that smart management could unleash the ocean’s natural resilience and achieve a dramatic recovery in fish populations. EDF has championed an innovative approach that grants fishermen secure rights to fish, now and in the future. This creates more of an incentive to fish sustainably, because local fishermen and their communities benefit economically as the fishery grows and catch limits are raised. “With secure fishing rights,” says Leland, “fishermen’s incentives flip from catching as much as possible today to protecting the fishery for the long term.” Globally, three billion people rely on seafood as an important source of protein, but 40% of the world’s fisheries are in trouble. Climate change, habitat loss, ocean pollution and other threats contribute to the problem, but overfishing is the leading cause of fishery depletion worldwide. Now, new research by EDF and partners at the University of California at Santa Barbara and the University of Washington quantifies the immense potential of fisheries to recover if we manage them properly. Presented at the 2015 World Ocean Summit in Lisbon, our research shows that sustainable fishing could more than double the number of fish in the water by 2050, in most places, when compared to current trends. A typical fishery could recover in just nine years. EDF’s growing list of successes in the United States, Belize and Mexico demonstrates what’s possible with the right set of policies and incentives. We’re now focusing on a dozen governments that account for more than threefifths of the global catch, including the European Union, where we helped reform the common fisheries policy, committing Europe to end overfishing by 2020. Reforms at this scale could tip the global fishing economy so that sustainable methods of catching fish take hold worldwide.</t>
  </si>
  <si>
    <t>Breakthroughs may seem sudden, but they’re usually a long time coming—and they never happen by chance. They come from strategy and perseverance. Take China’s historic announcement last fall that the country will launch a national cap-and-trade program by 2017 to cut carbon pollution. It felt like a sudden breath of fresh air and—together with the U.S. Clean Power Plan and commitments made by many other countries—inspired a new era of climate ambition in Paris. But the story began 25 years ago, when EDF economist Dr. Daniel Dudek, who had already helped design the U.S. cap-andtrade program for acid rain, was invited to China to advise officials on creating market-based environmental protection. Dudek, now our VP for Asia, ended up making more than 150 trips to China and offering key technical assistance on the seven carbon-trading pilot programs that gave the Chinese the confidence they needed to take the idea nationwide. Patient work led to a dramatic breakthrough. Another big breakthrough happened on December 17, when the U.S. Senate passed a bipartisan bill to ensure the safety of chemicals in consumer products—the first such reform in 40 years. Once reconciled with the House version and signed by the president, this will mark the culmination of two decades of work by EDF scientist Dr. Richard Denison, a leading expert on chemical safety. Breakthroughs need a strong foundation. For ecosystems, we listened to concerns of private landowners and launched EDF habitat exchanges, which protect wildlife through cooperation rather than conflict with landowners. This year, exchanges became the centerpiece of an effort to protect the greater sage grouse. And for oceans, our strategy to restore fisheries by giving fishermen a greater stake in ocean recovery—which helped triple red snapper in the Gulf of Mexico— is now established on the U.S. West Coast and starting to take hold in Mexico and Belize. New research by EDF and our allies shows how, by giving fishermen secure fishing rights, we can have more fish in the sea and more seafood on the plate. The tenacity needed to achieve such breakthroughs would never be possible without EDF’s dedicated staff and the generous donors who have backed our work for nearly 50 years. Thank you.</t>
  </si>
  <si>
    <t>Rising above partisan politics</t>
  </si>
  <si>
    <t>In politically polarized Washington, EPA’s Clean Power Plan came under withering attack from Congressional opponents in 2015—and our political advocacy partner EDF Action responded with a vigorous defense. The Clean Power Plan will cut power plants’ carbon dioxide emissions nearly one-third below 2005 levels by 2030, but it is fiercely resisted by some in Congress, who introduced at least ten pieces of legislation in 2015 to block the landmark program. Our opponents’ failure to stop the plan is a tribute to the effectiveness of EDF Action and its allies, who have worked tirelessly behind the scenes for clean air and a stable climate. “The plan marks the onset of a clean energy revolution in the United States, which is exactly why some in Congress are trying so hard to block it,” says Elizabeth Thompson, president of EDF Action. “While the rest of the country is moving forward, they remain stuck in the past.” EDF Action designed a campaign of radio, TV and Internet advertising to sway members of Congress in key states. We mobilized Moms Clean Air Force, whose members reached out to their representatives in Congress, urging them to block opposition to the plan. EDF’s Strategic Partners, our network of influential supporters, lobbied 43 members of Congress in one-on-one meetings. Our allies were similarly effective and, as a result, moves to derail the plan have stalled. Because EDF Action raises funds that are not tax deductible, it is free to do things EDF cannot, including unlimited lobbying of Congress. In a divided government, environmental progress requires engaging with both Republicans and Democrats. “On Capitol Hill as well as in the states, we work both sides of the aisle to advance environmental progress,” says Thompson. “That means fighting for good bills and against bills taking us in the wrong direction.” An important part of our climate strategy is to involve people who care deeply about climate but don’t always vote. EDF’s Defend Our Future campaign engages millennials who pledge to persuade candidates to support climate action. Having recruited 100,000 young people in key states in 2014, Defend Our Future is now working to sign up millennials nationwide.</t>
  </si>
  <si>
    <t>EDF has a vision for a clean energy future: to stop once and for all the centuries-old rise in global greenhouse gas emissions, and to reach the turning point where emissions level off and begin to decline. It can happen in the next five years— if countries around the world contribute. “This is a generational challenge,” says Gwen Ruta, senior VP for climate and energy. “Whenever I need a lift, I spend some time with our Climate Corps fellows.” Ruta founded EDF’s Climate Corps program, which taps young leaders to find energy savings. “I’m inspired by their optimism, smarts and unwavering belief that every one of us can make a difference.” Our work in 2015 made clean energy choices easier for tens of millions of people. EDF is helping to sweep away obsolete rules that encourage pollution and replacing them with policies that reward innovation. Last year, the U.S. clean energy market grew 14%—nearly five times the rate of the overall economy— to $200 billion. That’s roughly the size of the U.S. pharmaceutical industry. In response, we’re helping modernize the power grid so it can support the coming surge of renewable energy. No group can solve these challenges alone. That’s why EDF has formed a strategic alliance with The Nature Conservancy to position the United States as a global leader on climate change. This work focuses on building nonpartisan alliances, developing federal policies that speed the pace of emissions reductions and aiding in the transition to clean energy. We’re optimistic about climate, because the world’s economies are already showing that they can grow and decarbonize at the same time. Strong commitments by the United States, China and other nations helped usher in a new global agreement in Paris. And the ambitious national goals are being bolstered by decentralized action in states, provincial capitals and businesses. EDF and its allies are at the forefront of these changes. With our partners, we have identified high-impact actions in key countries and sectors that will be enough to reverse the rise in global emissions of both long-lived and short-lived climate pollutants by 2020.</t>
  </si>
  <si>
    <t>Bringing conservation into the 21st century with habitat exchanges</t>
  </si>
  <si>
    <t>In fast-changing rural America, existing tools for protecting wildlife can no longer preserve habitat on a large enough scale. Dozens of species slip closer to extinction as conflicts between developers, landowners and conservationists escalate. Nowhere is the urgency greater than in the West, where the oil and gas boom threatens a shy bird that symbolizes the Western prairie—the greater sage grouse. In 2015, the U.S. Fish and Wildlife Service considered listing the sage grouse under the Endangered Species Act, a move that would have triggered costly legal battles throughout the bird’s 11-state range, without any guaranteed benefit for the bird. EDF had a different idea. We developed incentives for private landowners, industry and conservationists to share resources, so that everyone wins, including the sage grouse. With EDF habitat exchanges, ranchers and farmers are paid to improve habitat on their working lands and to play host to appropriate wildlife—much the way Airbnb lets homeowners get paid for taking in travelers. A company that degrades habitat is required to fund the creation of enough better-quality terrain to more than compensate for the damage it causes. EDF scientists helped develop a reliable way to gauge the impacts and benefits to the grouse. Impressed by the program, Colorado Governor John Hickenlooper helped EDF develop an exchange for sage grouse. “It’s inspiring to see Colorado ranchers, conservationists and business leaders come together for this iconic bird,” the governor said. Colorado, Nevada and the federal Bureau of Land Management now recognize habitat exchanges as a way to save imperiled species without onerous regulations. By mid-2015, EDF and its partners won enough restoration commitments from ranchers to persuade the Fish and Wildlife Service that a sage grouse listing is not warranted. “Securing the future of the sage grouse without having to resort to the Endangered Species Act’s safety net is a win for wildlife and people across the West,” says Fish and Wildlife Service director Dan Ashe. “I never thought I would be so happy and so proud to hear the words ‘not warranted.’”</t>
  </si>
  <si>
    <t>On the farm, thinking like an ecosystem</t>
  </si>
  <si>
    <t>In August 2015, the “dead zone” in the Gulf of Mexico swelled to 6,474 square miles, the size of Connecticut and Rhode Island combined. Such algae blooms, driven by fertilizer, regularly choke marine life and threaten drinking water for millions from Lake Erie to the Chesapeake Bay. Excess fertilizer also forms nitrous oxide, a potent greenhouse gas. The problem is, farmers often don’t know exactly how much fertilizer to use, so they tend to apply too much. EDF is tackling the issue with a focus on corn, the biggest source of fertilizer runoff. Over the past decade, working with crop managers and others, we’ve helped farmers on 750,000 acres in 12 states cut fertilizer loss by an average of 25%—while maintaining yields. We’re also advocating natural filters such as wetlands to keep the nation’s waterways healthy. But to truly solve the problem, we need to scale up this approach nationwide. The fastest way to make sustainable practices the norm in U.S. food production is to get major food companies and agribusiness on board. So EDF teamed up with Walmart, the nation’s largest grocer, to create demand for sustainably produced grains. With such a signal, the response wasn’t long in coming: United Suppliers, whose members advise growers managing 45 million acres, developed a plan to cut fertilizer and soil loss. In 2015, Campbell’s Soup, General Mills and others asked EDF to help them implement the plan to improve growing practices for their products. Together, a range of companies have committed to adopt best practices on 23 million acres by 2020. “Besides saving money, I feel good that my operation is helping improve water quality and keeping fertilizer out of lakes and rivers,” says Brent Bible, a farmer who grows corn and soybeans on 3,000 acres in northwest Indiana. EDF is working with farmers and businesses to improve farming practices. So far, 15 companies representing 30% of the U.S. food and beverage market have committed to using fertilizer more efficiently and improving soil health.</t>
  </si>
  <si>
    <t>With the success of catch shares in U.S. waters, EDF scientists have been asked to advise on fishery management in other countries around the world. Similar approaches can work for large commercial fisheries in Europe and elsewhere, as well as for small-scale fisheries within a few miles of shore. Nearly half the wild fish people eat are caught in small-scale fisheries, many of which are poorly managed or have no rules at all. Working with local fishermen and governments, EDF is using science to show how sustainable management can turn the tide. In Belize, the Mesoamerican Reef—the largest barrier reef in the Western Hemisphere —supports more than 500 species of fish, but overfishing is taking a toll. EDF teamed up with the Wildlife Conservation Society and local partners to enlist fishermen and policy makers to help protect this extraordinary reef. The government authorized two fishing-rights pilot projects in 2011. Under the programs, local fishermen have secure rights to fish in a designated area. In exchange, they help crack down on illegal fishing, a major problem. After four years, fish populations are rebounding and illegal fishing has dropped 60%. That success led the government of Belize to ask for EDF’s help rolling out the system nationwide. In 2015, the national cabinet approved the plan. EDF fishing rights programs are also beginning to take hold in Mexico’s Gulf of California, where we are helping restore the curvina fishery by reducing the total catch, boosting profits and ensuring the long-term health of the species. To augment incomes, EDF helped create the Gulf’s first women-run fishing cooperative. “EDF’s approach has the flexibility needed to adapt to varying cultural and legal circumstances,” says Dr. Laura Rodriguez, oceans director for EDF de México. Now the idea is catching on. EDF has been invited to help with reforms in Asian states that produce nearly 20% of the world’s seafood: Indonesia, Japan, Myanmar, the Philippines and the Pacific island states that together control the word’s largest tuna fishery.</t>
  </si>
  <si>
    <t>The path of U.S. fisheries reform</t>
  </si>
  <si>
    <t>For centuries, people have thought of the oceans as an inexhaustible source of seafood. But generations of heavy fishing and ill-conceived management have proved devastating for fish and coastal communities. In the United States, fishery managers typically tried to control fishing by shortening the season, which gave rise to dangerous races in which boats go out in any weather. In the frenzy, crews were forced to discard tons of dead or dying fish. The heavy-handed regulations failed to solve the overfishing problem. EDF proposed a simpler, smarter approach: Why not reward fishermen for being stewards of the resource? We brought fishermen to Washington and helped end a Congressional moratorium on market-based methods to protect fisheries. We then helped design a catch share program for red snapper in the Gulf of Mexico. Since the program began in 2007, Gulf snapper populations have tripled, and other species such as grouper have been added to the program. In 2010, NOAA adopted catch shares as part of its official policy, and EDF helped implement programs in New England and on the West Coast. Today, 65% of fish caught in federal waters are under catch shares. Fishermen who once fiercely competed now share information to avoid overfished species. And rather than fighting against protected areas, many are now putting this conservation tool into action on their own. In 2015, the National Marine Fisheries Service declared that overfishing in U.S. waters is steadily declining, in part due to catch shares. In recent years, 32 commercially important fish stocks have been restored, including several species of Pacific groundfish. We’re now working to develop catch share programs for recreational fishing, which accounts for half the red snapper catch in the Gulf of Mexico but currently is poorly managed. We’re also using science to understand how fisheries are changing as a result of global warming and to help inform how fisheries can be managed for greater resiliency in the face of climate change.</t>
  </si>
  <si>
    <t>A relentless voice for safer chemicals</t>
  </si>
  <si>
    <t>The long fight to reform America’s obsolete chemical safety law has reached critical mass. First passed in 1976—the year Apple sold its first computer—the Toxic Substances Control Act (TSCA) has proved so woefully inadequate that EPA hasn’t been able to control even known human carcinogens like formaldehyde. In almost 40 years, TSCA has required testing of only about 3% of the 85,000 chemicals available for use. Nearly two decades ago, EDF began a long quest for fundamental reform. In 1997, we published Toxic Ignorance, a seminal report which revealed that even the most common chemicals lacked basic health data. Since then, we’ve worked with EPA, states, and health, labor, business and consumer groups to push TSCA reform. From the beginning, EDF’s Dr. Richard Denison was at the center of this process. He worked with all parties, overcoming resistance from industry opponents. Denison’s regular blog posts on edf.org, explaining the scientific and political implications of the debate, became a must-read for all players. And when a chemical spill in 2014 near Charleston, WV, left 300,000 people without drinking water, Denison served as a key resource for beleaguered residents looking for answers. In 2015, bipartisan legislation, the Frank R. Lautenberg Chemical Safety Act, offered the first serious revision of TSCA ever. When it came before the Senate, we helped strengthen it. Denison worked closely with cosponsors Senator Tom Udall (D-NM) and Senator David Vitter (R-LA), providing expert advice as they made hundreds of improvements to fix flaws and broaden support. Our lobbying arm, EDF Action, kept open the lines of communication between Republicans and Democrats. A filibuster-proof 60 senators have signed on to the Lautenberg bill, creating the potential for a huge bipartisan win—a rarity in today’s politics. The support ranges from liberal Democrats like Ed Markey (D-MA) to conservative Republicans like Jim Inhofe (R-OK). “The public has waited long enough,” said Denison. “The Lautenberg Act deserves to become law as soon as possible.”</t>
  </si>
  <si>
    <t>China pledges a limit on carbon</t>
  </si>
  <si>
    <t>The road to stabilizing the world’s climate leads through China, which is the world’s largest greenhouse gas emitter, burning as much coal annually as all other countries combined. After years of growth, a rising middle class is calling for a shift to clean, sustainable development. EDF is engaged at every level to help Beijing deliver. In 2014, President Xi Jinping joined President Obama in making historic commitments to curb climate pollution. China promised to peak its carbon emissions by 2030 and expand the use of alternatives to fossil fuels to at least one-fifth of the nation’s energy mix. In 2015, China pledged to launch a national cap-and-trade program for carbon by 2017, based on a set of seven pilot programs that EDF helped develop. Twenty-five years ago, Beijing called on Dr. Daniel Dudek, now EDF VP for Asia, to participate in the country’s first pilot projects with economic incentives for pollution control. Most recently, EDF provided technical assistance as China launched carbon-trading programs in five cities and two provinces, home to 250 million people. EDF’s goal is to help China develop infrastructure, policies and regulations needed to shift the country’s economy as quickly as possible toward a low-carbon future. China’s environmental transformation is being implemented by a new generation of enforcement officers, many trained through a program EDF set up with Peking University. So far, 29,000 professionals, more than one-third of enforcement officers nationwide, have graduated from our program and fanned out across the country to enforce compliance with environmental laws. Since much of China’s pollution comes from factories that export goods, we also began a green supply chain initiative, endorsed by the 21-member Asia-Pacific Economic Conference, that uses the purchasing power of the government and multinationals to improve energy efficiency and cut carbon pollution. “By finding these leverage points, we can rapidly scale change,” says Dudek.</t>
  </si>
  <si>
    <t>EDF takes aim at methane, a potent greenhouse gas</t>
  </si>
  <si>
    <t>The Environmental Protection Agency in 2015 proposed the first national standards to cut methane pollution from oil and gas operations. EDF was central to this important progress. Methane, the main component of natural gas and a byproduct of oil production, accounts for a quarter of the global warming we’re experiencing today. Thanks in part to EDF’s leadership, this once-ignored climate issue is now on the map. In 2012, as the shale gas boom accelerated, no one could say exactly how much methane was leaking from the oil and gas supply chain. So EDF launched our most ambitious scientific research ever: 16 peer-reviewed field studies involving nearly 100 partners from academia and industry to measure emissions across the entire U.S. natural gas supply chain. To date, two dozen papers have been published based on the research. It is now becoming clear that Globally, a 45% cut in methane pollution from oil and gas operations would have the same climate benefit over 20 years as shutting down roughly 1,000 coal-fired power plants. methane emissions are at least 50% higher than previously estimated. The results of EDF’s studies have been key to informing state and federal action. But EPA’s rules, if adopted, cover only new and modified sources. More action is needed to reach the White House goal to reduce emissions 40–45% by 2025, so we’ll continue the fight. EDF worked with industry in Colorado to enact tough rules that cover both new and existing sources of methane, showing that strong standards need not cost jobs or production. EDF also challenged inventors to design real-time methane detectors, which are now being tested. “The EDF studies confirm there are cost-effective technologies that will allow us to reduce methane emissions right now,” says Southwestern Energy’s Mark Boling, “and they are playing a key role in driving change in our industry.”</t>
  </si>
  <si>
    <t>Environmental justice for low-income communities</t>
  </si>
  <si>
    <t>Too often, the right to breathe clean air has been denied to low-income communities and communities of color. People living near the nation’s ports, truck routes and industrial facilities are disproportionately exposed to dangerous air pollution. “People who live in pollution hot spots face an increased health risk from smog and fine particles and toxics like benzene and mercury,” says Dr. Elena Craft, an EDF toxicologist who works with these communities. Smog is a particular problem, contributing to heart and lung diseases and worsening asthma. Refineries are a big contributor to smog and air toxics, but federal rules on refinery pollution are weak. Thanks in part to EDF’s advocacy, EPA in 2015 announced stronger rules for regulating toxic air emissions from refineries. Then, after a lawsuit filed by EDF and others, EPA tightenedthe national air quality standard for ozone, the main cause of smog. Cars and trucks are the largest source of smog-forming pollutants. EDF is helping slash such pollution from trucks for the 18 million mostly low-income people who live near America’s ports. At the port of Houston, one of the nation’s busiest, we helped develop a lowinterest loan and grant program that helps the port’s truckers replace older, polluting trucks with new models. In 2015, EPA expanded the program. Nationwide, big freight trucks are getting a makeover, too: Proposed new standards, which EDF and our allies helped secure, will make heavy trucks almost 25% more efficient. Improved engine standards mean less smog— and that means Americans with lung ailments can breathe a little easier. EDF helped activists such as Houston’s Yudith Nieto acquire air samplers that for the first time provide a more accurate picture of what they’re breathing. “At the end of the day, there has to be hope,” says Nieto, “hope that our voices will be heard.”</t>
  </si>
  <si>
    <t>A shared vision for Cuba Sharks</t>
  </si>
  <si>
    <t>A half-century of limited development has meant that Cuba’s coastal waters have escaped much of the devastation seen elsewhere in the Caribbean. This could soon change. As Havana opens the door to private enterprise and tourism, safeguards are critically needed. Operating under a special license from the U.S. government, EDF has been working with Cuban scientists for 15 years. Our efforts helped build and support an island-wide network of marine protected areas, including the Gardens of the Queen, a marine park that teems with large fish rarely encountered in the region. This success helped set the stage for a formal U.S.-Cuba agreement in 2015 to collaborate on the science and management of marine protected areas. Such joint scientific work is critical for the two countries, whose ecosystems are interconnected. Sharks are particularly vulnerable. Populations of some large sharks have fallen dramatically, perhaps by as much as 90% in the Gulf of Mexico. In 2015, EDF helped the Cuban government develop its national plan of action for sharks. The plan includes protection for juveniles, improved monitoring of threatened species and conservation areas where fishing for sharks is prohibited. To curb overfishing, the Cuban government is also engaged in an initiative with EDF called SOS Pesca aimed at combining fishing rights with catch limits and marine protected areas. This community-based project will equip local leaders with the tools to manage their own fisheries. “Our goal is to build capacity to protect our shared resources,” says Dan Whittle, director of EDF’s Cuba program. EDF and Cuban scientists have identified possible nursery grounds for globally threatened whitetip sharks off Cuba’s northwest coast.</t>
  </si>
  <si>
    <t>Making conservation pay</t>
  </si>
  <si>
    <t>Twenty years ago, EDF wanted to test a new idea: Would offering rewards for practices that improve ecosystems result in the widespread adoption of those practices? Acting on the theory that most private landowners want to be good stewards, we introduced a way for them to protect habitat without restrictions that kept them from making a living. The result—Safe Harbor—saved more than four million acres of prime habitat. Ever since, EDF has sought to balance human interests with the needs of ecosystems. We mobilize financial, legal and technical incentives to reward landowners who restore habitat and reduce pollution. With climate change putting added stress on ecosystems today, we need to protect our land, water and wildlife at a scale never before attempted. EDF aims to increase the resilience of these systems so they can thrive, even under stress. That means working hand in hand with the people whose livelihoods are tied to healthy land and water. Today, thanks to public-private partnerships launched by EDF, landowners nationwide are frontline stewards of clean water, healthy air, vibrant habitat and a stable climate. Where EDF and its partners work, coastal erosion, fertilizer runoff, habitat loss and water consumption are being decreased. And landowners are discovering that when they improve land and freshwater systems, they save money. “Inevitably, when I’m on a farm or a ranch, the owner often starts talking about the wildlife and the water quality,” says David Festa, EDF’s senior VP for ecosystems. “The habitat they restore is often their favorite part of the ranch. They can’t stop talking about it.”</t>
  </si>
  <si>
    <t>Reducing exposure to chemicals and pollution</t>
  </si>
  <si>
    <t>When Sarah Vogel first learned that hazardous chemicals were showing up in human breast milk, she realized that hundreds of toxic substances—many not in existence 50 years ago—were now being passed down from one generation to the next. “That’s when I understood the full meaning of the phrase ‘pollution is personal,’” says Vogel, now EDF’s VP for health. Today our bodies bear evidence of toxic emissions from coal-fired power plants and diesel trucks, along with hundreds of hazardous chemicals that have slipped through our flimsy chemical safety net. EDF foresees a healthier, more sustainable future, one in which air and water are cleaner and food and consumer goods safer. In 2015, we made significant progress toward that future. We used science, the courts, partnerships, activism and the political process to advance our goals. After two decades of work by EDF and our allies, the U.S. Senate passed sweeping bipartisan legislation that promises to fix our broken chemical safety system by setting strong, health-based standards against which all chemicals will be assessed. Now EDF will work with members of both parties to ensure that the strongest possible bill gets through the House-Senate negotiations and arrives on the president’s desk. Harmful substances that can cause poor health and disease are with us at every stage of our lives. They’re found in the food we eat, the products we buy and the air we breathe. For that reason, every EDF program works on improving the health of people, their communities and the natural systems on which human health depends.</t>
  </si>
  <si>
    <t>Gulf Wild: The next wave in sustainable seafood</t>
  </si>
  <si>
    <t>Wouldn’t it be nice to know where the fish on your plate came from—and that it was caught sustainably? In the Gulf of Mexico, red snapper and grouper fishermen worked with EDF to create Gulf Wild, a system for verifying the safety, sustainability and location of their catch. At a time when up to a third of the seafood sold in the U.S. is mislabeled, the Gulf Wild label guarantees authenticity. FROM GULF Under catch shares, fishermen are assigned a percentage of the scientifically determined allowable annual catch. This permits them to fish when weather and market prices are good—and gives them an incentive to conserve, because their shares grow as fish populations recover. TO DOCK Fishermen who are part of Gulf Wild, like Buddy Guindon, sign a “conservation covenant” that commits them to practices above and beyond federal regulations. This reduces waste. “We’re catching bigger fish,” says Guindon, “and our prices at the dock have increased.” TO THE DINNER PLATE As Gulf red snapper stocks rebound, chefs like Rick Moonen are featuring freshly caught snapper on their menus. More than 1.2 million Gulf Wild fish have been sold since the program began in 2011. TO MARKETS The recovery of the fishery has been so remarkable that the Monterey Bay Aquarium took Gulf red snapper off the “Avoid” list of its Seafood Watch guide in 2013. Now consumers nationwide can get a steady supply of fresh, sustainably caught fish.</t>
  </si>
  <si>
    <t>How fishing rights work</t>
  </si>
  <si>
    <t>With secure fishing rights, a percentage share of the allowed catch—or a fishing area— is dedicated to individual fishermen, communities or fishery associations. The sustainable limit on the total catch is determined each year. Fishermen then have the flexibility to fish when they choose, so long as they stay within the limit. Granting fishermen secure fishing rights, known as catch shares in the United States, has proven successful in more than 200 fisheries around the world. The approach works because it aligns the needs of fishermen with the needs of the oceans and all the people who depend on them for food.</t>
  </si>
  <si>
    <t>Oceans of abundance</t>
  </si>
  <si>
    <t>EDF is providing practical, science-based advice to governments and partnering with fishermen to help make sustainable fishing the norm in countries that account for more than three-fifths of the global catch. Reforms at this scale could tip the entire global fishing economy toward sustainable fishing. Seven countries, shown in dark blue, already have transformed their policies and practices to sustainable fishing. EDF is focusing on 12 additional governments, shown in bright blue and representing 62% of the catch. Many partners with essential local expertise, such as the Wildlife Conservation Society, are helping bring about reforms in these areas.</t>
  </si>
  <si>
    <t>Safeguarding human health</t>
  </si>
  <si>
    <t>In 2015, we went to court to defend the EPA Mercury and Air Toxics Standards, which slash deadly mercury and other pollutants from coal-fired power plants. The EDF-backed citizens group Moms Clean Air Force helped advance protections against air pollution and toxic chemicals. Congress is closer than ever to reforming the Toxic Substances Control Act and establishing a law that will finally work to protect Americans from hazardous chemicals. EDF’s partnership with Walmart to remove potentially dangerous chemicals from the products on its shelves triggered changes by other retailers and product manufacturers.</t>
  </si>
  <si>
    <t>Training a new generation of business leaders</t>
  </si>
  <si>
    <t>EDF Climate Corps trains MBA and grad students to spot energy savings during fellowships at companies and institutions. They have found ways to save $1.5 billion in energy costs while preventing emissions equal to taking 420,000 cars off the road. Our 2015 projects ranged from skyscrapers in Chicago to a shoe factory in Shanghai. “The investment is a no-brainer. Our EDF fellows far exceeded expectations,” says Scott Tew of Ingersoll Rand.</t>
  </si>
  <si>
    <t>Tomorrow’s energy today</t>
  </si>
  <si>
    <t>To help transform how America makes and uses electricity, EDF is working in nine states that make up half the U.S. electricity market. “With $2 trillion in grid investment coming in the next 20 years, we have a once in a generation opportunity to build a resilient system that wastes less energy and gives people clean energy choices,” says Rory Christian, who directs our New York clean energy program.</t>
  </si>
  <si>
    <t>EDF goes to court to defend mercury rule</t>
  </si>
  <si>
    <t>EDF has long fought to limit toxic mercury from power plants, culminating in a strong 2011 EPA rule that will safeguard the health of children. Most power plants now comply with the mercury rule, but opponents went to court, and EDF stepped in to fight for the rule. In 2015, the U.S. Supreme Court directed EPA to re-evaluate the costs of the rule, which EPA will soon address.</t>
  </si>
  <si>
    <t>A Hill Country success</t>
  </si>
  <si>
    <t>Fort Hood Army Base in Texas is home to the largest population of golden-cheeked warblers. The base needed to conduct maneuvers, so EDF created a habitat exchange, allowing the Army to pay nearby ranchers to improve warbler habitat on their properties. Once-skeptical landowners expanded habitat. The result? The known population of warblers nearly doubled from 5,000 to 9,000 birds. The cost? One-eighth of what easements would have cost.</t>
  </si>
  <si>
    <t>Lifting the veil on chemical exposure</t>
  </si>
  <si>
    <t>Just what chemicals are we exposed to in everyday life? No one knows. But EDF is helping to answer that question with new wristband technology that can detect more than 1,400 chemicals. We enlisted volunteers to wear the wristbands, and the results are eyeopening. They show that hazardous chemicals are pervasive in our daily environment. That’s why the need to act on chemicals is urgent.</t>
  </si>
  <si>
    <t>EDF landowner partners</t>
  </si>
  <si>
    <t>Apply fertilizer precisely to reduce nutrient runoff harmful to aquatic life, improve water quality and reduce greenhouse gas emissions. Restore wetlands to filter pollution, protect communities from floods and recharge groundwater, building resilience against droughts. Create and improve wildlife habitat to help at-risk species. Improve soil health to reduce the impacts of climate change and enhance food security.</t>
  </si>
  <si>
    <t>Climate action shines in the Golden State</t>
  </si>
  <si>
    <t>California’s Global Warming Solutions Act, cosponsored by EDF in 2006, has reduced greenhouse gas emissions even as the state’s economy has surged. The law’s centerpiece is a cap-andtrade program covering nearly 450 of the largest polluters. California also has set rigorous environmental standards spurring changes in how automakers design cars, utilities generate electricity and refineries make fuel.</t>
  </si>
  <si>
    <t>Justice comes to America’s grandest delta</t>
  </si>
  <si>
    <t>The world’s largest coastal restoration is ramping up in Louisiana, thanks to the infusion of billions of dollars from BP’s settlement for damages from the 2010 oil disaster. EDF has been working to make sure the money leaves coastal communities better off, while helping to lead science and policy efforts to restore the state’s vanishing coastal wetlands.</t>
  </si>
  <si>
    <t>Elected officials, listen to your mothers</t>
  </si>
  <si>
    <t>No one is more committed to her child’s health than a mother. Moms Clean Air Force is an EDF-backed community of more than 570,000 parents united against air pollution and climate change. Visiting the White House, governors’ mansions and legislators nationwide, this clean air constituency is a clear and consistent voice holding elected officials accountable.</t>
  </si>
  <si>
    <t>Helping California weather the drought</t>
  </si>
  <si>
    <t>California’s underground aquifers are vital for drinking water, farms and ecosystems, but many are being sucked dry faster than nature can replenish them. EDF is helping at-risk counties develop market mechanisms to sustainably manage their groundwater. We’re also developing policy reforms for water trading to benefit ecosystems and disadvantaged communities.</t>
  </si>
  <si>
    <t>RETURN TO ABUNDANCE</t>
  </si>
  <si>
    <t>As owners of a renewable asset, fishermen now have a sense of security and take pride in their stewardship of the fishery for the long haul. With renewed dignity as providers for their families, they look forward to handing down their secure share of the catch to their children.</t>
  </si>
  <si>
    <t>Protecting tropical forests</t>
  </si>
  <si>
    <t>Deforestation accounts for about 15% of global carbon emissions, so protecting tropical forests offers one of the biggest immediate opportunities the world has to reduce emissions. EDF is working to help countries that protect their forests to reap the rewards by selling credits in carbon markets.</t>
  </si>
  <si>
    <t>Rethinking the supply chain</t>
  </si>
  <si>
    <t>Since 2009, EDF has worked with Walmart to replace hazardous chemicals in everyday products on its shelves. In response, suppliers have reformulated many products to replace chemicals of concern with safer substitutes, and Walmart is publishing all the ingredients of its private label products.</t>
  </si>
  <si>
    <t>A SOLUTION BASED ON SCIENCE</t>
  </si>
  <si>
    <t>In a classic “tragedy of the commons,” fishermen try to catch the last fish before someone else does. In the frenzy, catch limits are breached, habitats are destroyed and fish are wasted, thus accelerating a downward spiral that can only end in collapse.</t>
  </si>
  <si>
    <t>Cutting aviation pollution</t>
  </si>
  <si>
    <t>If aviation were a country, it would be the world’s seventh largest climate polluter. EDF is working with the International Civil Aviation Organization to cap carbon pollution from all international flights, using carbon markets to help airlines meet that cap cost-effectively.</t>
  </si>
  <si>
    <t>PROBLEM: TOO MANY BOATS, TOO FEW FISH</t>
  </si>
  <si>
    <t>Scientists and policy makers determine a sustainable limit for each fishery that allows fish populations to rebound. Fishermen—or communities— are assigned percentage shares, based on their catch history. As fish populations recover, the percentage shares grow.</t>
  </si>
  <si>
    <t>FISHERMEN CONTROL THEIR DESTINY</t>
  </si>
  <si>
    <t>Many fishermen who were once opponents of protected areas have become strong advocates. Secure fishing rights provide more fish in the water, more food on the plate and more prosperity for fishermen and fishing communities.</t>
  </si>
  <si>
    <t>LOOKING BACK … LOOKING FORWARD</t>
  </si>
  <si>
    <t>The Way Forward 2014 EDF Annual Report</t>
  </si>
  <si>
    <t>At Environmental Defense Fund, we recognize that our work requires perseverance and long-term commitment. The important advances won for the environment in 2014 resulted from the sustained efforts of EDF and others over many years—and we will need to remain vigilant to defend and build upon these gains in the years ahead. Since the 1990s, EDF has relied on a series of five-year strategic plans to map out efforts on the scale needed to protect climate, oceans, ecosystems and health. This is the final year of one such plan and the gateway to the next. Our vision for 2015–2019 is captured in Blueprint 2020, a document you can find at edf.org/ blueprint2020. Taking stock, we are pleased to report that we are on track to attain many of the goals established in our previous plan in 2009, though not always in the way we had expected. It’s not so easy to see five years down the road. CLIMATE In our 2009 plan, we aimed to help put the U.S. on a path to reduce greenhouse gas emissions 17% by 2020 (compared to 2005). Today the country is on this path—but not by means of the legislation EDF had advocated. That bill passed the House in 2009 but stalled out in the Senate. We then looked for other ways to achieve the same goal. Our 2020 target for U.S. emissions is still within reach, partly due to low natural gas prices but also thanks to advances including vehicle mileage standards, state-level actions and EPA’s proposed Clean Power Plan—solutions that EDF and our allies helped move forward. We still need bigger cuts, so EDF has launched a clean energy program that is dedicated to clearing away the regulatory and market obstacles that slow the transition to renewable energy. On the global climate front, we have faced a persistent lack of progress toward an international agreement, one of our 2009 aims. Dramatic advances in a few large-emitting countries can help break the logjam. Already we are heartened by some bright spots, including China’s launch of seven pilot carbon trading programs to address climate pollution and Brazil’s success in reducing its Amazon deforestation rate by 70% in the past decade. Building on this progress, Blueprint 2020 lays out a series of actions in several key countries that can reverse the rise of global greenhouse gas emissions within five years—which would be a remarkable reversal of the two-century-long trend of increasing emissions. OCEANS In an effort to reduce the problem of overfishing, our 2009 plan aimed to bring 50% of U.S. federal fisheries into a powerful management program called catch shares by the end of 2014. We have exceeded that goal, having already reached the 65% mark. Many fish populations are rebounding— Gulf of Mexico red snapper, one of our earliest catch share successes, has tripled in abundance. Far fewer fish are being wasted than under the old rules—80% less in the Pacific groundfish fishery—and fishermen are better off. No wonder EDF was invited to work with fishermen and nonprofits in eight other countries to help adapt these methods to different cultures, laws and fishery conditions. This puts us well ahead of our 2009 goal to help bring catch shares to three more countries by 2014. Buoyed by this success, we have set a goal in Blueprint 2020 to help bring sustainable fishing to one-third of the world’s catch by 2020. ECOSYSTEMS We have achieved many local successes on working lands since 2009. For example, we engaged farmers across the Midwest in cutting excess fertilizer that pollutes air and water, and we pioneered an exchange program where ranchers are paid to protect more wildlife habitat than is lost to development on lands nearby. We were frustrated, however, by the difficulty of scaling up these local approaches to the level needed. So in Blueprint 2020, we will expand our work with corporate partners and economic incentives to accelerate these solutions. For example, companies like Campbell’s Soup and General Mills will work with their suppliers to reduce excess use of fertilizer.</t>
  </si>
  <si>
    <t>HELPING RARE WILDLIFE SURVIVE IN OIL AND GAS COUNTRY</t>
  </si>
  <si>
    <t>Despite decades of effort, existing tools to protect America’s rarest animals are not saving habitat fast enough to restore healthy populations. As many as 91 species of birds— including the whooping crane—are threatened with extinction. The key to recovery for many of these species lies with America’s private farm, ranch and forest landowners who manage twothirds of our nation’s land. EDF has created powerful incentives for these landowners to embrace conservation without onerous regulations. With EDF habitat exchanges, landowners are paid to maintain and improve habitat. The payments come from energy companies required to mitigate the damage they cause to lesser-quality habitat. Nowhere is the urgency to save species greater than in the 16 Western states where two iconic rangeland birds, the greater sage-grouse and lesser prairie-chicken, nest in sagebrush and grasslands. The birds’ shrinking habitat is home to the region’s largest economic engines— ranching and energy development. In 2014, the U.S. Fish and Wildlife Service listed the prairie-chicken as threatened under the Endangered Species Act. Now the agency faces a 2015 deadline to decide if the sage-grouse is to be similarly protected. Federal listing could severely crimp energy production and ranching across many states and trigger prolonged court battles with an uncertain outcome for the bird. EDF is working to recover the prairiechicken by establishing a habitat exchange in the Great Plains. Similar efforts are under way for the sage-grouse in Colorado and Wyoming. We’ll then expand our model to other states. Scientists will measure and verify the conservation actions taken, so we can ensure wildlife receives benefits in excess of impact. A company that degrades habitat will need to buy enough habitat credits to more than compensate for the harm it causes. “This is the first systemic approach to conservation,” says EDF scientist Ted Toombs, who’s helping write the operations manual for the exchanges. “We realized piecemeal conservation wasn’t saving species.” The approach builds on EDF’s successful program in the Texas Hill Country that aided the endangered golden-cheeked warbler in its Texas breeding grounds. Ranchers were paid by the Fort Hood Army base, and a rare bird became a valuable asset to nurture, like any other crop. “By far the best feature of a habitat exchange is its collaborative nature,” says Colorado rancher T. Wright Dickinson. “We all realize the status quo Once numbering in the millions, the lesser prairie-chicken, known for its colorful courtship display, has declined more than 90% and survives on mere remnants of its historic range. 75% of threatened and endangered species are found on private land wasn’t working. EDF came along at the right time. They put an end to the conflict industry that had accomplished little actual conservation.”</t>
  </si>
  <si>
    <t>FARMERS AND RETAILERS TAKE ON FERTILIZER POLLUTION</t>
  </si>
  <si>
    <t>In the summer of 2014, half a million residents of Toledo, OH, woke up to find their tap water unfit to drink. The cause? Poisonous cyanobacteria created by excess farm fertilizer polluting Lake Erie and other waters. With lakes across the country registering a rise of algae blooms driven by fertilizer, the same crisis could easily unfold in other cities. Fertilizer not absorbed by crops also can form nitrous oxide, a greenhouse gas 300 times more powerful than carbon dioxide. EDF has partnered with farmers for years to cut fertilizer loss, advancing techniques to improve the rate and timing of fertilizer application and promoting natural filters such as wetlands to keep fertilizer out of rivers. As a result, farms on half a million acres have cut fertilizer loss by an average of 25%—all while maintaining yields. Of course that’s only a small fraction of U.S. farmland, so we set out to scale up this successful approach. The quickest way to do so is by harnessing the U.S. grain supply chain. EDF helped secure a commitment from Walmart to reduce 20 million metric tons of greenhouse gases from its supply chain by 2015. To help meet that goal, the company is requiring its suppliers to create fertilizer efficiency plans. Food companies including Campbell’s Soup, General Mills and Smithfield asked EDF to help them implement such plans, and this year 15 major Walmart suppliers, representing 30% of all North American food and beverage sales, began to launch fertilizer efficiency programs. To help farmers change long-held practices, EDF has partnered with United Suppliers (USI), an agricultural supply company, to create a fertilizer program that the company will implement through its members, who advise farmers managing 45 million acres. “When I heard there was going to be a meeting with EDF, I said, ‘This can’t be good,’” recalls USI vice president Matt Carstens. “Instead, EDF reached out and said, ‘Let’s work together.’ It became clear we all wanted the same thing—to keep fertilizer out of lakes and rivers. So we dropped our weapons and went to work.” EDF’s focus is on corn, the biggest source of excess fertilizer. The goal is to improve fertilizer efficiency on 50% of corn acres by 2020. “EDF put it all together,” says Carstens. “They worked on every aspect of the project, from developing the tools to education to accountability.”</t>
  </si>
  <si>
    <t>TAKING ON THE BIGGEST CARBON EMITTERS</t>
  </si>
  <si>
    <t>Historians may look back to June 2, 2014, as the day the United States finally started getting serious about global climate change. That morning the Environmental Protection Agency, in an action long advocated by EDF, proposed the Clean Power Plan, the first-ever national standards to cut carbon dioxide pollution from existing power plants. Fossil fuel plants cause about a third of U.S. greenhouse gas emissions, more than any other source. “These rules are absolutely necessary,” says EDF general counsel Vickie Patton. “They’ll help protect our children from smog, curb respiratory problems and cut the pollution that is threatening our communities with extreme weather.” As expected, major coal interests and their supporters in Congress have vowed to scuttle the plan. Anticipating the barrage, EDF joined with allies like the American Lung Association to launch a campaign —in the courts, on Capitol Hill and with the public—to ensure the final rules are strong. EDF Action, our political lobbying partner, has already been instrumental in beating back legislation that would have defunded EPA. But future attacks are expected. EPA’s authority to act was established in a series of court cases in which EDF played a role, including at the Supreme Court, which ruled in 2007 that the Clean Air Act applies to greenhouse gas emissions. Since then, EDF has worked with, and sometimes sued, EPA to secure carbon pollution protections. The Clean Power Plan would cut emissions from the power sector by 30% from 2005 levels by 2030. It gives states flexibility in meeting their targets, whether by deploying renewable energy, ramping up energy efficiency or creating regional carbon markets to achieve reductions at the lowest cost. EPA estimates that for every $1 invested in complying with the plan, Americans will gain $7 in health benefits. Throughout the process, EDF and allies have been pushing for deep reductions. We are showing how our clean energy work in key states already achieved steep cuts. Colorado, for example, passed bipartisan legislation, backed by EDF, that will improve air quality while ensuring a reliable supply of electricity. Going forward, we’ll work with states to help implement the final rules. “The new plan will drive innovation, allowing America to lead in clean technologies,” says EDF attorney Megan Ceronsky. “And it will make our air safer to breathe.”</t>
  </si>
  <si>
    <t>RESTORING THE OCEANS TO ABUNDANCE</t>
  </si>
  <si>
    <t>On a blustery August day, 30 miles off Monterey, CA, Capt. Joe Pennisi hauls up a net and dumps 5,000 pounds of chilipepper rockfish onto the deck. As crew members sort the fish, a biologist records unwanted species and notes their weight—a scant 40 pounds, or less than 1% of the catch. “This is a new day,” says Pennisi, a fourth-generation fisherman. “We’re totally accountable.” Not long ago, trawl fishermen like Pennisi were blamed for this West Coast fishery’s collapse. “I’ll never forget the day when I saw a carpet of dead fish as big as a football field,” he says. “The culprit was senseless regulations.” Back then, if a fisherman caught too many of an overfished species, he was forced to dump the excess in the ocean. “It made me sick,” Pennisi says. He lost pride in his job and sold his boat. But then in 2011, regulators switched the fishery to a catch share model. This approach, which EDF helped develop, gives each boat a percentage of the overall catch. Observers are required on all boats, and if a fisherman catches more than his share, he can buy quota from others, still keeping the total catch within the scientifically determined limit. “Unlike other management tools, catch shares reward fishermen for conservation,” says Shems Jud, EDF’s West Coast fisheries director. “As the fishery recovers, the value of each share grows.” Fishermen who once fiercely competed now share information to avoid overfished species. That was enough to get Pennisi back on the water. He partnered with EDF to design a light-trawl net that floats above the sea floor, allowing him to cut fuel costs and avoid sensitive habitat. Other fishermen also switched to more selective gear. The result: Pacific groundfish stocks are rebuilding, revenue is up and the amount of discarded fish has dropped about 80%. In August, the Monterey Bay Aquarium upgraded the sustainability rating of 21 of these species of rockfish, sole and other groundfish in its seafood guide. “Fifteen years ago they wrote the obituary for this fishery,” says Brad Pettinger, president of the Oregon Trawl Commission. “We’re showing we can be good stewards if given the right incentives.”</t>
  </si>
  <si>
    <t>EDF FIGHTS EVERY DAY FOR CLEAN AIR AND WATER</t>
  </si>
  <si>
    <t>EDF was a strong voice for public health when many of the nation’s clear air rules were written. Through science, advocacy and the courts, we’re defending existing standards and closing the remaining loopholes that expose Americans to harmful pollution. A legal team on the front lines When industry groups challenge bedrock protections, EDF fights back. In 2014 we won important victories: In April, the Supreme Court upheld EPA rules which will reduce air pollution that drifts across state lines and causes unhealthy soot and smog in Eastern states. EDF was a party to this case and was instrumental in advocating and defending the new rules. Also in April, a federal appeals court rejected a coal lobby challenge to a 2012 rule lowering mercury emissions from power plants. Mercury is highly toxic and linked to brain damage in children. EDF defended the standards, which represent one of the biggest public health advances in a generation. The Supreme Court denied an industry petition to throw out California’s low-carbon fuel standard, which cuts climate pollution from transportation fuels. EDF was a party to the case, and co-sponsored the landmark California greenhouse gas law. Clean transportation Following decades of work by EDF to make cars and trucks cleaner, EPA issued a rule which will significantly cut the sulfur content of gasoline. The proposed rule, Tier 3, will dramatically reduce smog, soot and air toxics, saving thousands of lives every year. Efforts in low-income communities Too often, the right to breathe clean air has been denied to people in low-income communities. In Houston, for example, the port abuts low-income neighborhoods. More than one-third of the port’s air pollution comes from heavy, dieselfueled trucks, so EDF created a program that helps truckers buy cleaner trucks. The effort will lead to a dramatic reduction in trucks’ diesel emissions, including fine soot and smog-forming nitrogen oxides. Both pollutants have been linked to asthma and respiratory illnesses, and smog is especially harmful to active children. The program is now a model for other ports around the country.</t>
  </si>
  <si>
    <t>GUIDING WALMART TOWARD SAFER PRODUCTS</t>
  </si>
  <si>
    <t>With the need for chemical safety reform growing increasingly urgent, EDF turned to the world’s largest retailer to help place safer products on America’s shelves. In 2014, Walmart rolled out a policy developed with EDF the previous year to phase out potentially harmful ingredients from tens of thousands of products— shampoos, body lotions, cosmetics and more—in its U.S. stores, which serve 140 million customers weekly. Most chemicals have never been tested for possible health impacts, even as research shows that babies in the womb typically carry dozens of toxic chemicals and pollutants in their bodies. No wonder consumers are demanding change. Walmart used a software program we helped develop to assess chemicals in formulated products. The results were disturbing: nearly 40% of Walmart’s assessed products contained chemicals that may pose health risks. Walmart asked EDF to help create a policy for its suppliers to replace these chemicals. With chemists and toxicologists, we prioritized chemicals according to their hazard, prevalence in products and potential for human exposure. Walmart then targeted a short list of chemicals of concern to remove from its products. Under the policy, Walmart suppliers must show that newly added chemicals are safer than those they replace. Suppliers also must disclose all ingredients in their products by 2015. “Everybody must be transparent by January 1,” says Michelle Harvey, EDF’s supply chain director. “If not, they’re threatening a very important business relationship.” With Walmart’s unparalleled purchasing power, its policy will inevitably drive change throughout the $250 billion global personal care and household products industry. We’re already seeing ripple effects: Target and CVS have announced their own chemicals programs this year. “These actions show that what’s good for people and the environment is also good for business,” says EDF VP of corporate partnerships Tom Murray.</t>
  </si>
  <si>
    <t>CHINA DEPLOYS EMISSIONS TRADING TO TACKLE CARBON</t>
  </si>
  <si>
    <t>China burns roughly half the world’s coal. This has helped lift the country out of poverty, but at a steep price in terms of air pollution and climate change. EDF is helping the country address those twin dangers by taking important steps toward cleaner energy. To drive prosperity while reining in emissions, China is harnessing the power of the marketplace. With EDF’s involvement, the country has launched emissions trading programs in five cities and two provinces, home to 250 million people. EDF trained more than 1,000 government officials and others on key elements of emissions trading, including verification. China now hopes to launch national emissions trading by 2016 and is aiming for a 17% reduction in carbon intensity from 2010 levels by 2015. The country is on track to meet that goal. Also in 2014: w China tightened penalties on polluters, a reform that EDF has advocated for more than a decade. The ceiling on penalties will be scrapped, officials will be held more accountable and citizens will have more power to sue. The reforms, which Reuters called “the most sweeping revisions to the law in 25 years,” are modeled on an EDF pilot enforcement project in Chongqing. w EDF and Shenzhen launched a research project aimed at reducing carbon pollution from the city’s vehicles, which have soared from 200,000 to 2.7 million in ten years. The project will incorporate mobile sources into Shenzhen’s existing carbon emissions trading program, which was created with help from EDF. The Shenzhen vehicle project was picked as a U.S.-China EcoPartnership by both governments, one of six such projects selected this year.</t>
  </si>
  <si>
    <t>CALIFORNIA: A CLIMATE LAUNCH PAD</t>
  </si>
  <si>
    <t>When California’s Global arming Solutions Act (AB 32) as signed into law in 2006, naysayers said it ould hurt the economy. But the legislation, hich EDF and NRDC co-sponsored, has helped California cut greenhouse gas emissions even as the state’s economy has grown. AB 32 sets an economy-wide cap on emissions, requiring a reduction to 1990 levels by 2020. Its centerpiece is a carbon market targeting 350 of California’s largest polluters. The declining cap creates a market for innovations. California has also set rigorous standards for cleaner cars, renewable energy and low-carbon fuels, spurring changes in the ay automakers design cars, utilities generate electricity and refineries make fuel. Among the innovations: EDF partnered ith rice growers in the Sacramento Valley to develop a first-ofits- kind project to reward farmers in the carbon market hen they reduce methane emissions. A flourishing clean-tech economyClean-tech jobs have grown ten times faster than jobs in other sectors $21 billion in clean-tech venture capital has been invested since 2006, more than in all other states combined 15% of California’s electricity comes from renewable energy, compared to 5% nationwide A boom in innovation 15% of new cars sold must be zeroor near-zero emission vehicles by 2025California represents 40% of all U.S. plug-in electric vehicle salesIn 2013, as much rooftop solar as installed as in the previous 30 years Helping people reduce their footprint 9% reduction in greenhouse gas emissions per person since 2006 45% less electricity use per capita than the national average Health benefits for all By 2025: $8.3 billion cumulative savings in health costs statewide900 fewer premature deaths annually</t>
  </si>
  <si>
    <t>REACHING ACROSS THE AISLE</t>
  </si>
  <si>
    <t>Lasting environmental solutions result from having everyone pitch in, regardless of their political views. “That’s why we engage in policy advocacy that pushes both political parties to be better on our issues,” says Elizabeth Thompson, president of EDF Action, Environmental Defense Fund’s political advocacy partner. “Our strategy is even more essential now that the White House and Congress are controlled by different parties.” EDF Action is free to do things that EDF cannot, including unlimited lobbying of Congress. It does this by raising dollars that are not tax deductible. EDF Action prevailed in 2014 when the House voted 223– 185 to defeat an appropriations rider that would have banned expansion of catch shares, the management approach that has helped fish stocks recover. Three years ago, a similar rider passed in the House by 100 votes. The turnabout was made possible by a strategy that included cultivating GOP champions and bringing fishermen to Washington to make their case. This was just one of EDF Action’s 2014 victories. For Climate, it helped defeat legislative efforts to undermine EPA’s Clean Power Plan (see p.10), and it defended Republicans in Kansas who were protecting state renewable energy standards. For Health, EDF Action helped advance reform of federal chemicals policy. For Ecosystems, it secured funding for wetlands protection. Our Strategic Partners, a network of influential supporters, help deliver EDF’s message. Says Thompson: “Lawmakers listen to their supporters, and many in both parties want action on the environ- Elizabeth Thompson ment. We amplify their voices.”</t>
  </si>
  <si>
    <t>PROGRESS IN COLORADO</t>
  </si>
  <si>
    <t>Few were talking about the climate impact of methane in 2012 when EDF chief scientist Dr. Steven Hamburg and scientist Dr. Ramon Alvarez co-authored a paper on the subject. We then launched our largest-ever science effort to understand how much methane is emitted along the natural gas supply chain. We’ve learned there is a huge opportunity to reduce emissions of methane—a greenhouse gas 84 times more potent than CO2 during its first 20 years in the atmosphere—and slow the rate of climate change in our lifetimes. With allies like Conservation Colorado, we set our sights on a state where a drilling boom had stirred conflict between industry and communities. EDF president Fred Krupp and our team began meeting with Colorado Gov. John Hickenlooper, who asked EDF to join industry and other groups to craft a solution. Today, the state has the nation’s strongest air pollution rules for oil and gas operations and the first direct regulation of methane. How did this happen? Three of the state’s biggest producers—Anadarko, Encana and Noble—saw that their social license to operate was at risk. They stepped up. The rules slash methane emissions by more than 30% and cut air pollution as much as getting all the cars and trucks off the road in Colorado. We’re using the rules as a template for federal action and in other states where EDF is fighting to reduce air pollution.</t>
  </si>
  <si>
    <t>CUTTING EMISSIONS AROUND THE WORLD</t>
  </si>
  <si>
    <t>Global warming affects everyone and demands an international response. EDF, seeking to reduce emissions and help lay the foundation for future carbon markets, helped launch several initiatives at the 2014 UN Climate Summit. Halt deforestation More than 35 national and state governments and 34 corporations pledged to cut deforestation in half by 2020—and end it completely by 2030. With other nonprofits, EDF was a key partner in the coalition that put together this landmark agreement. Deforestation today accounts for 15% of global carbon emissions. Promote carbon pricing We helped assemble a coalition of 73 countries and 1,000 companies and nonprofit groups calling for a price on carbon—an approach that EDF supports to cut climate pollution as efficiently and effectively as possible. Cut methane EDF, along with six major oil and gas companies and several governments— including France, the UK and the United States—launched an international partnership to reduce methane emissions from oil and gas production. Reduce pollution and poverty Elsewhere, EDF helped broker an important agreement between India’s largest airline and Indian grassroots groups, making it possible for IndiGo passengers to help offset the carbon footprint of their flights. So far, the program has raised more than $2 million for low-carbon rural development projects, such as purchasing biogas cookstoves to replace highly polluting wood stoves.</t>
  </si>
  <si>
    <t>THE NEW WORLD OF CLEAN ELECTRICITY</t>
  </si>
  <si>
    <t>Today’s smartphones are light years ahead of the computers that took us to the moon in 1969—yet our electric power system is on a par with antiquated rotary phones. A big challenge is the U.S. energy system’s built-in disincentives to conserve: utilities profit by selling more electricity and building power plants. A tangle of rules impedes innovation. EDF’s clean energy program envisions a low-carbon world where homes generate and sell renewable energy and utilities profit by saving customers energy and money. We’re putting incentives in place to make this happen. EDF works in nine states that make up half the U.S. electricity market. In New York, we’re helping Governor Andrew Cuomo make the Empire State a model for a resilient energy system. In California, Governor Jerry Brown signed into law an EDF-sponsored bill for demand response, which gives people a financial reward for using less power during times of peak demand. In Texas, we’re part of Pecan Street, a living lab for clean energy solutions. As utilities prepare to invest $2 trillion to replace aging infrastructure in the next two decades, EDF is ensuring the money goes to a clean energy future.</t>
  </si>
  <si>
    <t>PRESERVING A WAY OF LIFE IN MEXICO</t>
  </si>
  <si>
    <t>On the first day of Lent, under a full moon, traditional fishermen head out in the Gulf of California to fish for curvina, a salmon-sized fish native to the area. It’s a decades-old ritual that sustains local communities. The fishery is as large as the U.S. red snapper fishery, but overfishing has caused a perennial glut in supply, crashing prices and putting the survival of the species at risk. Historically, fishermen would land thousands of tons of these fish in just a few days. EDF teamed up with regional organizations to create a catch share program for curvina. By bringing together fishermen, government officials and buyers, the community developed an agreement in which each skiff was granted a per-tide allocation. The result? Fishermen are earning 23% more per pound of fish, and the catch is distributed across the entire season. Catch shares have also reduced the total catch by half, ensuring longterm health of the population. EDF has now been asked by the hake industry to protect their fishery as well.</t>
  </si>
  <si>
    <t>A VOICE FOR A NEW GENERATION</t>
  </si>
  <si>
    <t>One key to climate progress is to engage growing constituencies, including young people, who care deeply about climate but often don’t vote. In Colorado, we enlisted climate-action supporters, targeting Millennials (roughly 18 to 33 years of age), asking them to pledge to vote on climate issues. We secured over 125,000 pledges. Many previously voted only in presidential elections. “I haven’t been involved in politics before,” says Bianca Buium, a student at the University of Colorado in Boulder, “but we can’t just ignore this problem or the politicians will, too.” The campaign, called Defend Our Future, deployed a mix of digital and social media strategies, along with traditional grassroots organizing. Our goal is to expand it to a larger, national effort in future election cycles. “Millennials are among those who must live with the most serious consequences of climate change,” says Dr. Alicia Kolar Prevost, who is running our nonpartisan initiative. We’re also focusing on Latino audiences. National polling data shows that Latino voters overwhelmingly support action to fight climate change.</t>
  </si>
  <si>
    <t>BECAUSE VOLUNTARY ACTION WILL NOT BE ENOUGH, A PUSH FOR STRONG REGULATION</t>
  </si>
  <si>
    <t>The Toxic Substances Control Act (TSCA) makes it so difficult to prove harm from a chemical that, since TSCA was passed in 1976, companies have only had to test about 3% of the 85,000 chemicals available for commercial use. In 2014, the need to reform this federal law was vividly demonstrated when a chemical spill near Charleston, WV, left 300,000 people without drinking water. Public officials could find virtually no hazard data on the spilled chemical, despite the fact that the coal industry has used it for years. EDF scientist Dr. Richard Denison linked the problem to outdated regulations and questioned the government’s assurances of safety given to Charleston residents. In Washington, he advised legislators in making hundreds of improvements to proposed TSCA reform legislation. Meanwhile, EPA issued its first final risk assessments under TSCA in 28 years, finding that two commonplace chemicals pose unacceptably high risks to workers and the public. EDF is pushing the agency to institute safety measures for the chemicals.</t>
  </si>
  <si>
    <t>REFORMING RECREATIONAL FISHING</t>
  </si>
  <si>
    <t>In the Gulf of Mexico, the commercial catch share program for red snapper, which EDF helped design, has been a huge success. Since the program began in 2007, the red snapper population has rebounded. But recreational fishing, which accounts for half the catch, is not part of the program and is poorly managed, leading to overfishing and large discards of fish. EDF helped win a legal victory requiring improved management. We also helped launch a two-year pilot catch share program for headboats, or large charter boats, which could be a model for managing recreational fishing. The results are promising, with 20 boats signed up for 2015. Member boats are able to take customers fishing year-round under strict catch limits, while those not in the program were only able to fish nine days in 2014.</t>
  </si>
  <si>
    <t>PARTNERS IN CONTROLLING METHANE</t>
  </si>
  <si>
    <t>Stewardship of the planet has always resonated with Mark Heising and Liz Simons, and they found that their views align with EDF’s approach of using science and economics and engaging corporations. “To move the needle on climate today, we need to reduce short-term forcers like methane, in addition to carbon dioxide,” says Heising, an EDF trustee who co-chairs our climate committee. “We learned EDF was looking at the methane problem, and we got in early.” Both were impressed by peer-reviewed studies that EDF launched with dozens of university researchers to analyze methane leaks. As Simons, president of their family foundation and a funder of early childhood initiatives, says: “We want a safe, habitable planet for our children and all the world’s children.”</t>
  </si>
  <si>
    <t>A RIVER RUNS FREE</t>
  </si>
  <si>
    <t>With water in the West chronically overallocated, EDF is engaging stakeholders to adopt flexible water management. For almost half a century, the Colorado River has rarely run its full course to Mexico’s Gulf of California. But in 2014, it did, thanks to a deal EDF helped broker. A “pulse flow” of water, designed to mimic spring floods, was released into the dry riverbed. It’s now providing scientists with clues on how to revitalize the delta. Smaller releases are planned for the next two years. The water came back because the United States and Mexico came together to share water, benefiting farmers as well as communities and wildlife. Delta inhabitants celebrated the return of the river with brass bands.</t>
  </si>
  <si>
    <t>INNOVATING WITH GOOGLE EARTH OUTREACH</t>
  </si>
  <si>
    <t>Two years ago, EDF teamed up with Google Earth Outreach to find, quantify and map natural gas leaks under city streets, using Street View cars. With researchers at Colorado State University, we developed an innovative way to analyze the data we collected, and to validate our findings, we worked with utilities like National Grid. This year, we published interactive maps on edf.org of Boston, Indianapolis and New York City’s Staten Island. The resulting national media coverage raised awareness of the climate impacts of leaking methane. We are now mapping our next three cities. Our approach makes pollution visible to the public and provides utilities with a new tool to cut these emissions.</t>
  </si>
  <si>
    <t>BIG PLAYERS, BIG OPPORTUNITIES</t>
  </si>
  <si>
    <t>Europe’s fisheries are in the worst condition of any in the developed world—75% are overfished. But the tide is turning. In 2013, we advised key officials of the European Union as they rewrote its fisheries law, committing Europe to end overfishing. And in 2014, the EU passed legislation to fund policies that will lead to more fish in the water and support communities making the transition to sustainable fishing. We’re also working with fishermen in Spain, Sweden and the UK to improve the economic and ecological performance of fisheries. “EDF has a different approach,” says Scottish fishing representative John Goodlad. “They seek solutions that chime with fishermen.”</t>
  </si>
  <si>
    <t>OUR METHANE REDUCTION STRATEGY</t>
  </si>
  <si>
    <t>GET THE FACTS EDF gathered the needed science to fill the data gaps with 16 peerreviewed field studies involving nearly 100 partners from academia and industry. ADVANCE NEXT-GENERATION TECHNOLOGY EDF has partnered with leading energy and tech companies to develop and apply cutting-edge technologies to detect and monitor methane emissions in real time. WIN STATE RULES TO CONTROL METHANE AND AIR POLLUTION Our strategy is to secure strong regulations in states where oil and gas production is most active. PUSH FOR STRONG FEDERAL REGULATIONS EDF is leading the fight for urgently needed federal standards that would use Colorado’s tough, sensible rules as a model.</t>
  </si>
  <si>
    <t>EDF’S DETECTIVES TARGET ENERGY WASTE EDF</t>
  </si>
  <si>
    <t>Climate Corps pairs MBA and other graduate students—the green business leaders of tomorrow—with businesses, cities and universities, where they hunt for energy savings. In 2014, they found $130 million in potential savings—equal to avoiding the annual climate pollution of 115,000 cars— and some were featured on Showtime’s award-winning series Years of Living Dangerously. In Chicago, they worked in 25 buildings to help the city address its goal of cutting energy use in large commercial buildings by 20%.</t>
  </si>
  <si>
    <t>LOCAL ACTION: KEY TO GLOBAL RECOVERY</t>
  </si>
  <si>
    <t>Nearly half the fish people eat are caught in small-scale fisheries, many of which are unmanaged and in serious trouble. EDF is partnering with UC Santa Barbara and Rare, a global leader in community-led conservation, in a collaboration called Fish Forever. Together we are providing fishermen with practical solutions to reverse overfishing, and are engaged in the Philippines and Indonesia as well as Belize, Brazil and Mozambique.</t>
  </si>
  <si>
    <t>WHY METHANE MATTERS</t>
  </si>
  <si>
    <t>Natural gas is mostly methane, a short-lived but powerful pollutant that accounts for one quarter of the global warming we now experience. LOOK INSIDE to see how EDF is working to reduce the methane that is leaked and vented along the natural gas supply chain—and helping to protect communities from unacceptable impacts to air, water and health.</t>
  </si>
  <si>
    <t>REVIVING FISHERIES AROUND THE WORLD</t>
  </si>
  <si>
    <t>Overfishing is a global problem, so international engagement is essential. EDF aims to provide practical, science-based advice to governments and partner with local fishermen to help make sustainable fishing the norm in countries that account for nearly two-thirds of the global catch. LOOK INSIDE to see how we’re helping turn the tide.</t>
  </si>
  <si>
    <t>SAVING SHARKS IN CUBA</t>
  </si>
  <si>
    <t>EDF is working with Cuban scientists and fishermen to conduct the first in-depth survey of sharks in Cuba’s waters. The research will inform Cuba’s national plan of action for sharks, part of EDF’s role as a key advisor to Cuban officials on how to safeguard these majestic creatures.</t>
  </si>
  <si>
    <t>SHARING THE CATCH IN THE GULF OF MEXICO</t>
  </si>
  <si>
    <t>What Matters Most 2013 EDF Annual Report</t>
  </si>
  <si>
    <t>At sundown, the 45-foot Avenger, a commercial fishing vessel, rolls gently as crew members bait hooks 80 miles off Galveston, Texas. “I’ve been slammin’ fish on and off for ten years,” says Frank, a wiry deckhand with a sprawling treasure map tattoo. “It’s tough work, but you can make good money.” The bounty has been good recently, thanks to a management program EDF helped implement for Gulf red snapper in 2007. A decade ago, this fishery was on the brink of collapse. With fish stocks plummeting, regulators cut the season to a few days per month, often in winter when the Gulf was at its roughest. The shortened seasons hurt fishermen financially and gave rise to dangerous “derbies” in which the fishing boats raced into storms. And the restrictions didn’t solve the overfishing problem. The short windows also meant too many fish were brought to market at the same time, creating a glut that crashed prices. “My life was a disaster,” recalls Captain Buddy Guindon. “During the derbies, I didn’t go to my kid’s baseball games. I didn’t go to church. I didn’t do all the things normal people do.” EDF proposed a different approach, called catch shares. Under catch shares, scientists determine the total allowable annual catch for a fishery, and fishermen are assigned a percentage of it, based on their catch history. Now fishermen have a stake in the fishery’s recovery: as populations rebound, so does their catch. We brought fishermen to Washington to build support and helped design a catch share program that was approved overwhelmingly. “We’re catching bigger fish,” says Guindon. “Our prices at the dock have increased and our costs have gone down.” The program has also helped end overfishing and restore balance to the ecosystem. The Gulf red snapper population has improved enough to warrant a 70% increase in the allowable catch since 2008. The recovery was so remarkable that in 2013 the Monterey Bay Aquarium took red snapper off the “avoid” list in its seafood guide. For the consumer, this means sustainably caught red snapper all year long. “Catch shares simply couple responsibilities and rewards,” says our Oceans VP Amanda Leland. “Fishermen are safer, fishing is more profitable, and the oceans are more abundant.” The success in the Gulf has contributed to the creation of catch share programs for the Pacific Coast and New England. All told, 65% of fish landed by commercial fishermen in U.S. federal waters are now under catch shares management, up from 10% when we started catch shares work in 1996. “Before catch shares, my sons didn’t have a future as commercial fishermen,” says Guindon. “Now they do.”</t>
  </si>
  <si>
    <t>TAKING THE LEAD ON SAFER CHEMICALS</t>
  </si>
  <si>
    <t>For 127 million Americans, a trip to Walmart is a weekly household ritual. In 2013, the retailer unveiled a new policy, which EDF helped develop, to begin phasing out some potentially harmful ingredients found in everyday products such as shampoo, baby lotion, cosmetics and air fresheners, and replace them with safer ingredients. It was the first major retailer to do so. “Consumers are demanding safer products,” says Dr. Sarah Vogel, EDF’s Health program director. “Scientific research points to serious health risks of chemical exposures, including cancer, diabetes and infertility.” In 2007, EDF opened an office in Bentonville, Ark., near Walmart’s corporate headquarters, to help the retailer lessen its environmental footprint. “The very first conversation we had was about chemicals,” says Michelle Harvey, our senior manager there. Two years later, Walmart began using a software screening program, developed with help from EDF, to assess the chemical ingredients of personal care products, household cleaners and other formulated products. The software, called GreenWERCS, revealed disturbing news: Almost 40% of formulated products on Walmart shelves contain chemicals that may pose health risks. Because of its extraordinary size and purchasing power, Walmart has a unique capacity to influence its suppliers. Its decisions have industry-wide implications. Learning of these findings, Walmart took action. “Our goal is to sell products that sustain people and the environment,” says Andrea Thomas, Walmart’s senior VP of sustainability. “EDF was instrumental in assisting us with a rigorous yet achievable policy to further our goal and help ensure the products on our shelves are affordable and sustainable.” Walmart’s new policy initially targets about ten chemicals commonly found in consumer products for replacement with safer ingredients. By 2015, it will require suppliers to disclose all product ingredients online. The company also plans to take its private label products through a more stringent screening process. To safeguard our integrity and objectivity, EDF accepts no funding from Walmart or any other corporate partner. “We’ve learned through experience that you can create environmental progress by leveraging corporate purchasing power,” says Elizabeth Sturcken, EDF managing director for corporate partnerships. “And who has more purchasing power than Walmart?” Walmart’s action is sure to have a ripple effect across the entire supply chain. “When companies like this make a shift, it’s huge,” says Judi Shils, executive director of Teens Turning Green, a nonprofit that promotes environmentally conscious choices for young adults. “You’re influencing Middle America.” These changes won’t happen overnight, but they represent a major step forward. EDF will closely monitor and verify the reduction of hazardous chemicals until the promise of healthier products becomes a reality. “Ultimately,” says Sturcken, “Walmart’s policy will be evaluated on results.”</t>
  </si>
  <si>
    <t>FOR FARMERS, CONSERVATION PAYS</t>
  </si>
  <si>
    <t>In America’s heartland, corn is king. Ninety-seven million acres of the crop were planted in the United States in 2013—an area the size of Illinois, Iowa and Ohio combined. Much of the corn finds its way into some 45,000 products on supermarket shelves, from cereal to soda to beef. It’s even fueling America’s automobiles (40% goes to produce ethanol). EDF is working across the food supply chain—from farmers to big box retailers—to reduce environmental impacts and see that stewardship pays dividends for those who grow our food. Growing corn comes at a significant environmental cost. Across the Corn Belt, excess fertilizer runs off fields into critical watersheds, where nitrogen and phosphorous from the fertilizer create algae-filled “dead zones.” Historically, farmers never knew exactly how much fertilizer to use, so they often applied too much, just to be on the safe side. The result: an estimated half of what they applied was not taken up by crops. Runoff plagues Lake Erie, the Chesapeake Bay and the Gulf of Mexico. Excess fertilizer also leads to nitrous oxide emissions, a global warming gas 300 times more potent than carbon dioxide. To cut fertilizer waste, EDF helped build networks of farmers in a dozen states from Minnesota to North Carolina. With universities and farm groups, we’re helping farmers use better data and field imagery to determine how much fertilizer their crops really need. Indiana farmer Rob Ternet is one partner. As he surveys a row of 12-foot-high corn, he says: “In my 29 years of farming, this could be my highest yield ever.” And he’s done it using about 25% less fertilizer. With fertilizer accounting for as much as one-third of farm costs, that’s money in Ternet’s pocket. EDF’s goal is to cut fertilizer use for the top 20% of farmers, who produce half the nation’s corn. To help us get there, we’ve teamed up with Walmart, the nation’s largest grocery buyer. In September 2013, the retailer announced commitments from 14 key suppliers, including Coca-Cola and Kellogg’s, to reduce fertilizer waste in their supply chains. In addition, Smithfield Foods, the nation’s largest pork producer, is working with EDF on a plan to improve fertilizer management by farmers. “We need to make informed use of fertilizer the rule, not the exception,” says Suzy Friedman, our agriculture sustainability director. “That way we can make a real difference in water quality and greenhouse gas emissions and keep farms highly productive.”</t>
  </si>
  <si>
    <t>CALIFORNIA’S BOLD EXPERIMENT PUTS A PRICE ON CARBON</t>
  </si>
  <si>
    <t>A year ago, California kicked off America’s most ambitious climate solution—a cap-and-trade program covering 350 of the state’s largest greenhouse gas polluters. Previously, power plants and other high-polluting facilities in the state could dump carbon dioxide into the atmosphere for free. Now they must buy allowances, sold periodically at auction, for whatever amount of carbon they emit. The idea is to drive down carbon emissions by making it more profitable not to pollute. After four auctions in the first 12 months, all signs point to a robust carbon-reduction market with long-term viability. Prices indicate companies can cut pollution at a reasonable cost. The auctions also raised almost $400 million to invest in projects that cut climate pollution and stimulate the clean energy economy. It all started with the state’s landmark bipartisan 2006 climate bill, the Global Warming Solutions Act, which EDF co-sponsored and defended in court and at the polls. The law requires the state to reduce climate pollution to 1990 levels by 2020. In addition to launching the world’s largest economy-wide capand- trade program, California has set rigorous standards for cleaner cars, renewable energy and low-carbon fuels, sparking innovations in the way utilities generate electricity, automakers design cars and refineries make fuel. For example, the Low Carbon Fuel Standard (LCFS) is driving demand for biodiesel. “Propel relocated to California to benefit from policies like LCFS,” says Matt Horton, CEO of Propel Fuels, a biodiesel company. All this translates into jobs. Clean-tech employment in California has grown four times faster than all jobs in the state. And California has cut carbon emissions by nearly 20% in just five years. The Golden State’s new carbon market has helped set the stage for cap-and-trade programs globally, including the linkage of California’s and Quebec’s carbon markets in early 2014, and a partnership with China’s emerging market.</t>
  </si>
  <si>
    <t>PUTTING PEOPLE IN THE PICTURE</t>
  </si>
  <si>
    <t>With the urgent environmental problems we face today, one key to EDF’s success is that we don’t just focus on the environment. We also focus on people. Everyone deserves the opportunity to succeed and thrive, so our policies ensure that what’s good for the Earth is also good for people’s livelihoods. That gets a lot more people on our side. Look at how we help farmers reduce air and water pollution. The pollution comes from excess fertilizer, and fertilizer is one of farmers’ biggest expenses. So when we help them limit their fertilizer use, it benefits their bottom line—and the environment. You can also see it in our climate and energy work. California’s statewide cap on carbon emissions, which EDF co-sponsored, has helped create America’s most vibrant clean energy economy. EDF challenges leading businesses to help the environment. To maintain our objectivity and independence, we accept no funding from our corporate partners. Beginning in 1967, EDF has been thinking differently about how to reach the environmental goals we all share. EDF was founded by a small group of scientists and an attorney. It was a partnership of science and law to protect the environment. In the 1970s, EDF became the first environmental group to hire Ph.D. economists. We found that if you design policies that make environmental protection pay—and then do the hard work of putting those solutions in place—people will invent all kinds of ways to make it happen. As we enter 2014, the global environment faces grave threats. But at EDF, we remain optimists, because we’ve seen how innovative thinking, based on sound science and economics, can protect air, water, wildlife habitat and human health. There’s no reason people can’t be healthy and prosperous. With the right solutions, people and the environment thrive together.</t>
  </si>
  <si>
    <t>ENVIRONMENTAL DEFENSE ACTION FUND: REACHING ACROSS THE AISLE ON CAPITOL HILL</t>
  </si>
  <si>
    <t>“No environmental legislation has ever been passed without bipartisan support, so it’s critical to depolarize environmental issues,” says Environmental Defense Action Fund president Elizabeth Thompson. “That’s why we engage with the political system in a nonpartisan way.” EDF has long been an influential voice in Washington. When the need to represent environmental issues in Congress began to exceed the $1 million annual cap on our lobbying costs set by tax law, we created the Environmental Defense Action Fund, a sister group that is free of such limits because it accepts only nondeductible donations. Gifts to the Action Fund allow us to target key legislators and mount ad campaigns that identify legislation by name. More than 500,000 of our members have signed up to contact their representatives in Congress before important votes. One example of bipartisan cooperation was passage of the RESTORE Act in 2012, directing large portions of BP’s oil spill fines to Gulf Coast restoration. Businesspeople, scientists and others helped us persuade Congress, and the Action Fund paid for an ad blitz to sway wavering lawmakers. RESTORE passed 373–52 in the House and 74–19 in the Senate. This year, the first funds—$1.25 billion—flowed to the largest ecosystem restoration in U.S. history. To help deliver EDF’s message, we have assembled a network of influential supporters, our Strategic Partners. These allies, including local and national civic and religious leaders, economists and CEOs, contact legislators personally and explain our solutions. Calls and emails from Action Fund members turn up the pressure. “We can’t match the lobbyists dollar for dollar,” says Thompson, “but lawmakers listen to their supporters, and many supporters in both parties care about the environment. So what we ask them to do is to speak up about it. And we help amplify their voices.”</t>
  </si>
  <si>
    <t>People often ask us how we remain hopeful in the face of growing environmental threats. It’s a reasonable question. Risks to health are on the rise. Ecosystems are under assault on land and sea. Climate change is hitting home—with crippling heat and drought, savage storms and floods—while we continue to pump carbon into the atmosphere. And yet at EDF, we remain optimistic that we can still prevent the worst effects of climate change, protect human health, restore habitats and return oceans to abundance. We’re hopeful because, with our partners, we’ve developed a set of policy tools that have delivered extraordinary results. If we bring them to scale in time, they will do the job. We’re hopeful, too, since more people are joining with us to build these solutions, and since urgency puts pressure on leaders to take action. Finally, we’re optimistic because we’re making progress. A mandatory, declining cap on carbon that EDF helped design took effect this year in California, and China launched the first of seven pilot carbonreduction programs. President Obama rolled out a plan to reduce power plant emissions. Walmart, working with EDF and others, decided to phase out a number of chemicals of concern in consumer products. We expanded partnerships with farmers to reduce pollution from nitrogen fertilizer. And we saw the commercial red snapper fishery in the Gulf of Mexico—near collapse in 2007 when EDF helped introduce a catch share management program—continue its remarkable recovery. With great need comes great opportunity. Thank you for your steadfast support. It makes our work possible.</t>
  </si>
  <si>
    <t>EDF IN CHINA: ACCELERATING THE SHIFT FROM COAL TO CLEAN ENERGY</t>
  </si>
  <si>
    <t>China burns over half the world’s coal. And though coal has fueled prosperity, it is also the primary reason that China tops the list of the world’s worst carbon polluters. In 2013, with EDF’s help, China launched the first of seven carbon trading pilot programs designed to clear the air by improving energy efficiency and accelerating the shift to cleaner energy sources such as wind. The pilots will eventually cover 250 million people in Shenzhen, Beijing, Chongqing, Shanghai, Tianjin, and the provinces of Guangdong and Hubei. EDF began a formal collaboration with Shenzhen last November, providing technical support and training to officials designing the first pilot. The project will limit emissions from 635 companies responsible for about 40% of the city’s carbon pollution. Companies able to reduce their emissions below their limit can sell unused permits to companies unable to meet their targets— creating a financial incentive to reduce emissions while ensuring strong environmental results. EDF also helped broker an agreement between Shenzhen and California, the first U.S. state to develop its own state-of-the-art emissions trading system. This cooperation opens the door to work on a range of low-carbon strategies, from carbon trading to electric vehicles. “We cannot stabilize global climate without a targeted and rigorous campaign to curb carbon pollution in China. The seven new pilots are the boldest experiment yet in that direction.” Daniel Dudek , EDF Vice President</t>
  </si>
  <si>
    <t>FINDING SMARTER WAYS TO POWER OUR WORLD</t>
  </si>
  <si>
    <t>A world where power companies get paid to conserve and manage electricity, not just produce it. And where the electric grid balances demand with supply to use more renewable energy. We call this vision Smart Power—it’s the key to decarbonizing energy. Electric utilities are at a crossroads. As they replace old, dirty power plants, they can either build more of the same or turn toward low-carbon energy. EDF’s Smart Power program helps put the right incentives in place so technology can transform the energy sector as dramatically as it transformed communications. In nine states that make up nearly half the U.S. energy market, we’re working to strengthen clean energy requirements, remove obstacles to investment and realign business models. In Texas, we’re part of Pecan Street, a neighborhood “lab” of residential homes that generate, store and sell power. In Illinois, we helped persuade the Commerce Commission to order electric utilities to reduce carbon. And after the devastation of Superstorm Sandy, we worked with the governors of New York and New Jersey to shape new ways to rebuild a more resilient energy infrastructure. We won’t stop until the United States has a modernized energy system. After all, our power grid hasn’t been updated since Thomas Edison invented it. It’s time for Smart Power. Imagine a world where homes not only run on clean electricity but also generate, store and sell it.</t>
  </si>
  <si>
    <t>Dealing with this massive pollution took a decade of effort by EDF and others.</t>
  </si>
  <si>
    <t>Dealing with this massive pollution took a decade of effort by EDF and others. We played a key role in Supreme Court cases that affirmed EPA’s authority to regulate greenhouse gas emissions. When EPA missed a deadline in April 2013 to release its new power plant standards, EDF threatened legal action. “We never gave up,” says EDF’s general counsel Vickie Patton. Once the standards were proposed, the coal industry petitioned the U.S. Supreme Court to strip EPA of its authority over carbon pollution. EDF sprang into action. Joining 17 states, we urged the Court to deny the petitions. And our Action Fund ran TV ads in eight states, mobilizing citizens to shore up support in Congress. The proposed standards remain on track, but a well-funded coal lobby is trying to strong-arm Congress to cut funding for EPA. The best arguments against that lobby are the hard-headed calculations of the energy industry itself. Our partnership with Xcel has helped transform states into test beds for the low-carbon future. When the Obama administration wavered, we made sure these business voices were heard. “EDF and power companies are working together to show that commonsense progress is possible,” says Patton, who led our legal team in defending the standards. “We demonstrated that even in fast-growing states, you can provide reliable, lowcost energy and make dramatic cuts in global warming pollution.”</t>
  </si>
  <si>
    <t>THE ROAD TO CLEANER AIR</t>
  </si>
  <si>
    <t>In 2013, EDF and our allies achieved a major victory when EPA proposed standards to cut pollution from new passenger vehicles, in part by reducing sulfur in gasoline. The standards, called Tier 3, will make the next generation of cars cleaner, cutting nitrogen oxides and volatile organic compounds by 80%. Cars also will emit less particulate pollution, a known trigger for asthma attacks, and less carbon monoxide. That’s good news for the 50 million Americans who live near high-traffic roadways. Children who live in such areas face a higher risk of asthma, cancer and heart disease. EDF pushed hard to win the new measures. We testified at public hearings, and our members sent nearly 50,000 comments to EPA. Fully implemented, the rules will prevent 2,400 premature deaths every year and provide up to $23 billion in annual health benefits, EPA estimates. The cost: less than a penny per gallon of gas. The proposed limits are backed by automakers because they harmonize policy across all 50 states—and help pollution control equipment work more efficiently. There will be challenges to securing strong final standards, but with health-care providers and automakers allied with us, we’re confident we will prevail. “This is one of the most cost-effective ways to get cleaner and healthier air while strengthening our domestic auto sector.” United Auto Workers</t>
  </si>
  <si>
    <t>EDF HELPS USHER IN THE LOW-CARBON ERA</t>
  </si>
  <si>
    <t>Cleta Felzien does not consider herself part of the new energy revolution. But on her ranch in Colorado, in addition to cows, a well-used tractor and a faded pink and white house, seven brand-new GE wind turbines spin lazily in the High Plains breeze. “That wind is putting my son through college,” says Felzien. Buying Felzien’s wind power is Minneapolis-based Xcel Energy, one of the utilities EDF is helping guide into the new energy economy. Since 2005, Xcel has reduced its carbon emissions by 18%. America’s transition to clean energy is accelerating—more than half of new U.S. power capacity last year came from wind and solar. That trend will continue, thanks to the Climate Action Plan announced by President Obama in 2013, an ambitious effort to establish U.S. leadership in the fight against global warming. The plan’s centerpiece: tough standards to slash carbon dioxide emissions from America’s new and existing power plants. When implemented, the standards will represent a major victory for EDF and its allies in the struggle to slow global warming. This battle isn’t over, but 2013 will be remembered as the year when the United States got serious about its largest source of carbon pollution—600 coal-fired power plants, 40% of the problem. The U.S. has never limited carbon pollution from power plants. That’s finally changing.</t>
  </si>
  <si>
    <t>SAVING THE GREAT PREDATORS OF THE SEA</t>
  </si>
  <si>
    <t>Sharks have roamed the oceans for 400 million years, but that ancient lineage does not guarantee a future. Today they’re in serious decline, with millions of sharks killed every year. “In the Gulf of Mexico populations of some large sharks, including tigers and hammerheads, have fallen by as much as 90%,” says Dr. Douglas Rader, EDF’s chief Oceans scientist. As top predators, sharks play a crucial role in the health of marine ecosystems, keeping them in balance. There’s no easy answer to the crisis, because many sharks are highly migratory. They’re also a source of food in many nations. EDF is leading an effort with Mote Marine Laboratory to save sharks in the Gulf of Mexico—bringing together Cuba, Mexico and the United States in a tri-national conservation partnership, the first of its kind anywhere in the world. We’re conducting surveys of sharks along Cuba’s northwest coast and Mexico’s Gulf coast. “Until now, the scattered research has never been pulled together to build the big picture of Gulf sharks,” says Pam Baker, EDF’s Gulf director. The collaboration will yield the data necessary to build management programs that significantly reduce the killing of sharks. “If successful, the tri-national program for sharks can be a model for management of other highly migratory species like tuna and swordfish,” says Baker.</t>
  </si>
  <si>
    <t>A ONCE-IN-A-LIFETIME OPPORTUNITY TO REPAIR A NATIONAL TREASURE IN THE GULF OF MEXICO</t>
  </si>
  <si>
    <t>Help for communities We’re helping identify business opportunities that will follow coastal restoration, and making sure that hard-hit communities benefit. Engaging business EDF meets regularly with the navigation, fishing and tourism industries to encourage their involvement and support for restoration efforts. Our message: prosperity depends on conservation. Pressure on BP As evidence accumulated that spilled oil is working its way up the food chain, BP opted to go to trial rather than pay civil damages. We organized rallies and press conferences and generated 133,000 petitions to the Department of Justice to hold BP fully responsible. Wetlands restoration The road map for rescuing the Gulf is Louisiana’s Coastal Master Plan, which EDF helped shape. It calls for rebuilding 860 square miles of land by reconnecting the sediment-rich Mississippi to its we tlands. As its first step, the state is proceeding with our cornerstone restoration project in Barataria Basin, where the newest land in the United States will soon be created. Scientific guidance Strong science is a prerequisite for work on this scale. EDF scientist Dr. Angelina Freeman helped create a model to restore wetlands near Myrtle Grove, which is now being used by the government as a gu ide. Our scientists have demonstrated how people, wildlife and the economy all benefit from coastal restoration.</t>
  </si>
  <si>
    <t>NEW LIFE FOR AN ICON OF THE PRAIRIES</t>
  </si>
  <si>
    <t>Some of America’s rarest animals continue to decline, as existing methods of conservation have not saved habitat fast enough to restore these species’ populations. EDF has a new approach. The lesser prairie chicken, a symbol of the vast western plains, has declined by more than 99% over the past 40 years. It is among the first of 250 plants and animals that could be added to the Endangered Species List over the next five years. Much of the bird’s grassland habitat has already been cleared for crops, and now it is further imperiled by booming energy development, sparking a fierce clash between developers and conservationists. To ease the conflict and save the prairie chicken, EDF introduced habitat exchanges. Simply put, an exchange lets landowners earn credits by restoring wildlife habitat on their land. Once the habitat is verified, the owner can sell the credits to developers to offset the impact of development nearby. We first used this approach at the Fort Hood Army Base in Texas, where neighboring ranchers created habitat for endangered golden-cheeked warblers. Now our coalition of scientists, landowners and energy companies is showing how habitat exchanges could become a national model for saving species in a fast-changing landscape.</t>
  </si>
  <si>
    <t>REFORMING AMERICA’S CHEMICALS LAW</t>
  </si>
  <si>
    <t>The nation’s principal chemicals law, the 1976 Toxic Substances Control Act (TSCA), hasn’t been updated in 37 years. It imposes such a high burden on proving harm that EPA could not even ban asbestos. Companies have only had to test about 3% of 85,000 chemicals in commercial use. EDF has been pressing for reform since 1997, when we published Toxic Ignorance, a seminal report that exposed the lack of health data for common chemicals found in everything from baby bottles to household cleaners. Voluntary efforts to rein in chemicals of concern are important, but they cannot take the place of strong regulatory standards. EDF is making progress there, too. To build support for strong new legislation, we helped found a coalition of 250 health and environmental groups called Safer Chemicals, Healthy Families. We’ve since been working with state governments and health, labor, business and consumer groups to make the case for reform. Our prodding already has brought results. It pushed EPA to upgrade its chemical reporting practices. And in 2013, we helped strengthen and advance a reform bill, introduced by the late Senator Frank Lautenberg (D-NJ) and Senator David Vitter (R-LA), that has strong bipartisan support.</t>
  </si>
  <si>
    <t>GREEN AGRICULTURE FOR THE DEVELOPING WORLD</t>
  </si>
  <si>
    <t>In China and India, EDF is helping provide rural families with biodigesters that convert manure into biogas for cooking. This reduces methane emissions and improves the health of thousands of families by eliminating smoky indoor fires. In South India, EDF scientists are training local technicians to gather field data on greenhouse gas emissions from crops. With our partners, we have set up five labs to analyze gas samples and measure the effectiveness of climate-friendly farming so that poor farmers can be rewarded in the voluntary carbon market. In a deal we brokered, India’s largest airline, IndiGo, allows travelers to partially offset their carbon footprint from flying by buying emissions reductions generated by our farmers. More than 500 million subsistence farmers can play an important role in reducing climate pollution. EDF’s low-carbon farming and rural development projects have already reached 700,000 people in China, India and Vietnam. The pilots use economic incentives to reward farmers when they adopt climate-friendly agricultural practices such as the precise application of fertilizer.</t>
  </si>
  <si>
    <t>Children’s Investment Fund Foundation: Investing in the next generation</t>
  </si>
  <si>
    <t>The London-based Children’s Investment Fund Foundation (CIFF) is dedicated to improving the lives of impoverished children in developing countries. Since climate change disproportionately affects these children, the foundation is helping reduce carbon emissions. “The decisions taken in China over the next five years are perhaps the most important in the world on this issue,” says CIFF’s climate executive director Kate Hampton. “Carbon pricing is a musthave. It’s the most cost-effective signal to investors to fund low-carbon activities.” That’s one reason CIFF decided to partner with EDF to develop carbon trading pilots in China. “EDF has a strong reputation in emissions trading, through its work on sulfur dioxide markets in the United States and China. You can’t replicate that starting from scratch,” says Hampton. “We seek the right combination of experience in an organization. It must be both nimble and focused so it can be efficient and relentless in pursuit of a goal. We’re very happy to have EDF as our partner.”</t>
  </si>
  <si>
    <t>EDF CLIMATE CORPS: A NETWORK OF YOUNG ENERGY LEADERS</t>
  </si>
  <si>
    <t>EDF Climate Corps trains graduate school students to find energy savings, then embeds them at businesses and public institutions for a summer. Since the program’s inception in 2008, Climate Corps fellows have identified nearly $1.3 billion in energy savings —enough to power 180,000 homes annually over the lives of the projects. Our 400 alumni are rapidly becoming the next generation of green leaders, with 80% of them now working in sustainability at leading companies. Many are hired by their host firms. Often, the energy fixes they find are surprisingly simple. One fellow at a supermarket chain wondered why some freezer doors had heaters while others had energy efficient anti-fog film. He found an anti-fog product that could be retrofitted to existing doors. That could cut CO2 emissions by 26,000 tons a year. While EDF Climate Corps fellows find immediate energy savings, they also focus on goal setting, financing and data management. The goal? To make energy efficiency a corporation-wide activity.</t>
  </si>
  <si>
    <t>PROTECTING COMMUNITIES AND PUBLIC HEALTH FROM UNACCEPTABLE NATURAL GAS IMPACTS</t>
  </si>
  <si>
    <t>EDF is fighting to end irresponsible natural gas development through strong regulation and industry partnerships. Among 2013’s successes: PENNSYLVANIA: We helped create the Center for Sustainable Shale Development, establishing 15 leading practices for shale gas development. The program will include thirdparty audit, much as Green Building Council oversees LEED standards for buildings. The Washington Post called the Center “a heartening breakthrough in the war over fracking.” TEXAS: The state thoroughly overhauled its outdated well construction requirements. The improvements included many ideas contained in a model regulatory framework developed by EDF and Southwestern Energy. The new regulations will increase protections for groundwater and serve as a model for other states. Now we’re helping Texas focus on the issue of wastewater disposal. WYOMING: We partnered with local environmental groups to successfully advocate new measures to reduce air pollution. We also helped Governor Matt Mead (R) draft sound rules for protecting groundwater.</t>
  </si>
  <si>
    <t>EDF TAKES THE MEASURE OF METHANE</t>
  </si>
  <si>
    <t>The number of shale gas wells in the United States has tripled since 2005, yet no one knows how much gas is leaking from wells, pipelines, storage and distribution facilities. Determining leakage rates is critical because natural gas is mostly methane—a greenhouse gas many times more potent than carbon dioxide. If too much gas is escaping, it would erase over the medium term the climate advantage natural gas has over other fossil fuels, which emit more carbon dioxide when combusted. In 2012, EDF—in collaboration with 90 academic researchers and companies—launched a series of 16 research projects to measure methane emissions along the gas supply chain. Researchers, led by the University of Texas, published in 2013 the first data on methane emissions from hydraulically fractured shale gas wells. Our goal is to ensure that industry minimizes methane leakage from the production, transportation and use of natural gas.</t>
  </si>
  <si>
    <t>TURNING THE TIDE IN BELIZE</t>
  </si>
  <si>
    <t>The Mesoamerican Reef—the largest barrier reef in the Western Hemisphere—hugs the Belize coast and supports 500 species of fish. Many Belizians are dependent on the reef for their survival, but overfishing has taken a toll. EDF teamed up with the Wildlife Conservation Society and local partners, enlisting fishermen and influential policy makers to preserve this extraordinary reef. Under our program, local fishermen have exclusive rights to fish in a designated area, which thrives because of a nearby Marine Protected Area. They are required to record their catch, and many are monitoring illegal fishing, a huge problem. After two years, fishermen themselves are enforcing the rules and illegal fishing is down by more than 60%, allowing them to safely increase their catch. The success has led the government of Belize to ask EDF’s help to roll out the system nationwide.</t>
  </si>
  <si>
    <t>A PRIORITY: RAINFOREST PRESERVATION</t>
  </si>
  <si>
    <t>Around the world, more than one billion people rely on rainforests for their livelihoods. But rainforest destruction accounts for about 15% of global greenhouse gas emissions. EDF is working in Brazil and Mexico to make standing tropical forests— and the carbon they contain—more valuable than logging. Our strategy would reward indigenous people for protecting their forest homes, and allow countries that reduce deforestation to sell greenhouse gas reductions in the carbon market. EDF brokered a deal in which California, the Brazilian state of Acre and the Mexican state of Chiapas agreed to develop guidelines for allowing forest preservation credits into California’s new burgeoning carbon market. “Opening California’s carbon market would be a powerful signal to rainforest nations that the world values the climate and ecosystem services they provide.” Dr. Stephan Schwartzman, EDF Tropical Forest Director</t>
  </si>
  <si>
    <t>Ben Fowke / CEO Xcel Energy</t>
  </si>
  <si>
    <t>Denver’s Cherokee power plant was once the area’s largest source of carbon pollution. Today, the coal-fired plant is being replaced with wind energy and natural gas, and the city’s notorious “brown cloud” is largely history. For a decade, EDF worked with Cherokee’s owner, Xcel Energy, to anticipate pollution regulations, retire aging coal plants, and transition to modern clean energy resources. “Our partnership led to breakthrough solutions for the environment,” says Xcel CEO Ben Fowke. Today, Xcel is the nation’s leading utility for wind power. The company estimates its clean energy projects will ultimately save ratepayers $800 million in fuel costs. “Our customers demand clean energy but want it at an affordable price,” says Fowke. “With partners such as EDF, we found a way to deliver it.”</t>
  </si>
  <si>
    <t>CLEANER AIR FOR OUR NATION’S PORT CITIES</t>
  </si>
  <si>
    <t>At the Port of Houston, more than one-third of the air pollution comes from 3,000 “drayage” trucks—diesel-fueled heavy trucks that move shipping containers. Many are older models that can be 60 times more polluting than new trucks. Now, thanks to a program EDF and allies designed, truck owners at the port can obtain grants and low-interest loans to buy cleaner trucks. Shippers including Lowe’s, Target and Home Depot have agreed to use drayage truckers who track emissions and make the switch to cleaner trucks. Our Houston program has become a model for other port cities around the country, including Baltimore, Charleston and Philadelphia. This builds on EDF’s recent victory requiring oceangoing vessels to use cleaner fuels when near the U.S. coast.</t>
  </si>
  <si>
    <t>A GREAT AMERICAN RIVER CAN ONCE AGAIN REACH ITS DELTA</t>
  </si>
  <si>
    <t>Until the early 20th century, the Colorado River flowed freely to its delta, where wetlands and forests flourished on two million acres. But so much water has been drawn from the river that it dried up before reaching the Gulf of California. Now, thanks to an agreement that EDF and our U.S. and Mexican partners helped broker, some of the original ecosystem can thrive, benefiting farmers and wildlife. The pact provides a framework for sharing water and for water conservation. Already, farmers are getting paid for selling water rights to our water trust. This marks the first time Mexico and the United States have agreed to release water to restore the delta’s ecological health.</t>
  </si>
  <si>
    <t>WHAT’S NEW ON THE GULF COAST? POSSIBLY THE LARGEST ECOSYSTEM RESTORATION IN THE WORLD</t>
  </si>
  <si>
    <t>123 million Americans live by a coastline. Coastal communities are increasingly vulnerable to sea level rise and pollution. In Louisiana, vanishing wetlands have left New Orleans exposed to storms, endangering the nation’s most significant port. The 2010 BP spill made the problem worse, but created an opportunity to change how the U.S. manages wetlands. EDF helped build a coalition of scientists, business leaders, local communities and government officials that persuaded Congress to dedicate billions in BP penalties to restoring the Gulf Coast. In 2013, help began to flow, with $1.25 billion allocated to rebuild the threatened Mississippi River Delta. EDF is making sure the money goes where it’s needed.</t>
  </si>
  <si>
    <t>U.S. energy use</t>
  </si>
  <si>
    <t>Goal: Hasten the transition to clean, low-carbon energy in the United States. Why: The U.S. is the world’s largest economy and the second-largest emitter of greenhouse gases. The clean energy economy will drive a new era of prosperity. Contribution to global warming:11%* Our objectives by 2015: 1/ California power plants and other emitters cut emissions by the required amount or more to meet the state’s declining limits. 2 / EPA finalizes carbon pollution limits for power plants and large diesel trucks. 3/ Secure changes in the rules that govern the electric grid to lock in a substantial cut in carbon pollution by 2018.</t>
  </si>
  <si>
    <t>A SHARED VISION FOR CUBA</t>
  </si>
  <si>
    <t>For more than a decade, EDF has been working with Cuban scientists on issues ranging from coral reef conservation to sustainable coastal development. With Cuba slowly opening the door to private enterprise, safeguards are critically needed. EDF helped lay the foundation for a network of Marine Protected Areas and is now working to strengthen protections for the legendary Gardens of the Queen National Marine Park, which teems with giant fish uncommon elsewhere in the Caribbean. We’re also partnering with Cuban government officials and fishermen to rebuild important fisheries through the development of community-based fishery cooperatives to achieve our joint economic and conservation goals.</t>
  </si>
  <si>
    <t>Climate accelerants</t>
  </si>
  <si>
    <t>Goal: Cut emissions of climate accelerants. Why: Short-lived but potent greenhouse gases—“climate accelerants” such as methane and some fluorinated gases—have an outsized impact on global warming. Contribution to global warming: 16%* (but up to 38% on 20-year horizon) Our objectives by 2015: 1/ Studies quantify methane leakage in the U.S. natural gas supply chain. 2 / Major reductions in methane emissions from the supply chain are secured, and are on track to be reduced to 1% or less. 3/ California’s carbon market incorporates methane reductions from rice farming. 4 / EPA tightens limits on methane from landfills and oil and gas operations.</t>
  </si>
  <si>
    <t>EDF AND LABOR JOIN FORCES</t>
  </si>
  <si>
    <t>To stay competitive in the global economy and keep workers engaged, companies are taking a second look at how they use— and sometimes waste—energy. EDF has teamed up with the labor union IUE-CWA to conduct energy “treasure hunts” at several manufacturing plants. “What’s good for the environment is good for labor—and good for company profits,” says EDF project manager Brendan FitzSimons. In the future, the union plans to expand the treasure hunts and conduct them at many other workplaces. A key goal: making energy efficiency part of the culture at these plants, not something to think about once or twice a year.</t>
  </si>
  <si>
    <t>China energy use</t>
  </si>
  <si>
    <t>Goal: Hasten the transition to clean, low-carbon energy in China. Why: China is the world’s largest emitter of greenhouse gases. The commitments China makes in its next five-year plan will determine the country’s impact on global warming for decades to come. Contribution to global warming: 18%* Our objectives by 2015: 1/ China’s seven pilot carbon reduction programs achieve their goals. 2 / China is on track to increase renewable energy to 15% of total electricity generation and to cap coal consumption by 2015. 3/ Training of more than 20,000 environmental enforcement officers in all 33 of China’s provinces is completed.</t>
  </si>
  <si>
    <t>GULF PROTECTOR</t>
  </si>
  <si>
    <t>For 40 years, EDF attorney James Tripp has been helping to save the Gulf Coast. He’s recruited barge owners, restaurateurs and other environmentalists to prevent expansion of unneeded navigation channels. He’s saved precious bottomland hardwood forests and helped expose how the U.S. Army Corps of Engineers cooked its books on a billion dollar boondoggle to enlarge underused locks on the Mississippi. Today, Tripp serves on Louisiana’s commission on coastal restoration, which makes him an architect of the greatest wetlands restoration project in American history. “We’ve pushed the system to the edge,” he says. “Now it’s time to rebuild it.”</t>
  </si>
  <si>
    <t>ENVIRONMENTAL DEFENSE ACTION FUND: A VOICE FOR CLIMATE ACTION, HEARD IN THE RIGHT PLACES</t>
  </si>
  <si>
    <t>Early in 2013, it wasn’t clear that the Obama administration would act to clean up power plants. “We were up against wellfunded interest groups doing all they could to block this,” says Carol Andress, our climate legislative director. “But direct advocacy with policy makers helped cut through those arguments.” The Environmental Defense Action Fund gave legislators on both sides of the aisle the information they needed to support strong power plant standards. The administration moved forward to propose standards, and while the coal lobby is still fighting, the Action Fund won’t rest until tough standards are made final.</t>
  </si>
  <si>
    <t>STANDING UP FOR T OUGH LIMITS ON MERCURY POLLUTION FROM POWER PLANTS</t>
  </si>
  <si>
    <t>EPA’s Mercury and Air Toxics Standards, one of the greatest public health advances in a generation, will eliminate 90% of mercury emissions from power plants and prevent up to 11,000 premature deaths annually. EDF and allies worked for a decade to secure this victory for Americans in 2011. Now the coal lobby is trying to kill these mercury rules before they are fully implemented, but EDF’s legal team is committed to defending the standards. “They have more money and more lawyers, but we have the law and facts on our side,” says EDF general counsel Vickie Patton.</t>
  </si>
  <si>
    <t>FISH FOREVER</t>
  </si>
  <si>
    <t>Can 45 million coastal fishermen in the tropics feed local populations while allowing marine ecosystems to flourish? To tackle the challenge of small coastal fisheries, EDF is collaborating on a global campaign in partnership with the University of California at Santa Barbara (UCSB), which brings expertise in economic assessment, and Rare, a nonprofit that specializes in social marketing for biodiversity conservation. The partnership, called Fish Forever, will empower small-scale fishermen in developing countries with practical solutions to reverse overfishing. We’ve begun work in the near-shore fisheries of two leading fishing nations, Indonesia and the Philippines.</t>
  </si>
  <si>
    <t>Agriculture &amp; deforestation</t>
  </si>
  <si>
    <t>Goal: Reduce emissions from agriculture and deforestation. Why: Protecting rainforests offers a huge, immediate payoff. Better farming practices can boost food security and resilience while curbing carbon emissions. Contribution to global warming: 22%* Our objectives by 2015: 1/ China is on pace to enlist 20 million families in low-carbon farming by 2016. 2 / Brazil sustains progress toward its goal of reducing deforestation rates by 80%. 3/ Acre, in Brazil, establishes a program to produce high-quality forest carbon credits. 4 / California broadens its carbon market to authorize the use of such credits.</t>
  </si>
  <si>
    <t>Developing world</t>
  </si>
  <si>
    <t>Goal: Combine catch shares and marine reserves to protect small-scale fisheries. Why: Billions of people rely on fish for protein, including from near-shore reefs. Our objectives by 2015: 1/ Fish Forever partnership reaches its first fishing villages in Indonesia and the Philippines. 2 / Catch shares are being developed or implemented in at least ten fisheries in Mexico, Belize and Cuba as models for replication throughout Latin America and the developing world. 3/ EDF and partners have leveraged the World Bank’s financial resources to drive transformation of fisheries in three or more countries.</t>
  </si>
  <si>
    <t>Agriculture</t>
  </si>
  <si>
    <t>Goal: Help farmers become stewards of clean air and water. Why: Overapplication of nitrogen fertilizer results in polluted runoff and creates air pollution that worsens climate change. Our objectives by 2015: 1/ Our work with Walmart and other food buyers paves the way for cutting fertilizer use by 2016 among the top 20% of U.S. corn farmers. 2 / Progress is under way to cut the number of U.S. waterways with dead zones in half within ten years. This is achieved by making it profitable for farmers to protect water quality.</t>
  </si>
  <si>
    <t>Toxic chemicals</t>
  </si>
  <si>
    <t>Goal: Reform U.S. toxic chemicals policy. Why: A stronger law is needed to replace the nation’s obsolete chemicals law, which has not been updated in 37 years. Our objectives by 2015: 1/ We build and help lead a coalition of health, environmental, labor, business, consumer and environmental justice groups to achieve fundamental reform of U.S. chemicals policies. 2 / New legislation is enacted that significantly improves the Toxic Substances Control Act and ensures that only fully tested and safe chemicals are allowed to enter and remain on the market.</t>
  </si>
  <si>
    <t>Wildlife habitat</t>
  </si>
  <si>
    <t>Goal: Conserve wildlife by helping landowners protect habitat. Why: The unprecedented pace of energy development in the West has put the industry on a collision course with wildlife. Our objectives by 2015: 1/ A habitat exchange for the lesser prairie chicken has been created and approved by state and federal regulators. 2 / Three new habitat exchanges launch in target states affected by energy development. 3/ Half a million acres of prairie chicken and sage grouse habitat are conserved or restored.</t>
  </si>
  <si>
    <t>AS GLACIERS RECEDE, A CLIMATE ACTIVIST IS BORN</t>
  </si>
  <si>
    <t>A native of Chile, Nicolas Gordon became concerned about climate change while working as a trekking guide in Patagonia and observing how glaciers shrank “on a weekly basis.” As a 2013 EDF Climate Corps fellow, Gordon worked at AIG in New York City, where his recommendations, which included adding sun window films to reduce the air-conditioning load, could save $500,000 in operating costs annually. “For me, sustainability is more than a field, it’s how you approach everything,” says Gordon.</t>
  </si>
  <si>
    <t>A BIG WIN FOR NEW YORK CITY’S AIR</t>
  </si>
  <si>
    <t>New Yorkers are breathing the cleanest air in 50 years, thanks to a partnership between EDF and NYC to phase out dirty heating oil. We launched the environmental health partnership in 2008, after our report, The Bottom of the Barrel, revealed that 1% of New York City’s buildings were producing as much soot as all the city’s cars and trucks combined. Those buildings, some of them in the city’s most exclusive neighborhoods, burned the dirtiest kinds of heating oil.</t>
  </si>
  <si>
    <t>Mississippi River Delta</t>
  </si>
  <si>
    <t>Goal: Restore coastal wetlands of the Mississippi River Delta. Why: Decades of mismanagement of the Mississippi River system and its Delta have caused the loss of half of Louisiana’s threatened coastal wetlands. Our objectives by 2015: 1/ $5 billion of BP penalty funds are secured for priority restoration projects. 2 / Design process has begun for an improved navigation system to meet New Orleans’s port needs while allowing Mississippi sediment and freshwater to flow again to wetlands.</t>
  </si>
  <si>
    <t>Consumer products</t>
  </si>
  <si>
    <t>Goal: Accelerate safer product innovation through corporate partnerships. Why: Major consumer-product retailers can leverage the supply chain to speed the introduction of safer product ingredients. Our objectives by 2015: 1/ Reduction targets are set for key chemicals of concern in major Walmart product categories, and guidance is provided to suppliers on principles for chemical substitutions. 2 / The chemical screening tool EDF developed for the Walmart supply chain is adopted for use in other product categories.</t>
  </si>
  <si>
    <t>Transportation pollution</t>
  </si>
  <si>
    <t>Goal: Reduce pollution from transportation. Why: Children who live near high-traffic roads face a higher risk of asthma, cancer and heart disease. Meanwhile, pollution from ships and trucks disproportionately affects those who live near U.S. ports. Our objectives by 2015: 1/ National limits are secured on dangerous smog- and soot-forming pollutants from new cars. 2 / Substantial reductions of diesel emissions from marine sources and portrelated transportation are achieved at all continental U.S. ports.</t>
  </si>
  <si>
    <t>United States</t>
  </si>
  <si>
    <t>Goal: To restore fisheries to abundance, make catch shares the standard approach. Why: Catch shares empower fishermen to be stewards, boosting profits and fish populations. Our objectives by 2015: 1/ Catch shares are in place for most fish caught in federal waters (already achieved). 2 / Catch share fisheries are on track to recover. 3/ Catch shares are tested for the first time in recreational fisheries.</t>
  </si>
  <si>
    <t>Efficient irrigation</t>
  </si>
  <si>
    <t>Goal: Improve the efficiency of agricultural irrigation in the United States. Why: New water management solutions can enhance the sustainability of agriculture, improve rural economies and preserve healthy river flows for wildlife. Our objectives by 2015: A new management framework for the Colorado River is in development—one that encourages water sharing and efficient water allocation to meet human and environmental needs.</t>
  </si>
  <si>
    <t>EXTENDING A WELCOME MAT TO WILDLIFE</t>
  </si>
  <si>
    <t>The world’s largest population of endangered golden-cheeked warblers nests at Fort Hood Army Base in Texas. The birds are doing fine, thanks to a program designed by EDF. Fort Hood is paying to restore warbler habitat on nearby private land. That allows the base to continue maneuvers. Meanwhile, landowners are getting paid and warblers thrive in greatly expanded habitat.</t>
  </si>
  <si>
    <t>Ocean habitat</t>
  </si>
  <si>
    <t>Goal: Protect and restore ocean habitats. Why: Marine protected areas complement catch shares by providing a haven for fish populations to rebuild. Our objectives by 2015: 1/ At least 23,000 square miles of key ocean habitat gains full protection (already achieved). 2 / The use of catch share management is shown to increase fishermen’s compliance with marine protected areas.</t>
  </si>
  <si>
    <t>European Union</t>
  </si>
  <si>
    <t>Goal: Build momentum for the recovery of commercial fisheries. Why: European fisheries are in the worst condition in the developed world, with more than 75% overfished. Our objectives by 2015: 1/ EU policies and funding encourage rights-based approaches for fisheries. 2 / New management is tested with local groups in fisheries in Spain, Sweden and the United Kingdom.</t>
  </si>
  <si>
    <t>Climate &amp; Energy</t>
  </si>
  <si>
    <t>New carbon-cutting programs in China and California. U.S. national action to slash carbon pollution from the power and transportation sectors. And an ambitious new strategy for accelerating clean energy. All this offers hope that global warming pollution can be limited before it is too late. We can power the world—and avert the worst impacts of climate change.</t>
  </si>
  <si>
    <t>Power plant pollution</t>
  </si>
  <si>
    <t>Goal: Cut air pollution from electric power generating plants. Why: Today tens of millions of Americans live in areas where unhealthful particulate pollution from power plants exceeds the federal limits. Our objectives by 2015: Sulfur dioxide and oxides of nitrogen pollution from power plants is cut by 75% from 2005 levels, and mercury pollution is reduced substantially.</t>
  </si>
  <si>
    <t>We can restore the abundance of the oceans.</t>
  </si>
  <si>
    <t>From the Gulf of Maine to the Gulf of California, decades of overfishing and faulty management have devastated fish and coastal communities. Now, trailblazing fishermen are embracing a system of market incentives that is restoring fisheries and the towns that depend on them.</t>
  </si>
  <si>
    <t>A Different kind of environmental organization</t>
  </si>
  <si>
    <t>Ideas That Take Off EDF 2012 Annual Report</t>
  </si>
  <si>
    <t>In Iowa, a farmer boosts his corn and soybean yield while using one-third less fertilizer— saving money and cutting pollution at the same time. In Colorado, a rancher improves wildlife habitat on his land, earning from that investment. And in California, a commercial fisherman opposes a new way of managing the fishery, then realizes the new approach— championed by EDF—has revived his business, because a healthy fishery means there are more fish to catch. “I’m man enough to admit I was wrong,” says Geoff Bettencourt, the fisherman. “EDF put the positives back into fishing. They understand that sustainability is not just about conserving fish, it’s also about families who have been fishing for generations.” These stories share a common thread, of EDF and our partners developing powerful new ideas, economic levers that let people profit from protecting the environment, not exploiting it. “Rather than telling us what to do, EDF helped us become better managers and better stewards of the soil,” says Denny Friest, the Iowa farmer. People who work close to the land aren’t the only beneficiaries of our approach. At a historically black college in North Carolina, the chancellor had no incentive to conserve energy because the law didn’t let his school keep the savings—until EDF got the law changed and showed him ways to conserve. In New York City, EDF and Mayor Michael Bloomberg created a Clean Heat partnership that helped secure $100 million in mostly private financing to convert buildings from dirty heating fuel. And in Wuhan, China, an environmental enforcement officer, frustrated that he couldn’t stop illegal pollution from a factory, turned to us for help. We showed him how to enlist the buyer of the factory’s products—and the buyer soon demanded that the factory clean up its act. “By finding those leverage points, we can scale change rapidly,” says EDF vice president Dr. Daniel Dudek, who runs our China program. Science SETS THE AGENDA Founded by scientists in 1967, EDF grounds its advocacy in strong science and unlikely partnerships that create lasting change. During the 1970s we became the first environmental group to hire economists to work alongside our scientists, lawyers and policy experts. We discovered that if you make environmental protection pay, people will invent all kinds of ways to make it happen. We’re optimists, because we have seen our ideas make a huge difference: cutting acid rain pollution in half, for example—ahead of schedule and below estimated cost. Nonpartisan and pragmatic, we understand that every landmark environmental law in U.S. history has been passed by a bipartisan majority, and we’re making that happen today. This year, EDF’s sister organization, Environmental Defense Action Fund, helped rally the support of 74 senators and 373 representatives for the RESTORE Act, which earmarks 80% of fines from the BP oil disaster for Gulf Coast restoration. We believe that to succeed over the long term, environmental sustainability must be economically sustainable as well. Through our Corporate Partnership Program, EDF works with companies to drive change through entire industries, but we accept no funding from our corporate partners because our voice must be strong and independent. MORE PROTECTION PER DOLLAR When tough rules are required, we fight for them and defend them in court. And we know that the best regulations don’t hurt the economy—they drive innovation by setting strong standards for environmental performance and giving people the flexibility to meet them at lowest cost. It’s a clear-eyed, hard-headed environmentalism that delivers the most bang for the buck, and we’re proud of it. On the following pages, you’ll learn more about the EDF playbook, beginning with a partnership to measure global warming pollution in natural gas fields. It is remarkable work like this that makes us a different kind of environmental group.</t>
  </si>
  <si>
    <t>Bringing science to the shale gas conflict - extended</t>
  </si>
  <si>
    <t>Mark Boling, a senior executive of Southwestern Energy, and Dr. Ramón Alvarez, a longtime EDF scientist, are examining a remote natural gas drill site about 75 miles north of Little Rock, Arkansas. They are in the Fayetteville Shale, a giant shale gas deposit that cuts through the state. The two men are seemingly on opposite sides of the rancorous shale gas debate. But as they climb a drill rig under the watchful eye of supervisor Chris Varela, they talk about how their partnership could help transform the way America taps its shale gas reserves. This is an issue that matters to a lot of people. As Varela puts it: “I want to make sure that we don’t mess up this land. My family is here. I hunt and fish here.” In 1990, shale gas contributed 1% of U.S. natural gas; today it’s about 30% and rising. Since gas emits less carbon than coal when burned, it could be one step in the shift to a clean energy economy, and it already has created hundreds of thousands of jobs. But shale gas extraction—which commonly involves hydraulic fracturing, or fracking—also can pollute air and water and despoil landscapes. In 2011, EDF president Fred Krupp served on U.S. Energy Secretary Steven Chu’s natural gas advisory board. He and fellow board members visited rural Pennsylvania, where a mother told them she had been forced off her farm because of air pollution from gas wells. Her young son had become ill, and she was living out of her car. “We can’t ask people to trade away their health and quality of life in exchange for cheap energy,” Krupp said afterward. He successfully urged the board to call for tighter pollution controls, stronger enforcement, and disclosure of chemicals, water use and pollution. EDF is fighting for these goals in 14 states that hold 85% of U.S. onshore shale gas reserves. In Pennsylvania, we’re supporting communities fighting to retain their rights to regulate drilling. In Colorado, we helped set the standard for disclosure of fracking chemicals, and in Ohio, our ideas on sound well construction are being enacted into regulation. In addition, last year Alvarez and Dr. Steven Hamburg, EDF’s chief scientist, were among the authors of a peerreviewed paper that found the climate benefits of natural gas—which is mostly methane, a potent greenhouse gas— could be lost for decades if too much leaks into the atmosphere. Now EDF is participating in a series of five studies with companies and research universities to map leakage along the natural gas supply chain. “There’ve been a lot of claims about leakage rates,” says Alvarez, “but we’re using rigorous scientific methods to get the data we need to find and reduce leakage.”</t>
  </si>
  <si>
    <t>Making the Gulf Coast whole again - extended</t>
  </si>
  <si>
    <t>In a willow swamp south of New Orleans, two scientists are ankle-deep in mud, watching the Mississippi River overflow its banks. A big idea is taking shape here. EDF and local scientists are monitoring how the river builds up land by depositing sediment. Their goal is to harness the power of the Mississippi to restore land that is critical to New Orleans’ survival. “A river builds land at a scale that humans with bulldozers can’t match,” says EDF scientist Dr. Angelina Freeman. Over the past century, the Army Corps of Engineers has turned the Mississippi into a walled canal that shoots hundreds of millions of tons of precious sediment into the Gulf of Mexico each year. Largely as a result, Louisiana loses 17 square miles of coastland annually, exposing the area to hurricanes and oil spills and threatening wildlife habitat, the nation’s busiest port and a $23 billion fishing industry. “We’ve pushed the system to the edge,” says EDF attorney James Tripp, who has worked on the Gulf for 35 years. “Now it’s time to rebuild it.” After the BP Deepwater Horizon disaster, we and our partners worked with Senator Mary Landrieu (D-LA) on the RESTORE Act, a bill to dedicate 80% of any BP fines to Gulf restoration. With our sister organization, Environmental Defense Action Fund, we engaged businesspeople, scientists and community leaders to help persuade Congress. With Duke University, we showed how coastal restoration will create thousands of jobs. “Our message to lawmakers was that prosperity depends on conservation,” says our water program director Paul Harrison. We worked across party lines, and our members sent more than 100,000 messages to Congress. In June 2012, the law passed by huge majorities: 373–52 in the House and 74–19 in the Senate. Senator Landrieu called EDF “absolutely instrumental” to the legislation’s success. Depending on the final outcome of BP’s case, up to $17 billion in fines could help repair the Gulf Coast and improve the lives of millions of people. The road map for restoration is the Louisiana Coastal Master Plan, which EDF helped shape. The plan envisions reviving 860 square miles of coastal land, contingent on funding, and the Army Corps is using our models to plan the first restorations. “Soon,” says Harrison, “the river will once again revitalize coastal land for generations to come.” EDF also is ensuring that local communities and businesses benefit from the restoration. For example, we’re helping the area’s oyster industry, on which 200,000 jobs depend, adapt to a changing coastline. “With EDF involved, we are moving forward,” says Mike Voisin of Motivatit Seafoods in Houma, Louisiana.</t>
  </si>
  <si>
    <t>Pulling together to heal the ocean - extended</t>
  </si>
  <si>
    <t>Rob Seitz was 15 when he first went to sea with his grandfather, longlining for halibut at Cook Inlet, Alaska. “Fishing is what I’ve always wanted to do,” he says. Over the years, Seitz encountered many dangers, like the time he nearly capsized after catching a Navy submarine in his net. But it wasn’t danger that nearly drove him off the water. In 2002, Seitz, who now operates a trawler out of Morro Bay, California, almost quit in the face of plummeting fish prices and ineffective regulation. The Pacific groundfish catch fell 70% over two decades. “Fishermen were going broke,” he says, “and port facilities were closing.” On the West Coast—as elsewhere—fishery managers had tried to end overfishing by shortening the season, which only compelled fishermen to catch as many fish as possible as quickly as possible, even in dangerous weather. More than ten million pounds of fish were wasted annually, about one-fifth of the catch. Why? Because the rules had the perverse effect of forcing fishermen to throw otherwise marketable fish overboard, dead or dying. EDF proposed a different approach, called catch shares, where each fisherman is assigned a percentage of a scientifically determined total allowable annual catch. No longer racing against the clock, fishermen can fish when it’s safe and market prices are high. In 2011, the Pacific Fishery Management Council started a catch share program, which EDF helped design, for 74 bottom-dwelling species known as groundfish. Observers are required on all boats, and if a captain catches more than his share, he can buy shares from another boat, ensuring that the total allowable catch is not exceeded. The result: After just one year, the amount of wasted fish has fallen 78%, revenues are up and fish stocks are rebuilding. “Under the old system, we were basically sharecroppers,” Seitz says. “Regulators set rules and we’d figure out how to get around them. Now we’re rewarded for good behavior. It’s a much better system.” Today, 65% of the fish caught in U.S. waters are under catch share management. EDF is now helping to expand the approach to global fisheries. Catch shares, says Shems Jud, EDF’s deputy West Coast fisheries director, have led to a boom in innovation as fishermen modify their gear to reduce impact on habitat and form cooperatives to promote conservation. Rather than fighting against marine protected areas, many are now putting this conservation tool into action on their own, without government intervention. “When you get the incentives right,” says Jud, “and unleash fishermen’s creativity to solve problems, remarkable things happen.”</t>
  </si>
  <si>
    <t>Protecting the health of America’s children - extended</t>
  </si>
  <si>
    <t>In December 2011, the Environmental Protection Agency gave a very special gift to America’s children. The agency issued the first national limits on mercury, arsenic and other toxic emissions from power plants. This action, one of the biggest public health advances in a generation, will prevent up to 11,000 premature deaths and 130,000 asthma attacks annually. Working with the American Lung Association and other allies, EDF played a key role in making the case for progress. There was little time to celebrate. Hours after the new Mercury and Air Toxics Standards were unveiled, Senator James Inhofe (R-OK) announced plans to block them, claiming that their health benefits were “EPA propaganda.” Our legal experts, led by EDF general counsel Vickie Patton, sprang into action. Along with our legislative team, they provided analysis, testified on Capitol Hill and worked with industry partners and states to support the rules. After a tense struggle, Inhofe’s bill was defeated. A big part of our push came from Moms Clean Air Force, a band of mothers—now more than 100,000 strong—that we helped launch to mobilize clean air supporters. “No politician wants to make a mother angry,” says the group’s leader, author Dominique Browning. Mercury exposure, even in small quantities, can affect children’s brains and nervous systems. But the mercury fight is not over. It is part of a larger struggle over EPA’s authority to enforce the Clean Air Act. Center stage this year was the U.S. Court of Appeals in Washington, DC, where dozens of lawsuits by industry groups and others aimed to deny the agency’s power to act on global warming pollution. In response, EDF and allies—coordinated by attorney Sean Donahue, who has successfully argued on EDF’s behalf before the Supreme Court—again worked around the clock, intervening in four cases. In June, the court ruled unanimously in our favor, affirming EPA’s finding that greenhouse gases pose a danger to public health. In blunt language, the court declared that EPA’s interpretation of the Clean Air Act was “unambiguously correct.” The judges said that the agency had based its finding on sound science, which showed, for example, that greenhouse gases increase ground-level ozone, worsening harmful smog. The ruling clears the way for the first nationwide limits on greenhouse gas emissions from new vehicles and large new industrial sources. Many businesses support clean air laws, but others keep pushing Congress and the courts to roll them back. “We can’t let down our guard,” says Patton. “But I’m optimistic. We have the law—and the public—on our side.”</t>
  </si>
  <si>
    <t>Reaching across the aisle</t>
  </si>
  <si>
    <t>Advancing smart policies requires smart politics. Our sister organization, Environmental Defense Action Fund, helps broaden support on both sides of the aisle. In 2012, when bipartisanship was hard to find in Washington, DC, EDF’s legislative strategy helped achieve a remarkable result: supermajorities of both the House and Senate passed the RESTORE Act, directing what could amount to billions of dollars of BP’s oil spill fines for environmental restoration on the Gulf Coast. The resources of our sister organization, Environmental Defense Action Fund, helped make this and other victories possible. Unlike EDF, whose legislative lobbying expenses are strictly limited by tax law, the separate Action Fund, as a 501(c)(4) organization, receives non‑tax-deductible contributions and is not constrained by such spending limits. For example, contributions to the Action Fund paid for polling in Florida that found over 70% of Republicans, Democrats and Independents were more likely to support candidates who backed the RESTORE Act. Action Fund contributions also paid for an advertising blitz that helped convince wavering lawmakers. “No environmental legislation has ever been passed without bipartisan support, so it’s critical to depolarize environmental issues,” says Environmental Defense Action Fund president Elizabeth Thompson. “That’s why we’re engaging with the political system in a nonpartisan way.” The Action Fund helped secure many other EDF advances this year as well. For oceans, it brought fishermen together with members of Congress to talk about catch shares, a sustainable approach to fisheries management. For health, it helped defeat an effort by Senator James Inhofe (R-OK) to roll back limits on toxic mercury pollution from power plants. For climate and energy, it fended off broader attempts in Congress to limit EPA’s authority to enforce the Clean Air Act. At the state level, it helped win provisions requiring disclosure of the chemicals used in hydraulic fracturing. To help deliver EDF’s message, we have assembled a network of influential supporters, our Strategic Partners. These allies—including local and national civic and religious leaders, economists and CEOs—contact legislators personally and explain our solutions. “We can’t match the lobbyists dollar for dollar,” says Wendy Sommer, director of the Strategic Partners program, “but personal advocacy can cut through their arguments and persuade lawmakers to do the right thing.”</t>
  </si>
  <si>
    <t>Local Action: key to global recovery</t>
  </si>
  <si>
    <t>From Belize to Indonesia, catch share management is helping turn the tide against overfishing by giving fishermen an incentive to conserve. Overfishing is often associated with factory ships on the open ocean. But nearly half the fish that people eat around the world are caught by some 45 million fishermen operating small boats within a few miles from shore. Many of these small fisheries are unmanaged and in serious trouble. EDF seeks to help revive the world’s smallscale fisheries by empowering fishermen to conserve. In Belize, where lobster and queen conch fisheries are in severe decline, we teamed up with the Wildlife Conservation Society and local partners and introduced catch shares. Under our program, groups of fishermen are granted exclusive access to fish in a designated area. This secure privilege has given them an incentive to become better stewards of the fishery. After only a year, illegal fishing is down significantly, and fishermen are asking for bigger marine reserves. “It may seem paradoxical, but in the long run we can get more fish on our plates by leaving more in the water,” says Dr. Steven Gaines, one of the authors of a new study in Science. The project also is helping to preserve the Mesoamerican reef, the largest barrier reef in the Western Hemisphere. The government of Belize has asked for EDF’s help to roll out the system nationwide. “It could be a model for small-scale fisheries reform around the world,” says Scott Edwards, director of EDF’s Latin America and Caribbean program. This year we launched a partnership with RARE, a global leader in community-led conservation, and the University of California at Santa Barbara. We aim to tackle near-shore overfishing in developing countries such as Indonesia and the Philippines, two of the world’s top fishing nations. Our initiative, called Fish Forever, will use social marketing to engage local fishermen in a program combining catch share management with marine reserves. The goal: sustainable fisheries that benefit the millions of people who rely on fish for food.</t>
  </si>
  <si>
    <t>CLEANING New York’s dirty AIR</t>
  </si>
  <si>
    <t>Every year, many New Yorkers die because of the dirty heating oil burned in some of the city’s buildings. An EDF campaign to end the use of the dirtiest fuels is helping to clear the air. Three years ago, EDF began a campaign to rid New York City of dirty No. 6 and No. 4 heating oils. Just 1% of the city’s buildings burn these fuels—which are basically unrefined sludge—but they spew more particulate matter, or soot, into the air than all the city’s cars and trucks combined. The result: 120 preventable deaths each year and millions of dollars in added health care costs. In 2011, our campaign, which included an interactive online map showing 9,500 city buildings that burn dirty oil, helped convince Mayor Michael Bloomberg to create a Clean Heat partnership between his administration and EDF. The partnership is dedicated to converting buildings from dirty oil. The administration issued rules that will phase out No. 6 oil by 2015 and No. 4 oil by 2030 and announced more than $100 million in mostly private financing to help buildings convert to cleaner fuels. The impact of that decision on illnesses such as asthma and heart disease could be “second only to our achievements in reducing the city’s smoking rates,” said Dr. Thomas Farley, the city’s health commissioner. Thanks to NYC Clean Heat, more than 1,100 buildings already have converted and hundreds more are on track to do so in 2013. They include 257 Park Avenue South, home to EDF’s national headquarters. Our Sustainability Council, charged with reducing EDF’s environmental impact, initiated the coming shift. In addition, the investment principles behind Clean Heat have applications that extend far beyond New York and heating oil. They also apply to investments in energy efficiency. “We’ll be demonstrating to the financial community that energy efficiency is a good investment,” says Andy Darrell, EDF’s New York regional director. “And our model can be adapted to finance efficiency around the world.”</t>
  </si>
  <si>
    <t>From FARM to market, the greener way</t>
  </si>
  <si>
    <t>EDF is partnering with farmers and others who manage two-thirds of U.S. lands. The results: less pollution and more and better habitat for wildlife. America’s farmers are the world’s most productive, but this has come at a significant environmental cost. EDF is transforming that equation, enabling farmers to enhance clean air, water and wildlife habitat while maintaining or increasing productivity. Across the Corn Belt, crops have replaced native grasses and wetlands. Without these natural filters, excess fertilizer runs off fields into the huge Mississippi River Basin, contaminating water supplies with an overload of nutrients. Runoff plagues waters like the Gulf of Mexico, Chesapeake Bay and Lake Erie, where algae blooms threaten drinking water for 11 million people. Excess fertilizer also leads to nitrous oxide emissions, worsening climate change. To cut fertilizer use, EDF has built networks of farmers across ten states from Minnesota to North Carolina. In partnership with universities and farm groups, we’re showing farmers how to determine the precise amount of fertilizer their crops need. Reducing the excess saves them money and cuts pollution. A powerful way to drive change is to partner with companies that have a huge impact on the supply chain. Working with Walmart and other food buyers, we aim to cut fertilizer use among the top 20% of corn farmers, who produce half the nation’s corn. Corn covers 90 million acres and is the largest source of excess nitrogen. In 2012, EDF also worked to ensure that the next Farm Bill contains strong incentives for farmers to restore wetlands and plant buffers alongside streams. Among the projects we’re participating in: Bloomington, Illinois, will create wildlife-friendly wetlands to reduce nitrogen levels in the city water supply, eliminating the need for a $2 million water treatment plant. “Our goal is to spur a green revolution in agriculture so farmers can feed the planet while nurturing healthy ecosystems that are more resilient to floods and drought,” says EDF project director Suzy Friedman.</t>
  </si>
  <si>
    <t>HELP WANTED: Iron workers for solar and wind projects. That’s the message Stan Martin, a recruiter with Southern California Laborers Union #1184, delivered at a local job fair. “We’re getting ready for a lot of work out here in the next ten years,” he said. In fact, job growth in California’s clean-tech sector is ten times that of the state’s overall economy, thanks to the landmark 2006 Global Warming Solutions Act (AB 32), which EDF co‑sponsored and defended in court and at the polls. It calls for a cap-and-trade market for greenhouse gases starting in January 2013. “California’s law is proof that cost-effective climate action is still possible on a large scale in the United States even though Congress remains gridlocked,” says Derek Walker, EDF’s director of strategic climate initiatives. AB 32 aims to cut California’s greenhouse gas emissions to 1990 levels by 2020, with one-third of electricity to come from renewable sources. The cap-and-trade market alone will slash global warming pollution by an amount equivalent to taking 3.5 million cars off the road. The idea behind the market is simple. AB 32 caps greenhouse gases emitted by the state’s largest polluters, and then lowers that cap every year, creating a market for innovations that will help companies reduce emissions at lowest cost. The declining cap is helping to drive California’s three biggest electric utilities to invest in “smart grid” projects, designed to enable greater use of renewable energy, energy efficiency and electric vehicles. EDF played a key role in guiding those plans in California (and also in New York, North Carolina and Texas). As California’s carbon market grows, the state’s economy will only become more efficient, competitive and innovative. And that means more Help Wanted signs.</t>
  </si>
  <si>
    <t>China: KEY TO a climate solution</t>
  </si>
  <si>
    <t>China, the world’s largest coal consumer and greenhouse gas emitter, is crucial to stabilizing the planet’s climate. EDF is engaged at every level helping China solve its environmental challenges. Our VP Dr. Daniel Dudek co-chairs the task force advising the Chinese government on how to meet the nation’s ambitious environment goals. More than 20 years ago, Beijing called on Dr. Dudek to participate in the country’s first experiments with economic incentives for pollution control. Early successes prompted the government to include carbon trading projects in its latest five-year plan. This year Beijing, assisted by EDF, designated seven cities and regions for pilot carbon trading. Compulsory trades start in 2013. The programs aim to reduce carbon emissions in China’s main economic regions. Shanghai, for example, will focus on 200 large enterprises in the Yangtze River Delta. Eventually, China plans to establish a nationwide trading system and link with other carbon markets.“We’re helping lay the groundwork to make it happen,” says Dr. Dudek. EDF’s work on carbon markets also helps with poverty reduction—China’s top priority. Our partner is the State Council’s Poverty Alleviation Office, which has representatives in every community. We’ve created a program where some 500,000 poor farmers in Xinjiang, Sichuan and Shaanxi provinces earn income by reducing carbon emissions, through improved agricultural practices and by turning waste to energy. Our goal is to enlist 20 million farm families by 2016. Since environmental enforcement remains weak, we helped Beijing devise tougher penalties for water pollution. A similar policy is now being developed for air pollution. All these changes will be implemented by a new generation of Chinese environmental leaders, many trained through a program EDF set up with China’s elite universities. So far nearly 11,000 professionals have graduated.</t>
  </si>
  <si>
    <t>many paths, one planet</t>
  </si>
  <si>
    <t>Farming accounts for about 12% of global greenhouse gas emissions. EDF is helping poor farmers in Asia grow crops in ways that reduce global warming pollution while boosting yields and providing additional income through the carbon market. These projects reduce annual greenhouse gas emissions by EDF helped Russia’s Gazprom, the world’s largest natural gas company, complete a project to identify and cut leaks of methane, a potent greenhouse gas, at its facilities. And in Asia, our work with rice farmers could be a model for cutting methane emissions from that continent’s 300 million acres of rice. Rainforest destruction accounts for about 15% of all global greenhouse gas emissions. We helped defend Brazil’s rainforest protection law. Based in part on our proposals, the Brazilian government is now creating incentives to reduce the country’s deforestation and preserve its biodiversity. Fossil fuel use for energy accounts for 60% of greenhouse gas emissions. O ur initiatives improve energy efficiency and encourage the growth of clean energy in places like China, which burns half the world’s coal. I n I ndia, we helped bring 120,000 families cleaner burning stoves, reducing unhealthy air Thanks in part to EDF, countries representing one-quarter of the world’s economy are putting in place market-based carbon limits to reduce pollution, conserve natural resources and help finance low-carbon economic development around the world. Global warming affects everyone, but the poor most of all. EDF is helping nations deliver a better life for their people, even as they shift to low-carbon sources of energy and learn how to manage their forests and farmlands in ways that alleviate climate change. Create carbon markets MOVe to low-carbon PRESERVE Rainforests energy FOSTER less-polluting agriculture Cut methane Gazprom</t>
  </si>
  <si>
    <t>Ideas that take off</t>
  </si>
  <si>
    <t>Fifty years ago, Rachel Carson’s Silent Spring exposed the dangers of DDT. Then the scientific testimony of EDF’s founders ended the pesticide’s use across America. A solution isn’t a solution until someone puts it in place. Ever since our earliest work on DDT, Environmental Defense Fund has been putting ideas into action. More than a decade ago, alarmed by the rapid decline of America’s great commercial fisheries, our scientists started working on a way to save them. The solution was to expand an idea called catch shares (see story, p. 26). Today, nearly two-thirds of the fish caught in U.S. waters fall under this powerful form of fisheries management. Fish populations are rebounding, far fewer fish are discarded than under the old inflexible rules, and fishermen are better off. As a result, EDF has been asked to help design catch shares in places ranging from Mexico to Belize, Europe and Indonesia. That’s just one example of the kind of transformational change you’ll find in this report. Nowhere are such solutions needed more urgently than in the area of climate and energy. Increasingly destructive storms have made clear how much is at stake. Bipartisanship, a longtime hallmark of EDF’s work, will continue to be essential with the closely divided incoming Congress. Our success this year in helping to pass the RESTORE Act to rebuild the Gulf Coast (see stories, pp. 14 and 32) shows the power of this approach. None of the achievements described in this report could have happened without the support of our more than 750,000 donors and activists. Thank you for your commitment.</t>
  </si>
  <si>
    <t>FROM THE BIG APPLE TO THE BLUE PLANET</t>
  </si>
  <si>
    <t>Michael Bloomberg has never shied away from bold ideas that benefit the planet. As Mayor of New York, he got to know EDF staff as we worked together to clean the City’s air and reduce its carbon footprint. Now, in his role as a prominent philanthropist, Bloomberg has made a generous gift supporting EDF’s work to help protect communities from the impacts of natural gas development by promoting stronger state and local environmental rules. “Our approach at Bloomberg Philanthropies is not unlike a venture capital firm,” he says. “You see a team with the ideas you want to invest in, who have the best chance to succeed, and you commit.” Bloomberg also chairs the global C40 Cities Climate Leadership Group. “Cities around the world are making more progress in combating climate change than any other level of government,” he says. “EDF doesn’t just talk about problems,” he notes. “They help design smart government policies, combine them with private sector know-how and create solutions. That’s why they are effective and why we are excited to partner with them.”</t>
  </si>
  <si>
    <t>MILESTONES</t>
  </si>
  <si>
    <t>1972 EDF’s testimony helps win the nationwide ban on DDT, which leads to dramatic recoveries of the bald eagle, peregrine falcon and other wildlife. 1985 EDF scientists help convince regulators to remove lead from gasoline, leading to a dramatic drop in childhood lead poisoning. 1990 O ur market-based plan to reduce acid rain cuts sulfur dioxide pollution from U.S. power plants in half. 1995 EDF launches a new approach to protect wildlife, giving landowners incentives to create habitat on their land. Four million acres have been preserved. 2004 O ur alliance with FedEx produces the first commercially available hybrid midsize truck. Today there are 35 models on the market and 100 fleets use them. 2012 O ur staff works with both Republicans and Democrats to pass landmark legislation to restore the Gulf Coast after the BP oil disaster.</t>
  </si>
  <si>
    <t>Protecting AmericaNS from toxic chemicals</t>
  </si>
  <si>
    <t>The 1976 Toxic Substances Control Act (TSCA) has never been updated to ensure the safety of chemicals in America. The law is so weak that millions of people now risk being exposed to dangerous chemicals through everyday household products. In fact, companies have only had to test about 3% of 85,000 available chemicals. EDF helped found a coalition of health, labor, business and consumer groups working to reform TSCA. We’ve also engaged progressive chemical companies. In 2012, a Congressional committee took up proposed reform. EDF is fighting to ensure the final bill protects public health and the environment.</t>
  </si>
  <si>
    <t>Saving the great predators OF THE SEA</t>
  </si>
  <si>
    <t>Sharks have ruled the oceans for millions of years. Today, they’re in serious decline. Working with Mote Marine Laboratory and others, EDF is leading an effort to save sharks in the Gulf of Mexico— bringing together Cuba, M exico and the United States in an unprecedented conservation partnership. We are conducting the first-ever in-depth survey of sharks along Cuba’s northwest coast and Mexico’s Gulf coast. The research will reveal the special places that warrant protection and could be a model for managing other threatened migratory species such as tuna.</t>
  </si>
  <si>
    <t>Finding common ground for people and wildlife</t>
  </si>
  <si>
    <t>Across the country, EDF is seeking ways to resolve old water and land conflicts and ensure sufficient resources for people and wildlife. For the Colorado R iver, whose already overallocated supply of water will be further strained by climate change and population growth, we worked with the Bureau of R eclamation to shape a study on how to efficiently move water among multiple users so there’s enough for both people and nature.</t>
  </si>
  <si>
    <t>ENERG Y DETECTIVES CUT Carbon POLLUTION</t>
  </si>
  <si>
    <t>EDF Climate Corps pairs business school students—the green business leaders of tomorrow—with companies and public institutions looking to reduce energy waste. This summer, EDF trained 97 fellows to work at AT&amp;T, Caterpillar, Facebook and elsewhere. Since the program began in 2008, our fellows have found $1.2 billion in energy savings, enough to power 150,000 homes.</t>
  </si>
  <si>
    <t>Protecting the health of America’s children</t>
  </si>
  <si>
    <t>Powerful interests want to hobble EPA and undermine the Clean Air Act. EDF’s Colorado-based legal team has joined with public health groups and states to fight back. In 2012, we chalked up a string of victories, but the battle rages on.</t>
  </si>
  <si>
    <t>Bringing science to the shale gas conflict</t>
  </si>
  <si>
    <t>The natural gas boom could benefit the environment and the economy—if we protect communities by fighting for strong rules and responsible development. EDF is bringing together industry, scientists and activists to make progress on one of the most controversial issues.</t>
  </si>
  <si>
    <t>CLIMATE &amp; ENERGY Goals</t>
  </si>
  <si>
    <t>Reverse the rising trend in global greenhouse gas emissions Hasten the transition to low-carbon energy in the United States and China Reduce greenhouse gas emissions from deforestation and agriculture Cut emissions of methane and other short-lived but potent greenhouse gases</t>
  </si>
  <si>
    <t>Pulling together to heal the ocean</t>
  </si>
  <si>
    <t>Along the West Coast, the fishing industry has been living through hard times. Working with fishermen, EDF combined catch shares with marine protected areas to help launch a recovery. N ow, fish stocks and fishermen’s livelihoods are rebounding.</t>
  </si>
  <si>
    <t>Making the Gulf Coast whole again</t>
  </si>
  <si>
    <t>After the BP oil disaster, EDF built a powerful bipartisan coalition: Gulf state politicians, business leaders and local communities all helped launch the nation’s biggest environmental restoration. Our secret weapon? The mighty M ississippi.</t>
  </si>
  <si>
    <t>Hope for America’s most troubled fishery</t>
  </si>
  <si>
    <t>EDF 2011 Annual Report</t>
  </si>
  <si>
    <t>Can markets help heal the oceans? With EDF’s help, New England is one of several regions to implement a new management method: catch shares. The 400-year-old New England cod fishery is finally on the path to recovery. On Georges Bank off the Massachusetts coast, cold, nutrient-rich currents from Labrador collide with the Gulf Stream to create one of the world’s most productive fishing grounds. The waters here were once so thick with cod that fishermen bragged they could lower a basket and pull it up full of fish. But generations of overfishing and faulty management proved devastating for fish and coastal communities. In New England, fishing revenues dropped 50% just in the past decade and many of the groundfish stocks, including cod, have declined to dangerously low levels. Facing a crisis, regulators tried to control fishing by imposing trip limits and restricting days at sea, but this led to a dangerous race for fish. Now, some trailblazing fishermen are working with EDF to embrace a market solution that we helped develop, called catch shares, which could revive the fishery. The program gave fishermen a choice: continue with the old system or join cooperative groups or sectors. Sectors work by allotting a percentage of the total allowed catch to groups based on catch history. More than half of the commercial fishing permit holders—representing 98% of fish harvested— joined the program. Data for the first year show that their boats made 70% more money per trip than previously, and bycatch, the accidental killing of fish, was four times below that of other boats. “It’s safer, better for the fish, and I can make a business plan for the year,” fisherman Greg Walinski told the Cape Cod Times. Unlike other approaches, catch shares reward conservation. “As the fishery recovers, fishermen’s total catch grows,” explains EDF’s Emilie Litsinger. Fishermen also have the option to trade shares if the need arises. For example, if a fisherman catches more than his share, he can buy quota from another, still keeping the total catch within the limit. The result: less waste and more profit. Over the last five years, catch shares have compiled a solid record of rebuilding fish populations around the nation, including programs EDF helped implement for red snapper in the Gulf of Mexico and groundfish in the Pacific. We also are leading the fight this year on Capitol Hill to defeat shortsighted legislation that would ban new catch share programs along the East and Gulf Coasts. “Catch shares are proving that fishermen can be good managers if given the chance,” says Captain Chris Brown, who operates a 45-foot trawler out of Point Judith, R.I. “We’re becoming businessmen, finally, instead of just hunters and gatherers.”</t>
  </si>
  <si>
    <t>Defending the right to breathe clean air</t>
  </si>
  <si>
    <t>Over the past four decades, the Clean Air Act has saved millions of lives. But in 2011, this bedrock law came under attack in the courts and on Capitol Hill, and EDF mobilized new allies to come to its defense. The Clean Air Act is widely considered one of the most effective environmental laws ever passed, providing $30 in health benefits for every dollar invested in pollution controls. Yet some Washington politicians made it their mission in 2011 to prevent the Environmental Protection Agency from enforcing the law—and tried to cut $3 billion from the agency’s budget. “The anti-environment onslaught on Capitol Hill is the worst I’ve seen in my more than 25 years at EDF,” says our president, Fred Krupp. Working with the Senate in April, EDF and others were able to eliminate the most draconian cuts in the House budget, but coal lobbyists and their political allies continued their attempts to undermine EPA’s authority. They added more than 170 anti-environmental riders to House bills. We responded by providing analysis and expert testimony on the Hill, challenging opponents directly in court and enlisting corporate support for the Clean Air Act. Our efforts got a big boost from EDF’s Strategic Partners and our sister organization, the Environmental Defense Action Fund. Non-tax-deductible gifts to the Action Fund let us mount ad campaigns targeting key legislators. Lobbyists for one of America’s biggest polluters, American Electric Power, circulated their own draft bill in Congress last spring, which would have scuttled EPA rules requiring coal-fired power plants to reduce emissions of soot, sulfur dioxide and mercury. Within days, EDF’s legal team issued an analysis that showed the bill would cause an estimated 34,000 deaths in its first two years alone. Our analysis was disseminated broadly on Capitol Hill, where even coal-friendly legislators scrambled to distance themselves from the bill. As a result, it was never introduced. In defense of the Clean Air Act, we also helped launch a group of influential bloggers, calling themselves the Moms Clean Air Force, to engage more people in the struggle. Their online activism helped generate more than 100,000 messages to Congress urging legislators not to let polluters undercut air quality. “Knowing that some companies put their profits ahead of kids is absolutely infuriating,” says Karen Francis, a Moms Clean Air Force blogger who is also a military spouse. “What do we do about it? We make sure EPA’s ability to safeguard the air we breathe isn’t gutted.” The fight for the Clean Air Act and a strong EPA isn’t over. But Vickie Patton, EDF’s general counsel, is confident in the future. “Our children’s health is at stake,” she says. “It’s that simple.”</t>
  </si>
  <si>
    <t>For farmers, conservation pays</t>
  </si>
  <si>
    <t>Through our on-the-ground partnerships in 12 states, EDF is helping farmers save money, reduce pollution and become better stewards of clean water and vanishing wildlife habitat. Dairy farmers in Maryland and corn growers in Illinois have one thing in common: both often use far too much fertilizer. The excess runs off their fields into streams and lakes, creating oxygen-starved “dead zones” from the Chesapeake Bay to the Gulf of Mexico. Starting in 2001, the Iowa Soybean Association, aided by EDF, decided to do something about this. Through the association’s On-Farm Network, we began helping farmers cut polluted runoff by offering them accurate information about how much fertilizer their crops really need. The result: farmers pollute less and save money. The program has caught on, and today we’re working with farmers to improve water quality in 12 states. Our work took on added urgency in 2011, after massive floods in the Midwest sent fertilizer down the Mississippi River into the Gulf of Mexico, creating a dead zone the size of New Jersey, the largest on record. We run a similar program in Ohio, where fertilizer runoff contributes to algae growth in Lake Erie that threatens the drinking water of 11 million people. And 265 farmers around Chesapeake Bay have joined with us to combat the dead zone that nearly eradicated the bay’s oyster fishery. Historically, farmers never knew exactly how much fertilizer to use, so they often applied too much, just to be on the safe side. The result: an estimated half of what they applied was flushed into waterways. Our network shows farmers how to use precise data collection and effective soil management to determine how much fertilizer their crops actually need. We also strengthened incentives for farmers to restore wetlands and woodland buffers. These vanishing ecosystems filter pollution and provide habitat for birds and beneficial insects. “EDF realizes that we too are environmentalists,” says Iowa farmer Denny Friest. “And they have helped us become better managers.” Today, the network includes some 1,000 farmers working nearly one million acres of critical watersheds. They have cut fertilizer use up to 25%, saving an average of $3 per acre, without reducing yields. “Our goal is to influence federal policies,” says EDF scientist Suzy Friedman. “We need to make precise use of fertilizer the rule, not the exception, among farmers. Then we can make a real difference in water quality in this country.” EDF is also advancing more efficient farming practices by working with retailers like Walmart that have the purchasing power to create mass consumer demand for sustainable farm products.</t>
  </si>
  <si>
    <t>A new world of energy</t>
  </si>
  <si>
    <t>The U.S. energy system is at a crossroads, with new opportunities to reduce pollution. After a big win in California, EDF is working across the country to transform the way electricity is generated, transmitted and used. Borrego Springs, Calif., population 3,500, is a throwback to America’s past. The high desert community of pueblo-style houses, 80 miles northeast of San Diego, has no traffic lights and no big-box stores. The town’s main attraction is the darkness of the night sky, making it a haven for astronomers. But behind its sleepy facade, Borrego Springs is a laboratory of technologies that could transform the nation’s energy future. It’s where San Diego Gas &amp; Electric (SDG&amp;E), working with EDF and others, is field testing elements of a $3.6 billion plan to modernize the power grid. Since Thomas Edison’s day, America’s electric grid has been a one-way path from central power generating stations to customers. The new smart grid adds computer intelligence to make it a two-way street. “The promise of the smart grid is that a house with solar panels and a plug-in car in the garage can not only consume power but also produce, store and sell it,” says EDF’s smart grid director Miriam Horn. “It means we can bring supply and demand into harmony.” For example, smart appliances can pause briefly when solar or wind power is interrupted, and the smart grid can signal cars to recharge when there is a surplus of clean power. All this will allow SDG&amp;E to make far greater use of renewable energy. The advances being explored at Borrego Springs will help California deliver on its commitment to generate one-third of its electricity from renewable sources by 2020—and bring electric cars to scale reliably without causing brownouts. “Our goal is to improve our efficiency and empower our customers to have more control over their energy use,” says Armando Infanzon, SDG&amp;E’s smart grid policy manager. “EDF helped us tremendously with our deployment plan.” The main impetus for change is California’s landmark Global Warming Solutions Act (AB 32), which EDF cosponsored and helped pass. In October 2011, the state adopted America’s first economywide cap-and-trade program for carbon emissions. Generating electricity is the largest source of U.S. greenhouse gas emissions, but the smart grid could help utilities cut their emissions as much as one-third by reducing peak demand and improving efficiency, all while meeting the growing need for power. “Investing in the smart grid costs less than building new fossil fuel plants and transmission lines,” says EDF attorney Lauren Navarro. “And it saves money for customers.”</t>
  </si>
  <si>
    <t>Clearing the air in New York City</t>
  </si>
  <si>
    <t>Working with EDF, Mayor Bloomberg announced new rules to phase out dirty heating oil from the city’s buildings. In Harlem, one in four children has asthma. That’s double the rate of the city as a whole, and four times the national average. Although asthma attacks have multiple causes, air pollution from low-grade No. 6 and No. 4 heating oil is one trigger. Just 1% of New York City buildings burn these fuels, but they put more particulate matter, or soot, into the air than all the city’s cars and trucks combined. When EDF learned that Con Edison was laying a gas pipe to enable Columbia University to convert 70 buildings in Harlem from dirty oil to natural gas, we encouraged other buildings to convert as well. We reached out to nearby landlords and, as a result, another 64 buildings could shift to the cleaner, more economical fuel. That would remove 25,000 pounds of soot pollution from the city’s air annually. The Harlem project is an outgrowth of our campaign to clean up New York City’s heating oil. Three years ago, EDF staff pinpointed 9,500 city buildings that burn No. 4 oil or the even dirtier No. 6 oil, which is basically unrefined sludge. We used that data to build an interactive online map showing these buildings’ locations, block by block (edf.org/dirtybuildings). “When we learned that our building was on EDF’s dirty building list, we decided it made good business sense to convert to natural gas and stop polluting the air we all breathe,” says Jerry Cohen, a co-op board member on the Upper West Side. Our campaign to clean up heating oil also caught the attention of Mayor Michael Bloomberg. In 2011, after working closely with EDF and our allies, the administration announced new rules that will phase out No. 6 oil by 2015 and No. 4 oil by 2030. The impact of that decision on illnesses such as asthma and heart disease could be “second only to our achievements in reducing the city’s smoking rates,” said Thomas Farley, the city’s health commissioner. We’ve also worked with the mayor’s office to develop financing options that will help building owners convert to cleaner fuels more quickly. “The clean air renaissance in Harlem is underway,” says EDF attorney Isabelle Silverman.</t>
  </si>
  <si>
    <t>Climate Corps: On energy’s front lines</t>
  </si>
  <si>
    <t>Deployed across America each summer, our specially trained MBA students have identified more than one million tons of carbon dioxide pollution reductions. A giant sign reading “3-2-1 … GO” greeted Elizabeth Turnbull when she arrived at Adidas Group’s Reebok World Headquarters in Canton, Mass. And “go” is just what Turnbull did after being hired as a Summer 2010 EDF Climate Corps fellow at Adidas. In just 12 weeks’ time, the Yale MBA student examined the company’s office buildings and distribution centers and found ways to cut 2,400 tons of carbon pollution annually. Her employers promptly offered her a job upon graduation as senior manager for environmental affairs. In her new role, Turnbull hired two more EDF Climate Corps fellows in 2011. They were among 96 MBA and MPA students who were put through intensive training by EDF and then deployed to find energy savings at destinations ranging from AT&amp;T and Target to the New York City Housing Authority. All told, the 2011 fellows recommended changes to lighting, computing and ventilation systems that could cut as much pollution as taking 87,000 vehicles off the road each year. Since the program began in 2008, Climate Corps fellows have identified improvements in energy efficiency that could save more than $1 billion in net operational costs. Companies have already implemented projects accounting for 86% of the savings identified in the first three years, investing more than $50 million to do so. “In this economy, everyone is looking for ways to save, and energy efficiency is a huge, largely untapped opportunity,” says Victoria Mills, our Corporate Partnerships managing director. EDF Climate Corps began with companies and expanded to include cities, colleges and universities. North Carolina A&amp;T University, for example, is acting on recommendations that could save $2.5 million over five years—and pay for themselves in just three months. Now the program is poised to grow even further. EDF’s main goal for the Corps? To train a new generation of executives to lead the transition to a low-carbon economy. “We’re building a diverse movement to make energy efficiency a top priority for every organization that pays a utility bill,” says Michael Regan, EDF director of energy efficiency.</t>
  </si>
  <si>
    <t>Ensuring a future for sharks</t>
  </si>
  <si>
    <t>EDF spearheads a unique partnership between the United States, Mexico and Cuba to save the Gulf of Mexico’s magnificent deep-sea predators. Sharks have roamed the oceans for more than 400 million years, since even before there were dinosaurs. But that ancient lineage does not guarantee a future. Today, tens of millions of sharks are killed each year. “The Gulf of Mexico has nearly 100 shark species, but populations of some large sharks, including tigers and hammerheads, have fallen by as much as 90%,” says Dr. Douglas Rader, EDF’s chief oceans scientist. There is no easy answer to the shark crisis, in part because many sharks are highly migratory and have few young. They’re also a source of food and livelihoods in many nations. In response, EDF has begun working with the Mote Marine Laboratory of Sarasota, Fla., to link the United States, Mexico and Cuba in a program to rebuild shark populations in the Gulf of Mexico. Sharks play a key role in marine ecosystems. For example, as their populations have fallen on the U.S. Atlantic coast, the rays they prey on have proliferated. The rays feed on bay scallops and have ravaged scallop beds, devastating the fishery. The EDF shark initiative builds on a decade of work with area governments, researchers and fishermen. “Our goal is to expand scientific exchanges and broker cooperation to protect our shared resources,” says Dan Whittle, director of our Cuba program. Last year, EDF co-convened the first meeting of a tri-national shark team to begin laying the foundation for effective conservation. We’re working with researchers from the University of Havana and Mexican partners to identify shark nursery areas and determine shark migration patterns. We’re also helping managers explore policy options, including catch shares. The results of our collaboration will form the basis for more effective management and for setting sustainable catch limits—the first steps toward ensuring a future for sharks in the Gulf. “If successful, the tri-national program for sharks can be a powerful model for management of sharks globally and other migratory species like tuna and swordfish,” says Pam Baker, EDF’s director of conservation initiatives for the Gulf.</t>
  </si>
  <si>
    <t>Making the Gulf of Mexico whole again</t>
  </si>
  <si>
    <t>Gulf Coast wetlands are a miracle of nature, protecting industry, cities, fisheries and wildlife. EDF is part of a strong bipartisan coalition to restore them. More than a year after BP’s Deepwater Horizon well was capped, the city of New Orleans remains vulnerable to hurricanes, and Louisiana’s wetlands—which nurture the Gulf’s $23 billion fishing industry— are in bigger trouble than ever. The state loses up to 30 square miles of coastland each year, due to canals and levees that starve the wetlands of sediment and freshwater. The oil spill worsened the ecological disaster, but it also opened up opportunities to rethink how the Mississippi River and its delta are managed. For 35 years, EDF has been at the forefront of efforts to restore Gulf Coast wetlands. In 2011, we joined forces with allies ranging from the Louisiana governor’s office to the 17,000-member Houma Nation to press for full restoration of the Gulf. Our goal was to ensure that most of the BP penalties from the oil spill—which could reach $21 billion—go to rebuilding endangered Gulf communities and ecosystems. BP committed an initial $1 billion in 2011 to pay for early restoration projects, in an agreement EDF helped advance. We then helped shape a bill in Washington that would dedicate 80% of BP’s fines to economic recovery and wetlands restoration, instead of to the general federal budget. Cosponsored by two Democrats and seven Republicans, the proposed legislation represents a milestone for a politically polarized Congress. As Senators Mary Landrieu (D-LA) and Richard Shelby (R-AL) hammered out the bill, we gained support on both sides of the aisle by introducing provisions that were important to both Republicans and Democrats. Our strategy included radio ads pointing out how investing in coastal restoration creates more jobs than oil and gas investments. To advance wetlands restoration, EDF scientist Dr. Angelina Freeman helped develop a model project in Myrtle Grove, La. It demonstrated how the Mississippi River’s land-building power can be harnessed to restore wetlands and protect coastal communities. The Army Corps is now using EDF’s wetlands rebuilding model on its first restoration projects.</t>
  </si>
  <si>
    <t>Tackling global warming pollution, nation by nation</t>
  </si>
  <si>
    <t>By 2050, the world must cut greenhouse gas pollution in half or face climate chaos. EDF is helping fast-growing economies adopt carbon limits and eventually link their carbon markets, to cut pollution further by driving clean energy investments. What if rainforests were worth more alive than dead? That would slow rainforest destruction, which accounts for 15% of all carbon emissions. EDF helped create a three-state international working group to reduce deforestation, cut pollution and protect biodiversity. 1 As California’s strict new carbon emissions limits kick in, industries may have the opportunity to invest in rainforest protection to meet part of their carbon-reduction obligation. 2 Chiapas, Mexico, is home to cloud forests and the resplendent quetzal, known for its colorful plumage. U.S. investment could give these treasures a chance to survive. 3 With EDF’s help, the Brazilian state of Acre is putting in place policies that will protect 33 million acres of undisturbed rainforest. 4 When American Airlines and United Continental sued to block a European Union law cutting carbon emissions from international flights, EDF joined European nations to defend the law. 5 To spark action on climate change in India, EDF produced a popular film that links global warming and rural development. The film and its climate workshop have been seen in 500 villages. 6 EDF and partners are promoting low-carbon development in India through clean technology, including clean-burning stoves and climatefriendly farming. This year our projects reached 160,000 families. 7 EDF’s work with farmers in China, India and Vietnam has reduced greenhouse gas pollution by more than one million tons by promoting farming practices that keep more carbon in the soil. 8 At UN climate talks, EDF helped island nations draw international attention to the grave risks they face from global warming. We are also supporting efforts by these states to shift to clean energy.</t>
  </si>
  <si>
    <t>Helping China meet its environmental challenges</t>
  </si>
  <si>
    <t>As the world’s largest greenhouse gas emitter, China is crucial to controlling global warming. EDF has worked in China since 1991, building a strong record of success. We have helped create environmental markets, including a pilot sulfur dioxide trading program and China’s first environmental commodities exchange. Their success helped convince the Chinese government to include low-carbon pilot projects, including trading, and ambitious pollution reduction targets in the 12th Five-Year Plan, announced in 2011. Dr. Daniel Dudek, head of EDF’s China program, has been appointed co-chair of a task force that will advise Premier Wen Jiabao on strategies for meeting the plan’s environmental goals. Dudek also will advise the premier on long-term environmental planning. EDF has been equally active in linking carbon markets to poverty alleviation. Our partner is the State Council’s Poverty Alleviation Office, which has representatives in every town, city and province in the nation. We designed a program to pay more than 600,000 poor farmers in Xinjiang, Sichuan and Shaanxi provinces to reduce carbon emissions through improved farming practices and by turning agricultural waste into energy. Our goal is to enlist 20 million farming families in the program by 2016. Environmental enforcement remains weak in China, so we are helping to strengthen penalties for violations. EDF helped set tougher national penalties for water pollution, and China is now considering a similar policy for air pollution. From our offices in Beijing and Shanghai, we are working with Chinese universities to train a new generation of environmental leaders. So far, we’ve trained 8,400 environmental professionals who will enforce penalties and introduce market incentives to cut pollution.</t>
  </si>
  <si>
    <t>When China’s factories go green, the whole world profits</t>
  </si>
  <si>
    <t>Roughly 20 pairs of jeans are sold in the United States every second. Imagine if all jeans were green—that is, if they were sustainably produced? Levi Strauss &amp; Co. took a step in that direction in 2011 when it partnered with EDF to improve the energy efficiency of its supply chain in China, where 40% of jeans sold by the apparel industry in America are made. The project evolved from our partnership with retailing giant Walmart, in which EDF experts visited more than 400 Chinese factories to identify energy-saving opportunities. “Energy efficiency is the fastest, most costeffective way to cut greenhouse gas and air pollution in China,” says our project manager Dr. Andrew Hutson. “Simple changes to lighting, heating and ventilation have yielded impressive results.” Our partner in the Levi Strauss &amp; Co. initiative is Sustainable Development Capital LLP, a London-based investment bank. “One of the main barriers to energy efficiency improvements is the lack of access to capital,” says Hutson. EDF is initially working with five denim mills, with a first-year goal of enrolling 100 factories and attracting $50 million in private capital to cut their energy use by 20 to 25%. Long term, we aim to unlock billions of dollars of capital to invest in energy efficiency for Asia’s entire textile industry. As Levi Strauss &amp; Co. says, quality never goes out of style. Neither should energy efficiency.</t>
  </si>
  <si>
    <t>A voice for rivers: Changing how the West views water</t>
  </si>
  <si>
    <t>For the Southwest, the Colorado River is a lifeline. But a century of “use it or lose it” laws have discouraged conservation, devastating wildlife and drying up the river system. EDF is helping transform the way water is used in the Colorado River basin, which covers seven states and Mexico. With local and national partners, we are advocating a host of remedies to restore the entire river. They include: flexible water management, conservation in cities and on farms, and guaranteed water rights for the environment. “We need to ensure enough water is left in our rivers to keep fish and wildlife healthy,” says Ecosystems VP David Festa. “With climate change further stressing rivers, there’s no time to lose.” Agriculture uses three-quarters of the water in the Colorado basin, an unsustainable share given the region’s growing population. EDF seeks to end the tug of war between cities and farms. We’re finding ways to help farmers conserve water and transfer the saved water to other users for fair compensation. “By moving water among users, you can use it more efficiently,” says Festa. Our goal is to reward farmers for services they provide. The crops they grow will become just one asset in a portfolio that includes clean water, wildlife habitat and climate protection. That will finally make it profitable to protect the resources on which all life depends.</t>
  </si>
  <si>
    <t>Taking a stand for science and tough regulation in the shale gas industry</t>
  </si>
  <si>
    <t>A technique called hydraulic fracturing, or fracking, has opened up vast deposits of shale gas. In 2001, shale provided 2% of U.S. natural gas; now it accounts for about 30%, and total reserves have risen dramatically. The expanded supply offers a great environmental benefit, since natural gas burns more cleanly than coal. But it has also created a host of new environmental challenges, while industry secrecy has spurred public mistrust. EDF is leading the effort to make sure natural gas reduces our carbon footprint, while minimizing the impact on people and the environment. In 2011, Energy Secretary Steven Chu appointed EDF president Fred Krupp to a seven-member panel charged with recommending new standards for the industry. The group’s first report called for more oversight, strong regulation of air and water pollution and disclosure of fracking chemicals. The next step is to get these recommendations implemented. We helped lead a coalition of groups that sued EPA, forcing it to propose rules to cut air pollution from oil and gas production. We then worked to pass a groundbreaking Texas law mandating full disclosure of fracking chemicals. And we’re now working with industry leaders on rules for safe well construction and operation. “If implemented,” Krupp says, “our committee’s recommendations will create a new level of transparency and oversight in the natural gas industry.”</t>
  </si>
  <si>
    <t>Protecting imperiled coral reefs, the foundation of marine life</t>
  </si>
  <si>
    <t>Coral reefs contain one-quarter of all fish species, but they’re imperiled by a variety of human-caused threats. Up to 35% of the world’s reefs may be lost within the next two decades. Compounding the threats of overfishing and climate change is the growing demand for coral reef wildlife for home decor, jewelry and aquariums. Between 1988 and 2007, the global trade for coral exploded nearly fifteenfold. Beautiful sea creatures such as iridescent cardinalfish are pulled from coral reefs as part of a largely unregulated international trade that is devastating many fish and coral populations. Every year up to 30 million fish and 1.5 million live corals are harvested, with the majority of them destined for the United States. In response, EDF and its partners launched a campaign to leverage U.S. market power through the creation of stronger federal rules. Current U.S. laws lack standards for sustainable coral collection and shipping, while international laws are weak and poorly enforced. For example, in Southeast Asia, despite laws prohibiting the practice, collectors often squirt cyanide poison in the water to stun fish, many of which die in transport. EDF’s coral coalition is working with scientists, industry leaders and policy makers to stimulate lasting change. Our goal is to end destructive collection and help ensure the survival of Earth’s most fragile marine ecosystems.</t>
  </si>
  <si>
    <t>Pulling together</t>
  </si>
  <si>
    <t>Today’s environmental problems are too complex for any one group to solve alone. In these fractious times, more than ever, we must pull together. Since 1967, Environmental Defense Fund has bridged cultural and partisan differences, forging alliances with sometimes unlikely partners and finding new solutions that can benefit both the environment and the economy. In tackling today’s greatest challenges—climate and energy—we face high hurdles in Washington, but our partnerships at the state, city and corporate level are winning results, charting a path for others to follow. In 2011, California launched America’s first economy-wide cap on carbon pollution, based on a law EDF cosponsored and helped defend. And we worked with allies across the country to begin to transform how energy is generated, transmitted and used, from the smart grid to natural gas. This report profiles a few of our partners who make progress possible. We work hand-in-hand with fishermen and farmers to safeguard the bounty that oceans and ecosystems provide, and we find common ground with some who might not even think of themselves as environmentalists. Mom bloggers, for instance, stand with us against powerful special interests that threaten to turn back the clock on laws protecting human health. No partners are more vital than our members and donors. Thank you for your commitment.</t>
  </si>
  <si>
    <t>Field of dreams</t>
  </si>
  <si>
    <t>Denny Friest, a fourth-generation farmer, grows corn and soybeans on 1,450 acres in Iowa with his wife, son and daughter-in-law. In his Iowa Soybean Association hat, Friest looks like a traditional farmer, but in fact he’s part of an agricultural vanguard, an evangelist for the use of precise data to raise crops more efficiently, with less impact on the environment. When he learned that fertilizer runoff from Midwestern farms flows down the Mississippi River, creating a 6,000-square-mile dead zone in the Gulf of Mexico, he enrolled in a program to cut fertilizer use. “We farmers are targeted as part of the problem, but we want to be part of the solution, too,” he says. Working with the On-Farm Network, Friest has cut fertilizer use on his farm by 30% while his yield has steadily increased. “This partnership gives farmers the resources we need,” he says. “Rather than telling us what to do, EDF helped us become better managers—and better stewards of the soil.”</t>
  </si>
  <si>
    <t>A fisherman’s story</t>
  </si>
  <si>
    <t>Chris Brown was just eight years old when he first went to sea in the 1960s, fishing with his grandfather. He was allowed to pilot the vessel home while his grandfather made sketches of the Rhode Island shoreline. “It was a thrill to feel the power of the boat,” he says. Now a commercial fisherman himself, Brown, 53, has witnessed the sharp decline in the New England fishery and the toll on coastal communities. “Thirty years ago, we thought the resource was inexhaustible,” Brown says. “We fished in ways I’m not proud of. I’d like to make it right for the next generation.” Working with scientists and other fishermen, Brown has been a leading advocate for a new management system called catch shares, which taps the market to give fishermen control of their destiny. “I’m a businessman,” he says. “I’m concerned about my inventory. To heal the ocean, we all need to pull together and start acting like a community again.”</t>
  </si>
  <si>
    <t>Clean air mom</t>
  </si>
  <si>
    <t>“I’m not an environmental activist,” says Roxana Soto, “but when I learned that lawmakers were trying to undo clean air regulations, I had to speak out.” Like seven million other American children, Soto’s five-year-old daughter suffers from asthma. Her condition is aggravated by poor air quality. During one recent spell, she couldn’t sleep through the night for six weeks. “It scares me that lobbyists have the power to change laws,” Soto says. “But I’m not going to be intimidated. Being a parent has changed my perspective.” To fight back, Soto, an Emmy Award-winning journalist, joined the Moms Clean Air Force and is lending her voice to the chorus for clean air. Her blog, spanglishbaby.com, has been called a “must read” by Parenting magazine. In 2011, nontraditional allies like Soto helped defeat anti-environmental legislation in Congress. “Clean air is a basic human right,” she says. “One person may not make a difference, but together we can.”</t>
  </si>
  <si>
    <t>Dancing with the grid</t>
  </si>
  <si>
    <t>Armando Infanzon doesn’t take energy for granted. He grew up in Tijuana, Mexico, where electricity blackouts were common. He’s also a champion salsa dancer and has performed internationally. “It’s all about timing,” he says. Timing is what gets Infanzon fired up about the new smart grid, the interactive power distribution network he is managing for San Diego Gas &amp; Electric. When sun or wind power lapses, he explains, the smart grid can signal appliances like dryers to shut off momentarily, so demand for power moves in step with supply. That little dance, called demand response, lets far more solar and wind power be used without crashing the grid. Infanzon is at the leading edge of a major transformation of U.S. energy infrastructure. He predicts: “Changes in the way electricity is delivered will be greater in the next ten years than in the last 100.”</t>
  </si>
  <si>
    <t>Self-description</t>
  </si>
  <si>
    <t>economic incentives CORPORATE PARTNERSHIPS 2004: EDF’s alliance with FedEx produced the first commercially available hybrid midsize truck. Today, there are 35 models on the market and 100 fleets use them. 2011: EDF worked with both Republicans and Democrats to win support for legislation to restore the Gulf Coast after the BP oil disaster. 1990: Our market-based plan to reduce acid rain cut sulfur dioxide from U.S. power plants in half, at a fraction of the expected cost. nonpartisan approach “ Accepting no funding from our corporate partners frees us to set more aggressive goals and influence entire industries.” If you make environmental protection profitable, people will invent all kinds of ways to make it happen.” “ Advancing smart policies requires smart politics. EDF’s Strategic Partners help widen support on both sides of the aisle.”</t>
  </si>
  <si>
    <t>After years of struggle, a big win for fuel economy</t>
  </si>
  <si>
    <t>In a triumph for clean air, automakers and the federal government agreed to require that cars average 54.5 miles per gallon by 2025. The rules, expected at the end of 2011, would mark the first major gain since 1975. When fully implemented, they could cut oil use by 2.2 million barrels a day— nearly half what the U.S. imports from OPEC. The Obama administration also issued the first-ever fuel economy standards for large trucks and buses, requiring a 20% cut in greenhouse gas emissions from heavy trucks by 2018. EDF played a critical role in both cases. We helped pass the 2002 California law that provided the foundation for strong new national auto standards. And our work with major engine manufacturers has helped spur new technologies for more efficient and less polluting trucks.</t>
  </si>
  <si>
    <t>Protecting families from toxic chemicals</t>
  </si>
  <si>
    <t>New research reveals that some health problems linked to chemical exposure can be carried forward to future generations. For example, the biocide tributyltin found in some paints and plastics can cause a cell predestined to become a bone cell to become a fat cell instead, increasing the risk of obesity and diabetes. Long after the initial chemical exposure, animal studies suggest, parents can transfer such disorders to their offspring. The good news? EDF spurred a high-level dialogue with the chemical industry that could yield a bipartisan agreement on reforming the flawed Toxic Substances Control Act—the main law on the safety of chemicals. Of 85,000 chemicals available for commercial use, EPA has required testing of only about 2%. Our prodding has already pushed EPA to upgrade its chemical reporting practices.</t>
  </si>
  <si>
    <t>Ocean diplomacy: Taking catch shares international</t>
  </si>
  <si>
    <t>Fish know no national boundaries, so international engagement is essential. In 2011, EDF expanded its fisheries work in North America and beyond. We helped convince Belize’s cabinet to authorize catch shares coupled with marine protected areas for spiny lobster. This will reduce fishing pressure along the 600-mile-long Mesoamerican reef, the largest barrier reef in the hemisphere. We also teamed up with Mexican officials, fishermen and nonprofit groups to expand our pilot catch share program for finfish, shrimp and clams in the Gulf of California. The Gulf supplies more than half of Mexico’s seafood, but is overexploited and threatened by destructive fishing practices. Across the Atlantic, where 75% of Europe’s fish stocks are overfished, we are consulting with EU governments as they rewrite Europe’s fisheries law.</t>
  </si>
  <si>
    <t>Extending a welcome mat to wildlife</t>
  </si>
  <si>
    <t>The largest population of endangered goldencheeked warblers in the world nests at Fort Hood Army Base in Texas, where deafening explosions are commonplace. The birds are doing fine, however, thanks to a program designed by EDF. Under the plan, Fort Hood gets credits for restoring warbler habitat on private land outside the base, allowing it to continue maneuvers. Landowners get paid to restore habitat, and wildlife receives a significant net gain in habitat. The project is working so well we’ve expanded it from six to 34 counties, spanning the entire Texas Hill Country. The program offers credits to energy companies running transmission lines and others. With this offset system, such projects can proceed around the country while endangered wildlife and ecosystems win greater protection.</t>
  </si>
  <si>
    <t>WHY WE WORK ON Climate &amp; ENERGY</t>
  </si>
  <si>
    <t>Climate change is our most formidable challenge. Cleaner energy sources and greater energy efficiency will cut carbon pollution and help stabilize the climate. Climate &amp; ENERGY GOALS Win permanent cuts in U.S. global warming pollution Spur development of a smart electric grid Minimize impacts of natural gas and other large-scale energy generation Help win carbon limits in key countries</t>
  </si>
  <si>
    <t>WHY WE WORK ON Ecosystems</t>
  </si>
  <si>
    <t>Farms could become havens for wildlife, and farmers could be frontline stewards of clean water, fresh air and a healthy climate. They will need to be, if our planet is to sustain a growing population.” Ecosystems GOALS Conserve land and protect wildlife Protect water supply and freshwater ecosystems Cut reactive nitrogen pollution Foster markets for ecosystem services</t>
  </si>
  <si>
    <t>WHY WE WORK ON oceans</t>
  </si>
  <si>
    <t>By offering fishermen a financial stake in the health of fisheries, we can revive coastal communities and bring the resilient oceans back to life.” Oceans GOALS Protect ocean ecosystems by creating sustainable and healthy fisheries Make catch shares the standard management method in U.S. fisheries Promote catch shares internationally Safeguard and restore ocean habitats</t>
  </si>
  <si>
    <t>WHY WE WORK ON Health</t>
  </si>
  <si>
    <t>Pollution and toxic chemicals take a heavy toll on public health, particularly on children. We have an opportunity to ensure the safety of chemicals and cut smokestack pollution.” Health GOALS Cut air pollution from coal plants 75% Reform U.S. toxic chemicals policy to reduce exposure to harmful substances Accelerate innovation through corporate partnerships</t>
  </si>
  <si>
    <t>What if Ph.D. scientists, economists, MBAs and policy experts could work together to solve environmental problems? It’s happening every day at Environmental Defense Fund. The diverse skills we apply to every environmental challenge create opportunities for alliances that produce lasting change.</t>
  </si>
  <si>
    <t>Bringing water and life back to a beloved delta</t>
  </si>
  <si>
    <t>THE LONG VIEW 2010 Annual Report</t>
  </si>
  <si>
    <t>The West has enough water for people and ecosystems alike, if we manage it rationally. The problem is waste. A new California law will reduce water consumption 20% by 2020, which could help a once-mighty delta recover. The hub of California’s ailing water system is the Sacramento- San Joaquin River Delta. The Delta is an ecological treasure— the largest estuary on the West Coast and the primary source of fresh water for 25 million Californians. But decades of excessive pumping and pollution have brought it to the brink of ecological collapse. More than half its water is diverted south and its marsh habitat is mostly gone. The resulting disappearance of Chinook salmon has led to closures of the fishery, costing the economy $250 million annually. Meanwhile, farms and cities are unsure how much water they’ll get each year. This summer has brought hope for a solution. The California Water Resources Control Board was tasked with finding a way to provide for the state’s drought-stricken farms and growing population while leaving enough water in the Delta for wildlife to thrive. EDF had a seat at the table. Our prescription: To free up water for the environment through conservation and water marketing. Decades of leadership by Tom Graff, the late founder of our California office, had won the respect of opponents. We reached out to two big water users representing cities and agriculture— Metropolitan Water District and Westlands Water District—and worked with them to outline a sustainable water future. Using science to build consensus, EDF biologists testified at hearings on the amount of water needed to restore wildlife habitat. Then we organized a Salmon Summit, where salmon fishermen and elected officials called for increased flows to save wild salmon runs and fishing jobs. In August, we and our partners won reforms that solidify protection of the Delta as a fundamental goal in California water planning. The State Board recommended changes that will put more water back into the ecosystem and address toxic chemical pollution and invasive species—all vital steps in ensuring the Delta’s stabilization. “In protecting the Delta, California is opening the door to a future of innovation and greater efficiency in the use of water,” says our regional director Laura Harnish. Other Western states confronting their own water crises are keeping a close watch.</t>
  </si>
  <si>
    <t>Catch shares offer new hope for America’s fisheries</t>
  </si>
  <si>
    <t>The old style of fisheries management—using tactics like ever-shorter fishing seasons—has failed to end overfishing and led to a perilous race for fish. A new approach called “catch shares” offers a solution. In the 1940s, Monterey, CA, processed more than four million pounds of sardines a day, earning a reputation as “sardine capital of the world.” Today, the canneries made famous by John Steinbeck’s Cannery Row have been replaced by art galleries and T-shirt shops. All along the West Coast, the once thriving fishing industry has been facing hard times. But change is coming. A management program for the West Coast’s largest fishery—the 90 bottomdwelling species collectively known as groundfish—will take effect on January 1, 2011, culminating seven years of work by EDF. Under the old regulations, the West Coast groundfish catch had plunged 70% over two decades, and in 2000, the government declared the fishery a disaster. “What we were doing wasn’t good for the resource and it wasn’t good for us,” says fourthgeneration fisherman John Pennisi. EDF proposed a different approach. Under catch shares, each trawler is assigned a percentage of the scientifically determined total allowable annual catch. No longer racing against the clock, captains can fish when it’s safe and when market prices are higher. They also can be more selective, avoiding unwanted species that are usually discarded. “EDF won my trust and cooperation because they understand that sustainability is not just about conserving fish, it’s about families who have been fishing for generations,” says Geoff Bettencourt, a boat owner at Half Moon Bay. The plan calls for observers on boats, eliminating the lack of enforcement that has long plagued fisheries. Says project director Johanna Thomas: “For the first time, fishermen will be held truly accountable for the number of fish they catch.” The momentum for catch shares rose with the success of our red snapper program in the Gulf of Mexico, which cut the accidental killing of fish 70% and improved fishery health. New England implemented a similar program this year. “As a fishery recovers,” Thomas explains, “each catch share becomes more valuable, giving fishermen a stake in the long-term health of the system.” The National Oceanic and Atmospheric Administration is now urging every U.S. fishery to consider adopting catch shares.</t>
  </si>
  <si>
    <t>Protecting families from unsafe chemicals</t>
  </si>
  <si>
    <t>Public outrage over lead paint in toys prompted Congress to ban the use of lead in children’s products in 2008. Since then, some foreign manufacturers have been substituting cadmium— another highly toxic metal—in charm bracelets and pendants sold across the United States. Why, one might ask, would the U.S. government permit one chemical that can hinder brain development in the young to be replaced by another that poses similar risk? Cadmium ranks No. 7 on the Center for Disease Control’s priority list of 275 hazardous substances. The answer lies, in part, in the patchwork of weak consumer protection regulations. The Toxic Substances Control Act (TSCA), the nation’s principal chemicals law, is so riddled with loopholes that EPA could not even ban asbestos, which has been outlawed in more than 50 countries. EDF biochemist Dr. Richard Denison told that story to members of Congress in a July hearing about reforming the 34-year-old law. When Congress passed TSCA in 1976, there were roughly 62,000 chemicals in use. Of those, EPA has required fewer than 300 to be tested for safety. Meanwhile, some 20,000 additional chemicals have been introduced into the marketplace. Chemicals that we know too little about are in baby bottles, pet food, toys, even our bodies. Troubled by the low priority EPA had given to chemical safety, Denison last year began posting detailed critiques of EPA’s program on his blog. This served as a catalyst for the agency’s decision shortly thereafter to replace it with a much stronger chemical safety initiative that mirrors many of Denison’s recommendations. But much more needs to be done. Currently, EPA must prove a chemical is harmful before regulating it. We helped shape legislation this year that would shift the burden of proof to industry. It would require manufacturers to provide health information for chemicals and show they’re safe before using them. To build support for strong new legislation, we helped found a coalition of 250 health and environmental groups called Safer Chemicals, Healthy Families and started a grassroots campaign called “I Am Not a Guinea Pig.” “This marks the first time in more than three decades that Congress is seriously considering legislation that can lead to comprehensive chemical safety reform,” says Denison.</t>
  </si>
  <si>
    <t>Green light for California’s bold climate law</t>
  </si>
  <si>
    <t>When climate legislation stalled in the Senate this year, the battleground shifted west. Several oil companies bankrolled a ballot initiative to block California’s Global Warming Solutions Act (AB32). For the first time, a global warming law was put before voters. By a margin of 61% to 39%, EDF and allies soundly defeated the industry assault and preserved the momentum for global warming action. “With the world’s eighth largest economy, California can influence not just national climate policy, but global policy as well,” says Steve Cochran, our VP for climate. EDF had cosponsored and helped pass the landmark 2006 law, which sets an economy-wide cap on carbon dioxide and other greenhouse gas emissions, requiring a reduction to 1990 levels by 2020. Early on, EDF identified the defense of AB32 as a must-win battle. To support the law, we helped form a broad coalition of nonprofit groups and hundreds of businesses, chaired by former Secretary of State George Shultz and investor Tom Steyer. We also built partnerships with labor and the environmental justice community. Misleadingly labeled the California Jobs Initiative, the campaign to kill AB32 was funded in large part by Texas oil companies that operate polluting refineries in California. EDF and its allies exposed the ruse: 97% of contributions came from oil-related companies, and 85% came from out of state. To counter false claims that AB32 would cost jobs, EDF’s sister organization, the Environmental Defense Action Fund, raised funds for TV and radio advertising. Because contributions to the Action Fund are not tax-deductible, it is free to spend on lobbying activities. “This was essential to quickly spread the truth to voters,” says our West Coast political director Wade Crowfoot. We made jobs a key part of our message. Since AB32 was enacted, clean-tech jobs in California have grown ten times faster than jobs in other sectors. Meanwhile, we also helped preserve the ability to regulate greenhouse gases at the national level, beating back efforts by opponents in Congress to revoke EPA’s authority to cut pollution under the Clean Air Act. Having withstood the challenges, California’s bold climate law goes into effect in 2012. It will spark innovation and reinvigorate the campaign for national climate action.</t>
  </si>
  <si>
    <t>The Long View</t>
  </si>
  <si>
    <t>In a year when the Senate refused to consider limits on global warming pollution, and we had to work hard to uphold California’s climate law, it is clear that lasting change for the environment does not come quickly, or easily. This has always been so. Environmental Defense Fund began in 1967 as a small group of scientists determined to ban the hazardous pesticide DDT in the United States. It took five years of building the evidence and presenting our case, but ultimately we ended this serious threat to wildlife and human health. Winning national action on global warming pollution is taking longer. With the stakes so high, the persistence that always has been an EDF hallmark is more vital than ever. We are defending EPA’s authority to fight global warming, continuing our partnerships with companies to reduce pollution and sharpening our focus on businesses that obstruct progress. Perseverance paid off in other ways this year. The approach we’ve long advocated to end overfishing has at last taken root. Our years of experience on the Gulf Coast primed us to respond to the BP oil disaster. Decades of work on Western water helped us win new protections for wildlife. And new pollution reductions will build on 40 years of Clean Air Act success. Great challenges lie ahead for the environment. Thank you for making our work possible.</t>
  </si>
  <si>
    <t>As China goes, so goes the world</t>
  </si>
  <si>
    <t>China must be part of any solution to the world’s environmental problems. EDF is working on a variety of programs to help guide the world’s most populous country to a cleaner future. “We’re seeing in China a revolution in environmental thought,” says Dr. Daniel Dudek, VP and founder of our program there. “And that gives us an extraordinary opportunity to help the world’s largest emitter of greenhouse gases—and the world’s largest consumer of energy—move swiftly toward a clean environmental future.” EDF has been deeply engaged with China since 1991, and we maintain a permanent office in Beijing. Since much of China’s pollution comes from export factories, EDF is working with Walmart to transform the manufacturing sector. (As with all our corporate partnerships, EDF accepts no payment from the company.) Walmart’s purchasing power—it uses some 30,000 Chinese suppliers—coupled with EDF technical expertise enables us to push factories to quickly improve environmental performance. For example, compliance with China’s environmental laws is required by Walmart’s contracts. And new standards for the company’s top 200 suppliers, which we helped create, require 20% cuts in energy use by 2012. We also work closely with Chinese officials to help them develop the institutions they need to build a greener future, including environmental markets, strong environmental laws and the regulatory and enforcement capability to put them into action.</t>
  </si>
  <si>
    <t>Soot and the city</t>
  </si>
  <si>
    <t>In New York City, it’s not uncommon to see plumes of thick, black smoke rising from some of the city’s most prominent office and apartment buildings. They burn the dirtiest grade of heating oil (No. 6), which is essentially sludge. EDF pinpointed 9,500 buildings that burn No. 6 or the next dirtiest oil, No. 4, and produced an interactive online map that reveals their addresses, edf.org/dirtybuildings. Burning these fuels creates more particulate matter, or soot, than all the city’s cars and trucks combined. Soot is a major asthma trigger, and New York hospitalizes twice as many children with asthma as the national average. When EDF learned that Mayor Bloomberg’s administration was considering a cleanup plan that would take decades, our attorney Isabelle Silverman appealed to the mayor directly. She handed him a test tube filled with No. 6 oil and urged him to lead on the issue. Our campaign also unleashed a thousand emails calling for strong action. In 2010, we scored an interim victory that cut sulfur levels in half for No. 4 oil, and the administration is now considering a phaseout of No. 6 oil. “This campaign unites science and public activism,” says our regional director Andy Darrell. We’re now working on incentives to speed the transition to cleaner fuels.</t>
  </si>
  <si>
    <t>Weaning the U.S. off fossil fuels</t>
  </si>
  <si>
    <t>With the country highly dependent on dirty fossil fuels, it’s clear fundamental changes are needed in our national energy policy. For decades, EDF has been at the forefront of efforts to put the nation on a clean energy path, promoting regional climate initiatives and energy efficiency. In recent years, we helped establish vehicle pollution standards adopted by 14 states. That set the stage for tougher national standards, announced by the Obama administration, raising car fuel efficiency 40% by 2016. We’re also focusing on electricity generation, the largest source of global warming pollution. The Pecan Street Project, a smart-grid initiative developed by the City of Austin in collaboration with EDF and Austin Energy, is one of the first local efforts to transform the electric grid into an interactive network. The project rewards conservation and smoothly integrates a variety of clean energy sources like wind and solar power. The smart grid is opening up the electric utility industry to real innovation, much as the Internet did for communications. For Pecan Street, EDF established carbon reduction goals for investments and brought in cutting-edge companies like Cisco, GridPoint and Oracle. Officials estimate up to 30,000 cleanenergy jobs could be created in Austin alone. We’re now helping develop similar projects in Chicago and other cities.</t>
  </si>
  <si>
    <t>A hand in the recovery</t>
  </si>
  <si>
    <t>Long before the BP disaster or Hurricane Katrina, EDF was in Louisiana, striving to restore the state’s wetlands, which are vanishing at a rate of 20 to 30 square miles a year. The losses are largely due to navigation canals and levees, which starve wetlands of the sediment and fresh water they need. BP’s spill made the ecological crisis worse, jeopardizing wildlife, the livelihoods of fishermen and the future of coastal communities. In response, EDF dispatched wetlands experts and marine scientists to aid in relief efforts. Now, with BP’s well capped, our overarching goal is to revive the wetlands that help protect New Orleans from hurricanes, provide habitat for wildlife and nurture the region’s $2.5 billion fishing industry. EDF called on the Obama administration to accelerate implementation of a long-term Delta restoration plan. We also helped win House approval of $1.2 billion to jumpstart projects. Following our recommendations, Secretary of the Navy Ray Mabus, the administration’s Gulf point person, urged Congress to create a recovery fund backed with BP penalties. President Obama issued an executive order creating a Gulf Coast Ecosystem Restoration Task Force. “As a nation, we need to reverse the collapse of the Delta, and make the Gulf Coast whole again,” says our project director Paul Harrison.</t>
  </si>
  <si>
    <t>Spreading new ideas far and wide</t>
  </si>
  <si>
    <t>EDF’s corporate partnerships are designed to influence not just single companies but entire industries. Consider, for example, our Climate Corps program. In 2008, EDF recruited seven adventurous MBA students, trained them in ways to improve energy efficiency and parachuted them into corporations on summer internships to put their energy detective skills to work. We then promoted their recommendations so other companies could adopt them, too. Fast forward to the summer of 2010, when 51 Climate Corps fellows from top-ranked business schools trained with us and went to work at 47 of the biggest U.S. corporations—household names like Bloomberg, eBay, McDonald’s, Pepsi, Target, Verizon and Xerox. Before the summer was over, they had found energy savings that would keep 440,000 tons of power-plant pollution out of the atmosphere annually. That would be like taking 67,000 SUVs off the road. At AT&amp;T, for example, Duke University student Jen Snook used $50 lighting monitors to calculate the company could save up to 80% of the energy it used in lighting equipment rooms by darkening them when vacant. As Climate Corps grows, our aim is to train America’s next generation of executives who will lead the coming transition to a low-carbon economy.</t>
  </si>
  <si>
    <t>Partners to save America’s Prairies</t>
  </si>
  <si>
    <t>Across the West, EDF is helping ranchers revive habitat for livestock and wildlife. Our focus in 2010 was the thousands of miles of fencing that can snare wildlife and block migration. EDF proposed a simple, affordable solution. Some unnecessary fencing is being removed, while reflective strips are being added elsewhere to help two rare prairie birds—the low-flying greater sage grouse and the lesser prairie-chicken—avoid fatal collisions with barbed wire. We teamed up with groups of ranchers and state agencies who realize that aiding the birds could avert the need for future regulation under the Endangered Species Act. EDF also suggested raising the bottom wires of fences to allow pronghorn antelope to squeeze underneath, reopening blocked migration routes. Antelope traverse hundreds of miles of prairie each year to reach seasonal grazing grounds. These migration corridors are becoming a lifeline for wildlife as habitat shifts due to global warming and human population pressure. Following EDF’s research and advice, the federal Bureau of Land Management issued a directive to its field offices to make fences friendlier to wildlife. The directive applies to 170 million acres of federal land across the West.</t>
  </si>
  <si>
    <t>Expanding catch shares internationally</t>
  </si>
  <si>
    <t>Overfishing is a global problem, so international engagement is essential. In 2010, EDF expanded its work in the hemisphere. Together with Mexican officials and fishermen and the World Wildlife Fund, we launched a catch-share program, focusing first on the artisanal shrimp fishery in the Gulf of California. The Gulf supplies more than half of Mexico’s seafood, but is overexploited and threatened by destructive fishing practices. Under our pilot program, illegal fishing is down, prompting the Mexican government to consider the use of catch shares nationwide. In Belize, we laid the groundwork for a catch-share program for the declining spiny lobster. This will reduce pressure on the Mesoamerican reef, the largest barrier reef in the Western Hemisphere. We also reached agreement with officials in the United States, Mexico and Cuba on a tri-national collaboration to rebuild shark populations in the Gulf of Mexico, where large shark species, including tigers and hammerheads, have declined by 90%. It’s the first such program anywhere in the world. “Collectively, these efforts will help ensure that the region’s fisheries can sustain each other and remain vital,” says regional director Scott Edwards.</t>
  </si>
  <si>
    <t>THE Power OF DIVERSITY</t>
  </si>
  <si>
    <t>Oluseyi Fayanju and Nicole Smith arrived at EDF as Tom Graff Fellows in 2009. Part of a program to increase diversity at EDF, Fayanju works on restoration of the Mississippi River Delta, while Smith works with African- American fishermen in the Southeast. Both regard diversity simply as the smart way for an environmental organization to do business. “Environmental problems don’t discriminate,” says Smith. “It makes perfect sense for EDF to reach out to every group affected by a problem. That’s the way to create lasting solutions.” It’s also the way to learn about problems in the first place, notes Fayanju. “Look,” he says, “in Louisiana, environmental degradation and injustice didn’t begin with the BP oil spill. It stretches back to the 1930s, but no one cared much because it was happening to people at the margins. “Now the erosion of the Delta is affecting major population centers. We can’t wait until disaster is on our doorstep to fix problems and address injustice.”</t>
  </si>
  <si>
    <t>SCIENCE SETS THE AGENDA</t>
  </si>
  <si>
    <t>“EDF was founded by scientists, and we’ve always based our policies on the best available science,” says chief scientist Dr. Steven Hamburg. “We alter those policies when new evidence comes to light. “EDF positions itself on the cutting edge so that science can inform law and policy,” he adds. In the past 18 months, our scientists published more than two dozen peer-reviewed papers, including a study of bioenergy and deforestation in Science that changes how policymakers should view carbon accounting. And with the Royal Society, EDF is co-convening the first international initiative on the governance of geoengineering, to ensure that any research on climate manipulation is done responsibly and safely. The science of economics is also central to our work. EDF’s staff of Ph.D. economists align powerful market incentives and consumer behavior with environmental goals. They’ve pioneered market-based solutions for problems as diverse as acid rain, overfishing and water conservation.</t>
  </si>
  <si>
    <t>tragedy in the gulf</t>
  </si>
  <si>
    <t>This disaster didn’t begin with the Deepwater Horizon explosion, and it didn’t end with the capping of the well.” EDF milestones 1973 EDF attorney Jim Tripp sues to prevent expansion of a destructive navigation channel in Terrebonne Parish. 1989 We negotiate rules requiring “turtle excluder devices” in shrimp trawls; we then help draft regulations to protect sea turtles during egg-laying season. 2000 EDF reveals that the Army Corps of Engineers is “cooking its books” to justify dubious projects that endanger wetlands; we help pass reform mandating independent review for controversial projects. 2008 We help convince EPA to block the Y azoo Pumps, a farmland creation scheme that would have destroyed 200,000 acres of wetlands in the lower Mississippi Delta. 2010 EDF creates a program to help Gulf fishermen switch to gear that minimizes harmful interaction with sea turtles.</t>
  </si>
  <si>
    <t>Birth of an ocean refuge</t>
  </si>
  <si>
    <t>Off America’s Southeast coast, ancient deepwater corals tower like giant cathedrals. Stretching from North Carolina to Florida, the vast undersea reef is an important nursery for fisheries. “This may be the world’s largest deep-coral ecosystem,” says our chief Oceans scientist Dr. Doug Rader, who has long worked to protect the reef. This year, the federal government gave final approval for a plan to protect the unique reef, parts of which are more than one million years old. A string of five marine protected areas has been created encompassing 23,000 square miles, an area the size of West Virginia. The reef harbors a trove of biodiversity, including many species new to science. One such species, the Paramunna raderi, is named after Rader.</t>
  </si>
  <si>
    <t>Why we work on Oceans</t>
  </si>
  <si>
    <t>If we protect critical habitats and offer fishermen a financial stake in the health of fisheries, we can reverse the decline of the oceans and revive coastal communities.” EDF milestones 1970 EDF efforts bring all hunted whales onto the U.S. endangered species list. 2000 Our Seafood Selector gives millions of Americans information on healthy and ocean-friendly seafood choices. 2003 EDF helps end a Congressional moratorium on market-based catch share methods to protect fisheries. 2006 EDF and allies win national monument status for the Northwestern Hawaiian Islands, creating what at the time is the largest protected area on Earth. 2007 In the Gulf of Mexico, we help develop a catch-share program for red snapper that becomes a model for fisheries nationwide.</t>
  </si>
  <si>
    <t>the best advice money can’t buy</t>
  </si>
  <si>
    <t>To maintain our objectivity, we accept no funding from our corporate partners, freeing us to set more aggressive goals and spread the innovations we develop far and wide.” EDF milestones 1990 EDF’s partnership with McDonald’s, the first of its kind, eliminates 150,000 tons of packaging waste over ten years. Other restaurants quickly follow suit. 1997 Starbucks partners with us to reduce waste, increasing the use of reusable mugs and recycled materials. 2000 Seven of the world’s largest corporations partner with EDF and set targets to reduce their greenhouse gas emissions. 2003 Citigroup partners with us to reduce paper use by its 130,000 employees. 2009 Our alliance with Walmart establishes new environmental standards for the company and its 100,000 suppliers.</t>
  </si>
  <si>
    <t>Why we work on climate</t>
  </si>
  <si>
    <t>Nothing has more potential than global warming to alter forever the world our children inherit, from the food they eat to the water they drink. EDF milestones 1987 EDF cosponsors the first major international conferences on global warming. 1997 EDF’s market approach becomes the basis of the Kyoto climate agreements, later ratified by 187 nations. 2006 We help design regional climate initiatives to cut CO2 pollution from power plants in the Northeast and West. 2007 The U.S. Supreme Court rules that EPA has the authority to regulate global warming pollution, siding with EDF and its allies. 2009 EDF plays a key role in helping pass legislation in the House to cap and reduce global warming pollution.</t>
  </si>
  <si>
    <t>Why we work on health</t>
  </si>
  <si>
    <t>Pollution and toxic chemicals take a heavy toll on public health, particularly with children. We have an opportunity to ensure the safety of chemicals and cut smokestack pollution.” EDF milestones 1977 Our campaign curbs the use of the hazardous flame retardant TRI S in children’s sleepwear. 1985 EDF helps convince federal regulators to phase lead out of gasoline. 1990 The Clean Air Act incorporates our market approach to cut power plant pollution. Acid rain is reduced faster and more cheaply than predicted. 2002 Top U.S. poultry suppliers cut the use of medically important antibiotics by 90% following our partnership with McDonald’s and Compass Group. 2008 EDF leads a campaign to clean up diesel trains and ships.</t>
  </si>
  <si>
    <t>Why we work on ecosystems</t>
  </si>
  <si>
    <t>Working lands such as farms have tremendous potential to contribute to cleaner rivers, restored freshwater ecosystems, abundant wildlife and secure energy supplies.” EDF milestones 1967 A small group of scientists forms EDF and wins a U.S. ban on DDT in 1972. 1974 Our study of Mississippi River water helps pass the Safe Drinking Water Act, establishing the first comprehensive health standards for water. 1983 We prevent construction of new dams in California by arranging that cities pay for water conservation on farms. 1995 Our Safe Harbor initiative is launched, giving landowners new incentives to save endangered species. 2010 In partnership with Texas ranchers, we help increase the known population of endangered golden-cheeked warblers by 50%.</t>
  </si>
  <si>
    <t>The key role of rainforests</t>
  </si>
  <si>
    <t>The clearing and burning of tropical forests produces more greenhouse gases annually than all the world’s cars and trucks combined. To make rainforests worth more alive than dead, EDF teamed up with partners in Brazil, which harbors a third of the world’s rainforests. Our solution—to award credits in the global carbon market to nations that reduce deforestation— gained traction in recent UN climate talks. In 2010, our partners in Brazil helped win a national cap on emissions. We also made progress by positioning rainforest countries to benefit from California’s upcoming carbon market. “Avoiding deforestation is the quickest, cheapest route to achieving greenhouse gas reductions,” says Dr. Stephan Schwartzman, EDF director for tropical forest policy.</t>
  </si>
  <si>
    <t>view from beijing</t>
  </si>
  <si>
    <t>“EDF brings a strong reputation and breadth of experience to protecting China’s environment.” EDF milestones 1991 China invites EDF to participate in the country’s first experiments with economic incentives for pollution control. 1999 We open an office in Beijing and initiate several pilot projects to cut air pollution. 2001 EDF is picked to help draft China’s national air pollution regulations for sulfur dioxide. 2004 China’s Environmental Protection Agency asks EDF to help design ways to improve compliance with environmental laws. 2008 Following our recommendations, China strengthens the penalties in its Clean Water Act; our Green Commuting campaign helps clear the air in Beijing and 19 other cities.</t>
  </si>
  <si>
    <t>Cleaning up dirty power plants</t>
  </si>
  <si>
    <t>Dirty coal-fired power plants in 31 Eastern states could soon be a lot cleaner, thanks to strict new limits on pollution that EDF is helping bring into effect. In response to a Court of Appeals ruling, EPA proposed stricter limits that would cut sulfur dioxide by 71% and nitrogen oxides by 52%. The regulations would save up to 36,000 lives a year. “Power plants are the nation’s single largest emitter of these harmful pollutants,” says EDF general counsel Vickie Patton. “Stronger action to cut power plant pollution will mean healthier, longer lives for millions of Americans.” Patton helped guide EPA in setting the tough new standards.</t>
  </si>
  <si>
    <t>Best practices on the farm</t>
  </si>
  <si>
    <t>In coastal areas, fish are dying when excess nitrogen from farm fertilizer and sewage runs down rivers to the sea and creates suffocating algae blooms. Through the On-Farm Network, EDF is working with 830 farmers in ten states to reduce fertilizer use. This benefits rivers and estuaries, protects drinking water—and saves farmers the cost of excess fertilizer. The On-Farm Network encompasses nearly one million acres. Around the Chesapeake Bay, Lake Erie and the upper Mississippi River basin, participating farmers have maintained crop yields while cutting fertilizer use an average of 25%. Our next step is to build this approach into federal programs.</t>
  </si>
  <si>
    <t>U.S. House passes cap on carbon</t>
  </si>
  <si>
    <t>science markets partnerships results 2009 EDF Annual Report</t>
  </si>
  <si>
    <t>Historians will look back to June 24, 2009, as the day the United States finally took a decisive step to control global warming. The House of Representatives voted to cap and reduce U.S. greenhouse gas emissions dramatically, opening the door to a better future. Environmental Defense Fund was instrumental to the House victory, having contributed five years of scientific and economic research, expert testimony in Congress and nonstop efforts to persuade undecided House members in 40 key districts to vote yes. Eight Republicans crossed party lines to support the American Clean Energy and Security Act, all of whom we had contacted personally. EDF helped build momentum for federal climate action by winning state-level victories and defending them in court. We also co-founded the U.S. Climate Action Partnership, an influential business-environmental alliance that provided a blueprint for legislation. “A well-designed cap will smooth the transition to clean energy and keep electricity affordable,” says Jim Rogers, CEO of Duke Energy, one of the 26 leading companies allied with us. “When the heads of major corporations and leaders of national environmental groups walk through the door together, that sends a powerful message,” says our legislative director Elizabeth Thompson. With jobs at the center of the debate, we mapped businesses in major manufacturing states whose employees are part of the new green economy. This helped convince legislators of the significant economic opportunities that will be unleashed by enacting a declining cap on carbon. When special interests mounted a campaign to spread fear about the cost of climate action, we countered with sound economics. Our analysis, reinforced by the Congressional Budget Office, shows the U.S. can enjoy robust economic growth over the next several decades while making ambitious reductions in global warming pollution. EDF’s climate team, more than 50 strong, now has its sights on the Senate, where we must overcome an expected filibuster. Our efforts have ranged from buttonholing senators one by one to delivering 400,000 messages from our members, all urging legislators to pass a climate bill. “This is the defining environmental issue of our time,” says Thompson. “We must act now, for our climate, our economy and our children.”</t>
  </si>
  <si>
    <t>Sharing the catch: An innovative approach to revive fisheries</t>
  </si>
  <si>
    <t>Captain Steve Arnold scans the horizon from the wheelhouse of the 55-foot trawler Elizabeth Helen. “It’s a great feeling to be able to fish sustainably—and profitably,” he says. Arnold and his crew have just hauled in 400 pounds of fluke, or summer flounder, east of Point Judith, RI. The Elizabeth Helen is one of eight boats participating in a pilot catch-share program that EDF supported for fluke, whose numbers have been declining. In exchange for accepting a strict limit on their catch, the fishermen are given flexibility to fish when they want. In a major breakthrough during Summer 2009, the New England Fishery Management Council voted 16–0 to implement a similar program for groundfish, including cod and haddock. “For the first time, fishermen will be held truly accountable for the number of groundfish they catch,” says our New England fisheries policy director Sally McGee, who is the only representative from an environmental group on the council. Fishery managers typically have tried to limit the catch by shortening the season. That approach gives fishermen no incentive to conserve and compels them to race each other to catch as many fish as they can, even in the most dangerous weather. But with catch shares, fishermen like Arnold are no longer racing against the clock, so they can fish when it’s safe and when market prices are higher. And they can be more selective, taking precautions to avoid bycatch, unwanted fish that are typically discarded. If a fisherman catches more than his share—or the wrong kind of fish—he can buy shares from another boat, keeping the total catch within the limit. The result: less waste and more profit. EDF has forged alliances with fishermen who support catch shares as a cure for ailing fisheries nationwide. A program we helped develop for red snapper in the Gulf of Mexico has cut bycatch by 70%—and was recently expanded. A 2008 study in Science found that catch shares prevent, and even reverse, the collapse of fisheries. “This is the future,” says Arnold. “Over time, I’m confident fish will come back. If you take care of the ocean, it will take care of you.”</t>
  </si>
  <si>
    <t>Shipping news: cleaner air for U.S. ports</t>
  </si>
  <si>
    <t>The 8,000 ships that call on Houston annually bring the city prosperity, but also air pollution. San Jacinto Elementary, located two miles from the Houston Ship Channel, ranked fifth out of 127,809 schools for bad air, based on data from EPA’s Toxic Release Inventory. “We just accept it,” said Nikki Barlow, the mother of a second grader. “It’s what this whole area is known for.” Houston, of course, is not alone. Oceangoing vessels dock at more than 100 U.S. ports in cities like Seattle, Savannah and Los Angeles. Forty of these ports are in major metropolitan areas that fail to meet federal air quality standards. Oceangoing ships burn low-grade residual fuel, the tar-like sludge left at the end of the refining process. Soon, these ships will be a lot cleaner. We led an effort this year, working closely with EPA, to win preliminary approval for an emission control area extending out 230 miles from the U.S. coast. Once approved by the International Maritime Organization, this will cut ship pollution 90% by 2015— and save 14,000 lives annually. A decade ago, EDF set out to tackle under-regulated sources of air pollution. Oceangoing vessels, including cruise ships, were among the worst offenders, emitting huge amounts of diesel particulates that lodge in people’s lungs. “Ships are floating smokestacks that deliver soot and smog straight to the heart of our most crowded coastal cities,” says our air specialist Dr. Elena Craft. EDF played a key role in getting stricter international emissions standards adopted last year. We helped pass federal legislation allowing the United States to join the international treaty requiring the cleanup. Since nine out of ten vessels that call on U.S. ports are foreign-flagged, the international rules are crucial. We also work directly in port communities. In Houston, for example, we helped launch a $9 million clean-truck program to retrofit short-haul rigs, which account for a third of that port’s emissions. “No child should have to breathe fouled air,” says Craft. “Cleaning up pollution hotspots around our nation’s ports is one of the most important things we can do to protect public health.”</t>
  </si>
  <si>
    <t>In California, passage of water bills signals the start of a new era</t>
  </si>
  <si>
    <t>In a year of budget cuts and partisan wrangling, nobody thought it could be done. But shortly before dawn on November 4, 2009, the California Legislature completed a monumental effort to overhaul the state’s ailing water system. The New York Times called it the “most comprehensive” water package since the 1960s. At drought-stricken farms and in meetings with the governor, his staff and other key players, EDF made sure the environment had a seat at the table. Our challenge was how to provide for California’s farms and growing population while leaving enough water in rivers for wildlife. Until now, despite three years of drought, regulations had failed to encourage the necessary conservation. Tensions were rising. The problems all converged around the Sacramento- San Joaquin River Delta, the hub of California’s water infrastructure. With the 1,300-square-mile Delta suffering from pollution and wetlands loss, we worked closely with other conservation groups, legislative leaders and water users to save the West Coast’s largest estuary. Decades of leadership by the late Tom Graff, our longtime California director, had won EDF the respect of major water users, allowing us to build consensus at a key moment. With our partners, we achieved a comprehensive package of reforms that for the first time make conservation a cornerstone of future water management. “A transformation has begun,” says our regional director Laura Harnish. “We’re moving from a model based on conflict to one of collaboration and conservation. There’s enough water for everyone—if it’s managed rationally.” Among the reforms we achieved are: reduced reliance on water from the Delta, the assurance of enough water in streams for salmon and other wildlife and more resources to curb illegal water diversions. The hard-fought bipartisan legislation also requires a 20% reduction of water consumption by 2020. That sets the stage for California’s emergence as a wellspring of innovation in efficient water use. It could be the beginning of the end of the state’s water wars.</t>
  </si>
  <si>
    <t>Moving the needle in the Senate</t>
  </si>
  <si>
    <t>The seventh-floor suite in the nondescript Washington, DC, office building has the feel of a classic political campaign: walls covered with electoral maps, huge calendars and whiteboards. Dozens of staff are calling supporters, patching calls into Senate offices and conducting opposition research. But there’s a difference. This campaign headquarters is nonpartisan. It’s occupied by a coalition of more than 70 organizations, including labor, religious, environmental and veterans’ groups, which EDF co-founded to pass strong climate legislation in the Senate. The war-room-type operation has generated huge turnouts at clean-energy events in 28 states. From a veterans’ bus tour in New Hampshire to a faith community walk in New Mexico, concerned citizens are turning out to push for Senate action. Our leadership role in the operation is made possible by our sister organization, Environmental Defense Action Fund. We established the Action Fund to raise nondeductible contributions that enable our legislative efforts to exceed the $1 million cap that otherwise would apply under the tax law. With the opposition spending more than $500 million in 2009 trying to block a climate solution, the environment is making itself heard, too. “We can’t match industry lobbyists dollar for dollar, but high-profile advocacy can cut through their misinformation,” says Action Fund VP Wendy Sommer. For example, EDF teamed up with two Silicon Valley business groups representing more than 200 companies to place hardhitting ads to sway Congress. We also deliver our message directly to Capitol Hill, with our Strategic Partners—including civic leaders, economists and CEOs—contacting legislators personally. In May, our partners helped bring 30 U.S. senators and representatives to the Russell Senate Office Building Caucus Room to hear our position on a nationwide carbon cap. “Getting to a climate bill has been a long haul,” says our chief Senate strategist Mark MacLeod, “but the final destination is in sight.”</t>
  </si>
  <si>
    <t>Engaging China and India on climate</t>
  </si>
  <si>
    <t>As world leaders inch toward an international climate agreement, one thing is certain: Success requires concrete commitments from China and India, Asia’s economic tigers. More than a decade ago, Beijing called on our chief economist Dr. Daniel Dudek to help create a national market to cut sulfur dioxide pollution. Now, with China having emerged as the world’s largest greenhouse gas polluter, we’re helping China tackle greenhouse gases in the same way. Working with us, the China Beijing Equity Exchange established an environmental commodities exchange last year, and the first domestic market-based transaction was completed in August. Tianping Auto Insurance purchased emission credits generated by Green Commuting, a program EDF first developed for the Beijing Olympics that has expanded to more than 20 cities. The trade makes Tianping the first carbon-neutral company in China. The stage is now set for China’s eventual engagement in a global carbon market. For India, a decentralized nation of 1.2 billion people, action to control rapidly rising global warming pollution must begin at the local level. “India’s going to be a central climate player, so we’re positioning EDF as an honest broker for change,” says Richie Ahuja, the Delhi-based director of our India program. As the world’s largest democracy, India wields huge influence on the developing world. To reach the country’s 700 million people under the age of 35, we helped launch the Indian Youth Climate Network. In 2009, the network grew to 300,000 members advocating climate action. We also teamed up with The Hunger Project to produce a popular film called A New Beginning, dramatizing the link between global warming and rural poverty. Says Dudek: “With China and India engaged, we can beat global warming.”</t>
  </si>
  <si>
    <t>The Power of Leverage</t>
  </si>
  <si>
    <t>EDF’s leverage comes mainly from our emphasis on markets and partnerships. Our ability to harness market incentives to advance environmental goals has been a cornerstone of our work since the 1970s, when EDF was the first major environmental group to hire Ph.D. economists. Likewise, our precedent-setting partnerships with leading corporations—from McDonald’s in 1990 to KKR and Walmart today—have helped to raise the bar for all businesses. A tough economy has compelled people who care about the environment to focus more than ever on results. We are deeply thankful for the exceptional support of our members and friends in these difficult times. Your generosity has made possible the dramatic progress described in these pages. Special thanks go to our past chairman Nick Nicholas, whose leadership since 2002 has been so instrumental to EDF’s success. As EDF enters 2010, we stand at the threshold of historic action on climate change and the global energy economy. With your help, we will continue to build on what we’ve accomplished and seize new opportunities to protect and preserve the natural systems on which all life depends.</t>
  </si>
  <si>
    <t>Revolutionizing the electric grid</t>
  </si>
  <si>
    <t>Imagine if America’s electric grid were interactive, like the Internet. When the supply of electricity runs short, an intelligent grid could signal appliances to operate later. When solar or wind generation peaks, the grid could route excess power to the batteries of plug-in hybrid cars. That’s the vision of the Pecan Street Project, an initiative developed by the City of Austin in collaboration with EDF, Austin Energy and the University of Texas to reinvent the way electricity is generated and used. More than a dozen companies, including Dell, GE and IBM, have partnered with us this year to make that vision a reality. The project puts Austin at the forefront of a movement to deliver electricity in ways that reward conservation and integrate clean energy sources. We are preparing recommendations for smart-grid innovations like cooperative solar farms. Thomas Edison would be impressed.</t>
  </si>
  <si>
    <t>Protecting consumers from unsafe chemicals</t>
  </si>
  <si>
    <t>The U.S. imports formaldehyde-laden plywood from China, some of which sickened people housed in FEMA trailers after Hurricane Katrina. That same plywood could not be sold in Europe, or even for domestic use in China. EDF biochemist Dr. Richard Denison told this story at a Congressional hearing on reforming the nation’s 33-yearold chemicals law, considered among the weakest of U.S. environmental laws. EDF has been pressing for reform since 1997, when we published Toxic Ignorance, a seminal report that exposed the lack of health data for common chemicals found in everything from baby bottles to pet food. Troubled by the low priority EPA has given to chemical safety, Denison upped the pressure, not by publishing another report but by critiquing EPA’s program on his EDF blog. Shortly thereafter, the agency announced new principles for chemical assessment that closely mirror our recommendations.</t>
  </si>
  <si>
    <t>Rainforests: A key piece of the puzzle</t>
  </si>
  <si>
    <t>The burning of tropical forests produces nearly one-fifth of all greenhouse gas pollution, more than all the world’s cars and trucks. But current climate treaties fail to address deforestation. EDF teamed up with Brazilian partners to propose a solution: Make rainforests worth more alive than dead, by awarding credits in the global carbon market to nations that reduce deforestation. We advanced the plan at climate treaty talks and engaged leading scientists to show that reduced deforestation can be verified accurately. In 2009, our partners convinced the Brazilian government to commit to reduce deforestation 80% by 2020. Brazil also launched an Amazon Fund, modeled on our proposal, and Norway pledged $1 billion to it. “Avoiding deforestation is the quickest, cheapest route to achieving greenhouse gas reductions,” says our director for tropical forest policy Dr. Stephan Schwartzman.</t>
  </si>
  <si>
    <t>Protecting threatened coral reefs</t>
  </si>
  <si>
    <t>Off Cape Lookout, NC, at depths of 1,000 feet, ancient coral forests rise like giant Sequoias. Stretching from North Carolina to Florida, this undersea world was until recently unexplored. “It may be the world’s largest deep-coral ecosystem,” says our chief oceans scientist Dr. Doug Rader. This year the reef was declared a protected area, culminating a decade of work by EDF. The designation bans activities like bottom trawling that can decimate slowgrowing corals. The new 25,000-square-mile refuge also shelters hundreds of important fish species. This victory complements another, half a world away, where we helped secure national monument status for pristine shallow-water coral reefs in the Central Pacific Islands, covering an area nearly the size of California. EDF had proposed the designation to the Bush administration and built key political and scientific support.</t>
  </si>
  <si>
    <t>Making New York a sustainable city</t>
  </si>
  <si>
    <t>As an advisor to Mayor Michael Bloomberg’s sustainability team, EDF is helping shape plans to cut New York City’s global warming pollution 30% by 2030. The biggest opportunity is to retrofit buildings, which account for 80% of the city’s carbon dioxide emissions. Leverage point: This year, EDF helped put in place a new law that empowers city government to deliver low-cost financing for energy efficiency in commercial and residential buildings across the city. The plan could save $750 million a year in energy costs, while reducing greenhouse gas pollution dramatically. Allies: The Mayor’s Sustainability Office, Green Building Council, labor and community leaders A donor’s perspective: “EDF is pioneering energy-saving solutions in New York City real estate. These solutions can be replicated nationwide.” LEVERAGING AN OPPORTUNITY</t>
  </si>
  <si>
    <t>Farmers to the rescue</t>
  </si>
  <si>
    <t>Fertilizer running off farms is a major contributor to the huge dead zone in the Chesapeake Bay, home to some 300 species of fish and birds. As a result, the Chesapeake’s oyster population has fallen to just 2% of historical abundance. Now farmers are EDF’s partners in novel efforts to restore water quality. We’ve been offering farmers in key areas more accurate information on how much fertilizer their crops need, so they can reduce polluted runoff—and save money. So far, farmers have enrolled more than a quartermillion acres around the Chesapeake Bay, Lake Erie and North Carolina’s Pamlico Sound, reducing fertilizer use on average by 20%. With many U.S. watersheds suffering harm from agricultural runoff, we’re working to incorporate our approach into federal guidelines.</t>
  </si>
  <si>
    <t>A greener portfolio gains $100 million in value</t>
  </si>
  <si>
    <t>2007: When private equity giants Kohlberg Kravis Roberts (KKR) and Texas Pacific Group asked us to help draft the terms of their acquisition of Texas utility TXU, we negotiated the cancellation of eight planned dirty coal plants. That’s how a $45 billion buyout was made contingent on climate action. In 2008 we took another giant step with KKR to develop an approach to improve the environmental performance of its portfolio of companies. In the first year, three companies identified savings of $16 million and 25,000 tons of greenhouse gas emissions, while boosting KKR’s portfolio value more than $100 million. We expanded to include five more KKR companies, and as other private equity firms adopt our approach, the benefits will multiply.</t>
  </si>
  <si>
    <t>Protecting an endangered coastline</t>
  </si>
  <si>
    <t>Before levees were built to control floods, the Mississippi River would deliver rich silt to replenish Louisiana’s coastline. Now the silt flows into the Gulf of Mexico, starving the wetlands of nutrients. Critical habitat is disappearing, and New Orleans is losing a life-saving buffer from hurricanes and floods. Leverage point: In 2009, EDF joined with the State of Louisiana to help restore natural flows of freshwater and sediment to the wetlands. We’ve brought together diverse partners and helped direct $100 million in state funding toward coastal restoration. Allies: Government officials, Conoco Phillips A donor’s perspective: “We have an opportunity to protect coastal communities, change wetlands policy and create a model for large-scale restoration of freshwater ecosystems.”</t>
  </si>
  <si>
    <t>Taking catch shares international</t>
  </si>
  <si>
    <t>Overfishing is a global problem, and catch shares can be part of an international solution. EDF is particularly focused on countries whose waters sustain U.S. fisheries. Leverage point: With Mexico’s fisheries in crisis, we teamed up with the Mexican government and fishermen this year to implement a catch-share program for shrimp in the Gulf of California. The Gulf is an ecological treasure that supplies more than half of Mexico’s commercial fish. Allies: Mexican government, local Mexican nonprofits and World Wildlife Fund A donor’s perspective: We’re completely sold on EDF’s bold vision for using catch shares to bring oceans back to health while making sure that fishermen can still earn a good living.” LEVERAGING AN OPPORTUNITY</t>
  </si>
  <si>
    <t>the power of Markets</t>
  </si>
  <si>
    <t>Many were skeptical when EDF first proposed using markets to protect the environment. But the results soon showed we’d found a way to win greater results at lower cost by tapping the power of innovation. Well-designed markets should value assets like clean air and water. EDF has the expertise to engage all the participants, set ambitious targets and get the rules right. We also know how to assemble the building blocks that support successful markets: good data, strong enforcement and the backstop of litigation. People can prosper by protecting the planet, if we design markets that pull ideas and capital toward solutions.</t>
  </si>
  <si>
    <t>EDF helps environmental markets take hold in China</t>
  </si>
  <si>
    <t>2008: We help create an environmental commodities exchange in Beijing, an outgrowth of our decades-long work to initiate environmental markets in China. In 1991, China’s government invited us to participate in its first experiments with economic incentives for pollution control. By 2003, we had helped establish the first province-wide emissions trading system to combat severe air pollution. For his work, EDF economist Dan Dudek received the Friendship Award, the highest honor China confers on foreign experts. Now we are training thousands of business and government officials in a joint program with Tsinghua University on the use of environmental markets.</t>
  </si>
  <si>
    <t>Reforming America’s chemical safety law</t>
  </si>
  <si>
    <t>After EDF demonstrated how the U.S. chemical safety law fails to protect health, even the American Chemistry Council now supports reform. Leverage point: More protective laws in Europe and several U.S. states are forcing companies to ensure the safety of their chemicals. This has created a unique opportunity to fix the inadequate federal law. Allies: Members of Congress, American Nurses Association, United Steelworkers and other health and labor organizations A donor’s perspective: EDF used its technical expertise to expose critical flaws in America’s chemicals policy. They’re now leading the way toward developing solutions for real reform.”</t>
  </si>
  <si>
    <t>the power of Partnerships</t>
  </si>
  <si>
    <t>By working with leading corporations, we have demonstrated the business benefits of environmental innovation and created a race to the top of the green ladder. In every partnership, we aim not just to improve one company’s performance, but to spur environmental gains across an entire economic sector. A recent Financial Times study of 850 business-nonprofit partnerships worldwide named EDF the #1 environmental partner. Protecting the environment is everyone’s business today. EDF opens the door for progress by forging alliances with partners ranging from farmers to Fortune 500 companies.</t>
  </si>
  <si>
    <t>EPA slashes car emissions</t>
  </si>
  <si>
    <t>When President Obama announced an agreement with automakers in May to cut global warming pollution from passenger vehicles, reducing their emissions by 20%, it capped a multiyear EDF campaign. We first got involved in 2002, helping secure the votes to pass a landmark California law, the nation’s first to limit greenhouse gas emissions from vehicles. We then deployed our Action Fund to help spread the victory to 13 other states. This paved the way for automakers to embrace the new standards nationwide.</t>
  </si>
  <si>
    <t>Water for a million Californians</t>
  </si>
  <si>
    <t>1989: Based on an EDF proposal, California’s largest urban water district signs an agreement to pay for conservation measures in a nearby agricultural district, including lining the leaky irrigation canals. In return, the urban district receives all the water saved, enough to meet the residential needs of more than a million Californians. By giving farmers an incentive to conserve water and sell it to cities, such water markets reduce the need for added dams on Western rivers.</t>
  </si>
  <si>
    <t>Climate Corps: On the front lines</t>
  </si>
  <si>
    <t>EDF is putting America’s next generation of Chief Green Officers to work. We recruited top-flight MBA students and placed them at 23 companies like Cisco Systems, eBay and Raytheon with the mission of saving money through energy efficiency. This year’s fellows uncovered 160 million kilowatt hours of annual energy savings—enough to power 14,000 homes. “The Climate Corps program was crucial to eBay’s effort to articulate its carbon reduction target,” says eBay’s Bence Oliver.</t>
  </si>
  <si>
    <t>Acid rain pollution cut in half</t>
  </si>
  <si>
    <t>1990: After our scientific research shows that acid rain pollution can travel long distances from power plants, we design an innovative solution. Under our plan, which becomes part of the Clean Air Act, government sets a gradually declining cap on pollution and lets companies decide how to meet it. With the resulting competition among pollution-reduction methods, emissions are cut faster than expected at a fraction of the projected cost.</t>
  </si>
  <si>
    <t>One company influences 100,000 suppliers</t>
  </si>
  <si>
    <t>2007: EDF becomes the first environmental group to open an office in Bentonville, Arkansas, home of Walmart. We’re helping the world’s largest retailer improve energy efficiency and cut waste. We’re also working with Walmart to set a high environmental bar for its suppliers in China. EDF recently helped launch a process to create a sustainability index, which will be used to assess the environmental performance of Walmart’s 100,000 suppliers.</t>
  </si>
  <si>
    <t>The red-legged frog, celebrated by Mark Twain, and myriad other species will benefit from a new plan protecting 28,000 acres of California habitat. This Safe Harbor agreement, based on an EDF concept, enables private landowners to help endangered species without fear of new federal restrictions. More than four million acres are now enrolled, protecting species like the San Joaquin kit fox and the northern spotted owl.</t>
  </si>
  <si>
    <t>America’s dirtiest power plants will cut pollution</t>
  </si>
  <si>
    <t>In a major victory for clean air, a federal court reinstated an EPA program to cut nitrogen oxide and sulfur dioxide emissions from Eastern power plants by more than 50%, saving thousands of lives annually. The decision, which also requires EPA to strengthen its program, came as a result of our petition to overturn an earlier ruling that would have terminated the program.</t>
  </si>
  <si>
    <t>Four million acres of wildlife habitat preserved</t>
  </si>
  <si>
    <t>1995: North Carolina’s Pinehurst Resort becomes our first partner in Safe Harbor, a program that gives landowners incentives to help endangered species on their property. Red-cockaded woodpeckers at Pinehurst and rare species at other Safe Harbor properties have enjoyed a resurgence. Today more than four million acres of critical habitat on working lands are being protected.</t>
  </si>
  <si>
    <t>Sixteen-fold growth in wind power</t>
  </si>
  <si>
    <t>1997: International negotiators adopt the cap-and-trade method we propose to reduce emissions of carbon dioxide and other heat-trapping gases responsible for global warming. EDF later helps ensure Russian support for the plan, enabling it to go into force. Since then, energy efficiency and rollout of low-carbon energy sources like solar and wind power have increased.</t>
  </si>
  <si>
    <t>Delivering better mileage, with 96% less soot</t>
  </si>
  <si>
    <t>2000: We begin a partnership with FedEx to develop a cleaner, more efficient delivery truck. The resulting hybrid electric trucks, designed by Eaton Corporation, cut smog-causing emissions by 65%, reduce soot by 96% and get 50% better mileage. Today, all major U.S. truck manufacturers offer midsize hybrids and more than 100 fleets use them.</t>
  </si>
  <si>
    <t>The U.S.-Cuba good neighbor policy</t>
  </si>
  <si>
    <t>While politically distant, the U.S. and Cuba are ecologically linked, and must collaborate to protect their marine life. So under a special license from the U.S. government, EDF joined with Cuban scientists and managers and initiated a number of projects this year ranging from sustainable coastal development to rebuilding devastated shark populations.</t>
  </si>
  <si>
    <t>Overfishing reversed, revenues increase</t>
  </si>
  <si>
    <t>2006: Regulators approve our proposed management method, catch shares, to end commercial overfishing of red snapper in the Gulf of Mexico. The new approach gives each fisherman a share of the scientifically determined total allowable catch. Catch-share programs have made fisheries more sustainable while increasing per-boat revenues by 80%.</t>
  </si>
  <si>
    <t>McDonald’s eliminates 150,000 tons of waste</t>
  </si>
  <si>
    <t>1990: In the first collaboration between an environmental group and a leading corporation, McDonald’s accepts the recommendations of our joint waste-reduction task force, doing away with foam-plastic sandwich boxes and eliminating 150,000 tons of packaging waste over ten years. Others in the restaurant industry quickly follow suit.</t>
  </si>
  <si>
    <t>MOMENTUM BUILDS FOR U.S. ACTION ON GLOBAL WARMING</t>
  </si>
  <si>
    <t>EDF 2008 Annual Report</t>
  </si>
  <si>
    <t>“I did it for my children.” That’s how Florida’s Republican Senator Mel Martinez described his June 2008 vote to advance debate on the Lieberman-Warner Climate Security Act. Martinez was joined by Max Baucus (D-MT) and nine other senators who previously had voted against a similar measure. The surge in support, brought on with help from Environmental Defense Fund, set the stage for passage of a national climate bill in 2009. “The economic downturn doesn’t diminish the urgency for climate legislation,” says our national climate campaign director Steve Cochran. “Congress is finally debating the details of legislation and its impact on utility bills and jobs. We science and economics. Our analysis showed that a declining cap on carbon emissions will have negligible impact on long-term economic growth, while helping to end our oil addiction. With jobs taking center stage, we teamed up with Duke University to produce case studies of job creation. Many of the brick and mortar jobs for new energy technologies will be in America’s manufacturing heartland, where hundreds of companies already are benefiting from the business of renewable energy and energy efficiency. For example, wind turbine manufacturer Gamesa has retooled a steel plant in Ebensburg, PA, creating nearly 1,000 manufacturing jobs. Bolstering our case, 26 Fortune 500 companies joined USCAP, an need to build the infrastructure for a new energy economy.” In Montana, Senator Baucus backed climate action after we persuaded the Montana Grain Growers Association to support it. And in Martinez’s home state, we produced scientific research on Florida’s vulnerability to climate change and rising seas. To draw attention to solutions, we even sponsored the first fishing tournament ever to offset all its global warming pollution. In the end, Florida senators voted to move the Lieberman-Warner bill forward. When special interests mounted a multimillion-dollar campaign to spread fear about the cost of climate action, we countered with sound alliance we helped launch that calls for a national carbon cap. Member companies represent virtually every sector of the economy and operate in all 50 states. By showing how climate legislation can help stimulate the economy, we kept the issue high on the political agenda. Now we will hold President Obama and members of Congress to their campaign pledges to cap global warming pollution.</t>
  </si>
  <si>
    <t>THE ROAD TO A GLOBAL CLIMATE SOLUTION How we’ll help win a lasting agreement</t>
  </si>
  <si>
    <t>Climate program director Peter Goldmark explains our strategy to help achieve a global agreement at the Copenhagen negotiations in December 2009. Q: Why is fighting global warming different from other problems? To solve the global climate crisis, all countries must be engaged. Unlike most pollution problems, there can’t be a U.S. solution without China and India. We’re in this boat together, rowing against a ticking clock. Q: What will it take to get developing nations to engage? Our goal is to get these countries to join the global treaty. Credits for protecting tropical forests, for example, can give poor nations an incentive to stop deforestation. Such an approach will help break the North-South logjam we’ve had since Kyoto. Of course, until America leads, other nations will not see any reason to act. Q: Why is protecting rainforests so important? The burning of tropical forests causes 20% of global greenhouse gas emissions, and previous treaties did nothing about it. Now allies in Brazil have proposed a plan that would award credits in the global carbon market to nations that reduce deforestation. Our staff helped advance that plan at recent climate talks. They and other scientists showed how reduced deforestation can be verified accurately using satellite-based radar sensors. Carbon credits will give tropical forests the value they need to survive. Without them, nearly half the Amazon could be gone by 2050. Q: How can we help both the climate and the world’s poor? As the economies of countries like India expand, they face a choice whether to grow with dirty energy sources or healthier alternatives. To promote the better choice, we have partnered with E+Co, a nonprofit investment group, and Grameen Bank in Bangladesh. Grameen has built a factory there to manufacture methane-based biodigesters for homes, replacing smoky cooking fires with clean gas stoves. Early steps in this project already have begun lowering carbon emissions, generating emission credits that help offset the project’s cost. Q: Is there a nexus between energy, economic development and climate? Absolutely. The desire for a higher standard of living is part of the human condition. The path toward climate stability and the path out of poverty have to be the same.</t>
  </si>
  <si>
    <t>‘CATCH SHARES’ GIVE FISHERIES NEW HOPE FOR THE FUTURE</t>
  </si>
  <si>
    <t>When John Steinbeck wrote Cannery Row in 1945, California’s coastline was dotted with thriving fishing communities. Today, the state’s fishing industry faces hard times, with working waterfronts giving way to T-shirt shops. The commercial catch has declined 70%, and similar failures are happening all over the world. The old style of fisheries management – using tactics like ever-shorter fishing seasons – has failed to end overfishing and led to a dangerous “race for fish.” Particularly hard hit was the West Coast’s largest fishery – the 80 bottom-dwelling species collectively known as groundfish. In 2000, the fishery was declared a federal disaster. Environmental Defense Fund offered a different approach. We helped persuade the Pacific Fishery Management Council to approve a plan to revive groundfish using “catch shares.” Under this system, each trawler is assigned a percentage of the scientifically determined total allowable annual catch. Captains can fish sensibly to maximize the value of their take, rather than racing to catch fish as quickly as possible. That will give them the flexibility to avoid sensitive areas and reduce the accidental killing of other species. The plan, which we helped develop, also calls for observers on boats, eliminating the guesswork and lack of enforcement that have long plagued fisheries. “As the fishery recovers, each catch share becomes more valuable, giving fishermen a long-term financial stake in the health of the system,” explains our Pacific Coast Oceans program director Johanna Thomas. To provide fishermen the dollars they need to switch to sustainable fishing practices, we launched a revolving loan program called the California Fisheries Fund. The fund also will build markets for higher quality seafood products. Our goal is to make catch shares the standard cure for ailing U.S. fisheries. In the Gulf of Mexico, the success of our catch share program for red snapper has led to its proposed expansion to include grouper. Now we are promoting catch shares for Gulf shrimp and New England scallops, and we’re exploring similar programs with recreational fishermen. Brian Mose, a trawl fisherman in British Columbia, is hopeful. “Without EDF, I don’t think the fishing community would have learned about the science and economics of this great idea.”</t>
  </si>
  <si>
    <t>ACTION FUND: MAKING OUR VOICE HEARD ON CAPITOL HILL</t>
  </si>
  <si>
    <t>Major opponents of global warming legislation spend $1 million a day lobbying on Capitol Hill. But the environment is making itself heard too. EDF has long been a powerful voice in Washington, and when the need began to exceed the $1 million annual cap on our lobbying established by tax law, we created a sister group, the Environmental Defense Action Fund, which is free of spending limits. This has enabled us to ratchet up our legislative efforts, particularly on climate, and to advocate strong environmental laws even as the stakes increase. Non-tax-deductible gifts to the Action Fund allow us to target key legislators and mount ad campaigns that mention legislation directly. In California, for example, our pivotal TV ads in 28 states to help sway wavering legislators. Our message: climate action will be a stimulus for jobs and economic growth. “Strategic Partners helped us reach labor unions and other key groups,” says our climate expert Melissa Carey. Our Strategic Partners have been active on other fronts as well. We brought 50 farmers and ranchers to Washington to urge increased conservation funding in the Farm Bill. Our efforts paid off in 2008 when we helped secure new funding to restore wetlands, preserve habitat and curb agricultural runoff. We also succeeded in getting environmental advocates appointed to fishery management councils across the country. “The goal is for Strategic Partners to become a consistent presence in the lives of decision makers,” says Wendy Sommer, the program’s director. intervention helped win the first statewide cap on global warming pollution. We played a key role in drafting the bill and were one of two environmental cosponsors, along with NRDC. To deliver our message more forcefully, we have assembled a network of influential supporters, the EDF Strategic Partners. These allies — including local and national civic and religious leaders, economists and CEOs — contact legislators personally and explain our solutions. Now, with Congress beginning to debate climate legislation in earnest, our Strategic Partners have quickly gained a high profile, helping to bring 30 U.S. senators and representatives to hear our views on the need for a nationwide carbon cap. We also placed</t>
  </si>
  <si>
    <t>MAKING GREEN THE NEW BUSINESS AS USUAL Our unique approach attracts powerful allies</t>
  </si>
  <si>
    <t>“Significant” and “surprising” — that’s what Fortune magazine had to say about our new partnership with private equity giant Kohlberg Kravis Roberts (KKR). For Environmental Defense Fund, it represented the next step in our nearly 20-year history of uncommon partnerships. EDF brings about lasting change not through confrontation but through constructive engagement with powerful market leaders. The environmental innovations we develop together can transform entire industries while improving profits. We first worked with KKR in 2007 when we were invited to help draft the terms of the largest buyout in corporate history, the $45 billion acquisition of Texas electric utility TXU. We in- “Business-nonprofit partnerships are especially relevant today,” says Bob Langert, McDonald’s vice president for corporate social responsibility and one of our first partners. “We need to seek out experts like EDF. We simply don’t know enough ourselves.” To spur change beyond our own partnerships, we assembled a team of experts to identify new green business practices for Innovations Review, a report on advances that are saving companies hundreds of millions of dollars. The 20 innovations range from large-scale telecommuting programs, which reduce business travel, to power purchase agreements, which let companies install solar power with no upfront capital costs. sisted on addressing global warming, which led the company to cancel its plans to build eight dirty coal plants. As Thomas Friedman wrote in The New York Times, “Every college activist should study this story.” In 2008, we took the partnership a giant step further. KKR sought our help to measure and improve environmental performance at key companies in its portfolio. It’s the first time a nonprofit group is helping to green the portfolio of a private equity firm. The analytic tools we’re developing will enable managers at companies like Toys “R” Us and U.S. Foodservice to assess and track improvements. We’ll share the innovations with others to drive industrywide Change. At the Innovations Review launch in our San Francisco office, California Governor Arnold Schwarzenegger praised the initiative: “EDF recognized that ‘business as usual’ was changing,” he told a roomful of CEOs. “And they created a new way to assess environmental innovation.”</t>
  </si>
  <si>
    <t>THE END OF THE LINE FOR DIRTY DIESEL ENGINES</t>
  </si>
  <si>
    <t>A container ship the length of three football fields docks at the Port of Los Angeles, where it unloads sneakers, DVD players and a giant plume of black exhaust. While cars have been subjected to tough pollution limits for more than 30 years, standards for diesel trucks, buses, ships and other diesel engines have lagged behind. A decade ago, Environmental Defense Fund set out to reduce the health threat caused by these under-regulated sources of pollution. Oceangoing vessels, including cruise ships and container ships, are among the worst offenders, emitting huge amounts of diesel particulates and smog-forming emissions. Ships in the Los Angeles Basin alone pollute as Network members — helped win bipartisan support for the legislation. The victory complements new EPA rules, which we also helped win in 2008, that cut soot and smog-forming pollution from diesel barges, ferries and trains. Collectively, the standards will prevent tens of thousands of deaths and hospitalizations each year. Back in 2000, Scott was often the lone environmentalist among indusmuch as 11 million new cars. Small particles lodge deep in people’s lungs and have been linked to cancer and premature death. In a major breakthrough, international standards adopted in 2008 will cut diesel pollution from new oceangoing vessels by 80 to 90%. We played a pivotal role, helping Congress pass legislation earlier in the year allowing the United States to join the international treaty requiring the cleanup. Our attorney Janea Scott worked closely with EPA, other environmental and health advocates and state and port officials to bring the bill to the top of the pile in the Senate. Concerted outreach by EDF — including 9,400 messages from our Action try representatives on an EPA diesel advisory panel. But we found allies, demonstrated the health risks of diesel pollution, built support in industry and, when necessary, took EPA to court. The result? A series of victories cutting pollution from more and more types of diesel equipment. Says Scott: “Our children should grow up in a world where diesel engines no longer churn out black plumes of smoke.”</t>
  </si>
  <si>
    <t>HOW WE MAKE PEACE BETWEEN LANDOWNERS AND WILDLIFE</t>
  </si>
  <si>
    <t>“Every year we would go out and listen for the birds: nothing. This year, suddenly birdsong was everywhere.” That’s how Environmental Defense Fund ecologist David Wolfe described his thrilling encounter with endangered black-capped vireos on Kerry Russell’s ranch in central Texas this spring. Russell has worked with us to restore habitat for the tiny songbird on his 130-acre ranch, which sits just beyond the reach of Austin sprawl. He participates in Safe Harbor, our program that encourages landowners to protect species without incurring additional federal restrictions as a result of their efforts. EDF conceived Safe Harbor and convinced the U.S. government to use it broadly. tionists,” says Russell, “but I believe our love for the land makes us natural allies with those wanting to leave a positive legacy for future generations.” Now, conservation-minded landowners also can get federal tax relief. A provision we won in the recent Farm Bill gives them a tax deduction for money they spend preserving rare ecosystems. The measure garnered support from across the political Before Safe Harbor, landowners sometimes destroyed valuable habitat to avoid federal regulations. Today, the owners of more than four million acres nationwide are welcoming endangered species under Safe Harbor agreements. Groups ranging from The Nature Conservancy to local government agencies have turned to Safe Harbor as a prime tool to save endangered species. “We’ve learned we can be more effective by being flexible and listening to landowner concerns,” says Wolfe. In Texas, dozens of ranchers signed on to Safe Harbor and today their efforts are paying off: Vireos are nesting in restored habitat from which they’ve been absent for decades. “Many ranchers may not call themselves conserva- spectrum — from the American Farm Bureau to the Sierra Club. “Farmers, ranchers and forest landowners manage two-thirds of America’s land, so they are critical to protecting wildlife,” says our wildlife attorney Michael Bean. “They deserve help for doing the right thing.”</t>
  </si>
  <si>
    <t>ENSURING NANOTECH’S SAFETY</t>
  </si>
  <si>
    <t>Researchers in Edinburgh, Scotland, recently made a startling discovery. Certain microscopic “nanotubes” now used in a wide variety of consumer products may pose health risks similar to those caused by asbestos. Touted as a revolution in everything from energy to medicine, the science of the ultra-small is generating new materials and uses at a furious pace, outstripping scientists’ understanding of the potential environmental and health risks. For example, a nanoscale substance might be absorbed far more readily into the skin or might pass from the bloodstream into the brain, which larger molecules cannot do. To address the responsible development of nanomaterials, Environmental Defense Fund and DuPont teamed up in 2005 to develop a practical means to assess and reduce the risks. In 2007, we jointly released the Nano Risk Framework, a set of guidelines for companies that want to commercialize nanoscale materials safely. Within months, our work has been translated into French, Spanish and Mandarin Chinese. GE, Lockheed Martin and Nanostellar, among oth- ers, all are using it. According to GE, it offers “a ‘standard of care’ for the nanotechnology industry and beyond.” With major companies poised to adopt the framework, Lloyd’s of London is encouraging its members to see that it is used on all the nano projects they insure. The precautions we have recommended come not a moment too soon. More than 600 consumer products — from golf balls to sunscreen — already use nanotechnology. We’re working to improve government accountability of nanotech as well. After testimony by our biochemist Dr. Richard Denison, the U.S. House of Representatives passed a bill that would significantly increase federal oversight and ensure that the government conducts sufficient research into nano’s risks. As Denison says, “This research is critical to develop new methods needed to understand how these novel materials interact with biological systems and the environment.”</t>
  </si>
  <si>
    <t>AS CHINA GOES, SO GOES THE WORLD</t>
  </si>
  <si>
    <t>China is roaring into the 21st century with the force of a locomotive, its economy doubling every six years. But the miracle has come at a high price: fouled air, despoiled rivers and a growing share of the world’s global warming pollution. Environmental Defense Fund recognized the challenges and opportunities early. More than 15 years ago, we engaged in what our chief economist Dr. Daniel Dudek calls “the world’s biggest environmental experiment.” We initiated projects using economic incentives to cut power plant pollution in several of China’s cities and provinces. The areas covered by our programs now encompass one-third of China’s sulfur dioxide emissions. When a major chemical spill fouled the Songhua River in 2005, the Chinese government turned to us to help develop an emergency response system for environmental accidents. We then offered recommendations on environmental governance to better hold polluters accountable. Now we are helping China tackle carbon dioxide. Last year, China became the world’s leading greenhouse gas polluter. Working with us, the China Beijing Equity Exchange this year established an environmental commodities exchange and a registry to track emissions reductions. Since much of China’s pollution comes from factories that export goods, we launched a Green China Supply Chain Initiative. The goal is to use the purchasing power of global retailers like Wal-Mart to improve product safety and make complying with Chinese environmental laws a requirement for contracts. Wal-Mart alone has 30,000 suppliers in China. Working with us, the retailer set a goal for its top suppliers to cut their energy use 20% by 2012. Following recommendations of a panel co-chaired by Dudek, Premier Wen Jiabao created the Ministry of Environmental Protection, a cabinetlevel post. “We’re seeing in China a revolution in environmental thought,” says Dudek. “We need to do everything we can to make it actually happen.”</t>
  </si>
  <si>
    <t>STATES LEAD THE WAY ON CLIMATE ACTION</t>
  </si>
  <si>
    <t>Far from Washington, DC, in statehouses and courthouses across the country, states are acting on global warming, laying the foundation for a nationwide low-carbon economy. No state has done more than California. The Golden State made history this year when it began implementing its Global Warming Solutions Act, which Environmental Defense Fund cosponsored and helped draft. The law sets the nation’s first economy-wide cap on greenhouse gas emissions, requiring a 15% cut below current levels by 2020. To make sure the rules are strong and effective, we dispatched a team of economic and policy experts to Sacramento. “By capping emissions, California has taken the lead in addressing energy security, environmental quality and economic growth,” says attorney Jim Marston, who spearheaded our effort. California’s plan promotes renewable energy, low-carbon fuels, more efficient appliances and stricter building standards. It also authorizes a carbon capand- trade program to keep costs low. STATES LEAD THE WAY ON CLIMATE ACTION The plan will alter how utilities generate electricity, automakers design cars and refineries make fuel. Our experts have provided technical advice and are working with industry and academic researchers to devise strict environmental standards for biofuels. Our success in California has reinforced regional initiatives in the West and the East to reduce global warming pollution, with the nation’s first auction of emission allowances taking place in 2008. Before California’s pioneering action, venture capital investment in clean technology was drifting overseas. Now, the United States accounts for more than 80% of global clean tech investment, with two-thirds of that in California. Innovations such as low-carbon biofuels, ocean energy and plug-in hybrid cars may soon flourish. With the world’s sixth largest economy, California will also influence the pivotal 2009 world climate negotiations in Denmark. Says Marston: “The road to Copenhagen starts in Sacramento.”</t>
  </si>
  <si>
    <t>COMING TO YOUR TABLE: HEALTHIER FARMED SEAFOOD</t>
  </si>
  <si>
    <t>Responding to a wave of consumer demand for healthy and sustainable seafood, leading natural foods retailer Whole Foods this year instituted strict new standards for farmed fish. Since roughly half the seafood consumed in the U.S. comes from fish farms, the standards could have a huge impact. The new guidelines, developed with help from Environmental Defense Fund experts, ban the use of preservatives, antibiotics, hormones and other chemicals that can be harmful to humans yet are typically used to promote growth in fish. The policy also avoids fish farmed in wetlands and limits the use of wild fish as feed. “These are the most comprehensive aquaculture standards to date for a retailer,” says our seafood program manager Teresa Ish. “When a leading retailer like Whole Foods makes this kind of commitment, suppliers take notice.” Whole Foods seafood coordinator Carrie Brownstein credits EDF with requesting tough criteria. Earlier, we had partnered with Wegmans supermarkets to develop the first purchasing policy for farmed shrimp. Ninety percent of shrimp is imported, mostly from Southeast Asia and Latin America, where regulations often are lax and poorly enforced. Since Wegmans adopted stricter standards, its shrimp sales have accelerated. We’re now working with retailers to strengthen independent certification of seafood, and we’ve expanded our popular Seafood Selector, a shopping guide for consumers, to include sushi. The guide shows best and worst choices and highlights health risks from mercury and other contaminants. “By choosing safe and sustainably farmed or caught fish,” says Ish, “consumers can eat right and help guarantee that the bounty of our oceans is with us forever.”</t>
  </si>
  <si>
    <t>THE POWER OF INVENTION</t>
  </si>
  <si>
    <t>People ask why I’m hopeful despite global warming and the deep recession. I’m hopeful because President-elect Obama has called for a cap-and-trade plan to kick-start economic renewal and achieve reductions in global warming pollution at low cost. His initiative will face a tough battle in Congress, and we’ll put our energies into getting it done. I’m also hopeful because of people like Conrad Burke, Bernie Karl and Jack Newman. These and other inventors are finding new ways to tap energy from the Earth, the seas, the sun — even from yeast. New technologies give us power to solve global warming by cutting carbon dioxide emissions and helping countries like China and India do the same. Washington must unleash this new energy economy — and the jobs that come with it — by enacting a declining cap on carbon, a cap that will send companies knocking on inventors’ doors. Environmental Defense Fund has achieved major gains this year in our four focus areas of climate, oceans, ecosystems and health, and executive director David Yarnold and staff have set out ambitious goals for the coming year. The new president and Congress will face daunting challenges in 2009. That’s why we are integrating our strategies for environmental protection into the need to revive the economy. As Oberlin professor David Orr puts it, “Hope is a verb with its sleeves rolled up. Hopeful people are actively engaged in defying or changing the odds.” EDF has hope for the future and, with your help, we are on track to achieve major successes in the year ahead.</t>
  </si>
  <si>
    <t>LESSONS FROM THE FLOOD</t>
  </si>
  <si>
    <t>Three years after the punishing lesson of Hurricane Katrina, New Orleans remains open to catastrophic flooding. The summer of 2008 offered a picture of what the future might hold in store: Hurricane-fed storm surges devastated coastal communities in Louisiana and Texas. Environmental Defense Fund has long worked to revitalize America’s natural defenses against flooding, including wetlands and riverside forests that absorb floodwaters. This year, we made widespread progress. In Louisiana, EDF helped secure more than $100 million of state funding for coastal restoration, and we brought together oil companies and local governments to accelerate the largescale rebuilding of protective cypress wetlands. Nationwide, half of all wetlands have been eradicated. No clearer symbol of harmful destruction exists than the Mississippi River Gulf Outlet, a little-used shipping channel that funneled Katrina’s storm surge into the heart of New Orleans. This year, after we assembled the evidence and persuaded Congress to act, engineers began disassembling the channel and restoring surrounding wetlands. “EDF and its partners have been in the vanguard of this,” says Dr. Donald Boesch, chair of the Louisiana Coastal Area Science Board. We also worked with allies to convince EPA to block the Yazoo Pumps, an ill-conceived farmland creation scheme that would have destroyed 200,000 acres of protective wetlands in the lower Mississippi Delta. Messages to EPA from more than 40,000 of our supporters helped carry the day. Scientists warn that with global warming, hurricanes and floods may grow in intensity. “Revitalizing America’s natural defenses against extreme weather has never been more important,” says our VP for Rivers and Deltas Mary Kelly.</t>
  </si>
  <si>
    <t>WAL-MART STEPS FORWARD ON SOLAR POWER New alliance with EDF focuses on next-generation technology</t>
  </si>
  <si>
    <t>In 2008, the world’s largest retailer introduced its biggest product ever: the Sun. Wal-Mart began installing solar panels to generate electricity at up to 22 of its sites, another step toward its ambitious renewable energy goal. Although Environmental Defense Fund has worked with Wal-Mart for years, our joint efforts really took off when we opened an office by the company’s Bentonville, AR, headquarters in 2006 — the only environmental group to do so. Since then, our team has been in ongoing conversations with Wal-Mart decision makers. For solar power, we’re helping Wal- Mart expand beyond conventional rigid panels. These are expensive and problematic in Northern states where many store roofs cannot handle the combined weight of solar panels and snow. That got Wal-Mart interested in next-generation solar cells incorporated into flexible thin films, roofing materials or windows. We’ve jointly issued a challenge to solar suppliers for projects assessing innovative solar technologies at Wal- Mart sites around the country. Says our project manager Michelle Harvey: “Our goal is to shorten the time required to make the best new solar ideas commercially available.” EDF is the sole environmental partner working with the retailer to accelerate the commercialization of more affordable and better solar technology. Empowered by Wal-Mart’s scale and commitment to sustainability and EDF’s expertise in alternative energy, our partnership stands ready to guide a promising innovation from drawing board to reality.</t>
  </si>
  <si>
    <t>INVEST IN OUR WORLD</t>
  </si>
  <si>
    <t>I’ve made my living as a businessman and investor, and that’s what got me interested in Environmental Defense Fund. As head of Time Warner, I served in 1991 with Fred Krupp on a presidential commission, where I witnessed firsthand the businesslike approach EDF brings to the table in creating fair and equitable solutions to environmental problems. EDF wins lasting results thanks to a bipartisan approach, the use of economic incentives, and partnerships with diverse, often unexpected, allies from the private sector. In these times, there is no better investment than a contribution to Environmental Defense Fund. We have shown how helping the environment and helping the economy can, in fact, be mutually beneficial. Our strategy of emphasizing clean and secure energy, job creation and a healthy environment is just the prescription our country and our world need today. I am delighted to welcome my colleague and fellow trustee, Carl Ferenbach, who will become EDF’s chairman in May 2009, and I congratulate the staff on their remarkable accomplishments during my seven years as chairman. My heartfelt thanks to all our members and friends who, despite a difficult economy, were more generous with their contributions this year than ever before, making possible the impressive results you’ll read about in the following pages.</t>
  </si>
  <si>
    <t>COAL’S DAY OF RECKONING</t>
  </si>
  <si>
    <t>With roughly half of U.S. electricity coming from coal, Environmental Defense Fund has set out to make coal cleaner and promote sustainable alternatives. Some 73 proposed coal-fired power plants in 31 states have been canceled or delayed in the last two years, thanks in part to our work. In Colorado, our staff and allies worked with Xcel Energy on a plan to close two aging coal plants, expand energy efficiency and add 1,000 megawatts of wind and solar power. “Xcel is reducing global warming pollution while providing reliable, low-cost energy in a fast-growing market,” says our deputy general counsel Vickie Patton. The turning point came in 2007 when two private equity firms enlisted our help in acquiring the Texas utility TXU. To gain our support, the buyers agreed to scrap plans for eight coal plants and double the company’s investment in renewable energy and efficiency. Building on that success, we negotiated with investment banks, including Citigroup, JPMorgan Chase and Morgan Stanley, to impose new environmental standards on financing for coal plants. The standards are shifting investor focus away from old-style coal plants toward an entire range of lowcarbon options, including wind, solar and geothermal.</t>
  </si>
  <si>
    <t>FEDEX HYBRID ELECTRIC TRUCK SPARKS A TRANSFORMATION</t>
  </si>
  <si>
    <t>Consistently, the partnerships that Environmental Defense Fund builds with market leaders produce results that ripple through a whole business sector. For example, aiming to transform the market for the 500,000 fuel-hungry midsize trucks that deliver America’s goods, we first sought out an industry leader, FedEx Express. Together with FedEx and Eaton Corporation, we developed the world’s first commercially successful hybrid delivery truck. It emits 96% less soot and 65% less smog-forming pollution, reduces greenhouse gas emissions by 33% — and goes approximately 50% farther on a gallon of fuel, so over time the improvements pay for themselves. Today, the clean truck market has grown to 75 fleets including Coca-Cola and Purolator. The “Big Four” truck makers (Freightliner, International, Paccar and Volvo) are moving swiftly to meet rising demand for hybrid trucks of all sizes. Thirty-seven models are now available, with more in the works. The transformation of the midsize truck market clearly is underway. As FedEx Express president David Bronzek puts it: “The environmental and business gains signal a revolution in truck technology and have set a new industry standard – thanks to Environmental Defense Fund.”</t>
  </si>
  <si>
    <t>Court overturns weak rule on mercury pollution</t>
  </si>
  <si>
    <t>When EPA announced a flawed policy for curbing mercury pollution, we teamed up with Earthjustice to file suit along with a coalition of doctors, advocacy organizations and states. We then exposed how EPA was strong-arming states into adopting weaker laws. In a major win for public health, a federal appeals court ruled in our favor. The government’s regulation would have established a cap-and-trade program for mercury pollution from power plants. We opposed cap and trade for mercury because trading could lead to toxic hot spots. Mercury is a potent neurotoxin that builds up in the body and can harm children’s developing brains. To protect children’s health, we worked with the state of Colorado to prove that cutting mercury emissions could be done affordably. Spurred by strong state standards like Colorado’s, more than 90 power plants nationwide are installing advanced mercury controls that only recently critics claimed weren’t commercially viable. “States have taken the lead to protect their citizens,” notes our deputy general counsel Vickie Patton. “Now EPA needs to follow the law and adopt national mercury standards that will protect every community in America.”</t>
  </si>
  <si>
    <t>TEXAS LENGTHENS ITS LEAD IN WIND POWER</t>
  </si>
  <si>
    <t>Amid rusting oil derricks on a windswept mesa in Sweetwater, TX, new wind turbines whir in the distance. “I’ve been an oilman all my life,” says wind investor T. Boone Pickens, “but this is one emergency we can’t drill our way out of.” Pickens’s conversion speaks volumes. Texas has become a world leader in wind power, a shift spurred by the state’s electric restructuring bill that EDF championed back in 1999. The law required an increase in renewable energy. The wind industry received another boost this year when we helped convince state regulators to approve new power lines to carry West Texas wind energy to urban areas. This removed major bottleneck. “EDF played a major role in helping the new policy become a reality,” says Mike Sloan, former director of the Wind Coalition. Under the new plan, the Lone Star State could more than triple its wind capacity by 2015.</t>
  </si>
  <si>
    <t>National treasure: Marine monuments in the Pacific</t>
  </si>
  <si>
    <t>The Central Pacific Islands contain the most pristine shallow-water coral reefs in the world. Farther west, the Mariana Trench is an ocean canyon so deep it could hold Mt. Everest. In 2008, President Bush set into motion a plan to protect these two unique habitats as national marine monuments. We had proposed monument status for the Central Pacific Islands and built key political and scientific support for restricting fishing and mining. Together, the reserves will make up the largest protected area on Earth. They build on the Northwestern Hawaiian Islands marine monument, which we helped create in 2006. “With Indo- Pacific corals disappearing twice as fast as tropical rainforests, these protections truly matter,” says EDF Oceans program managing director Diane Regas.</t>
  </si>
  <si>
    <t>Leading the way to cleaner hog farms</t>
  </si>
  <si>
    <t>North Carolina’s ten million hogs generate more waste than the entire human populations of New York, Los Angeles, Chicago and Houston. Waste lagoons and sprayfields can contaminate aquifers and have been linked to a host of health problems. Culminating a decade of work by EDF and a coalition called Frontline Farmers, North Carolina became the first state to ban new hog lagoons and is implementing a cost-share program to help farmers switch to cleaner technology that converts waste into fertilizer. We serve on the committee evaluating alternatives. “EDF brought pioneering common sense to the equation,” says Chuck Stokes, a fifth-generation hog farmer. A transformed hog industry could serve as a model for improving largescale livestock operations nationwide.</t>
  </si>
  <si>
    <t>A TRACK RECORD OF ENVIRONMENTAL INNOVATION - 3</t>
  </si>
  <si>
    <t>Citigroup partners with us to switch all of its office operations to recycled paper and to reduce the paper used by its 130,000 employees. EDF president Fred Krupp invites Wal-Mart CEO Lee Scott to the summit of Mt. Washington to discuss global warming. The meeting leads to a new partnership and ambitious environmental goals. Four of the nation’s top poultry producers end virtually all antibiotic use in chickens after we convince McDonald’s and others to set strict new standards for the poultry they buy. The first FedEx hybrid electric trucks hit the road, the product of EDF’s initiative with FedEx and Eaton Corporation. A revolution in the delivery industry is underway.</t>
  </si>
  <si>
    <t>Advancing ocean science with university partners</t>
  </si>
  <si>
    <t>A few years ago, nobody was talking about mining the deep oceans – except the mining industry. Dr. Rod Fujita co-authored a paper in Science in 2007 raising concerns that ocean mining could become commercialized within five years, with or without needed protections. That spurred efforts in Papua New Guinea to ensure that attempts to mine deep sea vents do not damage these unique and valuable ecosystems. Fujita’s efforts are part of our Ocean Innovations initiative to advance ocean science. We’re collaborating with Princeton, Stanford and UCBerkeley on projects such as the future of ocean energy and an incentivebased plan to protect the Arctic Ocean as the climate warms.</t>
  </si>
  <si>
    <t>A TRACK RECORD OF ENVIRONMENTAL INNOVATION - 1</t>
  </si>
  <si>
    <t>North Carolina’s Pinehurst Resort becomes our first partner in Safe Harbor, a program that provides landowners incentives to help endangered species. We work with UPS to improve the company’s packaging, spurring industry-wide changes. The new packaging saves energy and reduces solid waste and air pollution. Starbucks partners with us to reduce waste, increasing the use of reusable mugs and later introducing the first takeout cup with post-consumer recycled content. In the first collaboration between an environmental group and a leading corporation, EDF’s partnership with McDonald’s does away with foam-plastic sandwich boxes and eliminates 150,000 tons of packaging waste over ten years. Other restaurants quickly follow suit.</t>
  </si>
  <si>
    <t>GETTING THE RULES RIGHT - 1</t>
  </si>
  <si>
    <t>EDF helps pass the National Environmental Policy Act, establishing new provisions to protect the environment and creating the Council on Environmental Quality. Proposition 65, a landmark consumer information law drafted by EDF, passes in California and leads many manufacturers to remove toxic ingredients from products nationwide. The Clean Air Act incorporates our incentivebased program to cut acid rain that was harming lakes and forests. The law reduces sulfur dioxide pollution faster than expected, at a fraction of the predicted cost. Our study of Mississippi River water leads to passage of the Safe Drinking Water Act, setting the first comprehensive national health standards for water.</t>
  </si>
  <si>
    <t>A TRACK RECORD OF ENVIRONMENTAL INNOVATION - 2</t>
  </si>
  <si>
    <t>Bristol-Myers Squibb and EDF create MERGE, a computer program to help design better product packaging, later used by more than 100 companies. Seven of the world’s largest corporations, including BP and DuPont, partner with EDF and set targets for reducing their greenhouse gas emissions. With our help, BP meets its target for reducing greenhouse gas emissions eight years early, saving $650 million in the process. Working with us, Norm Thompson Outfitters switches all its catalogs to recycled paper. This sets a new standard for the catalog industry, inspiring companies like L.L. Bean and Dell to turn to recycled paper.</t>
  </si>
  <si>
    <t>A TRACK RECORD OF ENVIRONMENTAL INNOVATION - 4</t>
  </si>
  <si>
    <t>Our scientists work with Wal-Mart on a plan to reduce plastic shopping bag waste an average of 33% per store by 2013, taking 9.4 billion bags out of the environment each year. We help launch the U.S. Climate Action Partnership (USCAP), a coalition of nonprofit groups and 26 major companies from Alcoa to Xerox, all calling on Congress to cap global warming pollution. The Advertising Council garners over $100 million in donated ad time and space for our campaign to fight global warming. Wegmans Food Markets partners with us to promote environmentally sound seafood through strict purchasing standards.</t>
  </si>
  <si>
    <t>PIONEERING INCENTIVES FOR ENVIRONMENTAL PROTECTION - 2</t>
  </si>
  <si>
    <t>China’s environmental agency asks EDF to be its partner in designing enforcement mechanisms to improve compliance with environmental laws. We establish an institute with Tsinghua University to train thousands of business and government officials on economic incentives to protect the environment. We work with poor farmers in Xinjiang and Sichuan provinces to introduce farming practices that reduce global warming pollution and slow the spread of deserts. Following our recommendation, China strengthens the penalties in its Clean Water Act, and our green commuting campaign with 70 companies helps clear the air in Beijing and more than 20 other cities.</t>
  </si>
  <si>
    <t>AMERICA’S NEXT GENERATION OF CHIEF GREEN OFFICERS</t>
  </si>
  <si>
    <t>Who will lead America’s corporations into a sustainable future? EDF recruited MBA students from top business schools and embedded them at companies like Cisco Systems and Yahoo with the mission of finding ways to save money through energy efficiency. One student, for example, discovered that Cisco could save $24 million and reduce its carbon footprint dramatically over the next five years by installing smart power distribution units that automatically shut down machines not in use. As project director Millie Chu Baird says, “We’re putting the next generation of ‘Chief Green Officers’ to work.”</t>
  </si>
  <si>
    <t>GETTING THE RULES RIGHT - 2</t>
  </si>
  <si>
    <t>We help win clean-car legislation in Connecticut and New Jersey to reduce global warming pollution from vehicles. North Carolina passes its Clean Smokestacks Act, modeled after our plan to require coalfired power plants to cut smog-causing emissions 75%. Our efforts strengthen the Magnuson-Stevens law to help end overfishing. The same year, we help draft and pass California’s cap on global warming pollution. Our broad left-right coalition secures $4 billion in the Farm Bill to help farmers, ranchers and foresters improve conservation on their land.</t>
  </si>
  <si>
    <t>Cuba: Creating a model for coastal conservation</t>
  </si>
  <si>
    <t>Operating under a special license from the U.S. government, we are helping Cuban experts lay a legal and policy foundation for conservation as the island’s tourism and mining industries expand. Our efforts have led to a network of marine protected areas, safeguarding gems such as the Gardens of the Queen, once Fidel Castro’s favorite spearfishing spot. We also co-authored a handbook that planners in Cuba are now using to ensure that coastal development does not damage mangroves, wetlands and other sensitive environments.</t>
  </si>
  <si>
    <t>From Washington to Copenhagen</t>
  </si>
  <si>
    <t>Solving the global climate crisis is the world’s biggest environmental challenge. The new administration in Washington raises the prospect of prompt U.S. action, creating a fresh context for the December 2009 international negotiations in Copenhagen. The agreement reached there will replace the Kyoto treaty, which expires in 2012. The talks must account for emissions from deforestation, which were overlooked in Kyoto, and engage developed and developing nations alike. That is the only way to achieve the reductions needed by mid-century.</t>
  </si>
  <si>
    <t>PIONEERING INCENTIVES FOR ENVIRONMENTAL PROTECTION - 1</t>
  </si>
  <si>
    <t>China’s National Environmental Protection Administration invites us to participate in the country’s first experiments with economic incentives for pollution control. We open an office in Beijing and initiate pilot projects to cut air pollution in the cities of Benxi and Nantong. EDF is named by the State Environmental Protection Agency to help draft China’s national air pollution regulations for sulfur dioxide. In the Yangtze River Delta, we help establish the first province-wide sulfur dioxide emissions trading system.</t>
  </si>
  <si>
    <t>A CALIFORNIA RIVER RUNS WILD AGAIN</t>
  </si>
  <si>
    <t>The epic journey of Chinook and coho salmon became easier thanks to a restoration plan that EDF helped win on the Trinity River. The cities of Sacramento, Palo Alto and Alameda had been blocking the river restoration in court. We convinced the cities to withdraw from the case and helped an Indian tribe defend the river’s renewal. Now, restored spawning beds allow endangered salmon to spawn, and increased river flows help their migration to the Pacific Ocean.</t>
  </si>
  <si>
    <t>PROTECTING AMERICA’S SPECIAL RIVERS</t>
  </si>
  <si>
    <t>We are working to restore river flows and native riverbank habitat that is vital to clean water and biodiversity. With a coalition of sports groups, water authorities and ranchers, our Rocky Mountain office helped pass a Colorado law that gives landowners a new reason to conserve water. The law encourages owners to lease their unused water rights and help revive the state’s rivers.</t>
  </si>
  <si>
    <t>HELP FOR THE GREAT LAKES</t>
  </si>
  <si>
    <t>EDF launched a multi-state effort to improve water quality and curb polluted runoff to Lake Erie, the most biologically productive of the Great Lakes. We built on one of America’s most successful conservation programs, the Conservation Reserve Enhancement Program, and added other innovative incentives for area farmers who want to preserve clean water and wildlife habitat.</t>
  </si>
  <si>
    <t>SAFEGUARDING VITAL HABITATS</t>
  </si>
  <si>
    <t>Across the country, Environmental Defense Fund staff works with farmers, ranchers and businesses to protect America’s natural resources. We mobilize financial, technical and legal incentives to restore major rivers and deltas, reverse the decline of wildlife habitat and safeguard endangered species. Our work provides models of success that can lead to better policies nationwide.</t>
  </si>
  <si>
    <t>A CLEANER, HEALTHIER CHESAPEAKE BAY</t>
  </si>
  <si>
    <t>Declining water quality has created a vast dead zone in the Chesapeake, threatening the nation’s largest and most productive estuary. So we’ve teamed up with 130 farmers managing 30,000 acres to help them use fertilizer more efficiently and reduce runoff into rivers and streams emptying into the bay.</t>
  </si>
  <si>
    <t>In the Southeast, nesting populations of endangered red-cockaded woodpeckers have rebounded, thanks to our Safe Harbor projects with landowners who volunteer to aid wildlife on their property. Nationwide, 63 rare species are aided by Safe Harbor.</t>
  </si>
  <si>
    <t>A WAY TO COEXIST</t>
  </si>
  <si>
    <t>Proving that grazing livestock can coexist with threatened species, we are partnering with landowners in the Northeast to restore vanishing wetlands that are home to America’s smallest turtle, the bog turtle.</t>
  </si>
  <si>
    <t>A Green Deal as Big as Texas</t>
  </si>
  <si>
    <t>2007 EDF Annual Report</t>
  </si>
  <si>
    <t>It took months of pressure, a veil of secrecy and a 17-hour negotiating marathon, but the effort paid off: 2007 will be remembered as the year the environment took a seat at the table in a $45 billion corporate buyout. In their bid to acquire Texas electricity giant TXU, two top private equity firms wanted to settle a pollution lawsuit we had brought against the company. At our insistence, Texas Pacific Group and Kohlberg Kravis Roberts agreed to cancel TXU’s plans for eight coal-fired power plants and adopt an unprecedented set of environmental initiatives. The Washington Post called the agreement “a landmark in the battle over climate change policy.” The deal was the result of our yearlong campaign to halt TXU’s rush to dirty coal. In 2006, the company had announced alarming plans to build 11 old-fashioned coal plants that would make TXU the nation’s thirdmost- polluting utility. Texas Governor Rick Perry fast-tracked the permits. TXU rebuffed our request to meet, so we challenged the company in the state legislature and the courts and on Wall Street. We initiated a letter, signed by 50 environmental groups, urging TXU to reverse course, and nearly 50,000 Environmental Defense Fund members added their comments. Investors took notice and the company’s stock fell. Fred Krupp received a call from William Reilly, former head of EPA and now vice president of Texas Pacific Group. Reilly said his company wanted to buy TXU but would only go through with the deal if they could remake the utility as “a green electricity generator” and gain our support. We teamed up with the Natural Resources Defense Council, and our attorney Jim Marston flew to San Francisco to lead the negotiating session with the investors that produced the historic deal. With a seat on the company’s advisory board, Marston will ensure that the new TXU upholds its commitments. The deal will encourage other utilities to build cleaner power plants and is generating support in Congress for a mandatory cap on global warming pollution. As Marston said: “You know the world is changing when the biggest buyout deal in history is made contingent on action on global warming.” Withdraw plans for 8 coal plants Endorse a mandatory cap on carbon emissions Reduce company wide carbon emissions to 1990 levels by 2020 Cut nitrogen, sulfur dioxide, and mercury by 20% Increase spending on energy efficiency to $400 million Double investment in wind power</t>
  </si>
  <si>
    <t>Giving fisherman a stake in their future</t>
  </si>
  <si>
    <t>David Krebs has been setting hooks in the Gulf of Mexico for three decades. The Florida fisherman has witnessed a sharp decline in red snapper, the Gulf ’s most important reef fish. “I used to believe the ocean’s resources were inexhaustible,” says Krebs, “but not any longer.” The combination of too many fishing boats and poor fishery management has proved devastating. Off the Florida panhandle, the red snapper population hovers at 3% of historic levels. Fish processors that once lined the coast have given way to T-shirt shops. Environmental Defense Fund has long advocated a better fishery management approach, catch shares, proven in more than 100 fisheries worldwide. We brought Krebs and other fishermen to Washington to build support for quick action and we helped design a catch share program that was approved overwhelmingly. The new program for Gulf red snapper allows profitable fishing year-round while capping the total catch and assigning each fisherman a percentage share. It replaces old rules that imposed size limits and restricted fishing to certain days without regard to weather, demand or fish prices. Such derbies forced crews to throw back tons of dead or dying fish. “We used to go out in dangerous conditions. With catch shares our jobs are safer and we deliver a higher quality product,” says Krebs. Snapper prices at dockside are up by onethird and bycatch, the unintentional killing of fish, has been reduced by an estimated 80%. Many fisheries could benefit from the same reforms. With the success of this project, we are promoting similar programs nationwide. Currently, 47 U.S. fish stocks are classified as overfished, including cod and flounder. “Catch shares give fishermen a financial stake in conserving,” notes our marine policy specialist Pam Baker, who helped design the snapper program. “As stocks recover and catch limits increase, so does the value of each share.” “In the quest for sustainable fisheries, catch shares are the Holy Grail,” adds fisherman Bill Tucker. “They give us hope for the future.”</t>
  </si>
  <si>
    <t>Defending the environment by reforming army corps</t>
  </si>
  <si>
    <t>As the nation’s water manager, the U.S. Army Corps of Engineers has erected dams, levees and navigation channels on 30,000 miles of rivers. Wetlands have been drained and species placed at risk of extinction, often with minimal benefits to people. Environmental Defense Fund has been working to rein in the Corps for decades, focusing on the agency’s most harmful projects. No clearer symbol of mismanagement exists than the Mississippi River Gulf Outlet (Mr. Go), a little-used shipping channel that has been dubbed Hurricane Highway. Mr. Go destroyed cypress swamps, which had provided a critical buffer against storms, and funneled Katrina’s storm surge into New Orleans. This year, after we assembled the evidence and pressed for action in Washington, Congress passed major water legislation that was a triumph for us and our partners. It voted to shut down Mr. Go and authorized a plan to rebuild Louisiana’s wetlands. The Mississippi Delta nurtures a quarter of the nation’s fish harvest and 40% of its migratory waterfowl. “Deterioration of the Delta has been by far the most tragic loss of ecological resources in the country,” notes our general counsel James Tripp. “Instead of building destructive projects, the Corps should concentrate on restoring these major ecosystems.” The new law calls for the Corps to update its antiquated planning guidelines and submit controversial projects to independent review, reforms we've long championed. Healing the Louisiana coast requires vigilance along the entire 2,300-mile length of Old Man River. Further up the Mississippi, Environmental Defense Fund won a pivotal lawsuit in federal court halting a Corps “flood control” project that would have destroyed 80,000 acres of Missouri wetlands. The reforms we won will help prevent such misguided projects in the future. Says our policy analyst Paul Harrison: “We can rebuild the Mississippi River Delta and other critical ecosystems, but we need to work with nature, not against it.”</t>
  </si>
  <si>
    <t>New Law sets aside water for wildlife</t>
  </si>
  <si>
    <t>When cities, agriculture and industry vie for scarce water in the West, they often leave too little water in rivers to keep fish and wildlife healthy. With the region enduring a record eighth year of drought, areas like the 200-mile Forgotten River stretch of the Rio Grande have occasionally gone dry. Now Texas has become the first state to legally protect natural river flows. Our attorney Mary Kelly was a key negotiator, meeting repeatedly with water users to work out a proposal to present to the legislature. “Legislators were shocked that environmentalists and water users had sat down together, much less come up with an agreement,” says Kelly, who admitted,“I had to do my share of persuasion.” The bill nearly died in the Texas legislature during the final hours of the last day of the session. Ultimately, Kelly and her colleagues prevailed — by two votes. The new law establishes a process to set minimum flow requirements for every river in the state, including the seasonal flooding that rivers, bays and estuaries need to thrive. Appropriate water markets, including transfers of water from farms to cities and for environmental needs, are an important tool in meeting our goal of healthy rivers. Agriculture consumes 60 to 80% of the West’s water, and with population projected to double by 2060, market transfers can play an essential role. We will promote the Texas law as a model for other states as we work to protect and restore some of America’s most ecologically significant ecosystems, including the San Francisco Bay Delta and the Colorado River. Says Kelly: “Our water laws are stuck in the 19th century. It’s time to update them to meet the realities of the 21st century.”</t>
  </si>
  <si>
    <t>Global Warming Raises the Stakes</t>
  </si>
  <si>
    <t>Since Environmental Defense Fund began in 1967, we’ve witnessed a greening of America. Thanks to the efforts of so many, our air and water are cleaner, hazardous wastes are handled with greater care and some endangered species have been brought back from the brink of extinction. At the same time, the scope of the world’s environmental problems has grown. Many problems now affect the Earth in its entirety and the lives of all its inhabitants. Chief among these is global warming, which touches every area of our work. Atmospheric physicist Dr. Michael Oppenheimer was one of the first to understand the seriousness of climate change when he started our global warming program in the 1980s, and this year our staff parlayed unexpected opportunities into big successes. Scientists tell us we must reduce U.S. global warming pollution 80% by mid-century — and that we must begin immediately. To do so, Environmental Defense Fund has pioneered the use of the cap-and-trade mechanism to unleash the most powerful economic force in the world: entrepreneurial capitalism. This year, when we were invited to help draft the terms of the largest buyout in corporate history, the purchase of Texas electric utility TXU, New York Times columnist Thomas Friedman praised our role as a leader of global change: “Every college activist should study this story,” he wrote, “because it is the future.” (See page 5.) On this occasion of our 40th anniversary, we are returning to our full name, Environmental Defense Fund, after a number of years as Environmental Defense. A national survey found we are still best known by our original name, so we are going back to our roots. Thank you for making our work possible.</t>
  </si>
  <si>
    <t>Greening the Big Apple</t>
  </si>
  <si>
    <t>It was America’s first capital and its first metropolis. Now New York is vying to become the nation’s cleanest city. In 2007, Mayor Michael Bloomberg announced a plan to transform New York’s environment. The “greenprint” that Environmental Defense Fund helped develop includes 127 initiatives, from cutting global warming pollution 30% by 2020 to making thousands of buildings more energy efficient and converting abandoned industrial sites into parks. The centerpiece is a congestion pricing plan that would charge drivers to enter the busiest part of the city during peak times. City officials say congestion pricing — an idea we helped pioneer with Nobel economist William Vickery — will keep traffic moving and save $13 billion a year in lost time, revenue and fuel. It also will make the air much healthier. Vehicles stuck in traffic can emit three times more pollution than cars in motion. After London instituted congestion pricing in 2003, vehicle emissions dropped 20%. Our Living Cities director Andy Darrell helped lead a coalition of 120 health, business and civic groups to support congestion pricing for the Big Apple. When the plan hit a roadblock in the state capital, our team marshaled bipartisan support and kept the idea alive. “Environmental Defense Fund has been with us every step of the way,” said Deputy Mayor Dan Doctoroff, who led the mayor’s effort. Encouraging drivers to use public transportation is a key part of New York City’s plan. “We’re optimistic,” says Darrell. “We’d like to see this plan ignite competition in other cities to reduce their pollution.” What’s good for New York could be good for the rest of the country. Let the competition for cleaner air begin.</t>
  </si>
  <si>
    <t>Permanent Protection for Hawaii's outer kingdom</t>
  </si>
  <si>
    <t>Environmental historians will look back at the creation of the Papahānaumokuākea Marine National Monument, the world’s largest marine protected area, as a momentous achievement. Environmental Defense Fund played an important role in this victory. Our scientist Dr. Stephanie Fried teamed up with Native Hawaiian cultural practitioners, fishermen, divers, scientists and local activists to help place the issue on the agenda in Washington. Our members sent more than 20,000 messages of support. Together, we helped persuade President Bush to declare the Northwestern Hawaiian Islands a national monument, safeguarding 84 million acres of marine wilderness—an area larger than all of America’s national parks combined. The new monument includes a biologically rich string of islands that stretch 1,200 miles northwest of the main Hawaiian Islands. The protected area contains the most intact coral reef ecosystem on the planet. One quarter of the archipelago’s species are found nowhere else. In the reserve, fishing will be phased out in five years and coral mining prohibited. “Without Environmental Defense Fund, these protections never would have happened,” said Louis “Uncle Buzzy” Agard, a respected elder who first fished the area in the 1940s. To ensure strong enforcement measures in the refuge, Fried helped the coalition work on the monument’s management plan. We advocated thorough risk assessment of all planned activities, a transparent public permit process, enforcement of Hawai`i’s strict refuge standards and limiting tourism at Midway Atoll. Says Agard: “This gives me hope that my grandchildren will actually see the marine life I saw, without having to read about it in a book.”</t>
  </si>
  <si>
    <t>Helping start the necessary revolution</t>
  </si>
  <si>
    <t>In 2007, China surpassed the United States as the world's largest greenhouse gas polluter, according to some assessments. With the world's fastest-growing economy, China poses huge environmental challenges for the future. No environmental group is better positioned to engage China than Environmental Defense Fund. A decade ago, Beijing called on our chief economist Dr. Daniel Dudek to help develop a national market-based approach to cut sulfur dioxide pollution, which causes acid rain. Then we were asked to help strengthen enforcement, and our proposal for stricter penalties has been embraced by Premier Wen Jiabao. Building on those successes, we now are helping China tackle carbon dioxide, the main global warming gas. Eight professionals in our Beijing office are working on programs including a greenhouse gas registry to track emissions and a trading system for carbon reductions. We also established an institute with Tsinghua University to train business and government officials in market-based environmentalism. In rural Xinjiang and Sichuan provinces, we initiated projects that will benefit poor farmers who adopt practices such as no-till agriculture to keep carbon dioxide out of the atmosphere or convert the desert into carbon-absorbing tracts of vegetation. Working with us, financial service giant AIG will fund the projects, offsetting roughly half of its total global emissions. Says Dudek "What we are seeing in China is a revolution in environmental thought. We need to do everything we can to make it real on the ground."</t>
  </si>
  <si>
    <t>Wake Up call for Dirty Coal</t>
  </si>
  <si>
    <t>Power plants and industrial facilities must install modern pollution controls when they expand and modernize. That’s what the U.S. Supreme Court said when it ruled 9-0 on our lawsuit, Environmental Defense et al. v. Duke Energy. The decision upheld a bedrock provision of the Clean Air Act known as “new source review” and will result in healthier air nationwide. Our suit concerned aging coal-fired power plants in North and South Carolina. Many of these facilities were due to be retired. Instead, Duke Energy rebuilt and expanded them without modern control equipment, increasing air pollution. “Installing scrubbers on power plants is one of the most cost-effective investments in healthy air we can make,” says our deputy general counsel Vickie Patton, who partnered with the Southern Environmental Law Center on the case. “This is a huge win for communities across the country,” Patton says. More than 150 million Americans breathe air that fails to meet national air quality standards. The Supreme Court decision immediately emboldened local communities to demand pollution reductions and affected dozens of plants in the South and Midwest where lawsuits are pending. For people with respiratory ailments, like 80-year-old Virginian Jeanne O’Steen, the victory came like a gust of fresh air. “I’m already breathing easier,” O’Steen says, “just knowing that some dirty plants are being cleaned up.”</t>
  </si>
  <si>
    <t>Major Corporations join the fight to counter global waming</t>
  </si>
  <si>
    <t>Progress on global warming cannot happen without the ingenuity and active support of America’s leading corporations. That’s why this year Environmental Defense Fund helped launch the U.S. Climate Action Partnership (USCAP), an alliance of companies and nonprofit groups dedicated to Congressional passage of a declining national cap on greenhouse gas emissions. The powerful coalition resulted from early discussions among our president Fred Krupp, General Electric CEO Jeffrey Immelt and World Resources Institute president Jonathan Lash. USCAP has grown to include six nonprofit groups alongside 27 corporate members from virtually every sector of the economy and all 50 states, representing more than $2 trillion in revenue. Together, we are calling for a 60 to 80% reduction in emissions by 2050, using a market-based cap-and-trade system. “These are hard-nosed business people standing up to say they believe they will prosper by solving global warming,” says our national climate campaign director Steve Cochran. USCAP CEOs have joined Krupp and others to brief Congress on the necessity of cap-and-trade legislation. “Each new economic sector added to USCAP melts away pockets of opposition in Congress,” notes Representative Rick Boucher (D-VA), chairman of the House subcommittee developing global warming legislation.</t>
  </si>
  <si>
    <t>Strong Science</t>
  </si>
  <si>
    <t>It all began on Long Island 40 years ago when a small group of scientists investigated the sharp decline in osprey chicks, whose numbers had plummeted by 85%. Taking the unhatched eggs back to the laboratory, they found high levels of the pesticide DDT. With this evidence and a proposal for safer alternatives, the scientists formed Environmental Defense Fund and won a series of victories culminating in a permanent, nationwide ban on DDT in 1972. The recovery of the osprey, bald eagle and other magnificent birds serves as living testimony to the power of our approach. Ever since, we’ve relied on science to help achieve policy goals. In 2002, for example, we assembled the science proving that marine protected areas boost fish populations dramatically. This led to the creation of vitally needed reserves. Today we have more Ph.D. scientists and economists engaged in advocacy than any similar organization.</t>
  </si>
  <si>
    <t>​Making our ideas heard on Capitol Hill</t>
  </si>
  <si>
    <t>Opponents of climate action spend $1 million every day lobbying against it. But at Environmental Defense Fund, tax laws cap our legislative spending at $250,000 a year. To help level the playing field, we created a sister group, the Environmental Defense Action Fund, which has no legislative spending limit. Non-deductible gifts to the Action Fund let us communicate effectively with Congress and the public to make sure our proposals are heard. The Action Fund's strategic partners helped pass California's historic cap on greenhouse gas emissions and helped bring 32 senators and representatives to hear our views on the need for a nationwide cap. (As a nonpartisan organization, we do not endorse candidates.) With nearly a dozen national climate bills under debate, gifts to the Action Fund will help us ensure that Congress passes the strongest possible bill.</t>
  </si>
  <si>
    <t>Innovative Markets</t>
  </si>
  <si>
    <t>The McDonald’s partnership was so successful that we began a tradition of working with market leaders to advance environmental progress. For example, with FedEx and Eaton Corporation we developed hybrid electric trucks, now being used in many fleets, that reduce soot 96% and boost fuel efficiency 57%. To maintain our objectivity, we accept no funds from our corporate partners, and we share our results publicly to urge wider adoption. In 1990, Environmental Defense Fund initiated the first major partnership between an environmental group and a leading corporation: McDonald’s. Many environmentalists were skeptical at the time, but the results won people over. Our joint waste-reduction task force replaced foam-plastic hamburger boxes with paper wraps, eliminated 150,000 tons of packaging waste and intensified McDonald’s use of recycled materials — changes that echoed across the industry.</t>
  </si>
  <si>
    <t>Global Warming: States rise to the challenge</t>
  </si>
  <si>
    <t>They were isolated steps at first, but state and local initiatives became a force for national action on global warming in 2007. We worked with powerful constituencies from farmers to business leaders on programs that serve as nationwide models for reducing emissions of carbon dioxide and other greenhouse gases. From coast to coast, mayors of more than 600 cities pledged to cut this pollution. Our goal is to cut U.S. emissions 80% by 2050, the amount scientists say is needed as part of global reductions to prevent irreversible consequences. Our efforts show how smart policies, American ingenuity and technologies available today — from energy efficiency to capturing and storing carbon — can achieve that goal and make the United States a leader in addressing global warming.</t>
  </si>
  <si>
    <t>Uncommon Partnerships</t>
  </si>
  <si>
    <t>Market competition drives innovation, and Environmental Defense Fund has found ways to harness this engine for environmental progress. In the 1980s, we created a market for water rights, giving farmers an incentive to conserve water and sell it to cities, avoiding new dams. The cap-and-trade program we designed for acid rain has been hailed by The Economist as “the greatest green success story of the past decade.” It mandated that sulfur pollution be cut in half, but let power plant owners decide how. Plants cut their pollution faster than expected, at a fraction of the predicted cost.</t>
  </si>
  <si>
    <t>Rainforest protection: a key piece of the puzzel</t>
  </si>
  <si>
    <t>The burning of tropical forests accounts for about 20% of all greenhouse gas emissions, but current climate treaties do not address this problem. With our Brazilian partners, we developed a plan that would award credits in the global carbon market to nations that reduce deforestation. We advanced the plan at climate treaty talks, engaged leading scientists to show that reduced deforestation can be verified accurately and helped create forest reserves in the Terra do Meio on the Amazon frontier.</t>
  </si>
  <si>
    <t>Wal-mart sees the light</t>
  </si>
  <si>
    <t>Environmental Defense Fund opened an office in Bentonville, Arkansas — Wal-Mart’s home — to help the world’s largest company reduce its footprint. To slow global warming, we’re working with the retailer to reduce packaging, cut per-store energy use and boost sales of compact fluorescent light bulbs to 100 million annually. By turning off engines while trucks are being loaded, Wal-Mart is reducing emissions by an amount equal to taking 20,000 cars off the road.</t>
  </si>
  <si>
    <t>A Lifeline for California Fisherman</t>
  </si>
  <si>
    <t>To help ailing fisheries, we created a new revolving loan fund to provide fishermen the dollars they need to finance sustainable fishing practices. We wrote the business plan for the California Fisheries Fund—the first of its kind—and helped attract investment. The fund will be available to fishermen to support their transition to lower-impact fishing gear, catch share programs and other sustainable fishing practices. It will also build markets for higher quality seafood products.</t>
  </si>
  <si>
    <t>Getting nanotech right</t>
  </si>
  <si>
    <t>Nanotechnology could spark breakthroughs in medicine and energy production, but evidence is mounting of potential risks to human health and the environment. To reduce the chance of problems, Environmental Defense Fund partnered with DuPont to design a comprehensive framework for responsible production, use and disposal of nanomaterials. DuPont now is using the framework to identify and manage potential risks in all its nanotech products, and other companies are starting to follow.</t>
  </si>
  <si>
    <t>Rewarding farmers for conservation</t>
  </si>
  <si>
    <t>Our efforts to increase funding for conservation in the new Farm Bill are paying off. The House increased conservation monies by $4.5 billion after we built support with our broad left-right coalition that includes Taxpayers for Common Sense and Bread for the World. We brought 50 farmers to Washington to speak about the need for more conservation funding and worked to preserve conservation gains in the final law.</t>
  </si>
  <si>
    <t>Reform in the heart of hog country</t>
  </si>
  <si>
    <t>In North Carolina, Environmental Defense Fund helped pass the nation’s first legislation banning construction of new open-air hog waste lagoons, a major source of pollution. The landmark law sets strict health standards and includes a cost-share program to assist farmers who switch to cleaner alternatives such as state-of-the-art composting systems. Our partnership with Frontline Farmers, a collective of reform-minded pork producers, set the stage for the legislation.</t>
  </si>
  <si>
    <t>Six million rainforest acres protected from oil development</t>
  </si>
  <si>
    <t>When the Peruvian government decided to open up 70% of its Amazon basin to oil and gas drilling, we helped indigenous leaders take their case for protecting the rainforest directly to the potential investors at an auction for drilling permits in Houston. As a result, the Peruvian government agreed to exclude the most critical areas from the auction, saving more than six million acres of tropical forest.</t>
  </si>
  <si>
    <t>Courtroom victories in the US</t>
  </si>
  <si>
    <t>The U.S. Supreme Court sided with us and our allies in ruling that EPA has the authority to regulate global warming pollution. Then a federal judge in Vermont, responding in part to arguments made by our general counsel James Tripp, rejected the auto industry’s attempt to block states that want to cut carbon pollution from vehicles. All told, 17 states have adopted California’s clean car standards.</t>
  </si>
  <si>
    <t>KidSafeSeafood.org</t>
  </si>
  <si>
    <t>Parents seeking a healthy diet for their children now have help, thanks to a new collaboration of chefs, pediatricians and ocean experts called KidSafe Seafood. Launched by SeaWeb and the Disney Family Foundation, with technical guidance from us, the initiative gives parents important information about mercury, PCBs and sustainable fishing. The program has identified the best seafood choices for both children and oceans.</t>
  </si>
  <si>
    <t>Extending the welcome mat to wildlife</t>
  </si>
  <si>
    <t>We helped design a new federal program that gives forest landowners in nine Southern states incentives to restore and preserve 250,000 acres of longleaf pine forest. Longleaf pines once dominated forests from Virginia to Texas. Today, only about 3% of the original forest remains, supporting a variety of endangered species, including the red-cockaded woodpecker, a vital player in the forest ecosystem.</t>
  </si>
  <si>
    <t>The Nation’s First Interstate network of marine reserves</t>
  </si>
  <si>
    <t>We helped design and win approval for the first interstate system of marine parks, stretching from North Carolina to the Florida Keys. The 500,000-acre network comprises eight tracts of stunning deep-water corals that are critical habitat for snapper and grouper. The new network complements reserves we helped establish earlier that protect shallow reef habitat in areas such as Florida’s Dry Tortugas.</t>
  </si>
  <si>
    <t>Saving the Carribeans Great Barrier Reef</t>
  </si>
  <si>
    <t>In Mexico and Belize, we engaged with local fishermen and organizations to encourage sustainable fishing practices that will better protect spawning grounds, atolls and reefs along key sections of the 180-mile-long Mesoamerican Reef, the Western Hemisphere’s most pristine barrier reef. At the same time, we increased efforts to protect other critical marine habitat off the coasts of Cuba and Florida.</t>
  </si>
  <si>
    <t>Help for a vanishing California ecosystem</t>
  </si>
  <si>
    <t>Thanks to our partnership with ranchers, the rolling hills and flower-filled meadows of the Sacramento Valley will be protected from development, providing habitat for more than 300 species. This ambitious restoration project will give landowners financial and technical assistance to help save their ranches and protect imperiled species such as the Swainson’s hawk, willow flycatcher and California red-legged frog.</t>
  </si>
  <si>
    <t>Farmers harvest carbon</t>
  </si>
  <si>
    <t>In Iowa and 11 other states, we’re helping landowners reduce emissions and earn money for storing carbon in crops, trees and soil. We're also helping Mississippi poultry farmers and New York dairies collect methane from animal waste and use it to generate electricity. Landowners can play a vital role in reducing heat-trapping gases.</t>
  </si>
  <si>
    <t>Big, yellow and cleaner</t>
  </si>
  <si>
    <t>In Texas, we secured funding for a plan to begin cleaning up the state’s 35,000 diesel school buses. Our report showed that diesel exhaust gets trapped inside school buses, making the air inside five times dirtier than outside air. We helped advance similar initiatives in Massachusetts, New York and North Carolina.</t>
  </si>
  <si>
    <t>Smokestacks on rail</t>
  </si>
  <si>
    <t>We led a national campaign to clean up highly polluting diesel locomotives and ships. In response, EPA proposed cutting soot and smog-forming pollution from trains and ships by up to 90%. The rule, when final, will complement new regulations for diesel trucks, buses and construction equipment that we also helped win.</t>
  </si>
  <si>
    <t>Toward a clean energy future</t>
  </si>
  <si>
    <t>We helped North Carolina become the first Southeastern state to adopt a clean energy portfolio standard. The state’s utilities will be required to meet 12.5% of energy needs with renewable resources like solar and wind or energy efficiency measures.</t>
  </si>
  <si>
    <t>The West takes on climate</t>
  </si>
  <si>
    <t>A bipartisan group of governors from six Western states announced a regional initiative to cut greenhouse gas emissions 15% below 2005 levels by 2020. We’re working with this alliance to translate their goals into action.</t>
  </si>
  <si>
    <t>California enact nation’s first statewide cap</t>
  </si>
  <si>
    <t>We cosponsored and helped pass legislation to cap global warming pollution in California and reduce it to 1990 levels by 2020. Now we’re advising the state how to achieve that goal at lowest cost.</t>
  </si>
  <si>
    <t>A Big Commitement by Florida</t>
  </si>
  <si>
    <t>Governor Charlie Crist made Florida a national climate leader by adopting virtually all our recommendations, which will reduce emissions 80% by 2050.</t>
  </si>
  <si>
    <t>The Northeast: Focusing on Power Plants</t>
  </si>
  <si>
    <t>With our help, ten states joined forces to reduce power plant emissions using a cap-and-trade system that we’re helping to implement.</t>
  </si>
  <si>
    <t>We help create the world’s largest marine reserve</t>
  </si>
  <si>
    <t>2006 EDF Annual Report</t>
  </si>
  <si>
    <t>Lying 1,200 miles northwest of Honolulu, the Pearl and Hermes Reef ranks among the world’s most isolated places. Here wildlife reigns: Green sea turtles, big as overturned wheelbarrows, share the beach with some 160,000 seabirds, including one-fifth of the world’s black-footed albatrosses. The atoll, forming a 15-milewide circle of coral around the site of a sunken volcano, is just one of the jewels of the biologically rich Northwestern Hawaiian Islands. This year a coalition built by Environmental Defense and local allies helped win permanent protection for the islands, creating the world’s largest marine protected area. President Bush declared the islands a national monument in 2006, safeguarding 84 million acres of marine wilderness—an area larger than all of America’s national parks combined. “This is huge,” says our president Fred Krupp, who took the case for the islands’ protection directly to the president in April. “It’s as important as the establishment of Yellowstone.” The designation fulfills a legacy begun by Theodore Roosevelt a century ago, when he declared the area a national wildlife refuge, and culminates a long effort by Environmental Defense and local allies. “The monument is an extraordinary victory for the environment and for the recognition of Native Hawaiian cultural practices,” says our scientist Dr. Stephanie Fried, who has worked on the issue for nearly a decade. National monument status gives the archipelago the highest level of government protection. Fishing will be phased out in five years and coral mining prohibited. The area will remain open to Hawaiians for traditional uses and for scientific research. The region’s coral reefs and atolls support more than 7,000 species, including endangered Hawaiian monk seals. One quarter of the species are found nowhere else. Despite their remoteness from population centers, the islands show signs of ecological stress. Among the first to voice concern was Louis “Uncle Buzzy” Agard, a respected elder who first fished the area in the 1940s. He soon noticed fish disappearing. “I realized I was helping destroy this unique place,” he says. In recent years, research vessels have added to the problem by dumping raw sewage in the area. Fried teamed up with Agard and others to develop a network of Native Hawaiians, fishermen, divers, scientists and local activists to promote protections.Together, we helped place the issue on the agenda in Washington. Our coalition mobilized citizens to speak at more than 100 public meetings and to send more than 100,000 messages to officials. In 2000, we convinced President Clinton to designate the area as an ecosystem reserve.We also persuaded Governor Linda Lingle to withdraw her initial opposition and champion protections such as a ban on fishing in adjacent state waters. Bush’s action builds on those earlier efforts. “The ‘elder’ islands are a nursery for the entire region,” says Agard. “Without Environmental Defense, these protections never would have happened.”Our work, however, isn’t over.Monitoring will be crucial to ensure development and enforcement of strong regulations. Still, it’s a time to celebrate. Adds Agard: “This gives me hope that my grandchildren will actually see the marine life I saw, without having to read about it in a book.”</t>
  </si>
  <si>
    <t>End of the road for high-sulfur diesel</t>
  </si>
  <si>
    <t>The yellow school bus stops at the corner, picks up its precious cargo and spews a plume of black diesel exhaust. There’s something wrong with this picture. Although school buses are the safest form of transportation for kids, diesel particulates from bus tailpipes pose significant risks to children’s health. The level of toxic air pollution can be up to five times higher inside the buses than outside. While cars have been subjected to tough pollution limits for more than 30 years, diesel engines— including those used in buses and in agriculture and construction—have basically had a free ride.We set out to tackle these under-regulated sources of pollution. This year, our work yielded two major achievements. Thanks to new Environmental Protection Agency (EPA) rules that we helped bring about, model year 2007 diesel trucks and buses must be equipped with modern pollution controls, and the amount of sulfur allowed in most diesel fuel nationwide has been cut by 97%. That’s good news for parents like Isabella Schmidt. “You could smell the fumes,” says Schmidt, whose son rides the bus outside Houston. Last year, with help from Environmental Defense, the local school district began retrofitting its bus fleet for cleaner fuel. We laid the groundwork in 2000 when our attorney Vickie Patton testified at public hearings and garnered support among refiners and state officials for strong diesel rules.When engine manufacturers challenged the standards in court, we joined with allies in a successful defense. Once fully implemented, the rules will slash soot and smog-forming pollution by 90%— the equivalent of taking 13 million trucks and buses off the road—and prevent 8,300 premature deaths annually, according to EPA. “Reducing diesel pollution is perhaps the single most important measure we can take to protect human health from air pollution,” says Dr. John Balbus, our Health program director. Sooty particles in diesel exhaust lodge deep in the lungs, causing multiple health problems, including respiratory illnesses, heart disease and cancer. EPA estimates that the new rules will bring $70 billion in health benefits annually at a cost of $4 billion. “In terms of the cost-benefit ratio, this regulation ranks up there among the top actions EPA has taken in its history,” said the agency’s John Millett. Building on that victory, we teamed up with the American Lung Association to win similarly strong rules for diesel-powered tractors, construction equipment and other nonroad engines, which are notorious polluters.We also forged a legal settlement with EPA, closing a loophole that had exempted dieselpowered backup generators and stationary engines. Because diesel engines run for decades, we helped develop and pass federal legislation, sponsored by Senator George Voinovich (R-OH), authorizing $1 billion over five years to clean up existing fleets. We are now pressing EPA to crack down on locomotives and ships, the last remaining poorly regulated sources of diesel pollution. “The days of dirty diesel may soon be history,” says Patton. “Every American stands to benefit, children most of all.”</t>
  </si>
  <si>
    <t>A stunning comeback for a national symbol</t>
  </si>
  <si>
    <t>A generation ago America’s national symbol, the bald eagle, nearly vanished from our skies. A fierce predator with a seven-foot wingspan, the eagle had no defense against DDT, the pesticide Rachel Carson warned about in Silent Spring. Sprayed widely on crops and mosquito breeding areas, DDT was building up in the environment and causing the eggshells of birds of prey to weaken and crack. Four scientists set out to rid the country of DDT, and in 1967 they founded the organization that is now Environmental Defense.We spearheaded the campaign for a U.S. ban on DDT and started the bald eagle on the road to recovery. Today, America’s bird has reoccupied its range across the lower 48 states. Compared with 1963, when just 417 pairs of eagles nested south of the Canadian border, this year there were more than 9,500 pairs. Banning DDT was essential for the bald eagle’s survival. But it is the Endangered Species Act that has allowed the eagle and many other rare species to flourish. Signed by President Nixon in 1973, the Act helped bring the eagle back through urgent recovery actions: Four national wildlife refuges were created, allowing the eagle to safely nest and overwinter; eagles were reintroduced to areas where they had vanished; and penalties for harming the bird were increased. Other species once headed for extinction such as the whooping crane, gray wolf and California sea otter also have made spectacular comebacks thanks to the Act. But many more need its help. Pressures are multiplying: According to scientists, species are disappearing at a rate at least 100 times greater than before the modern era. That didn’t stop a group in Congress from launching the most serious assault on the Endangered Species Act in three decades, claiming the law is unworkable. Environmental Defense fought back in 2006, helping block a bill that, had it been enacted a generation ago, would have made protecting the bald eagle all but impossible. To strengthen Congressional and landowner support for the Act, we offered new incentives that have spurred conservation and cut compliance costs. Our Safe Harbor initiative has inspired private landowners across the country to welcome endangered species on nearly four million acres. In Congress, we gathered experts from 15 scientific organizations— representing 25,000 scientists and natural resource managers—and showed how conservation and landowner interests are compatible. Our wildlife director Michael Bean, who helped write the current Endangered Species Act, points out, “We’re not just defending the law. We’re making it better.” “With a creative approach, Environmental Defense demonstrated how a strong Endangered Species Act benefits both rare species and people,” notes Edward O.Wilson of Harvard University. Our opponents are still attempting to overturn this vital environmental law. But the sight of bald eagles in our skies, whooping cranes in our marshes and sea otters in our coastal waters is living proof that with powerful laws and sufficient funding, endangered species can recover.</t>
  </si>
  <si>
    <t>California caps global warming pollution</t>
  </si>
  <si>
    <t>California took a monumental step this year when it passed the Global Warming Solutions Act. The groundbreaking initiative, signed into law by Governor Arnold Schwarzenegger in September, sets the nation’s first statewide cap on greenhouse gas emissions, mandating a 25% cut by 2020. Faced with the growing threat of heat waves, wildfires and water shortages, California’s Republican governor and Democratic-controlled legislature took decisive action. Environmental Defense conceived of legislation to empower the state Air Resources Board to cut emissions at power plants, oil refineries and other industrial sources.We then cosponsored and helped draft the bill. When special interests launched a multimillion-dollar cam- paign to thwart the legislation, Environmental Defense joined with the Natural Resources Defense Council to fight back.We led an unprecedented coalition including religious and health organizations, firefighters and teachers unions and the Bay Area Council, which represents 275 businesses. “We were outspent ten to one,” says our California climate director Karen Douglas, “so we knew we had to work from the bottom up.” Negotiations nearly collapsed on several occasions. At one point our attorney Jim Marston was summoned to the governor’s office. He met Schwarzenegger outside the tent where the governor smokes cigars and cuts deals, and told him what was needed to keep the support of a majority of the legislature. As the vote approached, our legislative advocacy arm, the Environmental Defense Action Fund, unleashed a barrage of newspaper and TV advertising, donor calls and email alerts. The strategy proved effective. After midnight, one day before the end of the session, an agreement was reached. The historic law authorizes emissions trading—an approach we developed to reduce pollution at the lowest cost—and also offers protections for local communities where air pollution is particularly acute. “This is a triumph not just for California, but for the nation and the world,” says Assembly speaker Fabian Núñez, a co-author of the bill. “Environmental Defense played a pivotal role in drafting the bill and securing broad support that was critical to its passage.” The initiative complements earlier legislation we helped pass to limit greenhouse gas emissions from cars. Those standards have since been adopted by ten other states and Canada. Increasingly, smart businesses see opportunity, not peril, in climate action. “California has sent a clear market signal,” says venture capitalist John Doerr, one of many Silicon Valley leaders to back the initiative. “Going green may be the largest economic opportunity of the 21st century.” Studies show that the law will provide tens of thousands of new clean-tech jobs and generate up to $74 billion annually for the economy. California’s bold action reinforces the state’s reputation as an environmental pioneer. It was the first to pass strict clean-air legislation and the first to require warnings of toxic chemicals in products.Other states— and the nation—soon followed. Says Marston: “Ten years from now, we’ll look at this as a pivotal moment when America finally decided to tackle global warming.”</t>
  </si>
  <si>
    <t>LEVERAGE - Message from the President</t>
  </si>
  <si>
    <t>I’m often asked how it is that a few hundred people at Environmental Defense can change the world. First, with our members and strategic partners we’re really hundreds of thousands. In this report you’ll see how those partnerships leverage our strength.With Native Hawaiian elders, we created the world’s largest marine protected area; with FedEx, we designed new fuelefficient trucks; with private landowners, we protected millions of acres of wildlife habitat. Second, we leverage our ideas through powerful market incentives.Well-crafted market policies set strict environmental goals but leave it up to the engineers and entrepreneurs to find the most efficient ways to meet them. By helping to design and implement such policies, Environmental Defense delivers global results. This year we conceived the idea of a sweeping, economy-wide cap on global warming pollution in California.We wrote the first draft of the legislation, cosponsored the bill and led the successful effort to pass it. This required partnering with lawmakers, venture capitalists, health organizations, religious leaders and other environmental groups. The result? The start of what our partner John Doerr, a leading Silicon Valley venture capitalist, calls a “green technology revolution.” It comes just as a British government report concludes that global warming’s worst impacts can still be prevented and that the cost of acting is far less than the cost of inaction. To win in California, we had to mobilize public support. Because tax laws cap our annual legislative spending at $250,000, we launched a sister group, the Environmental Defense Action Fund.Your non-deductible contributions to the Action Fund helped us win in California and now are needed to win in Washington,DC. Having recently opened an office in Beijing, we soon will open another, in Bentonville,Arkansas—Wal-Mart’s home.This might seem an unexpected venture for Environmental Defense. But our goal is to help the world’s largest company set the strongest possible environmental standards for its 61,000 global suppliers.When our doors open in Bentonville in 2007, we will have yet another point of leverage to move the world. Thank you for making our work possible.</t>
  </si>
  <si>
    <t>A FEW OF OUR HISTORIC RESULTS</t>
  </si>
  <si>
    <t>1967: A small group of scientists forms our organization to win a U.S. ban on DDT, which harmed wildlife and tainted mother’s milk. 1975: Our economic model leads California regulators to call for energy efficiency rather than new coal and nuclear plants. 1987:We play a key role in the treaty to phase out CFCs, chemicals that damage the Earth’s ozone layer. 1985: Our scientists help convince federal regulators to phase lead out of gasoline, leading to a dramatic decline in childhood lead poisoning. 1989: A plan we designed with two Western water districts provides conserved irrigation water to city residents. 1990: The Clean Air Act uses our marketbased design. Acid rain is reduced faster than expected, at a fraction of the predicted cost. 1991: McDonald’s accepts the recommendations of our joint task force, eliminating more than 300 million pounds of packaging waste. 1997: Our research finds that endangered species tend to be concentrated in “hot spots” where conservation efforts can be focused. 1997: Our cap-and-trade architecture becomes the basis of the U.S. global warming proposal adopted at Kyoto. 2000: Seven of the world’s largest corporations join us in a partnership, setting firm targets to reduce their greenhouse gas emissions. 2005:We help spur the Clean Air Interstate Rule, a cap-and-trade regulation to reduce sulfur and nitrogen oxide pollution. 2004: The first FedEx hybrid-electric trucks hit the road. The new vehicles reduce soot by 96% and go 57% farther on a gallon of fuel. 2002:We assemble the science showing that marine protected areas boost fish populations dramatically. 2002: We aid in passing California’s first-in-thenation law to reduce global warming emissions from vehicles. 2003: Our advocacy helps end Congress’s moratorium on market-based “catch share” methods to protect fisheries. 2003: Deep cuts in unhealthful diesel pollution from farm and construction equipment are spurred by our national and local work.</t>
  </si>
  <si>
    <t>FINDING THE WAYS THAT WORK - Message from the chairman</t>
  </si>
  <si>
    <t>“I used to think all environmentalists were out of touch,” a new friend of Environmental Defense recently told me, “but this group runs its business the way I run my own.” Businesspeople know that success takes a particular mix of imagination and drive, and they find that combination of entrepreneurial spirit and hard-nosed persistence in the people at Environmental Defense. At our board meetings, trustees don’t race to sit next to the visiting dignitaries; we want to sit next to staff.We feel privileged to be connected to our colleagues.We want to be part of their work, to give something back, to make a difference for future generations. The signature tactics of Environmental Defense are the use of market incentives and the creation of partnerships with diverse, often unexpected, allies. For more than three decades, we have been committed to leveraging the power of the market, by creating economic incentives for businesses and farmers and landowners and fishermen to do the right thing for the environment. It’s the central organizing principle guiding how we create and implement win-win solutions. Environmental Defense had an enormously productive year, as you’ll see in these pages. But what particularly excited me was a glimpse into the future: In places like Washington,DC, Sacramento, CA, and Beijing, China, this year we heard many voices put forward a single powerful concept as the best way to reduce the impact of global warming: market incentives. That’s the singular impact of Environmental Defense. And where consensus was absent just a few years ago, there is now real momentum building to take on big environmental problems like global warming. Our success this year came because of your generous support.We are deeply appreciative.</t>
  </si>
  <si>
    <t>Endangered species: Home on the firing range</t>
  </si>
  <si>
    <t>More endangered species live on U.S. military property than in our national parks, but rare species and the armed forces have not always seen eye to eye. Environmental Defense found a way for the military to become a better steward at the country’s largest Army base in Fort Hood,TX. We played a lead role in designing a program that will give the Army more flexibility for training while dramatically boosting the recovery prospects of an endangered songbird, the golden-cheeked warbler. Fort Hood is home to the world’s largest nesting population of the warbler. The program gives credits to Fort Hood for restoring warbler habitat on private lands off post, where the birds most need it if they are to recover. The credits will go into a “bank” that the base can tap if onbase habitat is harmed. “You rarely get to work across a species’ entire breeding range,” says our scientist David Wolfe, who chaired the scientific committee that designed the system. The Pentagon is eager to apply our model to other species and installations. “Nothing like this has been tried before,” says Fort Hood’s assistant chief of staff, Ron Perry. “It absolutely could work at other bases.”</t>
  </si>
  <si>
    <t>Environmental Defense uses a STRONG SCIENCE: Advancing policy through breakthrough research</t>
  </si>
  <si>
    <t>Scientists founded Environmental Defense nearly 40 years ago. Ever since then, biologists, chemists and physicists on our staff have found in science a way to cut through logjams. In 1998, for instance, atmospheric physicist Dr.Michael Oppenheimer —then our climate director and now science advisor—published a paper in Nature warning that human-caused global warming might so accelerate polar melting that the West Antarctic Ice Sheet could begin to collapse, setting off a chain of events that ultimately would raise sea levels 20 feet. Oppenheimer’s focus on “tipping points” that could destabilize the climate proved seminal. It fundamentally altered the thinking of scientists and policymakers, who had struggled with a thorny question: Since greenhouse gases persist in the atmosphere for decades, some amount of warming is inevitable, even if all emissions were stopped today. So what should we do? “Oppenheimer got the whole scientific community focused on critical thresholds like melting ice sheets,” says our chief scientist Dr.William Chameides. “What we needed to do became clear: Develop emissions targets that can prevent the globe from reaching these points of no return.”</t>
  </si>
  <si>
    <t>INNOVATIVE MARKETS Mobilizing the energy of entrepreneurs</t>
  </si>
  <si>
    <t>Market competition has always been the most powerful engine of American innovation. Environmental Defense long ago found a way to harness that engine for environmental progress. By creating a market for water rights in the 1970s, we gave farmers an incentive to conserve water and sell it to cities—avoiding new dams on California’s wild rivers. By persuading the first President Bush to cap sulfur dioxide emissions in the Clean Air Act, while allowing power plants that went beyond their required reductions to bank or sell excess quota, we demonstrated that air pollution could be reduced more quickly and at lower cost than predicted. Our design of a cap-and-trade mechanism is now the centerpiece of international plans to reduce global warming pollution. Other markets we helped establish have aided endangered wildlife and rebuilt fisheries, reviving local communities that depend on fishing. Such markets could not exist without strong laws, however. That’s why in 2005 we formed the Environmental Defense Action Fund to persuade both parties in Congress to enact laws that protect the environment.</t>
  </si>
  <si>
    <t>“Catch shares” offer hope for Gulf fisheries</t>
  </si>
  <si>
    <t>Fishery managers overwhelmingly approved a plan we helped develop to revive red snapper, the Gulf of Mexico’s most important reef fish. Our plan allows profitable, year-round fishing while strictly limiting the total catch, assigning each fisherman a percentage share. It replaces old rules that restricted fishing to certain days without regard to weather, demand or fish prices. Such derbies not only endanger fishermen, but also force crews to throw back tons of dead or dying fish. “We are hoping to get our lives back and put an end to the race for fish,” says fisherman Donny Waters. The system also gives fishermen a financial stake in conserving. “When stocks recover and the catch limits increase, so does the value of each share,” explains our fisheries biologist Pam Baker. We now are promoting similar market reforms for the Gulf grouper and shrimp fisheries, and pressing Congress to speed the implementation of catch-share programs nationwide. “Thriving fisheries depend on a healthy ocean, and with a little innovation we can have both,” says Baker.</t>
  </si>
  <si>
    <t>Building the coal plant of the future</t>
  </si>
  <si>
    <t>Xcel Energy announced plans in Colorado to build the nation’s first coal plant that will reduce global warming pollution by capturing greenhouse gases and storing, or sequestering, a portion of the waste gases underground. The project, the result of collaboration with Environmental Defense and Western Resource Advocates, will use advanced technology that turns coal into a gas, which is then burned to produce electricity. Xcel’s plant raises the bar for the 150 new coal plants proposed across the nation. Meanwhile, in California, our Coal Shadow report, an analysis of electricity purchases from outof- state coal plants, spurred a new law requiring such plants to meet California’s strict greenhouse gas limits in order to receive long-term contracts to sell power in the state. Our study demonstrated that energy efficiency and renewable energy like wind and solar would eliminate the need for nearly two dozen plants slated for construction. Already, the policy has discouraged the construction of at least two conventional coal plants, in Idaho and Nevada.</t>
  </si>
  <si>
    <t>DuPont and Environmental Defense join forces for nanotechnology safety</t>
  </si>
  <si>
    <t>Nanotechnology is being hailed as the next industrial revolution.Within a decade, the market for tiny, engineered particles could exceed $1 trillion. Nano products could deliver dramatic breakthroughs in medicine and energy production, but evidence is mounting that some nano-size materials can pose human health risks as well. To develop safety standards that can be adopted industry-wide, Environmental Defense partnered with DuPont, a leader in nanotechnology. Our goal is to ensure that society can reap nano’s benefits while avoiding the unintended consequences that plagued other modern “miracles” like PCBs and asbestos. Together our experts have begun to establish a framework for the responsible production, use and disposal of nano-scale materials, which already are found in more than 200 products ranging from sunscreen to golf clubs. Says our technology expert Scott Walsh: “With the right mix of careful research, corporate leadership and clear regulations, we can diminish risks before products hit the market.”</t>
  </si>
  <si>
    <t>UNCOMMON PARTNERSHIPS An approach that attracts powerful allies</t>
  </si>
  <si>
    <t>To change America, you need to engage America’s corporations. Environmental Defense brings about change not through confrontation, but through partnership with powerful market leaders.We approached FedEx, for instance, with a goal of transforming truck technology in America. FedEx rose to the challenge and together we developed ambitious performance goals and commissioned new powertrains.Today, our hybrid trucks run 57% farther on a gallon of fuel and reduce the particulates that cause cancer and respiratory illness by 96%. As we anticipated, other fleets have begun to follow FedEx’s lead, including Coca-Cola, PG&amp;E and the U.S. Postal Service. It is not just altruism that moves major corporations to join us: Rather, our scientists, economists and engineers quantify the benefits of improving efficiency and reducing waste. As McDonald’s vice president Bob Langert recently wrote on his corporate blog: “Environmental Defense is probably the best nongovernmental organization to find the intersection between profit and planet.”</t>
  </si>
  <si>
    <t>Poultry producers curtail antibiotics</t>
  </si>
  <si>
    <t>The effectiveness of medically important antibiotics for humans is threatened by their rampant overuse on farm animals. An estimated 70% of all antibiotics used in the United States are fed to healthy animals. In 2006, four of the nation’s top poultry producers reported ending this harmful practice after we persuaded major buyers such as McDonald’s not to purchase such poultry. Now pork is subject to a similar purchasing policy that we developed with Compass Group,America’s largest food service company.</t>
  </si>
  <si>
    <t>New life for coastal fishing communities</t>
  </si>
  <si>
    <t>In California, we helped design and win approval for a notrawl zone in Morro Bay encompassing nearly 6,000 square miles of prime marine habitat.We then partnered with The Nature Conservancy to purchase trawl vessels and their fishing permits. Under our program, permits will be leased back to fishermen who commit to sustainable fishing practices such as switching to hooks that reduce harm to bottom habitat. The initiative will help rebuild fisheries and revive California’s beleaguered fishing communities.</t>
  </si>
  <si>
    <t>Automakers to remove mercury from scrapped vehicles</t>
  </si>
  <si>
    <t>Environmental Defense brokered an agreement with EPA, automakers, steelmakers and recyclers to remove mercury switches from the 12 million cars that are scrapped each year across the country. The deal will prevent up to 75 tons of mercury, a potent neurotoxin, from being released into the air during the steel recycling process.We started the ball rolling by winning mercury legislation in Maine, successfully defending it in court, and then spreading the law to nine other states.</t>
  </si>
  <si>
    <t>A cleaner, healthier Chesapeake Bay</t>
  </si>
  <si>
    <t>Declining water quality created a vast dead zone in the Chesapeake Bay, threatening the nation’s most biologically productive estuary, so we teamed up with farmers to cut back on excessive fertilizer use on 42,000 acres around the bay.We’re providing the farmers with new technology that gives them more precise information on the amount of fertilizer their soil needs. The program, which can also save farmers money, is now being expanded to more of the bay’s watershed.</t>
  </si>
  <si>
    <t>China embraces market for cleaner air</t>
  </si>
  <si>
    <t>Working with Environmental Defense, China established a market-based system to cut sulfur dioxide pollution and now is exploring a similar approach for global warming gases. In 2006, we began four pilot projects with poor farmers in Xinjiang province. They will adopt farming practices that keep carbon dioxide out of the atmosphere and slow the spread of deserts. The conservation work will be paid for by companies seeking to lower global warming pollution.</t>
  </si>
  <si>
    <t>Loophole for dirty power plants closed</t>
  </si>
  <si>
    <t>Environmental Defense and our partner Earthjustice scored a major legal victory when a federal appeals court reversed a Bush administration policy that would have allowed thousands of aging power plants and industrial facilities across the country to expand without installing modern pollution controls. The court’s unanimous decision saved the bedrock “new source review” provision of the Clean Air Act, which empowers local communities to demand reductions when pollution is increased.</t>
  </si>
  <si>
    <t>Bringing rainforest nations into the fight against global warming</t>
  </si>
  <si>
    <t>The clearing and burning of tropical forests accounts for about 20% of all greenhouse gas emissions but current climate treaties do not address this problem. Environmental Defense and partners in Brazil took the first significant steps toward a plan that would award credits in the global carbon market to nations that reduce deforestation.We then worked closely with Papua New Guinea and Costa Rica to broaden support at international negotiations.</t>
  </si>
  <si>
    <t>Will Southern California ports become the nation’s greenest?</t>
  </si>
  <si>
    <t>The Los Angeles and Long Beach ports are America’s busiest harbor—and Southern California’s largest source of air pollution.Guided by our attorney Jerilyn Lopez Mendoza, who is vice chair of the harbor commission, the ports adopted a plan to slash emissions from ships, locomotives, trucks and cargo-handling equipment. The plan will cut air pollution in half within five years and represents the most comprehensive port cleanup in U.S. history.</t>
  </si>
  <si>
    <t>Northeast states unite to cut power-plant pollution</t>
  </si>
  <si>
    <t>Eight Northeast states agreed on a plan to implement the first multistate cap-and-trade program to cut global warming pollution. Under the plan, which Environmental Defense helped initiate and design, the states will cut greenhouse gas emissions from power plants 10% by 2019. The trading program creates competition so that the cuts will be made at the lowest cost.Western states now are discussing a similar regional initiative.</t>
  </si>
  <si>
    <t>Restoring Long Island Sound</t>
  </si>
  <si>
    <t>Nitrogen pollution in Long Island Sound has triggered algae blooms, created “dead zones” and contributed to the steep decline of the Long Island lobster industry. Roughly half the nitrogen comes from New York City sewage treatment plants. This year we helped bring about an agreement to cut 60% of the pollution from four of the largest plants, the strongest nitrogen removal plan in any U.S. city.</t>
  </si>
  <si>
    <t>Setting standards for farmed seafood</t>
  </si>
  <si>
    <t>Environmental Defense has partnered with leading seafood buyers, including Wegmans Food Markets, Bon Appetit and Compass Group, to develop purchasing standards for farm-raised seafood such as salmon and shrimp. The standards would limit contaminants in the seafood, reduce water pollution and protect ocean habitat.Our scientist Dr. Becky Goldburg also serves as the only environmental representative on the federal task force drafting organic standards for farmed seafood.</t>
  </si>
  <si>
    <t>Rewarding farmers who conserve the land</t>
  </si>
  <si>
    <t>With the majority of America’s land being managed by farmers and ranchers, the federal Farm Bill can be the nation’s most powerful economic tool for conservation. This year we built a left-right alliance of farmers, fiscal conservatives and international development groups to block the extension of wasteful farm subsidies that harm the environment.We aim to shift more dollars to conservation in the 2007 Farm Bill.</t>
  </si>
  <si>
    <t>Expanded protections for Florida beaches and coral reefs</t>
  </si>
  <si>
    <t>Linking science with grassroots outreach, we halted several destructive beach dredging projects in Florida and helped expand a no-fishing zone around the spectacular Dry Tortugas coral reef system in the Florida Keys. Thanks to our efforts, the area is now the largest fully protected shallow coral reef reserve on the East coast, sustaining fisheries up to 1,000 miles away along the Eastern seaboard.</t>
  </si>
  <si>
    <t>Applying a unique approach to the most serious environmental issues</t>
  </si>
  <si>
    <t>Environmental Defense takes an uncommon approach: showing how economic growth and a healthy planet can go hand in hand. With more Ph.D. scientists and economists than any similar group, we don’t just point out problems; we create lasting solutions. We work directly with businesses, government and communities in a nonpartisan manner, developing constructive alternatives that make sense for all.</t>
  </si>
  <si>
    <t>Restoring a Lake Erie watershed</t>
  </si>
  <si>
    <t>Our experts helped Ohio dramatically improve a program to restore water quality and habitat on 67,000 acres of Lake Erie watershed, one of America’s most intensively farmed landscapes. The changes give farmers more flexibility and $220 million in incentives to control erosion and restore streamside buffers and wetlands.Together, the measures will protect nearly 2,400 miles of streams and tributaries.</t>
  </si>
  <si>
    <t>Ad Council joins us in launching $100 million campaign</t>
  </si>
  <si>
    <t>The Ad Council—the force behind such memorable campaigns as Smokey Bear—joined us this year to educate and motivate Americans to fight global warming. Our messages have aired tens of thousands of times on stations across the country.TV, radio, newspaper, magazine, online and outdoor ads have directed more than 500,000 visitors to our campaign web site, fightglobalwarming.com.</t>
  </si>
  <si>
    <t>Hope for the Colorado Delta</t>
  </si>
  <si>
    <t>The Colorado River Delta along the U.S.-Mexico border is a crucial stopping point on the Pacific flyway visited by 395 species of birds, but decades of water diversions have degraded the estuary.We halted a dredging project that would have destroyed habitat, and now we are working to promote major restoration on both sides of the border.</t>
  </si>
  <si>
    <t>A WINNING COMBINATION</t>
  </si>
  <si>
    <t>What if Ph.D. scientists, economists and business experts could work together to solve environmental problems? It’s happening every day at Environmental Defense. Rather than engaging in confrontation, we sit down with other stakeholders, roll up our sleeves and introduce change.</t>
  </si>
  <si>
    <t>A landmark ocean conservation plan will protect a paradise off California’s coast</t>
  </si>
  <si>
    <t>2005 EDF Annual Report</t>
  </si>
  <si>
    <t>Only a handful of people knew of the undersea treasure lying off one of California’s most traveled coastlines until marine biologists compared notes with fishermen and unveiled a secret: In the waters off Big Sur, just south of Monterey, lay coral gardens seven feet tall. Here some of the world’s biggest rockfish roamed alongside a multitude of other rare species. Extending 200 miles offshore, this zone is one of just four places on Earth where an upwelling of water from the ocean floor distributes huge amounts of nutrients. It needs protection if future generations are to enjoy wild-caught fish from the region. But trawlers, dragging weighted nets along the ocean floor, were doing heavy damage. “This is one of the world’s most productive ecosystems,” said Jay Elder, harbormaster of Port San Luis. “Yet it wasn’t being adequately protected.” Insufficient scientific study and decades of disputes between fishermen and regulators had led to an economic and environmental collapse. In 2002, the government finally closed some areas to bottom trawling, but even this didn’t stop the persistent decline of fish stocks. The only hope was to ban trawling across a much larger area. But some fishermen were barely making a profit and vehemently objected to further restrictions. To break the logjam Environmental Defense marine ecologist Dr. Rod Fujita and our partners at The Nature Conservancy found a way to gain fishermen’s support. If the fishermen would honor large no-trawl zones, our partnership would buy out vessels and permits from willing sellers—and help the remaining fishermen market their sustainably caught fish at a premium price. “Environmental Defense is assisting us in building new markets that will revive fisheries and fishing communities,” said Elder. “Without this help in keeping us in business, we would not have come to the table. We don’t want to depend solely on tourism here.” Once trust was established, fishermen began disclosing highly confidential information on where they fished. “This was revolutionary,” noted Elder. “Fishermen never tell you their secrets.” Together, we mapped out no-trawl zones that achieved our ecological goals while still allowing fishermen to make a living by fishing in less critical areas. We then spearheaded the advocacy that won federal and state support for the plan. In the end, our prescription for safeguarding essential habitat prevailed over less protective proposals. The dramatic result is that nearly 6,000 square miles of undersea habitat (an area larger than Connecticut) will be protected, including underwater canyons, seamounts and corals that harbor a spectacular diversity of ocean life. Now California’s legendary rockfish fishery has a chance to survive, and historic fishing villages from Point Conception to Point Sur can remain vibrant—all thanks to a new consensus among habitually embattled stakeholders. “This solution allows us to be the ones doing the protecting,” said Captain Chris Kubiak, a trawl fisherman out of Morro Bay. “We never would have been able to help enact these protections without Environmental Defense.”</t>
  </si>
  <si>
    <t>Building a corridor of hope for the ocelot</t>
  </si>
  <si>
    <t>As the sun’s final rays filter through the thorn scrub at Laguna Atascosa National Wildlife Refuge, another world awakens. This is when the refuge’s most famous resident, the ocelot, begins to prowl. Once common across southern Texas, ocelots have almost vanished in the United States. First hunted for their pelts, then displaced by development, these sleek cats have been reduced to between 50 and 100 survivors. Roughly half of them are holding out in patches of thorn scrub around the refuge near the U.S.-Mexico border. The ocelots are safe while in the scrub. But hemmed in by farms, highways and the encroaching suburbs of Brownsville, they are in danger of inbreeding and face a high risk of being hit by cars. The nearest ocelots, in Mexico, are 150 miles away. “If we don’t do something to help them, this population will not be sustainable,” says our biologist Linda Laack, who in 20 years of researching ocelots has survived encounters with killer bees and rattlesnakes. Since the portion of the refuge suitable for ocelots is already at capacity, Environmental Defense is working with Texas landowners to expand habitat on neighboring lands. We also are collaborating with Pronatura Noreste, a Mexican conservation group, to map out prime habitat across the border and provide incentives for protection on private lands there as well. Our long-term goal is to create a cross-border corridor where ocelots and their kittens can flourish. Before our innovative Safe Harbor program, many ranchers and farmers were reluctant to improve wildlife habitat on their land. Some even destroyed habitat, fearing new restrictions if endangered species moved in. But Safe Harbor, adopted as official policy by the U.S. Fish and Wildlife Service, assures landowners that their efforts to restore habitat will not lead to new constraints on their property. Private landowners are the ocelot’s best hope for recovery. “By planting thorn scrub, I can help ocelots—and attract other wildlife as well,” says landowner Michael Scaief, who has a Safe Harbor agreement pending. “These improvements add value to my land.” This year marks the tenth anniversary of Safe Harbor. More than 45 species have come under its protective umbrella, including not just birds and mammals but also amphibians, fish, mussels, insects and plants. All told, more than 3.6 million acres have been enrolled in Safe Harbor nationwide, according to the Fish and Wildlife Service. As the Endangered Species Act faces a renewed attack on Capitol Hill, our landowner allies provide compelling testimony to support the act: “With Safe Harbor, the argument that landowners and endangered species are at odds is no longer valid,” notes our wildlife specialist Karen Chapman. Partners like Michael Scaief offer proof. As more landowners sign on, the ocelot may someday join the northern aplomado falcon and brown pelican as an endangered species brought back from the brink of extinction.</t>
  </si>
  <si>
    <t>Building momentum for U.S. action on global warming</t>
  </si>
  <si>
    <t>For many Americans, Hurricane Katrina’s devastating blow to New Orleans in August 2005 put an end to complacency about global warming. Climate change can’t be blamed for every hurricane or heat wave, but scientists say a hotter world will make the weather more extreme—and dangerous. Washington has been slow to confront this threat but much of America is moving forward. Governors, mayors, faith leaders, investors and some of the country’s mightiest corporations are not only calling for action but also taking bold steps themselves. In the space of one week last spring, General Electric, Xerox and the electric utility Exelon all pledged to cap their emissions of carbon dioxide, the gas produced by burning fossil fuels that is chiefly responsible for global warming. Environmental Defense helped build this momentum through new alliances. “One of the best ways to galvanize the federal government is to bring industry and powerful states into play,” says attorney Jim Marston, who coordinates our state efforts. In the Northeast, nine states are developing a regional plan to reduce carbon dioxide emissions. We served on New York Governor George Pataki’s task force that initiated the process. Power plants from Maine to Delaware—an area with emissions as high as Germany’s—would be required to cut carbon dioxide 10% by 2020. Under the plan, electric utilities could decide among themselves who would make the largest cuts, creating an emissions-trading market to achieve the required reduction at lowest cost. “Environmental Defense has been a consistently positive force, finding ways to bridge gaps between industry and the environmental side,” notes Franz Litz, New York State coordinator of climate change policy. In California, Governor Arnold Schwarzenegger took an even bolder step. He issued an executive order for a state plan to reduce carbon emissions 80% by 2050. California also became the first state to adopt standards to cut carbon pollution from cars, beginning with 2009 models. Our staff provided legal and technical advice to the state and helped advance similar vehicle measures in Connecticut and New Jersey. Meanwhile, North Carolina will set a target to reduce emissions statewide, thanks to a new law we helped design and pass. “The states alone can’t solve global warming, but they are putting the pressure on Washington,” says Marston. “Now instead of debating whether to address global warming Congress is talking about how to rein in emissions in a way that boosts the American economy.” In June 2005, a bipartisan majority of U.S. senators called for enacting “mandatory, marketbased limits on emissions of greenhouse gases.” Now Congress must follow those words with action. “Global warming is here,” says our chief scientist Dr. William Chameides. “Let’s hope it won’t take another disaster to persuade Congress to take initiative. The sooner we act, the better our chances to avert dangerous climate disruption.”</t>
  </si>
  <si>
    <t>Seizing an opportunity to clean up America’s
dirtiest power plants</t>
  </si>
  <si>
    <t>Towering above the Monongahela River in southwestern Pennsylvania, a 700-foottall smokestack belches a plume of toxic gases. The smokestack is the most visible sign of the Hatfield’s Ferry power plant, one of the nation’s dirtiest. This 35-yearold facility emits more than 135,000 tons of sulfur dioxide into the air each year. Why do half of all Americans breathe unhealthy air? Older coal-fired power plants are a big part of the problem. All told, power plants emit two-thirds of the nation’s sulfur dioxide and one-fifth of the nitrogen oxides, contributing to health problems ranging from heart attacks to asthma and other respiratory diseases. Pollution from these behemoths travels hundreds of miles. Hatfield’s Ferry and other dirty plants in the eastern half of the country should soon be cleaned up, thanks to strict new limits on pollution that Environmental Defense helped bring into effect. The U.S. Environmental Protection Agency’s new Clean Air Interstate Rule (CAIR) will deliver “the largest pollution reductions and health benefits of any air rule in more than a decade,” said EPA administrator Stephen Johnson. Our attorney Vickie Patton, a former EPA lawyer, was the first to make the case for the agency to adopt new standards for power plant pollution under the existing Clean Air Act, using a cap-andtrade system similar to the successful program we pioneered in 1990 to curb acid rain. The new rule, announced in March 2005, helped stall legislation that would have dismantled the Act. CAIR requires eastern states to cut sulfur dioxide 70% and nitrogen oxides 65%. By 2015, EPA estimates it will prevent 17,000 premature deaths a year and provide $80 billion in health benefits annually. Using market-based incentives to spur innovation and lower costs, the program will yield benefits that exceed compliance costs by 25 to 1. Environmental Defense laid the groundwork for CAIR in 2002, when we won a settlement that required EPA to enforce strict smog standards in hundreds of counties across the country with unhealthy air. We also secured a model statewide program to clean up power plants in North Carolina and took legal action against smokestack pollution from upwind states. Last summer, we used our nonpartisan approach to clean up diesel exhaust, another major source of air pollution. Teaming up with Senators George Voinovich (R-OH) and Thomas Carper (DDE), we helped pass the Diesel Emissions Reduction Act. The new law tackles diesel pollution nationally and authorizes $1 billion in incentives to clean up existing fleets, including trucks, ships, locomotives, school buses and tractors. “These smokestack and tailpipe initiatives will help restore healthy air to communities across the country,” says Patton. “Millions of Americans will breathe easier.”</t>
  </si>
  <si>
    <t>The power of new alliances</t>
  </si>
  <si>
    <t>When we come calling, government officials don’t expect us to bring along doctors, farmers, fishermen or business executives. Yet those are just the sort of unlikely allies who found common cause with Environmental Defense this year. People who care about human health and the natural world come from all walks of life. The expertise that our partners bring to the table helps us design solutions that protect the environment while taking into account the need for growth and jobs. As you page through this report, which covers just a sampling of our work this year, you will find many examples of the power of alliances, including corporate partnerships built on the model we pioneered with McDonald’s over a decade ago. (We accept no funding from our corporate partners.) This past year has been marked by great advances and significant challenges. In Congress, for the first time, a majority of senators voted to support enactment of a national cap on the emissions that cause global warming. Although the resolution is nonbinding, it could signal a historic turning point. Meanwhile, major companies like GE and Xerox pledged to cut their emissions, as did the mayors of more than 180 cities. Yet this also was the year Congress passed an energy bill that worsens our dependence on fossil fuels, the House of Representatives voted to dismantle core protections of the Endangered Species Act and the Environmental Protection Agency announced a woefully inadequate plan to address toxic mercury pollution from power plants. Clearly we have our work cut out for us. We must build on the new opportunities while keeping one step ahead of opponents who would turn back decades of environmental progress. To help guide our expanded efforts, I am pleased to welcome David Yarnold as executive vice president. In his 27 years at the San Jose Mercury News, David managed a fast-growing organization. He brings a wealth of expertise to our cause. This year’s results happened because of your generous support. Thank you.</t>
  </si>
  <si>
    <t>Winning results</t>
  </si>
  <si>
    <t>In 1991, when I was president of Time Warner, I was asked to join the President’s Commission on Environmental Quality. There were 25 of us, but it was the message Fred Krupp brought from Environmental Defense that resonated with me. He spoke of a commitment to rigorous science and the use of market incentives, and he convinced me of his group’s willingness to work with landowners, businesses and communities. Here were committed environmentalists who had replaced an adversarial framework with pragmatism. That doesn’t mean they settle for less; they raise the bar high and are very persistent. But the solutions they propose are always fair and inclusive. Since joining the board in 1998, I’ve particularly appreciated this constructive tone. The people out there building this country don’t want high-decibel confrontation; they want to make things happen, to create opportunities for solutions that are durable. Environmental Defense creates fundamental innovations like market incentives to cut sulfur dioxide pollution and revolving loan programs to rebuild fisheries. I believe in leveraging great ideas. When we figure out how to clean the air in Los Angeles, a similar approach often works in Beijing. That answer, that piece of intellectual property, may take $2 million to develop but will have billions of dollars’ worth of impacts globally. There are win-wins in life. To those who say, “You can’t have environmental progress and economic growth at the same time,” I show them how we find ways to make substantial progress in both. By the end, they tell me, “Environmental Defense must be the best-kept secret out there.” I’ve heard that a hundred times. Thank you for making this work possible.</t>
  </si>
  <si>
    <t>A few of our historic results</t>
  </si>
  <si>
    <t>A small group of scientists forms our organization to win a nationwide ban on DDT, which harmed wildlife and tainted human mother’s milk. As a result of the ban, bald eagles and other magnificent birds rebound across the country. Environmental Defense efforts bring all hunted whales onto the U.S. endangered species list. Our study of Mississippi River water helps pass the Safe Drinking Water Act, establishing the first comprehensive health standards for water nationwide. We help convince federal regulators to phase out lead from gasoline, leading to a dramatic decline in childhood lead poisoning. We play a key role in the treaty to phase out the use of CFCs, chemicals that damage the Earth’s ozone layer. The new Clean Air Act incorporates our innovative market-based methods to cut air pollution and acid rain. The measures reduce sulfur dioxide pollution faster than expected, at a fraction of the predicted cost. McDonald’s accepts the recommendations of our joint task force, eventually eliminating more than 150,000 tons of packaging waste. Our Safe Harbor plan is launched, giving landowners new incentives to help endangered species on their property. Deep cuts in unhealthful diesel pollution from farm and construction equipment are spurred by our national and local work. We help broker an agreement between Russia and the European Union, bringing into force the world's first treaty limiting global warming pollution.</t>
  </si>
  <si>
    <t>Plagued by air pollution, China looks to the market to clean up</t>
  </si>
  <si>
    <t>The Chinese media call it “the environmental storm.” With 16 of the world’s 20 most polluted cities, China has embarked on a mission to clean up its environment. A primary target is sulfur dioxide, which is a major contributor to acid rain and fine-particle pollution. Working with Environmental Defense, Beijing set a goal to cut sulfur dioxide emissions 10% below 2000 levels and has embraced market-based emissions trading as a way to do it. We began with pilot projects to cut power-plant pollution in several cities and provinces, eventually taking on one-third of China’s total sulfur dioxide emissions. Building on that success, we helped develop national regulations this year. Now we have been asked by the country’s environmental agency to be its partner in designing enforcement mechanisms. China’s dizzying growth rate has made it hard for the government to meet its environmental goals. “Market-based environmental policies like emissions trading offer China a way to keep pace,” says our chief economist Dr. Daniel Dudek, who introduced emissions trading to the country. In recognition of his work, Dudek was given the Friendship Award, China’s highest honor bestowed on a foreigner.</t>
  </si>
  <si>
    <t>Protecting the Amazon rainforest will reduce global warming</t>
  </si>
  <si>
    <t>In Brazil, we collaborated with the government, nonprofit organizations and grassroots groups to create a mosaic of reserves in the Terra do Meio, the last large tract of unprotected forest in the southeastern Amazon. The new reserves will complete an 85,000- square-mile corridor of exceptional biodiversity, slowing deforestation and sheltering endangered species such as spider monkeys and giant river otters. The clearing and burning of rainforests worsens global warming by releasing vast amounts of carbon dioxide into the atmosphere. Tropical deforestation accounts for some 20% of global warming pollution—nearly as much as total U.S. emissions. The indigenous peoples who inhabit the frontier have proven to be its best source of protection. Inside the reserves, deforestation has been reduced by 90%. Our project helps local and national groups improve the monitoring of reserve boundaries, mobilizes law enforcement and supports indigenous communities. “Forests are safer,” says our scientist Dr. Stephan Schwartzman, “with a local constituency for sustainability.”</t>
  </si>
  <si>
    <t>Discover Hetch Hetchy, Yosemite’s magnificent twin valley</t>
  </si>
  <si>
    <t>Ever since Hetch Hetchy Valley in Yosemite National Park was dammed and flooded to make a reservoir for San Francisco in the 1920s, advocates of national parks have dreamed of its resurrection. Now, thanks to Environmental Defense, that dream is one step closer to reality. Our groundbreaking study Paradise Regained has inspired broad public support and led to a series of Pulitzer Prize-winning editorials in the Sacramento Bee. As San Francisco upgrades its water system, our study proposes costeffective ways to supply the area with the same high-quality Tuolumne River water while returning Hetch Hetchy’s stunning waterfalls and glaciated rock faces to the American people. Prompted by Environmental Defense, Governor Schwarzenegger’s administration is weighing restoration studies, and the idea of resurrecting Hetch Hetchy Valley has quickly garnered bipartisan legislative backing. Restoration, says Assemblyman Tim Leslie (R-Tahoe City), “would be a priceless gift to future generations, not only for Californians but for all Americans.”</t>
  </si>
  <si>
    <t>Casting a lifeline to fishermen</t>
  </si>
  <si>
    <t>Until recently, traditional Cape Cod fishermen worried they would be forced out of business, spelling the end for some of America’s best-loved fishing towns. Generations of overfishing and flawed government regulations had nearly eradicated the historic cod fishery. To help replenish these stocks Environmental Defense teamed up with the Cape Cod Commercial Hook Fishermen’s Association, reinventing the way these small-boat fishermen work as a community. Together, we formed a co-op whose members are granted a percentage share of the allowable catch, thereby ending overfishing. Since the co-op holds a permanent interest in the fishery, it has an economic incentive to help the fish stocks recover. Profits are up, too, as fishermen are free to fish when market conditions are favorable. Now, other northeastern fishermen want our help developing such “catch share” systems.</t>
  </si>
  <si>
    <t>Defusing the water wars</t>
  </si>
  <si>
    <t>First as a chemical engineer and then as an environmental attorney, Mary Kelly has dedicated herself to harmonizing economic development and environmental protection in the American West. After serving for a decade as executive director of the Texas Center for Policy Studies, Kelly joined Environmental Defense in 2002 to take her work to the national level. “Some see a future of scarcity and water conflicts in the arid West. We have a different vision. Right now agricultural irrigation accounts for the bulk of water use in western states. If we give farmers economic incentives to use water more efficiently, they can benefit by transferring saved water to cities and ecosystems that need it.”</t>
  </si>
  <si>
    <t>Dr. John Balbus came to Environmental Defense in 2002 after seven years as a practicing physician at George Washington University, where he founded the Center for Risk Science and Public Health. He works with a broad range of allies in the medical community to reduce environmental risks to human health. “Imagine being able to predict and avoid the catastrophic downside of modern ‘miracles’ like PCBs, asbestos and leaded gasoline. For nanotechnology, our pacesetting work with leading companies gives us the chance to get out in front of a promising new technology and get it right the first time.”</t>
  </si>
  <si>
    <t>Clean energy for the poor</t>
  </si>
  <si>
    <t>A global perspective comes naturally to the former chairman and CEO of the International Herald Tribune. Previously, as long-time president of the Rockefeller Foundation, Peter Goldmark encouraged the foundation to get involved in global environmental issues. He joined Environmental Defense in 2003. “We can’t solve the problem of global warming without reducing air pollution in developing countries. We’re looking for ways to bring clean energy to the world’s poor and to help get China, India and other emerging economies involved in reducing greenhouse gas emissions.”</t>
  </si>
  <si>
    <t>Creating a plan to revive the seas</t>
  </si>
  <si>
    <t>In a 20-year career before joining Environmental Defense in 2003, David Festa worked in business and government, applying economic solutions to environmental problems. At the U.S. Department of Commerce, he directed the office of policy and strategic planning and helped win national fishery management reforms. “By using economic incentives in a new way, we can protect the oceans and also help fishermen and coastal communities. What we’re working toward is abundance: of safe seafood, clean beaches, vibrant communities and profitable, sustainable fisheries.”</t>
  </si>
  <si>
    <t>Global warming pioneers: Sowing the seeds for a better future</t>
  </si>
  <si>
    <t>We are working with farmers and foresters across the country to show how they can help slow global warming. By not tilling their soil, for example, some Kansas corn growers are keeping tons of carbon in the ground and out of the atmosphere. Farmers even could be paid to offset carbon dioxide emissions from power plants and other polluters. To ensure carbon is measured accurately, we are developing a field guide for use in such projects.</t>
  </si>
  <si>
    <t>Sport fishermen join with us to save a vital species</t>
  </si>
  <si>
    <t>Though lacking in glamour, menhaden are a key link in the East Coast food chain. These tiny fish are food for striped bass, osprey and loons. With menhaden numbers dwindling, we formed an alliance with the Coastal Conservation Association, representing 95,000 recreational fishermen. Together we won the first limits on the menhaden catch, so there will be enough for wildlife—and for commercial processors who rely on menhaden to make omega-3 nutritional supplements.</t>
  </si>
  <si>
    <t>A pair of victories will help keep antibiotics effective</t>
  </si>
  <si>
    <t>The rampant overuse of antibiotics on farms endangers the effectiveness of these wonder drugs for people. Now, after years of pressure from Environmental Defense and our partners, the U.S. Food and Drug Administration has banned Cipro-like antibiotics for poultry. In another advance, the Compass Group, America’s second-largest food service company, partnered with us on a new purchasing policy that will curtail the use of antibiotics to promote growth in pigs.</t>
  </si>
  <si>
    <t>FedEx hybrid trucks shift into high gear</t>
  </si>
  <si>
    <t>Low-emission hybrid-electric delivery trucks now travel the roads in New York, Sacramento, Tampa and Washington, DC, the result of our partnership with FedEx to transform truck technology. The trucks emit far less global warming pollution and go 57% farther on a gallon of fuel. FedEx will place more such trucks in other cities in 2006, and DHL, Frito-Lay, the U.S. Postal Service and other fleets also are ordering hybrids.</t>
  </si>
  <si>
    <t>Protecting critical wetlands on the Colorado River</t>
  </si>
  <si>
    <t>In Arizona, we helped convince federal and state agencies to consider protecting wetlands when dealing with Colorado River water shortages. Together we identified options to safeguard the Cienega de Santa Clara, the area’s largest wetland and home to the endangered Yuma clapper rail and desert pupfish. Our analysis showed that money could be saved and wetlands preserved through conservation and water transfers, which free up water from agricultural uses.</t>
  </si>
  <si>
    <t>Protecting a spectacular Hawaiian ecosystem</t>
  </si>
  <si>
    <t>Working with a coalition of fishermen and Native Hawaiian leaders—and with more than 20,000 Environmental Defense members submitting public comments— we convinced the state of Hawai`i to establish a marine refuge encompassing 1,000 square miles of state waters around the fragile Northwestern Hawaiian Islands. Now, precious coral reefs and endangered species such as the monk seal will be safer because of the scientific, economic and policy assistance we provided.</t>
  </si>
  <si>
    <t>Reforming America’s farm policy to benefit the environment</t>
  </si>
  <si>
    <t>We helped secure $3.4 billion in 2005 for farmers who restore wildlife habitat or create buffers along sensitive waterways. With the Farm Bill up for reauthorization in 2007, we have built a left-right alliance of fiscal conservatives, farmers, international development groups, environmental organizations and Latino groups. We will advocate reforms such as cutting trade-distorting subsidies to save tax dollars and boost support for conservation.</t>
  </si>
  <si>
    <t>Friendlier skies over L.A.</t>
  </si>
  <si>
    <t>We led negotiations with Los Angeles International Airport, resulting in $500 million in environmental and job benefits— the largest such agreement ever made—for communities affected by the airport’s expansion plan. Improvements include home and school soundproofing and pollution controls. Now the mayor has appointed our attorney Jerilyn Lopez Mendoza as a harbor commissioner overseeing the greening of L.A.’s port.</t>
  </si>
  <si>
    <t>Fish farms, a growth industry, could see a healthier future</t>
  </si>
  <si>
    <t>A leading retailer, Wegmans Food Markets, joined with Environmental Defense to promote environmentally sound seafood. In our partnership, we’re helping the supermarket chain develop purchasing standards and market topquality farmed seafood that does not deplete the oceans. The project will demonstrate how sustainable seafood can improve both business and the environment.</t>
  </si>
  <si>
    <t>Russia jump starts a climate treaty</t>
  </si>
  <si>
    <t>2004 EDF Annual Report</t>
  </si>
  <si>
    <t>Promoting public policy in Russia is like playing a game of chess. In 2004, the high-stakes match was over the fate of the Kyoto protocol, the world’s first treaty to reduce global warming pollution. Environmental Defense stayed several moves ahead of the opposition and helped lay the groundwork for an agreement between Russia and the European Union to bring the treaty into force. Rejected three years ago by the United States, the 1997 Kyoto agreement seemed a candidate for oblivion. With time running out, we had to turn elsewhere for leadership. The accord could take effect only if ratified by 55 countries that accounted for 55 percent of the industrialized world’s emissions in 1990. Already, 120 countries had ratified the treaty. But only Russia could switch it on. Moscow, however, was balking. Using flawed studies financed by ExxonMobil, opponents argued that compliance would slow Russia’s economic growth. President Vladimir Putin’s advisor Andrei Illarionov warned that pressure on Moscow to ratify amounted to “an undeclared war.” To bring Russia on board, we need- ed powerful allies. We began by recruiting Russian companies, explaining how Kyoto’s innovative emissions trading system —pioneered by Environmental Defense— would give them incentives to clean up operations at a lower cost. Russia’s electric power monopoly, United Energy Systems, worked with our economists to reduce global warming emissions from its 365 power plants; the giant natural gas company Gazprom then followed suit. We also provided key evidence to the Russian parliament showing that cutting global warming pollution would also reduce local air pollution, saving tens of thousands of lives each year. In the end, Kyoto’s fate lay with President Putin. We worked with the British, French and German governments to help broaden the discussion to include not only Kyoto but also Russia’s accession to the World Trade Organization, energy security and health. An agreement covering those concerns followed and, on November 4, President Putin signed the bill ratifying the Kyoto treaty. “Kyoto is a market signal heard around the world,” says our climate direc- tor Peter Goldmark. Although the treaty is a work in progress and has weaknesses we aim to fix, the world is far better off having a system in place that can be improved. “With the market for trading global warming emissions ramping up,” says Goldmark, “the United States can no longer afford to stand on the sidelines.” Environmental Defense has teamed up with leading American companies like DuPont and FedEx to reduce their emissions voluntarily. We also are promoting the McCain-Lieberman Climate Stewardship Act as a smart, sensible way to re-engage the United States in the global effort. The legislation calls for an economy-wide cap on heat-trapping gases. “With Kyoto coming into force, the playing field has shifted,” says Goldmark. “Forward-looking American companies now want their government to take action.”</t>
  </si>
  <si>
    <t>Taking aim at diesel pollution</t>
  </si>
  <si>
    <t>Allison Gobel’s dream is to play college tennis. But when the athletic 13-year-old was diagnosed with asthma last year, she was forced to modify her game plan. The Fresno, CA, resident now carries an inhaler and avoids practicing on smoggy days. “I’ll just have to live with it,” she says bravely. “I know lots of kids worse off than me.” The number of Americans with asthma has more than doubled in the past 15 years to more than 22 million. “It has reached epidemic proportions,” says Dr. John Balbus, director of our health program. Air pollution contributes to many health problems, including respiratory illnesses, heart disease and cancer. Across the nation, 159 million Americans breathe unhealthy air, according to the Environmental Protection Agency (EPA). “The good news is that we can do something about it,” says Balbus. Environmental Defense has set a goal of cutting major sources of unhealthful air pollution by 80% over the next ten years. We’re pushing for cleaner power plants, tougher emissions standards and programs to retrofit existing engines and win immediate reductions. One major source of harmful air pollution is diesel exhaust, that unmistakable black plume billowing from buses, bulldozers and barges. Diesel exhaust contains more than 40 cancer-causing compounds, ranking it among the most dangerous air pollutants. Three years ago, we worked with EPA to advance stricter limits on new diesel trucks and buses. Building on that action, the agency issued final rules this year to slash emissions from new diesel tractors, construction equipment and other non-road engines. The new rules require refineries to produce low-sulfur diesel fuel and engine makers to cut diesel emissions by 90%, a reduction that could prevent 12,000 premature deaths a year. The clean-fuel requirement also covers locomotives and marine transport. In response to an Environmental Defense lawsuit, EPA also agreed to tighten emissions limits for new diesel- powered stationary engines and backup generators. Some 350,000 such engines are in use nationwide, many located near schools and homes. Because diesel engines can remain in use for decades, we are showcasing ways to retrofit existing engines to reduce pollution faster. In New York, for example, we helped shape a citywide ordinance to clean up diesel machinery at city-sponsored construction sites. We also helped pass legislation in Texas and win funding in California for diesel retrofits. Under Texas’s $650 million incentive program, transit buses in Dallas and garbage trucks in Houston already are being equipped with new pollution controls. We’re now pressing for a national program. Says California pulmonologist Dr. William S. Lowery: “A child born today should not have to wait until she is an adult before she can breathe healthy air.”</t>
  </si>
  <si>
    <t>FINDING THE WAYS THAT WORK - Message from the president</t>
  </si>
  <si>
    <t>Not long ago, it would have been impossible for a U.S. economist, trained in capitalist theory, to be honored by the People’s Republic of China for designing market incentives. Yet that’s exactly what happened this fall when Environmental Defense chief economist Dr. Daniel J. Dudek received the Friendship Award, the highest honor conferred on foreign experts, for his work to reduce China’s air pollution— pollution that has been found as far away as New England. He is the first member of an environmental group to be honored in the 14-year history of the award. Dudek adapted a method that he and his colleagues had designed for the 1990 Clean Air Act in the United States. Hailed by The Economist as “the greatest green success story of the past decade,” that plan required U.S. power plants to cut sulfur pollution in half, but let plant owners decide how to make the cuts. The flexible incentives spurred innovations that cut the cost by a factor of ten, compared with industry predictions. No wonder China is engaged. The same market-based approach is at the heart of the Kyoto climate treaty, which Russia’s ratification brings into force, and the McCain-Lieberman Climate Stewardship Act, which we advocate as a first step to cut U.S. global warming pollution. The market approach, which sets a firm cap on emissions but allows flexibility in how the goal is met, automatically finds the least-cost pollution reductions. For nearly forty years now, when Environmental Defense has seen a problem, we don’t just oppose it—we propose an alternative and work directly with those involved to find answers. Often such solutions require uncommon alliances. Some were skeptical when we first approached McDonald’s a decade ago to join us in a waste-reduction partnership, but the company soon replaced its foam plastic sandwich boxes with less-wasteful packaging and bought more than $3 billion in recycled materials. We since have partnered with companies as diverse as Bon Appetit, Citibank and FedEx on issues ranging from antibiotic use to global warming. We accept no payments from our corporate partners. In the heartland, we are helping private landowners lay out the welcome mat for endangered species they once shunned. In the words of one partner, Texas cattle rancher Bob Long, “We’re out to prove that endangered species and cattle and people can all live together.” Nature abounds with such win-win situations—mutually beneficial relationships that make ecosystems more than the sum of their parts. The search for such synergies in human affairs is the essence of “finding the ways that work.” Thank you for your support that has made this year’s progress possible!</t>
  </si>
  <si>
    <t>Bringing species back from the brink</t>
  </si>
  <si>
    <t>Perched on a tuft of sedge grass, a tiny bog turtle basks in the sun. It’s a rare sighting; the elusive turtle will spend most of its life half-buried in the muck. What impact could its survival possibly have on the larger world? Plenty, says our wildlife scientist Dr. Tim Male. Besides occupying an important ecological niche, the turtle provides insight into how to restore vanishing ecosystems. The bog turtle’s habitat—wet meadows and sunny wetlands—is fast disappearing as farm pastures are swallowed up by development. America’s smallest turtle is also threatened by the illegal pet trade, with bog turtles fetching up to $2,500 in Tokyo pet shops. Populations in the Northeast have declined by 50% over the past two decades. Not since an asteroid hit Earth 65 million years ago have so many plant and animal species been at risk. “Biodiversity loss is the one thing for which our descendants are least likely to forgive us,” warns biologist Edward O. Wilson. The Endangered Species Act has sparked some impressive recoveries, including the bald eagle and gray wolf. But too few of the nation’s 1,300 listed species are improving. Since most endangered species rely on private lands to survive, Environmental Defense partners with landowners to restore habitat. “Some rare species thrive if we simply set land aside for them,” says Male, “but many, like the bog turtle, require active management.” Because bog turtles and livestock can live side by side in wet pastures, we’ve teamed up with farmers like Isaac McGhee, one of dozens of landowners we’re working with in New York, Pennsylvania and northern Maryland to improve bog turtle habitat. McGhee once grazed cows, but his dairy herd is long gone and his pastures have become overgrown. To help the turtle and other rare species like the Baltimore checkerspot butterfly and sedge wren, he’s cutting back invasive plants and may introduce goats to keep the land open. “I’ve raised eight children on this land,” he says. “Why not a few bog turtles?” The project, part of our Back from the Brink campaign, serves as a model for restoring ecosystems. We are focusing on 15 species to demonstrate how property owners can help species recover. Their actions are funded in part by conservation monies we helped secure in the 2002 Farm Bill. All told, our conservation programs now encompass more than three million acres in 25 states. “The endangered species list should not be a nursing home where species wait out their last days,” says Male. “By restoring habitat on farms, ranches and other working lands, we can spur the recovery of America’s wildlife.”</t>
  </si>
  <si>
    <t>Hope for a troubled fishery</t>
  </si>
  <si>
    <t>The rockfish passes its life in the slow lane. Living up to 200 years, it likes to hunker down in the deepwater canyons of the Pacific. For years, these ancient fish have been a mainstay of West Coast fishing communities from Canada to Mexico, but in the 1990s, the $70 million fishery collapsed, the latest casualty of overfishing, pollution and habitat damage. Fishermen found themselves locked in a frenzied race for the vanishing stocks. In 2002, time ran out. The federal government shut down much of the western continental shelf to trawling. For rockfish fishermen like Rich Young, the ban was devastating. Finding it impossible to stay in business, he made the wrenching decision last year to sell his boats. Many others did the same. With coastal communities in despair, Environmental Defense saw an opportunity to help the Pacific states revive these fisheries. We knew we needed to bring fishermen on board, and Rich Young became a ready ally. He had seen the disastrous results of old-style fishery management and was ready to embrace something new: a market-based approach. We proposed that the regional management council assign each fisherman a percentage share of the total allowable catch, that is, a catch share. As a fishery recovers, the value of each share increases. In dozens of fisheries worldwide, such systems have ended the lifethreatening race for fish, rebuilt stocks and ensured year-round profitability. Accompanied by commercial fishermen, Environmental Defense organized workshops along the Pacific coast to build consensus. “We introduced incentives that enable fishermen to coordinate with each other rather than compete,” says Young. The next step is for the management council to adopt catch shares. For this initiative to succeed, adequate funding will be needed. California’s budget crisis had impoverished the state’s fishery programs, so this year we helped persuade the legislature to pass the California Ocean Protection Act. The new law features a $10 million trust fund to improve monitoring and enforcement for such undersea gems as the Channel Islands Marine Sanctuary. It also establishes an innovative revolving loan program, designed by Environmental Defense, to provide seed money for fisheries restoration. Our marine ecologist Dr. Rod Fujita is optimistic about the combination of allocated catch shares and money for restoration. “When fishermen are better off economically,” he says, “they have an incentive to protect the resource.” “Environmental Defense,” adds Young, “is the first group to recognize the human dimension to the crisis in the oceans.”</t>
  </si>
  <si>
    <t>Four things attracted me to Environmental Defense: its commitment to strong science, its nonpartisan approach, its reputation for harnessing market forces and its track record of success. Employing more Ph.D. scientists and economists than any similar organization, Environmental Defense has shown exceptional ability to engage key players —whether businesspeople, landowners, fishermen or government agencies—and find solutions to environmental problems. Again this year, some of the environmental policy decisions made in Washington were disappointing. But Environmental Defense continued to make progress by forging bipartisan coalitions and by finding new avenues for success at home and abroad. Here are just some of this year’s results: Climate: When prospects for the Kyoto global warming treaty dimmed, Environmental Defense helped broker a deal between Russia and West European governments, bringing this international market-based system into force. (See page 4) Ecosystems: Recognizing that most endangered species depend on privately owned lands for survival, we expanded our partnerships with farmers and other landowners to restore wildlife habitat, putting threatened species like the bog turtle on the path to recovery. (See page 6) Health: Working with the Environmental Protection Agency, we won strict limits on pollution from diesel-powered tractors, construction equipment and other non-road engines, which had been among the most under-regulated sources of unhealthful air pollution. According to EPA, the new rules could prevent 12,000 premature deaths a year. (See page 8) Oceans: Environmental Defense built a consensus with Pacific Coast commercial fishermen to propose a workable, science-based plan for reviving the Pacific rockfish fishery, declared a federal disaster in 2000. (See page 10) Your contribution to Environmental Defense pays handsome dividends in ensuring a cleaner, healthier world for us to enjoy and pass on to our children. Support this year set a new record. I thank you for making these results possible.</t>
  </si>
  <si>
    <t>SOME OF OUR HISTORIC ACHIEVEMENTS</t>
  </si>
  <si>
    <t>A small group of scientists forms our organization and sets out to win a nationwide ban on DDT, which had been harming wildlife and was found in human mother's milk. The ban helps bald eagles and other magnificent birds rebound across the country. Environmental Defense efforts bring all hunted whales onto the U.S. endangered species list. Our study of Mississippi River water helps pass the Safe Drinking Water Act, establishing the first comprehensive health standards for water nationwide. We help convince federal regulators to phase out lead from gasoline, leading to a dramatic decline in childhood lead poisoning. We play a key role in the treaty to phase out the use of CFCs, chemicals that damage the Earth’s ozone layer. The new Clean Air Act incorporates our innovative market-based methods to cut air pollution and acid rain. The measures reduce sulfur dioxide pollution faster than expected, and at a fraction of the cost. Our Safe Harbor plan gives landowners new incentives to help endangered species on their property. Seven of the world's largest corporations join us in a partnership to address global warming, setting firm targets to reduce their greenhouse gas emissions. We help create the 1,200-mile-long Northwestern Hawaiian Islands Coral Reef Ecosystem Reserve. The first FedEx hybrid electric trucks hit the road, the result of our four-year partnership with FedEx to transform truck technology. The new vehicles cut smog-forming pollution by 65%, reduce soot by 96%—and go 57% farther on a gallon of fuel.</t>
  </si>
  <si>
    <t>Discover Hetch Hetchy</t>
  </si>
  <si>
    <t>Our groundbreaking study Paradise Regained has inspired public and legislative support for restoring California’s Hetch Hetchy Valley, dammed in the 1920s as a reservoir for San Francisco and submerged under 300 feet of water. As the city upgrades its water system, our study proposes new alternatives to supply the area with high-quality water while returning Yosemite’s magnificent twin valley to the American people.</t>
  </si>
  <si>
    <t>Sending a message to Detroit</t>
  </si>
  <si>
    <t>Working with grassroots groups, we helped pass clean-car legislation in Connecticut and New Jersey. These victories build on our success in California, which this year announced rules requiring a 30% reduction in global warming pollution from new passenger vehicles by 2016. In all, eight states representing 25% of the nation’s auto market have adopted pollution limits stricter than the federal standard.</t>
  </si>
  <si>
    <t>The San Joaquin kit fox is one of dozens of species to benefit from Safe Harbor, a wildlife program developed by Environmental Defense and adopted by the U.S. Fish and Wildlife Service. Now celebrating its tenth anniversary, Safe Harbor encourages landowners to restore wildlife habitat voluntarily by assuring them that doing so will not lead to new restrictions on their property.</t>
  </si>
  <si>
    <t>Disposing of mercury safely</t>
  </si>
  <si>
    <t>A federal court upheld a Maine law we helped draft requiring automakers to pay for removing toxic mercury from junked cars. We’ve advanced similar legislation in New Jersey and Pennsylvania and got automakers to take responsibility for mercury cleanup in Minnesota. We’re now negotiating with automakers and EPA for a national solution. Mercury has been linked to neurological problems in children.</t>
  </si>
  <si>
    <t>Restoring the Forgotten River</t>
  </si>
  <si>
    <t>Working with landowners and government officials, Environmental Defense is helping restore the Forgotten River, a 200-mile stretch of the Rio Grande above Big Bend National Park in West Texas. We helped win federal funds to conserve irrigation water, launched an initiative to replace invasive salt cedar with native willow and cottonwood, and established a water trust to protect stream flows.</t>
  </si>
  <si>
    <t>Closing the snowmobile loophole</t>
  </si>
  <si>
    <t>We won a lawsuit that compels EPA to reexamine its proposed snowmobile standards that would exempt one-third of new machines from meeting stricter emission limits. A single snowmobile can pollute as much per hour as 100 cars, but affordable technology for cleaner engines is available today. We’re pressing EPA to close the loophole and establish stronger rules to protect health.</t>
  </si>
  <si>
    <t>Preserving a paradise in Cuba</t>
  </si>
  <si>
    <t>Cuba’s most unspoiled coral reef ecosystem, the Gardens of the Queen, is on the verge of national park status, thanks to years of Environmental Defense work under a U.S. government license. A chain of mangrove islands off the southern coast, the Gardens are now better protected from long-net fishing. We also worked to promote sustainable practices at coastal hotels.</t>
  </si>
  <si>
    <t>Keeping antibiotics working</t>
  </si>
  <si>
    <t>Foodservice giant Bon Appetit partnered with us to develop an innovative purchasing policy that requires its suppliers to forego the routine use of medically important antibiotics when raising chickens. The company, which serves 300,000 meals a day, joins McDonald’s and our other allies in the effort to keep these wonder drugs working in the treatment of human disease.</t>
  </si>
  <si>
    <t>Spreading the word on global warming</t>
  </si>
  <si>
    <t>Six consumer product companies— Clif Bar, Odwalla, Organic Valley, Silk, Stonyfield Farms and Trinity Springs— have partnered with us to publicize our Global Warming: Undo It campaign this year. Our joint efforts have attracted more than 350,000 supporters who contacted their senators urging passage of the McCain-Lieberman Climate Stewardship Act to reduce global warming pollution.</t>
  </si>
  <si>
    <t>New Jersey acts to contain sprawl</t>
  </si>
  <si>
    <t>The 800,000-acre Highlands will have added protection, thanks to a law we helped pass to guide development, protect endangered species and safeguard a vital aquifer. The legislation encourages the use of transferable development rights, an anti-sprawl approach that redirects development away from sensitive habitat and toward appropriate growth areas, without use of public funds.</t>
  </si>
  <si>
    <t>A partnership with fishermen</t>
  </si>
  <si>
    <t>With 82 major fish species in decline in North American waters, we helped halt legislation in nine states that threatened to undermine states’ ability to preserve sensitive habitats. We then found common ground with conservation-minded sport fishing groups. Together, we reduced unnecessary beach dredging in Florida and are preserving habitat for key fishery species.</t>
  </si>
  <si>
    <t>Sustainable seafood</t>
  </si>
  <si>
    <t>To reach retail consumers and leading wholesale fish buyers, we built a nationwide campaign to increase the purchase of sustainably harvested seafood. We introduced an expanded version of our popular Seafood Selector, adding information on mercury and other contaminants. Now consumers can get seafood health and environmental information never before available in one place.</t>
  </si>
  <si>
    <t>Sowing the seeds for a carbon market</t>
  </si>
  <si>
    <t>We are working with the Nez Perce tribe in Idaho to restore native forests and with farmers in Kansas and Louisiana to sequester carbon in soils by using no-till agriculture. These projects, part of our nationwide effort to enlist landowners to help curb global warming, will also benefit wildlife and reduce water pollution.</t>
  </si>
  <si>
    <t>Clearing the air in the Rockies</t>
  </si>
  <si>
    <t>To prevent worsening air pollution in the Rocky Mountain region, we led a successful effort to get EPA to require cleaner summertime gasoline in the Denver area. We also teamed up with ranchers and local environmental groups to bring legal action to stop uncontrolled natural gas development in Wyoming’s million-acre Powder River Basin.</t>
  </si>
  <si>
    <t>A market solution to an oceans crisis</t>
  </si>
  <si>
    <t>In the Gulf of Mexico, red snapper fishermen voted overwhelmingly for our plan to rebuild severely depleted stocks through the allocation of catch shares. We conducted Congressional briefings on the plan and won the support of the administration. The new program will take effect in January 2006, ending the destructive race for fish.</t>
  </si>
  <si>
    <t>A corridor of hope in the Amazon</t>
  </si>
  <si>
    <t>In Brazil, we are coordinating with grassroots groups, scientists and the government to protect the Maine-sized Terra do Meio, the last large tract of unprotected forest in the eastern Amazon. Safeguarding the region will protect indigenous peoples and wildlife while guarding against deforestation, a major cause of global warming.</t>
  </si>
  <si>
    <t>Cleaning up dirty diesels will help asthma sufferers</t>
  </si>
  <si>
    <t>2003 EDF Annual Report</t>
  </si>
  <si>
    <t>For our New York regional director Andrew Darrell, the reconstruction of lower Manhattan is personal. He was in his apartment just blocks from the World Trade Center on the morning of September 11, 2001. Over the next 18 months, Darrell and his daughter Una passed by the site on their way to the playground. As the neighborhood struggled to revive, Darrell noticed the air was heavy with diesel exhaust, which is linked to asthma, increases in emergency room visits, cancer and other health effects. “It struck me that this city’s noble efforts at rebuilding were actually threatening the health of New Yorkers,” he says. So Darrell brokered an agreement with Governor George Pataki to require the use of ultra-low-sulfur diesel fuel and the latest pollution-reducing retrofit technologies. This landmark achievement, which will cut air pollution at the site by up to 90%, has become a model for cleaning up other large construction projects. Although bulldozers are obvious offenders, diesel pollution is pervasive. In America’s heartland, diesel engines power tractors, combines and even irrigation pumps. At ports, tugboats and other vessels belch plumes of black exhaust. And at schools and hospitals, highly polluting backup electricity generators have become common. The cumulative health effects are serious. California’s South Coast Air Quality Management District recently concluded that 70% of the cancer risk from air pollution in Los Angeles is attributable to diesel particulates. Yet diesel engines have been regulated weakly. Three years ago, before the issue was on the radar screen of most policymakers, Environmental Defense attorney Janea Scott served as the lone environmentalist on an EPA advisory committee. Scott pressed to tighten limits on emissions and to require low-sulfur fuel for nonroad diesels. To bolster her case, we helped convince western governors and Native American leaders to endorse stricter rules and then collaborated with the American Lung Association on a comprehensive study of the problem. According to The Associated Press, our joint report helped speed up release of EPA’s proposed rules to slash emissions from new farm and construction equipment by 90%. “Environmental Defense has played a pivotal role in highlighting the health risks of diesel pollution,” says John Kirkwood, president of the American Lung Association. Because existing diesels are replaced slowly, we seek to accelerate their cleanup. For example, we helped pass legislation in Texas creating a $650 million incentive fund for diesel retrofits and helped shape an initiative in New York to cut emissions from ferries. “Every major city suffers from diesel super-polluters,” says Scott. “These costeffective measures can be used everywhere.”</t>
  </si>
  <si>
    <t>Quotas give fishermen
a stake in the future</t>
  </si>
  <si>
    <t>The marine forecast for the Gulf of Mexico calls for heavy seas and gale-force winds, but the red snapper fleet is heading out anyway. “We don’t have a choice,” explains captain Wayne Werner. Shortened fishing seasons, meant to limit overfishing, have forced fishermen into dangerous races called derbies, where they quickly harvest as many fish as possible. Competing in a derby two years ago, Werner’s boat went down in bad weather. He and his crew spent nine hours in a life raft before being rescued. Not only are derbies dangerous, but fishermen racing against the clock catch and kill tons of undersized or unwanted fish inadvertently. “We’re cutting our own throats,” says Werner. Whether in the Atlantic, the Pacific or the Gulf of Mexico, many fisheries share the same problem: too many boats chasing too few fish. According to the Pew Oceans Commission, nearly one-third of commercially important U.S. fish stocks are in serious decline, including swordfish, cod and flounder. Environmental Defense has long advocated the use of Individual Fishing Quotas, or IFQs, as one of the best tools available to rebuild fisheries. Such quotas have worked in more than 100 fisheries worldwide, but unfortunately Congress imposed a moratorium on new IFQ programs seven years ago, largely in response to concerns about the allocation of fish and jobs. To get the ban lifted, we brought fishermen to Washington so congressional leaders could hear of their plight firsthand, and we helped secure the support of the Bush administration. Concurrently, we mobilized local fishing communities and urged the Gulf of Mexico Fishery Management Council to plan on IFQs for the snapper fishery. Our fisheries biologist Pamela Baker, a member of the Council’s IFQ advisory panel, helped develop options for a new program that likely will be implemented in 2004. Under the program, fishermen would be assigned individual shares of the annual allowable catch. This lets them decide when weather and market conditions are most favorable and eliminates incentives to overfish. “IFQs give fishermen a direct stake in conserving the resource,” explains our economist Dr. Peter Emerson. “As stocks recover, the allowable catch increases.” If a fisherman wants out of the business, he can sell his shares. Fishing can be profitable year-round, with consumers benefiting from a steady supply of fresh fish. Inspired by momentum for IFQs in the Gulf reef fishery, regional councils are now developing quota systems for Pacific groundfish.“Quotas won’t solve every problem,” says veteran fishing captain Russell Underwood, “but they’re our best hope for keeping the fishing industry afloat.”</t>
  </si>
  <si>
    <t>The road to cleaner air</t>
  </si>
  <si>
    <t>It looks and drives like a standard FedEx Express delivery truck. But the new hybrid electric vehicle to be tested in U.S. cities in 2004 is much friendlier to the environment. Soon FedEx hopes to have these lowpolluting hybrid trucks rolling off the assembly line. This innovation resulted from a four-year partnership between the world’s largest express transportation company and Environmental Defense to create the delivery truck of the future. The new trucks are much cleaner, thanks to advanced engineering that will cut unhealthful, sooty emissions by 90%, smog-causing nitrogen oxides by 75% and greenhouse gases by 33%. What’s more, the new hybrids will go 50% farther on a gallon of fuel. “We approached FedEx with a challenge and the company has risen to it,” says Gwen Ruta, the director of our Alliances program. In 2001, FedEx and we jointly invited truck manufacturers to submit designs that would meet strict limits on emissions without compromising performance or increasing overall costs. More than 20 manufacturers responded, ranging from the biggest names in the business to a tiny company working out of a garage. The contract was awarded to Eaton Corporation, an industry leader in truck transmissions. In May 2003, FedEx agreed to purchase the initial 20 hybrid vehicles, making it the first delivery company to step forward with a long-term commitment to use hybrid technology. “The clear environmental and business gains signal a revolution in truck technology and set a new standard for the industry,” said David J. Bronczek, president of FedEx Express. If the prototypes perform as expected, the company plans to replace all of its 30,000 medium-duty trucks with hybrids over the next decade. In addition to the hybrid electric drive train, the new trucks use regenerative brakes to recapture energy normally lost when braking. The technology is ideally suited to the stop-and-go delivery business. Fuel savings and reduced maintenance will offset the trucks’ higher initial cost. Already the project has sparked interest among other truck fleet operators such as the U.S. Postal Service, Pepsi-Frito Lay and even the U.S. Army. Environmental Defense accepts no funds from corporate partners, so our work on this project was possible thanks to the Goldman Fund and other contributors. For every 10,000 of the new hybrid trucks, greenhouse gas emissions will be reduced by 75,000 tons annually, the equivalent of planting 1.9 million trees. Imagine how much cleaner America’s air would be if all 500,000 of the nation’s delivery trucks used this technology. That vision no longer seems so farfetched.</t>
  </si>
  <si>
    <t>Endangered species find
unlikely allies on the ranch</t>
  </si>
  <si>
    <t>It was a classic Texas land dispute. Landowners fearing federal restrictions barred scientists from entering their property to try to save the endangered Houston toad. Prospects were dim for the small amphibian, a victim of suburban sprawl. Only a few toads remained in the Lost Pines area of Bastrop County, TX. An unlikely guardian appeared in the person of Bob Long. A self-described “gun-toting, redneck, Texas preacher,” Long never had seen a Houston toad— a species whose presence indicates a healthy ecosystem. But he was sure he didn’t need any federal agents on his 550- acre ranch, which is prime toad habitat. Environmental Defense was looking for someone to lead the way. We approached Long, the county GOP chairman, and asked him to join our Safe Harbor initiative. Safe Harbor helps landowners restore habitat voluntarily without adding new restrictions on their property. Long signed a Safe Harbor agreement and gave the toad a chance to survive. He planted native grasses, reined in his cattle and fenced off ponds where the toad breeds. The project was supported by the Leopold Stewardship Fund, a partnership between Environmental Defense and the Sand County Foundation. The work paid off. This year, for the first time, Long heard the haunting mating call of Houston toads on his ponds. Migratory songbirds also appeared. Now, other property owners are following Long’s example and joining Safe Harbor. All told, our landowner conservation programs encompass more than three million acres in 25 states. Enlisting landowners is critical to saving endangered species, most of which depend on private lands for survival. “Working with ranchers, we learned that if people are given incentives, they become enthusiastic participants in protecting species,” says our ecologist David Wolfe. Many more such partnerships will be created through the new Environmental Defense Center for Conservation Incentives. Launched with a $5 million grant from the Doris Duke Charitable Foundation, the Center will use economic incentives to preserve biodiversity on private lands. Among its first beneficiaries will be the tiny bog turtle, which ekes out a precarious existence in northeastern farm ponds. These efforts come at a critical time. Across the country, privately owned wildlife habitat is fast disappearing; and in Congress, the Endangered Species Act is under attack on its 30th anniversary. Sometimes, it just takes the right person to do the right thing for endangered species. Says Long: “We’re out to prove that endangered species and cattle and people can all live together.”</t>
  </si>
  <si>
    <t>One recent morning, I rowed along a Connecticut river near my home. As I glided past an asphalt factory in the pre-dawn mist, the sight of a great blue heron wading along the shore was an unexpected gift from a river beginning to spring back to life. It reminded me of the progress America has made in stopping industrial waste from being dumped into our waterways. The power of nature to heal itself— given the chance—is inspiring. We’ve seen spectacular birds like the osprey and bald eagle recover from the scourge of DDT and rebound from the edge of extinction. Earth’s ozone layer is on the mend. The air in most U.S. cities is cleaner than when I was young, and children are much less likely to suffer from lead poisoning. Such gains did not just happen. They resulted from hard-won victories like the ban on DDT, the treaty on ozone-depleting chemicals, removal of lead from gasoline and passage of the Clean Air Act with its innovative acid rain program. Environmental Defense is proud to have played a major role. Yet daunting problems remain. Pressure is mounting to drill for oil in pristine places, species are threatened by loss of habitat and the number of large ocean fish has plummeted 90%. We need further reductions in air pollution to solve the acid rain problem and reduce asthma attacks. Meeting these challenges will take sound science, persistence and fresh thinking. No challenge is more formidable than global warming. Environmental Defense is working with companies like BP, DuPont and Entergy to lead the way in cutting greenhouse gas emissions. Such voluntary actions will not be enough, however, so we also are working on state legislation and promoting the Climate Stewardship Act introduced by Senators John McCain and Joseph Lieberman to curb emissions nationwide. The McCain-Lieberman bill won unexpectedly strong support from 43 senators on its first vote, marking a shift in political momentum on global warming, and Senator McCain has vowed to persevere. So will we. As you read about this year’s results in the following pages, remember to give yourself part of the credit, because it is your generous support that has made this progress possible. Thank you!</t>
  </si>
  <si>
    <t>I am as passionate about protecting the environment as I am serious about business. So, years back, when I heard about an environmental group that was applying the best practices of business to produce results, I got involved right away. Environmental Defense finds ways to help the environment that actually benefit the economy, such as using market incentives to achieve the greatest pollution reductions at least cost. Focusing on the most serious environmental problems, it employs more Ph.D. scientists and economists in environmental advocacy than any similar group. Some of the environmental policy decisions made in Washington this year have been very disappointing. But Environmental Defense continued to make progress by working in its traditionally bipartisan manner and by finding new avenues for action with businesses, communities, landowners and others. Here are some of this year’s results: Biodiversity: Because most of the nation’s endangered species depend on private lands for survival, Environmental Defense expanded its program for private landowners to improve habitat for endangered species. Its landowner conservation efforts now encompass more than three million acres. (See page 4) Climate: A partnership with FedEx yielded a new hybrid electric delivery truck that is 50% more fuel-efficient and will cut global warming emissions and other pollutants dramatically. (See page 6) Health: Recognizing that diesel exhaust is one of the most unhealthful and underregulated types of air pollution, Environmental Defense helped persuade the Environmental Protection Agency (EPA) to propose tougher limits on emissions from nonroad diesel engines. (See page 8) Oceans: Years of work paid off when Congress lifted a moratorium on Individual Fishing Quotas, an innovative method to prevent overfishing. Teaming up with fishermen, Environmental Defense helped develop a new quota system for the red snapper fishery in the Gulf of Mexico. (See page 10) Your contribution to Environmental Defense is a wise investment in a cleaner, healthier world. Support and revenue this year set a new record, and Fred Krupp and his team have delivered ample dividends, as you will see in this report. Many thanks to the staff— and to you—for making it happen.</t>
  </si>
  <si>
    <t>SOME OF OUR MAJOR VICTORIES</t>
  </si>
  <si>
    <t>A small group of scientists forms our organization after winning their first case against DDT, which had been harming wildlife and was found in mother’s milk. Our health study of Mississippi River water helps pass the Safe Drinking Water Act. We help convince federal regulators to phase out lead from gasoline, bringing about a dramatic decline in childhood lead poisoning. We play a key role in the treaty to phase out the use of CFCs, chemicals that damage the Earth’s ozone layer. The new Clean Air Act incorporates our innovative market-based methods to cut air pollution and acid rain. Our Safe Harbor plan offers private landowners new incentives to help endangered species on their property. Our Scorecard web site reveals toxic chemical releases by zip code, leading to actions to reduce pollution. Seven of the world's largest corporations join us in a partnership to address global warming, setting firm targets to reduce their greenhouse gas emissions. We help create the 1,200-mile-long Northwestern Hawaiian Islands Coral Reef Ecosystem Reserve. We aid in passing California’s first-in-the-nation law to reduce global warming emissions from vehicles.</t>
  </si>
  <si>
    <t>More of this year's results - Health</t>
  </si>
  <si>
    <t>As a result of an Environmental Defense lawsuit, Alcoa agreed to reduce smogforming pollution by 90% at its Rockdale, TX, aluminum smelter, the nation's largest industrial polluter. Colorado utility Xcel Energy cut power-plant emissions of sulfur dioxide and nitrogen oxides that contribute to Denver’s brown cloud of smog. The action resulted from legislation that we helped create. Our initiative with EPA and the American Chemistry Council is making available an unprecedented amount of health data on 2,200 heavily used chemicals. We are monitoring the process to ensure that companies comply with their commitments. Recognizing that Los Angeles has less open space than most U.S. cities, we launched a citywide land trust to create parks in the city's urban core and helped secure a $1 million donation from Staples Center Arena to create a park. Our lawsuit pressing EPA to enact more rigorous emissions limits for snowmobiles has focused public attention on this under-regulated source of pollution. A single snowmobile can pollute as much as 100 cars.</t>
  </si>
  <si>
    <t>More of this year's results - Climate</t>
  </si>
  <si>
    <t>We led efforts to advocate the bipartisan McCain-Lieberman Climate Stewardship Act to curb greenhouse gases, which gained an impressive 43 supporters on its first vote. We helped Maine become the first state to set goals for reducing greenhouse gas emissions statewide. We now are working with Connecticut, New Mexico, New York and North Carolina to advance similar legislation. The Chinese government announced plans for a national sulfur dioxide emissions trading system based on our pilot projects in China. The program creates a model for reducing greenhouse gas emissions in the future. We reached agreement with the National Association of Conservation Districts, representing 3,000 rural communities nationwide, to conserve farm and forest lands as greenhouse gas offsets. Projects range from no-till agriculture in Oregon to methane reduction at New York dairies. Scenic vistas in national parks and wilderness areas will improve thanks to our legal settlement with EPA, which compels the agency to adopt limits on hazeforming pollutants from aging power plants and other industrial sources.</t>
  </si>
  <si>
    <t>More of this year's results - Biodiversity</t>
  </si>
  <si>
    <t>Our project with landowners to protect the endangered San Joaquin kit fox from coyotes is now under way with approval from the U.S. Fish and Wildlife Service. The endangered California red-legged frog, immortalized in Mark Twain’s story, is one leap closer to safety thanks to a Safe Harbor agreement with the Robert Mondavi Winery, which will restore riverside habitat where the frog breeds. We prompted the financial giant Citigroup to use 30% post-consumer recycled copy paper in all its offices, saving 6,700 tons of wood a year, enough to build 500 homes. We helped secure key environmental safeguards for the destructive Camisea pipeline in Peru's rainforest, setting a precedent for other controversial projects. Critical wildlife habitat around New York City gained protection after we helped secure $60 million to buy New York Harbor wetlands and then persuaded developers to keep a major section of New Jersey's Meadowlands intact.</t>
  </si>
  <si>
    <t>More of this year's results - Oceans</t>
  </si>
  <si>
    <t>Environmental Defense biologists helped design and win support for the first interstate system of marine protected areas, located along the southeastern U.S. coast. The network comprises ten strategic tracts where fishing and other extractive activities are prohibited. Acting against federal preemption, we defended the right of coastal states to protect their shorelines from drilling activity and helped preserve a ban on new offshore oil and gas drilling. In Florida and North Carolina, we helped scale back harmful beach dredging projects that bury reefs and other habitats used by fish and endangered sea turtles. We helped fend off challenges to one of the nation’s largest marine reserve networks, in California’s Channel Islands, celebrated as America’s Galapagos. Under pressure from Environmental Defense and our allies, the French government suspended public financing of a controversial nickel-cobalt mine in New Caledonia that threatened one of the world’s richest coral reef systems.</t>
  </si>
  <si>
    <t>Staying ahead of the curve</t>
  </si>
  <si>
    <t>2002 EDF Annual Report</t>
  </si>
  <si>
    <t>In 1967, four scientists on Long Island set out to end the use of DDT, the pesticide Rachel Carson warned about in Silent Spring, and Environmental Defense was born. DDT threatened the survival of magnificent birds like the osprey by causing their eggshells to weaken and crack. Our founders tried what was then an unconventional approach: They went to court on behalf of the environment. Their continued efforts led to a nationwide ban on DDT in 1972 and the beginning of modern environmental law. Today, Environmental Defense is a national organization with eight regional offices and more than 300,000 members. Employing the largest staff of Ph.D. scientists and economists of any environmental advocacy group, we’ve developed ways to help the environment that actually benefit the economy. When necessary, we still go to court. But increasingly we work directly with business, government and community groups to forge solutions that make sense for all. For example, a decade ago we approached McDonald’s with ideas for reducing waste. Our partnership with them spurred dozens of improvements, including McDonald’s replacing bulky foamplastic hamburger boxes with less wasteful packaging and recycled materials. Many companies soon followed suit. On acid rain, we published the first conclusive research linking power-plant emissions to acid deposition in distant lakes and forests. We then broke a congressional impasse by designing a cap-and-trade system that would use the market to spur low-cost reductions in emissions. Our approach, written into the 1990 Clean Air Act, requires power plants to cut their sulfur pollution in half, but lets them decide how to do it—even to trade obligations among themselves, as long as the overall cap on emissions is never exceeded. Called “the greatest green success story of the past decade” by The Economist, this approach brought sulfur dioxide emissions down faster than expected, at a fraction of the predicted cost. Our emissions trading concept became the centerpiece of the Kyoto Protocol, the international agreement on climate change now awaiting ratification. Meanwhile, eight of the world’s largest corporations have joined our Partnership for Climate Action, making commitments to reduce their own emissions of greenhouse gases. One partner, BP, already has achieved its promised 10% reduction eight years early and at no net cost. Impressed by these successes, the Chinese government this year appointed us co-manager of an antipollution project using emissions trading to help meet the government’s goal of reducing sulfur dioxide emissions by 20%—equivalent to shutting down 150 coal-fired power plants. As you’ll see in the following pages, we continue to design new methods and engage new partners to protect the planet we all share.</t>
  </si>
  <si>
    <t>Landowners provide haven for endangered wildlife</t>
  </si>
  <si>
    <t>When naturalist William Bartram journeyed across the Southeast in the 18th century, he was awed by the grandeur of the longleaf pine forest. From Texas to Virginia, huge pines towered above an open understory, sheltering a unique array of wildlife. Today, less than 5% of that forest remains, mostly in private hands. Nearly 30 of the species that once thrived there are threatened with extinction. Seeing an ecosystem in peril, Environmental Defense recognized that only the landowners themselves could save the vanishing forests and wildlife. So we turned to them for help. Accepting the challenge, landowners in the Southeast have restored more than 400,000 acres of longleaf pine habitat. In Mississippi, for example, we are working with retired veterinarian John Lambert to manage his 750-acre tree farm to benefit the threatened gopher tortoise under a Safe Harbor agreement. Safe Harbor, pioneered by us and adopted by the U.S. Fish and Wildlife Service, encourages landowners to restore habitat by assuring them that doing so will not trigger new restrictions under the Endangered Species Act. “Safe Harbor allows me to manage my land for profit and at the same time help wildlife,” says Lambert, who was recently named Mississippi Tree Farmer of the Year. “I get an assurance that some bright morning I won’t be faced with a regulatory problem.” By thinning trees, burning underbrush and restoring the native forest, Lambert aids not only the gopher tortoise but also some of the 360 other species that rely on tortoise burrows. Another longleaf pine landowner, International Paper, faced a different problem. On its lands, the company found scattered populations of endangered red-cockaded woodpeckers. This put many areas off limits to timber production, while leaving the birds isolated and less likely to survive. Our economist Robert Bonnie had an idea. Why not trade the small, scattered pieces of woodpecker habitat for larger, intact habitat where the birds could flourish? Using this approach, now known as conservation banking, we helped the company protect a 5,500-acre tract of pine forest in Georgia for the woodpeckers. Since the bank opened in 1999, the company’s careful management has increased the woodpecker population there from three birds to 42. “Once perceived as liabilities, woodpeckers have become assets,” explains Bonnie. We also developed tax incentives for landowners who preserve wildlife habitat. “We need every tool in the toolbox,” says Bonnie, “because landowners require a range of incentives.” Elsewhere in America, our work with landowners is restoring millions of acres of habitat to protect such endangered species as the San Joaquin kit fox, nene goose and golden-cheeked warbler.</t>
  </si>
  <si>
    <t>A prescription to keep antibiotics working</t>
  </si>
  <si>
    <t>“Increasingly, we see patients who fail treatment and even die from bacterial infections,” says Dr. Eli Perencevich, an infectious disease specialist at the University of Maryland School of Medicine. “For some bacteria, we may soon enter the post-antibiotic era.” This is the harrowing world of antibiotic resistance, where drugs that once conquered infections ranging from pneumonia to meningitis are losing their punch. The problem stems largely from overusing antibiotics, not only for human medicine but also for farm animals. Consider the case of fluoroquinolones, a powerful class of drugs including Cipro that are critical for treating many infections. When these human antibiotics were approved for use in poultry in 1995, resistance among Campylobacter, bacteria which cause food poisoning, was virtually nil. By 2000, resistant infections had risen to 14%. Last year, Environmental Defense helped launch a nationwide coalition to curb antibiotic overuse. Now, with help from our members and allies, the campaign is starting to pay off. In an important step for public health, the 13,000 McDonald’s restaurants in the United States stopped buying chicken treated with fluoroquinolones. McDonald’s took this action more than a year ago, but only recently announced it publicly. “Environmental Defense made a compelling case that if we did this, perhaps others would follow suit,” says Bob Langert, senior director of social responsibility at McDonald’s. And others have followed. Perdue Farms announced a “zero tolerance” policy ending fluoroquinolone use in its chickens and turkeys, and other poultry producers and restaurant chains like KFC and Popeyes have taken similar action. But more must be done. An estimated 70% of all antibiotics used in this country are administered to healthy farm animals to promote faster growth and compensate for unsanitary conditions on factory farms. “With antibiotics, the rule is: The more you use them, the sooner you lose them,” explains Dr. John Balbus, director of our Environmental Health program. “This puts everyone at risk, particularly children, seniors and those with weakened immune systems.” To further reduce antibiotic overuse, we approached Congress. Representative Sherrod Brown (D-OH) and Senator Edward Kennedy (D-MA) introduced bills to end the use of fluoroquinolones in poultry and phase out the routine feeding of medically important antibiotics to healthy animals. The legislation, which we helped develop, is supported by the American Medical Association and other leading health groups. Environmental Defense is now working with McDonald’s to set the standard for reducing the use of antibiotics in the production of pork and beef as well as chicken. Acting responsibly, businesses and individuals can help keep antibiotics working for generations to come.</t>
  </si>
  <si>
    <t>Marine reserves offer hope for beleaguered seas</t>
  </si>
  <si>
    <t>Last year, a devastating collapse of fish stocks off California led to widespread fishing closures. For fishery managers, this was a clear warning: New methods had to be found or more collapses and despair in the fishing industry would follow. In the Southeast, Environmental Defense was already positioned to help restore imperiled fisheries. Huge schools of grouper congregate year after year in the same deep waters off North Carolina, where they are easy prey for fishermen. As a result, the long-lived, slow-growing groupers are dangerously overfished. To help the species recover, we and our allies proposed a network of strategically placed marine protected areas, closed to fishing, where sea life could replenish itself. The South Atlantic Fishery Management Council previously had tried to establish reserves but failed to convince fishermen. This time, the managers asked for our help. Initially, fishing communities were not well-disposed to the idea. At one hearing, our marine ecologist Dr. Michelle Duval found herself an isolated environmentalist testifying in a crowd of 100 fishermen. But we persisted. Duval participated in workshops in affected communities while we persuaded the management council that isolated reserves wouldn’t save the fish. Eventually the attitude changed as we filled in the scientific gaps. “You can’t win support if no one knows how threatened some of these fish are,” says Duval. Our biologist Dr. Douglas Rader then chaired a key panel that designed the first reserves. The result was initial approval of a network of eight reserves along the southeastern U.S. coast that, when complete, will cover 800 square miles. The network will form a vital corridor for giant groupers and other key species whose larvae are transported from Caribbean spawning grounds up the Atlantic coast. The protective network is the first of its kind in the United States. “Environmental Defense found a rapport with the council and fishing groups,” says Dr. Louis Daniel, a North Carolina fishery representative. “They provided the right science in a reasonable way. Some groups want everything at once. Environmental Defense advocated a step-by-step process that protects the resource without tying fishermen to the dock. I applaud the way they handled a difficult negotiation.” Such cooperative successes can help create more marine protected areas in America’s beleaguered coastal waters. Says Duval: “Protecting fish before they get to dangerously depleted levels is a much needed investment that will allow them to reproduce and become far more abundant in the future.”</t>
  </si>
  <si>
    <t>Seizing the initiative on global warming</t>
  </si>
  <si>
    <t>The scary advertisement blared from the pages of the Los Angeles Times: “If they really had their way, they wouldn’t let you drive at all!” This was but one volley from a desperate auto industry attempting to defeat a California bill limiting global warming emissions from cars and light trucks. Over a tense weekend in June, state legislators struggled to pass the firstof- its-kind legislation. Under siege from automakers, the bill was in trouble. Working with a united environmental community, Environmental Defense enlisted Senators John Kerry (D-MA) and John McCain (R-AZ), actor Paul Newman and others to help garner support. “We knew we couldn’t match the auto industry dollar for dollar,” says our attorney Jim Marston, “so we worked on the inside, hiring political strategists and forging alliances.” To blunt opposition, we also supported key amendments that prevent the state from lowering the speed limit or banning SUVs. The bill passed narrowly. “In the final, critical hours, Environmental Defense helped muster the last few votes needed to get this bill passed,” said state senate leader John Burton, a main sponsor. We then rallied 30,000 of our Action Network members to urge the governor to sign, which he did on July 22. The law requires the state to develop new standards for model year 2009 to reduce global warming emissions. It sets the stage for states to take action where the federal government has failed. “This is the most significant step yet taken in the United States against global warming,” says our economist Dr. Nancy Ryan. The transportation sector is the largest U.S. source of greenhouse gases, large enough to exceed the total emissions of most industrial nations. Automakers have vowed to fight California’s new law, claiming it will restrict consumer choice. It’s a familiar tactic, used by Detroit to oppose seat belts, air bags and catalytic converters, improvements that ultimately made cars safer and cleaner, yet still affordable. We will defend this victory in court and are promoting similar legislation elsewhere. Already, 25 states have enacted or are considering various forms of greenhouse gas legislation. “The states alone can’t solve global warming,” says Marston, “but they’re putting the heat on Washington.”</t>
  </si>
  <si>
    <t>FINDING THE WAYS THAT WORK</t>
  </si>
  <si>
    <t>With a 35-year track record of success, Environmental Defense is considered one of America’s most effective environmental advocacy groups. Guided by science, we have found new ways to protect the environment where conventional methods had failed. This year, with environmental progress blocked in Washington, DC, we turned to state legislators, businesses and landowners to get results. In each of our four program areas, this strategy paid off: Biodiversity: Most endangered species depend on private lands to survive, so we designed new incentives for landowners to protect species and habitat. More than two million acres have now been enrolled in our Safe Harbor program and conservation banks. (See page 4) Climate: We stepped in at a crucial moment to help California pass the nation’s first law for reducing car and truck emissions that contribute to global warming. Now we are working to extend this victory to other states. (See page 6) Health: Amid evidence that antibiotics are losing their effectiveness, we helped start a nationwide campaign to end the overuse of such drugs—especially on healthy farm animals, where 70% of antibiotics are used. Then we persuaded McDonald’s to announce it has stopped buying poultry treated with an antibiotic important to humans. (See page 8) Oceans: With fish stocks crashing, we bridged a gap between fishermen and local environmentalists and helped persuade fishery managers in the South Atlantic states and California to approve plans for new networks of marine protected areas. (See page 10) These results and more were made possible only by the generosity of our members and friends. We thank you for being part of the Environmental Defense team.</t>
  </si>
  <si>
    <t>When EPA failed to enforce its 1997 national air quality standards to limit smog, we brought legal action resulting in a settlement this fall that will provide cleaner, more healthful air for some 150 million Americans. Using our Scorecard web site that pinpoints local pollution, North Carolina residents uncovered health dangers posed by asphalt plants. With our help, they stopped construction of ten such plants in residential areas. A federal appeals court upheld strict new diesel standards to reduce emissions from diesel trucks and buses, which cause serious health problems. We not only pressed for adoption of the national standards but helped defend them in court. To reduce mercury pollution, we helped pass a Maine law making automakers responsible for the safe disposal of mercury components from vehicles before they are scrapped. At least 13 other states are now considering similar legislation. We helped develop federal standards for organic agriculture requiring that only meat and produce raised without antibiotics, growth hormones or conventional pesticides can be labeled organic. We are the only environmental group represented on the Department of Agriculture's Organic Standards Board.</t>
  </si>
  <si>
    <t>Some notable victories</t>
  </si>
  <si>
    <t>1974 Our health study of Mississippi River water aids passage of the Safe Drinking Water Act. 1967 A small group of scientists forms our organization after winning their first case against DDT, which had been harming wildlife and was found in mother’s milk. 1970 We help bring all hunted whales onto the U.S. endangered species list. 1985 We help convince federal regulators to phase out lead from gasoline. 1990 The new Clean Air Act incorporates our innovative market-based methods to cut air pollution and acid rain. 2000 Several of the world’s largest corporations join us in a partnership to reduce global warming 2001 We team up with FedEx Express to develop a delivery truck that will cut smog-forming pollution by 90% while reducing fuel consumption. 1995 Our Safe Harbor plan offers private landowners new incentives to help endangered species on their property. 1991 McDonald’s accepts every recommendation of our joint task force, eventually eliminating more than 150,000 tons of packaging waste. 1996 We help the Panará Indians win permanent title to their traditional homeland, thereby protecting 1.2 million acres of Amazon rainforest.</t>
  </si>
  <si>
    <t>Japan ratified the Kyoto Protocol, bringing that global warming treaty closer to taking effect. We advised Japanese officials to help ensure their action. Our partnership with FedEx Express has produced prototype hybrid trucks designed to cut air pollution 90% and improve fuel economy by half. Once on the road, these vehicles will reduce the environmental costs of transporting goods. We led a coalition of 14 organizations successfully defending key federal standards to reduce haze in America’s national parks. The Bush administration also provisionally approved a plan we helped develop to strictly limit haze-forming pollution from Western power plants. In a landmark agreement orchestrated by us, Entergy Corporation, a large electric utility, is paying Pacific Northwest farmers to use “direct seed” methods that store carbon in the soil. This will lower greenhouse gases in the atmosphere. Amazon rainforest protection increased when we helped the Panará Indians win a legal settlement against Brazil’s government. Preventing forests from being burned preserves species and avoids massive releases of carbon into the air.</t>
  </si>
  <si>
    <t>We helped persuade the Bush administration to finalize the 1,200-mile-long Northwestern Hawaiian Islands Coral Reef Ecosystem Reserve, the nation’s largest marine reserve, and to reject attempts to open it to coral harvesting. To safeguard Cuba’s vast and pristine coast, we worked with scientists and policy experts to lay the foundation for a network of marine reserves and to implement new laws. To protect the Channel Islands sanctuary in California, we helped convince the state to approve a network of marine reserves, putting 24% of state waters within the sanctuary’s borders off-limits to fishing. Previously less than 1% of the sanctuary, celebrated as “America’s Galapagos,” had been fully protected. A new international fishing agreement went into effect, containing our provisions to protect migratory fishes such as swordfish and tuna. A home of rare humpback and northern right whales, Stellwagen Bank National Marine Sanctuary off Cape Cod could become a true sanctuary through a campaign we launched to help wildlife in the area recover.</t>
  </si>
  <si>
    <t>Conservation spending on agricultural lands nearly doubled in the new Farm Bill, reaching $3.4 billion annually, after we formed a broad coalition of environmentalists, farmers and sportsmen to influence Congress. Our agreement with the Robert Mondavi Winery is restoring habitat for the endangered California red-legged frog. This has prompted other vineyards to approach us with proposals to help protect endangered species. New Jersey is preserving 20,000 acres of the state’s last remaining wetlands based on our Geographic Information System study, suggesting a national model for wetlands protection. We partnered with Citigroup in an effort to reduce logging and water pollution. With a goal of cutting back paper use and switching to recycled copy paper, this project could set a standard for large financial institutions. Bringing together environmentalists in Germany and Portugal, we helped block funding from export credit agencies for the massive Maheshwar Dam in India, which would have destroyed an ecologically important area and displaced 35,000 people.</t>
  </si>
  <si>
    <t>2001 EDF Annual Report</t>
  </si>
  <si>
    <t>Three decades ago, Environmental Defense was started when four scientists on Long Island set out to halt the use of DDT, the pesticide Rachel Carson warned about in Silent Spring. DDT caused eggshells to weaken and crack, threatening the survival of magnificent birds like the osprey, bald eagle and peregrine falcon. Our founders tried a novel approach, common today but unheard of in 1967: They went to court on behalf of the environment. Their efforts led to a nationwide ban on DDT and the birth of modern environmental law. The osprey has since made a dramatic recovery, and the bald eagle and peregrine falcon have been removed from the endangered species list. Soon we were hiring economists, engineers and computer analysts to find ways to help the environment without harming the economy. In the process, Environmental Defense became one of America’s most influential environmental advocacy groups, now with over 300,000 members and more Ph.D. scientists and economists on staff than any similar organization. From the beginning, we made a commitment not only to oppose ill-conceived policies, but also to propose alternatives. We still go to court when necessary, but increasingly we work directly with business, government and community groups, forging solutions that make sense for all. For example, a decade ago we approached McDonald’s with the idea of a joint task force to reduce waste and increase the use of recycled materials. The partnership spurred dozens of improvements, including McDonald’s replacement of bulky foam-plastic hamburger boxes with less wasteful packaging. Many companies soon followed suit. On acid rain, we broke a Congressional impasse by publishing the first conclusive research linking acid rain to distant power-plant emissions and by offering a marketbased approach to reduce those emissions. Our plan, written into the 1990 Clean Air Act, required power plants to cut sulfur emissions in half but let plant owners decide how to do it. The power of the marketplace reduced emissions faster than expected at a fraction of the predicted cost. When entrepreneurial efforts can be enlisted in service of environmental goals, more ambitious environmental results can be achieved. We still rely on old-fashioned grassroots work, but we’ve added the power of the Internet to assist communities in protecting their surroundings. In Hawai`i, our e-mail Action Network helped a coalition of fishermen, Native Hawaiian activists, scientists and local environmentalists make their voices heard in Washington. Our joint efforts led to the creation of the Northwestern Hawaiian Islands Coral Reef Ecosystem Reserve, comprising 70% of the nation’s coral reefs. We have shared our groundbreaking Action Network technology with more than 75 other environmental organizations, influencing regional causes across the country. As you’ll see in the following pages, this bent for finding novel approaches is at the core of our achievements.</t>
  </si>
  <si>
    <t>Ranches open their gates to wildlife</t>
  </si>
  <si>
    <t>Kerry Russell remembers the day U.S. Fish and Wildlife Service representatives arrived at his 130-acre ranch with a low-bid offer to buy his land for a national wildlife refuge. Situated on the edge of Austin, TX, Russell’s land is a tangle of old-growth Spanish oak, cedar and shin oak woodlands. This is prime habitat for the endangered golden-cheeked warbler and black-capped vireo. Russell grew up on this land and wanted to save the birds. But like many old-time ranchers, he distrusted the government. So he refused to sell. His concerns about working with the authorities faded, however, when he learned of an Environmental Defense initiative called Safe Harbor. Pioneered by us and adopted by the Fish and Wildlife Service, Safe Harbor encourages landowners to restore wildlife habitat voluntarily, by promising no new restrictions on their property after endangered species arrive. The program has emerged as a vital tool for saving wildlife, because most endangered species inhabit private lands. “I prefer to help the birds on my own terms,” says Russell. “You folks help me do it the right way. Safe Harbor is a breath of fresh air—the first concerted effort to work with landowners by a national organization that I’ve seen.” Golden-cheeked warblers are true Texas natives. Because of urban sprawl and forest clearing, however, their habitat continues to shrink. Russell is encouraging his neighbors to enroll their ranches in Safe Harbor and teaching his children to conserve this unfragmented landscape. Working with our scientist David Wolfe, he is also taking steps to protect existing habitats and create new ones. “I’d still be fighting the U.S. government if it weren’t for Environmental Defense,” Russell says. “Thanks to you guys, I’ve seen a huge change in how Fish and Wildlife works as well.” Landowners have enrolled more than two million acres of critical habitat in seven states in Safe Harbor, providing an ark for wildlife including the San Joaquin kit fox, Attwater’s prairie-chicken and other species that have been in decline for decades. For example, the Peregrine Fund, using our concept, reintroduced 30 breeding pairs of northern aplomado falcons, which had been extinct in the wild. On the island of Moloka`i, Safe Harbor agreements are helping reestablish the Hawaiian state bird, the nene goose. And in Florida, we partnered with America’s largest individual landowner, Ted Turner, to protect the endangered red-cockaded woodpecker. “Safe Harbor,” says Wolfe, “buys desperately needed time for vanishing wildlife.”</t>
  </si>
  <si>
    <t>Reaching across borders on global warming</t>
  </si>
  <si>
    <t>In January 2001, a U.N. scientific panel issued the most comprehensive study yet on global warming. The report was a stern wake-up call. Authored by some of the world’s leading climate experts, including our chief scientist Dr. Michael Oppenheimer, it concluded that global warming is likely to be worse than previously thought and that human activity is responsible for most of the problem. In March, however, the new Bush administration withdrew from the Kyoto Protocol, the international agreement on climate change, saying it could harm the U.S. economy. With the United States on the sidelines, prospects for the treaty appeared bleak. But Environmental Defense stepped in, working behind the scenes with Japan, Russia and the European Union. The payoff came in July when 178 countries surprised even themselves by agreeing on a framework for rules requiring industrial nations to cut emissions of greenhouse gases. Our executive director Fred Krupp provided key strategic advice to Japanese negotiators before and during the talks. The resulting agreement includes a cap-andtrade approach pioneered by us, which assigns countries strict emissions-reduction targets, with stiff penalties for non-compliance, but allows flexibility in how to make the cuts. With U.S. government policy in flux, we mobilized the business community. Entergy Corporation, one of the nation’s largest utilities, joined Alcan, BP, DuPont, Ontario Power Generation, Pechiney, Shell International and Suncor Energy in our Partnership for Climate Action. The companies will report their greenhouse gas emissions publicly and each has set a firm target for reducing emissions. Entergy plans to hold carbon dioxide emissions constant even as it increases its non-nuclear electric generating capacity by about 28%. The New Orleansbased utility will improve its power plants, increase renewable energy capacity and invest in outside projects that reduce emissions. “It is incumbent upon every business and every individual to take action to limit greenhouse gas emissions,” says Entergy’s CEO J. Wayne Leonard. All told, the Partnership for Climate Action members had been emitting more greenhouse gases than Spain. “Their commitments to reduce emissions show that companies can do the right thing while remaining profitable,” says our business liaison Millie Chu. Many corporate leaders fear continued U.S. isolation on global warming could hurt American competitiveness. We are working closely with bipartisan leaders in Congress to cap U.S. greenhouse emissions and position the country for eventual participation in the treaty.</t>
  </si>
  <si>
    <t>Turning back the tide on offshore oil drilling</t>
  </si>
  <si>
    <t>Under the towering cliffs and rock pinnacles of California’s central coast is a trove of mystery. Sea otters, thought to be extinct here until they reappeared in the 1930s, cavort in the kelp forests and wrap themselves in the floating fronds for a night’s rest. Underneath, the ocean floor teems with giant sea urchins, rockfish sporting extravagant spines and a myriad of other creatures. Beneath these waters may also lie significant deposits of oil and natural gas. For nearly two decades, most of California’s coast—and much of the U.S. shoreline—has been protected by an annual congressional moratorium on new offshore oil leases. This year, however, Congress came under intense pressure to lift the moratorium and allow expanded drilling. Among the areas targeted for new oil leases were priceless marine ecosystems like North Carolina’s Outer Banks, Georges Bank in New England and the central California coast. Working with coastal residents, conservation groups and members of Congress, our marine advocate Richard Charter launched a campaign dedicated to wise stewardship of America’s shorelines. He tracked obscure federal drilling notices and disseminated key information to allies gained during his more than 20 years of coastal protection work. Coastal communities, worried about threats to their tourism and fishing industries, asked for help in responding to the new drilling initiatives. Our scientists highlighted what is at stake, identifying threatened areas and demonstrating why the oil industry is unable to reliably contain oil spills. Charter then helped local governments pass resolutions and helped advance protective legislation in Washington. Members of our e-mail Action Network kept up the pressure, sending 18,000 faxes to Congress in one 48-hour period. In October, the campaign bore fruit. Congress extended the moratorium on new offshore drilling for the 20th consecutive year. Congress also passed an amendment, which we helped draft, closing loopholes that would have allowed damaging exploratory work by oil companies in moratorium areas. The threat of indiscriminate offshore drilling, along with overfishing, lent urgency to our work promoting marine protected areas in California and elsewhere. “Several species now teeter on the edge of extinction in coastal waters,” says our marine ecologist Dr. Rod Fujita. “Fully protected marine reserves like the ones we helped develop in Hawai`i and off the Florida Keys are the national parks of the sea. They will preserve America’s natural treasures for future generations.”</t>
  </si>
  <si>
    <t>Helping FedEx deliver a cleaner truck</t>
  </si>
  <si>
    <t>On city streets and country roads, the FedEx Express delivery truck is a familiar sight. Every business day, the world’s largest express transportation company delivers some 3.2 million packages. Imagine what a difference it would make in air quality if someone figured out how to make FedEx’s 45,000 diesel trucks cleaner. That was the vision that motivated Elizabeth Sturcken and her colleagues at our Alliance for Environmental Innovation. FedEx already had taken steps to increase the recycled content in its packaging. Why not go the extra mile and clean up the delivery vehicle itself? Diesel exhaust contributes to harmful smog and sooty particles that may aggravate respiratory disease and cause other serious illnesses. “When the Alliance approached us last year, I was extremely skeptical,” recalls Jim Steffen, chief engineer for vehicles at FedEx Express. “But by the end of our first meeting, I was convinced of the potential benefit. The Alliance offered emissions expertise that was valuable to our staff.” The Environmental Protection Agency has announced tough diesel regulations to take effect in 2007. “There is a competitive and environmental advantage to being proactive rather than doing retrofits that cost more in the end,” notes Sturcken. Working together, we envisioned a next-generation delivery truck that will improve fuel economy by 50% while cutting smog-forming pollutants by 90%. “That could translate into fewer refineries and substantial health benefits,” says Steffen. We invited manufacturers to submit designs that meet our emissions standards without compromising performance or the bottom line. Of the 20 manufacturing teams who responded to our challenge, we selected four to deliver prototypes by summer 2002. The finalists include Caterpillar Engine, Cummins Engine and General Motors. The truck will likely be a dieselelectric hybrid using regenerative brakes to recapture energy normally lost when braking. Assuming the manufacturers can deliver what they now promise, the trucks will save fuel and reduce harmful nitrogen oxide emissions dramatically. “FedEx is continuing its history of innovation by working with Environmental Defense to create a truck that is not only cleaner but more fuel-efficient as well,” says David J. Bronczek, President and CEO of FedEx Express. With this partnership, we hope similar improved vehicles will soon become the standard not just for express delivery, but for other businesses as well.</t>
  </si>
  <si>
    <t>For more than 30 years, protecting the environment and human health has been the mission of Environmental Defense. Like other Americans, we reviewed our priorities after the September 11 attacks on the United States. We concluded that our job is to preserve a world worth defending. Every person has a right to clean air and water and a flourishing environment. This bounty is never more precious than when it is threatened. And so the scientists, attorneys and economists of Environmental Defense have rededicated themselves to their work, continuing our tradition of working with business, government and communities to find environmental solutions. In the four areas where we focus our efforts, here are some of this year’s results: Biodiversity: Our Safe Harbor initiative to protect endangered species was embraced by more leading conservation organizations and now encompasses two million acres. Safe Harbor gives landowners new incentives to improve wildlife habitat.(See page 4) Climate: Environmental Defense worked behind the scenes to help secure a pivotal international agreement on climate change. We also persuaded one of the nation’s largest electric utilities to join our Partnership for Climate Action, a group of corporations that have agreed to reduce their greenhouse gas emissions. (See page 6) Health: We teamed up with FedEx Express, the nation’s largest express transportation company, to develop a cleaner delivery truck that will cut air pollution dramatically and improve fuel economy by 50%. (See page 8) Oceans: Working with members of Congress and coastal communities, we helped persuade Congress to prevent expanded offshore oil drilling, thereby protecting America’s shorelines.(See page 10) More than ever, we owe our success to you, our supporters and friends, who make our work possible. Support and revenue this year totaled $42.8 million, our highest ever. We thank you for being part of the Environmental Defense team.</t>
  </si>
  <si>
    <t>With antibiotic resistance emerging as an important health issue, we helped launch a national coalition to curtail the overuse of antibiotics. As we had urged, the Food and Drug Administration proposed barring poultry farmers from using fluoroquinolones, a type of antibiotic important in human medicine. In a lawsuit over air pollution in Houston, we reached a settlement with EPA that will reduce the region’s smog-forming vehicle emissions by nearly 20% more than the state of Texas had originally proposed. Prompted by our report Toxic by Design, Ford Motor Company agreed to phase out the use of toxic mercury switches in its vehicles by the end of the year. Working with local community groups, we launched programs in Atlanta, Buffalo, Cleveland, Dayton, Washington, DC, and West Harlem that use handheld monitors to measure ozone levels. For the first time, citizens are empowered to pinpoint local hot spots for health risks. We helped win new transit tax benefits that led to an increase in transit use in many American cities. In Washington, DC, for example, we promoted a program for federal workers that took 12,500 cars off congested area highways.</t>
  </si>
  <si>
    <t>When a group of landowners sought to kill endangered red wolves that wandered onto their property, we helped persuade an appellate court to strengthen the wolves’ protection, a decision later upheld by the U.S. Supreme Court. To reduce the environmental impact of the 19 billion catalogs mailed annually in the United States, we worked with Norm Thompson Outfitters. The company became the first major cataloger to switch to recycled paper, reducing pollution, waste and greenhouse gases. By halting an economically unjustified Army Corps project to expand Mississippi River locks, we helped protect nearby wildlife refuges that host much of the central U.S. migrating bird population. To help the threatened gopher tortoise reproduce, we designed a program in Alabama relocating tortoises from suburban areas to prime habitat secured by us. This broke a stalemate with landowners and created a model for resolving landowner-wildlife conflicts elsewhere. Our work on the Colorado River Delta, which determined how much water the area’s environment needs, led to a conservation-based amendment to the U.S.- Mexico Water Treaty and the first binational conference on delta restoration.</t>
  </si>
  <si>
    <t>INNOVATION</t>
  </si>
  <si>
    <t>1967 A small group of scientists incorporates our organization after winning their case against the pesticide DDT, which had been harming ospreys and other wildlife. 1970 We help bring all hunted whales onto the U.S. endangered species list. 1977 An Environmental Defense campaign curbs the use of the hazardous flame retardant TRIS in children’s sleepwear. 1985 We help convince federal regulators to phase lead out of gasoline. 1989 Two California water districts adopt our plan to conserve water on farms and provide it to urban areas. 1990 The new Clean Air Act incorporates our innovative market-based methods to cut air pollution and decrease acid rain. 1991 McDonald’s accepts every recommendation of our joint task force, eventually eliminating more than 150,000 tons of packaging waste. 1996 We help the Panará Indians protect 1.2 million acres of Amazon rainforest. 1995 Our new Safe Harbor plan gives private landowners incentives to help endangered species on their property. 2000 Seven of the world’s largest corporations join us in a partnership to reduce global warming.</t>
  </si>
  <si>
    <t>Our recommendations helped prompt a multi-state agreement to reduce Mississippi River nutrient pollution, mainly runoff of farm chemicals, by 30%. This could reduce by two-thirds the “dead zone” in the Gulf of Mexico. Working with Hawaiian cultural rights activists, fishermen and environmentalists, we helped establish the nation’s largest marine protected area, the Northwestern Hawaiian Islands Coral Reef Ecosystem Reserve. After Texas implemented regulations we helped design to protect endangered Kemp’s ridley sea turtles and troubled shrimp stocks, turtle strandings dropped 20% while shrimp catches remained strong. We led new efforts in the Southeast and in Puerto Rico to protect essential fish habitats from dredging and other damage by publishing scientific studies and engaging local partners in monitoring habitats and influencing government decisions. With support from then-governor George W. Bush, we persuaded Congress to allow Gulf of Mexico fishery managers and stakeholders to work on an innovative system of transferable fishing quotas. Our plan will help rebuild depleted red snapper stocks.</t>
  </si>
  <si>
    <t>We led a coalition of environmental groups in a landmark environmental case before the Supreme Court, in which the Court affirmed EPA’s authority to set health-based air quality standards under the Clean Air Act. California adopted our proposal giving residents incentives to purchase energyefficient air conditioners and refrigerators. This helped reduce electricity use by more than 10% during last summer’s power shortages. In Texas, we convinced the state environmental agency to become the first in the nation to establish strict limits on highly polluting backup electric generators, cutting their emissions by up to 70%. We persuaded Russia’s giant electric utility, which alone produces 30% of the country’s greenhouse gases, to conduct a full audit of its emissions, paving the way for Russia to participate in the Kyoto Protocol. PEMEX, Mexico’s huge state oil company, worked with us in pledging to reduce its greenhouse gas emissions, refuting claims that developing countries would not join efforts against global warming.</t>
  </si>
  <si>
    <t>Innovation...naturally</t>
  </si>
  <si>
    <t>https://web.archive.org/web/20011004184018/http://www.edf.org/pubs/AnnualReport/2000/</t>
  </si>
  <si>
    <t>A generation ago, Environmental Defense helped launch the modern environmental movement by winning a ban on DDT, showing how a handful of individuals can bring about national reform. Since then, we have grown into one of America's most influential environmental advocacy groups, with more Ph.D. scientists and economists on staff than at any other such organization. PHOTO: Working with Richard Halvey, program manager for the Western Governors' Association, our attorney Vickie Patton helped persuade 13 governors to support cleaner gasoline and cars. While we can point to some big victories, the environment is declining on many fronts. Each day more species are lost, more pollution enters the air and more contaminants spill into our rivers and seas. To reverse these trends, we must galvanize every sector of society in defense of the environment. Clearing the air Thirty years after the first Clean Air Act, cars and trucks remain a major cause of smog, acid rain and health problems. This year, the Environmental Protection Agency (EPA) sought to close two major pollution loopholes by cutting sulfur in gasoline and tightening emission limits for SUVs. But Western governors threatened to torpedo the initiative, saying it would harm their states' economies. Attorney Vickie Patton of our Rocky Mountain office jumped on the case. She hammered together an alliance with automobile manufacturers, organized a grassroots campaign and helped broker a deal that ultimately convinced 13 Western governors to endorse EPA's initiative. "Vickie Patton did the tough work bringing the governors on board," says Blake Early of the American Lung Association. "Without their support, we would have ended up with weaker rules, dirtier gasoline and higher tailpipe emissions." Helping landowners help wildlife Amid the rural splendor of the Texas Hill Country, two species of songbirds, the golden-cheeked warbler and the black-capped vireo, were headed toward extinction, their habitat eroded by urban sprawl. Ranchers Bill and Mary Lynn Spangler wanted to save the songbirds on their property but lacked the expertise. Ecologist David Wolfe, director of our Texas stewardship program, showed the Spanglers and other ranchers how they could create new habitat for the birds and recommended a Safe Harbor agreement. Safe Harbor, pioneered by Environmental Defense and adopted by the U.S. Fish and Wildlife Service, guarantees landowners that their voluntary efforts to help wildlife will not lead to new restrictions on their property. PHOTO: Landowners in the Texas Hill Country began improving habitat for endangered species this year in our voluntary stewardship program. Without landowners' help, many endangered species would simply vanish. Safe Harbor is bringing new hope to some of America's most threatened animals. "We did some soul searching with our neighbors," says rancher Mary Lynn Spangler, "and found that our objectives matched those of Environmental Defense." Turning information into action Using the most sophisticated Internet technologies, Environmental Defense web sites answer the fundamental question, "What does this issue mean for me, my family and my community?" Our Scorecard site (www.scorecard.org) pinpoints sources of air and water pollution by zip code in every corner of America, revealing among other things the unfair burden of pollution borne by low-income and minority communities. Our email Action Network, now a quarter-million activists strong, delivers instant messages to key decision makers. For example, when scientists determined that Pacific shark populations were being decimated by the senseless practice known as shark finning--where a shark's dorsal fin is cut off for human consumption while the animal is left in the ocean to die--we launched an online appeal. Our Action Network members deluged the Hawaiian government with faxes, eventually persuading the governor and legislature to ban shark finning in state waters. In the following pages, you can read about other noteworthy successes this year. SOME NOTABLE ENVIRONMENTAL DEFENSE VICTORIES 1967: A small group of scientists incorporates our organization after winning a battle against the pesticide DDT, which had been harming wildlife. 1970: We help bring all hunted whales onto the U.S. endangered species list. 1977: Our campaign curbs the use of the hazardous flame retardant TRIS in children's sleepwear. 1985: We help convince federal regulators to phase lead out of gasoline. 1989: Southern California's largest urban water district adopts our plan to finance water conservation on farms by buying the conserved water. 1990: The new Clean Air Act incorporates our innovative market--based methods to cut air pollution, leading to less acid rain. 1991: McDonald's accepts every recommendation of our joint task force, eventually eliminating more than 150,000 tons of packaging waste. 1996: We help the Panará Indians win protection for their Amazon homeland, protecting 1.2 million acres of Brazilian rainforest. 1999: Pollution from older fossil--fuel power plants in Texas is brought under tighter control when we help draft and win new legislation.</t>
  </si>
  <si>
    <t>CLIMATE: A new alliance is born to combat global warming</t>
  </si>
  <si>
    <t>Scientists around the world--and many laypeople--are becoming convinced that human activity has warmed the planet and that the future could bring severely disruptive climate change if we don't act now. But in the United States and elsewhere, governments cannot agree on what to do. PHOTO: Edwin Mongan, manager of environmental stewardship for DuPont, tours the company's Chambers Works plant in New Jersey with our economist Sarah Wade. Environmental Defense scientists and economists decided to tackle the problem at its source. Seven of the world's largest corporations agreed to join us in a new partnership to reduce global warming. Representing a range of industries and nations, the companies committed to reducing their emissions of heat-trapping greenhouse gases. We named the initiative the Partnership for Climate Action. The partners include three energy companies (BP, Shell International and Suncor Energy Inc.), an electricity company (Ontario Power Generation), a chemical company (DuPont) and the world's second and third largest aluminum companies (Alcan of Canada and Pechiney of France). "It's possible for companies to address climate change and still meet the economic expectations of stakeholders." Rick George President and CEO, Suncor Energy Inc. "We sought to work with companies that have major emissions, because they need to be a major part of the solution," said economist Sarah Wade, our project coordinator. The companies will report their emissions publicly and each has already set a firm target for reducing emissions, with the reductions totaling 80 million tons a year by 2010. They stepped forward to make these commitments in advance of any legal requirement to do so. We are working with each company to improve energy efficiency, tap renewable energy and change manufacturing processes. Some companies will achieve cuts through emissions-trading arrangements that will enable them to find the least-cost reductions. This is an approach we pioneered when we helped write the 1990 Clean Air Act. PHOTO: We pushed for new EPA regulations that will cut vehicle emissions and help curb the harmful levels of smog that affect not only our cities but also, increasingly, rural areas like the Great Smoky Mountains National Park. The idea of working directly with companies to reduce greenhouse gas emissions took root three years ago, when BP acknowledged that it was prudent to take precautionary action to reduce emissions of greenhouse gases. The global energy company developed a program to cut its greenhouse gas emissions dramatically, working with Environmental Defense on a number of significant initiatives. The new Partnership for Climate Action sprang from this successful work. By extending the partnership to a wide array of global companies, we aim to broaden the base of knowledge about greenhouse gas emissions management and build momentum for international action. The partners will monitor their emissions and report on their progress publicly. "It is my hope that the Partnership for Climate Action will send a clear message that it's possible for companies to address climate change and still meet the economic expectations of stakeholders," said Rick George, President and CEO of Suncor Energy. MORE OF THIS YEAR'S RESULTS The nation's most heavily polluted metropolitan areas, including Chicago, Houston and New York, must submit tougher clean-air plans with firm deadlines to reduce urban smog, under a settlement in a lawsuit we filed. FedEx agreed to work with us on standards for a cleaner delivery truck that could cut fleet emissions by 90% and increase fuel efficiency by half. In partnership with two Chinese cities, Benxi and Nantong, we developed market incentives to cut sulfur dioxide pollution and thereby help meet China's new anti-pollution goals. Our new publication, "Growing Carbon," revealed how farmers can profit from practices that cut greenhouse--gas emissions, like erosion control and no-till cultivation. We have enrolled more than one million acres in such projects. In Maryland, we drafted and helped enact the country's most far--reaching commuter choice law, which gives workers financial incentives to leave their cars at home. Employers will receive a tax credit for reimbursing transit costs or for offering employees cash in lieu of a parking space at work.</t>
  </si>
  <si>
    <t>BIODIVERSITY: A Showdown with the Army Corps of Engineers</t>
  </si>
  <si>
    <t>America's mighty rivers, in their natural state, meander through islands and shoals where fish and migrating birds can thrive. But over the last century, the Army Corps of Engineers has turned 29 of our most majestic rivers into straight and narrow barge canals, devastating fish and wildlife in the process. While a handful of these projects have been vital for commerce, most have generated only sparse river traffic. PHOTO: Army Corps economist Donald Sweeney came to our attorney Tim Searchinger (far right) with proof that the Corps wanted to "cook the books" to justify a damaging project on the Mississippi River. Environmental Defense has worked to reform the Army Corps' environmental practices since our earliest days. This year we achieved an unexpected breakthrough, thanks to a courageous Corps employee who spoke out and helped us untangle a web of internal abuses. Donald Sweeney, an Army Corps economist, was evaluating a proposal to double the size of five locks used by barges on the Upper Mississippi. When Sweeney's team determined that the project's $1 billion cost would far outweigh its benefits, Army Corps generals removed him and told new staff to find a way to justify the expansion. Instead of quietly fading away, Sweeney blew the whistle, telling our attorney Tim Searchinger about the abuses. Together, we released the evidence to the press and the story broke on the front page of The Washington Post. "Environmental Defense deserves thanks for its skilled role in bringing this matter to public attention." Elaine Kaplan Special Counsel, U.S. Office of Special Counsel The Upper Mississippi proposal was hardly news to Searchinger; he had long been concerned about the potential environmental impact of doubling the size of the locks. "This construction could seriously harm the wildlife refuges that host much of the central U.S. migrating bird population," he points out. Following our revelations, and at our urging, Secretary of the Army Louis Caldera appointed the National Academy of Sciences to review the plan. This was the first independent peer review ever undertaken of the appropriateness of a Corps project. Shortly thereafter, the U.S. Office of Special Counsel found "substantial likelihood" that the Corps had violated the law, triggering new and ongoing investigations. "Environmental Defense deserves thanks for its skilled role in bringing this matter to public attention," says Special Counsel Elaine Kaplan. PHOTO: More than half a million sandhill cranes depend on Nebraska's Platte River as a place to rest and refuel on their long migration to northern breeding grounds. Under a conservation agreement we helped craft, the birds can now count on adequate water and safe habitat. The scandal on the Upper Mississippi affords us a rare opportunity to improve the Corps' environmental record across America. For example, we helped turn back legislation that would have perpetuated the Corps' past operating practices at Missouri River dams that jeopardize three endangered species--the piping plover, least tern and pallid sturgeon. "The Corps is causing these magnificent birds to go extinct only because it wants to protect a miniscule barging industry," says Searchinger. With our involvement, the Senate Environment Committee will hold hearings in 2001 on a proposal to reform the Army Corps. MORE OF THIS YEAR'S RESULTS International Paper preserved a 1,500-acre tract of rare, old-growth longleaf pine forest in Georgia, under a conservation plan we helped develop. The effort restores habitat for the endangered red-cockaded woodpecker. We helped Native Hawaiian groups uphold their traditional system of land and water management by contributing our email Action Network and scientific resources to help make their voices heard on issues like marine reserves. California's threatened salmon fisheries will receive significantly more water from large dams, thanks to a federal court ruling we helped win. We successfully pressed the World Bank to establish an independent oversight committee to reduce damage from a massive oil pipeline in Chad and Cameroon, Africa. We helped the World Commission on Dams create strict environmental guidelines for planning and managing dams around the world.</t>
  </si>
  <si>
    <t>OCEANS: Undersea parks are the wave of the future</t>
  </si>
  <si>
    <t>The Dry Tortugas is the crown jewel of the Florida Keys. Located 75 miles off Key West, the emerald waters around a cluster of islands contain the healthiest and best-developed coral reefs in North America. This stunning realm of seagrass meadows and brilliant coral is home to a wealth of rare species, including pillar coral, red-tailed triggerfish and green sea turtles. PHOTO: In a bid to end overfishing, our economist Dr. Peter Emerson has built a consensus among influential fishermen around the country, including Felix Cox (far right), who has worked the waters of the Gulf Coast for 35 years. "These nutrient-rich waters are also vital spawning habitat for grouper and snapper," says veteran commercial fisherman Peter Gladding. Fish that spawn in the Dry Tortugas help sustain fisheries up to a thousand miles away along the Eastern seaboard. But because of excessive fishing and tourism, the Tortugas are under stress. More than 15 reef fish species are overfished in the Keys and reefs are scarred from boat anchors. Capping a 10-year effort, Environmental Defense scientist Dr. Ken Lindeman worked with Gladding and others to help design and ultimately win approval for a key part of the Tortugas Ecological Reserve, a 186-square-mile area that will safeguard the fragile reefs from fishing. "This is an underwater equivalent of the Grand Canyon or Yellowstone National Park," says Lindeman. "In addition to protecting critical resources, the reserve provides a natural laboratory to monitor an unfished reef ecosystem." "Environmental Defense helped bring fishermen more directly into the process and generated important new information." Billy Causey Superintendent, Florida Keys National Marine Sanctuary "Environmental Defense helped bring fishermen more directly into the process and generated important new information on spawning," adds Billy Causey, superintendent of the Florida Keys National Marine Sanctuary. From the Channel Islands in California to Gray's Reef in the South Atlantic, we have spent years assembling coalitions of local governments, citizens' groups, divers and fishermen to ensure the success of future marine reserves. "Conservation must rise organically from the coastal regions," explains our economist Dr. Peter Emerson. Our experts now serve on committees evaluating marine reserves in four of the nation's eight regional fishery management councils. PHOTO: Kemp's ridley hatchlings race for their lives. A plan we co-authored helps protect the turtles from drowning in shrimp nets in the Gulf of Mexico. The political consensus we helped build led to the signing of a White House executive order calling for a national system of undersea parks. "Environmental Defense and its partners played a key role in getting this order off the ground," says Ellen Athes of the White House Council on Environmental Quality. We recommended a federal coordinating body to identify potential reserves, an idea that became a central part of the initiative. The success of Tortugas serves as a model for what could happen nationwide. "By giving a little back to nature, we all stand to benefit," says Gladding. "This is our future." MORE OF THIS YEAR'S RESULTS In North Carolina, we brought together government and private landowners in a program that has begun to restore water quality in Edenton Bay, one of the East Coast's most productive fish spawning areas. We worked with the Commerce Department to introduce catch limits protecting the spiny dogfish, used in fish Œn chips, from overfishing in New England. With our partners, we won a landmark decision in the U.S. Court of Appeals, striking down an excessive federal fishing allowance that would have further depleted summer flounder stocks on the Atlantic coast. We helped win protection for endangered Kemp's ridley sea turtles by working with Texas regulators and shrimp fishermen to limit shrimp fishing within five miles of the coast, benefiting both turtles and spawning shrimp. Since restaurants purchase two-thirds of the seafood sold in America, we worked with Chefs Collaborative to produce the first guide for chefs who want to buy and prepare seafood without depleting overfished stocks.</t>
  </si>
  <si>
    <t>HEALTH: Putting gene-altered food under the microscope</t>
  </si>
  <si>
    <t>With its delicate orange-and-black wings and 1,000-mile migratory flights, the monarch butterfly has captured the hearts of millions of people. Signs that the beloved insect may be threatened by genetically engineered Bt corn, which produces its own pesticide, have set off a flurry of concern. PHOTO: New Jersey farmer Bill Jelliffe and our scientist Dr. Rebecca Goldburg discuss methods of growing corn that are profitable but won't harm the environment. The plight of the monarch highlights the possible risks of our increasing dependence on genetically engineered food. An estimated 30,000 products in American supermarkets today--from cantaloupes to corn flakes and ice cream--contain genetically engineered ingredients. But federal oversight is spotty and an important question remains largely unanswered: How safe are these foods for people and the environment? Recently, Kraft Foods recalled taco shells containing gene-altered corn not approved for human consumption because it may cause allergic reactions. For a decade, Environmental Defense biologist Dr. Rebecca Goldburg has been at the forefront of efforts to require rigorous testing of bioengineered products. Called "one of the nation's most prominent environmental activists" by The Wall Street Journal, Goldburg was appointed to a National Academy of Sciences panel to assess the risks of pest-resistant crops. As the only representative of an environmental group on the panel, she argued for comprehensive regulations to protect consumers and the environment. Following her advice, the academy called for EPA to find better ways of identifying allergens in gene-altered foods that could afflict millions of people and to issue appropriate regulations. "Pressure from Environmental Defense is causing the federal agencies to look more closely at what biotech companies are doing." Dr. Allison Snow Plant ecologist, Ohio State University "Pressure from Environmental Defense is causing the federal agencies to look more closely at what biotech companies are doing," says Dr. Allison Snow, a plant ecologist at Ohio State University. Goldburg also helped draft legislation in Congress that would require mandatory labeling of genetically modified foods. Europe and Japan already require such labeling, and surveys indicate most Americans favor it. PHOTO: Water quality has improved in many parts of the country following our efforts to clean up manufacturing processes and control agricultural runoff. Some farmers have heeded our advice, planting buffers of conventional corn around their Bt crop to cut the pesticide's spread to butterfly habitat. Fearing a European backlash, others have abandoned Bt crops altogether, resulting in a 20 percent drop this year in the amount of bioengineered corn planted. Despite these voluntary efforts, a mind-boggling assortment of brave new food is on the way, from herbicide-tolerant rice to super-salmon that grow at twice the normal rate. "We are working to make these products subject to careful screening before they are released," says Goldburg. MORE OF THIS YEAR'S RESULTS As we had urged, the Food and Drug Administration proposed barring poultry farmers from using an antibiotic important in human medicine, saying that such use contributes to the spread of antibiotic-resistant bacteria. In North Carolina, we helped reach an agreement with Smithfield Foods, the world's largest hog producer, to eliminate hog-waste lagoons and sprayfields on its farms to reduce the risk of contaminating the groundwater. The governor then adopted our plan as a blueprint for all hog farms in the state. Our program in California's San Joaquin Valley has dramatically improved water quality by making farmers accountable for their agricultural runoff. Under an agreement with EPA and us, chemical manufacturers have agreed to provide basic health data within four years for 2,000 of the most heavily used chemicals. Previously, only about 50 chemicals a year had been screened. In Los Angeles, we and our partners won a decision suspending industrial development of a 47-acre open space in Chinatown, improving the chances that the land will be used for parks, schools and other public benefits.</t>
  </si>
  <si>
    <t>OCEANS: Marine Reserves Gain Ground as a Way to Protect Dwindling Fisheries</t>
  </si>
  <si>
    <t>https://web.archive.org/web/20000816174828/http://www.edf.org/pubs/AnnualReport/1999/</t>
  </si>
  <si>
    <t>At spawning time in late winter, gag groupers congregate on limestone reefs 50 to 100 miles off Florida's west coast. The tasty fish, sold under the more palatable name of black grouper, forms an important part of the area's $40 million annual reef fish harvest. Commercial fishermen long ago learned that the gag grouper at spawning grounds were easy pickings. Using lines with up to a thousand baited hooks, they caught vast numbers of fish, especially the large, aggressive-feeding males that can weigh 50 pounds or more and are popular at fish markets. PHOTO: Environmental Defense marine ecologist Dr. Rod Fujita and fisherman Pietro Parravano of Half Moon Bay, California, have found common ground in the effort to promote sustainable fisheries. Capturing fish at their spawning grounds is one of the unsustainable fishing methods that have led to precipitous declines in many fisheries around the world. Together with ocean pollution, overfishing is a major threat to the health of our oceans and coastal areas. Florida State University scientist Dr. Felicia Coleman, who has studied gag grouper in Florida waters for more than a decade, found that the percentage of males has fallen sharply, from about 20 percent in the late 1970's to less than two percent today, putting the future of the fishery at risk. To halt the decline, she recommended that the Gulf of Mexico Fishery Management Council, of which she was a member, should close the spawning grounds to fishing. "Environmental Defense often has just the right testimony -- to strengthen the case for important conservation measures." Dr. Felicia Coleman, Marine ecologist, Florida State University Coleman was supported by Environmental Defense fisheries biologist Pamela Baker and economist Dr. Peter Emerson, who advocate marine reserves--areas closed to some or all fishing--as a tool for restoring the nation's fisheries. Baker and Emerson argued for the long-term economic value of protecting the gag grouper's breeding area and, our e-mail Action Network prompted a torrent of letters in favor of closing the spawning grounds to fishing. "I've found that Environmental Defense often has just the right testimony or arguments needed to strengthen the case for important conservation measures that guard against overfishing," says Coleman. With the support of some fishermen, the Gulf Council approved closing two 110-square-nautical-mile areas in July. If the National Marine Fisheries Service approves the plan, it will be the first time that federal waters in the Gulf region have been closed to help a depleted fishery recover. Marine reserves are also urgently needed on the country's West Coast. A sport-fishing group enlisted our marine ecologist Dr. Rod Fujita to provide advice and support for creating a marine reserve around the Channel Islands, off Southern California. Fujita urged the group to broaden its constituency to include other recreational and business interests. He also brought scientific analysis to the debate--and helped overcome strong opposition from commercial fishermen--by showing that females inside existing reserves produce many more eggs than fish outside, and that both adults and young fish leave the reserves and enhance fisheries outside their boundaries. PHOTO: Pollution, overfishing, and damage from fishing gear threaten the health of marine habitats such as coral reefs. Less than one percent of ocean habitats are now fully protected. Meanwhile, we helped shepherd a bill through the California legislature to establish a process for approving and siting marine reserves. A network of closed areas around the Channel Islands could help protect the important kelp forest ecosystem and many species of abalone, urchins, and rockfish. With the use of new approaches such as marine reserves, America's beleaguered coastal waters could enjoy a much-needed recovery. More of This Year's Results In Texas, our coalition efforts helped win stronger environmental standards for shrimp farms, for the first time limiting their discharge of polluted water into the Gulf of Mexico. A National Academy of Sciences panel, to which we provided case studies and advice, endorsed Individual Fishing Quotas, a new tool to give fishermen a direct stake in the recovery of key fisheries by assigning them shares of the total allowable catch, ending the unruly race for fish. In the Northeast, we led a successful effort to protect a 250-square-mile area of Georges Bank, making it off limits to fishing methods that could damage the fragile ocean bottom, to help cod and other groundfish recover. We helped mobilize Florida fishermen and others to prevent a destructive expansion of U.S. Route 1 in the Florida Keys. Several Environmental Defense biologists were appointed to advisory committees of regional and state fishery management bodies, strengthening our ability to press for habitat protection and marine reserves.</t>
  </si>
  <si>
    <t>HEALTH: Powerful Website Gives Neighbors the Facts They Need to Fight Pollution</t>
  </si>
  <si>
    <t>Pauline Leboda lives on a modest residential street in Elyria, a small city 20 miles west of Cleveland, Ohio. Several years ago, she began suffering from periodic chest pains and other ailments. Doctors found nothing they could treat. But Leboda, who felt better when she ventured away from the neighborhood, suspected an environmental cause for her symptoms. PHOTO: Environmental Defense engineer Lois Epstein met with Pauline Leboda and Teresa Mills at the Elyria, Ohio, factory whose toxic emissions have been curtailed thanks to an EPA enforcement action triggered by our Scorecard web site. She often smelled pungent odors from the numerous factories at the edge of her neighborhood and beyond. Her concerns were heightened when she learned about a number of children in the area being treated for asthma. Leboda decided she needed help from someone experienced with the state's environmental bureaucracy. After a few phone calls she reached Teresa Mills. Mills, the director of the Buckeye Environmental Network, had won an environmental victory in her home town of Columbus in the early 1990's and became a resource for others seeking help with local environmental issues. Mills helped Leboda determine that a likely source of the troubling odors was a sponge manufacturer less than a mile from her home. A few months later, they were on the phone again when Mills went to her computer. Within seconds she was able to give Leboda a complete rundown on the company and its emissions, as well as a profile of other factories in the community. "She thought I was brilliant," Mills says. "But all I did was use Scorecard." The Environmental Defense geographically indexed web site, www.scorecard.org, is transforming local environmental activism. Now citizens can quickly gain access to a wealth of data on neighborhood pollution. It is as simple as typing in your zip code, clicking "go," and being led to interactive maps and emissions data--as well as relevant background on health issues. With the help of information from Scorecard, Mills and Leboda determined that Elyria has more polluting facilities than would be typical for a community its size, many of them clustered in the poor neighborhood adjacent to Leboda's. Moreover, they found that the sponge manufacturer, Nylonge, did not have the proper permit for its emissions of carbon disulfide, a toxic chemical that contributes to the formation of smog. "My experience is that companies are quicker to settle -- if they know that citizens are watching." Denny Dart, U.S. EPA engineer Mills contacted the regional office of U.S. EPA, which investigated the matter and brought an enforcement action. The result: Nylonge reached a settlement with EPA in which the company paid a fine and agreed to start using a chemical scrubber during the summer smog season. Denny Dart, an EPA engineer who did the on-site investigation, lauded Scorecard's role in helping people learn about health issues and take action. "My experience is that companies are quicker to settle and more willing to include citizen-friendly provisions in their settlements if they know that citizens are watching," she says. PHOTO: A healthy environment means healthier children. Neighborhood soccer players in Los Angeles will enjoy better access to parks and recreation thanks to an Environmental Defense project there. As these grassroots efforts demonstrate, Scorecard can be an effective tool that not only informs citizens but also empowers them to act. Pauline Leboda is breathing a little easier these days, and she and Mills are continuing their work to make sure that industrial facilities in the community are doing all they can to prevent pollution. More of This Year's Results With EPA and the Chemical Manufacturers Association, we reached an agreement to make basic health data for 2,800 major industrial chemicals publicly available within five years, decades earlier than it would have happened otherwise. We helped spearhead successful campaigns to regulate the massive, factory-style hog farms in Colorado and North Carolina more strictly, protecting human health and air and water quality. We began assembling a broad coalition to restrict the use of certain antibiotics in farm animals, to curtail overuse that could endanger the drugs' effectiveness in human medicine. In the U.S. Court of Appeals, we won a landmark decision curbing funds for highway expansion unless the resulting vehicle emissions would be consistent with a state's plan to protect air quality. We ranked how well particular facilities in the automotive, iron and steel, and oil refining industries are preventing pollution.</t>
  </si>
  <si>
    <t>BIODIVERSITY: 'Safe Harbor' Protects Species and the Landowners Who Help Them</t>
  </si>
  <si>
    <t>The Sandhills of North Carolina is a region of gentle hills and tall pines in the south-central part of the state. After decades of decline, the endangered red-cockaded woodpecker is returning to the region's native longleaf pines, thanks in part to a conservation program we created in cooperation with the U.S. Fish and Wildlife Service. PHOTO: Environmental Defense economist Robert Bonnie worked on the Safe Harbor plan in North Carolina with Dr. Jay Carter, an authority on red-cockaded woodpeckers who has studied birds in the region for 30 years. Called Safe Harbor, the program encourages landowners to restore or enhance habitat for endangered wildlife by assuring them that doing so will not lead to new restrictions on their property. Since most endangered species depend on private lands for survival, Safe Harbor has been critically important in its ability to convert opponents of endangered species into avid supporters. "Before Safe Harbor, landowners in the Southeast would occasionally cut down their pine trees rather than take a chance that these birds would nest in them," says biologist Dr. Jay Carter, a consultant who has studied red-cockaded woodpeckers for 30 years. The owners feared restrictions under the Endangered Species Act. A few years ago, Carter began advising the Pinehurst Resort and Country Club on managing several groups of woodpeckers already on their property. Pinehurst worked with Carter, the Fish and Wildlife Service, and Environmental Defense staff to figure out how to attract more woodpeckers but not more regulation. "Landowners -- would occasionally cut down their pine trees rather than take a chance these birds would nest in them." Dr. Jay Carter, Consulting biologist Soon Pinehurst became the first private landowner in the Sandhills to sign a Safe Harbor agreement. "It was common sense for us to do it," says Pinehurst vice president Brad Kocher. "Everybody wins." The resort removes brushy vegetation, he explains, which gives golfers an easier time finding balls hit into the woods and coincidentally helps the woodpeckers avoid predators. But the birds are limited by a shortage of nesting cavities, which can take them a decade to excavate. Flying squirrels, starlings, and other birds often seize suitable nest sites. To compensate, Carter and his colleagues create cavities by drilling into trees or by inserting nest boxes into living pines. This year, the promise of Safe Harbor was confirmed when a new breeding pair of woodpeckers took up residence at Pinehurst. PHOTO: The Safe Harbor approach pioneered by Environmental Defense has been adopted as a national model by the Fish and Wildlife Service to protect species such as the endangered San Joaquin kit fox. The success of Safe Harbor, of course, extends well beyond Pinehurst's manicured links. Since the program's inception in 1995, landowners have laid out the welcome mat for endangered species on more than one million acres of private land, benefiting Aplomado falcons, Attwater's prairie chickens, and other species. Enhancing habitat can mean anything from restoring native plants to clearing out underbrush using controlled fires. "This program enlists landowners as allies rather than adversaries, and buys desperately needed time," says Environmental Defense attorney Michael Bean. "For many endangered species, time is rapidly running out." More of This Year's Results More than 800,000 acres of farmland along rivers in seven states have been enrolled in Conservation Reserve Enhancement Programs we helped develop to restore wildlife habitat and protect water quality. In the Texas Hill Country, we created a new landowner stewardship program, managing grants to property owners to assist endangered species. We won an agreement to restore more than 40 miles of California's Battle Creek to help salmon and steelhead. Brazil ordered the protection of four million acres of Amazon rainforest to benefit the environment and indigenous people, capping a two-year effort we helped lead. The major industrial nations agreed to develop common environmental guidelines for their export credit agencies. This resulted from a campaign we headed against the agencies' funding of destructive projects in developing countries.</t>
  </si>
  <si>
    <t>CLIMATE: To Clear the Air, Texas Will Clean Up Old Smokies and Turn Wind to Power</t>
  </si>
  <si>
    <t>It was a fine Texas spring day, but Mark MacLeod was sweating. The Environmental Defense manager of state energy programs watched nervously as the state Senate debated a renewable-energy amendment to an electric-utility deregulation bill. MacLeod had worked hard to get strong environmental language into the amendment. But this was Texas, after all, home of big oil and not exactly friendly territory for wind power and other renewable energy. PHOTO: Environmental Defense energy specialist Mark MacLeod and Texas state representative Steve Wolens worked to reduce air pollution from grandfathered power plants such as this one near downtown Austin. MacLeod was well aware that fossil-fuel electric plants produce more air pollution than any other source--even more than automobiles--and are the largest source of greenhouse gas emissions. As states deregulate their electric utilities, consumers given a choice of electric companies might switch to cleaner power or, without good information, they might flock to buy power from the most-polluting plants that are cheapest to run. In a year when all 25 of the worst smog readings in America would be recorded in Texas, clean air was about to become a hot topic in the state. But the deregulation bill introduced in the state Senate in January 1999 contained only token benefits for the environment. State representative Steve Wolens, the bill's House sponsor, wanted to improve the bill to make sure that if the utilities got the deregulated marketplace they wanted, the public would get cleaner, healthier air. In the months of negotiations that followed, Environmental Defense played a pivotal role. We aimed to get three key provisions into the bill: (1) reduce emissions from "grandfathered" power plants, the old, dirty facilities that had been exempted from clean-air standards, (2) increase renewable energy and promote energy efficiency, and (3) ensure that people know the source of their power, so they can choose on the basis of environmental performance as well as price. "Without Environmental Defense, the clean air provisions of this bill wouldn't have gotten done."Steve Wolens, Texas state representative The Senate unanimously passed the bill with the renewable-energy amendment in place. The House and Senate still had to reconcile their versions, however, so MacLeod and his colleagues worked several more months to help strengthen the bill that ultimately was signed into law in June--with all our key provisions. That's big news in the oil and gas state. "Without Environmental Defense," says Wolens, "the clean air provisions of this bill wouldn't have gotten done." Having broken new ground, the Texas law now serves as a model for energy reform in other states. PHOTO: The breathtaking vistas of the Grand Canyon and other national parks will no longer be shrouded by air pollution from coal-fired power plants, thanks to a series of Environmental Defense victories. This Texas utility deregulation law is the strongest in the nation, putting a permanent cap on emissions from the more than 130 grandfathered power plants. It will cut nitrogen oxide emissions in half, reduce sulfur dioxide by 25 percent, and require the construction of 2,000 megawatts of new renewable energy sources. More of This Year's Results We helped win new EPA regulations to reduce air pollution that has obscured the scenic vistas of national parks and wilderness areas. Our web site released information on the pollution caused by making and driving motor vehicles, and users of our site filed tens of thousands of public comments supporting tighter EPA limits on tailpipe emissions. We helped secure an agreement with Colorado's largest electric utility to install pollution-control equipment to reduce the "brown cloud" from its coal-fired power plants. We attracted widespread media coverage with our report on the likely impact of global warming on the New York City area, called "Hot Nights in the City." Private and tribal landowners in Oregon worked with us to introduce forestry practices that will absorb more greenhouse gases.</t>
  </si>
  <si>
    <t>Finding the Ways That Work</t>
  </si>
  <si>
    <t>For more than 30 years, Environmental Defense has used innovative approaches to get results even where conventional methods have failed. We began when four scientists and an attorney were determined to halt the use of DDT, the pesticide Rachel Carson warned about in Silent Spring. DDT caused eggshells to weaken and crack, threatening the survival of magnificent birds such as the osprey, bald eagle, and brown pelican. PHOTO: The osprey--like the bald eagle, peregrine falcon, and other birds of prey--has enjoyed a dramatic recovery over the past 25 years, due in large part to the nationwide ban on DDT won by Environmental Defense in 1972. This year, both the bald eagle and the peregrine falcon were removed from the endangered species list. Our founders tried a novel approach, commonplace today but unheard of in 1967: going to court on behalf of the environment. Almost unbelievably, it worked. They not only stopped the spraying of DDT near their homes on Long Island but also went on to pursue, and win, a nationwide ban. Russell Train, chairman emeritus of World Wildlife Fund U.S., called it "one of the most important legal victories ever won for wildlife." Today, Environmental Defense is a national organization with nearly 200 scientists, economists, attorneys, and other professionals in eight regional offices. We continue to pursue new solutions and increasingly work directly with business, government, and grassroots groups on approaches that make sense for all. For example, ten years ago we approached McDonald's with a proposal to work together on finding new ways to reduce waste. Within a year, McDonald's had accepted all 42 recommendations of the joint task force and started by replacing foam-plastic hamburger boxes with less-bulky wraps and increasing the use of recycled material. Many of its competitors have followed suit. This success led us to establish the Alliance for Environmental Innovation, a partnership with The Pew Charitable Trusts, to work with companies on improving environmental performance. "Environmental Defense has taken the lead -- in personalizing information on the web that really matters to each of us." Arthur Kern, Yahoo! board member To break a Congressional impasse on acid rain, we found a way to harness the power of the marketplace to reduce power-plant emissions of sulfur dioxide, one of the main causes of acid rain. The old bureaucratic method had been to tell each plant owner how much pollution to cut and how to cut it. Our new approach, written into the 1990 Clean Air Act, requires that sulfur emissions be cut in half overall, but lets each company decide how. Companies could also be rewarded for reducing emissions more than the law requires. Under this market-based plan, sulfur emissions have gone down faster--and at far lower cost--than predicted. PHOTO: Jackie Roberts, director of our partnership with The Pew Charitable Trusts, worked with Bob Langert, McDonald's director of environmental affairs, on initiatives such as introducing recycled, unbleached paper for takeout bags. Now we are using the extraordinary new tools offered by the information revolution. Our e-mail Action Network has enrolled hundreds of thousands of activists who contact Congress and others on fast-breaking issues. Our Scorecard web site (www.scorecard.org) has enabled people to find out about pollution in their local environment, right down to the neighborhood level. "Like much of what they've done to solve tough environmental problems in a practical way," says Yahoo! board member Arthur Kern, "Environmental Defense has taken the lead again, this time in personalizing information on the web that really matters to each of us." These new technologies are just beginning to affect the future of environmental protection.</t>
  </si>
  <si>
    <t>A New Century of Environmental Defense: Letter from the Executive Director and the Chairman</t>
  </si>
  <si>
    <t>In the course of the 20th century, we humans gained the power to alter the very conditions of life on Earth. We have driven species to extinction, tampered with the global climate, created chemicals and organisms that could threaten our own health, and upset the balance of life in the seas. These troubling consequences were wholly unintended; we did not know our own strength. In the 21st century, we must couple strength with wisdom and foresight to protect the environment from further harm. PHOTO: John Wilson and Fred Krupp at the New York City headquarters of Environmental Defense. Looking to the future, Environmental Defense will continue to focus its work on four key areas that are essential to protecting the environment: biodiversity, climate, health and oceans. The following pages highlight some of this year's progress: Biodiversity. To help preserve America's rich diversity of species, the U.S. Fish and Wildlife Service adopted our innovative "Safe Harbor" program, in which landowners have already enrolled more than one million acres in voluntary efforts to protect endangered wildlife. Climate. Using Texas as a proving ground for our efforts to protect the global climate, we tackled the state's largest source of air pollution and greenhouse gases--coal-fired electric power plants--winning legislation to clean up old plants and build new renewable-energy facilities. Health. By putting the facts about local pollution and its health effects at the fingertips of personal-computer users, our Scorecard web site helped mobilize thousands of people to take an active role in protecting their environment. Oceans. To give dwindling fisheries a chance to recover, we presented scientific and economic evidence that helped win restrictions on fishing in vulnerable areas such as spawning grounds. These results have been made possible by a talented and dedicated staff and by more than 300,000 members and friends who supported our work this year, contributing to total income of $31.4 million, our highest ever. We thank you.</t>
  </si>
  <si>
    <t>CLIMATE: Oil Giant Moves to Cut Emissions</t>
  </si>
  <si>
    <t>https://web.archive.org/web/20000815092828/http://www.edf.org/pubs/AnnualReport/1998/</t>
  </si>
  <si>
    <t>Who would have expected that a major oil company would be the first corporation to agree to reduce its own greenhouse gas emissions? Probably no one who had followed the industry's attempts to downplay concerns about global warming. BP broke ranks with the oil industry in 1997 when CEO John Browne acknowledged that climate change is a matter for public concern and promised to help address it. Now BP has pledged to reduce its global greenhouse gas emissions by ten percent below 1990 levels, a larger reduction than industrial nations have agreed to make, and Shell has followed suit with a similar pledge. PHOTO: China is second only to the United States in carbon dioxide emissions. Environmental Defense Fund economist Dr. Daniel Dudek confers with researcher Song Guo Jin and Ma Zhong, director of the Beijing Environment and Development Institute, outside Benxi, where we are jointly developing demonstration projects to reduce air pollution. Emissions of carbon dioxide and other greenhouse gases-from fossil fuels, deforestation, and agriculture-are changing the Earth's atmosphere. The consequences could include record heat, drought, northward migration of insect-borne tropical diseases, more intense rainstorms and snowstorms, and rising seas. Recent months have continued to set new records for global average temperature. In the face of these concerns, more than 150 nations reached an agreement in Kyoto, Japan, in December 1997 to reduce emissions of greenhouse gases worldwide. According to Environmental Defense Fund economist Dr.Daniel Dudek, delegates to the Kyoto summit "noted BP's intent to address global warming, and it eased some of their own anxieties about taking action to reduce greenhouse gases. When the world's third largest oil company says, 'We see a business opportunity and will go ahead and limit our emissions whether you do anything at Kyoto or not,' that is a catalytic commitment." Lobbyists for other fossil-fuel interests still tried, without success, to derail the agreement in Kyoto. What many observers feel rescued the Kyoto treaty were flexibility provisions, developed by Dudek and others, that will let companies and countries compete to find the least expensive ways to reduce emissions. BP will use these provisions to create competition among its own business units to ensure they cut emissions in the most efficient way. "It's no good preaching precautionary action unless you're prepared to do something yourself," John Browne said in announcing BP's planned ten percent cut. He said his company will reduce emissions by using new technology, energy efficiency, and renewable energy, and he pledged to allow outsiders to verify the reductions. Initially, each of ten BP business units will be assigned a ceiling for its carbon dioxide emissions. Each can either reduce its emissions to the agreed-upon level or negotiate cuts with other units, as long as the total required reduction is achieved. Business units that reduce emissions most efficiently can profit in the negotiations. Browne credited the Environmental Defense Fund for working with BP to develop this strategy for reducing emissions at lowest cost, thus enabling the company's bold commitment. BP's internal trading plan is a microcosm of the global emissions trading system envisioned at Kyoto. It is, says Dudek, the "petri dish" that the rest of the world can observe to learn how to reduce emissions and seize business opportunities at the same time. More of This Year's Results We helped develop principles to credit companies for their early greenhouse-gas reductions, leading to a bill introduced by Senators Chafee (R-RI), Mack (R-FL), and Lieberman (D-CT). Our report in Nature showed that global warming eventually could lead to the disintegration of the West Antarctic Ice Sheet, flooding low-lying coastal areas around the world. As a result of an energy auction that we proposed, California pledged to build its first significant renewable electric generating capacity in a decade. Our report on Hot Cities projected the increase in days over 90 degrees that major U.S. cities could experience if no action is taken on global warming. Staff helped persuade Los Angeles County officials to invest $850 million in bus system improvements that will increase air quality and low-income mobility. We helped defeat two Bay Area proposals to enact general sales taxes to fund highway construction, and we instead proposed usage-based fees to fund transit improvements. Our staff spurred negotiations toward an international agreement on environmental standards among export finance agencies, which finance more than ten percent of world trade. We helped write the first Ciudad Juarez air quality management plan, which will reduce air pollution in the border cities of El Paso, Texas, and Ciudad Juarez, Mexico.</t>
  </si>
  <si>
    <t>ORIGINS: Innovative From the Start</t>
  </si>
  <si>
    <t>The Environmental Defense Fund was founded in 1967 by Long Island scientists who discovered that DDT was having a devastating effect on ospreys and other local birds. Unable to persuade the Suffolk County Mosquito Control Commission to stop spraying DDT, the scientists went to court. This environmental strategy is now a familiar one, but it had never been tried before. It worked. PHOTO: McDonald's has spent more than $2 billion on recycled-content items ranging from paper bags to rubber playground safety surfaces. Bob Langert, McDonald's director of environmental affairs, and Environmental Defense Fund scientist Dr. Richard Denison served on our joint task force to reduce waste. "Within two weeks there was an injunction forcing the mosquito commission to stop using DDT," recalls chemist Dr. Charles Wurster, one of the founders. The group then began a campaign that resulted in a permanent, nationwide ban on DDT in 1972. Forming a partnership of science and law was only the first innovation of the Environmental Defense Fund. Soon our fledgling group was hiring economists and computer experts to help figure out how environmental gains could be economic gains as well. In the late 1970's, for example, California electric companies were planning to build a number of coal and nuclear plants. Our novel economic analysis showed that not building the plants would be better for the utilities' profitability-and for the environment. The companies ultimately adopted our proposal to use energy efficiency and renewable energy to meet the need for power, and the coal and nuclear plants were never built. In 1986 we wrote California's Proposition 65, a law that dealt in a novel way with exposure to toxic chemicals. It required that the people being exposed to these chemicals be warned, so they could make informed choices. Rather than give warnings, many manufacturers of consumer products have responded by removing toxic ingredients, not just in California but nationwide. Examples include products as diverse as china dishes, brass faucets, canned chili sauce, and vinyl mini-blinds. To help address the problem of acid rain, we designed a part of the 1990 Clean Air Act that will cut power-plant emissions of sulfur dioxide in half. Instead of requiring all plant owners to adopt identical solutions, as had been proposed, our plan gave each owner the freedom to decide how to make the required cuts, creating competition among pollution-reduction methods and driving down the cost. And today? Emissions are being reduced ahead of schedule at a fraction of the cost of the earlier proposal. Our penchant for devising solutions that work--both environmentally and economically--led us to seek out industry leaders to help solve problems. We approached McDonald's with the idea of a joint task force to reduce pollution and waste in the company's operations. Much emerged from the partnership, including McDonald's abandoning bulky foam-plastic hamburger boxes in favor of less wasteful packaging. Other companies followed suit. We continue to break new ground today, as you will see in the stories on the following pages. Some Milestones Over the Years 1967 The Environmental Defense Fund was incorporated after the first victory against DDT. 1970 Our work helped bring all the great whales onto the U.S. endangered species list. 1972 The permanent nationwide ban on DDT was achieved. 1974 Our health study of Mississippi River water aided passage of the Safe Drinking Water Act. 1978 California endorsed our electric utility plan, focusing on efficiency and renewable sources. 1979 Hair dryers containing asbestos were withdrawn from the market in response to our action. 1984 Staff research showed the first direct link between sulfur emissions and distant acid rain. 1985 Our efforts helped bring about a nationwide phaseout of leaded gasoline. 1986 We drafted California's Proposition 65, which stimulated a major shift to less-toxic products. 1988 Our staff helped convince U.S. leaders to ratify the treaty banning ocean dumping of plastics. 1990 The new Clean Air Act incorporated our innovative method to cut acid rain and air pollution. 1990 McDonald's dropped foam-plastic hamburger boxes as recommended by our joint task force. 1993 We helped bring printers and others in the Great Lakes region together on pollution prevention. 1995 First "Safe Harbor" plans gave private landowners new incentives to help endangered species. 1996 Staff helped the Panara Indians win protection for their Amazon rainforest homeland. 1997 Our architecture for a climate treaty became, in large part, the U.S. proposal adopted at Kyoto. 1998 The new Chemical Scorecard let Internet users find pollution sources in their communities.</t>
  </si>
  <si>
    <t>BIODIVERSITY: Farm Law is Good News for Wildlife</t>
  </si>
  <si>
    <t>Environmental Defense Fund attorney Tim Searchinger had a great idea. If the federal government was going to pay the nation's farmers to retire one-tenth of their land, why not make it the land most needed for environmental protection along rivers and streams? Searchinger saw how to take what had been primarily a program to reduce crop surpluses and transform it to benefit water quality and wildlife as well. PHOTO: An innovative land-conservation program, which we helped develop, will reduce agricultural pollution of rivers and streams. Jane Preyer, who directs the Environmental Defense Fund's North Carolina office, is working with Dewey Botts, director of the state's Division of Soil and Water Conservation, to restore degraded habitats. Instead of planting crops right up to the water's edge, farmers would be paid to plant native trees and grasses in a buffer zone along streams. This buffer would absorb the runoff of pesticides and fertilizer from adjacent farm fields, the largest cause of water pollution. At the same time, the new grassy and forested areas would serve as habitat for hundreds of species that depend on private lands for survival. Searchinger built a coalition for this new approach. He persuaded legislators to support the idea. He showed Department of Agriculture officials how the enhanced program would let them protect lands important to states and local citizens. He demonstrated to state environmental agencies how they could use the federal program to augment their own conservation dollars to protect and restore rivers. And he went on the road to help develop plans for Illinois, Maryland, Minnesota, New York, North Carolina, Oregon, and other states. "From my perspective, the Environmental Defense Fund has been terrific," says Eric Schwaab, director of the forestry and wildlife unit of the Maryland Department of Natural Re-sources. "They created the opportunity for us, brought it to our attention, and shepherded us through the process." With Searchinger's help, Maryland put together the first federally approved Conservation Reserve Enhancement Program, which will protect 100,000 acres along streams entering the Chesapeake Bay. In Illinois and Minnesota, we helped state officials develop the most ambitious floodplain restoration program in history. Farmers had been plowing land too close to rivers, destroying critical habitat for migrating birds and other animals and spawning and feeding grounds for fish. This land is far from ideal for farming, since it often floods, at great expense to farmers and taxpayers, when the Illinois and Minnesota Rivers spill over their levees. Now, the states have approved programs to retire a total of 400,000 acres of flood-prone farmland and to plant appropriate wetland vegetation there instead. In Oregon, we helped develop a similar program to restore 100,000 acres of riverside forests to bring back endangered salmon runs. We also helped New York City develop a program to protect streams feeding the city's reservoirs in the Catskills. By creating forest and grass buffers to shield the streams from pollution that could otherwise contaminate water supplies, the program will help avoid the need to spend billions of dollars on a filtration plant for the city's drinking water. As Searchinger's idea continues to take root across the countryside, it will make a major difference for wildlife and the environment. More of This Year's Results More than one million acres of private lands have been enrolled in our Safe Harbor plans to protect endangered species in North Carolina, South Carolina, and Texas. In Colorado and North Carolina, we helped win measures against factory hog farms that pollute rivers and create intolerable conditions for neighboring communities. For the journal BioScience, our staff analyzed threats to vanishing U.S. species, finding that loss of habitat and competition with non-native species are the most serious threats. We assembled an international team to identify actions to restore severely degraded wetlands of the Colorado River delta in Mexico. A staff scientist was the only U.S. environmentalist named to the 12-member World Commission on Dams, which is evaluating the impacts of dams, alternatives to dams, and dam removal. Our research on widespread fires in the Amazon rainforest led to public outcry and helped trigger Brazilian legislation strengthening the environmental agency's enforcement authority. We helped stall environmentally and socially destructive multilateral bank projects that would have destroyed Indonesian rainforest and South American wetlands. Our coalition efforts led oil companies to reroute a huge oil pipeline away from endangered biodiversity and indigenous peoples in Central African forests.</t>
  </si>
  <si>
    <t>HEALTH: The Scorecard That Hit a Home Run</t>
  </si>
  <si>
    <t>The hits just keep on coming for the Environmental Defense Fund's Chemical Scorecard web site. On April 15, 1998, we unveiled the Scorecard on the Internet (www.scorecard.org). Instantly, information about the health effects of chemical emissions from 17,000 industrial facilities became easily available to anyone with access to the World Wide Web. Previously one had to ferret out this information from dozens of government and university databases. The Scorecard web site received some 500,000 data requests on its first day of operation. PHOTO: Our Chemical Scorecard is helping grassroots groups monitor and improve their local environments. Environmental Defense Fund attorney Kevin Mills worked with Charles Griffith, director of the auto project for the Ecology Center of Ann Arbor, to find data on toxic emissions from this Ypsilanti, Michigan, auto plant. Every year billions of pounds of industrial chemicals are sold for which the public lacks basic data on health effects. The Scorecard makes it easy to find where chemicals are released into the air and water and to find out what is known-and not known-about their effects on human health. Chemical Week editor-in-chief David Hunter wrote, "The impact [the Scorecard] has had is due to the broad media coverage it has provoked and above all to the comprehensiveness of the offering+linking Toxics Release Inventory data at specific locations to health effects information, and packaging it all with interactive tools." Peter Jennings announced the Scorecard's debut on World News Tonight. The Pittsburgh Post-Gazette called it "an environmentalist's dream." Many media web sites, including MSNBC and ABC News, linked to the Scorecard, which continues to receive some 200,000 data requests daily. "For years, community groups have been approaching us for help in understanding and combating threats from toxic chemicals," says Environmental Defense Fund toxicologist Dr. Bill Pease, "but we haven't had the manpower to help more than a few such groups each year. Now the Scorecard puts the most important information right at everyone's fingertips." The Chemical Scorecard was designed in consultation with grassroots groups who will put the information to use. When a user types in his or her zip code, neighborhood maps appear on the screen, with schools and industrial facilities marked. Users see what chemicals are released and can find out which are the most toxic. For many facilities, users can even fax an inquiry directly to the plant manager with a click of the mouse, and thousands have done so. The Scorecard also provides an online discussion forum and links to information on pollution prevention for both expert and layperson. Because the Scorecard puts a spotlight on toxic emissions, it encourages companies to expedite emissions reductions. In the years since the government started requiring companies to disclose their releases of certain toxic chemicals, those releases have dropped by 40 percent-even though the law says nothing about reducing releases, just reporting them. "The Scorecard gives people the power to achieve important reductions in pollution," says Susan Studer, community outreach coordinator for the Ohio Environmental Council, who has used the Scorecard in the hazardous-materials training workshops she gives for residents of low-income and minority communities. "Most participants do not have computer experience," she notes, "but once they see how easy it is to get this information, they are really excited about making positive changes in their communities." More of This Year's Results Our landmark Toxic Ignorance study forced chemical makers worldwide to address data gaps on the health effects of their chemicals. The U.S. chemical industry agreed to a $500 million toxicity-testing program developed with us and the Environmental Protection Agency. We helped defeat legislation that would have weakened significantly the Superfund program for cleaning up toxic dumpsites. We co-founded the National Pipeline Reform Coalition to promote regulatory improvements and pollution prevention in the oil and gas pipeline industry. At our urging, the government posted enforcement data on the Internet, revealing that one in four facilities in key industrial sectors are in significant non-compliance with the Clean Air Act. We developed a community health action guide working with partners in Cleveland, and helped integrate pollution prevention into government services in Hammond, Indiana. Mothers of East L.A., an advocacy group serving a predominantly Mexican-American community, incorporated our Chemical Scorecard into their own web site.</t>
  </si>
  <si>
    <t>OCEANS: Stemming the Tide of Overfishing</t>
  </si>
  <si>
    <t>Environmental Defense Fund attorney Doug Hopkins's first words as a member of the New England Fisheries Management Council were, "I do." Taking the oath of office, he swore to "conserve and manage the living marine resources of the United States of America." Hopkins is the only full-time environmentalist on any of the eight regional councils that are charged with conserving the nation's marine fish in a zone ranging from three miles to 200 miles offshore. PHOTO: Many fish populations have plunged sharply in recent years. Fisherman John Williamson and Environmental Defense Fund attorney Doug Hopkins, both of whom serve on the New England Fisheries Management Council, are developing new measures to reduce overfishing and rebuild depleted fish stocks. More than 20 years ago, Congress instructed the councils to limit fish catches to sustainable levels. Thus far they have failed. Many species have been overfished or soon will be. Cod, haddock, bluefish, and red snapper populations have plummeted. What went wrong? Pressure from commercial fishing interests for short-term profit won out over careful stewardship. Things are changing, prodded in part by the 1996 reauthorization of the Magnuson-Stevens Fishery Conservation and Management Act, which includes strong conservation provisions developed by the Environmental Defense Fund and others. Some new appointees to the regional councils care deeply about conservation. Even the commercial fishermen who occupy many council seats are increasingly aware of the need to take fewer fish now so there will be more fish in the future. Cape Cod fisherman Bill Amaru, who serves with Hopkins on the New England council, says that with their livelihood in danger, fishermen have no choice but to be conservationists. "We can't have an industry without fish," he says, "so the fish must come first." One of the drastic-but necessary-steps the council is taking to protect severely overfished populations is to close large areas to fishing. Since Hopkins came aboard, the New England council has closed a large area in the Gulf of Maine in an effort to restore the decimated cod population there. Hopkins also has pushed for measures to protect important juvenile fish refuge and feeding areas by closing them as "habitat areas of particular concern." Another serious problem faced by the regional councils is "bycatch," where in the course of fishing for particular species and sizes of fish, fishermen wastefully catch and kill huge quantities of other fish and marine life. Some councils also face growing pressure to allow development of new fish farms, or aquaculture, which can pose significant water pollution problems. Environmental Defense Fund staff advised the councils on these and other matters and formed regional coalitions with other groups to press the councils for strong protective measures. Amaru, Hopkins's frequent ally on the New England council, acknowledges the value of having people outside the industry help to regulate it. Hopkins "is a conscience for the council," Amaru says, "even though his message is not always easy for fishermen to accept." More of This Year's Results We helped persuade fishery management councils in New England, the South Atlantic, the Gulf of Mexico, and the Pacific to introduce stricter catch limits to help sustain fisheries. Our staff was instrumental in getting fishery management councils to start the process of establishing marine reserves to protect biodiversity. We helped write and win approval of California legislation to reform fishery management, which will benefit fish populations and biodiversity. Citing our report Murky Waters, the Environmental Protection Agency proposed to establish national standards for polluted discharges from fish farms under the Clean Water Act. We led a citizens' coalition working with Texas regulators to strengthen wastewater discharge permit requirements for shrimp farms as well as regulations to control shrimp diseases. We mobilized and coordinated efforts to address the impact of shrimp farming internationally and co-founded the Industrial Shrimp Action Network. The National Organic Standards Board responded to recommendations from our staff and others by agreeing to develop organic standards for fish farms.</t>
  </si>
  <si>
    <t>ALLIANCES: Delivering Environmental Results</t>
  </si>
  <si>
    <t>Every day, United Parcel Service comes to the door with 1.8 million express packages. Imagine what a difference it would make if every one of those packages could be used a second time. PHOTO: Reusable envelopes are winning customers for UPS while reducing pollution and the use of natural resources. David Guernsey, environmental affairs manager at UPS, worked with Environmental Defense Fund policy analyst Elizabeth Sturcken on the team that revamped the company's express packaging. That was the vision that motivated policy analyst Elizabeth Sturcken and her colleagues at the Alliance for Environmental Innovation, a joint project of the Environmental Defense Fund and The Pew Charitable Trusts. Sturcken approached UPS and the four other leading overnight delivery companies to study how the industry-which uses more than a billion shipping envelopes and boxes each year-might cut its waste and pollution. A simple switch to reusable packaging would have dramatic effects, Sturcken realized, not only reducing the number of packages being thrown away but also reducing the pollution and energy use associated with manufacturing the packaging in the first place. When first approached by Sturcken, UPS reacted cautiously. "We didn't know the Alliance or the Environmental Defense Fund," admits David Guernsey, UPS environmental affairs manager. "We thought 60 Minutes was knocking on our door." After participating in the initial study of the express shipping industry, however, UPS decided that it wanted to work with the Alliance. "We found that the method of operation of the Alliance is to work with industry leaders to catalyze changes," says Guernsey. Indeed, in working with companies, the Alliance aims to add the environment to the list of factors used in making business decisions. Its projects have demonstrated that environmentally preferable practices often increase profits. In this instance, reusable overnight envelopes would provide not only environmental benefits but also business benefits that UPS-in a hotly competitive overnight delivery market-found particularly compelling. The two-way Express Letter that UPS introduced this year appealed to many customers for reasons that had nothing to do with the environment. Lawyers and bankers, for example, appreciate the convenience that a reusable envelope provides for documents that must be signed and returned immediately. UPS also made improvements to its Express Box and plastic Pak. The new box contains nearly twice as much post-consumer recycled fiber and the Pak uses recycled plastic for the first time. UPS also has stopped using bleached paper in its packaging, an important decision that will reduce water pollution from paper mills. In all, the changes made by UPS will substantially reduce hazardous air pollution, energy use, and consumption of natural resources. The Alliance's work with UPS is like other former and current projects where the Environmental Defense Fund has worked with industry leaders to take a fresh look at conventional practices. We aim to develop and introduce environmentally preferable alternatives that also enhance the overall business. More of This Year's Results We developed computer software with SC Johnson to measure environmental performance of consumer products and packaging, a version of which will be available to other companies. With Starbucks Coffee Company, we introduced reusable glassware and new customer programs to reduce the number of disposable cups used for serving drinks. Working with the auto industry, federal and state agencies, and grassroots groups, we developed a model for a regulatory framework focused on pollution prevention in vehicle manufacturing. We helped International Paper and Westvaco design programs to protect and enlarge endangered red-cockaded woodpecker populations on company land in Georgia and South Carolina. With the Ad Council, we helped educate Americans on the benefits of recycling and waste prevention with more than $50 million in donated public service advertising.</t>
  </si>
  <si>
    <t>Taking a Different Approach: Letter from the Executive Director and the Chairman</t>
  </si>
  <si>
    <t>As the Environmental Defense Fund approached its 30th anniversary, we stepped back to look at the state of the environment--and at EDF itself. We wanted to evaluate the most pressing environmental threats and how we could best deal with them. PHOTO: Fred Krupp and John H.T. Wilson The Environmental Defense Fund is dedicated to getting results. Whenever environmental progress has been blocked during our 31 years, we've developed new ways to move forward. We have worked with businesses, government agencies, grassroots groups, and others who share our vision of environmental solutions that are lasting, efficient, and fair. In the following pages, we highlight a few of this year's achievements in the four areas in which we concentrate our work: Biodiversity. We have enrolled nearly two million acres of private lands in voluntary programs for endangered species and other wildlife. Climate. We helped BP, the world's third largest oil company, develop an unprecedented plan to reduce greenhouse gas emissions. Health. We launched the Chemical Scorecard web site, a free Internet service that gives people information on local releases of toxic chemicals. Oceans. We worked with regional fishery management councils to reduce overfishing and avert the collapse of ocean fisheries. We also continued our partnership in the Alliance for Environmental Innovation, a joint project with The Pew Charitable Trusts. Among other projects, the Alliance worked with United Parcel Service to introduce environmentally improved overnight-delivery packages. This year we opened a project office in Los Angeles to design policies on transportation and other issues affecting the inner city. The project reflects our commitment to the environmental rights of the poor and people of color. Our achievements have been made possible by a talented and dedicated staff and by more than 300,000 members and friends who supported our work this year, contributing to income that totaled $27.8 million, our highest ever. We thank you all.</t>
  </si>
  <si>
    <t>Oceans: Reducing Pollution and Overfishing</t>
  </si>
  <si>
    <t>https://web.archive.org/web/19981205172734/http://www.edf.org/pubs/AnnualReport/1997/</t>
  </si>
  <si>
    <t>In 1970, after decades of exploitation, the United States listed the humpback whale and the seven other species of great whales as endangered, thanks in part to EDF's efforts to document their plight. At that time, the U.S. had been buying about 20% of the world's whale oil, and the listing ended the importation of whale products and halted all remaining U.S. whaling activity. It also obliged the government to take a stand in favor of curtailing whaling at meetings of the International Whaling Commission. Today, most of the great whales are still in jeopardy, although with continued protection their populations are slowly recovering. Pollution and overfishing have damaged ocean ecosystems, including coastal wetlands and coral reefs, and depleted many fish stocks. Pollution from the Mississippi River, for example, has created a 7000-square-mile dead zone in the Gulf of Mexico. In the last 30 years, overfishing has driven down the average weight of swordfish caught at sea from 260 pounds to 90 pounds, a size at which swordfish are two years short of reproducing. The underlying problems include poor fisheries management, coastal development, aquaculture (fish farming), and bycatch (the inadvertent capture of one species while fishing for another). Most ocean pollution begins on land, particularly with farms and sewage treatment plants that contaminate coastal waters. EDF's North Carolina office has focused national attention on pollution caused by the hog industry. North Carolina alone has more than eight million hogs, whose untreated waste is sprayed onto fields and runs into nearby streams and coastal estuaries. EDF helped win a two-year moratorium on new and expanded hog farms in the state, as well as limits on discharges from sewage treatment plants. This could serve as a national model. fishing boat Throughout human history, the oceans have been a plentiful source of food, but today 13 of the world's 17 major fishing grounds are fished out or in serious decline. EDF staff are addressing the root causes of collapsing fish stocks by serving as the only environmental representatives to the New England Fishery Management Council and two National Academy of Sciences advisory panels. The panels will study Individual Transferable Quotas, a tool advocated by EDF to prevent fish harvests from exceeding the level that would cause stocks to decline. With such quotas, each fisherman is given a percentage share of the total allowable catch and has a direct stake in the fishery's future. In North Carolina, EDF helped win a sweeping new law to limit fish catches to sustainable levels and to protect critical marine habitats. EDF also worked to reduce the problem of bycatch, where fishing gear or methods cause unintended harm to other species. EDF helped win new regulations to protect albatrosses and other seabirds from drowning on longline fishing hooks in the North Pacific, and helped enact U.S. legislation that will underpin an enforceable international agreement to limit the number of dolphins killed in tuna nets. "There has long been a belief that the sea, at least, was inviolate, beyond man's ability to change and to despoil. But this belief, unfortunately, has proved to be naive." --Rachel Carson In a new effort, EDF is helping to establish a network of Marine Protected Areas, where fishing is banned or significantly restricted. This year EDF worked with local groups to designate part of the Florida Keys National Marine Sanctuary as a reserve in which harvesting of fish and other wildlife is prohibited. EDF is working to establish other protected areas in various coastal waters. In California, EDF continued its longstanding efforts to restore the ecological integrity of the San Francisco Bay and Delta. To assist in Bay-Delta restoration, EDF scientists recommended a system of key indicators of ecosystem health and developed measures to put needed freshwater into the bay. Aquaculture now produces one-quarter of the seafood consumed worldwide. A new EDF report, Murky Waters, shows that improperly managed fish and shrimp farms can contaminate coastal ecosystems with chemicals and untreated sewage. In addition, escaped fish and shrimp can spread disease and compete with native species. Along the Texas Gulf Coast, the leading site of U.S. shrimp farms, EDF is fighting to extend state wastewater discharge regulations to all coastal shrimp farms. At an international meeting of the aquaculture industry, EDF organized environmental and other groups from around the world to advocate alternative, environmentally responsible fish-farming practices.</t>
  </si>
  <si>
    <t>Biodiversity: Protecting Wildlife and Habitat</t>
  </si>
  <si>
    <t>EDF's founding chairman, Dennis Puleston, now 91, remembers visiting the Suffolk County Mosquito Control Commission more than 30 years ago. He told them that spraying DDT was weakening ospreys' eggshells, reducing the number of chicks hatched by more than 95%. "They refused to listen," he recalls. "They said that DDT was killing mosquitoes, and that was their job, and it was cheap and easy to apply--and they were not concerned with any other organisms that were being affected by DDT." That prompted Puleston and his colleagues to bring the first in a series of legal actions that ended DDT spraying on Long Island and, within five years, nationwide. Protecting the variety and abundance of species has always been a primary concern for EDF. The rate at which species are going extinct today is at least 100 times higher than before the industrial era. Increasing population growth, resource consumption, and land development worldwide are encroaching on wildlife habitat, threatening many species with extinction. More than half of the endangered species in America depend on privately owned land, and EDF has developed two major initiatives to preserve such habitat. One program, under the Farm Bill that EDF helped shape last year, combines state and Federal funds to help farmers restore wetlands and forests along rivers and streams. EDF worked with the state of Maryland to design and gain Federal approval for a 100,000-acre program along streams entering Chesapeake Bay. These restored wetlands and forests will provide wildlife habitat and help prevent agricultural chemicals from running into the streams and polluting the bay. Illinois and Minnesota worked with EDF to prepare similar plans that are awaiting approval, and officials in New York, North Carolina, Oregon, and Washington State have asked for EDF's help to develop plans as well. Rocky Mountain Elk Much of the Rocky Mountain Elk's habitat is well protected on Federal land, such as here in Yellowstone. Many species whose habitats are found on private land, however, face the threat of extinction. The second program, called Safe Harbor, encourages landowners to manage their property to attract and nurture endangered species. It protects participating owners from incurring any added legal liability for endangered species that move onto their land, thereby removing a disincentive that had kept many landowners from restoring wildlife habitats. The first Safe Harbor plan has enrolled more than 23,000 acres in the Sandhills region of North Carolina to benefit the endangered red-cockaded woodpecker. EDF's model is being adopted around the country to save other species, and the U.S. Fish and Wildlife Service has embraced this approach. EDF is also working with major forest-products companies to restore habitat. Westvaco worked with EDF to develop a statewide Safe Harbor program in South Carolina for the red-cockaded woodpecker, and Weyerhaueser will protect the last remnant of North Carolina's biologically rich East Dismal Swamp. "EDF's work in bringing about the banning of DDT was one of the most important legal victories ever won for wildlife." --Russell E. Train, Chairman Emeritus, World Wildlife Fund U.S. In Colorado, EDF led a coalition of environmental, recreational, and sportsmen's groups to thwart the legislature's attacks on the environment. The coalition used electronic mail and other means to mobilize citizens quickly against several bills that would have increased pollution and threatened wilderness. This grassroots opposition led the governor to veto the bills. EDF particularly emphasizes the biodiversity of rivers and watersheds. In an EDF- designed plan in the Pacific Northwest, an electric utility bought water rights from farmers, leaving the water in the Snake River--where it benefits endangered salmon and generates electricity--instead of using it for marginal irrigation. In Oregon, the Confederated Tribes of Warm Springs worked with EDF and others to secure passage of a Federal law that will facilitate ecological restoration in the Deschutes River Basin, which has important steelhead and salmon populations. EDF and a Brazilian environmental group convened an international panel of experts to evaluate a navigation project that threatens the world's largest wetland, South America's Pantanal. The panel concluded that plans for the project were fundamentally flawed, which has prompted Brazil, Paraguay, and international lenders to rethink the project's future. EDF also helped convince the Overseas Private Investment Corporation to abandon support for a gold mine near the Volcanoes of Kamchatka World Heritage Nature Site in Russia's Far East.</t>
  </si>
  <si>
    <t>Health: Protecting People from Toxic Chemicals</t>
  </si>
  <si>
    <t>The Ethyl Corporation introduced tetraethyl lead as a gasoline additive in 1923, without adequate health testing. Over the next 70 years, more than five million tons of lead went into gas. Most was dispersed from tailpipes into the air, contaminating the environment and endangering public health. EDF helped spearhead the fight against this health hazard, and lead was eliminated from gas in 1995. In 1997, another Ethyl metal-based additive, MMT, was banned in Canada and largely shunned in the United States, after EDF demanded that it not be used before health tests show it to be safe. Toxic chemicals and pollution can weaken people's resistance to disease and also directly cause illness, including cancer, damage to the nervous system, and lead poisoning. But it is not always clear which substances pose a threat. Each year manufacturers sell billions of pounds of chemicals for which the public lacks basic data on health effects. In essence, we and our children and grandchildren are the subjects of a large-scale health experiment. A new EDF study, Toxic Ignorance, shows that even basic health tests are not publicly available for two-thirds of the 3,000 top-selling industrial chemicals. EDF has called on the 100 largest U.S. chemical companies to test the products they make and sell and to disclose the results. healthy children Children deserve to grow up in a safe and healthful environment, free from exposure to toxic chemicals and pollution that can cause many kinds of illnesses. The mere act of publicizing the extent of a company's toxic emissions can spur dramatic reductions. With the support of EDF and other environmental groups, the Environmental Protection Agency expanded its Community Right to Know program this year, requiring seven additional industries to report their releases of more than 600 toxic chemicals. These industries include coal and metal mining, electric utilities, and bulk petroleum terminals. The Pollution Prevention Alliance, EDF's "office without walls" in the Great Lakes region, is working with grassroots groups in Cleveland to help them access, understand, and use information about the chemicals that are released in their communities. The goal is to give workers and neighbors a strong voice in companies' environmental decisions, making pollution prevention a standard business practice. EDF plans to make similar health information available to communities nationwide using the World Wide Web. "EDF's chemical safety initiative has already focused significantly more attention on these issues ... and will improve the availability of information to the public." --Donald W. Griffin, Chairman, President, and CEO, Olin Corporation Millions of Americans still breathe unhealthful air, but this year an important victory was won when the Environmental Protection Agency adopted stricter clean air standards and directed 22 Eastern, Midwestern, and Southern states to curb the nitrogen emissions that contribute to urban smog. Because much of this pollution travels long distances and crosses state lines, the agency embraced EDF's plan for a broad regional approach. The plan has a rigid limit on harmful emissions but allows flexibility in how and where cuts will be made, thereby producing guaranteed reductions while ensuring the lowest cost. EDF helped establish a similar regional approach to air quality problems in the Paso del Norte region around El Paso, Texas, and neighboring Ciudad Juarez, Chihuahua. Because the two cities share a common airshed, El Paso businesses are now allowed to meet some of their Clean Air Act obligations by investing in measures to reduce pollution in Juarez, where many more cost-effective opportunities are available. Worldwide, most environmentally caused diseases come from contaminated water. In developing countries, EDF is striving to increase public and private investment in drinking water, sanitation, and sewage treatment. This year a low-cost wastewater treatment plant in Tijuana, Mexico, designed and built by EDF and El Colegio de Frontera Norte, was certified by the Border Environmental Cooperation Commission. The plant reduces the amount of untreated sewage flowing into the Tijuana River and a neighboring wildlife reserve.</t>
  </si>
  <si>
    <t>Climate: Reducing Greenhouse Gas Emissions</t>
  </si>
  <si>
    <t>For the 1990 Clean Air Act, EDF designed a new way to reduce sulfur emissions, one of the main causes of acid rain. President Bush praised EDF "for bringing creativity to the table to end what could have been a hopeless stalemate." Under the plan, power plants must cut their sulfur emissions in half, but are free to choose how. Plants that cut more than required can sell excess reductions or use them later. President Clinton noted that the acid rain plan has put America "well ahead of the schedule we set for ourselves and well below the projected cost in cleaning the environment." Emissions of carbon dioxide and other greenhouse gases--from fossil fuels, deforestation, and agriculture--are changing the Earth's atmosphere. The consequences are expected to include record heat, drought, northward migration of tropical diseases, more intense rainstorms and snowstorms, and rising seas. Scientists overwhelmingly concur that the evidence for global warming is strong and the price of inaction high. EDF is working for effective international agreements, national programs, and private-sector initiatives to reduce these emissions. To educate policymakers and the public, EDF analyzed the potential impacts of global warming for several parts of the country and presented a major exhibition at the Smithsonian. EDF scientists also served on international panels studying population growth and its impact on climate change.Clear Sky Carbon dioxide and other invisible heat-trapping gases are building up in the Earth's atmosphere as a result of human activities such as the burning of fossil fuels. As countries prepared for the December 1997 climate summit in Kyoto, Japan, all eyes were on the United States, the world's largest emitter of greenhouse gases. EDF helped develop the U.S. proposal for an international emissions-trading system that could maximize reductions in emissions while minimizing costs. We joined with other environmental groups in pressing the Administration to commit to larger and earlier reductions. We also helped persuade President Clinton to offer American companies credit for making early reductions, without waiting for an international agreement. This will stimulate cost-reducing innovations. British Petroleum, the world's third largest oil company, announced that it will monitor and disclose its worldwide greenhouse gas emissions and take steps to limit them. Working with EDF, the company will first set targets for some of its operating units and then establish a company-wide emissions limit, years ahead of any government requirement. "The Environmental Defense Fund has become one of the most conceptually innovative, sophisticated, and effective conservation organizations in the United States." --William K. Reilly, Former Administrator, U.S. Environmental Protection Agency Two-thirds of America's electricity comes from fossil fuels. Restructuring of the electric utility industry will bring more competition, giving many people the chance to choose power from cleaner sources, such as wind, biomass, geothermal, and solar energy. Strong customer demand could make these options more widely available at increasingly competitive prices. To promote such choices, EDF helped enact a California law that requires electric companies to disclose the source of their electricity to customers. In developing countries, EDF is working to redirect private and public investments, including World Bank loans, toward environmentally sound energy projects. Transportation is another major source of greenhouse gases. In the past 25 years, the number of vehicles in the United States has grown six times faster than the human population. EDF is advocating greater efficiency and equity in transportation. A new natural-gas van service was launched with EDF's help in Los Angeles County, increasing the mobility of low-income commuters while cutting air pollution. EDF promoted variable-toll plans in California and New York that would reduce congestion and thereby reduce pollution. We also helped win new transportation policies in Maryland that will discourage urban sprawl.</t>
  </si>
  <si>
    <t>Letter from the Chairman of the Board -- Alliances for the Environment</t>
  </si>
  <si>
    <t>The Environmental Defense Fund has learned how to harness the power of the marketplace to protect the environment. For example, in drafting the acid rain section of the 1990 Clean Air Act, EDF deliberately let power-plant owners choose how to cut sulfur pollution in half. As a result, new ways of reducing the pollution were developed, driving down costs to less than one-tenth of what industry had predicted. Because government officials knew that the reductions would get cheaper, they were able to set more ambitious environmental goals. EDF also works directly with businesses. EDF pays its own way and accepts no contributions from the companies involved. In the early 90's, EDF helped McDonald's dramatically increase its use of recycled packaging, and spurred other companies to follow suit. Building on this approach, EDF and The Pew Charitable Trusts created the Alliance for Environmental Innovation to help companies integrate environmental considerations into their business decisions. Today the Alliance is working with S.C. Johnson Wax to consider environmental factors when developing new products, and with Starbucks Coffee Company to increase the use of reusable cups and design better take-out cups. I want to thank my predecessor, George Montgomery, for his hard work on behalf of EDF. And I want to thank all the members, Benefactors, Trustees, and foundations whose generosity this year has made EDF's work possible. Total support and revenue reached $25.8 million, a record.</t>
  </si>
  <si>
    <t>Letter from the Executive Director -- Focusing on Results</t>
  </si>
  <si>
    <t>Environmental problems today affect the entire Earth: its climate, oceans, land, and the lives of its inhabitants. With so much at stake, we knew EDF could not do everything. So we decided to concentrate on four goals, as described in this report: stabilizing climate, protecting human health, defending biodiversity, and safeguarding the oceans. In each of these areas we achieved important successes this year. For example: Climate: EDF helped develop a White House plan to begin reducing greenhouse gas emissions now, and worked with British Petroleum--the first oil company to express concern about global warming--on methods to reduce its own emissions. Health: EDF showed that basic information on health effects is not publicly available for two-thirds of the top-selling industrial chemicals, and called on CEO's of major chemical companies to complete the needed tests and disclose results. Biodiversity: EDF developed a project with the state of Maryland to restore 100,000 acres of wildlife habitat alongside streams that enter Chesapeake Bay, creating buffer zones to protect the bay from agricultural pollution. Oceans: EDF staff were appointed as the only environmental representatives to the New England Fishery Management Council and to two National Academy of Sciences panels charged with improving the nation's fisheries. In recognizing this year's achievements, my thanks go to the entire staff, whose skills, resourcefulness, and good judgment distinguish EDF as a powerful force for change.</t>
  </si>
  <si>
    <t>Protecting Water, Land, And Wildlife</t>
  </si>
  <si>
    <t>https://www.google.com/url?q=https://web.archive.org/web/19970710160715/http://www.edf.org/pubs/AnnualReport/1996/&amp;sa=D&amp;source=editors&amp;ust=1640641843635613&amp;usg=AOvVaw2HKosj4hqXlLPtajFLlr2Q</t>
  </si>
  <si>
    <t>Attorney Melinda Taylor Melinda Taylor grew up near the picturesque bayous of Louisiana and the chemical plants of the Texas Gulf coast. Both places left lasting impressions. Her love of wildlife began as she swam in the bayous, fascinated by the harmless green snakes wiggling along beside her and the alligators in the distance. After her family moved to Texas, the chemical odor on the southeast wind was a pungent reminder of how people and wildlife are affected by nearby industry. Today the manager of EDF's Ecosystem Restoration program enjoys canoeing quiet waters with her husband and watching for birds. Protecting and restoring America's critical ecosystems -- including rivers, lakes, forests, and the species that depend on them -- is the job of EDF's Ecosystem Restoration program. Preserving unspoiled natural areas benefits both people and wildlife. A prime example is Sterling Forest, which is not only an important wildlife habitat along the Appalachian Trail but also the source of most of northern New Jersey's drinking water. Developers planned to subdivide the forest to build 13,000 homes, roads, and millions of square feet of commercial space. Studies by scientists at EDF and Rutgers University showed how important it is to keep the forest intact and helped secure funds for preservation, ending the threat of development. Southern Pines, North Carolina Southern Pines, North Carolina -- The Pine Needles Lodge and Golf Club is managing its longleaf pine forest to benefit endangered red-cockaded woodpeckers in an EDF-designed "safe harbor" program. Water pollution from agricultural chemicals and waste -- "non-point source" pollution -- is a growing problem in many states. EDF and a grassroots coalition in North Carolina took on the powerful hog industry after pollution from hog farms fouled rivers and killed millions of fish. In response, the state legislature created a clean water trust fund and enacted a series of measures advocated by EDF, including tougher farm inspections and permits. EDF also helped craft the new Farm Bill, which The Washington Post ranks "among the nation's most important environmental laws." One key provision was to reform the Conservation Reserve Program, thelargest federal conservation program, which formerly paid farmers to leave some land fallow to reduce surplus crops without great concern for the environmental benefit. The redesigned program will target the most ecologically important land for improving water quality or wildlife habitats. The Endangered Species Act, another essential tool for protecting wildlife, has helped avert the extinction of many species but has not done enough to ensure their recovery: less than 10% of listed species are increasing their numbers today. One reason is that the law is not well designed to protect species on private lands. An EDF approach called "safe harbor" aims to strengthen the Act by giving landowners an incentive to help endangered species without fear of incurring added legal obligations if the species increase in number. In a demonstration of this approach, property owners in North Carolina are managing more than 20,000 acres to benefit the endangered red-cockaded woodpecker. EDF's model plan also is being adopted around the country to save other species, including endangered kit foxes in California, panthers in Florida, and golden-cheeked warblers in Texas. Between this "safe harbor" approach and the revamped Conservation Reserve Program, tens of millions of acres of privately held land could be enlisted voluntarily in the effort to protect endangered species. EDF's advocacy for endangered species starts with sound science. This year ecologists from EDF and Princeton University collaborated on a major study that revealed large numbers of listed species to be concentrated in "hot spots" where protective efforts can now be focused. In California, EDF helped forge a consensus among environmental, business, and agricultural groups on a bond measure that will provide nearly $1 billion for ecological restoration. EDF continued its work to restore the San Francisco Bay-Delta ecosystem, safeguarding the increased freshwater flows that were previously won for the region. EDF is also working with The Bay Institute to develop a scientific framework for the restoration effort.</t>
  </si>
  <si>
    <t>Saving Life In The Sea</t>
  </si>
  <si>
    <t>Biologist Rebecca Goldburg Dr. Rebecca Goldburg is fond of all creatures and is pleased to see her daughter Sally attracted to crickets, fireflies, and worms. Before her doctoral field work on insects and plants, Goldburg also spent some time investigating herring gulls at a field station on a remote island in the Gulf of Maine. She doubled as the station's cook in return for room and board. In EDF's Oceans program, Goldburg now pursues reforms to make "fish farming" less environmentally destructive. From coral reefs to the great whales to magnificent seabirds, the oceans of the world teem with life. But pollution, overfishing, and habitat destruction have put oceans under stress, with 13 of the 17 major fishing grounds either fished out or in serious decline. EDF's new Oceans program focuses on protecting marine ecosystems. A major victory against overfishing in U.S. coastal waters was won this year with the reauthorization of the Magnuson Fishery Conservation and Management Act. EDF played a critical role in strengthening the Act's conservation measures, including securing a key provision to keep the allowable catch from exceeding scientifically determined limits. Marathon, Florida Marathon, Florida -- Coral reefs near Key West have been protected in a new management plan at the Florida Keys National Marine Sanctuary, thanks to efforts by EDF and others. To end the devastating race for fish that has severely depleted cod, haddock, and yellowtail flounder off New England, EDF joined forces with the Center for Marine Conservation and the Conservation Law Foundation to win the first target limits on allowable catch in these waters in more than a decade. If any limit is exceeded, it will trigger further fishing restrictions the following year.Also the capacity of New England's overbuilt fishing fleet will be reduced gradually. The Federal government will support a vessel buy-out and retirement program and, at EDF's urging, will monitor the program to help insure that other vessels do not replace those removed. Overfishing also imperils salmon in Washington, Oregon, and California. For the last several years, the Pacific Fisheries Management Council has instituted catch restrictions recommended by EDF and others for highly depleted salmon stocks. EDF is also working to protect and restore two ecosystems that once harbored spectacular runs of salmon, the San Francisco Bay-Delta and the Columbia River Basin, by negotiating water transfers that will help restore natural stream flows. To save albatrosses, petrels, and shearwaters that are being hooked and drowned when they go after bait on deep-sea fishing lines, EDF and Defenders of Wildlife crafted a policy that could eliminate the unnecessary killing of up to 180,000 seabirds a year. It calls for modified fishing techniques such as the use of more heavily weighted lines that quickly sink the bait out of reach of the birds. The policy was adopted by the International Union for the Conservation of Nature, and a U.S. North Pacific fishermen's association has pledged to use many of the recommended techniques. With natural fish stocks in trouble, marine aquaculture or "fish farming" is growing rapidly here and abroad. EDF helped organize one of the first international meetings on the troubling environmental impacts of shrimp farming. Shrimp farms can pollute nearby waters and contribute to the destruction of coastal mangrove forests, which are essential habitat for many marine species. EDF is working to ensure that aquaculture develops in ways that do not harm the environment.</t>
  </si>
  <si>
    <t>Clearing The Air</t>
  </si>
  <si>
    <t>Attorney Christine Shaver When Christine Shaver was at the National Park Service, working to preserve the clean air of the Colorado Plateau, she took her daughters to see the Grand Canyon. They arrived to find a polluted haze hanging in the Canyon, obscuring the grand vistas. "Mom," she remembers her five-year-old saying, "I don't know how to tell you this, but you're not doing a very good job." Today the air is clearer over the Western national parks, thanks in part to Shaver's continued work there. Too many people breathe unhealthful air, and greenhouse gases tied to global warming continue to build up in the Earth's atmosphere. EDF's Global and Regional Atmosphere program works to reduce emissions, especially from burning fossil fuels, that cause both local and global problems. A decade ago, an EDF study in Science first proved that sulfur pollution from smokestacks could travel long distances to cause acid rain; this prompted region-wide control of sulfur emissions. Scientists now view the urban smog problem as regional, too, with nitrogen oxides -- the major precursors of smog -- traveling from sources up to hundreds of miles away. Based on this information, EDF has developed a clean air plan to cut nitrogen oxide emissions throughout the 37-state region east of the Rockies. Ciudad Juarez, Mexico Ciudad Juarez, Mexico -- With the adoption of EDF's international air quality management plan, businesses in El Paso, Texas, will have an incentive to invest in reducing pollution at facilities such as this brick kiln across the border in Ciudad Juarez, Chihuahua. Clean air and visibility in the national parks and wilderness areas of the Colorado Plateau will be protected under an agreement adopted this year by Western governors, tribal leaders, and Federal officials. The plan, which EDF helped design, will reduce and then permanently cap total emissions from mobile and industrial sources. Severe air pollution in the Paso del Norte region around El Paso, Texas, and Ciudad Juarez, Mexico, will be addressed under an EDF proposal adopted this year by U.S. and Mexican officials. Because the two cities share a common airshed, El Paso businesses will be allowed to meet some of their Clean Air Act obligations by investing in measures to reduce pollution in Juarez, where many more cost-effective opportunities are available. EDF is playing a leading role in international policy on global warming. When more than 100 countries gathered this year to sign the Geneva Declaration on Climate Change, EDF, in alliance with other groups, helped strengthen the U.S. stand in the negotiations and successfully pressed other nations to follow the U.S. lead. The signers agreed to adopt, by December 1997, legally binding commitments to reduce their greenhouse gas emissions. Population policies could play a key role in meeting targets for greenhouse gas reductions, according to research by EDF scientists and The Population Council. A joint study this year quantified the relationship between carbon dioxide emissions and population growth. EDF has also sought to dramatize -- for both decision makers and the general public -- the serious problems that could be caused by climate change. A traveling exhibition on global warming, developed by EDF and the American Museum of Natural History, has been seen by nearly two million people. The exhibition is now at Columbia University's Biosphere 2 Center near Tucson, Arizona.</t>
  </si>
  <si>
    <t>Safeguarding Human Health</t>
  </si>
  <si>
    <t>Toxicologist Bill Pease A long-distance swimmer and Rhodes Scholar, Dr. Bill Pease went to Oxford expecting to prepare for a career teaching English literature. Instead he embarked on a stint as a grassroots activist and then returned to graduate school ten years later to study environmental risk assessment. Now he satisfies his love of swimming and the outdoors by going "swim hiking" with his wife Laura. With self-designed towable backpacks they swim miles across California lakes, towing sleeping bags, clothing, and food, to camp on uninhabited islands. EDF's Environmental Health program aims to identify and control environmental causes of disease. EDF has focused on the failure of many chemical manufacturers to develop adequate data on the health effects of their products. A dramatic case in point is the battle over MMT, a manganese-based gasoline additive made by Ethyl Corporation -- the same company that put lead into gasoline. The long-term effects of MMT are unknown, but in high doses airborne manganese is a known neurotoxin, producing symptoms resembling Parkinson's disease. Concerned that manganese, like lead, would be dispersed widely from vehicle tailpipes, EDF urged Ethyl not to market MMT and asked oil refiners not to use it until health tests are completed. Ethyl responded with a major ad campaign attacking EDF, while continuing to sell MMT. But oil refiners representing 85% of the U.S. market have told EDF they are not using MMT. And in Canada, EDF joined with Canadian groups and the Canadian government to support legislation to ban MMT. Amerada Hess oil refinery Port Reading, New Jersey -- Many New Jersey oil refineries, including this Amerada Hess facility, ranked among the best environmental performers in EDF's nationwide study. The study states's strong "right-to-know" law has given businesses a powerful incentive to prevent pollution. In 1995 and early 1996, EDF helped turn back Congressional efforts to weaken environmental health safeguards and to limit "right-to-know" laws, which require industry to report publicly the amounts of certain toxic chemicals released from factories to the air, water, and land. Not only were these efforts defeated, but also Congress learned a lesson about public concern for the environment and went on to pass strong laws to protect the safety of the nation's food supply and drinking water. California's Proposition 65, the landmark toxic substances law co- authored by EDF, has shown the power of making information available publicly. Many manufacturers have removed harmful chemicals from products in response to Proposition 65's disclosure requirements. This year, EDF won settlements with the makers of plumbing valves used in drinking- water wells, who agreed to remove lead from their products nationwide. EDF released state-by-state rankings of oil refineries' toxic emissions, focusing attention on the states and facilities where improvements are needed. Significantly, refineries in New Jersey, where industry is required to disclose more information to the public, have some of the best environmental records. EDF also monitors the biotechnology industry to ensure the safety of our food. After EDF warned that proteins added to genetically engineered foods could cause dangerous allergic reactions in sensitive individuals, research published in the New England Journal of Medicine validated EDF's concern.</t>
  </si>
  <si>
    <t>Rainforests, Local Communities, And The Developing World</t>
  </si>
  <si>
    <t>Economist Korinna Horta Korinna Horta has made at least a dozen trips to Africa, but has never seen more than a token sampling of the continent's famous wildlife. She is simply too busy in meetings with government officials and leaders of local environmental groups. Horta, who uses two or three of her six languages on a daily basis, finds the courage of African environmentalists heartening. Her visits often provide the only chance they will get to meet with officials of their own governments. EDF's International program focuses specifically on the ecosystems at greatest risk in the developing world -- rainforests and river systems -- and the communities that depend on them. EDF works with local groups to promote sustainable development while opposing destructive large-scale projects. A major victory for the Amazon rainforest was won this year when Brazil's minister of justice granted the Panará Indians permanent rights to their homeland. EDF has worked with the Panará for many years to help protect their land from encroachment by loggers, miners, and cattle ranchers. The minister's action aims to protect 1.2 million acres of rainforest, an area twice the size of Rhode Island. Bertoua, Cameroon Bertoua, Cameroon -- EDF works with local environmental groups to halt the use of international development funds for unsustainable logging in rainforests. The world's largest remaining wetland, South America's Pantanal, is threatened by the massive Hidrovia navigation project. The Pantanal is home to an estimated 150,000 species of plants and animals, many unique to the region. EDF and Rios Vivos (Rivers Alive), a coalition of 300 groups, are demanding a redesign of the project to protect the wetland. Brazil, one of five countries involved in the river dredging and channelization plan, has at least pledged to keep its construction out of the most sensitive areas. In central Africa, EDF and local groups revealed that World Bank funds were about to be used for road construction deep into a largely intact rainforest area of Cameroon, in violation of the Bank's own forest policies that EDF helped establish. Pressed by EDF and several governments, the Bank agreed not to fund the road in the most critical areas and to assess the overall impact of its loan. In Indonesia, which has more than half of Asia's tropical forests, EDF is working with indigenous communities, non-government organizations, and government agencies to promote sustainable forest management. And in Kamchatka, Russia, a proposed UN world heritage site is threatened by a gold mine supported in part by the Overseas Private Investment Corporation, a U.S. government agency. EDF and Russian colleagues are demanding that the agency follow its own environmental protection policies in this and other projects. EDF, in an effort reminiscent of its very first case, is also urging the World Bank to curb hazardous pesticides by supporting integrated pest management in agricultural loans. Integrated pest management, which EDF proposed 30 years ago as an alternative to DDT spraying on Long Island, calls for limited use of safer pesticides along with natural predators and other biological controls.</t>
  </si>
  <si>
    <t>Creating Environmental Alliances</t>
  </si>
  <si>
    <t>Biochemist Richard Denison As a member of his San Diego high school debate team, Dr. Richard Denison argued such topics as, "Resolved, the Federal government should develop programs to control pollution" -- in 1969, a novel concept. After earning his Ph.D. in biochemistry at Yale, Denison did more than debate the idea. His first day on the job at EDF, he agreed to look into toxic heavy metals in incinerator ash. His work led to EDF's Supreme Court victory against incinerator operators for improper disposal of hazardous waste. EDF's Environmental Alliances program finds common ground with constituencies as diverse as industry, labor, grassroots environmental groups, and state and local governments. It includes the Alliance for Environmental Innovation - a joint project of EDF and the Pew Charitable Trusts - and the Pollution Prevention Alliance, an EDF effort with groups in the Great Lakes states. The Boston-based Alliance for Environmental Innovation has approached companies directly, as EDF approached McDonald's, to spur environmental and business leaders to solve problems together. New projects are underway with S.C. Johnson Wax -- makers of Pledge, Raid, Windex, and many other consumer products -- and with Starbucks Coffee Company, the Seattle-based gourmet coffee retailer. The projects aim to reduce solid waste and use of environmentally harmful chemicals by redesigning products and packaging. Racine, Wisconsin Racine, Wisconsin -- EDF has begun a new environmental alliance with S.C. Johnson Wax, where the product development decisions made in this building affect hundreds of millions of consumer items purchased annually. The Pollution Prevention Alliance works to reduce the creation of toxic substances at their source, a far more effective and less costly strategy than cleaning up pollution after it occurs. EDF advocates environmental regulations that encourage companies to prevent pollution. In Wisconsin, for example, print shops and other businesses are now using a simplified pollution reporting system designed by EDF. The system saves costs and time by replacing many separate forms, and emphasizes pollution prevention by suggesting safer materials and procedures. Many printers in the Great Lakes region have enrolled in EDF's "Great Printers" project, pledging to take steps such as using alternative materials that pollute less. Other states are adopting Wisconsin's system. EDF initiated a project with General Motors to prevent pollution and reduce the use of natural resources in product design and manufacturing. The project, which involves GM's suppliers, community groups, and state and Federal regulators, is designed so that the lessons learned can be applied broadly. Working with grassroots environmentalists and environmental justice groups, EDF developed a new "Environmental Sustainability Kit." The publication is meant to help community leaders promote pollution prevention and broad community involvement in decision making. In Matamoros, Mexico, EDF is sharing ideas on how to prevent pollution with companies at industrial parks near the Texas border. As a result, managers at Summit Componentes and Philips Airpax de Mexico will switch to water-based paint, use less paint and solvents, and reuse and recycle plastics.</t>
  </si>
  <si>
    <t>Clean Energy For Our Future</t>
  </si>
  <si>
    <t>Attorney Karl Rábago Without a doubt, Karl R. Rábago is the only person at EDF qualified to drive a tank. He learned this and other battle skills as a cavalry platoon leader in the U.S. Army. As part of its judge advocates program the Army sent the young Texan to law school. After teaching law at West Point and the University of Houston, Rábago served as a public utility commissioner in Texas and deputy assistant secretary in the U.S. Department of Energy before joining EDF. In his spare time he makes his home more energy efficient -- adding double-pane windows, sealing air leaks, and installing efficient lighting. Producing energy for homes, businesses, and industry has major environmental impacts. EDF's Energy program works to reduce pollution from energy use. In several states, electric utilities are being deregulated. Just as with long distance phone service, consumers may be offered choices. EDF participated in polls commissioned by Texas utilities which showed that customers strongly prefer energy efficiency and renewable energy sources, such as wind and solar power. Davis, Texas Davis, Texas -- EDF is encouraging Texas electric companies to provide more power from clean, renewable energy sources. Texas consumers show a clear preference for renewables such as the wind power that this West Texas facility produces. In California, EDF was heavily involved in a three-year negotiation on electric utility deregulation. The resulting law is a victory for the environment, providing $400 million to promote clean, renewable technologies in the new competition among electric power providers. Although air pollution is the most obvious environmental impact of producing electricity, hydropower dams can also have serious consequences. At Arizona's Glen Canyon Dam, heavy releases of water over the dam to meet the daily peak demand for power -- coupled with low flows the rest of the day -- had devastated beaches and other wildlife habitats along the Colorado River in the Grand Canyon. EDF computer analysis showed how the dam could operate on a more natural schedule of water releases with little effect on electricity users. The Bureau of Reclamation used EDF's model to simulate a natural spring flood and alter the daily flow across the dam, actions that have already helped rebuild what had been destroyed. In China, where demand for electricity is growing at ten percent a year, more and more coal has been burned to meet the need -- in a country that already has seven of the ten most polluted cities on Earth. This year EDF led an intensive training program for managers from 30 Chinese electric utilities, sharing the analytic tools that EDF has used elsewhere to promote cleaner alternatives to coal. The EDF analytic model, Elfin, was also used this year in France, Indonesia, and Poland, and EDF continues to press the World Bank and other lenders to promote environmentally sound alternatives when making energy-related loans.</t>
  </si>
  <si>
    <t>The Power Of Positive Solutions</t>
  </si>
  <si>
    <t>When Outside magazine ranked the leading environmental organizations for "clout," the Environmental Defense Fund received the highest rating among all tax-exempt groups. More than 300,000 members and more than 160 staff scientists, attorneys, and other professionals are responsible for creating EDF's clout. But EDF began its work 30 years ago with just a handful of people and the power of an idea: that a partnership of science and law could be an effective force for protecting the environment. In a Long Island courtroom, EDF's founders -- four scientists and an attorney -- testified that the pesticide DDT had devastated the osprey population by thinning eggshells so much that mother birds trying to hatch their eggs would often break them instead. Although the judge had to look up the word "ecology," the strength of the evidence convinced him to stop the spraying of DDT in Suffolk County, New York. This success had an extensive ripple effect. With DDT harming eagles, falcons, and other wildlife across the country, EDF pursued its case from one state to the next and ultimately convinced the new Environmental Protection Agency to ban DDT nationwide in 1972. With the discovery that DDT levels in mothers' milk were much higher than allowed for milk sold in stores, EDF's attention turned to human health. Toxicologists, economists, computer experts, and others joined EDF's staff to help protect clean air and water, and EDF began a new and successful campaign to get the lead out of gasoline. Offices opened across the country and EDF's work expanded internationally. In the early 1980's, EDF economic analysis had a major impact on electric utilities. EDF showed that conservation and clean energy sources not only were better for the environment but also would be more profitable for California electric companies than new coal and nuclear plants. Once established, the principle spread nationwide. Landmark environmental laws have also been strengthened by EDF's innovative approach. In the 1990 Clean Air Act amendments, EDF broke a decade-long stalemate by designing a new way to cut the sulfur emissions that cause acid rain. EDF's plan -- mandating that emissions be cut in half but letting industry choose the most efficient methods to achieve the cuts -- has reduced emissions faster and at far lower cost than the old command-and-control approach. EDF continues to create new strategies to protect the environment. A joint task force with McDonald's triggered the change from foam plastic hamburger boxes to less wasteful packaging and spurred 41 other steps to cut pollution and waste. EDF's work with major paper buyers, including Johnson &amp; Johnson, The Prudential, and Time Inc., is building demand for recycled paper and paper made without use of polluting chlorine. Such unconventional alliances hold much promise for the future.</t>
  </si>
  <si>
    <t>Improving Transportation</t>
  </si>
  <si>
    <t>Economist Michael Cameron These days you wouldn't call Michael Cameron an auto enthusiast. He encourages people to get out of their cars and walk, bike, share rides, or use new forms of transit. But growing up in a small town in rural Wisconsin, Cameron lost no time getting his first car -- and his first car loan -- within months of turning 16. When the 1968 Chevrolet Camaro needed new brakes or a water pump, he did the work himself. Although still a car owner, Cameron frequently bikes five miles to work at EDF's California office, where he develops travel alternatives for the future. Exhaust from cars and trucks causes the most local air pollution and is a major source of greenhouse gases. Roads often bring sprawling development that shrinks wildlife habitats and open space. EDF's Transportation program aims to make getting around more efficient and less damaging to the environment. Working with a coalition of officials, businesses, and environmental groups, EDF persuaded the New York State Thruway Authority to study time-of-day pricing and transit improvements for the Tappan Zee Bridge, a major Hudson River crossing near New York City. The incentive of lower tolls at non-peak hours would likely reduce rush-hour congestion and pollution, particularly when bus and other transit services are available as alternatives. Tarrytown, New York Tarrytown, New York -- Variable tolls -- higher at rush hour and lower at off- peak times and for carpools, vans, and buses -- could help reduce traffic tie-ups and pollution on congested highways such as I-287, which crosses the Tappan Zee Bridge north of New York City. In southern California, EDF helped secure a provision for high-occupancy vehicles to travel free on State Route 91, a new private road where tolls vary from 25 cents to $2.50 depending on the time of day. This bold experiment with incentive pricing has proven popular with motorists and motivates many to share rides. EDF is also pressing the California legislature to apply variable pricing to the Bay Bridge, which connects San Francisco and Oakland. Public opinion polls and newspapers in the Bay area support EDF's proposal. Suburban sprawl results from decades of hidden subsidies that have encouraged dependence on the automobile, driven up local taxes, and reduced equitable access to jobs. This year EDF and the Chesapeake Bay Foundation completed a study of how the Washington, DC, area could reduce pollution and traffic congestion as part of a new long-range regional plan. EDF also developed new analytic techniques to assess the effects of transportation policies as they are adopted in communities across the country.</t>
  </si>
  <si>
    <t>Letter from the Executive Director and the Chairman of the Board -- EDF: The Focus Is On Results</t>
  </si>
  <si>
    <t>EDF: The Focus is on Results New times demand new strategies. Many of the Environmental Defense Fund's early victories, and some recent ones as well, were won in court. But these days EDF is more likely to win breakthrough results for environmental protection by working together with businesses, government, property owners, and community groups. EDF's practical, nonpartisan, results-oriented approach continues to be effective both in the U.S. and abroad. This year EDF launched new projects with S.C. Johnson Wax and Starbucks Coffee Company, modeled on our historic joint work with McDonald's. EDF also persuaded major oil refiners not to use MMT, a manganese-based gasoline additive, until adequate health tests are complete. With less than 10% of endangered species on the road to recovery, EDF is designing new incentives for farmers and other landowners to protect wildlife habitats. EDF helped win provisions in the Farm Bill and in the implementation of the Endangered Species Act that could lead to millions of acres being enlisted in voluntary programs to benefit species. And in Brazil, the minister of justice took action to protect more than one million acres of Amazon rainforest that EDF and the Panará Indians have worked for years to save. EDF and others helped defeat Congressional efforts to roll back environmental laws, as environmental protection was revealed to be a bedrock American value. And with environmental responsibility shifting more to the states, EDF's regional staff are developing local solutions that can be replicated and leveraged elsewhere. The latest information technologies have played a major role in engaging our members and achieving EDF's successes. This year we upgraded the computer systems connecting our seven offices, recruited thousands of activists for an electronic action network, and launched a new World Wide Web service, www.edf.org, to disseminate environmental information to schools and the general public. Thanks to EDF's members, Benefactors, Trustees, and more than 150 foundations, our total operations this fiscal year were $23.5 million, the highest in EDF's history. Thank you for your continued vital support.</t>
  </si>
  <si>
    <t>EDF on the World Stage</t>
  </si>
  <si>
    <t>https://www.google.com/url?q=https://web.archive.org/web/19970710160734/http://www.edf.org/pubs/AnnualReport/1995/&amp;sa=D&amp;source=editors&amp;ust=1640641843635300&amp;usg=AOvVaw0C6VfHP49xSG1Yz-ZfWY6r</t>
  </si>
  <si>
    <t>Like the air we breathe, the oceans and their bounty are a global commons--used by all nations, yet owned by none. The tragedy of the commons is that a seeminly limitless resource becomes overused to the point of collapse, as has happened in 13 of the world's 15 major ocean fishing regions, where the catch of important commercial species is declining. Only through international cooperation will these fisheries--and other fragile global resources--be able to recover. (Photo by Randy Juster.) Decisions critical to the global environment are often made in international forums where EDF is influential. This year delegates from more than 100 nations met in Berlin to forge plans to limit global climate change. EDF helped industrial nations agree to negotiate binding limits on their greenhouse gas emissions by 1997. The delegates also backed a pilot phase of joint implementation, a plan advocated by EDF to give industrial countries incentives to invest in measures reducing greenhouse gas emissions in developing countries. Meanwhile, the U.S. and other industrial nations need new ideas to meet their near-term pledge to cut greenhouse gas emissions to 1990 levels by the year 2000. In one such innovation, EDF facilitated the first-ever trade between electric utilities that involves different types of pollution. Niagara Mohawk will emit less carbon dioxide (the primary greenhouse gas), Arizona Public Service will emir less sulfur dioxide (the major cause of acid rain), and Niagara Mohawk will use the possible tax savings from the trade to reduce greenhouse gas emissions overseas. PHOTO: At the Berlin Conference on Climate Change, the EDF team of attorney Annie Petsonk, physicist Dr. Michael Oppenheimer, and policy analyst Karan Capoor kept pressure on the delegates to achieve breakthrough agreements. (Photo by David Reed/Impact Visuals.) EDF works with non-governmental organizations around the world to encourage governments and international banks to protect the environment. In South America, for example, EDF is part of a coalition of 300 non-governmental organizations protecting the Pantanal, the world's largest remaining wetland, from a massive development project. In Nepal, EDF helped save one of the last unspoiled valleys of the Himalayas. We worked with local groups to block an unnecessary and destructive hydroelectric dam. When a World Bank economist resigned over the Bank's support for the project, EDF convinced him to make his objections public, leading the Bank to cancel funding and ending the project. For the G-7 economic summit of the seven largest industrial nations, EDF helped win commitments to make environmental factors more central to the programs of the World Bank and the International Monetary Fund. EDF also pressed for greater openness and more scientific rigor in the investment decisions of the World Bank-dominated Global Environment Facility, the largest source of funding to address global environmental problems in the developing world. PHOTO: EDF attorney Douglas Hopkins, on board the vessel of Rhode Island fisherman Richard Allen, works to rebuild depleted Northwestern Atlantic fisheries. (Photo by T. Charles Erickson.) The U.S. and Mexico have begun formal negotiations on EDF's proposal to create the first air quality management district to straddle an international border. The district would provide incentives for El Paso, Texas, companies to invest in air pollution reductions across the Rio Grande in Ciudad Juarez, Mexico, since the cities share a common airshed. Oceans at Risk EDF has been working to promote policies to reverse the dramatic decline of fish stocks. Overfishing has devastated many Northwestern Atlantic fisheries and harmed salmon stocks in the Pacific Northwest. This year EDF successfully advocated new, scientifically based limits on fish harvests, much more restrictive than the limits that led to the fisheries' collapse. The harvests can be increased, though, once fish stocks have recovered. When 100 nations signed a United Nations treaty regulating the harvest of fish that range freely across international waters--including tuna, cod, and swordfish--EDF played a vital role. We strengthened several provisions, including limits on bycatch, the unintentionally caught species that are dumped at sea.</t>
  </si>
  <si>
    <t>Saving Wildlife and Habitat</t>
  </si>
  <si>
    <t>America's wide open spaces, including the National Parks and wilderness areas that once were home to great buffalo herds, still provide essential habitat for wildlife. Even desert and semi-arid lands, despite their reputation as inhospitable wastelands, do support a diverse array of plant and animal life. More than 400 species of bees, for example, live in one small part of California desert. Whether for bees or bison, the best way to protect wildlife is to protect wildife habitat. (Photo by David Lawrence.) The Endangered Species Act--keystone of wildlife protection in America--is under attack in Congress for its supposed interference with private property rights. EDF has countered by showing that the Act can serve the interests of rare species and landowners alike. Using an EDF-designed incentive plan called Safe Harbor, landowners in the Sandhills of North Carolina are actively managing thousands of acres of longleaf pine forest to provide habitat for the endangered red-cockaded woodpecker. Previously, few landowners encouraged nesting by the woodpecker, fearing tighter regulation of their property would result if the birds took up residence. PHOTO: EDF attorneys Michael Bean and Melinda Taylor have given landowners, including golf course owners, a new incentive to preserve the habitat of the endangered red-cockaded woodpecker. (Photo by Renee Lynn/Tony Stone Worldwide.) Safe Harbor, overseen by the U.S. Fish and Wildlife Service, allows owners to manage habitat for the woodpeckers' benefit without incurring any legal obligation for newly arrived birds. Others around the country are developing ways to adapt this EDF plan for species in their own backyards. Rare North Carolina wetlands will be protected in a proposed settlement of a lawsuit against timber industry leader Weyerhaeuser. EDF's 1991 lawsuit challenged the conversion of forested wetlands in the East Dismal Swamp to a pine plantation without a Clean Water Act permit. As part of the settlement, the Environmental Protection Agency will issue policies to protect other forested wetlands throughout the Southeast. A habitat with special historic significance for EDF was protected this year. Long Island's Pine Barrens, a critical drinking water recharge area near EDF's birthplace, will be preserved thanks to an innovation that EDF helped design: In exchange for not building in the 52,000-acre core of the Pine Barrens, owners may transfer their development rights to peripheral areas, which may be built more densely. PHOTO: Gray wolves were reintroduced to Yellowstone National Park this year after more than a decade of efforts. (Photo by Renee Lynn/Tony Stone Worldwide.) Fourteen gray wolves returned to Yellowstone National Park after a half-century absence, thanks to a decade-long effort by Defenders of Wildlife, the Wolf Fund, EDF, and others. And in the Southwest, a new EDF report, Defending the Desert, will be important for land managers dealing with livestock grazing, off-road vehicles, mining, and other environmental threats. In the nation's agricultural heartland, punished by recent floods, EDF has aimed to protect people and property by insisting that government planners give farmers the option of moving to higher ground, instead of rebuilding levees in the most flood-prone areas. Already, some farmers have benefited by moving from land that was damaged in the 1993 floods before it was flooded again in 1995. Water in the West EDF is working to preserve and implement the victories won for the San Francisco Bay-Delta watershed--the Miller-Bradley bill and the Bay-Delta accord--that have resulted in more fresh water reaching the area from feeder rivers at the times the water is most needed by fish. In the Colorado and Columbia River watersheds, the Great Basin, and California's Central Valley, EDF is building support among local landowners and businesses for restoring the environment. And in the Pacific Northwest, dams, diversions, pollution, and overfishing all contribute to salmon decline. EDF has developed water marketing plans to encourage irrigators to transfer more water back to the rivers, which is good for fish as well as for producing low-cost, renewable hydroelectric power.</t>
  </si>
  <si>
    <t>Nothing symbolizes a healthful environment better than clean, fresh water. Yet in 1972, before the Clean Water Act became law, as many as three out of four miles of American rivers were too polluted for swimming or fishing. We may now have twice as many miles of fishable, swimmable streams, but with Federal environmental laws under attack--and with sources of pollution such as agricultural chemicals still widespread--the future health of our rivers is far from clean. (Photo by Bill Hoyt.) EDF led efforts to defeat hostile proposals in Congress for regulatory "reform" that would cripple government's ability to protect health, safety, and the environment. Meanwhile, EDF proposed genuine reforms that will simplify complex regulations and reduce costs, thereby increasing compliance with strict environmental standards. Printers in Wisconsin, for example, will soon be able to submit a single consolidated environmental report instead of numerous separate forms. EDF developed the new reporting system in conjunction with printers and state agencies. The system also has an interactive feature that will give printers suggestions on how to prevent pollution by using different materials and procedures. Similarly, EDF is working with General Motors, the Environmental Protection Agency, and others on ways to reduce pollution in large-scale manufacturing. EDF and its partners identified ways to reduce pollution from automobile plant paint shops, where much of a plant's pollution originates. With EDF's encouragement, GM is also engaging its suppliers to undertake pollution prevention programs of their own. PHOTO: EDF biologist Dr. Rebecca Goldburg has been monitoring the emergin field of agricultural biotechnology to ensure that it develops in an environmentally responsible manner. (Photo by T. Charles Erickson.) Chicago-area emissions of volatile organic chemicals--major precursors of smog--will be cut and capped at levels needed to restore healthful air quality, thanks to a new plan developed by EDF with businesses and the state environmental agency. Also this year, EDF spotlighted the most and least polluting oil refineries and the states where they are located. And an EDF toxicologist, writing in a peer-reviewed journal, concludes that major health problems including asthma, neurodegenerative diseases, and low-birth-weight babies may all be worsened by pollution. EDF perseveres in working to eliminate health threats from lead in consumer products. Following a lawsuit brought by EDF and the California Attorney General, all U.S.-made submersible pumps for drinking water wells are now lead-free. And manufacturers of home hobby kits used for casting lead toy soldiers, fishing sinkers, and other items agreed to issue nationwide warnings about the lead poisoning risk posed by such kits or to stop selling them. PHOTO: EDF legislative director William Roberts and EDF attorney Karen Florini have advocated health-based environemntal regulations on Capitol Hill. (Photo by Harry Connolly.) As biotechnology changes the practice of agriculture, EDF is working to ensure that genetically engineered products are healthy for people and for the environment. One troubling trend: makers of weed killers have been genetically engineering food crops to tolerate their chemicals. This year, EDF convinced the Environmental Protection Agency to limit its approval of the first such herbicide-crop combination, requiring the manufacturer to demonstrate that its product will not worsen environmental problems caused by herbicide use. Focus on Transportation Pollution from motor vehicles is especially harmful in some of the country's major metropolitan areas. EDF has advocated new solutions, including economic incentives to reduce single occupancy of vehicles, in order to curb pollution and congestion problems in California, Washington, DC, New York, and the Southeast. In Denver, EDF led a major assault on the region's infamous "brown cloud" of deadly particulate matter. The city agreed to limit the level of particulate emissions, which is good news for people suffering from respiratory illnesses.</t>
  </si>
  <si>
    <t>Environment in the Public Eye</t>
  </si>
  <si>
    <t>Rainforests may harbor half the world's species, but cities are home to half the world's people--and to 75% of Americans. For them, the city is the environment. It wasn't always this way; in the mid-1700's, only three percent of the world's population lived in cities. Now, urban areas have grown so vast that they sometimes create their own weather and are typically a few degrees warmer than the surrounding countryside. (Photo by Jeff Lepore.) In Outside magazine's last ranking of leading environmental organizations, the Environmental Defense Fund received the highest rating among nonprofit, tax-exempt groups for "clout": a gauge of "how much influence the group...will wield on events of the coming year." To this end, EDF uses new technologies and diverse partnerships to bring its issues to the fore with the largest possible audience. This year EDF has undertaken a major new initiative to make its information resources available to the public through the Internet and the World Wide Web. Among the first to benefit will be children at five Harlem middle schools who are participating in a joint EDF-Columbia University project. The Harlem Environmental Access Project (HEAP) will provide computer-aided instruction on the environment using high-speed Internet connections to the schools and a neighborhood library. PHOTO: On location at a Connecticut supermarket, actress Joanne Woodward pauses during the shooting of the EDF television program, Complete the Circle: How to Buy Recycled. (Photo by T. Charles Erickson.) Since 1988, the joint EDF-Advertising Council recycling campaign has attracted more than $150 million in donated advertising. Now, actress and EDF National Council member Joanne Woodward will appear in TV and radio ads urging consumers to take the next step: Buy Recycled. Ms. Woodward also hosts a new half-hour EDF television program, Complete the Circle, which tells how to find and buy recycled products and also warns viewers about misleading environmental claims. One-and-a-half million people have seen EDF's exhibition on climate change, Global Warming: Understanding the Forecast, produced with the American Museum of Natural History. Following successful shows in New York, Los Angeles, Pittsburgh, San Diego, Denver, and St. Louis, the traveling exhibition will be at the Oakland Museum of California and the Smithsonian's National Museum of Natural History in 1996. Besides providing reliable environmental facts and data, EDF also rebuts opinion leaders who spread misleading information that can lead to bad public policy. This year we published documented analyses of the writings of talk show host Rush Limbaugh and journalist Gregg Easterbrook and pointed out that many of their claims were wrong--running counter to peer-reviewed research published in leading scientific journals. A New Way to Buy Paper EDF completed more than two years' work with a task force of organizations that together purchase more than a billion dollars' worth of paper annually. The group--which included Duke University in addition to such major corporate paper buyers as Time Inc. and McDonald's--analyzed the life cycle of paper from its origins in forestry or recycling programs, to its manufacture and use, and finally to its disposal or recycling. PHOTO: Frederick Douglass Academy students John Wilson and Katherine Duncan are using computers to access environmental information with EDF attorney James Tripp and teacher Joan Hazzard. (Photo by Kenneth Chen.) The task force members identified concrete steps to reduce the environmental impact of their paper use, such as eliminating unnecessary packaging, boosting post-consumer recycled content, and taking into account each paper supplier's goals and achievements on pollution prevention and forest management. The detailed published recommendations will send a signal to the market and guide other paper purchasers to behave similarly.</t>
  </si>
  <si>
    <t>Letter from the Executive Director and the Chairman of the Board</t>
  </si>
  <si>
    <t>The Environmental Defense Fund has been in the fight of its life this year. Congressional attacks on the environment and public health have been unrelenting and extreme. Fortunately, EDF and others, working together, have prevented the dismantling of our nation's environmental laws--so far. We will not let up this fight. We continue to develop and propose new solutions that can win bipartisan support. And we have engaged our members as never before, using electronic mail and other new technologies to alert them to contact their Senators and Representatives at critical moments. Ironically, outside the Beltway it was a very good year for the environmental cause. Millions celebrated the 25th anniversary of Earth Day. The market value of recycled materials soared to record highs--so that New York City had to protect old newspapers from thieves. The Nobel prize in chemistry went to the scientists who predicted that CFC's would harm the ozone layer, and a United Nations scientific panel verified the need to act on global warming. This year as always, EDF has used a practical, results-oriented approach that sets ambitious environmental standards but gives businesses flexibility in how to reach the required goals. In Wisconsin, for example, we worked with the printing industry to simplify environmental reporting and focus on preventing pollution before it occurs (see page 4). In North Carolina, we showed how the Endangered Species Act can fit the needs of landowners while also protecting rare species (page 6). And for the world's oceans, EDF successfully advocated new limits on fish harvests to reverse the collapse of key fisheries (page 8). Our thanks for these and other achievements go to EDF's scientists, economists, and attorneys, and to our members and friends. Members, Benefactors, Trustees, and more than 150 foundations provided EDF with a record $25.7 million this year. Thank you for your continued support.</t>
  </si>
  <si>
    <t>https://web.archive.org/web/19970710160741/http://www.edf.org/pubs/AnnualReport/1994/</t>
  </si>
  <si>
    <t>Lead was removed from paint and most gasoline in the United States more than a deade ago, but its effects continue. Deteriorating paint in many older dwellings and lead-contaminated soil threaten the health of young children, who ingest lead dust while playing. Some consumer products, including certain china dishes, add to lead exposure. Even at low levels, lead interferes with intellectual development. Controlling the remaining lead in the environment, both here and abroad, is an urgent priority. (Photo by Alex Webb/Magnum.) Rather than struggle to clean up hazards after they are a problem, why not create incentives to stop pollution at its source? This preventive approach was demonstrated by EDF's Great Printers Project in the Great Lakes region, where 380,000 people are employed in producing one-third of the country's offset printing. Owners of print shops have been faced with as many as 46 separate federal reporting requirements, a patchwork that resulted in confusion and non-compliance. EDF built a consensus for a consolidated regulatory system that focuses on reducing the creation of hazardous and solid waste. The project also created guidelines to show customers the environmental impact of the paper, ink, and other choices they make. PHOTO: EDF attorney Karen Florini and counsel Richard Lazarus prepared EDF's winning case on hazardous incinerator ash for the U.S. Supreme Court. (Photo by Harry Connolly.) Pollution prevention should also result from EDF's victory in the U.S. Supreme Court, which ruled that the ash produced by municipal trash incinerators must be handled as hazardous waste if it fails a specific test for heavy metals that can leach into groundwater. The 7-2 ruling helps provide incentives to incinerator operators to keep hazardous materials such as lead and cadmium out of the waste stream so the ash is less likely to fail the test. A decade ago, EDF first petitioned the Environmental Protection Agency to regulate dioxin, the potent poison associated with Agent Orange and the evacuation of Times Beach, Missouri. Reacting to industry claims that dioxin risks were minimal, EPA conducted a new assessment. Released this year, EPA's report finds that dioxin causes not only cancer, but also numerous other health problems, including reproductive, immune system, and hormone-related disorders, even at low levels of exposure. In response, EDF and Physicians for Social Responsibility called for eliminating or reducing releases of dioxin from all sources. An EDF victory in 1985 helped to remove lead, a poison that impairs the nervous system, from gasoline. When the same company that first added lead to gas proposed this year to add another neurotoxin, manganese, EDF helped convince EPA to deny the request. EDF is also working to ban the sale of leaded gasoline worldwide. Safer Consumer Products California's Proposition 65, the landmark toxic substances law co-authored by EDF, continues to stimulate a quiet revolution in reducing the use of toxic ingredients. This year EDF used the law to target sales of submersible pumps that contaminate well water with lead, and manufacturers quickly shifted to lead-free alternatives. PHOTO: EDF attorneys Catherine Steane and David Roe and EDF researcher Susan Chiang examine some of the products from which they helped remove cancer-causing ingredients. (Photo by Gary Wagner.) Similar EDF action prompted 22 manufacturers of methylene chloride-based paint strippers to either shift to non-cancer-causing alternatives or give a much more forceful cancer warning than federal law requires. A strong jury penalty against the one uncooperative manufacturer sent an obvious signal to future violators. EDF action has put the dishware industry well on the way to eliminating lead risk from china. This year EDF issued a list of more than 8,000 china patterns that meet Prop. 65's tough requirements. EDF has tracked the genetic engineering industry for the past eight years, advocating environmentally responsible policies and proper federal oversight and regulation. This year, EPA published two regulations long sought by EDF that spell out when companies must seek approval before testing or marketing genetically engineered microorganisms.</t>
  </si>
  <si>
    <t>Will tomorrow's children find that more and more animals and plants survive only in zoos? Although giraffes are doing well in their natural habitat, too many species are not. California condors, black-footed ferrets, Mexican wolves, and many other species survive primarily or exclusively in zoos and botanic gardens because their original habitats have been severely degraded. Zoos can play a role in preventing extinction, but they can shelter only a tiny fraction of the world's species. The best way to protect wildlife is to protect wildlife habitat. (Photo by Paul Hurd/AllStock.) The bald eagle was proposed for removal from the endangered species list this year. Thanks to the 1972 ban on DDT and to 20 years of protection under the Endangered Species Act, there are now more than 4,000 pairs of bald eagles in the coterminous United States--five times as many as when the Act was passed in 1973. Now the Endangered Species Act itself is threatened as it comes up for Congressional renewal. As a leader in the Endangered Species Coalition of 140 environmental and other groups, EDF is defending the Act against exaggerated claims of adverse economic impact and is working to improve its implementation where problems exist. PHOTO: EDF wildlife attorney Michael Bean has created incentives for property owners to improve their land's suitability for endangered species. (Photo by T. Charles Erickson.) EDF has built support for the Act with an innovative strategy that rewards landowners who create or improve habitat for endangered species. EDF is also working with Native American communities to forge partnerships for the long-term health of species and habitat. Although eagles are recovering, many species are not. Aquatic species are most at risk, as documented in a new EDF report, The Big Kill: Declining Biodiversity in America's Lakes and Rivers. Many mollusks, crayfish, amphibians, and fish have been pushed perilously close to extinction. In most rivers, lakes, and estuaries, the major pollution does not flow from a pipe but runs off from farms, highways, parking lots, and construction sites. This "non-point-source pollution" has long been considered intractable. Now a new EDF report shows how economic incentives can help control such pollution, especially from agriculture. EDF has developed model plans to reduce non-point pollution in California's Central Valley and North Carolina's Tar-Pamlico River Basin. In the wake of 1993's catastrophic floods in the Midwest, the White House reconsidered federal flood control policy and recommended changes that EDF has advocated for more than 20 years. The new policy calls for restoring floodplain wetlands and giving low-lying communities the option to relocate instead of rebuilding in the same location. Oceans In Trouble Fisheries worldwide are in deep trouble as fishermen race to harvest dwindling stocks. In Congressional testimony and draft legislation, EDF has proposed using new incentives, such as assigning each fisherman a share of the total allowable catch. Such shares give individual fishermen a stake in having the fish populations recover, since that boosts the value of their shares. PHOTO: Chesapeake Bay oyster harvests have fallen by 99% since the 1970's, a serious concern for EDF attorney Timothy Searchinger and biologist Dr. Douglas Rader. (Photo by Harry Connolly.) EDF continues its global efforts to protect coral reefs, which are threatened by pollution and human exploitation and possibly by rising sea temperatures. EDF also called for a worldwide ban on ocean dumping of radioactive waste, which the London Convention adopted, and helped win safeguards for the Arctic Ocean ecosystem in a new federal Arctic policy. In south Florida, pressure from Audubon, EDF, and a citizen's alliance stimulated a lagging federal program to begin restoring the ecosystem of the Everglades and Florida Bay. And in the Northwest, EDF is advancing new solutions to the plight of Pacific salmon stocks, several of which are endangered. EDF proposals will benefit salmon runs on both the Columbia and Yakima Rivers.</t>
  </si>
  <si>
    <t>More and more these days, children ask, "Dad, why don't we recycle our newspapers?" Or, "Mom, can't we stop wasting so much water?" And parents often react sheepishly, because the children are right. Kids today are more aware of the environment and the interconnectedness of living things. For their sake--and with their help and prodding--we seek new solutions to today's difficult environmental challenges. (Photo by Bruce Forster/Tony Stone Intl.) Clout is the ability to deliver results. When the 12 leading national environmental groups recently were ranked in order of clout by the editors of Outside magazine, EDF tied for first place. EDF looks for opportunities to win lasting change. To spur nationwide demand for environmentally preferable paper, for example, we assembled a task force that buys more than a billion dollars' worth of paper each year. The task force members--Duke University, Johnson &amp; Johnson, McDonald's, Nations Bank, The Prudential, Time Inc., and EDF--are investigating paper products that reduce environmental impacts while meeting business needs. EDF and the Ad Council have attracted more than $125 million of donated advertising to a nationwide recycling ad campaign begun in 1988. Since then, America's recycling rate has doubled and the number of curbside recycling programs has increased tenfold. To build demand for the materials collected, the campaign shifted this year to a new message, Buy Recycled--And Save. People who answer the ads receive a shopping guide to products made from recycled materials. EDF also furnished recycling posters and information to more than 50,000 churches and synagogues. EDF and Columbia University announced a joint program to provide computer-aided instruction on the environment for six schools in the Harlem Economic Empowerment Zone. The information will be delivered via the Internet, and will also be available to other schools. PHOTO: At EDF's traveling Global Warming exhibition, EDF climatologist Dr. Stuart Gaffin explains a computer display to visitors. (Photo by Tim Connor.) EDF's award-winning exhibition, Global Warming: Understanding the Forecast, developed jointly with the American Museum of Natural History, already has been seen by more than a million people on its national tour. The exhibition will visit Denver and St. Louis in 1995 and then Oakland, CA, and the Smithsonian Institution in Washington, DC, in 1996. EDF continues its long-standing efforts to reduce air pollution in America's parks. This year North Carolina volunteers helped EDF assess forest damage caused by ozone smog in southern Appalachia. They found damage even where ozone levels meet current standards, showing how inadequate those standards are. Focusing on Transportation To fight unhealthful air pollution from automobiles, EDF has advocated alternatives to the prevailing "one person, one car" pattern. In southern California, a new EDF report shows that charging drivers more at rush hour than at off-peak times can help untangle traffic and reduce pollution, without burdening the poor. PHOTO: EDF transportation specialist Michael Replogle commutes to work by bicycle and the Washington, DC, Metro system. (Photo by Pamela Price.) In the 12-state Northeast region, EDF defended in court the states' right to impose California's strict auto standards, which include an electric car mandate. But unlike California, EDF proposed giving automakers a choice in how to reduce harmful emissions. EDF argued that the standards should specify how much pollution must be cut but not how to do it. The EDF approach would lower the cost and guarantee that emissions would be cut the full amount. EDF helped convince the Walt Disney Company not to locate a major new theme park in the historic Virginia countryside, where it would have brought unwanted traffic and pollution. EDF also pressed officials to comply with new laws that require transportation and air quality plans to be prepared together. This will improve energy efficiency and avoid worsening suburban sprawl.</t>
  </si>
  <si>
    <t>The seeming abundance of drinking water is a mirage. Ninety-eight percent of the Earth's water is salty, and nine-tenths of the rest is locked up in polar ice caps and glaciers. Pollution and waste threaten the small portion of water available for drinking. In many countries, most sewage is discharged directly into rivers, contaminating drinking water. From America's Great Plains to India, excessive pumping for irrigation has caused groundwater levels to drop, threatening water supplies. The world's growing population only intensifies the need for clean water. (Photo by Balaguer/Sygma.) Most environmental goals transcend national boundaries. In seeking to balance population and economic growth with sustainable development, EDF is forging alliances among environmental, health, and women's groups here and abroad. At the International Conference on Population and Development in Cairo last fall, EDF took a leading role in educating delegates and others on these issues. PHOTO: On her way to a meeting at the Cairo conference on population and development is EDF population specialist Geetanjali Misra. (Photo by Donna DeCesare.) As people in the developing world struggle to find safe drinking water, EDF is advocating alternatives to the huge, costly dams and irrigation projects that often fail to serve people's needs. This year EDF helped persuade the United Nations to increase its efforts to provide clean drinking water worldwide and to demonstrate that conserving water and using small-scale water-supply systems are effective methods. Reducing pollution from electric power plants is the goal of Elfin, a computer planning model introduced by EDF in 1977. Elfin helps pinpoint where energy efficiency and alternative energy sources can replace the need for coal and nuclear plants. EDF has trained officials and environmentalists in France, Indonesia, Poland, Slovakia, and Thailand, as well as the United States, to use this important tool. To reduce emissions of carbon dioxide and other gases that could cause global warming, EDF is pioneering new strategies for cutting emissions to 1990 levels by the year 2000--as called for in the Global Climate Treaty--and eventually reducing them even more. One such strategy gives companies an incentive to find ways to reduce emissions anywhere in the world. EDF is developing projects using this approach in Russia, Costa Rica, and India. In an early exploration of environmental issues affecting China, EDF hosted a resource economist from China and organized a visit to the United States by the head of China's first non-governmental environmental organization. EDF continues two pollution reduction efforts along the U.S.-Mexican border: a low-cost, "low-tech" sewage treatment project in Tijuana and a clean air initiative for the border cities of El Paso, Texas, and Ciudad Juarez, Mexico. Rainforests and the World Bank When the World Bank recently trumpeted its 50th anniversary, EDF focused international attention on the bank's disappointing environmental record, including its past lending for destructive projects in rainforests. More than 100 environmental, church, and development groups joined EDF in calling for the bank to end its undue secrecy and to give ordinary citizens in borrowing countries a voice in local loan decisions. PHOTO: EDF economist Korinna Horta and policy analyst Karan Capoor meet with EDF international attorney Bruce Rich, author of the new book, Mortgaging the Earth, a comprehensive critique of the World Bank. (Photo by T. Charles Erickson.) EDF also helped spur the G-7 major industrial nations to pledge a review of World Bank operations, and 8 continues to play a key role in advocating that a newly established funding institution, the Global Environment Facility, should be open and accountable to those it serves. EDF continues its work to protect the Amazon rainforest, this year helping the Panará Indians take legal action to reclaim their homeland from land speculators.</t>
  </si>
  <si>
    <t>The Environmental Defense Fund gets to the root of environmental problems. EDF works to prevent pollution before it occurs, to increase the effectiveness of environmental regulations, and to build broad new coalitions to protect the environment. This year our Great Printers Project employed all these strategies. EDF worked with the printing industry, labor, grassroots environmental groups, and the governors of the eight Great Lakes states to build a consensus for simplifying complex regulations and to find ways to make pollution prevention a standard practice in print shops. The U.S. Environmental Protection Agency subsequently modeled its new "Common Sense Initiative" on EDF's approach, pledging to improve the effectiveness of environmental regulations in a number of other industries. Also this year, the U.S. Supreme Court handed down an important toxic waste decision in favor of EDF and Citizens for a Better Environment. The court ruled that ash from city trash incinerators must be handled as hazardous waste if it fails toxicity tests designed to protect groundwater. This marked the first time the nation's highest court had ever sided with an environmental group and rejected the government's weaker interpretation of a federal environmental law. EDF had pursued the case since 1988. EDF's persistence also paid off this year in the celebrated recovery of the American bald eagle. The eagle was proposed for removal from the endangered list on Independence Day, but its recovery from the brink of extinction had begun more than 20 years ago, when the pesticide DDT was banned following a five-year EDF effort. EDF's work to improve and strengthen the Endangered Species Act also helped by protecting the eagle's habitat. These achievements show the effectiveness of EDF's approach of teaming up Ph.D. scientists and economists with top attorneys to solve environmental problems. But serious challenges lie ahead. Special interests are fueling a powerful backlash against the environment at the very time that Congress must renew several key pieces of environmental legislation. And the world's oceans--the subject of a new EDF initiative--are facing the daunting collapse of many fish populations. We must now redouble our efforts to win the environmental breakthroughs that are so urgently needed. EDF relies on the generosity of more than 250,000 members, including our Benefactors and Trustees, and more than 150 foundations. This year's support and revenue was $24 million, the highest in EDF's history. Thank you for your continued support.</t>
  </si>
  <si>
    <t>https://web.archive.org/web/19970710160748/http://www.edf.org/pubs/AnnualReport/1993/</t>
  </si>
  <si>
    <t>Few animals generate as much emotion as the grey wolf. For many the wolf represents the romantic call of the wild, yet ranchers and farmers fear its impact on their livestock. Although the wolf once roamed the West unimpeded, it was so relentlessly hunted and poisoned by humans that now, except in Minnesota and Alaska, it is an endangered species. EDF has long advocated the reintroduction of grey wolves to the wilderness area of Yellowstone National Park, where they once thrived. New federal appraisals this year have given added impetus to the reintroduction. (Photo by Telegraph Colour Lib./FPG Int'l.) Just as EDF was being incorporated in 1967, the federal government published its first list of endangered species. Sadly, several of those seventy-eight species became extinct before the Endangered Species Act of 1973 provided formal protection, but many have benefited since. This year, an EDF study showed that more than half the species in that original "Class of '67" now enjoy stable or increasing populations, thanks in part to the protection of the Act. EDF has helped organize and lead a coalition of more than seventy environmental groups to support Congressional reauthorization of the Endangered Species Act. The coalition aims to prevent any weakening of their Act and is pushing for earlier listing of threatened and endangered species. A recent EDF study showed that many species had been allowed to dwindle to such small numbers before being listed that recovery is difficult. Earlier listing would improve the chances of recovery and probably reduce the cost as well. EDF is breaking new ground with a proposal to protect the habitat of the red-cockaded woodpecker. The pilot project will pay or otherwise reward North Carolina landowners who improve their land's suitability for this endangered bird. Previously the government focused solely on protecting existing habitat from harm; the new approach adds incentives for creating new habitat. In the wake of the destructive floods in the Midwest, EDF was asked to brief Vice President Gore and top cabinet officials on environmentally sound options for disaster relief. The Administration is now considering several of EDF's proposals, including restoring wetland habitats, building less costly "setback" levees, and buying easements from farmers to allow future floodwaters to pass over their lands. PHOTO: Pacific salmon will benefit from increased flow of fresh river water, thanks to the joint efforts of EDF economist Dr. Zach Willey and Bonneville Power Administration biologist Dan Daley. (Photo by Mark Ludak.) In the Pacific Northwest, EDF began an innovative strategy to help restore wild salmon, whose numbers have declined from more than ten million in 1850 to less than 500,000 today. Under the EDF plan, the Bonneville Power Administration will acquire water rights from farmers in the Columbia River basin, return the water to the river and its tributaries, and use it to generate electricity. The increased volume of fresh water will improve long stretches of river for salmon and other wildlife and benefit adjacent forest ecosystems. EDF also helped establish large undersea areas of the Florida Keys as ecological reserves, and is working with several Native American tribes to protect sacred sites that are prime wildlife habitat. Rainforests, Water, and the World Bank To help preserve the astonishing biodiversity of rainforests around the globe, EDF has sought to reform the practices of the World Bank and other multilateral development banks, whose loans have often financed destructive projects. In the Central African Republic, a questionable project that would have destroyed a rainforest area was dropped by the African Development Bank after EDF catalyzed opposition among the bank's donors. PHOTO: On tribal lands deep in the Amazon rainforest, Ake, chief of the Panara, is working with EDF anthropologist Dr. Stephan Schwartzman. (Photo by Kiompe Panara.) In India, EDF and numerous allies worked to convince the World Bank and the Indian government that completion of the huge unfinished Sardar Sarovar dam would produce an environmental and human-rights catastrophe. Now the World Bank and India have agreed to cancel a loan for the project, so the dam is unlikely to be completed. EDF has also pressed the World Bank to adopt new policies for water conservation and irrigation alternatives, and has helped lead an international campaign to protect West Africa's Mt. Nimba, a rich biological reserve, from destructive iron mining. In Brazil, EDF is working with the Panara Indians to help them reclaim and protect their rainforest homeland, which has been threatened by illegal land speculators, loggers, and miners.</t>
  </si>
  <si>
    <t>Defending our Global Resources</t>
  </si>
  <si>
    <t>Humpback and other whales were once slaughtered for meat and oil at a rate of more than 100 a day. In 1970, EDF helped convince the Interior Department to list the great whales in the U.S. waters as endangered, thus ending U.S. whaling and the importation of whale products. A worldwide solution, however, required international cooperation, which culminated in a commercial whaling ban that took effect in 1986. Iceland, Japan, and Norway could now upset the ban with their plans to resume whaling, but so far many species of whales have been making a strong comeback. (Photo by Art Wolfe/Allstock.) Environmental problems were once addressed by individual countries, but now the most serious problems transcend national boundaries. In one example of a cooperative solution strongly advocated by EDF, ninety-three nations agreed in 1990 to accelerate the global ban on chlorofluorocarbons (CFC's) that harm the ozone layer. PHOTO: International agreements to curb emissions of ozone-depleting chemicals and greenhouse gases are the focus of EDF economist Dr. Daniel Dudek and EDF atmospheric physicist Dr. Michael Oppenheimer. (Photo by Doug Goodman.) This year the presidents of Mexico and the United States supported an innovative EDF plan to clean up air pollution in the border cities of El Paso, Texas, and Juarez, Mexico. The cities share a common airshed, and El Paso's persistent violations of U.S. air quality standards stem in part from pollution originating in Mexico. EDF has proposed an international air quality district that would encourage U.S. companies to invest in cost-effective pollution controls south of the border to help meet both cities' air quality goals. In another cross-border effort, EDF supervised the design and construction of a demonstration project for reducing water pollution near Tijuana, Mexico. The low-cost, low-tech treatment plant will cut the amount of raw sewage entering a ocean near San Diego. It provides an economical model for use in many rural situations, even where sewer lines are absent. PHOTO: With the Rio Grande as backdrop, El Paso air quality supervisor Jesus Reynoso listens to EDF economist Dr. Peter Emerson and EDF attorney Christine Shaver describe proposals to reduce air pollution in the border region. (Photo by Fernando Garcia.) An EDF computer program, Elfin, has been used by electric utilities in the U.S. and abroad to improve energy efficiency and reduce the use of polluting fossil fuels. A new project this year employs Elfin in Texas, a state that, if it were a nation, would be the world's seventh largest emitter of carbon dioxide, the primary greenhouse gas. Cars and trucks are also major sources of air pollution and greenhouse gases. EDF's transportation projects in California, Colorado, Illinois, Washington, DC, and the New York City metropolitan area seek to reduce both smog and congestion by promoting alternatives to the single-occupant vehicle. A new EDF Transportation Action Guide provides related information for citizens. Heavily polluting cars were the target of an EDF pilot project this year with General Motors and the Illinois Environmental Protection Agency. The cars were purchased from their owners and taken off the road, and the companies that financed the program earned federal Clean Air Act credits for the pollution reduction. Clean air credits, which have market value, were developed by EDF to stimulate private investment in pollution reduction that goes beyond what the law requires. To the Ends of the Earth The Antarctic environment will benefit from an EDF court victory establishing that the National Environmental Policy Act applies to government activities outside U.S. borders. EDF's lawsuit challenged the operation of an incinerator at a U.S. research station in Antarctica. The incinerator was permanently shut down after EDF disclosed its dioxin emission levels were ten times higher than permitted for such incinerators in the U.S. Following the ruling, the Clinton Administration ordered that all government activities abroad be surveyed to determine which need environmental review. For the Arctic, EDF has undertaken the first comprehensive study of pollutants, including PCB's, DDT, lead, sulfur, and radiation. Pollution from Russia and Eastern Europe has been shown to be traveling across the North Pole, contaminating the otherwise pristine Arctic and heading into Canada and the U.S. EDF presented this data at high-level meetings of the eight Arctic Rim nations and advocated improved monitoring and an international accord to protect the region.</t>
  </si>
  <si>
    <t>Lead is toxic to all forms of life. When lead sinkers, lost by fishermen, are accidentally swallowed by trumpeter swans and other waterfowl, many of the birds die from lead poisoning. More than three million pounds of lead are used annually to produce these sinkers, which often go astray. Working with fly fishing and birding groups, EDF this year prompted the Environmental Protection Agency to propose a ban on lead sinkers in favor of safer alternatives. This approach has already proved effective in Britain, where a 1987 ban has dramatically reduced the number of deaths of mute swans without causing any disruption of fishing. (Photo by Art Wolfe/Allstock.) EDF has always emphasized prevention when dealing with human health and chemical pollution: Toxic substances should be reduced or eliminated in industrial processes and not released into the environment. As the U.S. tackles health care reform, EDF wants the agenda to include prevention of diseases with environmental causes, such as asthma, low birth weight, neurodegenerative diseases, and lead poisoning. Lead poisoning is well recognized as the most widespread preventable environmental disease. It especially harms children, whose intellectual development can be impaired even by low levels of lead exposure. Lead in dirt and household dust, including the dust from deteriorating lead-based paint, produces the most childhood exposure. EDF helped draft legislation introduced in Congress that would tax the use of lead in manufacturing to fund reduction of lead-paint hazards in low-income housing. In California, EDF took successful aim at another source of lead--the glazes on many china dishes. Working with the California Attorney General and using the state's landmark toxic substance control law, Proposition 65, EDF spurred prominent china manufacturers to remove lead from their products. Bright yellow warning labels now appear on china that fails to meet Proposition 65's strict lead standard. PHOTO: Preventing pollution in print shops is the goal of a new program in the Great Lakes region. Ben Cooper of the Printing Industries of America discusses proposed improvements with EDF environmental engineer Dr. Manik Roy. (Photo by Pamela Price.) Through its Pollution Prevention Alliance, EDF provides technical and legal assistance to environmental organizations in the Great Lakes region. This year the alliance joined the governors of the eight Great Lakes states and the printing industry to make preventing pollution an everyday part of the printing business. Printers in the region employ more than 300,000 people and produce a third of the country's offset printing. The Pollution Prevention Alliance also issued new reports on petroleum refineries and aboveground oil storage tanks to educate the public on practical ways to reduce pollution from these facilities. The U. S. Supreme Court has agreed to hear an EDF case on incinerators that burn municipal solid waste. EDF maintains that the ash produced by such incinerators often contains such high levels of lead and cadmium that it should be treated as a hazardous waste under federal law. PHOTO: One in four of the nation's aboveground petroleum storage tanks may be leaking. EDF engineer Lois Epstein works with Capitol Hill staff Nicole Venable and Kristin King on new legislation to prevent and clean up leaks. (Photo by Harry Connolly.) Policing Environmental Claims In federal court, EDF helped successfully defend California's green marketing law, which seeks to prohibit misleading environmental claims in advertisements and on product labels. With the law under attack by manufacturers who say it is too restrictive, this case could set a national precedent. EDF has also drawn attention to misleading claims by industry about the extent of plastic being recycled. Except for the plastics used in soft drink bottles and milk jugs, less than 2% of all major types of plastic packaging are recycled. One reason is that many consumer products come in different types of plastic that look alike but can't be recycled together (except for low-grade uses such as plastic lumber). EDF is urging manufacturers to address this problem by designing packages with recyclability in mind. EDF continues to press the Food and Drug Administration to require labeling of many genetically engineered foods. Such labels would give consumers additional information they may want in deciding whether to buy these products, including information on ingredients they may be allergic to.</t>
  </si>
  <si>
    <t>A quarter-century ago, the brown pelicans of Southern California were in trouble. They were laying thin-shelled eggs that seldom hatched. Scientists traced the problem to DDT discharged into Los Angeles sewers by the Montrose Chemical Corporation, then the world's largest DDT manufacturer. An EDF lawsuit stopped the dumping, and further EDF efforts led to a nationwide ban on DDT in 1972. Although the pesticide has yet to be outlawed in some parts of the world, brown pelicans in the U.S. have recovered and are thriving. (Photo by Gary Randall/FPG Intl.) EDF scientists and attorneys won their earliest environmental victories in court, as well as some of their most recent. But many victories nowadays come from enlisting the cooperation of governments, businesses, and individuals . This year, six large and diverse organizations joined EDF in a task force aimed at building demand for environmentally preferable paper products. The six organizations (Duke University, Johnson &amp; Johnson, McDonald's, NationsBank, The Prudential, and Time Inc.) were selected as leaders in paper-intensive industries--Time Inc., for example, prints more than one billion magazines each year. EDF also helped bring about a new federal government policy to purchase only paper with post-consumer recycled content. Together, these developments will lead more paper companies to invest in the equipment needed to process and de-ink used paper, expanding the market for paper collected in municipal recycling programs. PHOTO: Modern de-inking equipment will recycle 400 tons of used office paper each day at this Union Camp mill in Virginia. Technical director Norman Shroyer also described the mill's new non-chlorine bleaching process to EDF economic analyist John Ruston and EDF chemist Dr. Lauren Blum. (Photo by Len Rothman.) The paper task force resembles an earlier EDF partnership with McDonald's that has already led to dozens of steps to reduce waste at McDonald's 8,500 U.S. restaurants, beginning with the shift from bulky foam "clamshell" hamburger boxes to thin paper-based wraps. The EDF-McDonald's action plan was publicly released as a model, and other companies have followed suit with their own waste reduction programs. (EDF accepts no money or other support from any of its corporate partners.) While the paper task force targets large paper purchasers, the joint EDF-Ad Council recycling campaign could reach every household in America. More than $100 million of public service advertising has been donated to the campaign, which began in 1988 with the message, "If you're not recycling, you're throwing it all away." In 1994 a new theme will urge consumers to "Buy recycled" and close the loop that begins when materials are separated from trash at home. Education and Action Public service advertising is also being used in EDF's longstanding effort to combat lead poisoning, the number one environmental disease of children. This year, EDF initiated an EPA-sponsored ad campaign, in English and Spanish, to warn parents of the dangers of lead from deteriorating paint and other sources. A toll-free call (1-800-LEAD-FYI) brings additional information on simple ways to reduce children's exposure. PHOTO: Young visitors to the Global Warming exhibition enjoy one of the many hands-on exhibits. (Photo by John Emmons.) EDF's award-winning exhibition developed with the American Museum of Natural History, Global Warning: Understanding the Forecast, has already been seen by nearly one million people on its national tour. In 1994, the exhibition visits Pittsburgh, San Diego, and Denver, with future stops in St. Louis and Oakland, CA, before it reaches the Smithsonian in Washington, DC, in 1996. Global Warning: Understanding the Forecast helps make people aware of the greenhouse effect and how we can reduce the impact of human activities on the atmosphere.</t>
  </si>
  <si>
    <t>Environmental solutions that make economic sense are needed now more than ever. The Environmental Defense Fund began its second quarter-century this year with two such solutions. First, EDF assembled six of America's largest paper buyers to cooperate in increasing the demand for environmentally preferable paper, such as paper with higher recycled content. The task force members--Duke University, Johnson &amp; Johnson, McDonald's, NationsBank, The Prudential, and Time Inc.--together buy more than $1 billion of paper products each year. The purchasing policies they establish could help spur the sluggish market for paper collected in city and town recycling programs. Second, EDF joined the largest electricity producer in the Pacific Northwest, the fereal Bonneville Power Administration, in a strategy to protect habitat while generating clean electricity. Bonneville will buy water rights from farmers in teh Columbia River basin who have been irrigating barely profitable crops. Restoring that water to the river will benefit salmon and other wildlife while powering the utility's hydroelectric turbines, thereby reducing the need to burn fossil fuels. EDF's 145 scientists, economists, attorneys, and other professionals pursue wide-ranging efforts around the globe. Their work this year produced significant results for the environment and human health, as detailed in this report. But ironically this was also the year that a harmful backlash against the environment gained strength. The ill-named "wise use" movement opposed federal protection of wild lands, while some columnists and talk-radio hosts derided the international agreement to protect the earth's ozone layer. The resulting confusion threatens to undermine public support for environmental protection. We must work hard to set the record straight. EDF's achievements this year were made possible by the generosity of more than 250,000 members, our Benefactors and Trustees, and more than 150 foundations. Support and revenue of $22.3 million made this year the best in EDF's history. We rely on your continued support.</t>
  </si>
  <si>
    <t>https://www.google.com/url?q=https://web.archive.org/web/19970710160755/http://www.edf.org/pubs/AnnualReport/1992/&amp;sa=D&amp;source=editors&amp;ust=1640641843635928&amp;usg=AOvVaw3NqR-GwI2hU0B5ZsrbswzO</t>
  </si>
  <si>
    <t>Healthy children need a healthful environment, free of toxic substances such as lead, to which they are particularly vulnerable in their growing years. (Photo by Bill Cadge, Inc., Image Bank.) Since its very first DDT case, EDF has worked to limit the use of toxic substances and to promote safer alternatives. EDF has also been at the forefront of efforts to end lead poisoning, a major preventable health problem that impairs the intellectual development of young children. One large source of exposure to lead is lead-based paint in older homes, and this year EDF helped win passage of federal legislation to insure that lead paint is cleaned up safely by trained and certified workers. While lead paint can occur in older homes of all types, funding to reduce the hazard in low-income housing is grossly inadequate, and EDF has proposed a method to obtain such funding from new sales of lead. Legislation based on this approach will be reintroduced in the next Congress. At the same time, EDF is helping to develop a national public education campaign on how parents can reduce their children's exposure to lead. PHOTO: The health risk posed by lead glaze in certain china dishware is the focus of a joint public-private action brought by California deputy attorney general Edward Weil and EDF attorney David Roe. (Photo by T. Charles Erickson.) EDF also took aim at the lead that leaches into food from the glaze on some china dishes. Faced with legal actions brought under California's Proposition 65, a number of major china manufacturers are making dramatic progress toward eliminating the lead risk from their products. EDF used the same consumer-information law to target paint strippers--the consumer product with the highest cancer risk--and brought safer alternatives onto the market. PHOTO: Without labeling, it could be impossible for consumers to know when substances are added to foods by genetic engineering, according to EDF biologist Dr. Rebecca Goldburg and EDF attorney Douglas Hopkins. (Photo by T. Charles Erickson.) EDF has urged the Food and Drug Administration (FDA) to ensure the safety of genetically engineered foods. Several biotechnology firms intend to market fruits, vegetables, ands other foods engineered to contain new substances, some of which could cause allergic reactions in susceptible consumers. EDF has pressed FDA to require labeling of such products, just as FDA now requires food ingredients to be clearly spelled out. EDF has long been concerned with reducing human exposure to dioxin. In the face of an industry effort to downplay dioxin's risks, members of an independent scientific panel named by the Environmental Protection Agency have confirmed the health hazard. Because fish from polluted rivers are a major dietary source of dioxin, EDF joined with the Alabama Attorney General and the National Association for the Advancement of Colored People to petition the Environmental Protection Agency to take into account the heavy consumption of such fish by Native Americans and subsistence fishermen. Stopping Pollution at the Source Once toxic substances are in the environment, they are difficult and costly to remove. EDF's Pollution Prevention Alliance focuses on creating incentives for businesses to reduce pollutants at their source. Through the Alliance, EDF is working with dozens of grassroots groups to help implement pollution prevention strategies at the state and local levels. EDF has also worked to expand community right-to-know legislation requiring manufacturers to report on the toxic chemicals they use or release to the environment. PHOTO: Aging industries can be revitalized while protecting the environment. Attorney Kevin Mills, director of EDF's Pollution Prevention Alliance, and Kathy Milberg of the Southwest Detroit Vision Project talk with a Michigan industrialist. (Photo by Mary Onifer.) In the Source Reduction Research Partnership, EDF and the Metropolitan Water District of Southern California completed a detailed study of ways to reduce the use of common chemical solvents that often contaminate groundwater. The study concluded that 58% of the use of these solvents could be eliminated within ten years at little cost to industry. Now that New York City has ended the ocean dumping of sewage sludge, EDF is urging that sludge be reused beneficially rather than dumped in landfills. Creating a market for reuse depends largely on keeping toxic chemicals out of municipal waste treatment systems so they will not contaminate the sludge.</t>
  </si>
  <si>
    <t>Keeping Water Pure and Plentiful</t>
  </si>
  <si>
    <t>More water will be saved for natural ecosystems thanks to a new law that promotes efficient water use in parts of the West. (Photo by Stefan Lawrence, Int'l Stock Photo.) In the arid West, where 80% of available water is used in agriculture, outdated policies have made it hard to provide enough water for urban areas, Native American communities, streams, wetlands, and wildlife. Now the rules are finally changing. EDF played a pivotal role in the passage of a landmark federal law reforming California's three-million-acre Central Valley Project. The law sets aside water for fish and wildlife and creates a $50 million annual restoration fund to protect endangered aquatic species, repair environmental damage, and restore native fisheries and critical waterfowl habitats. Important provisions encourage valley farmers to conserve water and sell it on the market--an approach long advocated by EDF as the best way of getting water where it is needed, without costly and destructive new dams or river diversions. PHOTO: Improved irrigation efficiency will benefit farmers and the environment. EDF scientists Dr. Terry Young (left) and Chelsea Congdon (right) talk with cotton farmers in California's Central Valley. (Photo by T. Charles Erickson.) Congress rejected a plan to build the Auburn Dam on California's American River for purported flood-control purposes, responding to the objections of EDF and local conservation groups. The dam would have destroyed the ecology of the pristine American River canyon, and could have been expanded later to the huge multipurpose dam that EDF first opposed at the site more than 20 years ago. PHOTO: Maintaining the purity of underground water supplies is a major concern of attorney Jim Marston (left), director of EDF's Austin office, and Texas water commissioner John Hall. (Photo by T. Charles Erickson.) In the Pacific Northwest, EDF has proposed a new schedule for the operation of existing hydroelectric dams, to increase the market value of the electricity generated and provide more in-stream water at the times needed to maintain the habitat of threatened wild salmon. PHOTO: Endangered wild salmon stocks will benefit from increased water flow in Pacific Northwest rivers. No more major dams are likely to be built in this country, thanks in part to the preferable alternatives that EDF has helped demonstrate. But many developing countries and international agencies ignore alternative strategies and continue to build expensive and destructive dams. A case in point is the Sardar Sarovar dam in western India, a project opposed by EDF and local Indian groups as unnecessary and damaging to the environment and local communities. It would forcibly displace over 100,000 poor and tribal people. Although an unprecedented independent review team concluded that the project is fundamentally flawed, the World Bank, a key lender, has decided to move ahead with the dam. EDF has strongly opposed this decision and is seeking to reverse it. Protecting Water Quality In North Carolina, EDF is working with state and local officials on an innovative plan to reduce the excess nutrients entering the Tar-Pamlico River Basin, America's second largest estuarine system. Nutrients feed algal growth, robbing aquatic habitats of oxygen. PHOTO: Holding ponds can reduce pollution from farm runoff. EDF biologist Dr. Douglas Rader (left) meets with a North Carolina farmer and EDF attorney Steven Levitas. (Photo by Steven A. Wilson.) The new plan allows "point" sources of nutrients (such as sewage treatment plants) to meet their own cleanup obligations by paying farmers to reduce "nonpoint" sources (such as runoff of fertilizers), which are both the largest part of the problem and the cheapest to control. EDF has launched a major effort to protect aquatic plants and animals from threats posed by the introduction of non-native species. The state of Virginia abandoned plans to introduce the Japanese oyster--in an attempt to revive the oyster industry--after EDF testimony convinced state agencies of the dangers of this approach. And New Jersey abandoned a plan to introduce non-native fish to its waters for sport fishing after EDF and others showed that the plan could threaten native fish species.</t>
  </si>
  <si>
    <t>Defending Wildlife and Habitat</t>
  </si>
  <si>
    <t>Hundreds of thousands of dolphins have been saved from drowning in tuna nets thanks to safeguards required under the Marine Mammal Protection Act. (Photo by C. R. Darrell Jones, Allstock.) This year, gray whales, California seal otters, bald eagles, peregrine falcons, and whooping cranes all reached the highest numbers in recent decades. Black-footed ferrets, captive-bred in the fight against extinction, produced young in the wild for the first time. Endangered wildlife has made notable gains in all 50 states. Yet the law primarily responsible for these successes, the 20-year-old Endangered Species Act, is now itself in danger as Congress contemplates its reauthorization. Opponents who seek to weaken the Act claim economic hardship from obstructed development projects. But a new EDF study of nearly 74,000 projects reviewed under the Act shows that fewer than 1 in 1000 were blocked. To defend the Act against weakening amendments, EDF has helped organize the Endangered Species Coalition, whose 53 member organizations represent more than five million Americans. PHOTO: The San Joaquin kit fox, one of more than 700 U.S. species threatened with extinction, depends on the preservation of its habitat in California's Central Valley. (Photo by Stephen Krasemann, Allstock.) Endangered sea turtles have benefited from a simple innovation called a turtle excluder device (TED), which provides an escape hatch for turtles caught in shrimp nets. A new study by the Center for Marine Conservation, EDF, and the National Wildlife Federation shows that TED's have significantly reduced the number of sea turtles drowned, without decreasing the shrimp catch or damaging the nets--facts that are finally convincing the government to expand TED usage. In the old-growth forests of the Pacific Northwest, EDF has shown the importance of maintaining a reliable supply of taxol, an important new anticancer drug from the bark of the Pacific yew tree. EDF's efforts led to new legislation to protect the yew. PHOTO: Visiting a Chesapeake Bay wetland that their work helps protect are EDF ecologist Dr. David Wilcove and EDF attorney Michael Bean. (Photo by Harry Connolly.) Wetlands, which provide critical wildlife habitat, were threatened by a Bush Administration effort to redefine what a wetland is. A report by 40 scientists coordinated by EDF and the World Wildlife Fund concluded that the proposed changes would remove protection from half the nation's wetlands and helped forge a successful opposition to the redefinition. PHOTO: Antarctic wildlife, such as these Gentoo and King penguins seen with EDF scientist-attorney Bruce Manheim, will benefit from a new treaty that bans oil and mineral development in Antarctica. (Photo by Mark Epstein.) Continuing a longstanding defense of wildlife in Antarctica, EDF brought legal action to enforce sound environmental practices at research stations on the icy continent. At the opposite pole, EDF began a comprehensive assessment of environmental threats to the Arctic, where pollution from the former Soviet Union poses a particular risk. Coral reefs, another important ecosystem, have diminished around the world as a result of coastal pollution, unrestricted collection of coral, and--possibly--rising sea temperatures. EDF testimony brought these issues to the fore in negotiations leading to the UN Earth Summit treaty on biodiversity. Domestically, EDF helped win an agreement to end the destructive harvesting of coral rock for aquariums. Saving Tropical Rainforests Forests worldwide are increasingly threatened by inappropriate development and unchecked population growth. In South America, West Africa, and Indonesia, development projects funded by the World Bank and other multilateral development banks have led to massive destruction of forests, threatening the livelihoods of indigenous peoples and destroying wildlife habitat. EDF is working with local non-governmental groups to make the banks more accountable for projects that affect the environment and human rights. EDF played a key role in Brazil's establishment of a 23-million-acre territory for the Yanomami Indians, and has been a leading international advocate of extractive reserves--forest areas set aside to protect regional ecosystems and benefit rubber tappers and other local populations. The 19 reserves now established protect an area the size of Connecticut and New Jersey.</t>
  </si>
  <si>
    <t>A banner heralds the opening of the Global Warming exhibition at the American Museum of Natural History in New York City. Millions of people are expected to see the exhibition during its four-year national tour. (Photo by Kenneth Chen.) In EDF's early years, few environmental issues appeared on the evening news. Problems such as global climate change, destruction of rainforests, and damage to the ozone layer had yet to emerge. Now, these stories are a stay of the news media and popular book helping create a powerful consensus for solving environmental problems. EDF scientists and attorneys appear regularly on the nation's most watched news programs and in major newspapers and magazines. EDF also responds to public information requests, answering more than 50,000 calls and letters a year. PHOTO: Executive director Fred Krupp speaks at a televised press conference at UN Earth Summit in Rio. An unusual concentration of international press made the Summit a closely followed story worldwide. (Photo by Mark Ludak.) The greenhouse effect, one of the most asked-about topics, has been particularly confusing to the public at large. In an effort to change this, EDF and the American Museum of Natural History jointly developed a major traveling exhibition and an accompanying book, both entitled Global Warming: Understanding the Forecast. Since its opening in New York in May 1992, the exhibition has attracted more than 20,000 visitors a week. In the next four years, it will travel to museums in Los Angeles, Pittsburgh, San Diego, Denver, St. Louis, and Oakland, and to the Smithsonian in Washington, DC. PHOTO: A glass bottle sails into a bright blue recycling bin in one of the popular TV messages of EDF's national recycling campaign. (Photo by The Advertising Council.) EDF's national public service campaign on recycling, conducted with the nonprofit Advertising Council, recently ranked number one in TV appearances among all Ad Council campaigns. Since its debut in 1988 with the message, "If You're Not Recycling, You're Throwing It All Away,” the campaign has received more than $80 million in donated advertising time and space. Complementing the advertising effort, EDF is working to improve recycling opportunities nationwide and build demand for recycled materials. PHOTO: At a ceremony marking the end of ocean dumping of New York City sewage sludge, EDF scientist Sarah Clark talks with WCBS-TV reporter Reggie Harris. In response to a proliferation of misleading "green marketing" claims, EDF submitted proposals to the Federal Trade Commission which have been adopted in new advertising and labeling guidelines for manufacturers. EDF is now pressing Congress and the Environmental Protection Agency to adopt stronger standards for all environmental claims. PHOTO: At a General Motors laboratory near Detroit, GM research manager Dean Drake and EDF economist Dr. Daniel Dudek discuss vehicle emissions testing. (Photo by Ray Nikolai.) Having completed a project with McDonald's that could reduce solid waste at its 8,500 U.S. restaurants by up to 80%, EDF embarked this year on a joint effort with General Motors. The goal with GM is to find policy breakthroughs that could speed the clean-technology cars of the future to market. EDF and GM have already briefed the Environmental Protection Agency on a plan to get today's most polluting cars off the road more quickly. EDF accepts no money from GM or McDonald's. The Power of Membership Thanks in part to greater public awareness of EDF's work, more than 200,000 people have joined EDF. Members provide the bulk of EDF's support and give the organization its independent voice. To keep members and prospective members informed on critical environmental issues and to raise support, EDF sends periodic mailings and publishes a bimonthly newsletter, EDF Letter. Many EDF members write or call their legislators about environmental issues mentioned in the newsletter's Member Action Alerts.</t>
  </si>
  <si>
    <t>Where It All Began</t>
  </si>
  <si>
    <t>The osprey, like the bald eagle and other birds of prey, has enjoyed a strong recovery thanks to the nationwide ban on DDT. (Photo by Michael L. Smith.) It was 1967 and Lyndon Johnson was president. The U.S. was in Vietnam. Riots inflamed Newark, Detroit, and 125 other cities. It was the year of the world's first heart transplant and the first microwave oven for home use. The Beatles sang, "All You Need is Love," and Dustin Hoffman, starring in The Graduate, received a single word of career advice: "Plastics." Environmentalists of the day, with little credibility and no clout, found themselves frustrated. Rachel Carson's 1962 book, Silent Spring, had powerfully signaled the dangers of pesticides such as DDT, a long-lasting poison that moves up the food chain from plankton to fish to birds. Her book was a bestseller, but the government did nothing to prevent DDT and a myriad of other chemicals from contaminating the environment. PHOTO: After three years of meeting in living rooms, EDF moved in 1970 to the attic of the Stony Brook, NY, Post Office, just behind the wooden eagle whose wings flapped noisily to count the hours. (Photo by T. Charles Erickson.) That was the situation, a quarter century ago, when EDF's founders went to court to stop the Suffolk County Mosquito Control Commission from spraying DDT on the marshes of Long Island. They brought their scientific data to the witness stand to prove that DDT was causing the eggshells of ospreys and other birds to thin and crack, hatching far fewer offspring. Although the judge had to look up the word "ecology," he soon granted an injunction to stop the spraying. Never before had scientists used the courts to redress an environmental wrong, and they recognized that this approach was a powerful one. They incorporated the Environmental Defense Fund on October 6, 1967, and began a series of legal actions across the country that culminated in a permanent, nationwide ban on DDT in 1972. PHOTO: Revisiting one of the Long Island wetlands where they first halted the spraying of DDT are EDF founders Dr. Charles Wurster, Arthur Cooley, and Dennis Puleston.(Photo by T. Charles Erickson.) In the process, EDF's founders learned that DDT levels in human mothers' milk had risen to seven times the level permitted for milk sold in stores, turning part of EDF's attention toward issues of human health. In 1970, EDF began its ultimately sucessful campaign to phase lead out of gasoline. The airborne lead pollution emitted from tailpipes was at that time a major cause of childhood lead poisoning. PHOTO: "Is Mother's Milk Fit for Human Consumption?” When high levels of DDT were found in breast milk, this question headlined an EDF advertisement in The New York Times. (Photo by Amyas Ames.) The DDT victory was also the springboard to EDF's continuing fight for wildlife. EDF began efforts to preserve critical habitat, protect endangered species, and provide better alternatives to such destructive practices as large-scale dam building and the use of commercial fishing gear that ensnares marine mammals. Ecology and Economics The early EDF welcomed economists and computer experts to its teams of scientists and attorneys to help develop workable solutions to environmental problems. In a precedent-setting case, EDF convinced the California Public Utilities Commission that it would be more profitable for the state's electric companies to help customers become more energy-efficient than to build new coal and nuclear power plants. Although the utilities balked at first, they later embraced EDF's ideas, sponsoring energy-efficiency programs that became a model for utilities nationwide.</t>
  </si>
  <si>
    <t>Clearing the Air</t>
  </si>
  <si>
    <t>Solar power, used instead of fossil fuels to generate electricity, already reduces U.S. carbon dioxide emissions by 400,000 tons a year. Widespread burning of fossil fuels contributes not only to regional air pollution such as smog and acid rain but also to the atmospheric buildup of carbon dioxide that could lead to disruptive global warming. EDF has advocated energy efficiency and alternative energy sources that can reduce dependence on fossil fuels. EDF has also focused on cutting emissions of chlorofluorocarbons (CFC's) and related chemicals that damage the ozone layer. These issues were a major focus of the UN Conference on Environment and Development held last June in Rio de Janeiro where more than 100 world leaders met to approve a global treaty on climate change. Although only a first step the treaty sets goals to stabilize emissions of carbon dioxide and provides a procedure for establishing mandatory cuts in the future. PHOTO: As reporters informed the world about actions taking place at the Earth Summit in Rio, EDF attorney Scott Hajost provided insights and analyses that were strongly influential. (Photo by Mark Ludak.) This global consensus grew out of a process begun nearly a decade ago when EDF and others began publishing scientific and economic studies on climate change and organizing international meetings of scientists and policy experts. EDF was involved in every aspect of the negotiations leading up to the Rio meetings and also helped create the Climate Action Network to fund the participation of non-governmental groups particularly from developing countries in the treaty process. Their participation helped move their governments to act. PHOTO: Besides adding to local air pollution, cars and trucks account for 20% of U.S. emissions of carbon dioxide, the primary greenhouse gas. (Photo by Kirk Condyles.) In the United States, EDF is focusing on electric utilities and transportation the two largest sources of greenhouse gases and local air pollutants. EDF drafted and helped win provisions in recently enacted energy and transportation bills to provide incentives for energy efficiency, incorporate clean air goals in transportation planning, and encourage the use of transportation funds to pay for options other than highways. In Southern California, EDF and a broad coalition of groups are proposing efficient and socially equitable solutions to the region's severe air pollution and highway congestion, including incentives for drivers to shift to off-peak hours and multi-passenger vehicles. In the Northeast, EDF and others filed an action demanding that New York, New Jersey, and Connecticut transportation agencies reconsider planned highway projects in light of the new Clean Air Act requirements. Improving Energy Efficiency In a victory for energy efficiency and the environment, New York State canceled a $17 billion contract to obtain electricity from Hydro-Quebec's Great Whale hydropower project. The project's proposed dams in northern Quebec would flood a large expanse of forest and tundra and threaten the culture of the native Inuit and Cree Indians. EDF's electrical financial planning model, Elfin, was used to convince state officials that New York utilities can meet energy demands more cheaply by investing in efficiency improvements for their customers. The decision could cause Hydro-Quebec to abandon the destructive project.</t>
  </si>
  <si>
    <t>Letters from the Director</t>
  </si>
  <si>
    <t>Two recent events will have lasting significance for the environment: the Earth Summit in Rio and the change of Administration in Washington. In Rio, more than 30,000 people, including 106 heads of state, attended the UN Conference on Environment and Development last June. I sensed a shared purpose among the delegates to both protect the environment and provide a decent living for all. The Summit laid important groundwork on climate change, biodiversity, and other critical issues and created an unmistakable mandate for action. In Washington, the Clinton-Gore Administration and more than 100 new members of Congress will change the terms of the debate on energy, transportation, clean air and water, and the Endangered Species Act. There will be new opportunities for EDF, but with the economy largely having eclipsed the environment during the election campaign, our work will not be easy. Like people the world over, Americans don't want to choose between environment and prosperity. But with ingenuity, it's possible to have both. Behind proposals for dams, power plants, and pesticides lie fundamental needs for water, power, food, and jobs. If we can find better alternatives to answer those needs, we will have solutions that endure. EDF has much to contribute toward such solutions, as shown by these and other stories in this report: By giving farmers incentives to invest in more efficient irrigation, a new federal law frees water for cities and wildlife. The law introduces water markets, an approach long advocated by EDF, to let farmers sell the water that they save. A destructive hydropower project in Quebec may never need to be built, thanks to improved energy efficiency in the United States. An EDF computer-based forecast helped convince the Governor of New York to cancel a contract to buy the electricity from Quebec. EDF showed that the Endangered Species Act has produced important gains for wildlife in all 50 states while still allowing more than 99.9% of development projects to proceed. EDF's successful project with McDonald's to cut solid waste was adopted as a case study by Harvard Business School, and EDF initiated talks with General Motors to work toward the superclean cars of the future. EDF spurred the Federal Trade Commission to move against misleading "green marketing" claims. EDF and the American Museum of Natural History launched a major traveling exhibition to build public understanding of global warming. The consensus of Rio and the new leadership in Washington open a window of opportunity to protect the environment. Global markets will favor those nations that produce the clean, energy-efficient products of the I future. Our laws should make better use of economic incentives to coax entrepreneurs to develop beneficial new technologies. Let's make the most of this opportunity to achieve the breakthrough results our planet needs and our children deserve.</t>
  </si>
  <si>
    <t>Letters from the Chairman</t>
  </si>
  <si>
    <t>As the Environmental Defense Fund celebrates its 25th anniversary, the vision of its founders seems all the more remarkable. Scientists troubled by DDT's threat to wildlife met in a Long Island living room to figure out how science could help to right environmental wrongs. When they decided to go to court with their evidence, modern environmental law did not even exist; they had to create it. EDF's founders could scarcely have imagined the enormity of problems we now face: deterioration of the ozone layer, worldwide increases in air and water pollution, the risk of global climate change. But fortunately their idea of bringing science to bear on public policy has proven powerful and durable. EDF's results-oriented, pragmatic approach attracted me more than a decade ago. I admired EDF's ability to offer constructive alternatives. They knew that any lasting solution must integrate economic and environmental goals. Instead of just saying "No!" to a problem, they would develop a new option and say, "Why not try this?" That's exactly the sort of environmental proposal that a corporation or government official will respond to and act upon. It's why EDF has had such a positive environmental impact on electric utilities, on companies like McDonald's, and on policymakers in Washington. And it's why many EDF victories have had a powerful ripple effect. EDF's results are possible thanks to the generosity of more than 200,000 members, our Benefactors and Trustees, and over 150 foundations. Total support and revenue this fiscal year exceeded $20.2 million, an increase of $1.7 million over the previous year. Your support makes possible the work of more than 140 EDF scientists, economists, attorneys, and other professionals. Working from EDF's six offices and on assignments around the globe, they have come a long way from that Long Island living room and have the results to prove it. They are the people who make EDF effective. Their dedication to defending the environment deserves our lasting thanks.</t>
  </si>
  <si>
    <t>https://web.archive.org/web/19970710160802/http://www.edf.org/pubs/AnnualReport/1991/</t>
  </si>
  <si>
    <t>Chlorofluorocarbons (CFC's) once propelled aerosol products ranging from deodorants to hair sprays. When scientists found in the 1970's that CFC's could harm the ozone layer, U.S. consumers were quick to shun the sprays, which were later banned. Yet CFC's made their way into other countries and products until 1987, when 31 nations signed the Montreal Protocol to curtail their use. The ban is far from complete, however, and the 75 to 100-year life span of some CFC's means they will continue to eat away at the ozone layer through most of the 21st century. (Illustration by Greg Dearth.) Human activities are significantly altering the Earth's atmosphere. Chlorofluorocarbons (CFC's) and related chemicals have caused an ominous thinning of the protective ozone layer. Meanwhile, carbon dioxide and other heat-trapping gases (including CFC's) are building up. While it is still uncertain how quickly these "greenhouse" gases will affect future climate, there is a scientific consensus that global warming will result. Wildlife, agriculture, and human societies could face new hardships as climate zones shift and sea levels rise. Although decisive action by the United States--which emits more CFC's and greenhouse gases than any other country--is key to any solution, global atmospheric change must also be addressed at the international level. While working to change U.S. policies, EDF experts are also involved in every major international treaty negotiation on these issues. Thanks to EDF help, dozens of non-governmental organizations (NGO's) from Africa, Asia, and Latin America are also able to participate in these negotiations, which will culminate in the United Nations Earth Summit in Rio in June 1992. PHOTO: The atmosphere shields Earth from harmful solar radiation while helping to regulate climate, but these functions could be disrupted by human activities. (Photo by T. Charles Erickson.) On the technical front, EDF scientists have developed a computer model to investigate how the atmosphere and the oceans interact in absorbing and releasing carbon dioxide, and have pushed for action to prevent the bleaching and death of coral reefs, which may be an early consequence of the warming trend. EDF advocates energy efficiency to reduce the burning of fossil fuels, the largest source of both greenhouse gases and local air pollution. The innovative "emissions-trading" provisions that EDF developed for the new Clean Air Act--now being implemented--will not only cut in half the sulfur emissions that cause acid rain but will also cut greenhouse gases by reducing the use of oil and coal. EDF also helped draft legislation under which new power plants would have to compensate for their carbon dioxide emissions by reducing net emissions elsewhere. Such offsets could be arranged either by reducing emissions directly or by increasing "sinks," such as forests, that absorb carbon dioxide. More than 130 million gasoline-burning vehicles on our nation's roads also generate large amounts of carbon dioxide. A widely cited EDF study analyzes various alternative transportation fuels, such as compressed natural gas, and compares their potential to reduce greenhouse gas emissions. Another approach is to make the transportation system more efficient. New proposals from EDF and the Regional Institute of Southern California would both decrease traffic congestion and improve air quality in the Los Angeles region, and could be extended elsewhere. To make the public more aware of the policy choices ahead, EDF joined with Consumer Reports Books to publish a handbook of recommended actions to reduce the risk of global warming. With the American Museum of Natural History, EDF has developed a major traveling exhibition on climate change and an accompanying illustrated book, both entitled, Global Warming: Understanding the Forecast. The exhibition will appear at the American Museum in New York from May 15, 1992, through the end of the year, when it will begin a four-year national tour.</t>
  </si>
  <si>
    <t>Leaded gasoline was for years the largest source of human exposure to lead, a substance long known to be toxic. Most of the five million tons of lead that went into gas tanks came straight out of tailpipes, producing nearly 90% of all airborne lead pollution. After leaded gas was curbed in the late 1970's, average blood lead levels fell in lock step with the declining amount of lead in gas. With health damage now known to result from far lower exposure levels, however, it is critical to reduce the remaining sources of lead exposure such as deteriorating paint. (Illustration by Greg Dearth.) Many years after EDF spearheaded the successful fight to remove lead from gasoline, lead from other sources has emerged as a serious threat. Called "the number one environmental health problem facing America's children" by the U.S. Secretary of Health and Human Services, lead poisoning can permanently impair a child's intellectual development. One source of exposure is the lead paint in older homes and apartments, which eventually deteriorates or may be disturbed during renovation. Lead poisoning affects children from all regions and income groups. EDF's influential Legacy of Lead report increased the national resolve to combat lead poisoning. Legislation based on EDF proposals has been introduced in Congress to provide a $1 billion annual trust fund to help control lead hazards. The money would be raised by taxing lead as it enters the U.S. marketplace. In addressing another unnecessary source of lead exposure, the lead that leaches out of the glaze on dishes, mugs, and other ceramic items, EDF brought California law to bear on ceramic makers worldwide to get them to eliminate lead from the manufacturing process. Under the same state law--Proposition 65, which EDF drafted--EDF also induced Dow Chemical Company to eliminate a cancer-causing agent from its popular K2r spot remover nationally. New York City will substantially reduce the flow of toxic pollutants into the New York-New Jersey Harbor, thanks to a major agreement with EDF and the Natural Resources Defense Council. Under the agreement, the City must regulate more companies that are now discharging toxic substances into the sewer system and force them to clean up their waste before it enters the sewer. One result will be cleaner sewage sludge that can be put to beneficial use, as fertilizer or soil conditioner, instead of being incinerated. PHOTO: Healthy children need a healthful environment, free of toxic substances such as lead, to which they are particularly vulnerable in their growing years. (Photo by T. Charles Erickson.) EDF's Pollution Prevention Alliance (formerly the Environmental Information Exchange) joined with more than 75 state and grassroots groups to expose a loophole in federal regulations that require companies to report their releases of hazardous substances. The loophole had allowed companies to conceal up to 100,000 tons of toxic substances annually by shipping them to so-called "recycling" operations, such as cement kilns, that can contaminate the air, water, and soil. Responding to pressure by EDF and other groups, the Environmental Protection Agency has moved to close the loophole. In Colorado, EDF helped persuade the state to establish plutonium limits for groundwater near the Rocky Flats nuclear weapons plant. This precedent could convince other states with contaminated Department of Energy sites to adopt similar standards. EDF has long urged the Food and Drug Administration (FDA) to establish regulations to ensure the safety of genetically engineered foods. Several biotechnology firms now intend to market fruits, vegetables, and other foods engineered to contain new substances that have never been eaten by humans. EDF has issued a detailed proposal urging FDA to regulate these and other genetically engineered substances under the law covering traditional food additives.</t>
  </si>
  <si>
    <t>A 1947 advertisement in TIME magazine depicts a chorus line of plants and animals singing, "DDT is good for me!" The animals, at least, proved to be mistaken. DDT, a potent pesticide that was widely sprayed on wetlands and other mosquito-breeding areas, built up in the environment and became a deadly threat to wildlife, especially birds. A nationwide ban on DDT has made possible the gradual recovery of ospreys, eagles, falcons, and other species, though these birds still must be protected from loss of their critical habitats. (Illustration by Greg Dearth.) Wildlife in America faces a growing threat from developers and others who seek to weaken federal protection of species and their habitats. EDF has mounted a strong defense both of the Endangered Species Act--due for reauthorization in 1992--and of federal regulations that protect wetlands. Wetlands are threatened by a developers' coalition that has lobbied the Bush Administration to try to redefine what constitutes a wetland, potentially removing more than 25 million acres from federal protection. PHOTO: Animals such as this Florida Panther, a native of the Everglades, are threatened by efforts that would weaken the Endangered Species Act by eliminating all protection of sub-species. (Photo by Farrell Grehan.) EDF is vigorously opposing this redefinition while continuing a host of actions to protect wetlands under existing law. In North Carolina, for example, EDF is leading a coalition to prevent wetlands from being converted to pine plantations--the major cause of wetland loss in the Southeast. In New Jersey, EDF prompted the Army Corps of Engineers to close a loophole that had allowed developers to build in wetlands without a permit, as long as they placed their construction atop pilings. In Florida's Everglades National Park, endangered wildlife including the American crocodile, snail kite, and wood stork will benefit from a major victory achieved by EDF and a coalition of other environmental groups. Sugar cane fields at the northern edge of the park had for years polluted the Everglades with runoff water laden with nitrogen and phosphorus. After intense litigation, EDF helped secure an agreement requiring the sugar industry to drastically reduce the polluted runoff. Critical fish and wildlife habitats in San Francisco Bay and the Sacramento/San Joaquin Delta need to be protected by restoring their supply of fresh water. EDF successfully blocked an attempt to reduce the flow of water into the Delta during the current drought and is taking further steps to see that the water quality is maintained. In the Pacific Northwest, EDF has helped focus public attention on the value of ancient forests, whose unique biological resources were highlighted recently by the discovery of a promising cancer-fighting drug in the bark of the Pacific Yew. This tree, which had previously been thought worthless and was burned as slash after logging operations, could benefit hundreds of thousands of patients. EDF also proposed to the Northwest Power Planning Council that changes in hydropower dam operations could halt the loss of the region's severely depleted wild salmon and steelhead runs. The proposal would actually increase the value of electricity generated by the dams. Pressed by EDF and others, the state of Virginia banned the granular pesticide carbofuran, which had poisoned millions of birds, including many bald eagles, that mistook it for food. Within days of the Virginia action, the Environmental Protection Agency announced strict controls on carbofuran nationwide. EDF and several allies petitioned the federal government to impose trade sanctions against Mexico and Japan, whose actions were jeopardizing two endangered sea turtle species. As a result, Mexico has agreed to end commercial harvesting of Pacific Ridley turtles, and Japan will stop importing Hawksbills by the end of 1992.</t>
  </si>
  <si>
    <t>Preserving the Last Wild Places</t>
  </si>
  <si>
    <t>In the stormy frigid waters off Antarctica, an oil spill could be devastating to wildlife and the environment. The ominous presence of the imaginary oil rig depicted here may never become a reality, however, thanks to a 5O-year ban on mining and drilling adopted this year by the Antarctic Treaty nations. Having taken this first step toward protecting Antarctica as a world park, these nations must now turn to improving the practices of the tour operators and research facilities that have caused environmental harm. (Illustration by Greg Dearth.) EDF is committed to protecting pristine habitats around the world, from lush tropical rainforests along the equator to the icy Antarctic waters that are home to penguins, seals, and whales. As the global demand for natural resources grows, some nations have greedily eyed these wilderness areas. Antarctica, for example, may contain untapped reserves of fossil fuels, but oil and mineral exploration there could destroy much of the abundant marine life. In 1991, the 39 nations that are party to the Antarctic Treaty agreed to ban mining and drilling in the region for at least 50 years. Vigorous advocacy by EDF, Friends of the Earth, and Greenpeace overcame the United States' intensive opposition to the agreement. Longstanding EDF pressure prompted the U.S. to agree to stop open-pit burning at McMurdo Station, the largest scientific base in Antarctica. EDF sued to require the U.S. to assess the environmental consequences of incinerating wastes at McMurdo. PHOTO: More than half the world's species make their home in lush tropical rainforests, whose preservation depends on international cooperation. (Photo by Gary Braasch.) In sensitive tropical forest areas, EDF has long challenged the financing of destructive development projects by the World Bank and other multilateral development banks. This year, following an EDF-led campaign to change the World Bank's forestry lending priorities, the Bank pledged it will no longer fund commercial logging operations in pristine rainforests. EDF is beginning to influence rainforest policies in Africa, as it has long done in South America and Southeast Asia. In West Africa, EDF learned that a road funded by the World Bank and the African Development Bank (AfDB) was being built directly through the Ivory Coast's last intact rainforest, without agreed-upon safeguards. Alerted by EDF, the World Bank suspended its loan and asked the AfDB to halt disbursements until the road was rerouted away from sensitive forest areas. EDF also opposed a road planned through a Cameroon rainforest, which was then canceled. During Brazilian President Fernando Collor's recent visit to Washington, EDF persuaded U.S. Officials to press him for two specific actions to protect the environment. Back home, Collor halted the use of government financial incentives to deforest the Amazon and took steps to prevent gold miners from encroaching on Yanomani Indian lands. In India, EDF has worked since the mid-1980's with local non-governmental organizations to oppose several large dams and propose alternative ways to meet water and energy needs without wreaking environmental havoc. One destructive project, the World Bank-financed Sardar Sarovar dam, would be the largest in the world if completed and could displace tens of thousands of poor people. With EDF and local activists strongly opposing the dam, however, the World Bank has taken the unprecedented step of appointing an independent panel to reexamine the project. For the third year in a row, EDF helped international environmental organizations work together when leaders of the "Group of 7" major industrial nations met in London for their annual economic summit. EDF also won important commitments from the Administration to put environmental and public health safeguards on the agenda--for the first time--during upcoming free trade negotiations with Mexico.</t>
  </si>
  <si>
    <t>Wasting Less and Recycling More</t>
  </si>
  <si>
    <t>Known as "clamshells,"polystyrene foam hamburger boxes were a durable symbol of our throwaway society. With a useful life of just minutes, they were bulky and difficult to recycle. When McDonald's replaced its foam hamburger boxes with thin paper based wraps (shown here in the foreground), it dramatically reduced both the volume of waste and the use of raw materials. If enough companies follow suit, the problem of excess packaging could be cut down to size. (Illustration by Greg Dearth.) McDonald's--an icon of American popular culture, serving 18 million customers a day--is making sweeping changes to reduce waste, following the recommendations of a joint task force of EDF and McDonald's experts. The company adopted a comprehensive waste reduction policy and a 42-step action plan that could ultimately cut waste by 80%. EDF, which initiated the task force process, received no funding from McDonald's. Under the plan, McDonald's will help reduce manufacturing wastes by switching to unbleached paper products whenever possible; will expand its recycling programs and buy more recycled paper products and packaging; and will substitute reusable materials for disposables where feasible. These actions will both reduce the amount of waste created in the first place and direct most of the remaining waste to recycling and composting facilities. The work of the task force has already influenced others to adopt similar policies, as EDF had hoped. McDonald's suppliers have begun using more recycled materials in the products and packaging they make for other customers besides McDonald's, and one of McDonald's largest competitors, Burger King, says it will sell its hamburgers in thin paper wraps instead of paperboard boxes, saving 30 million pounds of packaging a year. Supermarkets and other retail stores can also greatly reduce the solid waste they generate, as shown in a new EDF report, The Supermarket Diet: Watching Our Waste. This report also explains how consumers can "precycle" by making waste reduction a factor in their purchasing decisions. EDF is pressing Congress, the Environmental Protection Agency, and the Federal Trade Commission to crack down on the proliferation of false environmental claims made by manufacturers. EDF has also urged that standards be set for independent environmental seal programs to ensure that their activities do not mislead consumers. PHOTO: Recycling is second nature for a new generation of Americans who make it part of everyday life. Convenient curbside recycling programs now serve more than 3,000 communities. (Photo by T. Charles Erickson.) Almost all communities are struggling with the question of how to manage solid waste. EDF is working with federal and state officials on this problem, as well as with Houston, New York, and other major cities, and has helped develop markets for recycled materials. In North Carolina, EDF helped enact a law that pushes the state's 25% waste-reduction goal to 40% over the next ten years. Roughly one-quarter of a typical community's solid waste consists of easily compostable yard and food waste. EDF is working to promote appropriate composting of this material while opposing large-scale composting of unseparated municipal garbage. Toxic substances in such mixed waste would contaminate the compost product, reducing its usefulness. To promote recycling to the broadest possible public, EDF continues to collaborate with the non-profit Advertising Council on a nationwide media campaign, currently featuring the theme, Recycle--It's the Everyday Way To Save the World. Broadcasters and publishers have donated over $50 million in advertising time and space to this National Recycling Media Campaign since its inception, and EDF has responded to more than 185,000 calls and letters from people wanting to learn more.</t>
  </si>
  <si>
    <t>Cherishing the Great Outdoors</t>
  </si>
  <si>
    <t>Only old photos and memories remain of the wild rivers and valleys that were doomed by construction of mammoth dams. The recent defeat of the proposed Two Forks Dam in Colorado may at last herald the end of the era of giant dams, ushering in a host of more efficient and less destructive ways to meet the need for water and power. Such alternatives can be pursued worldwide, and operations at existing dams can be changed to minimize environmental harm. (Illustration by Greg Dearth.) The vistas of the Grand Canyon National Park--increasingly shrouded by smog in recent years--will soon be clearer thanks to a settlement involving the Navajo Generating Station, a nearby power plant that was the main source of pollution. EDF and the National Parks and Conservation Association had first sued to control the huge coal-fired plant in 1982. Now the plant's owners have agreed to install pollution control equipment that will reduce sulfur dioxide emissions by 90%. The final settlement, reached with the help of the Grand Canyon Trust, will also make the air clearer in seven other national parks in Arizona, Utah, and Colorado. PHOTO: Utah's Bryce Canyon National Park is one of the "Golden Circle" of eight parks that will have cleaner air thanks to new pollution controls at a nearby power plant. (Photo by Dewitt Jones.) In the East, EDF and fifteen other environmental groups are working to achieve the same air quality benefits for Shenandoah National Park and the Chesapeake Bay region. Clean air in the region is threatened by some 19 proposed power plants. EDF's electric utility planning software, Elfin, is being used in new ways to protect wild areas. Elfin has shown how water from the Glen Canyon hydroelectric dam can be released on a schedule that would dramatically reduce downstream erosion and harm to wildlife, at modest cost. EDF also used Elfin in testimony before the New York Public Utilities Commission to demonstrate that energy efficiency and other options can meet New York's power needs more cheaply than a destructive hydroelectric project planned for northern Quebec. Called James Bay II, the project would threaten vast ecosystems and the culture of the native Cree people. The continuing drought throughout the West is focusing attention on EDF proposals to allow water to be bought and sold voluntarily. Such water marketing could provide strong new incentives for conservation and reduce the need for expensive and destructive water projects. In California, the governor incorporated similar ideas in a new "water bank," which buys water from willing sellers and stores it for transfer to other users. Washington State also adopted a new water law this year, written with EDF assistance and incorporating water transfer provisions. In a continuing program of cooperation with Native American tribes, EDF taught an intensive course on resource management and environmental protection to tribal leaders from New England, Alaska, the Pacific Northwest, the Great Plains, and the Southwest. EDF also played a pivotal role in three of the four Indian water rights settlements passed by the 101st Congress. A decade-long EDF campaign against the proposed Two Forks Dam in Colorado ended in victory this year when EPA vetoed the project, saving more than 30 miles of spectacular river canyons and a rich trout fishery. EDF is now working with Denver and surrounding communities to implement our alternative plans that will provide up to 20% more water than Two Forks at half the cost.</t>
  </si>
  <si>
    <t>The recent news of increased damage to the ozone layer brought home the sobering realization that human activities now threaten the very life-support systems of our planet. The growing urgency of environmental problems facing us today means the time has come for bold action. With so much at stake, results are what matter. When conventional approaches are slow to produce solutions, the Environmental Defense Fund is quick to find new methods and forge new partnerships. Looking for results, EDF's staff of dedicated problem solvers arrive on the scene with sleeves rolled up, ready to go to work. Defending the environment takes a team effort. Because today's complex problems trandscend national boundaries and scientific disciplines, EDF maintains international experts and one of the most diverse scientific staffs of any environmental organization. Ph.D.-level specialists in chemistry, biology, physics, oceanography, ecology, toxicology, anthropology, and environmental engineering work in teams with EDF's attorneys and economists to develop practical answers to environmental problems. This team approach doesn't stop with EDF. As the victories on the preceding page show, EDF has increased its effectiveness by pursuing cooperative efforts both within and outside the environmental movement. From our task force with McDonald's to our frequent collaborations with other environmental groups, these joint endeavors have produced results that otherwise could not have been achieved. Sound science and ambitious environmental goals underlie all of EDF's efforts. In working with both Democrats and Republicans, with grassroots groups and business leaders, EDF does not settle for halfway compromises; environmental problems are too serious for that. Instead we work to achieve mutually beneficial solutions that haven't been tried before, often producing breakthrough results. For example, the innovative "emissions-trading" section of the newly implemented Clean Air Act developed by EDF will produce larger cuts in pollution than conventional methods at an estimated savings of $1 billion per year. Such "win-win" solutions have helped us convince many leaders in government and industry that a strong economy and a healthy environment can go hand in hand. EDF's work continues to be made possible by the generosity of more than 200,000 members, our Benefactors and Trustees, and over 150 supporting foundations. Total support and revenue this fiscal year exceeded $18.5 million, an increase of $1.7 million over the previous year. In recognizing this year's major achievements, our sincere thanks go out to the entire staff, whose skills, resourcefulness, and good judgment distinguish EDF as a powerful force for change. With a "can do" spirit, we will continue to develop strong, reasoned new ways to protect the environment.</t>
  </si>
  <si>
    <t>https://web.archive.org/web/19970710160810/http://www.edf.org/pubs/AnnualReport/1990/</t>
  </si>
  <si>
    <t>For more than a decade, Hooker Chemical and Plastics Corporation dumped thousands of tons of industrial waste in the Love Canal near Niagara Falls, NY. Hooker then bulldozed over the dumpsite and sold part of the land for a new elementary school. Neighboring plots were sold for homes. After some time, foul-smelling ooze seeped to the surface of the playground and vapors filled basements. Families became concerned about clusters of cancer, childhood diseases, and blood disorders. In 1978, after furious protests at the lack of official response, the state and federal governments evacuated thousands of residents, buying and condemning their homes. Although some houses have recently been sold, the most contaminated area remains fenced off, a symbol of our inability to solve the hazardous waste problem after the fact. (Photo by New York State Department of Health, Wadsworth Center for Laboratories and Research.) Since its very first case against DDT, EDF has fought to limit the use and disposal of toxic chemicals and has promoted safer alternatives. This year an EDF report, Legacy of Lead: America's Continuing Epidemic of Lead Poisoning, highlighted a problem that afflicts as many as three million American children, predominantly from poor urban families. Even at very low exposures, lead causes brain damage and learning disabilities in children. The EDF report breathed new life into this long-dormant issue. Within 72 hours, Congressional hearings were held to find ways to protect children from lead. EDF testified that a special excise tax on lead not only would reduce the incentive to produce leaded products but also would provide the funds to remove existing lead paint from two million homes and apartments. PHOTO: Attorney Karen Florini examines deteriorating lead-based paint with Janet Phoenix, M.D./M.P.H., Director of Health Education Programs for the Alliance to End Childhood Lead Poisoning. (Photo by T. Charles Erickson.) When the Ethyl Corporation--the company that was founded in the 1920's to make lead additives for gasoline--asked this year to add another toxic metal, manganese, as an octane booster, an EDF toxicologist strongly opposed the request in EPA hearings, and hundreds of EDF members signed an open letter to EPA demanding that Ethyl's application be denied. The day after the letter was published in The Washington Post, Ethyl withdrew its application. EDF continues a long campaign against highly-toxic dioxins, including those released into water from papermaking plants during the bleaching process. In North Carolina, EDF successfully opposed the paper industry's effort to weaken state dioxin standards. In Virginia, EDF has shown that the industry can change its bleaching practices to meet a tough water-quality standard. California's Proposition 65, a landmark toxics law drafted at EDF's West Coast office, requires companies to warn people when they are exposed to cancer-causing chemicals. This year EDF and the Sierra Club brought a Prop. 65 action against 14 brands of spot removers and paint strippers, whose ingredients carry some of the highest cancer risks found in common consumer products. Within two days, major retail chains voluntarily ordered the products removed from some 2,000 California stores, and several manufacturers responded by changing their formulas to remove the carcinogenic ingredients. PHOTO: Replacement of leak-prone single-walled storage tanks with new double containment systems, as advocated by EDF, will prevent contamination of underground drinking water supplies. (Photo by O/C Tanks Corporation.) For underground petroleum storage tanks, EDF has advocated leak detection systems and double containment to prevent contamination of drinking water supplies. When industry attempted to have methanol exempted from the federal double-containment requirement, EDF helped convince EPA to deny the exemption. EDF also helped to stop a proposed $571 million nuclear weapons facility at Rocky Flats in Golden, Colorado, and to redirect the funds for cleanup of radioactive waste at the site. EDF continues to press the Department of Energy to ensure that human health is not jeopardized by the transport or disposal of radioactive waste at the Waste Isolation Pilot Project near Carlsbad, New Mexico.</t>
  </si>
  <si>
    <t>Building Global Partnerships</t>
  </si>
  <si>
    <t>Out on the Brazilian frontier, an acre of rainforest is lost every seven seconds. Logging, cattle ranching, dam building and highway construction threaten to eliminate Earth's largest tropical forest and its rich diversity of life. Rubber tapper leader Chico Mendes tried to halt this destruction, organizing his fellow workers and finding allies in the global environmental community. When he began to succeed, his reward was a fatal shotgun blast at the back door of his home, three days before Christmas, 1988. Far from stopping Chico's progress, however, his assassins succeeded only in galvanizing a worldwide movement to save the rainforests. (Photo by J. B. Forbes, St. Louis Post-Dispatch.) Both industrialized and developing nations are contributing to the buildup of carbon dioxide and other "greenhouse" gases that trap the sun's heat close to earth. The resulting global warming could devastate the lives of millions of people in the coming century as fertile lands turn arid and coastal regions flood. PHOTO: Widespread destruction of lush tropical rainforests threatens the home of half the world's species, worsens the greenhouse effect, and leaves behind only marginally productive cropland. (Photo by Pete Carmichael.) This fall, 700 scientists at the Second World Climate Conference in Geneva urged nations to act rapidly to reduce the burning of fossil fuels and the destruction of forests, two activities that worsen the buildup of carbon dioxide. The Geneva recommendations were based in part on a massive study prepared by EDF staff for two United Nations agencies. The study showed for the first time how to cut projected carbon dioxide levels by two thirds, using alternative energy sources and energy efficiency. EDF staff not only took part in the Geneva conference but also helped arrange for environmental representatives from the Third World, Eastern Europe and Japan to attend. Earlier in the year, EDF formed a coalition with 150 other environmental organizations from the "Group of 7" major industrial nations. When leaders of those nations gathered in Houston for their annual economic summit, the coalition succeeded in forcing global warming and other environmental issues onto the summit agenda. PHOTO: Attorneys Scott Hajost, Jim Tripp, and Jim Marston helped coordinate the joint efforts of 150 environmental groups at the Houston economic summit. (Photo by T. Charles Erickson.) To educate the public on these critical issues, EDF has joined with the American Museum of Natural History to prepare a major national exhibition on global climate change. Opening in New York City in May 1992, the exhibition will be seen by an estimated one million visitors before departing the city on a multi-year tour. Averting global warming also means reducing deforestation and helping developing nations avoid environmentally destructive projects. EDF continues to pressure the World Bank and other multilateral development banks to consider ecological impacts and the rights of indigenous peoples when directing their $30 billion annual Third World loan portfolios. This year, faced with vehement objections from EDF and its allies in India, the World Bank shelved the Narmada Sagar Dam project, which would have forcibly displaced 100,000 people and destroyed a large area of tropical forest. EDF also worked closely with Japanese citizens groups successfully prompting Japan's withdrawal from the similarly destructive Sardar Sarovar Dam project in India. With long-standing support from EDF, more than 7.5 million acres of Amazon rainforest have been protected in special "extractive reserves" under the management of Brazilian rubber tappers, who harvest Brazil nuts and latex without harming the forest. In Indonesia, EDF played a key role in stopping Scott Paper Company from establishing pulping operations that would have consumed 2 million rainforest acres. EDF also extended its rainforest work this year to Africa, where a proposed logging project threatens 50,000 square miles of pristine forest in Cameroon.</t>
  </si>
  <si>
    <t>Saving Our Seas and Shores</t>
  </si>
  <si>
    <t>Two miles off course in the treacherous waters of Prince William Sound, the oil tanker Exxon Valdez rammed Bligh Reef on the morning of March 24, 1989, hemorrhaging 11 million gallons of North Slope crude. A heartsick nation watched as the oil spread nearly 1000 miles, killing tens of thousands of sea lions, otters, eagles, and seabirds. Alaska fishermen, dependent on the spawning salmon and herring, bitterly watched their livelihood disappear in the oily residue. "There has long been a belief that the sea, at least, was inviolate, beyond man's ability to change and to despoil," Rachel Carson once wrote. "But this belief, unfortunately, has proved to be naive." (Photo by Vanessa Vick.) Two months before the Exxon Valdez went aground, EDF staff witnessed another tragic oil spill, the first ever to occur in the waters off Antarctica. Diesel fuel from a carelessly grounded Argentine vessel coated most of the 40,000 penguins and chicks at a nearby rookery and heightened the urgency of protecting the remote, icy continent. Newly passed legislation now brings Antarctica a step closer to permanent protection as a world park. PHOTO: The Antarctic home of these chinstrap penguins will be off limits to American oil and gas exploration under a new law EDF helped enact. (Photo by Jody Boyman.) The new law, which EDF helped draft, will prohibit oil, gas and minerals exploration by Americans in Antarctica. Further, it directs the State Department to seek an international agreement to extend these provisions to foreign nationals. EDF worked closely with Greenpeace and other environmental organizations to win passage of the bill. EDF also testified at Congressional hearings on other needed actions, including regulation of tourism and sanctions against nations that endanger Antarctic wildlife. Forty-three nations agreed this year to a global ban on ocean dumping, but few have addressed the far greater volume of ocean pollution that originates on land. The heaviest damage to populated American coastlines comes from sewage, agricultural and urban runoff, and industrial waste that enters the oceans through rivers and sewer systems. EDF has chosen precedent-setting examples to demonstrate new approaches to controlling coastal pollution. In North Carolina's Tar-Pamlico River basin, for example, EDF helped design an innovative pollution reduction program that is now administered by the state. Under the plan, municipalities and industries that discharge waste into the basin can meet some of their own waste-reduction requirements by helping farmers reduce runoff from livestock operations and croplands. In Florida, EDF continued to work to protect the nation's most extensive coral reefs, helping to add pollution-control provisions to the legislation that recently established the Florida Keys National Marine Sanctuary. EDF joined a federal lawsuit to stop the South Florida Water Management District from discharging polluted wastewater into the Everglades--home to myriad fish, wading birds, reptiles and amphibians--and played a key role in blocking state legislation that would have allowed the sugar industry to continue to pollute the Everglades. PHOTO: Attorney Tim Searchinger and scientist Sarah Clark are working to reduce toxic discharges from municipal sewage treatment plants, a major source of coastal pollution. (Photo by Kenneth Chen.) In a breakthrough regulatory victory, EDF and the Natural Resources Defense Council prompted EPA to require limits on toxic discharges of mercury and copper from sewage treatment plants and other point sources into the New York-New Jersey Harbor. In New Jersey's Hackensack Meadowlands, EDF is working to protect the surviving portion of the state's once-spectacular coastal wetlands, now threatened by suburban sprawl. On the opposite coast, EDF is helping to design new water quality monitoring programs that will set water and sediment standards for the cleanup of San Francisco Bay.</t>
  </si>
  <si>
    <t>With the publication of Silent Spring in 1962, Rachel Carson single-handedly exposed the chemical poisoning of the environment. In terms anyone could understand, Carson wrote of backyards where no robins showed up in spring, and eagle and osprey nests where no eggs hatched. Then she showed that spraying of pesticides such as DDT was to blame for the tragedy. "No witchcraft, no enemy action had silenced the rebirth of life in this stricken world," she wrote. "The people had done it themselves." The chemical industry did all it could to paint Rachel Carson as a crank and an alarmist. But Carson, a trained biologist who had done her homework, stuck to her convictions. Her sober warnings gave birth to a strong new environmental movement. (Photo by Erich Hartmann, Magnum Photos.) This past spring brought welcome news that the American bald eagle may soon be removed from the endangered species list. The eagle's long road to recovery began with the first courtroom victory of EDF's founders 24 years ago, which led to the banning of DDT nationwide. EDF has since worked vigilantly to defend and strengthen the Endangered Species Act, the primary tool for preserving our nation's wildlife. PHOTO: Attorney-scientist Bruce Manheim and wildlife chairman Michael Bean have long worked to defend endangered wildlife through scientific research, legislation, and legal action. (Photo by T. Charles Erickson.) This year EDF made common cause with prominent cancer researchers determined to win federal protection for the Pacific yew, whose bark is the source of a promising new drug. Only by conserving the old-growth forests upon which both the yew and the threatened Spotted owl depend can humankind benefit from such discoveries. The Northern sea lion was designated a threatened species this year, thanks to EDF's efforts to draw federal attention to its plight. Sea lion populations in the Pacific Northwest have plummeted by an estimated 80%. The designation will require the government to determine why there has been such a decline and to protect the sea lions' rookeries more fully. PHOTO: Gentle, slow-moving manatees, many of which have been killed by Florida speedboats, should be safer now thanks to boat speed limits that EDF helped win. (Photo by Fred Bavendam, Peter Arnold, Inc.) In Florida, EDF helped limit boat speeds so as to protect the last manatees surviving in American waters. Speedboat propellers had killed many of these gentle marine mammals each year. Also in Florida, the State Supreme Court upheld the requirement that shrimp fishermen use turtle excluder devices (TED's), simple escape mechanisms that release critically endangered sea turtles before they drown in shrimp nets. TED's have been bitterly opposed by some skeptical shrimpers, but this year the National Academy of Sciences confirmed EDF's position on the devices' effectiveness in saving sea turtles. EDF also succeeded this year in winning federal protection for desert tortoises, an action that forced an end to certain desert motorcycle races that had inadvertently killed many tortoises. Meanwhile, EDF joined with the National Audubon Society, the Sierra Club, the Wilderness Society and others in prompting the U.S. Army to consider reintroducing the endangered Mexican grey wolf on the White Sands Missile Base in New Mexico. In the field of agriculture, the use of chemical pesticides could be reduced through modern biotechnology--gene splicing that creates "designer" organisms--but major biotech research has been headed in the opposite direction. Pesticide manufacturers and the U.S. Department of Agriculture have put considerable emphasis on designing new crops to withstand higher pesticide doses. EDF has turned the spotlight on this disturbing trend and prompted legislation to redirect federal funds away from such research.</t>
  </si>
  <si>
    <t>First logged and mined by monks 800 years ago, Germany's legendary Black Forest fell into serious decline in the early 1980's. An international scientific effort determined that many of the dead and dying trees had been weakened by acid rain and air pollution. The resulting public outcry led to strict regulation of industrial air emissions, first in Germany and then throughout Western Europe. With the projected drop in pollution and the passing of the drought that may have precipitated the Waldsterben (tree sickness), the Black Forest now has a brighter future. (Photo by Karl Peters, Julich Nuclear Research Center.) This fall's passage of the federal Clean Air Act ended a decade-long legislative impasse. EDF helped break the stalemate by drafting a new plan for acid rain control, which President Bush sent to Congress in 1989. The plan helped spark a competition between Democrats and Republicans to strengthen the Clean Air bill and resulted in a bipartisan victory for the environment. PHOTO: Attorneys Bob Yuhnke and Bill Roberts helped win passage of the 1990 Clean Air Act, whose acid rain controls (developed by economist Dr. Dan Dudek) will reduce and then cap sulfur dioxide emissions to protect sites like this Adirondack lake. (Photo by T. Charles Erickson.) The EDF plan--now become law--mandates a 50% cut in sulfur dioxide emissions (the chief cause of acid rain), which will result in the 10 million ton annual reduction needed to stem environmental damage. The plan then puts in place an unprecedented permanent cap on emissions so that the problem of acid rain will not recur. The law specifies strict cuts and strong enforcement--including continuous monitoring of power plant emissions--but gives each plant owner a choice among all available pollution-reduction methods. This aspect of the EDF plan will save $1 billion a year, by EPA's estimate, compared with proposals that would have mandated a single technology (scrubbers) to achieve the same results. The EDF plan is also expected to save half a million barrels of oil a day, with corresponding reductions in emissions of greenhouse gases. The idea of achieving greater reductions in air pollution at lower cost has attracted attention from an unexpected quarter--Eastern Europe. EDF scientists, lawyers and economists were welcomed this year in Poland, Hungary and the Soviet Union to share their expertise on market solutions to environmental problems. In November, EDF hosted a return round of discussions in Washington with representatives of the Soviet Academy of Sciences. An EDF software tool may soon benefit electric utility planners overseas as well as here at home as they seek to reduce the cost and environmental impact of providing electricity. The computer-based planning model, Elfin, was introduced twelve years ago in California, where it has convinced major utilities to invest more heavily in renewable energy and conservation than in conventional power plants. New enhancements allow Elfin to be customized fully for regulatory environments outside California. PHOTO: In a new focus on transportation, EDF is addressing both air quality goals and mobility needs for major metropolitan areas, where 8 out of 10 cars now carry only one person. (Photo by Thomas Braise, The Stock Market.) Major reforms in the nation's transportation planning process will result from additional provisions won by EDF in the new Clean Air Act. For the first time, cities will be required to design transport systems that are consistent with air quality goals. This requirement will provide a foothold for environmental advocacy on transportation issues, and already underlies a new EDF initiative to improve both mobility and air quality in Southern California.</t>
  </si>
  <si>
    <t>When a tugboat left Long Island in the spring of 1987 pulling 3000 tons of trash, no one took notice. But as its cargo was refused at port after port along a 6000-mile, five-month cruise to nowhere, the "New York garbage barge" became a national laughingstock. Meanwhile, a ship laden with Philadelphia incinerator ash was banned from a host of Caribbean ports. These sagas of unwanted cargo gave new meaning to "taking out the trash" and focused America's attention on the need to reduce waste. (Photo by Dan Sheehan, Newsday.) The November 1 announcement that McDonald's will abandon its polystyrene foam "clamshell" packages--a major victory for all environmentalists working to reduce fast food restaurant waste--was the first fruit of a joint task force between EDF and McDonald's. EDF initiated the task force to develop a comprehensive program for waste reduction, reuse, recycling and composting at 8,500 McDonald's restaurants in the United States. EDF accepts no funding from McDonald's and does not allow its name to be used in advertising or promotions. The task force is now continuing with the investigation and will publicly release further recommendations early in 1991. EDF is free to report independently on the findings, which could trigger changes throughout the restaurant industry. PHOTO: Shortly before the announcement that McDonald's will stop using foam "clamshells," the company's director of operations, Keith Magnuson, discussed alternative packaging options with task force scientists Dr. Richard Denison and Jackie Prince and economic analyst John Ruston. (Photo by Roger Matteucci.) In partnership with the nonprofit Advertising Council, EDF is using the power of the mass media to promote recycling to the public at large. Now in its third year, the National Recycling Media Campaign has received more than $40 million in donated public service advertising, which has contributed to a marked increase in public enthusiasm for recycling. The EDF publication Recycling World has reached more than 350,000 people with information on "precycling"--how to avoid wasteful products and packaging. EDF also worked with Consumer Reports in the production of Earth to Kids, an HBO special that teaches children about precycling. With the sudden consumer appeal of terms like "recyclable" and "biodegradable," the marketplace is rife with fraudulent claims. A blatant example is the misleading promotion of so-called degradable plastics, which do not degrade in landfills. Together with the Environmental Action Foundation and others, EDF launched a boycott of "degradable" plastic bags and disposable diapers. Soon after the boycott was announced, the Federal Trade Commission and the attorneys general of eight states began related investigations into these products. Leading manufacturers of trash bags and disposable diapers have dropped their claims of degradability as a direct result. A new EDF book on solid waste planning gives citizens and government officials the tools they need to compare recycling with other waste management options. Recycling and Incineration: Evaluating the Choices shows that recycling not only is environmentally preferable but also is frequently the least-cost option. In New York City, EDF applied these principles to help the city design and implement an intensive recycling pilot program. In Detroit, Seattle, Minneapolis-St. Paul and dozens of other communities, EDF experts have testified in solid waste lawsuits and in support of recycling legislation. In North Carolina, EDF played a major role in the passage of landmark legislation that will improve recycling opportunities statewide.</t>
  </si>
  <si>
    <t>EDF has long worked to protect Western natural resources, putting special emphasis on rivers, wildlife habitat, and Native American lands, three areas of concern that often overlap. Such a confluence occurred this year in a landmark victory for the Stillwater National Wildlife Refuge. Badly needed water rights were permanently acquired from willing sellers and conveyed to the Nevada refuge, culminating a four-year joint effort with The Nature Conservancy and others. The "win-win" solution benefits not only waterfowl, shorebirds, and endangered and threatened fish species, but also the Pyramid Lake Paiute and Fallon Paiute-Shoshone Tribes as well as Newlands Project water users. PHOTO: Pyramid Lake's American white pelicans will benefit from new water supplies acquired for Nevada's Stillwater National Wildlife Refuge in a joint project with The Nature Conservancy. (Photo by Pyramid Lake Fisheries.) The Stillwater victory is one of several examples involving the recovery and marketing of conserved irrigation water under EDF's Rural Economy and Environment Program (REEP). In Arizona, REEP staff are working closely with farmers to develop and implement a water conservation program that will protect water supplies for the Verde River, the state's longest remaining stretch of a free-flowing stream. In Washington state, EDF has proposed water marketing incentives to reduce diversions from the Yakima River and protect threatened salmon and steelhead stocks. New solutions also figured in the battle against the proposed Two Forks Dam in Colorado. In a major victory last year, EDF helped convince EPA to oppose a permit for the dam. A coalition led by EDF is now developing a program that can provide 20% more water than Two Forks at half the cost. In the Grand Canyon region, EDF analyzed patterns of electricity use and then recommended changes in operations at the Glen Canyon Dam, whose peak power releases had caused severe habitat erosion downstream. In northern California, after litigating tenaciously against the East Bay Municipal Utility District for 18 years, EDF won stringent limits on diversions from the American River. PHOTO: Economist Dr. Zach Willey and Ken Smith, a member of the Wasco Tribe and chief executive of the Confederated Tribes of Warm Springs, aim to protect the tribes' natural resources. (Photo by T. Charles Erickson.) Native Americans, who have traditionally lived in harmony with nature, today urgently need scientific, economic, and legal know-how to protect their lands and natural resources while improving their economies. EDF is working with the Confederated Tribes of Warm Springs, Oregon, to achieve these goals, creating a comprehensive environmental code that other tribes can use as a model. In conjunction with the American Indian Resources Institute, EDF staff also developed and taught a two-week seminar in Integrated Resource Management to 60 Native American leaders from 15 tribes.</t>
  </si>
  <si>
    <t>As times change, environmental groups must also change their strategies for winning breakthrough victories. Years ago, most of the Environmental Defense Fund's precedent-setting victories were won in court. Today, precedents must also be set elsewhere. We must continue to litigate aggressively, but we must also learn to become architects of the future, advocating environmental plans that help answer society's needs. This does not mean accepting halfway compromises. Saving our beleaguered planet will take powerful new approaches that unite diverse constituencies. Only then will environmental goals dominate the halls of Congress, corporate boardrooms, and decision-making at every level. For EDF, advancing new strategies meant accepting a White House invitation to develop a national acid rain program. We wrote an ambitious plan: a 50% cut in sulfur emissions, the first around-the-clock smokestack monitoring, and an unprecedented permanent cap on emissions to make acid rain a thing of the past. Then we went further, designing the means to achieve these ends at a lower cost than had been believed possible. The result? A ten-year legislative impasse was broken and the acid rain plan was signed into law. Setting up a task force with McDonald's was also an unusual strategy, but it quickly proved an effective one. Just halfway into our 6-month study, McDonald's announced its decision to abandon the use of polystyrene foam "clamshell" containers. The task force is continuing to investigate new materials, reusable items, recycling, composting, and other ways to eliminate McDonald's waste. EDF is accepting no money, prohibiting use of its name in McDonald's advertising, and reserving the right to report independently on the task force's conclusions. We expect to see McDonald's set a new industry standard, with others following suit. A major EDF study this year exposed the persistent tragedy of childhood lead poisoning from paint, plumbing, and gasoline exhaust, particularly in the inner city. The media's response to our findings prompted Congressional hearings on lead cleanup virtually overnight and highlighted the fact that minorities and the poor have too often borne the brunt of environmental problems. EDF subsequently led opposition to the Ethyl Corporation's plan to add another toxic metal, manganese, to gasoline. Worldwide, with the end of the Cold War, a new emphasis on problem-solving over ideology has emerged. The atmosphere of openness offers new opportunities to tackle global problems, and EDF is proud to be forcefully advocating new solutions abroad as well as here at home. By harnessing the power of innovation, environmentalists can make faster progress in the race to save the planet.</t>
  </si>
  <si>
    <t>In our global economy, fewer and fewer people deal directly in manufacturing products. Today we trade in ideas--information, technology, expertise--and that is why, of all the environmental groups, I was drawn to work with the Environmental Defense Fund. I saw EDF's scientists, lawyers and economists coming up with practical solutions that cut through the clutter. Their ideas have convinced many responsible leaders in business and government that sound environmentalism makes good economic sense. EDF staff members have the technical expertise--and the imagination--to take tough problems apart, see new solutions, and put them to work. The market incentives that EDF emphasizes are already shaping national and international strategies to protect the environment. Thanks to the generosity of more than 200,000 EDF members, our Benefactors and Trustees, and over 100 supporting foundations, we are better equipped than ever to address new environmental challenges. Your support in fiscal 1990 totalled $16.9 million, five times the level of five years ago. This growth has enabled us to respond to emerging environmental concerns around the globe--in Eastern Europe, South America, Africa, and the Soviet Union--and to add dozens of new specialists to the professional staff whose work is at the heart of EDF's success. I would like to pay special tribute to our outgoing chairman, Frank Loy. Under his leadership, EDF thrived. Every aspect of our operations has been strengthened during a period of extraordinary growth. We are grateful for Frank's many contributions and especially pleased that he will continue to play a crucial role at EDF as head of our capital campaign, the Program for the Future. We will all be inspired by the high standards and thoughtful guidance he provides.</t>
  </si>
  <si>
    <t>Sharing the Earth: Wildlife and Habitat</t>
  </si>
  <si>
    <t>https://web.archive.org/web/19970710160818/http://www.edf.org/pubs/AnnualReport/1989/</t>
  </si>
  <si>
    <t>As human life encroaches on wildlife, critical habitats are lost, biological diversity is reduced, and the intricate fabric of life on earth begins to unravel. In protecting endangered animals and plants, EDF has sought to demonstrate the fundamental continuity between humans and the natural world. Photo by Michael Male. Sometimes, simple innovations can reduce our impact on threatened species. Thousands of endangered sea turtles, for example, once drowned each year in shrimpers' nets. EDF helped design federal requirements for turtle excluder devices (TED's), inexpensive trap doors in the nets that retain the shrimp catch while allowing turtles to escape. A July 1989 study found turtle deaths along the South Carolina coast to be down 95% from the previous July, when TED's were not in use. But the Commerce Department suspended TED requirements in midsummer when a group of Gulf Coast shrimpers, resentful of federal regulation, went about blockading ports and threatening violence against the Coast Guard. EDF joined with the National Wildlife Federation to challenge the rules' suspension in court, and they were reinstated in September. Now back in use, TED's should save more than 11,000 sea turtles annually. Legal protection also proved critical for the rapidly disappearing desert tortoise of the Southwest. EDF's past efforts to protect the tortoise paved the way for immediate response when a virulent disease suddenly threatened the survival of the species. Joint action by Defenders of Wildlife, EDF, and the Natural Resources Defense Council led the Interior Department to add the Mojave Desert population of tortoises to the endangered list. Life under the Antarctic ozone hole Antarctic wildlife became the subject of special concern when manmade CFC's (chlorofluorocarbons) began to cause a seasonal polar thinning of the Earth's ozone layer, exposing Antarctica to increased ultraviolet radiation. This year an EDF study analyzed the potential radiation damage to plant and animal life. The report concluded that a possible 10 to 35 percent reduction of marine algae and other microflora could start a chain reaction, shrinking the populations of krill, fish, penguins and whales, with most endangered whale species unlikely to recover. Such a series of events might be avoided by imposing limits on the commercial harvest of krill if populations decline significantly. EDF, as the only non-government member of the U.S. delegation on Antarctic fisheries, will use its voice to help safeguard this critical food chain. In warmer Florida waters, speeding boats have killed an increasing number of manatees, endangered mammals informally known as "sea cows." EDF has petitioned the governor and the U.S. Coast Guard to set new boat speed limits to protect the 1200 remaining manatees. Preserving wetland habitats America's wetlands are critical to many species. In recent years, draining, filling, upstream diversions, and pollution have resulted in dramatic habitat and wildlife losses. In what could finally reverse this trend, the new Administration has called for a national policy of no net loss of wetlands, long advocated by EDF. This year, EDF has worked to preserve wetlands in New York, New Jersey, Louisiana, California, Colorado, and Nebraska, among other states. In Nevada, EDF is working with The Nature Conservancy and a coalition of local conservation groups to acquire water rights for the benefit of the Stillwater Wildlife Refuge and nearby Pyramid Lake. Among the beneficiaries will be one of the continent's largest breeding colonies of American white pelicans, which fly daily between these two bodies of water, depending on Pyramid Lake for its island nesting habitat and on Stillwater wetlands for food. And for the Florida Everglades, where wading bird populations have dropped 90% in the past fifty years, EDF is leading seven state and national groups in a suit to force state agencies to regulate the flow of agricultural wastewater into the fragile ecosystem.</t>
  </si>
  <si>
    <t>Taking a Global View of Our Planet</t>
  </si>
  <si>
    <t>The need for international cooperation on the environment is greater than ever--and so are the opportunities. Our most pressing problems know no national boundaries, and many are intertwined with the global economy. Indeed, when world leaders convened last summer for the Paris economic summit, the environment became a major part of their agenda. EDF has mounted the largest program in its history to address the most serious international issue: global warming. Human activities--particularly our widespread burning of fossil fuels--are loading the atmosphere with gases that trap the sun's heat. The resulting "greenhouse effect" could disrupt agriculture, threaten forests and wildlife habitats, and force the evacuation of coastal lowlands in the face of rising seas. Last spring, an EDF physicist flew to London as the only American environmentalist invited to brief Prime Minister Margaret Thatcher and her cabinet on global warming. He sought to establish the critical concept of "lag time," stressing that the full warming effect takes decades to unfold after greenhouse gases are released into the atmosphere; by the time obvious symptoms appear, the effect would be irreversible. The Prime Minister soon became prominent among world leaders calling for prompt action to reduce carbon dioxide, the primary greenhouse gas. EDF now advocates an early international agreement to limit all greenhouse gas emissions, much as EDF and others helped bring about the 44-nation Montreal accord to protect the ozone layer. EDF has already proposed new economic incentives to steer the U.S. and other countries toward greater energy efficiency and lower-carbon fuels, and presented Congress with data on the carbon-absorbing effects of reforestation. Saving the rainforests Photo by Jacques Jangoux/Peter Arnold, Inc. One contributor to the greenhouse effect is the burning of tropical rainforests. This misguided practice not only fails in its attempt to provide sustainable farmland, but also disrupts the lives of indigenous peoples and threatens thousands of plant and animal species with extinction. EDF has helped add environmental safeguards to the lending policies of multilateral development banks (MDB's) that once financed such projects. This year, EDF helped draft legislation to promote similar reforms at the International Monetary Fund. Two MDB's have redirected funding away from Amazon roadbuilding and agricultural colonization projects and have instead supported "extractive reserves," areas set aside for the more profitable harvesting of rubber, Brazil nuts, and other rainforest resources. EDF's work with rubber tappers and their leader, Chico Mendes, helped establish five million acres of such reserves before Mendes was tragically murdered in an ambush allegedly set by a cattle rancher. Since that time, contributions from EDF members have provided more than $75,000 directly to the Brazilian rubber tappers to continue their efforts to create more extractive reserves. EDF is currently monitoring more than twenty MDB projects around the world. In Indonesia, a three-year effort with indigenous organizations has won them a voice on World Bank projects there. In India, EDF helped spur an unprecedented World Bank loan, now in preparation, to repair past environmental damage. Most of the $75 million will aid 200,000 rural poor who were displaced by a huge complex of coal mines and power plants known as Singrauli. EDF now seeks to promote alternative energy sources and conservation throughout India to preclude the need for up to six added coal plants, which would make Singrauli one of the largest single sources of greenhouse gases on Earth.</t>
  </si>
  <si>
    <t>Satisfying the Thirst for Clean Water</t>
  </si>
  <si>
    <t>Turn-of-the-century Enfield, Massachusetts, had little to do with fast-growing Boston, 65 horse-drawn miles away. But by 1946, the thirsty capital city had blasted a huge aqueduct westward. Enfield and forty square miles of neighboring towns were wiped off the map, buried under the new Quabbin Reservoir. Such can be the power of water wherever it seems in short supply. (Top photo by Donald W. Howe Collection/SPNEA, Boston, and bottom photo by Les Campbell/Photo Communications Enterprises.) Using water wisely was once a natural way of life in arid regions of America. But when giant dams and river diversions began to flood the market with water, the conservation ethic was all but lost. Even today, many homes lack the most basic water-saving device, a meter, and farm policies do little to encourage improvements in irrigation efficiency. Meanwhile, with supplies tight, cities and farmers are vying for the same fresh water needed by natural ecosystems. EDF seeks to defuse these water conflicts in ways that protect the environment. Near Denver, for example, environmentalists had struggled for years to save Cheesman Canyon--home to one of the world's richest trout fisheries--from being inundated by the proposed Two Forks Dam. This year, a coalition led by EDF showed that conservation, small-scale construction projects, and water exchanges could provide 20 percent more water than Two Forks at about half the cost. This package of practical alternatives helped convince EPA administrator William Reilly to initiate veto proceedings against the dam, rescuing thirty miles of prime recreation area along the South Platte River and protecting wildlife habitats downstream. In Southern California, the state's largest urban water district signed a precedent-setting agreement to finance conservation measures in an agricultural district nearby. The urban agency will pay to line leaky canals and otherwise Improve Irrigation efficiency. In return, it will receive all the water saved, prospectively enough to meet the residential needs of one million Californians. EDF has promoted the exchange since 1983, when it showed that such a deal could deliver water to cities and towns at lower cost than plans to drain wild rivers further north. Providing water for natural habitats With a similar water-trading strategy, EDF is making progress toward saving California's unique Mono Lake, the nation's oldest body of water. The city of Los Angeles now drains 22 billion gallons of water from Mono Lake annually, threatening to destroy it as a critical habitat for migratory birds and other wildlife. This year, EDF helped prod the state legislature to set aside $60 million that could help pay for substitute water supplies. And it identified many farmers willing to sell water to Los Angeles, though the price remains to be negotiated. Elsewhere across the West, EDF's Rural Economy and Environment Program (REEP) is working with Native Americans, farmers, and urban interests to encourage efficient use of water supplies and protection of wildlife and water quality. In the Pacific Northwest, REEP is exploring new ways to improve water quality in the Columbia River. In Nevada, REEP is working with federal, state, tribal and local interests to implement a cost-effective plan to protect Lahontan Valley wetlands and other water-dependent habitats. And in Arizona, REEP proposals for agricultural water conservation and exchanges have become key elements in congressional talks aimed at dividing Verde River water equitably among farms, Native American tribes, cities, and wildlife needs.</t>
  </si>
  <si>
    <t>Bringing the Environmental Movement Home</t>
  </si>
  <si>
    <t>A growing network of state-level groups continues to achieve important environmental goals close to home, often setting examples for other states or establishing standards for federal action. EDF's Environmental Information Exchange (EIE) contributes daily to this network, offering legal, scientific and economic expertise to groups in 47 states while keeping abreast of local issues that may require national attention. Pursuing the call to "think globally, act locally," groups in several states took action this year to reduce emissions of chlorofluorocarbons (CFC's) that can damage the ozone layer and expose the planet to harmful ultraviolet radiation. Ohio Citizen Action collaborated with EIE in encouraging Ohioans to change the local practices that contribute to global ozone loss. In Hawaii, EDF helped develop model state legislation that now mandates recovery and recycling of CFC's from auto air conditioners--the single largest source of emissions--whenever they are serviced. EDF also played a major role in developing the comprehensive biotechnology legislation adopted this year in North Carolina. The emerging field of biotechnology uses genetic engineering or "gene splicing" to produce new designer organisms such as herbicide-resistant plants. Since some of these organisms could disrupt natural ecosystems when released into the environment, the new law establishes mechanisms for screening and public review of proposed releases. Whereas current federal regulation--relying on statutes that predate biotechnology--is riddled with gaps and inconsistencies, North Carolina's law provides a sound technical model for other states to follow. Protecting clean water North Carolina EDF staff are also advocating new policies to protect wetlands, which not only provide wildlife habitat but also perform a critical function in preserving water quality. In response to a major EDF report documenting the failure of existing programs to protect wetlands, the North Carolina General Assembly formed a special commission to develop a comprehensive wetlands law. EDF's Virginia office worked to strengthen state water quality and toxic pollution controls and continued to lead the nation in recommending action on the marine chemical tributyltin (TBT). Used as an additive in boat paint to kill barnacles, TBT has proven to be acutely toxic to oysters and crabs. Although less-hazardous copper paints have replaced many uses of TBT, shellfish remain contaminated from past applications. To prevent harmful human exposure to TBT, EDF is pressing for immediate adoption of both water quality standards and federal food tolerance limits. With much of the country relying on groundwater as a drinking water source, many groups have focused their attention on preventing ground water contamination. When state groups in both Ohio and South Carolina voiced concern about inadequate monitoring of the groundwater near hazardous waste facilities, EDF conducted an extensive investigation and called for Congressional involvement. The subsequent hearings, at which EDF was the lead witness, revealed that EPA was ignoring its own staff recommendations about leak-detection flaws that could result in poisoned water supplies. EDF is calling for strong action as the federal investigation continues. Clean groundwater was also the focus of a joint project in Michigan, after federal regulations proved inadequate to prevent petroleum and chemical leakage from underground storage tanks. The East Michigan Environmental Action Council and EDF together convinced state officials to require protective barriers to prevent leaks near drinking water wells, producing a successful model for action in other states.</t>
  </si>
  <si>
    <t>Protecting Human Health</t>
  </si>
  <si>
    <t>Safeguarding human health from toxic substances has been a central goal of environmentalists ever since the pesticide DDT was found to be concentrating not only in ospreys' eggs but also in mothers' milk. After five years of efforts that culminated in the banning of DDT in 1972,EDF went on to address the health risks of toxic substances including lead, asbestos, PCB's and dioxins. This fall, a coalition led by EDF reached a landmark settlement with the Gillette Company, which agreed to remove cancercausing trichloroethylene (TCE) from its popular Liquid Paper "white-out" products. The action came only three weeks after the coalition served notice that the products were exposing users to high levels of TCE without warning, in violation of California's Proposition 65. Rather than add warning labels, Gillette agreed to reformulate the products, replace them nationally, advertise the change, and set up a free exchange program. The speedy settlement, which will benefit every Liquid Paper user, is exactly the kind of breakthrough that EDF had envisioned when drafting Proposition 65 and defending it against attempted weakenings. Given the power of the marketplace, manufacturers of other products containing chemicals that pose cancer or birth defect risks will feel the same pressure to switch. Public health will also benefit from an agreement by paper milk carton manufacturers to change processing methods that had allowed toxic dioxin to leach into milk. EPA was required to evaluate such newly-identified sources of dioxin under a settlement won by EDF in 1988. Photo by Ken Sawchuk. EPA finally banned virtually all uses of asbestos, one of the largest environmental causes of lung disease and cancer, after 17 years of scientific testimony and legal efforts in which EDF had played a major role. EDF is now seeking safeguards on asbestos and other toxic substances in Third World development projects financed by the World Bank. Getting the lead out Despite major progress toward eliminating lead from paint and gasoline, EDF's goal of ending childhood lead poisoning remains elusive. Lead--which interferes with normal brain development--is still in drinking water, cans, ceramic glazes, solder and other products, and medical science has uncovered health damage from ever lower exposure levels. Rather than wait for EPA to conduct lengthy studies of each separate use of lead--as was done for asbestos--EDF is developing a uniform package of market-based controls to reduce non-essential uses of the metal while making it too valuable to throw away. To reduce radiation health hazards, EDF worked this year to secure proper environmental safeguards before a federal radioactive waste disposal facility can open in New Mexico. EDF also worked to ensure public input on nuclear waste management strategies and provided legal support for a State of Colorado claim on the safe transport of nuclear materials. Major advances were achieved on radon, a radioactive gas which is the nation's second leading cause of lung cancer, linked to 20,000 deaths annually. EDF staff recommendations were incorporated in new federal legislation that compels EPA to improve its radon standards and to begin protective measures such as monitoring radon in schools. EDF also filed suit to force the Nuclear Regulatory Commission to adopt EPA's full requirements for the cleanup of uranium mill tailings at 27 sites in the West.</t>
  </si>
  <si>
    <t>Americans are throwing away 10,000 pounds of trash every second--over 160 million tons a year. Produced at twice the per-capita rate of other industrialized countries, our trash is more than a wasted resource and a costly burden. Worse, it is a rummage laced with lea batteries, toxic inks, household hazardous wastes, and other substances that can release dangerous pollutants when buried or burned. This year, EDF staff worked at the federal level and in 25 states to address both the hazards and the opportunities commingled in solid waste. Many state and local groups joined in demanding strong environmental standards for both landfills and incinerators. And our national priorities shifted toward two environmentally preferable methods that save money and make common sense: producing less waste and recycling more. Public participation in recycling continued to grow as the National Recycling Media Campaign entered its second year. This joint project of EDF and the Advertising Council has attracted more than $25 million of donated advertising time and space for the message, "If you're not recycling, you're throwing it all away." Meanwhile, over 1000 curbside collection programs are operating nationwide, and more than 50,000 people have called EDF for information on other recycling opportunities. New York City allocated funds to test an experimental "intensive recycling zone," designed by EDF to determine the highest and most cost-effective level of recycling for a dense urban area. In Seattle, where earlier testimony had helped set the city on a ten-year path toward a 60% recycling goal, the city has already passed the halfway point. In Minneapolis and St. Paul, EDF provided scientific support for strong new waste reduction legislation restricting the use of certain types of packaging that cannot be incorporated into the cities' recycling programs. To burn or not to burn Landfills, which now receive about 80 percent of America's waste, commonly leak toxic chemicals into groundwater and streams. If the same waste is burned, toxic metals concentrate in the incinerator ash, often making the ash a hazardous waste. To protect public health, EDF has assisted in developing strong ash disposal standards in more than a dozen states, and continues to pursue its lawsuits against two incinerator operators to ensure enforcement of federal law. A third suit, initiated in Detroit by local and national groups with the aid of EDF's Environmental Information Exchange, seeks strict controls on toxic air emissions and hazardous ash disposal from the world's largest municipal trash burner. Financial experts have drawn attention to the high costs of incineration and land filling, noting the extensive public subsidies these options receive. EDF testimony in New York State hearings showed that recycling, competing on a "level playing field," is often the least expensive waste disposal option. This and other evidence helped prompt the state to withhold permits for a proposed Brooklyn incinerator until the city remedies its inadequate recycling and ash disposal plans. EDF took steps to ensure that ample markets will be available for the large quantities of materials to be collected in new recycling efforts. A particular emphasis was given to encouraging new uses of recycled newsprint. EDF also exposed the inherent conflict between efforts to recycle plastics and to make them biodegradable, a process that interferes with recyclability.</t>
  </si>
  <si>
    <t>Clean, fresh air is clearly important for all who breathe, but we are not the only victims of air pollution. Freshwater fish were already a thing of the past in thousands of acidified lakes when a 1985 EDF study first tied acid rain to sulfur dioxide pollution from smokestacks hundreds of miles away. Neither forests nor crops nor stone facades could weather such an assault forever. Yet in the nation's capital, industry opposition and obfuscation blocked all attempts at acid rain control. Last summer, a shaft of light broke through that legislative haze when President Bush submitted a new Clean Air Act proposal that was further strengthened in Congress. Aiming to end acid rain damage by cutting sulfur pollution in half within ten years, the plan embraced a market incentive approach developed by EDF. Under the EDF proposal, the government would tell each plant how much pollution to cut, but not how to do it. The choice among pollution-cutting methods would be left up to individual plant owners, who would be free to use the most cost-effective techniques based on local conditions. A company could even meet its obligation by paying for extra cuts to be made at another company's plant, as long as the sum of the two companies' emissions was reduced by the required amount. Such flexibility made sense because acid rain is a broad regional problem involving high-altitude mixing of airsheds. Continuous monitoring of each smokestack and treble damages for violators would ensure strict compliance, while strong local controls would remain in place to protect human health from groundlevel sulfur dioxide. Meanwhile, built-in incentives for improving energy efficiency would stimulate early reductions in greenhouse gases. The EDF proposal won praise for buying the most pollution reduction per dollar. An independent cost assessment showed that EDF's plan could save $1 billion per year compared to a conventional acid rain plan that would mandate costly scrubbers to achieve the same results. (Photo by National Park Service.) "Smoking gun" is aimed at park A sulfur haze that diminishes visibility in the Grand Canyon National Park has been a problem for years, but no one could prove the source of the pollution. Now, in response to an EDF lawsuit, the National Park Service has used chemical tracers and found the smoking gun: the Navajo Generating Station at Page, Arizona, just 15 miles from the park boundary, was shown to be the source of more than half the sulfate pollution in the canyon. One of the largest coal-fired plants in the West, it operates with no pollution controls, which EDF now seeks to have added under federal law. A North Carolina EDF study revealed that industries statewide had emitted over thirteen million pounds of known carcinogens into the air during a previous twelve month period. Within a week of the report's February release, Governor Jim Martin issued an executive order to expedite toxic emission regulation and source reduction, and called on EDF to assist in both actions. Another victory over air pollution was won in Wisconsin, after EDF disclosed that a paper mill's sulfur emissions posed serious health risks for asthmatic children. The mill owners voluntarily installed controls that actually improved upon an EPA proposal.</t>
  </si>
  <si>
    <t>Turning the Tide</t>
  </si>
  <si>
    <t>The image of sparkling whitecaps on a deep blue sea contrasts sharply with the reality of our coastal waters awash with pollution. Whether deliberately dumped or accidentally spilled, pollutants have the power to close beaches, contaminate seafood and devastate wildlife. When the Exxon Valdez caused the largest oil spill in U.S. history last spring, it blackened hundreds of miles of Alaska coastline, sickened and killed marine mammals and birds, and shut down much of the state's fishing industry. Early on, EDF advised federal officials on cleanup methods, cautioning that a proposed oil-digestion technique could result in nutrient pollution and red tide. EDF also joined nine other environmental groups in coordinating a long-term response, focusing in part on reducing the country's energy appetite and developing clean, renewable alternatives to fossil fuels. Just two months earlier, th first serious oil spill in the waters off Antarctica heightened the urgency of protecting that remote, icy continent, one of the richest and most fragile ecosystems on earth. Diesel fuel from a carelessly grounded Argentine vessel coated most of the 40,000 penguins and chicks at a nearby rookery and destroyed local populations of krill, the penguins' major food supply. EDF staff, en route to the nearby U.S. Palmer Station, arrived shortly after the accident and videotaped the spill, while Argentine officials were denying that any contamination had occurred. The attempted evasion of responsibility led EDF to recommend new enforcement provisions under the Antarctic treaty system, including clean-up liability plans and sanctions against polluters. Closing the dumping ground Photo by Kirk Condyles. EDF has long sought to halt dumping into ocean waters. Particularly deadly for wildlife is floating plastic debris, which can snare and suffocate sea animals and is often mistaken for food. This year, the U.S. Coast Guard issued new regulations prohibiting the dumping of plastics at sea and providing for more than 10,000 dockside disposal facilities. These regulations culminate years of effort by EDF and others to ratify and implement the international treaty known as MARPOL Annex V. Hazardous plastics float, but poisonous heavy metals and other toxic pollutants sink to the ocean floor, where they accumulate in sediments and could work their way back up the food chain eventually to shellfish, fish, and humans. Contamination of sediments in our harbors and coastal waters is mainly caused by urban stormwater runoff and wastewater that originates in our cities and factories. Sediment pollution is currently being addressed in a joint project with the Coast Alliance. In San Francisco Bay's tributaries, EDF is promoting more efficient irrigation practices to reduce discharges of chemical-laden agricultural wastewater. The same practices will make more freshwater available to sustain the bay's threatened fish and wildlife. Coastal ecosystems can also be disrupted by fish farming, or aquaculture, which was the subject of a joint effort this year with scientists at Oregon State University. The collaboration spawned innovative techniques for cultivating a seaweed to offset the harmful effects of pollutants from salmon farms. And in the Florida Keys, EDF is participating in a new project to protect coral reefs, the diverse marine habitats that are being destroyed rapidly by overfishing and pollution.</t>
  </si>
  <si>
    <t>Shaping New Solutions People from all corners of the globe are reawakening to environmental problems and demanding effective solutions. Strong public support gives groups such as EDF an extraordinary opportunity to put environmentalism into practice. Acid rain, ocean pollution, the greenhouse effect--in fact, every problem that cuts across state and national boundaries--must now be met with forceful action both at home and abroad. Just as these problems cross international frontiers, environmentalists must go beyond familiar boundaries in seeking solutions. EDF, whose founders pioneered the partnership of environmental science and law nearly a quarter-century ago, has since augmented its staff with economists and computer experts adept at crafting real-world solutions. Deploying them to put powerful market forces on the side of the environment, EDF seeks to turn the tables on economic policies that caused past damage. A case in point is our work to redirect World Bank funding away from burning down tropical rainforests and toward harvesting the rainforests without harming them. Several recent victories closer to home also reflect the power of incentives: The costly and damaging Two Forks Dam in Colorado will not have to be built, thanks to an EDF package of options that can deliver 20 percent more water at half the cost. Gillette quickly agreed to remove a cancer-causing chemical from its popular Liquid Paper, responding to EDF legal action that would otherwise have led to prominent marketplace warnings. The federal logjam on acid rain was broken when President Bush sent Congress a plan to cut the nation's sulfur emissions in half, using a market incentive approach developed by EDF. Over the past several years, EDF has worked to build its resources to a new level consistent with the global challenges that lie ahead. The scope of our programs today is made possible by the generosity of members and friends who contributed to total support and revenue of $12.9 million in fiscal 1989, nearly four times the level of four years ago. This growth has added dozens of new specialists to the professional staff whose work is at the heart of EDF's success. As we step into the 1990's, never before has the environment claimed such a broad constituency. There is no "pro-pollution" lobby today. Indeed, world leaders increasingly recognize that a healthy environment and a strong economy are not mutually exclusive--they go hand in hand. Now is the time for groups such as EDF to translate this recognition into bold international action for the environment in the decade ahead.</t>
  </si>
  <si>
    <t>Looking to the Future</t>
  </si>
  <si>
    <t>Nearly all of today's environmental problems stem from human activities of the past hundred years, with the worst damage only recently having been put on display. In 1962, when Rachel Carson's Silent Spring first warned of serious harm, it was still not possible even to conceive of humankind's punching a hole through the ozone layer, or turning the rains acid, or tampering with the planetary thermostat. Yet we have done all these things, utterly unaware of our own strength. Because public education on environmental choices and consequences must play a lead role in combating these serious problems, EDF has joined with the American Museum of Natural History to prepare a major traveling exhibition on the global environment. Opening in New York City in May 1992, the exhibition will be seen by an estimated one million visitors before departing the city on a three-year tour. A similar focus on choices and consequences in industry can help control the nation's hazardous waste. EDF has stressed that safe disposal of toxic chemicals is so costly and imperfect that the best alternative is to reduce the amount of waste created to begin with. To advance this strategy of source reduction, EDF joined with the Metropolitan Water District of Southern California in a novel partnership to study the reduced use of chlorinated solvents, which threaten underground drinking water supplies. Its 1990 report will be by far the most detailed accounting of the potential benefits yet compiled. Thanks to the dedicated efforts of Texas friends of the environment, 1990 will also bring the opening of EDF's seventh regional office, in Austin. The Texas office will address statewide concerns including water supplies, recycling, and solid waste management. The long-term focus of some of EDF's newest initiatives has been made possible by generous gifts to the $5 million Program for the Future, EDF's capital campaign. With more than $3 million already pledged, the Program for the Future continues to seek long-term and endowment funds to ensure that EDF can protect the quality of life for many future generations.</t>
  </si>
  <si>
    <t>Promoting Human Health by Protecting the Environment</t>
  </si>
  <si>
    <t>https://web.archive.org/web/19970710160826/http://www.edf.org/pubs/AnnualReport/1988/</t>
  </si>
  <si>
    <t>DDT in breast milk was the concern in 1970 when this photograph appeared under the headline, "Is Mother's Milk Safe for Human Consumption?" Now the concern is dioxin. This year EDF made major strides in advancing a basic public health philosophy: preventing disease by limiting environmental contamination. Our work focused both on controlling specific key chemicals--dioxin and lead--and on forcing reductions in health risks as a whole. Last summer, EDF won a four-year effort to compel EPA to take steps to reduce ongoing releases of dioxin and related compounds from sources that include incineration and paper pulp-making. The risks to nursing infants from these extremely toxic synthetic compounds, now found in breast milk, were a key aspect of EDF's case. EDF scientists published a landmark study showing the implications--both for the unborn and for older women--of low-level exposure to lead, which accumulates in our bones. Using these data, EDF continues its work to reduce lead exposures from gasoline, food canning, drinking water, and municipal incinerator ash. EDF has also joined with the World Health Organization to reduce lead exposures for the world's children. EDF, through its international and toxic chemicals programs, is playing a major role in influencing new World Bank guidelines on the use of hazardous substances in the Third World. EDF was prompted by evidence that Bank policy on asbestos use in development projects was being determined by the industry. PHOTO: Toxicologist Dr. Ellen Silbergeld (right) reviews her testimony on the health effects of dioxin with attorney Karen Florini, who led the successful case to reduce human exposures. EDF continued its success in implementing California's Proposition 65, a law that EDF wrote and helped enact, which uses market forces to reduce toxic exposures by requiring public disclosure of significant risks. EDF filed the first major citizen action under the law, targeting cigars and pipe tobacco that carried no warning of cancer hazards. As contemplated under Prop. 65, the state Attorney General took the case to court, and all tobacco manufacturers quickly agreed to add warning labels to their products. The successful test case gives other types of manufacturers a strong reason to reduce toxic contaminants in their products in order to avoid the same result.</t>
  </si>
  <si>
    <t>A Free Market in Fresh Water</t>
  </si>
  <si>
    <t>Cheesman Canyon on Colorado's South Platte River is home to one of the world's richest trout fisheries. EDF proposals can satisfy regional water needs without damming the canyon. When last summer's drought spread across 40% of the nation, many understood why Westerners treat water as a strategic resource. To prevent weather fluctuations from disrupting the economy, we must use water sensibly even when it is plentiful. Water conservation also helps the environment by reducing the need for destructive dams and river diversions. Convinced that efficiency measures proposed by EDF will satisfy his state's need for water, the Governor of Colorado has announced his opposition to the controversial Two Forks Dam, except as a last resort. Steps such as water metering--now being implemented in Denver following an EDF plan--will make the dam unnecessary and save 30 miles of prime recreation area along the South Platte River. PHOTO: Attorneys Thomas Graff and John Krautkraemer are working to protect the flow of fresh water into San Francisco Bay and its Delta, which form one of the West Coast's most important estuaries. Further west, dams and diversions have cut in half the essential flow of fresh water into San Francisco Bay. This year, EDF gave California's Water Resources Board a master plan to protect the Bay from further losses. To promote conservation, the plan creates markets where users can sell the water that they conserve. For example, a farmer who invests in more efficient irrigation equipment can profit by selling the saved water to a city in need. The city and the farmer both benefit, and the need for water is met without harming the Bay. In another demonstration of water marketing, EDF's Mono Lake project is finding new water supplies for Los Angeles that will let the city reduce its heavy diversions from the unique and fragile lake. Several agricultural water users have tentatively agreed to implement conservation measures and then sell or lease the conserved water to the city. These measures, meant to ensure the future of Mono Lake, will also reduce the farm runoff that pollutes neighboring wetland habitats. It is a classic EDF solution in which all parties benefit--farmers, urban water users, wildlife, and the environment.</t>
  </si>
  <si>
    <t>Only clouds drift above the inactive Wellesley, Massachusetts, incinerator, now the site of a recycling center that saves the town $250,000 a year. It includes even a book exchange. America faces a trash disposal crisis whose origins are simple--too much waste. Other industrial countries produce half as much trash per person as we do, and recycle a major portion of it. Here, landfills are quickly reaching capacity. Incineration is at best a costly alternative that can pollute the air and produce toxic ash. The cheapest and safest ways to deal with trash are those that make common sense: producing less waste and recycling more. This year, EDF launched a major public education program to show how recycling can save money for cities and towns and limit reliance on conventional "dump and burn" approaches. Coming Full Circle, the first report of this program, went through three printings in nine months to keep up with demand. The Advertising Council, originator of Smokey the Bear, joined with EDF to attract over $25 million dollars of donated media for the message, "If you're not recycling, you're throwing it all away." Those who respond to a toll-free number receive information on local programs. PHOTO: Scientists John Ruston and Dr. Richard Denison examine newsprint resale operations at a South Bronx recycling facility that provides a livelihood for more than 50 local residents. EDF is also striving to open new markets for recycled materials. An EDF lawsuit this year forced EPA to write guidelines that will require all federal purchasers to favor recycle paper, tires, insulation, and other products. The North Carolina EDF office began a statewide waste management plan based on EDF's national goals: making waste reduction and recycling the top priorities while ensuring that incinerators and landfills are operated safely. At New York City hearings on the planned Brooklyn Navy Yard incinerator, EDF convinced state officials that the city's ash disposal plans were unacceptable, and pushed for an enforceable city commitment to large-scale recycling. In Seattle, EDF testimony played a key role in the decision to replace a proposed incinerator with a recycling program designed to divert 60% of the city's waste by 1994.</t>
  </si>
  <si>
    <t>Antarctica: The Last Wilderness</t>
  </si>
  <si>
    <t>Oceanographer Mary Voytek drills for samples of phytoplankton, the base of the food chain for Antarctic penguins and seals. She is studying plankton's vulnerability to ultraviolet radiation that penetrates the "ozone hole" caused by chemical emissions. For nearly a decade, EDF has defended the Antarctic wilderness against uncontrolled commercial exploitation of its resources. Commerce is no idle threat; this year the Antarctic Treaty nations adopted an agreement that, if ratified, will open the door to exploration for coal, oil, and minerals, adding to the existing problems of over-fishing and habitat pollution. The specter of future mining and drilling is all the more haunting in light of damage being done today in the unlikeliest of places, Antarctica's scientific research stations. A new EDF study reveals that sediments in the remote waters around the principal U.S. base have higher concentrations of PCB's and poisonous heavy metals than virtually any waterway in America. Continuing environmental abuses include open pit burning and discharge of untreated sewage. EDF is meeting with top officials of the National Science Foundation to end these unacceptable practices. Voicing concerns for Antarctic wildlife, EDF served for the sixth consecutive year as the only non-government member of the U. S. delegation to CCAMLR, the Convention for the Conservation of Antarctic Marine Living Resources. We again pressed for measures to protect krill--the tiny crustaceans eaten by penguins, seals, and whales--and to place responsible limits on commercial fishing. To stop ocean dumping of plastics that threaten marine life, EDF helped prepare new instructional materials for the crews of all vessels operating in Antarctic waters. At the first meeting of the Convention for the Conservation of Antarctic Seals, EDF supported emergency measures against canine distemper, which recently killed tens of thousands of North Sea seals. The new measures strengthen requirements for innoculating all dogs kept in Antarctica. At the same meeting, the Soviet Union declared it had ended seal hunts in Antarctic waters, only a year after EDF pressed the Soviets for information on their killing of nearly 5,000 Antarctic seals on a professed "research" voyage.</t>
  </si>
  <si>
    <t>The Power of Positive Solutions</t>
  </si>
  <si>
    <t>Founded in 1967 in Brookhaven, Long Island, EDF has grown from a group of volunteer scientists into one of the nation's largest environmental action organizations, with six regional offices and more than 100,000 members. Behind the landfills and dams and power plants and pesticides that threaten major environmental harm, there are almost always legitimate social needs. EDF's success in finding lasting solutions to environmental problems comes from taking these needs into account. By proposing economic incentives to reduce pollution, for example, EDF helped break the "either-or" mold, in which opponents had once portrayed every environmental gain as a loss for the economy. Today, more leaders recognize that a sound economy can be sustained only by a healthy environment, and Americans rank environmental protection as one of the top-priority issues facing the new Administration, second only to reducing the deficit. With environmental issues coming into the mainstream, this year's efforts broke through several stubborn logjams: Overcoming 10 years of U.S. inaction on ocean dumping of plastics from ships, EDF helped ratify an international treaty requiring in-port disposal. EDF testimony at Senate hearings sparked public awareness of the greenhouse effect and prompted new proposals to avert global warming. The Endangered Species Act was reauthorized, incorporating new measures proposed by EDF, after being stymied in Congress for more than three years. Officials reawakened to the issue of acid rain, when EDF linked it to algae blooms imperiling the shellfish industry. World Bank responded to EDF's rainforest demands by empowering a new department to encourage loans that are both environmentally and economically sound. EPA agreed to promote federal purchases of recycled materials--ending a 12-year delay--and then joined EDF and The Advertising Council in launching a national media campaign to encourage recycling. From international summits to practical, down-to-earth community action, it has been a year of important progress for the environment.</t>
  </si>
  <si>
    <t>A Global View of Our Atmosphere</t>
  </si>
  <si>
    <t>Forest damage on North Carolina's Mt. Mitchell stems from air pollution such as acid rain and ground-level ozone. Ozone, while essential in the upper atmosphere, is harmful close to earth. Months before global warming became front-page news, actions to limit the greenhouse effect were already being mapped out at international forums cosponsored by EDF in Austria and Italy. There, leading scientists and policy makers pointed to the destruction of tropical forests and the widespread burning of fossil fuels as the two main sources of excess carbon dioxide (CO2), the primary greenhouse gas. They recommended investing in alternative energy sources, boosting energy efficiency worldwide, and expanding--instead of destroying--the forests that absorb CO2 from the atmosphere. Subsequent EDF testimony in the Senate helped shape a bill to cut domestic CO2 emissions by 20% in the next decade. PHOTO: Economist Dr. Daniel Dudek and atmospheric physicist Dr. Michael Oppenheimer developed key data on the greenhouse effect and ozone depletion for World Climate Program forums. Each step to reduce greenhouse emissions from fossil fuels will likewise reduce another serious atmospheric problem, acid rain. By targeting major sources of acid rain, EDF has eliminated over 1 million tons of air pollution annually. Long known to endanger forests and freshwater life, acid rain is now seen as a threat to marine life as well. A new EDF study of Chesapeake Bay revealed the nitrates in acid rain are a leading cause of algae blooms that deplete oxygen from seawater, suffocating fish and shellfish. Persistent greenhouse gases called chlorofluorocarbons (CFC's) are eroding the atmospheric ozone layer that protects us from radiation-induced skin cancer, eye damage, and disruption of the global food chain. After helping to bring about last year's 31-nation accord to protect ozone, this year EDF reached an agreement with the fast-food packaging industry to end the use of the most harmful CFC's. Through EDF's Environmental Information Exchange, nine further steps were recommended to citizens and local communities to limit the release of CFC's from refrigerators, auto air conditioners, and other consumer products.</t>
  </si>
  <si>
    <t>Tracing the Sources of Ocean Pollution</t>
  </si>
  <si>
    <t>Rivers empty endlessly into the sea, making our oceans a repository for pollution flowing from factories, farms, and coastal cities. EDF has long worked to protect coastal and ocean waters and marine life. This year, one major campaign ended in victory when the U. S. ratified Annex V of the Marpol Convention, an international treaty to ban dumping of plastics--now estimated at 350 million pounds per year--from vessels at sea. The treaty will protect millions of sea birds and marine mammals worldwide from ingesting or becoming entangled in discarded plastic packaging and fishing gear. Although the ripple effects spread far out to sea, most ocean pollution takes place on land. Oceans have become the final destination for fertilizer runoff and other pollution from farms, chemical discharges from factories upstream, and even municipal sewage and waste. Once let loose, such pollution can seldom be controlled; it must be stopped at the source. EDF actions to promote waste reduction and recycling, irrigation efficiency, reprocessing of agricultural runoff, and effective enforcement of water discharge laws all play a part in defense of the oceans. PHOTO: EDF experts, appearing live on every major television network last summer, helped raise national awareness of the deeper causes of ocean pollution. In a prominent recent action, North Carolina EDF staff argued that one of the country's largest fertilizer manufacturers, Texasgulf, Inc., could reduce its phosphorous and fluoride pollution of the Pamlico River by recycling its own wastewater. Texasgulf accepted the new process, which will cut discharges by 90% and remove a major source of coastal pollution in the Albemarle-Pamlico Sound. EDF scientific efforts also led to new federal restrictions on marine use of TBT (tributyltin), a toxin added to boat paint to repel barnacles. EDF's Virginia office first won state-level regulations by showing evidence of gross deformities in oysters and crabs even at minute TBT concentrations. The case helped bring about national legislation this year after further research proved that copper-based paints could replace TBT products at a far lower risk to marine life.</t>
  </si>
  <si>
    <t>Environmentalism in the States</t>
  </si>
  <si>
    <t>Environmental advances not only are carried out at the state level, but also, more and more often, originate there. Advocacy groups in the states have been shouldering an increased responsibility for resolving environmental conflicts. The Environmental Information Exchange (EIE) gives state groups direct access to EDF's legal and scientific expertise. In the past year, EIE has worked with groups in 24 states on such issues as groundwater protection, air quality, and hazardous waste management, often providing expert witnesses to local hearings. In response to widespread concerns about the toxicity and improper disposal of municipal incinerator ash, EDF filed suit against the nation's largest incinerator company and joined Citizens for a Better Environment in a case involving the Chicago city incinerator. As part of EDF's national efforts to assure environmentally sound handling of incinerator ash, these suits have put all operators on notice that they must comply with federal and state hazardous waste laws. PHOTO: Underground sources of drinking water are replenished by surface water percolating through wetlands. Development and pollution of wetlands threaten the purity of water underground. Contamination of drinking water by petroleum and chemicals leaking from underground storage tanks became a major EIE issue this year. EDF joined forces with state groups to strengthen the proposed EPA tank regulations, which establish minimum standards for all states. The new provisions give higher priority to the oldest underground tanks, those most likely to corrode and leak. EIE also released the first in a series of technical publications showing states how to improve upon the minimum requirements. In Texas, a coalition of state groups worked with EDF to achieve stronger water quality standards for surface water statewide. In Florida, EDF helped win a rare jury trial extending the scope of federal protection for wetlands, which play a key role in purifying groundwater. In Louisiana, EDF helped establish new programs to reduce the high loss of wetland habitat in an area containing 40% of the nation's coastal wetlands.</t>
  </si>
  <si>
    <t>EDF has earned a special niche in the environmental movement by anticipating and working to avert future problems. Those who stand to benefit from such foresight may not welcome it at first. Ten years ago, EDF told electric companies how they could profit by investing in conservation and alternative energy instead of plant construction. Most did not listen; the first companies that tried the idea were both ordered to do so by utility commissioners. Yet for just those two companies, EDF's plan eliminated the need for 10 proposed coal and nuclear plants, saving ratepayers and stockholders hundreds of millions of dollars. Today, EDF's planning model is used widely throughout the industry. Similar forward thinking can help control hazardous waste. Alongside complex disposal laws, EDF looked for incentives to reduce the amount of hazardous waste produced to begin with. At first, this new concept of source reduction was treated as lightly as energy conservation had been ten years ago. Now, it is gaining wide industry and government support and the Metropolitan Water District of Southern California has joined EDF in a partnership to produce source reduction data for chlorinated solvents, which threaten underground drinking water supplies. PHOTO: The rapidly-growing field of biotechnology is the focus of a new program headed by biologist Dr. Rebecca Goldburg. In much the same way, EDF' new program in biotechnology developing scientific criteria to shape the regulation of a new technology while the industry is still young. Already, EDF testimony in the Senate has helped increase public participation in the Department of Agriculture decisions on genetically altered organisms, and the EDF North Carolina office has been engaged to help develop state regulations on biotechnology. As EDF prepares to face the most difficult issues of tomorrow, the Trustees have launched the new $5 million Program for the Future. This campaign will seek long-term and endowment funds to ensure that EDF can protect the quality of life for many future generations.</t>
  </si>
  <si>
    <t>Wildlife and Habitate</t>
  </si>
  <si>
    <t>This year saw major victories for wildlife protection. In reauthorizing the Endangered Species Act, Congress agreed to EDF's call for active monitoring of almost 1,000 "candidate" species for future listing. Tragically, many candidates had become extinct while awaiting official determination of whether they were endangered. The reauthorized act also provides stronger protection for endangered plants and increased funding for the recovery of listed species. EDF continued to defend the endangered Kemps ridley and other sea turtles whose drowning in shrimp nets can be prevented by cheap, effective "turtle excluder devices" (TED's). Although TED's do not decrease the shrimp catch, the State of Louisiana sought to overturn regulations requiring their use. EDF, which helped design the regulations, intervened in their defense. The requirements were upheld and Congress ordered their enforcement, guaranteeing an escape route for the nearly 11,000 turtles otherwise trapped and drowned annually. EDF also challenged the continued widespread drowning of porpoises by foreign tuna fishermen. EDF sued the Commerce Department to enforce a requirement that foreign nations achieve the same high levels of porpoise protection as the U.S. fleet in order to sell tuna here. On its final day, Congress ordered the Commerce Department to take the steps that EDF had sued to compel. PHOTO: Michael Bean has been called "the most respected wildlife lawyer in the country" According to Donald Carr, chief of the U.S. Justice Department's wildlife section, "Any number of endangered species owe their continued existence to Michael Bean." EDF action defended wildlife habitats from coast to coast this year. In California, innovative proposals will decrease habitat pollution from heavy metals and agricultural drainwater. In Massachusetts, a federal appeals court struck down plans to fill a wetland for a shopping mall, because the developer had passed up a non-wetland site. At Virginia's Chincoteague National Wildlife Refuge, EDF efforts to keep off-road vehicles away from the nests of endangered Piping plovers resulted in a nearly tenfold increase in surviving</t>
  </si>
  <si>
    <t>Sustaining the Rural Environment</t>
  </si>
  <si>
    <t>Richard Hicks, Chairman of the Fallon Paiute-Shoshone Tribe, takes a close look at the tribe's diminishing wetlands with analyst David Yardas. Irrigation projects have diverted needed water. The environmental and economic interests of rural and Native American communities are the focus of EDF's Rural Economy and Environment Program (REEP), which brings a fresh economic perspective to the protection of natural resources. By promoting water conservation and water-rights marketing, for example, REEP seeks to bring needed dollars into struggling rural economies, while insuring the availability of sufficient water for farming, fisheries, recreation, and wildlife. Many tribal economies depend on fisheries and water-related tourism, which have been threatened by diversions of water to urban areas. PHOTO: Economist Zach Willey has given David Cone, General Manager of the Broadview Water District, new incentives for farmers to conserve irrigation water and reduce drainage pollution. In Nevada, REEP efforts have shown that water-rights acquisitions from the Newlands Irrigation Project could satisfy the demands both of Pyramid Lake fisheries and of critical wetlands along the Pacific Flyway, demands which some had believed to be mutually exclusive. The acquisitions would help offset reductions in agricultural income and simultaneously benefit the region's downstream Native American communities, the Pyramid Lake Paiute and Fallon Paiute-Shoshone Tribes, for whom the lake and wetlands hold great economic and cultural importance. In Arizona, REEP's Verde River project aims to insure that proposed urban diversions of water will not damage the natural "instream" environment, one of the few remaining in the state. To protect the minimum river flows that are needed by Native American and other rural communities for water supply, fisheries, and recreation, EDF has proposed the acquisition of senior diversionary rights to offset any urban transfers. If adopted, this policy will represent an important alternative to the practice of "water ranching," whereby Arizona municipalities have acquired water rights and then diverted the water with little regard for the rural economy or environment.</t>
  </si>
  <si>
    <t>This year, the environment dominated the news as never before. A chain of upheavals in the natural world--culminating in a scorching summer of drought with incoming tides of medical waste--caused many to wonder if the earth was at last striking back, after quietly tolerating years of abuse. Our vulnerability was soon evidenced by withered crops, power failures, and river levels so low that barges ran aground on the Mississippi. Perhaps most sobering was the realization that our worst environmental problems--despite having been created by people--are no longer of human scale. The depletion of the earth's ozone layer and the prospect of global warming are both unintended consequences of human activities that have changed the very geophysical nature of the planet. The troubling news prompted an outcry over the need to protect the global environment. EDF and others must now work to insure that this public demand for corrective action is not diverted by political maneuvers, but is instead translated into powerful and practical solutions. We are privileged to have some of the world's leading environmental scientists helping us to see beyond the horizon of changing technology. EDF's blueprints for alleviating today's global environmental problems were not drafted hastily in reaction to crises, but are the end product of years of research begun in anticipation of these needs. Thanks to the loyal and generous support of members and friends, we have built the resources necessary to keep EDF a critical step ahead. Support and revenue for fiscal 1988 totaled a record $8.5 million, with an additional $2.5 million of support already designated for use in future years. You have helped put us in a position to take today's environmental reawakening and steer it toward constructive solutions in the months ahead. That prospect promises to give EDF a major role in what could become one of the most exciting and pivitol years in the history of the environmental movement.</t>
  </si>
  <si>
    <t>Vanishing Rainforests and the Global Economy</t>
  </si>
  <si>
    <t>Multilateral development banks (MDB's) have often acted as though environmental destruction were an unavoidable byproduct of economic growth in the Third World. The burning of vast regions of irreplaceable rainforest and the displacement of native peoples and wildlife have all been accepted as part of "business as usual." EDF is changing this obsolete view by bringing pressure to bear on the World Bank and other MDB's, successfully demanding that resource conservation be made a part of the banks' loan approval process and that local peoples be involved in development decisions. PHOTO: World Bank environmental director Kenneth Piddington (left) hears new proposals from EDF attorneys Bruce Rich and Lori Udall. In India, joint efforts by EDF and Indian non-governmental organizations have persuaded the World Bank to reevaluate its involvement in projects causing forced resettlement. A high-level Bank delegation will conduct an environmental review of the bank-financed dams and power plants that threaten to displace hundreds of thousands of tribal people. In Brazil, more than five million acres of tropical forest are being protected under the "extractive reserve" program advocated by EDF and Brazilian non-government organizations. These special tracts are set aside for the perpetual harvesting of natural rubber, Brazil nuts, fruits, and other products that provide a sustainable yield. EDF is working with local groups and Brazilian officials to continue the social and economic research needed to designate additional reserves. A year ago, the Inter-American Development Bank agreed to delay road paving activities in two Brazilian states until an environmental protection plan could be agreed upon. This year EDF helped local Indian communities take an active role in negotiating that plan. Their involvement sets a precedent for including indigenous peoples in the design and execution of future projects.</t>
  </si>
  <si>
    <t>The Quest for Clean and Abundant Water</t>
  </si>
  <si>
    <t>https://www.google.com/url?q=https://web.archive.org/web/19970710160833/http://www.edf.org/pubs/AnnualReport/1987/&amp;sa=D&amp;source=editors&amp;ust=1640641843640093&amp;usg=AOvVaw3toyARDLoV6k5WNBmHf4TD</t>
  </si>
  <si>
    <t>EDF's water resource experts strive to insure ample and uncontaminated water supplies for the nation's cities and agriculture, while they work to defend rivers, wildlife habitats, and recreation. As EDF has developed dependable and cost-effective alternatives to proposed dams, river diversions, and wetland drainage projects, we have repeatedly found imaginative ways to turn water conflicts into cooperation. The city of Denver, for example, is now installing residential water meters in accordance with a conservation plan--proposed by EDF--that broke a 30-year impasse. We showed city officials not only that metering would save water, but also that they could pay the entire cost of purchasing and installing the meters by selling the saved water to surrounding communities. Transferring conserved water is one way to use existing supplies more efficiently, diminishing the call for costly and destructive large-scale water projects. Across the country in Nassau County, Long Island, EDF is working near its own birthplace to assure a continued supply of safe drinking water for one and a half million residents who are entirely dependent on underground aquifers. Proposed conservation measures will keep groundwater from being withdrawn faster than it can be replenished, while other steps will safeguard the watershed recharge zones through which surface water percolates into the underground supply. Our master plan for Nassau County draws on EDF's long expertise in protecting coastal and inland wetlands nationwide. Wildlife tragedy exposes agricultural pollution The issues of water quality and water quantity reached a sudden and unexpected confluence in California in 1983, when thousands of fish and waterfowl perished in a tragic poisoning at Kesterson National Wildlife Refuge. The disaster stemmed from overirrigation that flushed toxic substances from farm soil and carried them downstream to the sanctuary, bringing home to Westerners the realization that four-fifths of the region's water is used for agriculture, and that agricultural drainage is a major source of pollution. PHOTO: Attorneys Thomas Graff and John Krautkraemer are spearheading the protection of San Francisco Bay and its delta in a major EDF project. (Photo by T. Charles Erickson.) EDF's call for water marketing in the West is a move to solve the agricultural pollution problem while satisfying both farmers' and cities' water needs. The timeworn method of meeting those needs--damming and diverting still more wild rivers--happily became unfashionable with the 1982 defeat of California's proposed Peripheral Canal in a statewide referendum, the successful outcome of a long-sustained EDF effort. When we began that campaign, agribusiness interests wanted the canal to supply extra water to flush their soils; they planned to dispose of the polluted drainage in local rivers and ultimately in San Francisco Bay. In the wake of Kesterson and thanks in large part to EDF's work, the same farmers are instead investigating ways to use less water and reuse more. In an example of this recent cooperation with formerly hostile agribusiness, EDF and the Westlands Water District won approval from Congress for a joint technological research program. One goal is to test a process for removing contamination and salinity from agricultural drainage water, producing clean water for reuse and concentrated chemicals for recycling. In another case, the Berrenda Mesa Water District signed an agreement with EDF to market the water that its farmers will save by discontinuing irrigation of marginally productive land. EDF's water marketing ideas have won the unanimous backing of the Western Governors' Association, which appointed EDF Executive Director Frederic Krupp to its Water Efficiency Task Force. As one result, legislative activity is under way in Arizona and Colorado to remove obstacles to the voluntary trading of water. Under EDF's Rural Economy and Environment Project, we also initiated new water trade studies in conjunction with farmers and Native American groups for the Lahontan Valley (Nevada), the Salt and Gila River Basins (Arizona), and the Central Valley (California). Protecting our wild rivers While the EDF revolution in water marketing takes the limelight, the more traditional work of protecting America's wilderness rivers and water quality goes on. Our efforts to protect Colorado's South Platte River, one of the world's richest trout fisheries, advanced this year when two federal agencies adopted almost verbatim EDF's economic analysis proving the Two Forks Dam project unnecessary. In Utah, a proposal to dam the free-flowing White River was withdrawn after we showed that water supply objectives could be met without building the dam. In actions to protect the purity of surface waters, we filed suit to compel Colorado to publish water antidegradation standards required under the Clean Water Act, and we joined Texas environmental groups in seeking to strengthen that state's standards for surface water quality.</t>
  </si>
  <si>
    <t>Letter from the Chairman and the Director</t>
  </si>
  <si>
    <t>This report commemorates the Environmental Defense Fund's 20th anniversary. EDF broke new ground right from the start, when scientists and lawyers joined to defend the environment. As the first modern environmental organization, EDF originated the method of using scientific research to pinpoint problems caused by DDT, lead pollution, acid rain and the like, then translating that research into effective legal advocacy. With this uncustomary approach and potent mix of talents, EDF achieved several of the most important and lasting victories of the early environmental era, and became the home of professional teamwork in environmental defense. PHOTO: Frederic D. Krupp (Photo by Jennifer W. Lester.) As other environmental legal groups were forming, EDF was moving to the next stage. Our teams welcomed economists and computer experts as new allies to help break the "either-or" mold, in which opponents had portrayed every environmental gain as a loss for the economy. EDF proved this belief to be a fallacy in many critical instances some of the examples in this report show just how successful we have been. Our reputation for untangling deadlocked conflicts soon began to convince policymakers that environmentalists need not only obstruct and oppose. This has helped us to undertake the more difficult job of developing innovative solutions that protect the environment while satisfying legitimate social and economic needs. Those who follow environmental issues know that in the last three years something important has been happening at EDF. We have increased in size. We have added more than twenty leading scientists, economists, and lawyers to our staff, and have opened our sixth regional office in North Carolina. We have added new international programs in climate change and rainforest protection, as well as domestic efforts involving rural environments, biotechnology, and a computer-assisted information exchange with state-level groups. Many of our achievements in 1987 reflect the willingness to tackle problems that are increasingly global and technically complex: In a classic example of EDF's pragmatic approach, we signed a joint research agreement with the Metropolitan Water District of Southern California, a longtime adversary in river diversion cases, to study ways to reduce industrial production of hazardous wastes that can contaminate underground water supplies. We secured a historic agreement to prevent endangered sea turtles from drowning in shrimpers' nets, and compelled the Interior Department to add seventeen unprotected species of animals and plants to the federal endangered list. EDF actions against copper smelters in the Southwest are resulting in the removal of nearly 1,000,000 tons of sulfur dioxide pollution annually, eliminating acid rain damage in the Rocky Mountain West for decades to come. Wall Street analysts spotted an economic turning point in the solid waste industry, after EDF demonstrated that municipal incinerator ash requires handling as a hazardous waste, a development that should foster new investments in alternative large-scale recycling. Two breakthroughs signalled EDF's growing reputation in global environmental affairs: For the first time, World Bank President Barber Conable announced comprehensive reforms advocated by EDF to protect tropical rainforests by integrating environmental planning into the Bank's multi-billion-dollar development loan programs. Praising this fall's international agreement to protect stratospheric ozone, The New York Times credited EDF with helping European groups overcome their own governments' initial refusal to limit ozone-depleting chlorofluorocarbons. Results like these enabled EDF to attract an unprecedented level of financial contributions. Support and revenues increased to over $6 million, representng an 80% growth in the past two years and helping to underwrite significant new programs. On behalf of the Board of Trustees, we want to express our deep appreciation to the members and friends of EDF for their loyalty and generous support over the past 20 years. Our sincere thanks go out to the EDF staff, whose energy, intelligence, and dedication are peerless. The scientists, attorneys, economists and other professionals profiled in this report are just some of the more than 75 full-time staff members who now carry forward EDF's mission, some of the hundreds of people whose work through the years has contributed to our success. While proud of the accomplishments of our first two decades, we recognize that solving major global environmental problems will demand still greater tenacity and leadership. We are confident that the Environmental Defense Fund's energetic actions today will enable us to report even more dramatic results in the years ahead.</t>
  </si>
  <si>
    <t>Wildlife and Human Life</t>
  </si>
  <si>
    <t>EDF's growth over two decades has been deeply entwined with public acceptance of Rachel Carson's message in Silent Spring, that we live in a series of natural niches shared with other species. Each time EDF took action on behalf of the bald eagle, the spotted dolphin, or the emperor penguin, more people understood that we were defending our common global food chains and habitats. We look back with pride on our record of wildlife protection, but acknowledge another lesson from Rachel Carson: that good laws must be followed by vigilant monitoring and enforcement. PHOTO: Dr. Terry Young formulated new irrigation policies to reduce pollution of wildlife habitats. (Photo by T. Charles Erickson.) A perfect example of such an effort has been in protection of the Antarctic environment. EDF was a key figure in negotiating the 1980 international agreement to protect Antarctic marine resources. Yet some countries have resisted treaty fishing limitations, arguing that there was no scientific evidence of serious depletion. This year, EDF worked closely with the National Oceanic and Atmospheric Administration and members of Congress to fund research expeditions on the effects of commercial fishing in Antarctica. The first results document the radical depletion of krill, the tiny shrimp that provide food for penguins, seals, and other Antarctic species. Armed with this compelling evidence, EDF, in its continuing role as the only U.S. non-governmental representative to the convention on the Conservation of Antarctic Marine Living resources, is pressing for more stringent measures to limit commercial exploitation as we move toward the renewal of the Antarctic Treaty in 1991. Saving dolphins from death by drowning EDF has persevered still longer in the defense of dolphins against the American tuna industry. When we first intervened in the early 1970's, more than 350,000 dolphins were being killed each year by incidental drowning in tuna nets. Passage of the Marine Mammal Protection Act reduced the death toll, but only to 200,000. EDF went back into action, pursuing clear to the Supreme Court a case that gave enforcement authority to federal observers aboard tuna boats. Within a few years, we were able to secure regulations to use improved nets with escape mechanisms, mesh safety panels, and other features designed to prevent dolphin mortality. By the early 1980's, incidental dolphin deaths had dropped by more than 90 percent. PHOTO: The drowning of hundreds of thousands of dolphins annually at the hands of tuna fishermen provoked a series of actions that now has achieved a 90 percent reduction in deaths. EDF has pursued the dolphins case for more than 15 years. (Photo by Ralph A. Clevenger.) Building on the foundation of our experience with dolphins, this year we achieved a landmark victory to protect endangered sea turtles. EDF took part in months of negotiations with Gulf Coast shrimpers in an effort to reach agreement on rules to reduce the current loss of an estimated 11,000 endangered Kemps Ridley and other turtles in trawl nets. Under new National Marine Fisheries Service rules, nets will be fitted with "turtle excluder devices," or TED's, which not only prevent turtle drownings but also improve shrimp yields so much that some have dubbed the TED a "trawler efficiency device." Stemming the tide of plastic pollution at sea Meanwhile, the Administration sent to the Senate for ratification the treaty to control dumping of plastics from merchant ships. Known as Annex V of the MARPOL Convention, this treaty, which we have worked for years to make international law, will protect millions of sea birds and marine animals now threatened by ingesting or becoming entangled in discards plastic fishing gear and packaging materials. As this 100th Congress considered extension of the Endangers Species Act, EDF testified on behalf of amendments to increase protection for endangered plants, as well as measures to aid nearly 1,000 species identified as eligible candidates for future protection. Many critically endangered species are currently being held off federal protection lists for bureaucratic or budgetary reasons In a tragic irony, some candidate species have actually become extinct while awaiting listing. This past summer, EDF notified the Interior Department of our intention to sue to compel listing of 22 species. Soon afterward, the Department announced the listing of 17, and most of the remainder are expected to be listed shortly.</t>
  </si>
  <si>
    <t>A Tradition of Alternative Solutions</t>
  </si>
  <si>
    <t>The best way to resolve environmental conflicts is to make problems correct themselves without costly and continuing government intervention. To do this we must see to the heart of problems and work to change their inner dynamics. This means not just saying no to an environmental abuse, but rather stepping forward with a practical alternative that will end the abuse while satisfying the underlying social and economic needs. Thus in our very first battle, EDF presented not only the case against DDT, but also the case for better alternatives such as integrated pest management. In our first water use case, opposing the damming of California's Stanislaus River, EDF showed not only that the dam would harm wildlife, but also that there was no market for its water, a fact still borne out 17 years later. Such emphasis on sound, economic environmental planning set the stage for EDF's pioneering strategies on electric power, water, and hazardous waste. In confronting America's toxic waste crisis, for example, EDF has stressed that safe disposal of hazardous chemicals is so costly and imperfect that the best alternative--for all concerned--is to reduce the amount of hazardous waste created to begin with. To promote this idea of source reduction, EDF formed a novel partnership with the Metropolitan Water District of Southern California. Together we aim to lessen the threat of water contamination by identifying toxic waste sources and proposing methods to reduce their volume. Illuminating the electric power struggle A similar innovation began a decade ago when EDF first challenged Pacific Gas &amp; Electric Company's plans for new generating capacity. Using an analytic technique that has changed the utility industry, EDF demonstrated that a combination of energy alternatives--including conservation, cogeneration, load management and the like--could not only substitute for PG&amp;E;'s plan to build coal and nuclear plants, but could also save the company half a billion dollars. PHOTO: Pacific Gas &amp; Electric Company analyst Luis Pando now employs the utility planning model established by Daniel Kirshner and David Roe. (Photo by T. Charles Erickson.) This far-reaching economic analysis, contained in our ELFIN computer model, has by now come widely accepted throughout the industry and among state regulators. PG&amp;E;, which once bitterly opposed EDF's model, now leases ELFIN from EDF for its own planning activities. The tool we created has owed industry planners and regulatory commissions to take advantage of more efficient and environmentally beneficial options. Tens of billions of dollars have been directed away from major power plant construction. Conserving water by trading it To conserve fresh water in the arid West, EDF has championed the creation of innovative markets that give users a new incentive to invest in water-saving measures. One key is to allow users to sell or lease the water that they save. For example, a farmer who invests in more efficient irrigation equipment could earn back his investment by selling the conserved water to a city in need. Such a transfer reduces the demand for dams and river diversions. EDF's concept of water trading is now beginning to be accepted even by those who, apprehensively clinging to the old "use it or lose it" dictum of Western water allocation, had fought hardest against it for years. PHOTO: Joe Ely, chairman of the Pyramid Lake Paiute Tribe, on the shore of the Nevada lake whose fishery could benefit from novel water transfers proposed by economist Dr. Zach Willey. (Photo by T. Charles Erickson.) EDF's Rural Economy and Environment Project (REEP) helps Native American tribes identify water that is now diverted for marginal agriculture but might more profitably be sold. In the farming area upstream from Pyramid Lake, Nevada, for example, where the Paiute Tribe has a fishery-based culture, EDF identified a group of farmers willing to sell or lease their water rights on the heavily diverted Truckee River. Part of the water would go to the lake, part to local wetlands, and part to satisfy water demand in the city of Reno. EDF's energy and water conservation ideas were met at first with deep skepticism. They are prevailing today because they have proven to be practical, before-the-fact solutions to major environmental threats.</t>
  </si>
  <si>
    <t>From Rainforests to the Ozone Layer</t>
  </si>
  <si>
    <t>Our biosphere is a world of interconnections where the most serious and far-reaching problems know no national boundaries, where regional damage can easily have global impact. Today, EDF's environmental concerns extend from Antarctica to the tropics and reach high into the atmosphere shared by us all. Human activity is at the root of two ominous threats to the upper atmosphere, which once seemed distant and safe from harm. Chemicals called chlorofluorocarbons (CFC's) are eroding the stratospheric ozone layer that shields the earth from dangerous levels of ultraviolet radiation. At the same time, "greenhouse" gases emitted by the widespread burning of fossil fuels are trapping heat from the sun and producing a long-term warming of the earth that could melt glacial ice, flood coastal regions, and irrevocably disrupt the balance of world ecosystems. PHOTO: Trustee Robert W. Wilson talks with economist Dr. Daniel Dudek, whose market-based incentives could spur use of safe CFC substitutes. (Photo by Doug Goodman.) No nation acting alone can protect the world's atmosphere from such threats, and experts once held out little hope for any coordinated effort. It was only after scientists revealed alarming data from the growing "ozone hole" over Antarctica that 31 governments under the auspices of the United Nations Environment Programme began to negotiate a plan to limit CFC emissions. EDF and its allies were credited with providing leadership and political momentum behind the strong American position in these negotiations, which led to a landmark international accord signed in Montreal in September. The resulting protocol freezes present use of CFC's and seeks to halve emissions by 1999. Alone, this agreement is not enough; we must now win its ratification by the signatory nations and its adoption by others, and must develop the market-based incentives to avoid CFC's. But the new channels of international cooperation already opened in his process will help us face the more difficult problems of global warming and of destructive development in the Third World. Averting environmental disasters in the Third World Developing nations are suffering acute environmental crises: tropical deforestation, desertification, soil erosion, and toxic pollution are increasing in more than 100 countries in the Third World. In any of these nations, protecting the environment means conserving the resource base on which the rural poor--hundreds of millions of people--depend for their very survival. Hoping to aid these nations, multilateral lending institutions like the World Bank currently orchestrate development projects costing over 65 billion dollars annually. Tragically, many have been large-scale projects ill-suited to the tropical ecosystems, including huge dams that displace indigenous peoples and rainforest clearing on soils too infertile to sustain farming. PHOTO: The ocelot is one of the exotic inhabitants of the world's vanishing tropical forests. (Photo by Pete Carmichael.) EDF's strategy is to redirect the whole approach to development taken by the major lending institutions. In just the past year, we have celebrated major successes in changing several destructive projects in Latin America, Indonesia, and India. In a move that could signal lasting institutional change, World Bank President Barber Conable this spring announced comprehensive reforms mirroring those drafted by EDF in earlier legislation. The Bank is now creating a greatly expanded environmental department and for the first time has committed itself to funding a greater proportion of environmentally beneficial programs. In another first, the Inter-American Development Bank (IDB), responding to pressure from EDF and the U.S. Congress and Treasury Department, interrupted disbursements for roadbuilding in the Amazon rainforest until environmental concerns can be satisfied. PHOTO: This Brazilian rubber tapper and his daughter demonstrate rubber tree cutting, an economically sustainable harvesting of the rainforest. (Photo by Stephan Schwartzman.) Both the World Bank and the IDB also endorsed EDF's recommendation to set aside large areas of Brazilian rainforest as "extractive reserves," where rubber tappers, nut gatherers, and other local peoples can harvest renewable forest products. The idea of extractive reserves originated with indigenous groups of rubber tappers deep in the Amazon; EDF's role was to win acceptance of the plan by linking this grassroots constituency with the highest levels of public international finance.</t>
  </si>
  <si>
    <t>At the start of the modern environmental era, the major victories were won in Congress in the form of national legislation. Since then, support of the movement has grown and broadened so that many advances of national importance are originating at the state level. Through our network of regional offices, EDF has worked with groups in virtually every state to create precedents that the rest of the nation will follow. Most recently, our two-year-old Environmental Information Exchange (EIE) has brought EDF's legal and scientific expertise and computer data resources to a growing number of state environmental groups. This two-way exchange also helps keep EDF abreast of urgent state and regional developments. Our work in the states this year was dominated by the crises in hazardous and solid waste management. As landfills reached capacity and the Islip garbage barge wandered homeless, more municipalities searched for a "magic bullet" to make their waste disposal problems disappear. Trash incineration and its concomitant health concerns suddenly came to the fore as EDF was called upon to participate in lawsuits, hearings, and legislative and permit proceedings in Ohio, Michigan, Illinois, Wisconsin, New York, Connecticut, Maryland, Virginia, and Pennsylvania. Through EIE, we are coordinating activism on incinerators with our national waste management objectives. These goals include pressing Congress for legislation on incinerator emissions and ash management; educating state and local officials on the health hazards and economic disadvantages of incineration; and spurring action on recycling as a viable market alternative to conventional dump-and-burn waste disposal. We filed suit to force compliance with a decade-old statute requiring all federal offices to purchase paper products containing recycled materials, which would stimulate new markets for materials recovered from the waste stream. We are happy to report a major EDF victory in our four-year struggle to clean up the uranium industry in the West. EDF's legal campaign forced EPA to adopt rules mandating the mining industry to clean up old uranium tailings sites, and to switch to new disposal techniques that will protect the environment and reduce the risk of cancer to residents living near uranium mining sites in New Mexico, Wyoming, Utah, Colorado, Washington, and Texas. Protecting wetlands and groundwater quality As our nation's major wetland areas suffer under the pressures of development, population growth, and sewage and chemical disposal, they, too, are becoming the focus of state movements. Groups have mobilized to protect fauna and flora, the livelihood of tens of thousands of fishermen, and the purity of drinking water supplies. With outstanding legal experience protecting wetlands under Section 404 of the Clean Water Act, EDF is making common cause with these local activists. Already involved with a joint effort working to save the Chesapeake Bay estuary, EDF this year spearheaded formation of the new Coalition to Restore Coastal Louisiana, where more than one million acres of wetlands have been lost this century from the Mississippi River Delta. PHOTO: Steven Levitas, Director of North Carolina EDF, works with trustees John Curry and Percy Luney to establish the new office's agenda. (Photo by T. Charles Erickson.) With the opening of EDF's North Carolina office, we are likewise focusing on coastal problems affecting Albemarle and Pamlico Sounds. And in Massachusetts, EDF joined 10 national and state groups in a case upholding EPA's authority to protect wetlands from commercial development. That case is expected to save a wildlife habitat from being destroyed for a shopping mall that could be built on another site. PHOTO: At a conference with state environmental leaders (clockwise from top), Sarah Clark, Denise Shaffer-Berne, and Madeline Grulich of EDF, Howard Learner from Illinois, Amanda Phillips of EDF, and Steve Sedam from Ohio. (Photo by Harry Conolly.) By going straight to the root of problems and frequently setting examples that can be repeated elsewhere, these projects at the state level have complemented and reinforced EDF's objectives in setting national policies and enacting federal laws that protect the environment for all Americans.</t>
  </si>
  <si>
    <t>Two Decades of Environmental Progress</t>
  </si>
  <si>
    <t>This unassuming century-old farmhouse in East Setauket, Long Island, was EDF's headquarters from 1970 through 1977, the professional home of scientists and attorneys whose work was already affecting the entire nation. (Photo by The Village Times.) On the afternoon of October 6, 1967, a group of ten scientists, lawyers, and conservationists gathered at Brookhaven National Laboratory on Long Island to sign incorporation papers for the Environmental Defense Fund. Everyone there was well aware of an unprecedented national environmental crisis. As early as 1962, with her publication of Silent Spring, Rachel Carson had shown the dangers of spraying broad-spectrum pesticides like DDT, which persist in the environment and travel up food chains, concentrating in non-target carnivores like hawks and salmon. PHOTO: DDT devastated the osprey population, with reproduction plummeting from two chicks per nest to less than one chick in every ten nests. (Photo by Michael Male.) One EDF founder, Dennis Puleston, had shown in his own studies that by the mid-60's the fish-eating osprey was having very poor reproductive success. DDT interfered with the female osprey's ability to produce sufficient calcium chloride for a healthy eggshell. Mothers in the nest were often crushing their thin-shelled eggs. Ornithologist predicted the end of the osprey, peregrine falcon and bald eagle, among others, as breeding birds in the Northeast. Partnership of science and law The ten people meeting that afternoon shared an idea: to combine their scientific evidence with legal advocacy and defend the environment in the nation's courts. The new EDF took action, sending its scientists to the witness stand in landmark cases on DDT and dieldrin. The battle, once joined, was fought for five years on many fronts, until EDF won a comprehensive nationwide ban on DDT in 1972. As a direct result, the osprey, bald eagle, brown pelican and others are today clearly on the rebound. PHOTO: Three EDF founders, Arthur Cooley, Dr. Charles Wurster, and Dennis Puleston, at the Riverhead courthouse, site of the first DDT victory. (Photo by T. Charles Erickson.) The coupling of scientific evidence with legal action had worked, and EDF's fight against DDT aroused national interest. Appeals poured in for the new organization to take on cases from every part of the country. Just as conservationists at the beginning of the century had joined to save forest lands and wildlife, EDF had sired a modern environmental movement, dedicated to halting abusive pollution through judicial and legislative action. Building a national agenda By the early 1970's, EDF was branching into new areas. Our first of many battles with the U.S. Army Corps of Engineers saved one of the last wild rivers in the East by ending construction of the obsolete Cross Florida Barge Canal. We opened an office in Washington, D.C., and began our long campaign to ban lead additives from gasoline. EDF marshalled the defense of the dolphins and other marine mammals under the Marine Mammal Protection Act. We won a comprehensive ban against the hormone DES in livestock meant for human consumption, and ended the use of TRIS, a cancer-causing flame-retardant prevalent in children's sleepwear. With the opening of EDF's California office, we undertook a long-term commitment to water use and energy conservation issues, and became a truly national organization. EDF has helped to create a large and uniquely American body of policies and legal controls. The overwhelming public rejection of recent assaults on environmental progress shows that the national consensus of the past two decades remains strong and durable. The American public and, increasingly, people around the globe have come to understand Rachel Carson's original message that we must not damage the basic ecological and geophysical processes that allow humans to inhabit the planet. Yet the chemical treadmill is still turning, and to add up our victories is to realize how much remains to be done.</t>
  </si>
  <si>
    <t>Stopping Acid Rain at its Source</t>
  </si>
  <si>
    <t>EDF victories have saved high altitude lakes in the Rockies from acid rain damage by eliminating nearly 1,000,000 tons of regional sulfur dioxide pollution annually, pollution that also was threatening to human health. (Photo by T. Charles Erickson.) In the last 10 years, the phenomenon known as acid rain has become recognized both in the United States and Europe as a major environmental danger. Acid rain has brought devastation to thousands of lakes and streams in the U.S. and Canada. Some aquatic systems have become so acidic that they are effectively dead. In others, fish struggle to survive. Acid rain damage in the U.S. alone is estimated at more than $10 billion annually. EDF's scientific studies on acid precipitation are widely recognized as the leading edge of such research. EDF's experts were the first to demonstrate a direct link between industrial sulfur dioxide (SO2) emissions and distant acid rain. They have established that a national reduction in SO2 emissions exceeding 50 percent will lead to a proportionate reduction in acid deposition and effectively end damage to lakes and streams. EDF's work was also the first to bring acid rain to the fore as more than just an Eastern regional issue, when we showed that SO2 levels at Southwestern copper smelters corresponded closely with the levels of acid rain falling in the Rockies up to 1000 miles away. At the same time, we found serious health problems faced by asthmatics near the smelters. PHOTO: Trustee John Firor at the National Center for Atmospheric Research with attorney Robert Yuhnke, who led the successful smelter cases. (Photo by T. Charles Erickson.) On the basis of these findings, EDF sued the owners of the two largest Southwestern sources of sulfur pollution, in 1984. After a lengthy legal struggle, we prevailed in the closure of one environmentally outmoded copper smelter and compliance of the second smelter with clean air standards under a court-ordered agreement. As a further result, a new Mexican smelter 60 miles from the border is being fitted with pollution abatement equipment. These combined actions will remove more than 975,000 tons of SO2 annually from the air of the Rocky Mountain West, effectively ending the threat of acid rain damage in the region. Steps toward a nationwide solution The federal government remains deadlocked on implementing such measures to control acid rain in the rest of the nation, even though last year, for the first time, the President belatedly cited acid rain as a severe environmental problem. Nationally, about two-thirds of sulfur emissions come from coal-burning electric power plants, and available technology can reduce these emissions through vigorous energy conservation together with the use of stack scrubbers and low sulfur coal. EDF has therefore joined with seven state governments and three other environmental organizations to sue EPA for failure to set or enforce sulfur emission standards adequate to stop acid rain damage under the Clean Air Act. PHOTO: Dr. Rebecca Goldburg with Dr. Michael Oppenheimer, who first proved a direct correlation between sulfur emissions and distant acid rain. (Photo by Doug Goodman.) EDF has also helped in drafting or enacting state laws controlling sulfur and nitrogen pollution in New York, New Hampshire, Massachusetts, Minnesota, and Wisconsin. State laws serve as a model, and put greater pressure on Congress to pass effective national controls. To deal in the long run with acid rain and the related problem of global warming known a the greenhouse effect, it will be necessary to make a transition away from dependence on fossil fuels and toward alternative energy sources. Cooperative efforts with industry to expand the kind of energy initiatives that EDF pioneered in California will be urgently needed as the nation--and the world--begin to make this complex transition.</t>
  </si>
  <si>
    <t>Protecting Human Health in an Age of Chemical Dependence</t>
  </si>
  <si>
    <t>EDF has been fighting to prevent chemical damage to the environment and human health ever since our founders discovered that DDT was concentrating not only in ospreys' eggs but also in mothers' milk. Over the years, EDF efforts have achieved comprehensive bans on such carcinogens as the hormone DES, industrial PCB's, and TRIS, a flame retardant once widely applied to children's sleepwear. We won stringent limits on land disposal of dioxins, which cause birth defects and impaired fetal development as well as cancer, and we continue to sue EPA to enact our complete blueprint for dioxin control. EDF was first to expose the dangers of lead as the nation's number one urban airborne pollutant. Our 17-year effort to remove this poison from the environment has resulted in a 90 percent reduction of lead additives in gasoline, effective last year. We also proposed an alternative to EPA's suggested standard for lead in drinking water, pointing to evidence that a majority of Americans already have bloodstream concentrations of lead above the level considered dangerous to health. We forced the municipal incinerator industry to recognize that incineration of trash produces lead, dioxin, and other toxins at hazardous concentrations in the ash residue. EDF revealed extensive data showing that incinerator fly ash had consistently failed the federal toxicity test; we then used this data to serve notice on 120 incinerator operators, establishing their legal obligation to manage ash residue safely under provisions of the Resource Conservation and Recovery Act. The cost of appropriate management of incinerator ash shifts the economics of waste disposal toward the preferable alternatives of recycling and source reduction. Reducing exposure to toxic threats A milestone in our 10-year campaign to rid the environment of asbestos, one of the most significant environmental causes of cancer, was achieved this fall when EPA issued regulations mandating removal of asbestos hazards in some 30,000 schools attended by 15 million children. The requirement for asbestos regulations first arose as a result of an EDF lawsuit filed in conjunction with a school employees' union. EDF continues to negotiate with EPA for asbestos removal from all workplaces and public buildings, and for a ban on future asbestos uses. The past year saw several regional achievements with national implications for the future of toxic chemical policy. In California, voters enacted by an overwhelming majority the Safe Drinking Water and Toxic Enforcement Act (Proposition 65). EDF conceived, wrote, and led the fight for this initiative measure, which has been called the single most important piece of environmental law in the last 20 years because of its ability to break through the legal and technical logjams that have impeded the enforcement of key toxics laws to date. PHOTO: Trustee with attorney and scientists David Bailey, who won protection for coastal fisheries threatened by toxic TBT in ship paint. (Photo by T. Charles Erickson.) In Virginia, EDF helped draft and pass the first state law restricting use of the marine paint additive tributyltin (TBT), a toxin to shellfish and other aquatic life. With this precedent, Virginia has taken a significant step in protecting the imperiled Chesapeake Bay estuary system and set an example for legislation that has now been passed in Maryland, New York, Maine, Washington, Oregon and Alaska. And in West Virginia, we began a major project dealing with toxic water pollution in the heavily industrialized Kanawha Valley.</t>
  </si>
  <si>
    <t>A Report from the Chairman and the Executive Director</t>
  </si>
  <si>
    <t>https://web.archive.org/web/19970710160840/http://www.edf.org/pubs/AnnualReport/1986/</t>
  </si>
  <si>
    <t>1986 was a year of important victories and record growth for the Environmental Defense Fund. EDF believes America hungers for environmental organizations that don't solely oppose, but themselves generate innovative solutions to environmental problems. To help satisfy this need, we have initiated, expanded, and adapted EDF programs, and have augmented our unique legal-scientific teams with additional economists and computer experts. The late 1980s will see American conservationists embrace a third stage in environmentalism's evolution. From its initial focus, at the beginning of the century, on stemming the direct loss of wildlife and wilderness, environmentalism moved in the 1960s toward working to halt abusive pollution that was contaminating water, land, and air, endangering species and food chains, and damaging human health. EDF was founded at the start of this second phase almost 20 years ago, with the vision of preserving the evidence of environmental science before courts of law, in legislatures, and at administrative agencies. As a nonpartisan organization, EDF has worked in Congress to develop environmental legislation, in the courts to enforce laws and establish legal precedents, in federal agencies to create regulatory programs and see them through, and in the states to strengthen local environmental constituencies. Without compromising these traditional commitments, the new stage of environmentalism broadens the agenda to include environmentally-sound planning for economic growth, jobs, agricultural productivity, power for industry and consumers and sensible international development policies. As we make the transition to environmentalism's third stage, the need will be great than ever for EDF's skilled advocacy, scientific expertise, economic analysis, and technological imagination. Our budget growth is enabling us to expand our multidisciplinary professional teams to meet this challenge. In the year past, we added a Ph.D. economist, Daniel J. Dudek, to our New York headquarters; a health scientist, Amanda Phillips, to our Washington staff; and a Ph.D. ecologist, Rebecca Goldburg who has joined the EDF team investigating acid rain. We also secured funds to add new attorneys in our Washington and Virginia offices to concentrate on toxic chemical issues and appointed our second computer-based economic analyst, David Yardas, in California. We moved ahead during the year on several key fronts. We inaugurated the Environmental Information Exchange, which gives state-level environmental groups access to EDF's professional expertise through a computer-assisted network. Our campaign for appropriate Third World development strategies that protect sensitive resources achieved its first critical success when the World Bank took formal steps in April to commit more resources, personnel, and attention to environmental factors in its multibillion-dollar loan decisions. We won our federal suit charging the Office of Management and Budget with illegally blocking the Environmental Protection Agency from establishing safety standards for underground toxic chemical storage tanks. This was the first time a federal court has ruled against OMB's obstructionist policies. Perhaps most gratifying of all, we were able to convince Western regional polluters and the government of Mexico to reduce sulfur dioxide emissions in the Rocky Mountain West by 50%, a giant step in the EDF campaign that began with our discovery that distant smelter emissions were threatening Western high altitude watersheds. EDF's growing reputation for viable and innovative solutions to environmental problems was reflected in our best financial year ever. Support and revenues climbed to 4.8 million, a 44% growth for the year. Additionally, contributions designated for use in future years stood at over $1 million, more than doubling the amount of a year ago. The professionals who comprise the EDF organization are enabling us to prevail in our longstanding efforts to protect wildlife, habitats, natural resources, and human health. We thank them for their dedication. To all our members, friends, supporting foundations, and trustees, we express our appreciation for your confidence. The Environmental Defense Fund, as it exists today and as you help it evolve, will be a potent force for positive resolution of environmental conflicts in the years to come.</t>
  </si>
  <si>
    <t>Reducing Human Exposure to Toxic Threats</t>
  </si>
  <si>
    <t>No other environmental group has EDF's long familiarity with toxic chemical issues. Our focus on preventing chemical damage to the environment and human health dates back nearly 20 years to our campaign to ban the pesticide DDT because of its harm to ospreys and other wildlife, and its alarming presence in mothers' milk. Today EDF is leading the way into a new era of toxic chemical control based on a two-fold approach: first, working to reduce the amount of dangerous waste produced to begin with, and second, enforcing rational and effective regulations to ensure safe disposal of what remains. Because safe disposal is so costly, the best economic policy is to reduce the size of the toxic waste stream at its source, in part by reclaiming and reusing chemicals instead of discarding them. In June, EDF Senior Attorney David Roe and scientist Shelly D. Guyer released a seminal study, Approaches to Source Reduction, which suggests practical actions government and industry can take to limit the creation of hazardous waste. For the waste stream that remains, EDF advocates strong health-based disposal regulations and strict enforcement. When Congress recently ordered toxic dumpsite owners to certify their compliance with environmental laws, a study by EDF scientist Linda E. Greer showed that two-thirds of the dumps chose instead to shut down. This discovery began a major EDF effort to guard against future groundwater contamination by chemical leakage from these 1,001 sites. Toxics and Human Health The year past saw several successes with the promise of immediate benefits to human health. Primarily through the efforts of EDF Toxicologist Dr. Ellen K. Silbergeld, who sits on EPA's Clean Air Science Advisory Committee on Lead, strong new restrictions on the use of lead in gasoline have been implemented, substantially cutting down lead pollution at its source. Dr. Silbergeld's research has shown that reducing lead in gas can prevent as many as 250,000 cases of lead poisoning in children annually. EDF's recommended airborne lead standard will also be adopted to control incinerators and other sources. EDF's long campaign to reduce human exposure to asbestos culminated this year in EPA's first formal proposals to ban all its remaining uses. In March, EDF attorney Robert V. Percival won a key precedent in federal court, establishing that the Office of Management and Budget had illegally blocked EPA's issuance of hazardous waste regulations mandated by Congress. The case involved preventing toxic leakage from underground tanks like those in San Jose, California, where the drinking water was contaminated and increased rates of spontaneous abortions and heart abnormalities were occurring. In another clean water action, attorney David S. Bailey won an agreement from EPA requiring major reforms in the National Pollution Discharge Elimination System in Virginia, which will lead to new nationwide performance standards.</t>
  </si>
  <si>
    <t>Expanding EDF's Role in International Work</t>
  </si>
  <si>
    <t>Encouraging developments took place in EDF's international conservation efforts this year in the area of international development policy. Two-thirds of the planet's population and land mass lies in developing countries that have suffered increasingly from two related crises: the crisis of underdevelopment and poverty, and an environmental crisis that threatens the resource base on which all development depends. Massive deforestation, erosion, and desertification are devastating large areas of the Third World. The four multilateral development banks (MDB's) are a major influence on the management of global natural resources through their lending of over $22 billion annually to Third World nations for development projects. Until recently, environmental safeguards had been largely ignored, as the banks continued to finance large-scale jungle colonization schemes and unsustainable agriculture and energy programs. Tropical rainforests draw fire EDF Senior Attorney Bruce M. Rich began to change this outlook by waging a successful campaign in Congress, the offices of the MDB's, and the U.S. Treasury and State Departments, to make environmental factors more central to the banks' lending policies. Rich succeeded in focusing international attention on a disastrous tropical forest colonization plan financed by the World Bank in northwestern Brazil. The $1.6 billion project, known as Polonoroeste, involves a 1000-mile highway and unsustainable agriculture, and risks destroying rainforests and indigenous cultures in an area of the Amazon basin three-quarters the size of France. Rich testified at more than a dozen Congressional hearings, then drafted the major points of an environmental reform policy to guide U.S. participation in the MDB's. The plan won bipartisan approval by key Congressional committees and the Treasury Department, leading the U.S. Executive Director of the Inter-American Development Bank (IDB) to abstain from approving a $73 million loan for rebuilding and colonization in the northwest Brazilian state of Acre, the first time any MDB director had abstained from a vote on environmental grounds. Rich then worked with Brazilian environmentalists and indigenous rights advocates to promote an environmental protection plan for Acre, which the IDB has now insisted be a precondition for any loan disbursements to the project. In the last 12 months, Congress passed new legislation proposed and drafted by Rich, advocating further environmental reforms in MDB loan policies. In response, the World Bank's Board of Executive Directors formally enjoined the Bank to devote more attention and resources to environmental issues. Rich also called U.S. attention to the disastrous environmental implications of a $500 million loan for dam construction in the Amazon rainforest, resulting in the U.S. voting against this loan on environmental grounds, setting another precedent in the World Bank.</t>
  </si>
  <si>
    <t>EDF's scientific studies of acid rain are recognized as the leading edge of research on the relation between sulfur emissions and acid rain levels. It was interdisciplinary work by Senior Scientist Dr. Michael Oppenheimer and EDF Rocky Mountain Office Attorney Robert E. Yuhnke that first demonstrated to the nation that acid rain was threatening Western watersheds and air quality, bringing acid rain to the fore as more than just an Eastern regional issue. Yuhnke's investigations of the effects of Arizona copper smelter emissions on Western mountain lakes led to Oppenheimer's research, which proved that long-range transport of sulfur pollutants increases the acidity of precipitation up to 1,000 miles away. EDF studies also established the linearity principle, showing that a reduction in sulfur dioxide (SO2) emissions at their source will lead to a proportionate reduction in subsequent acid deposition. Underscoring the effectiveness of the partnership of science and law, 1986 saw solid achievements on the road to ending acid rain's $10 billion annual damage to water, forests, air quality, and structural materials, and air pollution's related harm to human health. For the first time, President Reagan cited acid rain as a severe environmental problem that must be controlled. Period of record progress Culminating the long EDF campaign to prevent acid rain damage in the Western United States, the owners of the two largest sources of sulfur pollution in the West made commitments this year to total cleanup of emissions. A third smelter will be brought into compliance next years. These actions will remove nearly 1,000,000 tons of SO2 from the air of the intermountain West by the spring of 1988. In addition, Yuhnke and EDF attorneys James T.B. Tripp and Michael E. Herz charged EPA in federal court with failure to set or enforce sulfur emission standards adequate to stop acid rain damage and protect the health of asthma sufferers who live near sulfur pollution sources. EDF's lawsuit was joined by seven states and three other environmental organizations. Finally, working at the state level in conjunction with the Environmental Information Exchange, EDF assisted in passage of new acid rain control programs in Massachusetts, Minnesota, and Wisconsin, in the last case helping win the biggest reduction in SO2 pollution so far. These states join New York and New Hampshire, where EDF helped enact earlier acid rain controls. EDF believes that each state in turn passing its own acid rain legislation puts greater pressure on Congress to enact strong national controls, our priority objective.</t>
  </si>
  <si>
    <t>Protecting Wildlife on Land and Sea</t>
  </si>
  <si>
    <t>EDF is looked to not only by other environmental groups but also by government agencies as the authoritative voice of wildlife conservation law. Here at EDF, our client is not only the Antarctic Emperor Penguin or the endangered Florida Panther, but biological diversity itself. In protecting endangered animals and plants, and preventing destruction of habitats vital to their survival, we seek to demonstrate the fundamental continuity between humans and the natural world. During the last 12 months EDF played a key role in efforts on Capitol Hill to protect threatened species, including the California sea otter, as well as fishes of Nevada's Pyramid Lake vital to the area's Indian population. In the U.S. Supreme Court, EDF represented other major national environmental groups in a successful defense of the government's authority to protect our national symbol, the Bald Eagle, from hunting. EDF also won decisions in three court cases protecting critical wetland habitats. Wildlife Scientist Bruce S. Manheim, a member of the U.S. delegation to the Convention on the Conservation of Antarctic Marine Living Resources, helped secure new concessions from fishing nations to protect Antarctic marine life. At the invitation of the National Marine Fisheries Service and the Marine Mammal Commission, attorney Michael J. Bean proposed legal strategies to control plastic pollution in the marine environment, where sea birds and marine animals die from ingesting or becoming entangled in plastic fishing gear and packaging material discarded at sea. EDF is also working to promote U.S ratification of the international MARPOL Annex V, which would control the dumping of plastics from ships.</t>
  </si>
  <si>
    <t>Finding innovative ways to turn water conflicts into cooperation is the hallmark of EDF's water resource experts. Imaginative master planning can satisfy both cities' and farmers' competing needs for clean water, while protecting rivers and wildlife habitats. "EDF's objectives," says economist Dr. Zach Willey, "are to create economic incentives for farmers to reduce pollution from agricultural chemicals, increase irrigation efficiency, and transfer conserved water to urban districts. By this we seek to eliminate the need for environmentally-destructive dams and river diversions." Dr. Willey, agricultural chemist Dr. Terry Anne Young, and attorneys Tom Graff and John Krautkraemer are part of a new leadership changing the course of California water management. In the San Joaquin Valley, for example, where toxic runoff from irrigation has been poisoning the Kesterson Wildlife Reservoir, major agribusiness interests reversed their support for a pipeline to dump the runoff into San Francisco Bay, and agreed instead to work with EDF on alternative solutions. Conservation wins wider acceptance EDF water quality engineer Dr. Daniel F. Luecke has promoted similar measures in roundtable discussions convened by Colorado Governor Richard D. Lamm. One outcome of his efforts can be seen in Lamm's appointment of EDF Executive Director Frederic D. Krupp to the Western Governors' Association Water Efficiency Task Force. The governors subsequently gave their unanimous endorsement to policies long advocated by EDF as alternatives to large-scale water projects. EDF's efforts also ended plans this year to dam Utah's free-flowing White River, after we showed that water supply objectives could be met without building a dam.</t>
  </si>
  <si>
    <t>Planning for Sustainable Growth</t>
  </si>
  <si>
    <t>EDF's resolve to bring fresh thinking into the arena of environmentally-sound economic planning had impact this year in several sectors. The ELFIN computer model, developed by EDF's Daniel A. Kirshner, is changing the nation's thinking about electric power growth by demonstrating the cost effectiveness of energy conservation and alternative energy sources over major power plant construction. This year saw widespread new use of ELFIN, following last year's lease of the model by its greatest former foe, Pacific Gas and Electric Company. Both of California's primary regulatory commissions are now using ELFIN as their standard model for electric power planning, and several other states are considering the model for the exact purpose EDF designed it: allowing utilities to profit from energy conservation. Safeguarding the ozone layer In the international arena, EDF Economist Dr. Daniel J. Dudek proposed to EPA and the United Nations Environmental Programme a method for controlling production of chlorofluorocarbons (CFCs), the widely used chemicals that threaten to expose the earth to rising levels of ultraviolet radiation by depleting the stratospheric ozone layer. Dr. Dudek's recommendations would stimulate a new market for reuse of CFCs, thereby promoting conservation and reducing emissions into the atmosphere, without disrupting the industries dependent upon these chemicals. In another conservation initiative, EDF presented the New York Department of Environmental Conservation with measures to promote recycling of municipal refuse, by developing consistent markets for secondary materials.</t>
  </si>
  <si>
    <t>Linking State Groups in National Network</t>
  </si>
  <si>
    <t>Through its new network known as the Environmental Information Exchange (EIE), EDF is responding to the scientific, legal, and communications needs of state and local environmental groups concerned with incineration and resource recovery problems, groundwater protection, hazardous waste regulation, acid rain control, emission standards, and wildlife conservation. Spotlight shifting to states As the trend continues toward implementing and enforcing regulations at the state level, environmental advocacy groups in each state are shouldering a growing burden for monitoring and resolving environmental conflicts. Under the direction of EDF's Denise Shaffer-Berne, EIE operates a sophisticated computer network to provide participants, with or without computers, access to the expertise of EDF's professional staff, and to the most powerful research databases available. With ten groups in Connecticut, Illinois, Michigan, Ohio, and Wisconsin already part of the pilot program, EDF hopes to expand the Exchange to other regions, helping state and national groups develop joint strategies to increase efficiency, avoid duplication of effort, and encourage the unity necessary for the environmental movement to have its greatest impact. Among EIE's early victories, EDF attorney David J. Lennett joined forces this year with the Connecticut Fund for the Environment to radically improve Connecticut's regulations governing closure of hazardous waste facilities. In Ohio, EDF worked closely with the Ohio Environmental Council in completing the first statewide groundwater protection strategy ever developed by citizen groups.</t>
  </si>
  <si>
    <t>Toxic Chemicals &amp; Waste</t>
  </si>
  <si>
    <t>https://www.google.com/url?q=https://web.archive.org/web/19970710160847/http://www.edf.org/pubs/AnnualReport/1985/&amp;sa=D&amp;source=editors&amp;ust=1640641843639431&amp;usg=AOvVaw3ZSjafalVAOj7aP1FuQ5aY</t>
  </si>
  <si>
    <t>EDF used its early DDT victories as a foundation for building a major effort to protect public health and the environment from exposure to toxic substances, an effort based on sound science and rational economics. No other environmental group has EDF's long familiarity with toxic chemical issues, or the accumulated expertise represented by EDF's staff. EDF continues to lead the struggle for better controls over hazardous wastes, radiation, and industrial chemicals. Meanwhile, EDF is also developing an entirely new approach to waste disposal problems--Integrated Waste Management--which assumes that any long-term solution requires greatly reducing the amount of wastes created in the first place. A 15-year EDF fight to reduce lead in gasoline met victory in July when new lead limits went into effect. EDF medical and economic data and an EDF-proposed timetable prompted the new reductions--the largest since lead phasedown began in 1973. EDF won a landmark order removing the most dangerous PCB transformers from use. As a result of an EDF petition, the Environmental Protection Agency (EPA) agreed to require chemical manufacturers to test their products for dioxin contamination. EDF sued to force implementation of the rest of its blueprint for dioxin control. EDF joined a school employees' union lawsuit to force EPA to set standards for removing asbestos hazards from schools and public buildings. An EDF suit overturned EPA's decision not to require cleanup of groundwater contaminated by uranium tailings at nearly 20 sites in the West. Another successful EDF suit compelled EPA to set health and safety requirements for the disposal of radioactive waste from nuclear power plants. EDF is also challenging inadequate EPA standards meant to prevent cancers caused by exposure to radiation from uranium mines and mills, nuclear power plants, and weapons plants. The standards, issued years late, allow the continued sacrifice of many lives that could be saved at an overall monthly cost of 9¢ per electric consumer. Eighty percent of hazardous waste in America is disposed of on land, though most experts agree that all landfills eventually leak. EDF has taken the lead on this problem, winning fundamental reforms in last year's reauthorization of the Resource Conservation and Recovery Act (RCRA). In 1985, EDF spearheaded efforts to ensure that these crucial RCRA reforms are properly carried out. EDF scientists are working with EPA to implement one major RCRA reform: a measure phasing out all land disposal of hazardous wastes that cannot be shown to be safely managed on land. EDF took direct action against a major source of EPA's chronic inability to issue strong hazardous waste regulations in a timely manner: in a precedentsetting lawsuit EDF charged the Office of Management and Budget with illegal interference in EPA's rulemaking. EDF won a key measure aimed at the nation's main source of groundwater contamination, leaking underground storage tanks. Bare steel tanks--the kind most subject to corrosion and leaks--are banned until EPA can develop more protective design standards. EDF alerted Congress to the widespread failure of dumpsites to monitor for leaks, as EPA rules require. As a direct result, such dumpsites will be forced to comply or shut down. A study by EDF and others showed that every one of California's top-category disposal sites for hazardous wastes is leaking. EDF successfully challenged inadequate dumpsite closure plans and got EPA to close a major loophole in the law. EDF legal action forced EPA to end an exemption that had allowed wastes from mining and smelter operations to escape regulation. A plea from Maryland residents whose water supply is being polluted by cyanide from a nearby aluminum smelter led to the EDF suit. Integrated Waste Management Land disposal, for both toxic wastes and municipal garbage, is now widely seen as unsafe and obsolete, thanks in part to EDF's efforts. But the primary option now being considered--incineration--is equally shortsighted and poses major new environmental risks and costs. The alternative EDF is proposing instead, Integrated Waste Management, encompasses: (1) an aggressive search for positive measures, such as recycling, to reduce future wastes while also producing economic benefits; (2) a balance of incentives for new approaches with no letdown in enforcement of existing health and safety controls; and (3) recognition of the need for transitional measures during the shift to a system based on waste reduction. In an early example of this approach, a landmark EDF analysis compared New York City's plan to build five garbage incinerators with an equivalent recycling program, and found that recycling could be both more effective and cheaper. As a result the City has agreed to pursue recycling on a scale and timetable equivalent to incineration and to compare the two strategies side by side to guide future planning.</t>
  </si>
  <si>
    <t>Water Resources &amp; Land Use</t>
  </si>
  <si>
    <t>EDF's interdisciplinary teams work to protect water supplies and aquatic ecosystems by developing reasonable, cost-effective alternatives to proposed dams, river diversions, and wetland drainage projects and by convincing policy makers that these alternatives are preferable--both environmentally and financially--to traditional large-scale water projects. In the semi-arid West, EDF seeks more efficient use of water, particularly in agriculture, and greater protection of wild rivers. In the South and East, EDF works to protect drinking water supplies and to preserve coastal and freshwater wetlands and wetland habitats. EDF's water resource planners have repeatedly found imaginative ways to turn water conflicts into cooperation. A consensus is developing across the country for reforms EDF has long advocated. One innovative EDF idea is helping to ease a threat in California's fertile San Joaquin Valley, where farmers face possible shutdown by the Interior Department unless they stop draining runoff from irrigation into the Kesterson Wildlife Refuge. Toxic accumulations of selenium in the runoff have caused deaths and birth defects in waterfowl and fish and threatened drinking water supplies. EDF proposes first to improve irrigation efficiency to reduce runoff; second to purify the remaining runoff in desalting plants, recovering up to 90% as fresh water for reuse or resale, and removing marketable chemicals; and, finally, to place the residual brine in solar ponds to generate electricity. Much of the plan's cost would be recouped through transfer of the water saved by these measures. In a historic reversal, major Valley farmers have backed EDF's plan, abandoning long support for a multi-billion-dollar drain proposed to carry off the toxic runoff for dumping into San Francisco Bay. In late 1985, Congress gave joint approval to EDF and the growers' association to pursue EDF's plan. A novel EDF idea for supplying water to southern California cities will soon be implemented. The Metropolitan Water District will finance measures to conserve water in the agricultural Imperial Irrigation District, in return for use of the saved water--a far cheaper and less destructive source of new water than damming or diverting more northern California rivers. A private corporation has announced its willingness to invest up to $500 million to advance the water trade. In the Rocky Mountains, EDF analyses are convincing officials that conservation, small water projects, and other alternatives they have ignored in the past are better ways of meeting Denver's future water needs than costly dams and diversion canals on wilderness rivers. EDF's models led the Corps of Engineers to reduce its long-range demand forecasts and to look seriously at conservation and small project alternatives. The U.S. Supreme Court upheld California wild rivers preservation in 1985--a victory ending a 20-year effort in which EDF took a lead role. EDF is working to promote alternatives to needless dams on the Yampa and White Rivers--the last wild rivers in the upper Colorado River basin, both sanctuaries for endangered fish. A 1985 EDF analysis identified non-dam alternatives that are more cost-effective than the White River project, a water supply dam for synfuels projects that may never be built. And a huge hydroelectric complex on the Yampa has been stalled since a 1982 EDF analysis showed that no market exists for its power and that cheaper, less damaging power sources exist. EDF efforts led Virginia to adopt strict water quality standards for mercury contamination, setting a precedent for other states to protect their water supplies by taking the initiative to replace weak federal standards. In 1985, EDF worked to protect wetlands in Florida, Louisiana, Massachusetts, New Jersey, New York, and Virginia. In Louisiana, EDF convinced a federal court that the Corps of Engineers must reassess the effects of a flood control project on 20,000 acres of wetland forests. EDF is completing an economic analysis of the role of federal agricultural water projects in promoting the destruction of wetland forests in the Lower Mississippi. In Massachusetts, an EDF federal court action helped sustain EPA's right under the Clean Water Act to investigate a permit granted by the Corps of Engineers allowing a developer to fill a wetland for a shopping mall.</t>
  </si>
  <si>
    <t>Wildlife &amp; Habitat</t>
  </si>
  <si>
    <t>EDF has remained in the forefront of many of the nation's major wildlife conservation victories since it began the DDT case nearly 20 years ago. Its continuing efforts seek to protect endangered animals and plants and to prevent the destruction of habitats vital to the survival of wild species. The fundamental goal of EDF's wildlife work is the preservation of biological diversity. Major discoveries resulting from the study of wild species are still being made in agriculture, science, and medicine. Only by halting or slowing the loss of rare plant and animal species can we preserve an irreplaceable genetic endowment of great value for the future. One of our nation's laws and one international treaty are vital to preserving the diversity of wildlife: the Endangered Species Act and the Convention on International Trade in Endangered Species. The efforts of EDF's attorneys and scientists to strengthen these measures have made EDF a recognized leader in wildlife conservation. In 1985, EDF led the fight to convince Congress to reauthorize a stronger Endangered Species Act. EDF helped win more funding to implement the Act and helped head off amendments that would have weakened it. EDF drafted a new provision for the Act to protect species that have been identified for future listing, but are not yet protected. There are more than a thousand such "candidate" species in the United States, and several have perished while awaiting listing. EDF will work to ensure that these species are effectively protected. EDF has launched a major project to protect rare wild plants, a neglected area of conservation. Although the Endangered Species Act considers protection at the state level to be essential, few states have adopted plant conservation programs on their own. EDF worked in 29 states to develop programs that meet the Act's standards and can thereby qualify for federal funding assistance. Nine of the 29 received approval in 1985 and most of the others are expected to be approved in 1986. EDF also worked with several federal land management agencies to promote policies more appropriate to the conservation of rare wild plants, particularly those not yet protected by the Endangered Species Act. The Western conflict between activities that deplete scarce water supplies and the protection of endangered fish may be the most serious clash now involving endangered species. In 1985, EDF has made major progress toward a long-term resolution of this problem. EDF has taken the lead in negotiating policy changes that would insure sufficient water for the fish to survive while permitting responsible water development. An agreement is in sight that, if it becomes final, could defuse this volatile and politically significant Western controversy. The centerpiece of EDF's international conservation work has been the effort to protect the Antarctic environment from needless destruction as the developed world increasingly turns its attention to the rich resources of this last major wilderness on Earth. EDF was a major figure in negotiating the 1980 international treaty to protect Antarctic marine resources. At 1985 meetings of this treaty, EDF played a unique insider role as the only U.S. environmental organization participating at the delegate level. An EDF scientist served as an official U.S. delegate, both at the meetings and in key preliminary deliberations. EDF has highlighted the growing threat to marine life from discarded fishing nets, gear and other debris of our modern plastic society. An EDF report identifying measures to reduce this threat was presented at a workshop of marine scientists from ten nations, setting the stage for further research and action to combat the problem. The recent addition of an attorney experienced in the arena of international environmental and economic development will support a major new EDF effort in the Third World. EDF will work to identify positive development strategies that protect sensitive global environmental resources while meeting the economic needs of developing nations. EDF's pioneering work in preserving our own country's resources by identifying less destructive yet economically attractive ways to handle growth, is a model for this new effort.</t>
  </si>
  <si>
    <t>Energy &amp; Air Quality</t>
  </si>
  <si>
    <t>EDF's nationally respected energy program continues to identify ways of meeting the country's energy needs with minimum harm to the environment, increasingly focusing attention on air quality impacts. In addressing energy issues, EDF expanded its partnership of science and law with the addition of economists and computer experts. Instead of simply opposing new power plants, EDF sought to show utility companies that there are fully effective alternatives for developing new energy, ones that improve the utilities' own financial situation and protect the environment as well. EDF's California staff developed a computer model to compare the cost-effectiveness of traditional utility investments with alternatives that save energy or increase efficiency. Examples are insulation, cogeneration, load management, and incentives for using water heater wraps and energy-saving appliances. Such alternatives are cheaper, more quickly available, less capital intensive, and far less environmentally harmful than large power plants. Repeatedly, EDF has shown that they also make good business sense. "EDF is in the vanguard of a major shift in the national debates over energy and the environment," the Wall Street Journal has said. The computer model developed by EDF, which goes by the name of ELFIN, has won unique recognition. The California Public Utilities Commission is now adopting ELFIN as the model to be used in a variety of official proceedings. And Pacific Gas and Electric Company, which spent years fighting ELFIN in every detail, has now leased the model from EDF. Meanwhile, all of California's major utilities have accepted EDF's ideas, dropping plans for power plants in favor of commitments to conservation and alternative energy sources. In 1985, New York utilities began a $25 million conservation program ordered by the N.Y. Public Service Commission after an EDF ELFIN-based analysis showed that investing in conservation would be more cost-effective than building new power plants. The Power Authority of the State of New York also embraced EDF's energy ideas this year. Air Quality EDF is a national leader in efforts to reduce acid pollution created by fossil fuel burning, pollution caused primarily by oxides of sulfur and nitrogen emitted from coal-burning power plants, other industries, and motor vehicles. This pollution is chemically transformed in the atmosphere and falls to the earth as acidic rain, snow, fog, or dust. A trailblazing EDF study proved--for the first time--a direct link between sulfur dioxide (S02) pollution and acid rain. EDF demonstrated an exact correspondence between fluctuating rates of sulfur emissions from Southwestern copper smelters (the source of about 70% of Rocky Mountain SO2) and the levels of acid rain near mountain lakes as far as a thousand miles away. EDF's study was published in the prestigious journal SCIENCE, drawing national attention to acid rain and sparking the first Western efforts to control smelter emissions. The U.S. has begun negotiations with Mexico to control smelters in both nations and Congress has renewed its efforts to pass federal acid rain control legislation. EDF evidence of acid rain threats to Rocky Mountain lakes was the basis for a landmark Environmental Protection Agency order requiring use of antipollution technology to achieve 80% removal of nitrogen oxide at a planned Colorado oil shale plant. New York also ordered Central Hudson Gas &amp; Electric Company to cut SO2 emissions substantially and rejected a plan to build taller smokestacks, which only disperse acid pollutants over greater distances. EDF is assisting in drafting state laws and regulations to control SO2 emissions. EDF helped New Hampshire in 1985 to become the third state to adopt an acid rain law; others will follow in 1986.</t>
  </si>
  <si>
    <t>Partnership of Science &amp; Law</t>
  </si>
  <si>
    <t>The remarkable return of the osprey, bald eagle and peregrine falcon in the last decade is quiet confirmation of the original vision on which EDF was formed--the vision that science and law could join forces and win lasting changes to prevent and even reverse environmental damage. Nearly twenty years ago, the scientists and naturalists who founded EDF joined with a skilled attorney for six days of testimony in a Long Island courtroom. Together they presented evidence that DDT had devastated the osprey population, reducing the average number of chicks from 2.0 per nest to 0.07. The pesticide had caused osprey eggshells to become so thin that a mother trying to incubate her eggs would often break them instead. This dramatic testimony soon resulted in the elimination of DDT in local mosquito control. The EDF brand of teamwork, combining sound scientific evidence with legal action to protect the environment, had never been tried before. But when DDT was found to be harming eagles, falcons, and other wildlife across the countryside, EDF pursued its case from one state to the next, ultimately convincing the Environmental Protection Agency to ban the use of DDT nationwide in 1972. EDF presented not only the case against DDT, but also the case for better alternatives such as biological controls and natural predators. Thus began the EDF tradition of meeting environmental problems with new and positive solutions, not empty opposition. In tackling the problems of coal and nuclear power plants, for example, EDF economists using innovative computer methods proved--to the electric companies' astonishment and initial disbelief--that conservation and alternative energy sources would make better business sense, for the utilities themselves, than new power plant construction. It was a breakthrough that has since had widespread impact on energy planning. EDF continues to create new partnerships and new strategies for environmental protection. Today, an interdisciplinary team is building an entirely new approach to the problems of hazardous and solid waste; fresh economic thinking is overcoming old conflicts over scarce Western water supplies; and rigorous science is breaking new ground in the field of acid rain. At the same time, we are reaping the benefits of EDF's early strategy. The peregrine falcon is staging a dramatic comeback the bald eagle has more than doubled its reproduction since the DDT case was won, and the osprey--living symbol of EDF's historic efforts--is nearing its pre-DDT numbers, averaging 1.32 chicks per nest in 1985 and once again becoming a common sight along our waterways. Hence EDF's first story has come full circle, lending energy to the quest as EDF continues to search for innovative solutions to some of today's toughest environmental problems.</t>
  </si>
  <si>
    <t>Letters from the Chairman and the Director</t>
  </si>
  <si>
    <t>EDF has just closed an extraordinary year, extraordinary in two senses. First, the professional staff achieved several impressive breakthroughs, outstanding even by EDF standards: Dr. Michael Oppenheimer, attorney Robert Yuhnke and researcher Charles Epstein published the first scientific study on acid rain showing a direct correspondence between sulfur dioxide emissions and changes in the acidity of precipitation hundreds of miles downwind. Their report received front page coverage in The New York Times and was published in the journal SCIENCE. Dr. Ellen Silbergeld and attorney Robert Percival succeeded in persuading the Environmental Protection Agency to accelerate the total removal of lead from gasoline, resolving a health problem that was reaching epidemic proportions. Dr. Zach Willey and attorney Thomas Graff developed what The New York Times hailed as an "ingenious plan" for trading surplus agricultural water to urban water districts in exchange for water conservation capital improvements. The second sense in which 1985 was extraordinary has to do with EDF's financial and administrative side. This was EDF's first year under the leadership of Executive Director Frederic D. Krupp. Fred, who was selected after an exhaustive search, has tackled necessary finance and management tasks with energy and skill: Support and revenue for the year was $3.4 million, easily the highest in EDF history. Additionally, contributions designated for use in future years (not included in the above) totalled $518,000, more than four times the amount so designated a year earlier. Two critical positions, those of Director of Finance and Director of Marketing, have recently been filled by experienced professionals, Barbara Reisman and Joel Plagenz. Our already impressive Board of Trustees has been strengthened by the addition of six newcomers--Nancy Alderman, Sally Bingham, Dr. Gene Likens, Robert Musser, Dr. Irving Selikoff, and Graham Wisner--who bring significant experience in science, health science, philanthropy and environmental law. These accomplishments, and the plans Fred Krupp has outlined for the future, make us proud of EDF and enthusiastic about its ability to play a constructive role in protecting our environment in the years to come.</t>
  </si>
  <si>
    <t>Water Resources Program</t>
  </si>
  <si>
    <t>https://web.archive.org/web/19970710160855/http://www.edf.org/pubs/AnnualReport/1984/</t>
  </si>
  <si>
    <t>EDF pursues a wide range of water resources cases to promote water conservation, to protect pristine ground and surface water supplies, and to preserve America's remaining wild rivers and undisturbed wetlands. Throughout these efforts, EDF develops and advocates alternative ways of managing valuable resources that are reasonable, non-destructive, and cost-effective, and seeks to convince water policy makers that such alternatives are not only environmentally preferable, but also more financially prudent than the traditional solution of building more large water projects. 1984 Highlights... EDF was the leader in a court case that upheld the "wild and scenic" designation of five untamed California rivers. EDF helped preserve the Tuolumne River in California by producing an economic analysis of preservation vs. development of the river. EDF demonstrated that, if appropriate techniques are used to value recreation and fisheries lost in river development, preservation is the better option economically, as well as environmentally. The City of Denver is establishing a Metropolitan-wide council to oversee the kind of water conservation program EDF has long urged. City and Federal officials have moved closer to EDF's view that conservation, use of groundwater and surplus irrigation water, and smaller projects can better meet Denver's needs than building the usual costly, destructive large-scale water projects. EDF worked to protect Southern bottomland hardwood forests, pressing for full enforcement of the landmark 1983 court ruling won by EDF. The decision requires Federal approval to clear wetlands for conversion to agriculture. Support grew for EDF's solution to the problem of toxic irrigation wastewater that threatens to destroy farmland in central California. Instead of the state's plan to build a costly drain to carry off the polluted water for discharge into San Francisco Bay, EDF advocates a program of water conservation and land retirement, combined with use of advanced technology to remove the salts and chemicals. The purified water could be reused and the salt residues stored in solar ponds to generate electricity. Private industry joined California's Governor and the U.S. Interior Secretary in endorsing EDF's plan to supply water for southern California cities. EDF advocates investment in measures to increase the efficiency of agricultural irrigation, in return for use of the water saved--a far less costly and environmentally damaging solution than the proposal to import more water from northern California. EDF helped protect wild tributaries of the Colorado River by showing that no market exists for power from a huge hydroelectric complex, and by suggesting more cost-effective alternatives than building a huge dam to supply water for proposed synfuels projects that may never be built. EDF worked to protect areas, such as the New Jersey and Long Island pine barrens and prime farmland in New Jersey and Virginia, that face intense development pressures. EDF supports protective land use ordinances, as well as an innovative plan to give marketable "development rights" to owners of environmentally sensitive land, as economic incentives to preserve their land.</t>
  </si>
  <si>
    <t>Toxic Chemicals Program</t>
  </si>
  <si>
    <t>Ever since EDF's birth in the ultimately successful battle to ban DDT, EDF has been in the forefront of efforts to reduce human and environmental exposure to toxic chemicals. EDF has repeatedly shown that effective regulation is both technically and economically feasible. 1984 Highlights... EDF won a 10-year battle against leaded gasoline, when its medical evidence--and its economic analysis of the costs and benefits of removing lead--prompted an EPA decision to drastically reduce lead in gasoline by the end of 1985, and eventually to ban lead entirely. In a controversial set of proceedings, EDF was the only party to propose a timetable for immediate reductions and total elimination of lead by 1988. EDF lead the successful effort for Congressional reauthorization of an improved Resource Conservation and Recovery Act (RCRA) to identify and regulate hazardous wastes, including a phase-out of landfills. Better Federal law has long been a major EDF goal and EDF led the fight to extend the scope of the original RCRA bill and close its loopholes. EDF also began a campaign to reauthorize strengthened bills on Superfund and the Toxic Substances Control Act, both scheduled to be reconsidered by Congress during 1985. EDF successfully worked with local citizens throughout the nation to close existing hazardous waste landfills, using safe, cost-effective methods. In October, EDF took legal action to force EPA to control all sources of highly toxic dioxins in the environment--in consumer products, air and waste discharges, and waste streams. EDF's aim in this effort is to ensure that the crisis at Times Beach, Missouri, will not be repeated. EDF also focused its attention on a new generation of garbage-burning incinerators, which could become a major source of dioxins. EDF lawyers and scientists worked with citizens and local governments in New York and California to develop proper emissions and operating guidelines to ensure that these plants are not a threat to health. With economic and scientific analysis, EDF showed that source reduction and recycling are important waste management strategies that can reduce garbage and cost and, at the same time, decrease toxic air emissions from incineration. EDF sued EPA to reverse the Administration's decision to ignore airborne radiation under the Clean Air Act. EDF also worked at the state level in Colorado and Virginia to secure effective regulation of radioactive by-products of the uranium industry. After negotiations with EDF, a major mining company agreed to meet exposure standards in the milltown in Colorado that has the highest level of radiation exposure in the U.S.--or evacuate the town. Throughout 1984, EDF pursued a broad range of legal and scientific actions intended to counter EPA's radical shift away from public health goals of preventing illness and death. EPA's rationale is "economic efficiency," but EDF is showing that economic analysis actually supports greater protection.</t>
  </si>
  <si>
    <t>In 1984, EDF demonstrated once again that a few talented and dedicated individuals can make a difference--that skill and imagination can find realistic solutions others fail to see: Our Energy staff convinced New York that, on strictly economic grounds, state utilities should consider investing in conservation and renewable energy instead of new power plants. Our Toxic Chemicals staff scored a major triumph in convincing Federal authorities to scrap a plan that would have removed restrictions on lead additives in gasoline and instead begin a total phase-out of lead from gas. How? By presenting a detailed case concerning health effects (the correlation between lead poisoning in children and lead in gasoline), economics (social costs of keeping lead are greater than removing it), and technology (an Army test on the effects of lead-free gasoline on automobile engines.) Our Water Resources staff made headlines in California by proposing an innovative plan to purify and reuse toxic irrigation wastewater that threatens the future of a major farming area in the state--as an alternative to building a $5 billion drain to carry it off for disposal in San Francisco Bay. And our Wildlife staff fought all the way to the Supreme Court and succeeded in keeping Federal observers aboard tuna boats, the only means of enforcing regulations intended to protect porpoises from drowning in tuna fishing nets. 1984 also saw the publication of David Roe's book, Dynamos and Virgins, which recounts one of EDF's more startlingly successful efforts: the lengthy campaign to convince California regulators an electric utilities that investments for various forms of conservation and alternative sources of energy are a better solution--in business terms--than investment in new, giant power plants. But clearly the most important event in 1984 for EDF's future was the election of Frederic D. Krupp as EDF's new Executive Director. Fred is not only an experienced environmental advocate, but he is a man with the vision, talent, and energy to make EDF an even stronger force in the future. Over the years, EDF's strategy--teaming rigorous scientific and economic evidence with skilled legal representation--has proven extraordinarily effective in protecting the environment. No less vital to EDF's continued success is the support of thousands of you who are EDF members and friends. We are grateful to you and hope that. as you read this report, you will share our pride and excitement at being part of this unique organization.</t>
  </si>
  <si>
    <t>Energy Program</t>
  </si>
  <si>
    <t>EDF's central goal is to reduce the environmental effects of energy production and use, especially air pollution. Over the years, EDF has been extraordinarily successful in suggesting alternatives that both promote this goal and add to energy supplies, quickly and efficiently. EDF has convinced policy makers at the state level, in California and elsewhere, that a better future is possible both for the economy and the environment if the nation's utilities stop building the usual large coal and nuclear power plants and invest instead in conservation and certain proven, fully effective, smaller-scale energy alternatives. EDF has also been the leader in focusing national attention on the acid rain issue and in pressing for Federal and state-level control of emissions of acid-forming sulfur dioxide (SO2) and nitrogen oxides (NOx). 1984 Highlights... New York State embraced EDF's energy ideas, calling for a $25 million conservation investment program by state utilities and ordering them not to build new power plants without first fully considering conservation alternatives. EDF produced a major research report demonstrating that acid being deposited into many Western mountain lakes already equals levels known to have damaged similarly sensitive Scandinavian lakes. EDF showed a direct link between the acidity and uncontrolled SO2 emissions from Southwestern copper smelters. Impressed by EDF's findings, EPA is pressing for control of SO2 from a giant new smelter in Mexico scheduled to open there without controls in 1985. EDF has also sued to reduce emissions from the two largest sources of SO2 in the Western United States. The nation's first sulfur control law was passed by New York State, spurred by EDF evidence that SO2 emissions from state sources are an important cause of New York acid rain. EDF data have led several states to consider similar bills, and momentum is building for national legislation to control acid pollution. EDF won a suit to compel EPA to carry out special provisions designed to prevent man-made air pollution from impairing the majestic scenic vistas of the Grand Canyon and more than 160 other national parks and wilderness areas EDF's acid rain research and a request that advanced Japanese technology be used to reduce NOx emissions from a proposed Colorado oil shale project led EPA to order 80% removal of NOx--the first time EPA has ever required NOx control in the U.S.</t>
  </si>
  <si>
    <t>Wildlife Program</t>
  </si>
  <si>
    <t>EDF's earliest objective--to protect the osprey, bald eagle, and other wildlife threatened by DDT--has become a program with the fundamental goal of preserving biological diversity in natural ecosystems. EDF leads efforts in two key areas directed toward this goal: the protection of endangered animal and plant species throughout the world, and the protection of habitats vital to the survival of thousands of wildlife species, many of them endangered. 1984 Highlights... EDF won two key battles to protect porpoises and other marine mammals in 1984. Several key strengthening provisions urged by EDF were part of the Marine Mammal Protection Act reauthorized by Congress. The U.S. Supreme Court also gave EDF a victory when it refused to question the Federal Government's authority to put observers on tuna boats to enforce the porpoisesaving requirements of the Act. EDF had defended that authority against an industry challenge since 1981. A two-year legal effort by EDF and other environmental groups to restore protection to the nation's wetlands ended in a 1984 settlement with the Army Corps of Engineers. The Corps agreed to revise its 1982 regulations, issued under Section 404 of the Clean Water Act, which gave blanket authorization for dredging and filling millions of acres of freshwater wetlands. In October, the Corps issued new regulations requiring much greater environmental scrutiny of dredge and fill activities that threaten important wetland resources. EDF worked to protect declining species under the Endangered Species Act, particularly by helping states develop effective programs to protect rare plants. EDF's long experience with this law has enabled it to identify measures needed to strengthen the Act, including a major increase in the resources available for its implementation. EDF will urge Congress to adopt these measures when the Act comes up for renewal in early 1985. EDF's special expertise and experience make it uniquely effective in international conservation efforts, often serving as the only non-governmental participant. In a continuing effort, EDF is seeking agreements to protect the fragile Antarctic environment from threatened large-scale exploitation of its marine and mineral resources. EDF will also attempt to strengthen the Convention on International Trade in Endangered Species, when this influential body meets again in 1985.</t>
  </si>
  <si>
    <t>https://www.google.com/url?q=https://web.archive.org/web/19970710160906/http://www.edf.org/pubs/AnnualReport/1983/&amp;sa=D&amp;source=editors&amp;ust=1640641843638552&amp;usg=AOvVaw1yZ2PJ0NwfmwUzQpnMEhwd</t>
  </si>
  <si>
    <t>EDF's nationally respected Energy Program seeks to identify ways of meeting energy needs with minimum harm to the environment. In approaching energy issues, EDF has expanded its partnership of science and law with the work of economists and computer experts. Rather than simply opposing new power plants, EDF has undertaken to show the utility companies that there are fully effective alternatives for developing new energy, ones that improve the utilities' own financial situation and the environmental "bottom line." EDF's California staff developed a computer model to compare the cost-effectiveness of traditional utility investment with alternatives that save energy or increase efficiency. Examples are insulation, cogeneration, load management, and incentives for using water heater wraps and energy-saving appliances. Such alternatives are cheaper, more quickly available, less capital intensive, and far less environmentally harmful than large power plants. Repeatedly, EDF has demonstrated that these make good business sense. In California where its efforts began, all the major utilities (including the country's largest) have accepted EDF's ideas and dropped plans for power plants, in favor of massive investments in conservation and alternatives. In the words of the Wall Street Journal "EDF is in the vanguard of a major shift in the national debates over energy and the environment." Since 1981, EDF has focused on the investment plans of New York utilities. The first issue was Nine Mile Point Unit 2, a nuclear plant years behind schedule and ten times over budget; EDF's analysis showed that investing in conservation would be financially preferable to completing the plant. Throughout 1983, EDF played the major role in the Public Service Commission's special hearings, advocating conservation and other alternatives for all New York utilities. In August, EDF released an analysis of the cost-effectiveness of conservation investments for each of New York's seven private utilities. The finding: these utilities could save their customers $800 million by investing in low-cost conservation measures instead of new central station power plants. A draft Commission decision supported EDF's proposals, and Governor Cuomo later endorsed EDF's conservation ideas in his 1984 State of the State address to the New York legislature. On a related issue, EDF has been a leader in efforts to reduce acid rain by reducing the industrial emissions that cause it: primarily sulfur dioxide (SO2) emissions from coal-burning power plants and from Western smelters. EDF's atmospheric physicist has supplied long-sought evidence on the origin and reduction of acid rain. His research--cited in 1983 by the National Academy of Sciences--confirmed that a 50 percent cut in SO2 emissions will produce the 50 percent reduction in acid rain that is needed to halt damage to lakes and streams and to reduce harm to forests, agricultural crops, and the human respiratory system. EDF's effort to turn this knowledge into national acid rain legislation will continue in 1984. By demonstrating the impending threat of acid rain damage in the Mountain West, EDF has persuaded both state and federal agencies to act. The State of Colorado completed a study showing that full development of planned new sources of acid pollutants in eastern Utah and western Colorado will cause the pH of sensitive wilderness lakes to drop, thereby endangering the survival of native trout populations and other species. In addition, the Colorado Air Commission, in response to EDF testimony, has required all new emitters of acid pollutants to demonstrate the effect they will have on water quality before they may obtain a permit. EDF has also participated in the development of acid deposition modelling techniques. In response to EDF's request, four federal environmental impact statements included acid deposition analyses in 1983. EDF is now urging federal agencies to ask EPA to deny permits for development projects, the first time new projects will be challenged because of acid pollution effects. The Rocky Mountain Office has also challenged EPA's approval of new emission limits for SO2 from seven copper smelters in Arizona. EDF's lawsuit argues that the increase will contribute to violations of public health standards, increase acid pollution, and degrade visibility in much of the Southwest--including the Grand Canyon. EDF evidence in a New York hearing on a Consolidated Edison coal conversion plan showed that the plan would increase acid rain significantly because it would raise SO2 emissions from the plants nearly 1,000 percent. In September, the state told Con Ed that it must install scrubbers to reduce SO2 emissions if it decides to go ahead with the conversions. This ruling was soon followed by Boston Edison's voluntary decision to use a scrubber in converting one of its plants. Edison's decision--the first such voluntary action by any utility in the country--followed the release of an EDF scientific analysis showing the effects of SO2 emissions from in-state sources on the Massachusetts acid rain problem.</t>
  </si>
  <si>
    <t>EDF believes only a regional approach to environmental problem-solving can accommodate the wide differences in climate, agriculture, demography, and industrial energy development in America. This is particularly true for water, the source and sustainer of life. The apparently limitless supply of water has fooled Americans into abuse and overuse that gravely threatens the sufficiency and the quality of our water supplies. Accordingly, a primary EDF objective is the maintenance of the nation's pristine ground and surface water and the protection of aquatic ecosystems. In the West, where whole river systems are diverted or drained for irrigation and municipal supplies, EDF seeks to increase the efficiency of water use, reduce irrigation waste and protect remaining free-flowing rivers. In the South and East, EDF's emphasis is on preserving the extensive wetlands of the Gulf and Atlantic coasts and inland rivers. These wetlands, which play a crucial role in purifying water and controlling floods, are also an irreplaceable habitat for many species of fish and wildlife. EDF's unique interdisciplinary approach can analyze the full range of water issues and identify appropriate, often innovative ways to turn conflict into cooperation. California faced a stalemate after voters in 1982 defeated a costly canal project to bring northern California water to the south. EDF's California staff identified an environmentally preferable solution that also made good economic sense. EDF's rigorous analysis, released in 1983, showed that Los Angeles, San Diego, and others in the urban Metropolitan Water District (MWD) could forestall an annual shortage by arranging a trade with the nearby agricultural Imperial Irrigation District (IID), where subsidies make water so cheap that a huge quantity is wasted. EDF suggested that MWD pay for water-saving measures in IID's territory in exchange for long-term use of the saved water. EDF's proposal has been praised statewide in newspaper editorials and endorsed by Governor Deukmejian and Secretary of the Interior Clark, as well as MWD and IID. Negotiations to effect the transfer are under way. The growing area of Denver has traditionally planned to meet future water needs by building or enlarging dams and diversion canals to bring water over the mountains. Both the cost and the environmental damage run high. EDF analyzed water demand in metropolitan Denver and concluded that more efficient use of existing supplies could provide all the water needed more cheaply and with less environmental damage. Metering the water use of Denver customers, who now pay flat rates, would encourage conservation, EDF showed; and the City could buy and install the meters with the proceeds from selling the saved water to surrounding communities. Denver officials, who had ridiculed this idea, are planning a meter installation program based on EDF's proposal. EDF has used the Denver approach to protect the Yampa River--the largest of the undammed tributaries in the Colorado river basin. Western Colorado development interests have applied for a federal license to build two dams upstream of Dinosaur National Monument. In response to the application, EDF has shown that the hydropower project lacks a market for the power it would produce, fails to protect Colorado water interests, and could be replaced easily by a cost-effective energy conservation program. EDF expects that the application will be denied in 1984. Vast stores of pristine groundwater lie beneath the Pine Barrens of New Jersey and are vulnerable to pollutants that pass easily through the sandy soil. EDF helped persuade the state to preserve pinelands and other sensitive areas threatened by development. EDF defended the state's preservation plan against several legal challenges. In 1983, EDF won a major court ruling upholding an innovative program that will shift development away from protected areas. The idea, which embodies EDF's commitment to achieving environmental goals in equitable and economically sound ways, allows landowners in preservation areas to sell "development rights" to developers in designated growth areas. These rights permit developers to build at higher densities than normally allowed. In the floodplains of the Mississippi and other Southern rivers stand wetland forests, predominantly hardwoods. Besides their value for wildlife and water quality, these bottomlands also help to prevent flooding by absorbing vast amounts of river overflow. Yet vast portions of the original bottomland forests have been cleared or drained primarily to become farmland. In 1983 EDF won a precedent-setting court decision requiring that clearing of wetlands for conversion to farming or other use must be approved under Section 404 of the Clean Water Act. Carrying on beyond this victory, EDF water and wildlife staff are working to identify the irrational effects of government tax policies, crop subsidies, and other programs. These policies reward destruction of renewable forests and wetlands--disregarding the lost value of future fish and timber yields--to induce otherwise unprofitable farming or other activity.</t>
  </si>
  <si>
    <t>EDF began with a battle over DDT, a killer of ospreys later discovered to harm humans as well. The principal goal of EDF's Wildlife Program is the preservation of biological diversity in natural ecosystems. This goal has led EDF to assign high priority to the protection of endangered animals and plants. Mankind has far more power to alter the environment than knowledge to predict the consequences of such changes, which could threaten human life itself. It is in man's direct interest to observe closely the fate of other life forms already suffering from our actions: if we cannot keep them from extinction, we may be observing the beginnings of environmental deterioration that will destroy us too. The Endangered Species Act and the Convention on International Trade in Endangered Species are two key laws for slowing the rate of extinction and aiding the recovery of threatened species. EDF's attorneys and scientists have devoted a major effort to strengthen these measures. Their efforts--and successes--make EDF a recognized leader on this issue. Major EDF aims in 1984 include securing protection for plants not now protected, developing model plant conservation legislation, and improving existing state and federal programs. As many as 3,000 U.S. plant species may be endangered, but only 60 are federally protected. Few states have programs to conserve wild plants, even though plants provide many useful chemicals and most natural products in human use--and doubtless contain vast numbers of yet undiscovered valuable compounds. EDF attaches high priority to the protection of sensitive habitats and natural ecosystems. Whether or not they contain endangered species, these living communities are sources of great value to man. Because most remaining wild lands are in federal ownership, EDF seeks to improve federal programs affecting wildlife habitats and to encourage management of wildlife refuges and other public lands in ways that will preserve their value for wildlife. EDF won a major victory in late 1983, when Congress reversed former Interior Secretary Watt's attempt to open vast areas of the National Wildlife Refuge System to oil and gas leasing. Placement of drilling rigs degrades refuges, and drilling accidents could do irreversible, long-term damage. EDF has been a leader in the long effort to reduce the loss of the nation's wetlands, defending Section 404 of the Clean Water Act, which requires the Army Corps of Engineers to regulate filling of wetlands. Lax enforcement of Section 404 can do irreversible damage to the environment. Wetlands serve as breeding and feeding grounds for thousands of species, many of them endangered. Wetlands are also essential to a commercial and recreational fishing industry. Moreover, these saturated lowlands play a critical role in purifying surface water as it trickles through to underground aquifers. The 99 million acres of wetlands in the lower 48 states are as important to human health as to wildlife--yet we are destroying half a million acres of wetlands every year. EDF Wildlife and Water Program attorneys led an environmental lawsuit challenging 1982 Corps regulations that greatly weakened the Section 404 program. EDF and the Corps recently settled the suit, with the Corps accepting terms that promise to restore effective protection to wetlands. EDF also worked with Congress in 1983 to develop legislation for acquiring and preserving sensitive wetlands. At the same time, EDF laid the groundwork for strengthening Section 404 in the current struggle to reauthorize the Clean Water Act. The Marine Mammal Protection Act gave EDF a point of leverage for saving the thousands of porpoises that were being drowned each year in commercial tuna fishing nets. EDF's early success was reversed when a federal court denied the government's authority to place observers aboard tuna boats to assure compliance with new procedures that save thousands of porpoises. EDF's efforts throughout 1983 to defend this authority succeeded with a favorable court decision early in 1984. EDF has a unique opportunity to promote policies that protect the Antarctic environment while allowing responsible resource development, because an EDF scientist, expert on the Antarctic ecosystem, serves on the official U.S. delegation to international Antarctic meetings and on the influential State Department Antarctic Advisory Committee. Antarctica's formidable hostility to human intrusion has--until recently--assured its preservation as the wildest place on earth. Now, an emerging commercial krill fishery and a growing world demand for oil and minerals threaten to transform it into a global environmental disaster, unless an international accord on its protection can be achieved. Spills of hazardous substances and oil cause damage to fish birds, and other resources. EDF's Wildlife Program is seeking to assess this damage as the first step in preventing further damage and restoring resources that have already been harmed.</t>
  </si>
  <si>
    <t>EDF was founded out of concern for the effects of DDT. Today, EDF continues to dedicate a major program to the threats of toxic chemicals, the deadly products of our industrial processes. The Toxic Chemicals Program works to reduce human exposure to such chemicals in the environment, through controls on generation, use and disposal. No other environmental organization has EDF's long involvement with the issues and policy makers in this field nor the combination of expert scientific and legal skills that EDF has committed to finding new alternatives. EDF has taken the lead on the problem of hazardous waste disposed in landfills. In America, 80 percent of all hazardous waste is still disposed on land though most experts agree that all landfills eventually leak. EDF advocates landfill disposal hazardous waste only as a last resort when other methods are unavailable. In California, EDF's team of scientists and attorneys helped to develop regulations that ban certain highly hazardous wastes from landfills in the state. EDF is using the reauthorization of the Resource Conservation and Recovery Act (RCRA) to carry its California success to the national level. Largely as a result of EDF's work with the Environmental Protection Agency and Congress, we expect a bill to be enacted in 1984 that bans from landfills nationwide those wastes banned by California's law. Further, this bill would require EPA to assess the safety of landfill disposal for all other waste identified as hazardous. A special EDF project has surveyed more than 30 drafts of state toxic waste regulations and collected the best provisions of each into model toxic waste management regulations. EDF's report is receiving an enthusiastic welcome from legislatures and toxic waste officials as they prepare to draft strong state regulations in 1984. In facing the cleanup of thousands of deteriorating toxic waste dumps, EDF has natural allies in the citizens whose health is directly threatened. In 1983, EDF conducted four statewide conferences for citizens who live near toxic waste dumps. Each conference left behind an informed and organized network of citizens who will continue to share the information they have gained. When EPA proposed to weaken controls on lead in gasoline, EDF's chief toxicologist used the results of advanced toxicological research to show that this plan would increase childhood lead poisoning, already a serious problem. EDF's research showed that lead emissions must be further reduced--not increased--and EDF's economists and attorneys developed an equitable, cost-effective way to do this. Presented with clear scientific evidence and a workable alternative, EPA has adopted EDF's plan. In 1983, EPA proposed standards for airborne radiation and arsenic that allow an unprecedented risk of cancer deaths--100 to 10,000 times higher than previously allowed. Having defeated earlier attempts to revise federal cancer policy, EDF has committed a team of lawyers and scientists to convince EPA to retain stronger health protection goals. EDF has launched a campaign against a major hazard to human health in the West--radiation from uranium mines and mills. These sources contribute 80 to 90 percent of the radiation emitted to the ambient environment in the United States. Numerous studies have shown that these emissions can cause lung cancer and other diseases among nearby residents. Yet these were never regulated before 1983. The research of EDF's water pollution expert was decisive in moving the State of Virginia to adopt a water quality standard for mercury that is not only broader and stricter than that of any other state, but also stronger than EPA's current standard EDF will urge national adoption of Virginia's mercury standard during 1984. Thanks to an EDF lawsuit, the new Agency for Toxic Substances and Disease Registry was established to use the best scientific knowledge available in assessing the effects of hazardous waste and toxic chemicals on human health This fundamental research will underpin laws such as RCRA, Superfund, the Toxic Substances Control Act, and the Clean Air and Clean Water Acts to move toward regulation of all the substances that endanger human health.</t>
  </si>
  <si>
    <t>For almost two decades, the Environmental Defense Fund has been at the forefront of the debate about the threats to the earth's lands, air and water, and the related damage to human health and wildlife. EDF's particular approach is to work for lasting institutional changes that will reduce future environmental conflicts. EDF believes that progress lies not just in combating specific environmental threats, but finding lasting alternatives to the conflicts that arise among industry, government and environmentalists--by using rigorous science and economics, and good law. EDF's approach is unique, and has been since its founding. The partnership of scientists and lawyers that joined together in 1967 to protect ospreys from poisoning by DDT on Long Island has expanded, and now includes economists and computer analysts, based in five offices across the country, with a broad environmental agenda. For EDF, 1983 was a year of significant growth, a year in which our partnership of disciplines has proven more effective--and visionary--than it has ever been before. 1983 was also a year of change for EDF, externally and internally. Externally, the political climate in which we and other environmental organizations work was changed by the departure of the two leading federal officials concerned with the environment--Anne Gorsuch Burford and James Watt. It is hardly news that both of them put forth policies that were frequently contrary to our sense of what needed to be done. But as always, EDF's response was specific: our quarrel was with specific environmental policy choices, not with a personality or a political party. Despite the temptations, and the obvious pressures, EDF did not lose sight of the bipartisanship that has historically characterized the environmental movement. We even went to court once on James Watt's side when a lawsuit put the Secretary in a position of defending a sound policy on water pricing. The point was unpopular, but important: environmental policies must be judged on the merits from an independent stance. When William D. Ruckelshaus and William P. Clark came into office as Administrator of EPA and Secretary of the Interior, we continued that same commitment. EDF has made its recommendations and pressed its positive alternatives in as cooperative and helpful a manner as possible; but we have not abandoned any of our advocacy options. The need for a clear, thoughtful and independent voice is as strong as ever. Internal changes in 1983 have also been significant. Dr. Janet Welsh Brown resigned after completing a five-year term as EDF's Executive Director. In those years, Janet developed a professional staff esteemed for its technical depth and expertise in public policy, and culminated her tenure with the largest fundraising month ever--EDF raised almost $1,000,000 in December. Her legacy is a much stronger EDF--stronger programmatically and financially. The Board of Trustees has chosen an Acting Executive Director from the ranks of the program staff, Dr. William Y. Brown, Senior Scientist and Attorney. Perhaps most important for the future, 1983 was a year in which EDF attracted more members and contributors than in any previous year. This increased support--from you and thousands like you--makes us all optimistic that EDF's work is being recognized by thoughtful citizens everywhere. As you read this report, I hope you will share my personal enthusiasm, and that of all the EDF trustees, for this uniquely effective organization. You are crucial to EDF's work, and we are grateful to you.</t>
  </si>
  <si>
    <t>Partnership of Science and Law</t>
  </si>
  <si>
    <t>The hallmark of the Environmental Defense Fund is teamwork--the partnership among scientists, economists, attorneys and computer experts that has made EDF outstandingly effective in protecting the environment. This partnership was born late in 1966, more than a year before EDF was formally organized. A small group of scientists and conservationists teamed up with a skilled attorney for six days of testimony in a Riverhead, New York courtroom. Together they presented evidence that DDT was harming ospreys and other wildlife. Their evidence eventually resulted in the elimination of DDT in local mosquito control. This EDF teamwork combining legal action with sound scientific evidence to protect the environment, had never been tried before. But scientists were quick to see the significance of EDFs small victory. They had been growing more and more concerned as evidence accumulated against DDT and related pesticides. Consequently, in late 1967, when EDF brought its first legal action in its own name--only a week after it was formally incorporated--many scientists, including some of the world's foremost environmental experts, joined with EDF. As EDF built its staff, it soon became known as "the legal arm of the environmental science community." The effectiveness of this partnership of scientists and attorneys was tested and proven as EDF built the irrefutable case against DDT and took it from forum to forum, from state to state, and finally to the federal government. EDF convinced the Environmental Protection Agency (EPA) to ban use of DDT nationwide in 1972, and later to ban other dangerous related pesticides. These cases ultimately spurred EPA to develop the scientific basis for its regulation of all pesticides. EDF presented not only the case against DDT, but also the case for better alternatives. Top scientists in the new field of integrated pest management testified for EDF about biological controls, natural predators, and other non-chemical tactics that can be used successfully with less hazardous pesticides in smaller amounts. Today EDF's staff includes experts in law, the physical and biological sciences, economics and computers. They work together to put scientifically and legally sound cases before decision makers. EDF not only builds strong cases against abuses of our environment, but--as in the DDT case--presents evidence in favor of better alternatives. EDF has the expertise and the imagination to search for the alternatives that others have not yet seen. The partnership that launched that first action 16 years ago remains the backbone of EDF's efforts. Sound scientific and economic evidence teamed with skilled legal representation, is a powerful and effective force for protecting our environment.</t>
  </si>
  <si>
    <t>Fighting Environmental Threats to Health</t>
  </si>
  <si>
    <t>https://www.google.com/url?q=https://web.archive.org/web/19970710160913/http://www.edf.org/pubs/AnnualReport/1982/&amp;sa=D&amp;source=editors&amp;ust=1640641843638182&amp;usg=AOvVaw2qGGmk24Szt5gXnY8an2oS</t>
  </si>
  <si>
    <t>A major EDF aim is to develop public policies to protect human health from involuntary exposure to environmental pollutants. Hazardous Waste: EDF is a national leader in the fight for strong, effective federal control of hazardous waste disposal. We won some important battles in 1982. EDF litigation, led primarily by attorneys Khristine L. Hall and David J. Lennett--backed by public opinion--prevented the Environmental Protection Agency (EPA) from weakening hazardous waste regulation. A public outcry and the threat of an EDF lawsuit--actively supported by hazardous waste incineration companies--forced EPA to restore a ban on dumping drummed liquid waste in landfills, a ban it had lifted in response to an industry lawsuit. In 1983, EDF will work with incineration companies to persuade EPA to control boilers burning hazardous waste. Under a court order obtained by EDF, EPA published the long-delayed National Contingency Plan, a guide to hazardous waste cleanup under Superfund. An analysis by EDF scientist Linda E. Greer found many flaws in the plan, however, which EDF will work in 1983 to correct. EDF legal action forced EPA to issue long-overdue rules governing land disposal of hazardous waste, still the most frequent--and least desirable--means of toxic waste disposal. At the state level, Virginia attorney Timothy G. Hayes successfully sued to force an illegal waste disposal facility to comply with state regulations. Hayes, biologist David S. Bailey, and scientist Moira Croghan helped state legislators create a safe and fair procedure for selecting waste disposal sites. Hayes meets regularly with state business and government leaders to work out safe methods for handling toxic chemicals. Attorney Lennett works with companies that insure hazardous waste facilities, who are strong supporters of EDF's efforts to assure dumpsite safety. In California, attorney Patricia L. Wells was instrumental in an effort to phase out land disposal of highly hazardous waste. In 1983, EDF will seek a similar federal program and work on drafting a model state hazardous waste code stronger than EPA's weak regulations. EDF field coordinator Ben Drake and scientist Catherine M. Neumann gave technical and other aid to citizens around the nation with dumpsite problems, in 1982. EDF toxicologist Dr. Ellen K. Silbergeld prodded EPA to act on lethal dioxin contamination in Times Beach, Missouri. Widespread dioxin contamination will remain an important EDF focus in 1983. EDF has begun an effort to train citizen leaders in the scientific, legal, and political aspects of the Superfund cleanup process. An EDF manual, Dumpsite Cleanups: A Citizens Guide to the Superfund Program, was recently published. Ben Drake is leading an effort to develop a national network of effective citizen activists, through a series of regional workshops to be held during 1983. Lead Reduction: Vigorous EDF action in 1982 won further health protection by forcing EPA to abandon a plan to abolish all limits on lead in gasoline. EDF scientist Silbergeld and attorney Robert V. Percival opposed the plan in EPA and Congressional hearings. Silbergeld testified that the plan would greatly increase lead poisoning in children, already nearing epidemic proportions in the U.S. Percival exposed flaws in EPA's analysis, offered a cost-benefit analysis supporting even stricter lead limits, and proposed a more cost-effective regulatory approach. In a stunning move, EPA dropped its plan to abolish lead limits and instead adopted many of EDF's recommendations. Toxic Substances in Air and Water: Many EDF actions seek to control toxic chemicals in the air and water. EDF, through attorney Hall, has sought legislation forcing EPA to regulate hazardous air pollutants and will pursue this in 1983 as Congress takes up the Clean Air Act. Virginia scientist Bailey is helping the state draft safe limits on chlorine in sewage treatment plant discharges and adequate standards for mercury in state streams. In Colorado, EDF helped develop a state plan to reduce serious carbon monoxide pollution in Denver and fought for reductions in a uranium mine's discharges into a stream flowing into a Denver drinking water reservoir.</t>
  </si>
  <si>
    <t>Preserving Critical Ecosystems</t>
  </si>
  <si>
    <t>EDF seeks to preserve valuable and sensitive natural systems threatened by destructive human activities, often encouraged by government incentives and policies. Wetlands Protection: Wetlands are critical habitat for many migratory birds, fish, and other wildlife, and valuable for flood protection and water purification. Throughout 1982, EDF defended Section 404 of the Clean Water Act--the key federal tool for protecting wetlands--from attacks by the Reagan Administration. The Corps of Engineers, circumventing the law, revised its 404 regulations to remove protection from most of the nation's wetlands. EDF is leading a major lawsuit by environmental groups to force the Corps to restore protection to these valuable wetlands. This suit and renewal of the Clean Water Act with a strong 404 program are major 1983 goals. Attorney James T. B. Tripp led EDF's long legal battle to save the Marco Island, Florida, mangrove swamps, which ended in a great victory in 1982. The developer agreed to a land swap with the State that saves the entire 15,000 acre wetland from destructive dredging. EDF seeks to protect Southern bottomland hardwood forests from drainage, clearing, and conversion to agriculture, often with federal subsidies. EDF won two key court rulings defining the forests as wetlands requiring federal protection. Attorneys Betty St. Clair and Tripp are defending these rulings against appeals by landowners and the government. Attorney Thomas J. Graff had a lead role in a 1982 defeat by California voters of a huge water project expansion damaging to the San Francisco Bay/Sacramento River Delta and northern rivers. EDF has joined litigation defending the designation of these rivers as wild and scenic under federal protection. A 1982 court order won by an EDF-Sierra Club lawsuit halted a federally-aided Galveston supertanker port project, pending adequate study of its harm to the Bay. Protecting Pine Barrens and Groundwater: EDF is supporting incentives to discourage development and other land use that would harm the Pine Barrens of New Jersey and Long Island and contaminate pristine groundwater in underlying aquifers. EDF won an important legal victory in 1982 upholding the legality of a New Jersey county's transfer of development rights program, set up under the state Pinelands Comprehensive Management Plan. Attorney Tripp and scientist Caron J. Parker will pursue pinelands protection efforts throughout 1983. Safeguarding Antarctica: EDF wildlife scientist Dr. William Y. Brown plays a lead role in preserving the environment and living species of Antarctica, threatened by a growing commercial harvest of krill and emerging interest in its oil and minerals. Brown works through the Convention for the Conservation of Antarctic Living Resources, as an authority on the Antarctic ecosystem and an official U.S. delegate. He was named to the State Department's Antarctic Advisory Committee in 1982.</t>
  </si>
  <si>
    <t>Promoting Wise Resource Use</t>
  </si>
  <si>
    <t>EDF seeks to protect a sustainable resource base through the efficient use of resources. A hallmark of EDF's work is the development and advocacy of economically sound alternatives to practices that waste resources and harm the environment. Utility Investment: EDF developed a computer model for comparing utility investment in traditional coal and nuclear power plants vs. conservation and certain small-scale energy alternatives. EDF has repeatedly shown that conservation alternatives offer economic benefits to utilities, stockholders, and ratepayers. Progressive utilities across the country have turned toward EDF's alternatives. Our task is to persuade the mass of U.S. utilities of the soundness of EDF's proposals. The major 1982 utility case involved the possible cancellation of a nuclear plant in upstate New York. EDF attorney Robert V. Percival and economic analysts Daniel Kirshner and Michael Slott took part in state Public Service Commission (PSC) hearings, to demonstrate that a set of conservation alternatives would be economically preferable to completing the plant. The PSC ordered statewide hearings on EDF's ideas involving all New York investor-owned utilities, and is expected to support many of EDF's proposals in a final decision, in mid-1983. The decision should have wide influence through the entire utility industry. EDF will use its state-level evidence on the potential of alternative utility investment to oppose an expected 1983 Administration proposal to give subsidies to utilities overinvested in nuclear plant construction. Water Conservation: Water has long been viewed as free and unlimited, rather than as a commodity of real value. In the West, EDF urges metering and an end to subsidized water rates as incentives to reduce waste and lessen demand for new dams and water supply projects. EDF is fighting a $1.9 billion transmountain project to supply water for Denver, where little effort is made to use water efficiently. EDF studies show that conservation measures could provide more than enough water beyond the year 2010, at less cost than the project and without destroying streams and wilderness. EDF is opposing a subsidized dam on Utah's White River, one of two still undammed rivers in the upper Colorado River basin. Huge reserves of unused water are available in another dam already paid for with taxpayers' money. Thomas J. Graff, EDF attorney and member of California's Colorado River Board, and economist Robert Stavins analyzed ways to reallocate California's share of limited Colorado River water. They suggest a Southern California urban water district might pay for conservation measures in the agricultural Imperial Valley irrigation area, in exchange for a long-term lease on the water thus conserved. This creative concept--typical of EDF's promotion of constructive alternative solutions--will be seriously debated in California this year.</t>
  </si>
  <si>
    <t>Assuring a Sound Agricultural Base</t>
  </si>
  <si>
    <t>EDF seeks a sustainable agricultural resource base, protected from long-term effects of inefficient water use, loss of prime farmland, air pollution, soil erosion, and certain harmful governmental policies and actions. Water Use: In a new project that could revolutionize Western farming, EDF is seeking ways to increase the efficiency of water use in agriculture. Greater efficiency would lessen irrigation needs and demand for destructive new dams and diversions, and reduce soil and water pollution by irrigation wastewaters laden with salts, fertilizers, and pesticides. EDF economists Dr. Zach Willey and Robert Stavins, with attorney Thomas J. Graff, are seeking ways to maintain agriculture in California's rich Central Valley farming area with less water demand and salt buildup in soils. EDF believes more efficient irrigation technologies would be an economically and environmentally superior alternative to a huge drain proposed by the state to carry off polluted waters for discharge in San Francisco Bay and estuary. Energy developers in the Colorado River Basin seek new projects to supply water. A better alternative, according to an analysis by Dr. Daniel F. Luecke and Michael D. Koved, would be for energy firms to invest in irrigation efficiency technologies, in exchange for use of some or all of the water thus saved. A major new EDF project involves the huge Ogallala Aquifer, a principle source of agricultural irrigation water from Nebraska to the Texas panhandle. In some areas, water is being withdrawn faster than it is replaced. Dr. Willey is leading an analysis of data on Texas farmers' actual water use, to develop better alternatives for farmers and wiser public policies. Farmland Preservation: EDF is pursuing a legal defense of prime agricultural land, now being lost to residential or commercial use at an accelerating rate. EDF is defending the use of agricultural zoning by a New Jersey town. A Virginia county's preservation effort may be an EDF focus in 1983. Shielding Crops from Pollution: Colorado air regulators reversed a plan to allow higher industrial sulfur emissions after EDF economist Willey testified that increased SO2 would reduce crop yields and could cost state farmers $200 million over five years. In North Dakota, EDF evidence of the agricultural harm of SO2 emissions from a proposed power plant persuaded the state to order emissions cut by a third. EDF will work on other effects of pollution on crop productivity in 1983.</t>
  </si>
  <si>
    <t>Conserving Wildlife</t>
  </si>
  <si>
    <t>A fundamental EDF goal is preservation of biological diversity. Animals and plants are becoming extinct at an unprecedented rate, their unique contributions lost forever. Legislative Protections: Through attorney Michael J. Bean and scientist Dr. William Y. Brown, EDF was a leader in the successful 1982 effort to renew a strong Endangered Species Act. EDF action secured several important strengthening provisions and fought off a number of seriously weakening measures backed by industry groups. Recovery of listed endangered species so they no longer need protection is the Act's most basic goal. Interior Secretary Watt claims to have made species recovery a high priority and has sought to blunt criticism of his implementation of the Act by noting an increase in recovery plans approved. EDF scientist Bruce S. Manheim will evaluate the adequacy of recovery planning under Watt in 1983. One new provision of the Act that EDF helped secure--implementation of the 1940 Convention on Nature Protection and Wildlife Preservation in the Western Hemisphere--will particularly benefit conservation of migratory birds and wild plants. EDF will monitor U.S. action on this mandate and urge a 1985 ministerial meeting on this neglected treaty. EDF worked for nearly a decade to reduce the slaughter of porpoises in commercial tuna fishing, under the Marine Mammal Protection Act. Unfortunately, porpoise protection is again jeopardized by a recent court ruling that effectively bars enforcement of the Act by removing governmental authority to put observers on tuna boats. EDF attorney Bean is seeking an industry-government agreement on a plan to monitor and enforce limits on porpoise kills. International Conservation: EDF has worked to strengthen the Convention on International Trade in Endangered Species (CITES), the only global treaty regulating trade in endangered species. Attorney Bean, who has lead EDF in these efforts, will pursue international conservation in future CITES negotiations. Curbs on Manmade Damage to Habitat: EDF is working with leading wildlife agencies and professional groups to spur action on acid rain impacts on wildlife and on efforts, under Superfund, to assess and restore habitat damaged by spills of hazardous substances.</t>
  </si>
  <si>
    <t>Reducing Acid Rain</t>
  </si>
  <si>
    <t>EDF seeks to reduce acid rain by limiting emissions of acid-forming pollutants--mainly sulfur dioxide (SO2) from utility power plants. EDF is a leader in this battle on many fronts. Scientific Research: Through atmospheric scientist Dr. Michael Oppenheimer, EDF has become the scientific resource on acid rain for the environmental community. Oppenheimer developed a "climatological model" for acid rain with which he answered some key unknowns that have blocked Congressional action. He showed that reducing utility SO2 emissions would effectively reduce acid rain, and confirmed the importance of long-range transport of Midwestern pollutants to the Northeast. Legislation: EDF's key role in efforts to amend the Clean Air Act to control acid rain is centered on offering credible scientific evidence that enough is known about acid rain to warrant immediate reductions in utility SO2 emissions, and that a reduction of at least 50% is necessary to save Eastern aquatic resources. Attorney Khristine L. Hall was instrumental in getting the National Clean Air Coalition to adopt EDF's position. Congressional action on acid rain remains a major EDF goal in 1983. Colorado attorney Robert E. Yuhnke is also fighting for strict limits under the Act on SO2 emissions from smelters, the major source of Western acid rain. Smelter limits are essential and another priority for 1983. On the state level, Yuhnke and Oppenheimer persuaded Colorado air regulators to adopt a requirement--the first of its kind--that all new SO2 sources must assess their contribution to the acidification of sensitive high altitude lakes. Coal Conversions: Plans to convert more than 25 Northeastern power plants to coal would worsen already severe regional acid rain. EDF is urging strict SO2 controls in hearings on the first of several proposed New York conversions, through attorneys Betty St. Clair and James T. B. Tripp and scientists Oppenheimer and Andrew Hudis. Decisions are expected in 1983.</t>
  </si>
  <si>
    <t>Message to Members</t>
  </si>
  <si>
    <t>"What makes the Environmental Defense Fund different from all the other national environmental organizations?" I can't tell you how many times I am asked that question. The answer is simple, but the concept is not. First, scientists are a very important part of EDF--as founders, trustees, and staff. EDF's programs are run by a unique team of scientists and lawyers. Second, EDF considered the economic consequences of the environmental policies we advocate earlier than any other organization. EDF economists have developed strategies to protect the environment in economically sound ways. Third, EDF's attorneys and scientists work not just to halt construction of destructive dams or power plants or waterways, but to achieve lasting institutional changes that will reduce future environmental conflicts. EDF seeks constructive permanent changes--in the way utilities invest their dollars, in the way water is used in agriculture, in the amount of toxic waste produced--for these are the kinds of changes that make good economic sense. In the Reagan Administration good economic sense about the environment is in short supply. In the name of giving regulatory relief to business,the Administration is being very shortsighted. Delay and failure to clean up toxic dumps will cost millions in the long run. Continued pumping of sulfur dioxide into the air produces acid rain that causes damages estimated as high as five billion dollars a year. EDF understands what the President doesn't--that good environmental practices are good business and that there are at least as many jobs in caring for our environment as in destroying it. I invite all EDF members to join us in spreading this message. We must achieve a broad public understanding of the interdependence of the economy and the environment--or we will find we have health in neither.</t>
  </si>
  <si>
    <t>Guarding Public Lands</t>
  </si>
  <si>
    <t>EDF seeks to protect scenic and valuable lands in America's parks, refuges, and wilderness from threats of human activities. National Parks: The chief threats are from outside the parks--from mineral extraction, hydropower dams and power plants, nuclear waste disposal. An expanded EDF parks protection effort, led by attorney Patricia L. Wells, will focus on these. EDF will seek to protect some of our rare and beautiful lands from projects that cannot be justified on economic or environmental grounds, by showing that preferable alternatives exist and by fighting to reduce their harmful impacts or their location near a park. EDF scientists Dr. Daniel F. Luecke and Michael D. Koved showed that threats to Colorado's Dinosaur National Monument from a two-dam hydropower project could be avoided with conservation alternatives equal to four times the dams' capacity and one-tenth the unit cost of energy from the project. That case and others involving air pollution in North Dakota's Theodore Roosevelt National Park and threats to New Mexico's Chaco Canyon National Monument from coal mining and power plants will be pursued in 1983. Refuges, Forests and Wilderness: EDF won a suit to compel Interior Secretary Watt to halt spraying of chemical pesticides on refuges in New York, in 1982. Watt agreed to follow his predecessor's strict limits on pesticide use. EDF sued to prevent phosphate strip mining in Florida's Osceola National Forest, presenting evidence that the forest would be irreparably destroyed. The government later barred strip mining on precisely this ground. EDF joined nearly every other major environmental group in a lawsuit against Secretary Watt's latest, most egregious effort to undermine wilderness protection--his removal of protection from many potential wilderness areas in the West. This is a major 1983 case.</t>
  </si>
  <si>
    <t>EDF at Work</t>
  </si>
  <si>
    <t>EDF seeks to protect environmental quality and human health through its four major programs: Toxic Chemicals, Wildlife, Energy, and Water and Land Resources. This report sets forth EDF's broad objectives and selected activities of its 1982-83 programs. EDF works toward its objectives principally through work in federal agencies to create regulatory programs, in Congress to develop constructive changes in the law and support budget, in scientific and technical research, and, when necessary to enforce the law, in legal action in the courts. Important also are efforts to strengthen state environmental regulation and enforcement, to insure adequate public participation and increase citizens' effectiveness, to address global environmental problems in international forums, to work with industry toward resolution of environmental conflicts, and, through education, to build an informed national constituency for environmental protection. This report reflects new 1982 trends--increased international activity, even more emphasis on economic analysis, closer cooperation with other environmental groups, especially on wildlife, air and water issues. Throughout the report are the special hallmarks--thorough scientific and technical analysis, search for economically sound alternatives, and pursuit of long-range policy reforms--that continue to make EDF a unique and effective force.</t>
  </si>
  <si>
    <t>Documenting the Effects of Nuclear War</t>
  </si>
  <si>
    <t>EDF seeks to reduce the risks of nuclear war by analyzing the global effects of nuclear weapons use. The immediate horrors of a nuclear explosion are well understood. There has been far less study of the secondary damage--to the oceans, atmosphere, and biosphere--and little understanding that this damage might so poison the earth that it could no longer sustain long-term human, plant, and animal life. EDF atmospheric scientist Dr. Michael Oppenheimer is determining the effects of various sized nuclear exchanges, calculating atmospheric and global climate changes and resulting effects on the biosphere. He will discuss his findings in October at a conference co-sponsored by EDF and 60 other organizations.</t>
  </si>
  <si>
    <t>Water Resources</t>
  </si>
  <si>
    <t>https://www.google.com/url?q=https://web.archive.org/web/19970710160923/http://www.edf.org/pubs/AnnualReport/1981/&amp;sa=D&amp;source=editors&amp;ust=1640641843637750&amp;usg=AOvVaw1yclzJ1XhzjACRSrDe1-m4</t>
  </si>
  <si>
    <t>The goals of EDF's Water Resources Program are to protect ground and surface water resources and associated ecosystems, and to do so by developing and advocating economically sound, non-destructive alternatives to environmentally harmful practices EDF opposes. Like the Energy Program, EDF's Water Resources Program is based on economic arguments--that the full cost of water development, particularly of structural water projects, should be compared to the cost of conservation-oriented alternatives, and that investment should be made in less costly, less harmful measures. EDF advocates such alternatives as metering and realistic water pricing to encourage conservation, and user fee charges to beneficiaries of water projects to reduce waste, recover project costs, and lessen demand for additional projects. Legal action has been a prime program strategy. EDF has pursued many lengthy water lawsuits and won several precedent-setting rulings that have significantly strengthened the authority of the Clean Water Act and other laws to protect water resources. EDF's successful litigation and ability to propose constructive alternatives to measures it opposes have led to invitations to participate in nonadversarial efforts to resolve water resource conflicts in environmentally sound ways. Dr. Daniel F. Luecke was appointed by Colorado Governor Lamm to a Metropolitan Water Roundtable that will examine future water supply alternatives for Denver. A major resource will be EDF's 1980 Denver water supply study, which concluded that investment in conservation measures could supply more than half the water Denver will need in the next 30 years, and at one-third the cost of proposed new projects. EDF General Counsel Thomas J. Graff was named by California Governor Brown to that state's Colorado River Board. And James T. B. Tripp, who has participated in efforts to protect the Louisiana coastal zone and New Jersey Pine Barrens, was recently named by New York City as an environmental advisor on port development. A major challenge in 1982 will be defending Section 404 of the Clean Water Act, the key federal authority for protecting wetlands, against an attack by forces in Congress and in the Administration. EDF's Water Resources and Wildlife Programs are organizing a legislative effort to support reauthorization of the Act with Section 404 intact. Wetlands: A 1981 decision won by EDF in its six-year suit to save a Marco Island, Florida, mangrove swamp will strengthen federal authority to protect wetlands. The developer's appeal of the decision was recently denied by the U.S. Supreme Court. A lower court, ruling for EDF, had upheld the Corps of Engineers' refusal, on Clean Water Act grounds, to grant permits to dredge a residential complex out of the swamp. EDF suggested clustering the development in upland portions of the land to save the wetlands. Water Conservation: In several Western efforts, EDF is challenging water project subsidies and low water rates that encourage waste. EDF supported a federal suit to compel a huge California agricultural water supplier, Westlands Water District, to pay rates based on the cost of supplying its water. EDF intervention was denied, however, and the parties later agreed to the delivery of all the water Westlands hopes to obtain, with no commitment by Westlands to pay its full cost. EDF economist Dr. W. R. Zack Willey has since begun an ambitious study of water use and abuse in California agriculture, especially the cost and effect of huge subsidies to irrigators. Also in California, Thomas J. Graff is leading an effort to defeat Senate Bill 200 in a statewide referendum this June. SB 200 authorizes expansion of the huge State Water Project, including the Peripheral Canal, a water transport project long opposed by EDF. Bottomland Hardwoods: EDF is monitoring enforcement of a ruling won in March 1981 that found virtually all of a Louisiana bottomland forest to be a wetland, requiring Section 404 protection. Ports and Estuaries: Estuaries and adjacent wetlands and rivers are valuable for fish and shellfish production, wildlife habitat, and recreation. Many also serve as commercial ports, and EDF is concerned about proposals to deepen and enlarge the ship channels of 20 major U.S. ports with the help of federal subsidies. EDF joined a lawsuit challenging a supertanker port project at Galveston Bay, the largest and most productive estuary in Texas. EDF favors an offshore deepwater port with pipeline and, in an October trial, presented evidence that this would be a cheaper and far less damaging alternative. Groundwater: EDF is pursuing legal and educational efforts to protect the vast groundwater resources of the Pine Barrens of New Jersey and Long Island, New York, especially through land use controls to limit development in these ecologically sensitive areas to prevent contamination of underlying aquifers. Rivers: The Reagan Administration supported an order by the previous Administration to add five northern California rivers to the Wild and Scenic Rivers System. EDF had played a major role in the legal battle to protect the rivers. In the Tennessee-Tombigbee Waterway case, a court agreed with EDF in July that the Corps of Engineers had illegally refused to prepare an environmental impact study of its major enlargement of the Waterway. The Corps was ordered to do so by July 1982. In a major new case, EDF is urging consideration of alternatives to two proposed hydropower dams on the Yampa River, the last free-flowing tributary of the Colorado River. Questions remain about financing the dams, but if they were built they would substantially alter the flow through Dinosaur National Monument and increase salinity downstream.</t>
  </si>
  <si>
    <t>EDF's Energy Program seeks to minimize the environmental impacts of energy development and use, through a strategy that emphasizes economics. In the electric utility industry in particular, rational business policies frequently also benefit the environment. The program began by urging state public utility regulators to reform electric rates, to encourage conservation and reduce the need for new power plants. Time-of-day rates advocated by EDF a decade ago are now widely endorsed and being implemented. In 1976, EDF focused on utility investment planning--the electric utilities' construction plans to meet future needs. EDF pursued the simple but far-reaching hypothesis that conservation and small-scale energy alternatives are a better investment than large new coal and nuclear power plants--and repeatedly proved it to be true in specific cases. Full-scale development of alternatives with less environmental impact is accomplished with the same money that would otherwise go for nuclear and coal plants. The proof requires a sophisticated analytical technique that matches the analysis the utilities perform when making their investment plans. EDF's California staff devised the necessary computer model in 1977 and first applied it in 1978, in a landmark case involving the nation's second largest utility, the Pacific Gas &amp; Electric Company (PG&amp;E;). EDF's analysis showed that a group of alternatives, including conservation, cogeneration, wind, solar heating, and geothermal energy, could meet all of PG&amp;E;'s anticipated needs, for about half a billion dollars less than the coal plants the company was planning to build. That demonstration dramatically influenced California's official energy policy in favor of the alternatives EDF urged. The Energy Program also focuses on the environmental impacts of energy production, particularly utility impacts on air quality in the East, impacts of Western synthetic fuels and coal development on quality and visibility, and increased acid precipitation in many parts of the country. A major 1982 goal is the reauthorization of the Clean Air Act, strengthened to address these environmental impacts. Utility Investment: In 1981, EDF shifted the focus of its utility investment reform effort from California to the East, and from the analysis of power plants not yet begun to those already under construction. Fewer new plants are now being proposed, and partially completed plants, particularly nuclear plants, are increasingly becoming candidates for abandonment on economic grounds. High cost overruns, high interest rates, and the discovery that additional safety measures are needed have combined to make nuclear plants especially costly to complete, even where huge amounts of money have already been spent--as is true of EDF's first Eastern utility target, Nine Mile Point Unit No. 2, a nuclear plant being built at Oswego, New York. EDF, led by attorneys Robert V. Percival and David B. Roe, intervened in state Public Service Commission hearings on the plant to present evidence that developing alternative energy sources might be economically superior to completing the plant. A study by EDF economic analyst Daniel Kirshner showed that conservation and alternatives the utility had ignored would be 17 percent cheaper than finishing the plant, even including the more than $1 billion already spent on it, and would produce just as much energy just as quickly. EDF's findings attracted much attention and, although the Commission has conditionally approved the plant, it also established a separate proceeding, centered on EDF's analysis, to determine how to bring about alternative utility investments in New York. EDF will play a central role in this proceeding. Acid Rain: Reauthorization of the Clean Air Act was the focus for EDF activities in 1981 aimed at reducing acid precipitation. New York scientist Dr. Michael Oppenheimer performed a detailed analysis of the chemistry and meteorology of acid rain, establishing that reducing utility sulfur dioxide emissions would reduce rainfall acidity. Toxic Chemicals Program attorney Khristine L. Hall, as a member of the National Clean Air Coalition Steering Committee, drafted amendments to the Act aimed at reducing utility emissions. Colorado attorney Robert E. Yuhnke produced a major report on evidence of precipitation acidity in the West, highlighting the national scope of the problem and mobilizing citizen concern locally. Hall, Oppenheimer, and Yuhnke testified in Congress and spoke extensively on acid rain issues in 1981. They will continue efforts to pass a strong Clean Air Act in 1982. Western Energy: Colorado scientist Dr. Daniel F. Luecke is monitoring oil shale and uranium development and shaping an EDF strategy to protect Western air and water resources. In early 1982, EDF won an unequivocal court ruling that prevented Interior Secretary Watt from withdrawing a ban that his predecessor had placed on coal strip mining near Bryce Canyon National Park. Coal Conversion: Many Northeastern utilities plan to convert power plants from oil to coal. This could greatly increase air pollution, especially in cities. Dr. Oppenheimer, attorney James T.B. Tripp, and scientist Andrew Hudis are participating in New York's first coal conversion licensing proceeding. EDF seeks to insure that coal conversions do not increase sulfur dioxide emissions and is urging utilities to consider alternative ways of displacing oil that may be cheaper and cleaner than coal. A major 1982 battle will involve Consolidated Edison's projected conversions of its Ravenswood and Arthur Kill plants.</t>
  </si>
  <si>
    <t>Toxic Chemicals</t>
  </si>
  <si>
    <t>The goal of EDF's Toxic Chemicals Program is to develop public policies aimed at minimizing or eliminating involuntary human exposure to chemicals toxins in air, water, food, and consumer products. EDF has pursued this goal through activities at local, state, and federal levels. The program grew out of EDF's first lawsuit, a five-year effort to halt the use of DDT that culminated in the 1972 ban on DDT. Later EDF legal action was directly responsible for controlling or ending the use of many other hazardous chemical pesticides. The program expanded into other areas of toxic chemical exposure, and EDF contributed substantially to the Safe Drinking Water Act, Toxic Substances Control Act, and other chemical regulatory laws and programs. In 1981, the program's major focus was on hazardous wastes. For three years, EDF has worked to obtain effective federal regulations insuring the safe future disposal of hazardous waste and also rules guiding the environmentally sound cleanup of existing dumpsites. This two-pronged effort will continue in 1982, as will efforts in Virginia and California to insure effective state implementation of programs EDF worked hard to develop, and activities in local communities with hazardous waste problems. A prime program goal for 1982 is reauthorization by Congress of a strong Clean Air Act containing strict limits on air pollutants that threaten human health and the environment. In the present political climate, EDF anticipates that greater efforts will be required in 1982 to defend the important regulatory structure that has been created in the past decade against efforts to weaken and reverse it. The Environmental Protection Agency (EPA), for example, recently proposed to rescind regulations limiting the amount of lead in gasoline, despite overwhelming scientific evidence of damage to children's health from this most controllable source of lead exposure. Dr. Ellen K. Silbergeld, EDF's new chief Toxic Chemicals scientist, who is nationally known for her work on the health effects of lead exposure, and attorney Robert V. Percival, will testify against the proposal in April hearings. EDF is convinced that environmental and public health protections will survive the present hostile climate because the public has demonstrated its strong support for them. This support is in large part the result of the environmental movement's success in educating the public to the importance of these issues. Public education must continue as a major program emphasis in 1982. Federal Action: In 1981, EDF pushed for implementation of the Resource Conservation and Recovery Act (RCRA), governing future waste disposal, and of Superfund, providing federal funds to clean up existing dumps. Attorneys Khristine L. Hall and David J. Lennett filed an EDF suit to compel EPA to end its delay in issuing Superfund guidelines for site cleanup. They also pursued another suit against EPA's suspension of RCRA regulations that were belatedly issued under an EDF-obtained court order. Later, Hall and Lennett testified in Congress on EPA's poor record on hazardous wastes. EDF also filed comments on rules to govern landfills and incinerators, and took part in negotiations with EPA and industry involving many aspects of hazardous waste regulation. State Efforts: EDF's Virginia Project, begun in 1980 under the direction of attorney Timothy G. Hayes, has already had a positive influence on state policies for water quality and hazardous waste. Hayes formed a Toxics Roundtable of persons from industry and the environment, which meets regularly to discuss toxic chemical questions. He is monitoring the state's implementation of RCRA and has influenced the development of Virginia regulations for hazardous waste facility siting. Hayes also filed, in 1981, the first citizen suits brought under RCRA, against two illegal hazardous waste facilities in Virginia. Berkeley attorney Patricia L. Wells began a California state effort in 1981, focusing on a Superfund site cleanup, alternatives to land disposal, and waste facility siting. In 1982, EDF will support a California initiative to ban certain types of waste from landfills, which, if successful, could be a beneficial precedent for other states. Community Work: Citizen involvement is a key element in assuring that adequate action is taken to identify, assess, and clean up hazardous waste sites. In 1981, EDF worked in communities in New York, Massachusetts, and Tennessee to help increase the communities' effectiveness in getting state and federal officials to investigate their problems. EDF also began working with communities near many of the 114 sites selected for priority action under Superfund, not only to help remove serious environmental and health threats, but also to study site cleanup and insure that safe, environmentally sound methods will be used. In June, 1982, EDF will hold a Superfund seminar in Washington, D. C., to help educate community leaders from areas with priority sites about the technical and political aspects of site cleanup. A Citizens' Hazardous Waste Handbook is being prepared for use at the seminar and will later be available to others attempting to correct problems at hazardous waste dumpsites.</t>
  </si>
  <si>
    <t>The major goal of EDF's Wildlife Program is the preservation of biological diversity in natural ecosystems. EDF pursues this goal through efforts to protect habitats critical to wildlife survival and to halt the accelerating loss of living species. Unforeseen advances in science, medicine, agriculture, and industry will surely be lost with diminished genetic diversity, to say nothing of other, less measurable human benefits from diverse natural environments. Because threats to wildlife are often global in scale, EDF's Wildlife Program works to strengthen international conservation efforts. As in past years, EDF played an influential role at the 1981 meeting of parties to the Convention on International Trade in Endangered Species (CITES). Wildlife scientist Dr. William Y. Brown, who joined EDF in 1981, will lead a major EDF effort this year to protect the Antarctic environment and its living resources. In 1982, the program faces perhaps its greatest challenge ever. Two laws of central importance to wildlife conservation are under Congressional review--the Endangered Species Act and Section 404 of the Clean Water Act, the key authority for protecting wetland habitats. Defense of these laws will be a major 1982 EDF commitment. Old battles that had seemed won will also reappear in 1982, as a result of new proposals to resume use of the deadly predator poison Compound 1080, to weaken protection for sea turtles, and to expand recreational vehicle access to National Wildlife Refuges. EDF will use its legal and scientific skills and long experience with federal wildlife laws and regulations to defend its hard-won victories on these matters. Marine Mammals: EDF led the environmental community's fight to reauthorize a strong Marine Mammal Protection Act, a major 1981 victory. New amendments to the Act will help protect marine mammals from the effects of offshore energy development and similar coastal activities and will continue strong protection for porpoises affected by commercial tuna fishing. The new amendments continue in effect into 1984. International Conservation: EDF, led by attorney Michael J. Bean, acted as legal advisor to nongovernmental conservation organizations at the third CITES meeting, in 1981. EDF led the effort to establish special rules for commercial trade in ranched specimens of species that are otherwise protected. The major 1982 international activities will involve conservation of Antarctic resources, focusing on the krill harvest in the Southern Ocean and oil extraction on the Antarctic continental shelf. Dr. William Brown will represent EDF in the initial implementation of the recently adopted Convention for the Conservation of Antarctic Living Resources and in development of a new minerals agreement for the continent. Endangered Species: The new Interior Department had not listed a single new species for protection under the Endangered Species Act until EDF threatened suit in July over 44 species; they were listed in August. Federal inaction has spurred industry efforts to weaken the Endangered Species Act, and it is in jeopardy. EDF is playing a major role in its defense and has enlisted a panel of distinguished scientists to testify to the importance of preserving biological diversity. Wildlife Refuges: In August, the Interior Department reversed its own established policy by permitting the use of hazardous chemical pesticides on two National Wildlife Refuges in New York, when non-chemical alternatives were available. EDF immediately sued and within days Interior revoked its authorization. The suit is still pending, however, and EDF intends to monitor this and other Interior Department actions to insure the proper management of the National Wildlife Refuge System.</t>
  </si>
  <si>
    <t>Message to EDF Members</t>
  </si>
  <si>
    <t>In 1981, EDF's unique team of scientists, lawyers, and economists developed and advanced many technically and economically feasible alternatives to practices that harm the environment. Their work demonstrates that good environmental protection is also good for the economy and even creates jobs. New program and administrative staff added during the year brought fresh ideas and vitality to EDF's work on air and water quality, energy, wildlife, and toxic chemicals. EDF members can be proud of the 1981 accomplishments of EDF's programs, reported below. Cooperation among environmental organizations has never been better. On many issues, EDF has worked with others--in a joint lawsuit, or a formal association such as the Clean Air Coalition or Energy Conservation Coalition, or an ad hoc group such as the 19 organizations now working in Washington to save the important wetland protections in Section 404 of the Clean Water Act. We have learned to share our expertise and resources, to complement each other's work, and to increase our total effectiveness. The major organizations' leaders, who meet regularly, have organized a spring offensive against the anti-environment forces and have scheduled five grassroots educational conferences around the country in 1982. PHOTO: The future of federal environmental regulation was a major topic of discussion at EDF's 1982 Annual Meeting, held in Washington, D.C., in February. Above, Executive Director Janet W. Brown and attorney James T.B. Tripp talked with Massachusetts Senator Paul E. Tsongas, dinner speaker at the meeting. Christopher DeMuth of the office of Management and Budget gave the keynote address. A national surge of broad support for a clean environment encourages us all. We can thank the Reagan Administration for a new high level of debate about environmental issues. Protections and programs that many people had taken for granted are being questioned--and defended in lively fashion! This support is non-partisan, despite some politicians' attempts to make the environment appear to be a partisan issue. Our mail at EDF and all the public opinion polls show support for environmental protection, especially of air and water, coming from every segment of society. In a recent Harris poll, an astonishing 86 percent of the public favored a Clean Air Act as strong or stronger than the present Act. Yet in Washington, our elected representatives--both in the White House and in Congress--do not reflect this support in their actions. The Administration is using the budget process to dismantle federal agencies that protect the environment, cutting research and enforcement and scattering personnel. It also seeks to eliminate key regulations protecting our air, water, and land. And Congress, though helpful in monitoring and resisting efforts to reverse environmental gains, has not been an effective counterforce. In fact, Congress has endorsed the damaging cuts in money and personnel, supported water project boondoggles, and may weaken the Clean Air Act. Our representatives in Washington are not hearing the message so clearly shown in the polls. Citizen action in 1982 is thus our clear task as environmentalists. In this election year we must galvanize our friends, neighbors, and colleagues to let our elected representatives at all levels know how much the public cares about environmental quality. This is not a partisan cause. Environmental protection is in everybody's interest and high on everyone's priority list--and candidates must get that message. Active environmentalists made a difference in state elections in Virginia and New Jersey last fall. We must make a difference in elections throughout the country in 1982.</t>
  </si>
  <si>
    <t>https://web.archive.org/web/19970710160931/http://www.edf.org/pubs/AnnualReport/1980/</t>
  </si>
  <si>
    <t>EDF's Water Resources Program seeks to protect a wide variety of valuable water resources. In the East and South, EDF has worked to preserve coastal and freshwater wetland ecosystems, pristine groundwater resources, critical watersheds and groundwater recharge areas, and to improve water quality and urban rivers. In the semi-arid West, EDF has concerned itself with water conservation, water quality, and protection of wild rivers and water-oriented recreation areas. In all of these efforts, EDF has tried to develop and advocate alternative ways of managing water resources to accomplish reasonable, environmentally non-destructive, and cost-effective objectives. In its efforts to protect coastal wetlands and mangrove swamps from residential development, for example, EDF has proposed clustered development to meet reasonable housing needs while preserving the wetlands. A similar approach marked EDF's support of the plan to prevent overdevelopment of the 1.1 million-acre New Jersey Pine Barrens, a vast oak-pine forest and semi-wilderness underlain by largely pure groundwater. EDF has also pursued an economic approach similar to that used in its electric utility investment work. The strategy, which analyzes the total investment cost of traditional water projects and of conservation-oriented alternatives, is being tried in Colorado and California. In Colorado, EDF completed an extensive study of water supply alternatives for the Denver Metropolitan area, using data from the Denver Water Board, other local water utilities and a sample of water users. EDF's study showed that investment in conservation measures can make available more than half of the additional water Denver will need for the next 30 years and, moreover, will cost only about one-third as much as new water supply projects. In California, EDF is asking planners to compare the cost, environmental damage, and engineering requirements of enlarging the Shasta Dam and Reservoir--a traditional water project--with other, unconventional ways of supplying and storing water. Compare, for example, storage in underground aquifers versus building a new surface reservoir, or reducing water demand through conservation measures versus building new supply projects to meet increasing demand. If alternatives can provide the same benefits at lower cost to users and taxpayers and less environmental damage, EDF believes planners should invest in the alternatives rather than in traditional projects. In 1980, EDF also began to analyze the way in which Federal tax policies, loan guarantee programs, and state and Federal expenditures for public facilities stimulate and subsidize economic development in environmentally sensitive wetlands, watersheds, groundwater recharge zones, and prime farmlands. Throughout the Mississippi River Valley, for example, millions of acres of bottomland hardwood forests have been destroyed in recent decades by conversion to cropland. While pursuing two major efforts to protect these bottomlands, EDF has identified many Federal policies that give landowners clear economic incentives to drain and convert bottomlands. EDF's analysis suggests that many of the remaining bottomland forests will be destroyed in response to Federal flood control programs, agricultural subsidies, and tax policies that make their conversion to cropland economically attractive. Similarly, public infrastructure expenditures to extend roads, water, and sewers into open spaces near metropolitan areas encourage urban areas to sprawl into valuable farmland or groundwater recharge areas, rather than remain concentrated around existing populated areas, large and small. In 1981, EDF intends to continue these and other efforts to protect resources that are increasingly important for water supply, recreation, wildlife habitat, maintenance of fisheries, and flood control. Water Resources Program Highlights Auburn Dam, Calif.: EDF's long opposition to Auburn Dam got major support from outgoing Interior Secretary Andrus on December 30 when he refused to recommend that Congress reauthorize its construction. Work on the dam has long been halted because of evidence of earthquake hazards. The dam has far overrun its authorized cost ceiling and cannot be continued unless Congress lifts that ceiling. N. J. Watershed Protection: EDF worked throughout 1980 to promote a strong conservation plan for the New Jersey Pine Barrens, the largest in the world. EDF commented extensively on a draft plan issued in June by the state Pinelands Commission. In December, the Governor approved a final plan that limits development in ecologically sensitive forested areas and clusters it around existing population centers. Developers have sued to challenge the plan, and EDF has intervened in its defense. California Rivers: Just hours before leaving office, Interior Secretary Andrus signed an order adding five northern California rivers to the National Wild and Scenic Rivers System. EDF played an active role in the ultimately successful battle to win protective status for these rivers against a series of lawsuits filed by development interests seeking to block the designation. Marco Island, Fla.: EDF won a favorable ruling, in early 1981, in its five-year effort to protect from residential development a 2,200-acre mangrove swamp on this Gulf Coast island. The case tests Federal authority to restrict development in sensitive coastal wetlands, rich nursery grounds for shrimp and other species, without having to compensate affected property owners. It is being fought in Federal courts and state administrative proceedings and is expected to continue through 1981 or longer. California Water Project Referendum: California environmentalists successfully qualified a statewide referendum to decide whether state legislation authorizing expansion of the huge State Water Project can take effect. The referendum, the first to be qualified in the state since 1952, will be held in 1981 or '82. Bottomland Hardwood Forests: In March 1981, a Federal court agreed with EDF that virtually all of a 20,000acre tract of bottomland hardwoods in the backwaters of Louisiana's Red River is a wetland to be protected to achieve Clean Water Act goals. And in March 1980, a workshop organized by EDF to study wetland resources of Tennessee's Obion-Forked Deer River Basin issued a report urging reforms to preserve the bottomiand forests rather than continued stream channelization and dredging. Prime Farmland Protection: Preserving prime agricultural land from residential and urban development is a logical extension of EDF's efforts to prevent conversion of bottomland hardwoods to agriculture. EDF filed a "friend of the court" brief before the New Jersey Supreme Court, in support of a township's use of zoning ordinances to protect its prime agricultural land. Colorado River Basin Lawsuits: In October, the U.S. Court of Appeals in Washington heard argument in EDF's suit for better control of salinity pollution throughout the Colorado River; no decision has been issued. EDF's opening brief was filed in the same court in its lawsuit seeking a comprehensive environmental impact statement on current and future water resource development in the Basin. The Interior Department agrees that a basinwide EIS is legally required and is willing to prepare one, but funding for the EIS has been blocked by Western politicians who see it as a threat to several planned water projects.</t>
  </si>
  <si>
    <t>The goal of EDF's Toxic Chemicals Program is to minimize or eliminate damage to human health and the environment that is caused by the production, use, release, and disposal of hazardous chemicals. Starting with EDF's earliest effort to halt the use of the pesticide DDT, and continuing in many new areas today, the Toxic Chemicals Program seeks to affect public policy concerning the use of hazardous chemicals, through education, scientific research, and legal action. After DDT was banned in 1972, EDF broadened its pesticide activities to seek Federal regulations preventing the further use of such other dangerous pesticides as aldrin, dieldrin, chlordane, heptachlor, and mirex. As a direct result of EDF litigation, most of these hazardous pesticides have now been eliminated from use. The program expanded as public concern over exposure to toxic chemicals increased. The publication of an EDF study showing an association between the consumption of contaminated drinking water in the New Orleans area and increased rates of urinary tract cancer spurred the passage in 1974 of the Safe Drinking Water Act. EDF became the leading environmental organization working for adequate protection of drinking water, including the removal of toxic and cancer-causing chemicals. Drinking water quality remains an active EDF concern. Activities of the program that initially focused on surface water supplies have since expanded to include protection of underground waters, the source of drinking water for more than half of the American population. EDF's experiences with pesticides and drinking water continue to serve as models for comparable efforts to reduce the harmful environmental and public health impacts that can result from the use of hazardous chemicals. EDF first brought to light the hazards of using tris, a chemical carcinogen, as a flame retardant in children's clothing. EDF action ended that use, and EDF later won revisions in flame retardant standards that eliminated other hazardous chemicals from use in children's clothing. EDF drew early attention to other toxic substances in the air, food, and consumer products and prompted effective regulatory action. Two years ago, EDF took the lead among environmental groups on the critical issue of hazardous wastes. In a two-pronged effort, EDF has urged the Government to issue stringent regulations to control future waste disposal and to address the problems at existing dumpsites. This was the program's major activity in 1980 and is certain to remain a central focus in 1981. Informed citizens are better able to make sensible decisions to reduce personal risks and are also more likely to support EDF's fight for effective toxic chemical regulation. Thus, public education is an increasingly important part of the Toxic Chemicals Program. Program staff appear frequently on television, radio, and in print. EDF has produced many educational materials, and its book on the environmental causes of cancer, Malignant Neglect, was issued in a paperback edition by Vintage Press in May 1980. Toxic Chemicals Program Highlights Hazardous Waste: Following EDF legal action, many regulations mandated by the 1976 Resource Conservation and Recovery Act (RCRA) to control future hazardous waste disposal were finally issued in 1980. EDF supplied technical and legal comments in an attempt to insure that final rules preclude future problems. Regulations for the design of new landfill facilities will be developed in 1981, and EDF expects to monitor their preparation closely. Abandoned Waste Dumpsites: EDF worked with communities near abandoned dumps at Love Canal, N.Y., and Memphis, Tenn., seeking remedies to problems created by past improper disposal practices. EDF sponsored several health studies in these communities to assess the public health impacts of exposure to toxic waste. EDF expects to publish the results of its tests of children's growth and maturation and of peripheral nerve damage by late 1981. "Superfund": EDF worked actively in 1980 for the passage of Superfund legislation designed to provide funds to clean up abandoned hazardous waste sites. In 1981, EDF expects to play a major role in monitoring the implementation of the Superfund law. This will involve work in communities chosen to receive the initial cleanup funds, as well as attention at the Federal level to the development of guidelines for cleanup activities at the sites. Virginia Project: EDF opened an office in Richmond, Virginia in 1980 with the help of a grant from the Virginia Environmental Endowment. Directed by attorney Timothy G. Hayes, the Virginia Project works closely with state and local government agencies and officials, environmental organizations, and citizens in developing and implementing sound environmental laws and regulations. The project will focus on management of hazardous waste and toxic materials, safe drinking water, and protection of surface and groundwaters. In 1981, the project will continue to monitor development of state programs, mandated by RCRA, for hazardous waste management and waste facilities siting and of the state's enforcement of toxic effluent limits and pretreatment requirements of the Clean Water Act. Another 1981 goal is to complete a Citizens Handbook, detailing Federal and state laws and procedures, sources of technical assistance, and other information to help citizens participate effectively in environmental rulemaking. Groundwater Protection: EDF made a major effort in 1980 to foster the development of an effective national groundwater protection plan by the Environmental Protection Agency and commented on a proposed strategy released by EPA in November. EDF suggested an alternative plan aimed at assuring that precious reserves of still pristine underground water will remain uncontaminated and available to supply drinking water to meet future needs. PCBs: An EDF legal victory in October forced the Environmental Protection Agency to re-evaluate the authorization it had given for continued widespread use of the toxic industrial chemical, polychlorinated biphenyls (PCBs). In 1976, Congress ordered EPA to curtail PCB production and use promptly and to control its disposal, yet EPA's regulations in response to this mandate failed to control 99% of the PCBs in use. EDF's victory means that EPA must now devise much stricter control of PCBs. Integrated Pest Management: A three-year EDF effort culminated in 1980 in a complete revision of California's pesticide regulations. The new rules firmly establish a preference for integrated pest management over chemical pesticides, and provide for case-by-case monitoring, with random field inspections, to insure its use where feasible. The rules took effect January 1, 1981. Air Pollution: EDF challenged regulations issued by the Environmental Protection Agency to control sulfur dioxide emissions from new coal-fired power plants. EDF contends that the new regulations are inadequate.</t>
  </si>
  <si>
    <t>Since its beginning in 1971, EDF's Energy Program has emphasized economics. In the electric utility industry in particular, rational business policies are frequently policies that also benefit the environment. The program began by urging state public utility commissions to reform electric rates in order to encourage conservation and minimize the need for new power plants. Time-of-day rates as advocated by EDF are now widely accepted and endorsed by the Federal Government. For the last five years, the program has focused on utility investment planning--what the electric utilities plan to build to meet future needs. EDF has taken a simple but far-reaching hypothesis--that conservation and small-scale energy alternatives are a better business investment than large new coal and nuclear power plants--and has repeatedly proven it to be true in specific cases. The proof requires a highly sophisticated analytic technique, matching the analysis that utilities themselves perform in the course of making their plans. EDF's California office devised the necessary computer model in 1977. The central attraction of EDF's approach is that it takes no new money: full-scale development of alternatives, which are much easier on the environment, is accomplished with the same money that would otherwise be spent on planned nuclear and coal power plants. EDF first applied its analytic technique in a landmark case in early 1978, analyzing the building plans of the Pacific Gas &amp; Electric Company, the nation's second largest utility. The analysis showed that a combination of alternatives--including better end-use efficiency, cogeneration, wind, solar heating, and geothermal energy--could meet all the company's own anticipated needs, for approximately half a billion dollars less than the coal and nuclear plants PG&amp;E; was planning to construct. Since that seminal demonstration, California's official energy policy has moved rapidly in the directions indicated by EDF, and the state's three largest electric utilities have all changed their plans substantially in the same direction. Efforts to educate regulators and utility officials in other states to the enormous economic potential of alternative energy sources will go forward at an accelerated rate in 1981. EDF's energy work concerns itself also with the environmental impacts of synthetic fuels and coal development and uranium mining and milling in the Rocky Mountains and Great Plains regions, especially air and water pollution, land and water use, and potential loss of wilderness and national park areas. This effort will intensify in 1981, and EDF's Denver office expects to play a very active role in the Congressional review of the Clean Air Act. Although the new Administration's position on synthetic fuels is unresolved, it will vigorously pursue coal mining in the West and encourage uranium development as well. EDF's Energy Program seeks to link its opposition to negative environmental impacts with fully developed proposals for positive alternatives: getting the same effective energy yield from less destructive sources. Energy Program Highlights Allen-Warner Valley Coal Project: EDF recently won a national test of its strategy, when California's two biggest utilities withdrew from a $5 billion coal project, which was to have been developed in southern Utah and Nevada, next to Bryce Canyon and Zion National Parks. EDF's analysis of the project, showing that it was not needed since better and cheaper alternatives were available, provoked the California Public Utilities Commission into the most comprehensive pre-construction review of a power plant ever undertaken in the United States. To justify the project in the face of EDF's critique, the two California utilities dropped every other major coal plant from their plans. After a yearlong defense of their proposal (and payment of more than $150,000 to an expert consultant to try to find flaws in EDF's analysis), the utilities abruptly abandoned their permit application four days before final briefs were due. Alton Coal Field Stripmine Opposition: Simultaneously with its analysis of alternatives to Allen-Warner Valley, EDF petitioned the Federal Office of Surface Mining to have the Alton coal field, which was to have supplied coal to the Allen-Warner Valley project, declared "unsuitable" as a mine site because of its proximity to Bryce Canyon National Park. In November, Interior Secretary Andrus designated part of the Alton field unsuitable. EDF's petition was the first of its kind under the Surface Mining Control Act. The decision declaring part of the coal off-limits for mining is being challenged in Federal court by a group of coal companies. Interest-Free Conservation Loans: Another result of EDF's several analyses was a proposal by the Pacific Gas &amp; Electric Company, early in 1980, that it provide zero-interest loans for its customers to install a variety of conservation measures including insulation, weatherstripping, water heater blankets, and storm windows. Solar Financing: The California Public Utilities Commission also began a solar energy financing program, under which all the state's major utilities will provide rebates and low-interest loans to customers installing solar water heaters. The PUC explicitly gave credit to EDF's analysis for revealing the financial benefits of such a program. Other Utility Analyses: Since its first application in California, EDF's analysis has been performed in other states, and EDF has given, leased, or sold its computer analytic model to several state agencies and private groups to increase its use. One such analysis of alternatives was performed in Michigan for the state legislature. Not entirely coincidentally, two weeks after EDF presented its analysis, the Detroit Edison Company stopped construction on one nuclear plant included in EDF's study. Oil Shale Litigation: A major 1980 disappointment was the adverse ruling in EDF's oil shale lawsuit. EDF challenged the Government's refusal to prepare an environmental impact statement evaluating a new, inadequately studied process of oil shale extraction. One judge agreed with EDF that the law was being broken, but said that he felt the "energy crunch" excused the violation.</t>
  </si>
  <si>
    <t>Message from EDF's Executive Director</t>
  </si>
  <si>
    <t>In 1980, EDF successfully met the combined challenges of inflation and new threats to the environment, especially from energy development and chemical waste disposal. We can report progress in every program. EDF led the way on proper hazardous waste disposal, protection of vital underground drinking water supplies, wildlife preservation, and alternatives to the nation's overdependence on oil, coal, and nuclear power. Your support helped make possible EDF's efforts reported in the following pages. In 1981, we face a new and different challenge. There is a strong anti-regulatory attitude in Washington that is being fueled by a large multi-media campaign funded by selected industries. It threatens to sweep away important environmental gains. Some of our best environmental safeguards are in particular jeopardy in 1981. Both the Clean Air Act and the Marine Mammal Protection Act are due for reauthorization this year. Legislation to implement and enforce the Clean Water Act, Resource Conservation and Recovery Act, and Safe Drinking Water Act will also be considered in 1981. Without continued vigilance, the environment could fall victim to the larger war on "governmental intervention." Many who are trying to dismantle the Federal regulatory structure fail to distinguish between different kinds of regulations. Regulations designed to protect human health and precious resources are lumped together with others that many environmentalists do not favor--those, for example, restricting competition and controlling prices in trucking and air transport or oil and gas production. It is vital that citizens recognize these different kinds of regulations and convince politicians that environmental protection is in everyone's interest. Although it is true that protective regulations cost money, the costs of cleanup and the costs of human suffering must both be considered on any balance sheet. Admittedly, the latter are hard to measure. How does one estimate the cost of increased respiratory infections in children living down wind from coal-fired power plants? What monetary value do we place on longer life, better health, higher productivity, improved recreation? Because we, as a nation, are harming the environment without fully understanding the consequences, a more cautious approach to development is indicated, lest our actions cause lasting and irreversible harm to the environment that, in the long run, will also do serious harm to the economy. EDF favors growth that uses resources in sensible, economically and environmentally sound ways. Our Energy staff recently demonstrated, in California, how this approach can work. EDF's economic analyses convinced California's Energy Commission, its Public Utilities Commission, and finally the utilities themselves that two huge coal-fired plants, dependent upon extensive strip mining, were not needed and that the electricity could be better supplied by investing in cheaper, cleaner alternative energy sources and conservation. This solution turned out to be better economically for all, including both ratepayers and utility investors. It frees scarce capital for investments and jobs in other sectors of the economy--such as housing, public transportation, and improved health services. In important ways, environmental protection also promotes long-lasting national security. In an increasingly competitive world economy, our national security is seriously threatened by the erosion of our agricultural and natural resource base. Our dependence on imported oil not only fuels our inflation rate, but also makes us more vulnerable in time of international stress. Our disproportionate consumption of the world's resources contributes to the distress of poorer nations and sharpens the possibility of conflict. Environmentalists can help all Americans understand that more efficient use of finite resources is directly connected to the well-being and peace of the world. Pollution of the air and oceans, exhaustion of the world's minerals and fossil fuels, extinction of its unique life forms all affect people worldwide, now and in the future. And everywhere the poor are most likely to be adversely affected: they are more likely to work at dangerous and unhealthy jobs, to be exposed to lead and other pollutants on their playgrounds, and to live near toxic waste dumps. America cannot set aside protection of the environment while we right a staggering economy and build an armaments stock, for one cannot separate these endeavors. Environmental protection, intelligent economic growth, and true national security go together. EDF members can help convey this message to the rest of the nation. You number more than 45,000 people who live and vote in every state in the Union. Your elected representatives at every level must be told that you value clean air and water, fertile soil, and green spaces. Let them know you monitor their votes and expect the environmental ethic to be reflected in their words and actions. The efforts of determined, informed people can make a difference. Put your power to work with EDF in 1981!</t>
  </si>
  <si>
    <t>Through its Wildlife Program, EDF seeks to be an effective voice for wildlife conservation. The program's primary goals are to stem the irreversible loss of living species and to protect habitats that are critical to wildlife survival. Preserving as much of the earth's genetic diversity as possible is essential, EDF believes, to maintain opportunities for future advances in science, medicine, and industry. The factors that contribute to the loss of animal and plant species may ultimately harm humankind as well. Recognition of this fact in the case of the deadly pesticide DDT spurred the formation of EDF more than a decade ago. Today, EDF's Wildlife Program is actively opposing construction of the Columbia Dam in Tennessee, both because it will destroy the rich and diverse freshwater fauna of the Duck River and because its construction is likely to lead to increased amounts of dangerous chemicals in local drinking water supplies. Because threats to wildlife are often global in scale, EDF works to strengthen international agreements and other measures to conserve wildlife globally. EDF has notably influenced the implementation of the important Convention on International Trade in Endangered Species (CITES)--the only global treaty regulating trade in endangered species. The third biennial meeting of the parties to CITES took place in early 1981. EDF continued, at that meeting, the leadership role it has previously played in effective advocacy of worldwide conservation. EDF's efforts over the past six years have contributed measurably to the progress made under the Marine Mammal Protection Act in reducing the incidental drowning of porpoises in the nets of tuna fishermen. EDF will work actively for reauthorization of this Act in 1981, and will continue to support porpoise protection regulations now being challenged by the industry. Wildlife Program Highlights Sea Turtles: Strong regulations protecting sea turtles under the Endangered Species Act were upheld in December by a U.S. Court of Appeals. EDF had intervened to support the regulations against a challenge by a commercial turtle farm. The rules were issued by the Secretaries of Interior and Commerce in 1978, after a threatened EDF lawsuit ended a bureaucratic impasse that had paralyzed the two agencies' efforts for nearly three years. Endangered Species Act Exemptions: A March EDF legal victory helped insure that the process of exempting Federal projects from the Endangered Species Act will be invoked only as a last resort. The Pittston Company sought an exemption after a preliminary denial by the Environmental Protection Agency of a permit needed to build an oil refinery on the Maine coast. EDF successfully opposed Pittston's right to seek an exemption prior to final agency action. The court agreed with EDF that Congress meant to reserve exemptions only for truly irresolvable conflicts between projects and endangered species. Porpoise Protections: Sharp reductions were ordered in October in the annual limit of porpoises that may be killed during "on-porpoise" tuna fishing. EDF had advocated the lower limits in hearings prior to the new regulations. Even before the new rules were issued, the tuna industry sued to challenge the use of Federal observers aboard tuna vessels. EDF has intervened to defend the observer program, the only practical means of insuring compliance with porpoise protection regulations and of monitoring porpoise mortality. EDF submitted evidence of rule violations and grossly underreported porpoise deaths by a vessel without a Federal observer on board. Columbia Dam: In a major 1980 effort, EDF has opposed the completion of this TVA project on the Duck River in Tennessee. The dam would destroy much fertile farmland, threaten many riverine species, at least two of them endangered, and replace a clean, flowing river with an algae-choked reservoir. A special Congressional report recommended against completing the project, concluding that non-dam alternatives could meet all its claimed benefits and save taxpayers at least $53 million. Year-end hearings on EDF's challenge of the project were held by the state Water Quality Control Board, which must certify that it will meet state and Federal water quality standards before construction, now halted, can resume.</t>
  </si>
  <si>
    <t>Investing In Nature-Based Infrastructure</t>
  </si>
  <si>
    <t>https://www.nfwf.org/sites/default/files/2021-03/2020-annual-report.pdf</t>
  </si>
  <si>
    <t>Many of the resilience-related grants we awarded in 2020 supported innovative efforts to build nature-based infrastructure that provides a buffer from storms, absorbs and filters stormwater runoff, and provides high-quality habitats for wildlife. In addition to immediate benefits to wildlife and community resilience, these shovel-ready projects deliver an economic boost to coastal areas. Examples of our 2020 grant-making include: In Florida, the Apalachee Regional Planning Council will use a grant of $7.4 million to create nearshore reefs that will support expansive intertidal salt marshes, protect 12 miles of populated shoreline and shield critical hurricane evacuation routes. Along the coast of Alabama, the Mobile County Commission will leverage a $4.9 million grant to create a breakwater that will absorb storm energy and shield the only hurricane evacuation route from Dauphin Island. The project will also restore marsh habitat and enhance populations of oysters, blue crabs and shrimp. NFWF awarded $2.5 million to the Jefferson Parish Department of Environmental Affairs to rebuild a 1-mile living shoreline and create up to 70 acres of marsh, tidal creeks and lagoons to provide nursery and refuge habitat for fish, shrimp and blue crabs in Louisiana. The new shoreline and marsh along Lake Pontchartrain will help defend more than 1,000 homes and critical infrastructure from storm surge. Mariana Islands Nature Alliance is using a $2.5 million grant to remove marine debris from Typhoon Yutu in coastal areas of Saipan and Tinian. If left in place, sunken ships and other storm debris can continually shift and damage these highly productive but fragile habitats. In Washington, the Lower Columbia Estuary Partnership is using a $2 million grant to reconfigure a 5.5-mile levee system and reconnect 960 acres of floodplain along the lower Columbia River. This project will reduce the risk of frequent flooding at an industrial park, wastewater treatment plant and residential neighborhoods. The project also will improve rearing habitat for salmon, steelhead, and Pacific lamprey; and re-establish unobstructed fish passage to a 7-square-mile watershed. In North Carolina, the Carteret County Shore Protection Office is using a $1.5 million grant to construct living shorelines to protect the communities of Beaufort and Down East. The project will also protect commercially and recreationally important fish and shellfish populations while sustaining the largest colony of nesting royal terns in North Carolina. The University of Guam is using a $856,000 grant to scale up the restoration of staghorn corals on the biologically diverse reefs that protect the vulnerable territory from the worst effects of typhoons. In Virginia, The Nature Conservancy will apply an $800,000 grant toward the creation of new oyster reefs that will create high-quality wildlife habitat, address the erosion within an ecologically valuable salt marsh and protect the vulnerable seaside town of Wachapreague.</t>
  </si>
  <si>
    <t>Reducing Marine Pollution</t>
  </si>
  <si>
    <t>In April 2017, the federal district court for the Southern District of Florida entered a judgment against Princess Cruise Lines for violations of the federal Act to Prevent Pollution from Ships. The judgment resulted from charges that Princess Cruise Lines illegally discharged oil-contaminated bilge waste from various cruise ships into the marine waters of the United States. As part of the judgment, Princess Cruise Lines was required to pay a community service payment totaling $7 million to NFWF to be used for projects and initiatives benefiting the maritime environment and marine and coastal natural resources in the United States. Working in consultation with the U.S. Fish and Wildlife Service, NOAA, and the Florida Fish and Wildlife Conservation Commission, our IDEA department has awarded the funds to a large portfolio of projects benefiting coral reefs, sea turtles and marine mammals, as well as numerous projects aimed at remedying marine pollution. Awards made in fiscal year 2020 included the following: • $60,000 to the Papahānaumokuākea Marine Debris Project for a project to remove debris and pollution from the Papahānaumokuākea Marine National Monument in Hawaii. The project will benefit protected species and coral reefs by removing an estimated 240,000 pounds of derelict fishing gear and plastics in order to restore 1,300 acres of coral reef habitat and 400 acres of shoreline. • $400,000 to the Port of Friday Harbor, Washington, for a project to prevent pollution to its marine waters and habitats. The project will construct a waterfront marine spill response facility and also purchase a pumpout eco-barge, which will allow the port to quickly respond to oil spills and mitigate impacts of harmful contaminants to species such as killer whales, minke whales, harbor seals, sea lions, river otters, eagles and aukletes. • $40,000 to the Puerto Rico Department of Natural and Environmental Resources for a project to benefit marine mammals. The project will train personnel in the most current techniques and protocols for effective response to different types of marine mammal stranding events, and also improve the ability to conduct scientific analysis to increase understanding of marine mammal health in Caribbean waters. • $115,680 to the College of William and Mary, Virginia Institute of Marine Science, for a project to remove derelict fishing gear from the coastal waters of Maryland and Virginia. The project will remove derelict blue crab traps from areas of high commercial crabbing activity in order to reduce unintended bycatch mortality, which will both improve marine habitat and ultimately increase subsequent blue crab harvest for commercial crabbers.</t>
  </si>
  <si>
    <t>What we do</t>
  </si>
  <si>
    <t>NFWF works with partners at the highest levels of government, private industry and the scientific community to identify and quickly address our nation’s most pressing near-term conservation challenges. At the same time, we are building new partnerships and scaling up successful strategies to help our nation mitigate the effects of climate change and build a more resilient and sustainable future.We use science-based competitive grant programs to ensure that conservation resources generate the greatest possible benefit to wildlife populations, natural habitats and local communities across the nation. We measure results through rigorous internal and external assessments, and we use what we learn to continually advance the science and practice of conservation.NFWF works with federal partners (p. 63), corporate partners (p. 55) and foundation partners (p. 67) to address conservation challenges that threaten not only wildlife, but communities large and small. Some programs enable forest managers to mitigate the impact of future wildfires while accelerating the recovery of wildlife and forest health in the aftermath of catastrophic wildfires(p. 21). Other programs speed recovery in coastal areas devastated by hurricanes,while achieving the dual benefits of enhancing wildlife habitats and reducing the impact of future storms and sea-level rise (p. 17).Many of NFWF longest-running conservation programs focus on geography or regions where our contacts and experiences run deep. Other grant programs focus on marine environments (p. 49), migratory pathways (p. 25), species indecline and additional conservation opportunities. Such initiatives garner support from corporate partners with a strong interest in the well-being of wildlife and communities, often within their operational footprints or along their supply chains.We also act as a manager and trustee for funds arising from legal and regulatory actions involving natural resources through our Impact-Directed Environmental Accounts (IDEA) department (p. 37). Our effectiveness in this restorative role led to the creation of our Gulf Environmental Benefit Fund (p. 41), which has invested nearly $1.5 billion in Alabama, Florida, Louisiana, Mississippi and Texas to benefit natural resources impacted by the Deepwater Horizon oil spill in 2010.By maintaining such a diverse portfolio of investments, NFWF has become one of the most nimble and effective funders in the national conservation community.Working with our many partners and grantees, we will continue to build on these successes in the years ahead, responding quickly and at scale to emerging challenges and opportunities.</t>
  </si>
  <si>
    <t>Wildfire resilience</t>
  </si>
  <si>
    <t>For healthy forests, a little bit of fire can be a great thing. Trees, animals and entire ecosystems have evolved to not only tolerate wildfire, but to thrive in the presence of seasonal burns. Such is the case in the legendary forests of California, home of towering redwoods, massive sequoias and prolific ponderosa pines. Left on their own, these forests enjoy natural resilience to occasional wildfires, often sparked by lightning. Flames move through, burn off dead wood and remove young competitors from mature stands. Wherever fire burns hot enough to kill old-growth trees, new meadows and pockets of young forest spring up. Wildlife flourishes in the resulting patchwork of habitats. The modern world has disrupted this system, depriving these forests of their natural ability to tolerate wildfires. Temperatures are climbing, droughts are intensifying, and wildfires are growing more destructive. Millions of people have moved into fire-prone areas, leading to the suppression of wildfires that would have normally moved through and burned off excess fuels. Invasive insects have decimated forests and left mountainsides of standing dead trees, waiting to erupt in flame. Invasive, more flammable plants have moved into fire scars, displacing native vegetation and putting forests and communities at heightened risk of future fires. Our nation’s great forests, along with the wildlife, people and headwaters within, now face threats at a scale far beyond what any one agency or entity can address. That’s why NFWF focuses on launching and managing landscape-scale initiatives that bring together public agencies and private companies (our funding partners) and fast-moving, experienced implementers (our grantees) to generate immediate and sustainable results. Many of the grants we award through these programs support the tough, gritty work being done right now to make our nation’s forested landscapes, and the communities within, more resilient to wildfire. Working closely with federal and state foresters, we have launched and managed three major competitive grant programs focused on forest health in California. We also award wildfire-related grants in other parts of the nation through several programs focused on community and coastal resilience. Additional grant programs focus more broadly on fire-prone regions, including the Rocky Mountains and the vast forests of the Southeast.</t>
  </si>
  <si>
    <t>Noaa And Nfwf: 20 Years For Coral</t>
  </si>
  <si>
    <t xml:space="preserve">Of all our nation’s many natural wonders, coral reefs might be the most alluring. Who hasn’t dreamed of snorkeling around a coral reef, immersed in a kaleidoscope of color, movement and wondrous sea life? Those fortunate enough to witness the beauty and complexity of a healthy coral reef don’t soon forget it. These rich marine habitats aren’t just a great place to visit; they play a vital role in the resilience of our coasts and strength of our nation. Coral reefs cover more than 4 million acres of seafloor off the coasts of the United States and its territories. Federal experts estimate that coral reefs generate more than $3.4 billion of value each year through tourism, fishing, local jobs and the protection of coastal communities from erosion, wave energy and damage from intensifying storms. Unfortunately, land-based sources of pollution, unsustainable fishing practices, and the negative effects of climate change continue to degrade the health of coral reefs around the world, including those found off Florida, Hawaii, Puerto Rico, Guam and other parts of the United States. In 2020, we announced more than $1.4 million in grants to improve the health and resilience of coral reefs. We also joined NOAA in marking an important milestone in our longstanding partnership to restore and enhance coral reefs: 20 years of working together through NFWF’s Coral Reef Conservation Fund. We worked with NOAA to launch the fund after the Coral Reef Conservation Act was signed into law on December 23, 2000. In the following 20 years, our coral conservation program brought together expertise from across NOAA and its partners to protect, conserve and restore the nation’s coral reef ecosystems. Since 2000, the program has awarded more than $20 million across 400 projects, leveraging over $27 million in conservation resources to generate a total conservation impact of more than $48 million. NFWF manages the Coral Reef Conservation Fund in partnership with NOAA’s Coral Reef Conservation Program, with additional support from the USDA’s Natural Resources Conservation Service. In 2020, we welcomed Aramco, a global leader in the production of energy, as a new partner in the conservation of coral reefs. </t>
  </si>
  <si>
    <t>Improving Fisheries Conservation And Management Through Better Science</t>
  </si>
  <si>
    <t>Scientists estimate that trillions of larval fishes died from exposure to oil and dispersants from the Deepwater Horizon oil spill, leading to an unprecedented blow to fish populations in the Gulf of Mexico. Following NFWF’s establishment of the GEBF, several Gulf Coast states were particularly interested in utilizing these resources to restore fish populations impacted by the spill. Because fishing pressure is one of the most powerful drivers of fish populations, improving the responsiveness and accuracy of management tools could have a meaningful impact on fishes in the Gulf of Mexico. Starting in 2013 and culminating with a final award in 2020, the GEBF provided a total of $45.5 million to the states of Florida, Alabama and Mississippi to enhance fishery-independent and fishery-dependent monitoring. Data, methodologies and tools developed as a part of these efforts have promoted sustainable fisheries by informing stock assessments and providing a data-driven framework for rapid decision making between stock assessments. Data collected as a part of these projects have already made substantial contributions to four completed federal stock assessments: gray snapper, red snapper, red grouper and vermilion snapper. Similar use of the data is expected to continue in stock assessments for years to come. At the state level, data and capacity provided by these efforts allowed the state of Alabama to perform their first southern flounder stock assessment, which resulted in important changes to catch limits, ensuring the long-term sustainability of the species. Beyond stock assessment, tools developed and implemented as a part of these projects — including Florida’s Gulf Reef Fish Survey, Alabama’s Snapper Check and Mississippi’s Tails ‘n Scales — have allowed each state to more accurately estimate recreational fisheries catch and effort, improving their management of fishing season lengths. Monitoring data collected as a part of these efforts also facilitated a timely assessment of the impact of the 2018 Florida red tide on red grouper and informed mitigation strategies that will allow the population to recover. Highlights of these efforts were the focus of a report prepared by NFWF, state and federal fisheries managers, and researchers that was released in late 2020.</t>
  </si>
  <si>
    <t>Working With The Public Sector</t>
  </si>
  <si>
    <t>The United States encompasses 2.32 billion acres of land, about 36 percent of which is publicly owned, and nearly 200 million acres of surface water. These lands and waters are home to more than 2,500 species of mammals, fish, reptiles, birds and amphibians, as well as approximately 100,000 species of insects. A full accounting of our nation’s natural resources would also include the rich sea life of marine environments off our shores, an unimaginably vast area holding a diversity of life not yet fully understood. The wildlife living in or moving through these environments represent both a shared resource and a shared responsibility of the people of the United States. We depend on our government agencies and elected officials to safeguard these resources through the use of sound science and a balanced approach to energy production, timber operations, commercial fishing, livestock grazing and other uses. These dedicated public servants have an enormous job on their hands. The National Fish and Wildlife Foundation was created more than 35 years ago to raise private-sector funds and provide support for federal efforts to conserve native wildlife and natural habitats. In 2020, we worked harder than ever to advance that mission. Through public-private partnerships and our science-driven competitive grant programs, we continued to raise and invest resources that closed gaps in federal conservation funding. By leveraging contributions from grantees and private partners, we generated a return on public conservation funding at an average ratio of three to one. Throughout 2020, NFWF supported strategic projects on private lands that boosted the effectiveness of conservation efforts on federal lands. At the request of federal partners, we moved quickly to address immediate conservation needs and respond to emergencies. We helped drive innovation and the adoption of best management practices in our nation’s agricultural sector. We also supported growing efforts by our public partners to make our nation more resilient to climate change and its growing effects, including more intense droughts, floods, wildfires and hurricanes.</t>
  </si>
  <si>
    <t>Remedying Harm</t>
  </si>
  <si>
    <t>The consumer goods we buy, the dwellings we inhabit, the energy we use, the food we eat — virtually everything we do has some impact on our natural environment. Understanding and mitigating the negative effects of our modern world represents one of the greatest challenges of our time. Here in the United States, we are fortunate that our fish, wildlife, plants and other natural resources are protected from harmful conduct by a variety of federal, state and local laws and regulations. These measures ensure that the impacts of human activities on natural resources are avoided, minimized, offset or mitigated, to the benefit of current and future generations. For more than 20 years, NFWF’s Impact-Directed Environmental Accounts (IDEA) department has worked to support the work of federal, state and local governmental agencies charged with the responsibility of enforcing and implementing these laws and regulations. When a governmental authority determines that a violation of an environmental law has occurred, an enforcement action against the responsible party often results. In some cases, the resolution of that enforcement action includes a requirement that the responsible party pay environmental benefit funds to finance projects and activities that will restore or otherwise benefit the impacted natural resources. NFWF has developed an expertise in the administration of these funds in ways that maximize their environmental benefit, deliver meaningful value to impacted resources and communities, and provide accountability and transparency to stakeholders. The Foundation’s IDEA department also works to support the efforts of governmental agencies that issue permits authorizing activities (such as infrastructure and development projects) that impact fish, wildlife, plants and other natural resources. These permits, issued under laws such as the Endangered Species Act and Clean Water Act, require that such impacts are mitigated or offset in order to make impacted natural resources whole again. NFWF works closely with permitting agencies to help implement mitigation strategies efficiently and effectively for the benefit of our nation’s fish, wildlife and other natural resources.</t>
  </si>
  <si>
    <t>Who we are</t>
  </si>
  <si>
    <t>If you're not out there, working every day in our nation’s forests, grasslands,wetlands and marine environments to conserve wildlife and natural habitats, then you might not know much about the National Fish and Wildlife Foundation (NFWF).But if you are out there, doing the tough, gritty work needed to build a more sustainable and resilient future, then you probably know “Niff-Wiff” quite well.We are, after all, the nation’s largest private conservation grant-maker, and one of its most trusted, dependable and effective conservation leaders. The investments we make with our amazing public- and private-sector partners, which in fiscal year 2020 topped $398.5 million, provide bedrock support to some of the largest and most impactful conservation projects unfolding across the United States of America.NFWF is not a government agency, as many assume; we are a private, independent 501(c)(3) nonprofit organization. We were created by Congress in 1984 — and reauthorized in 2020 by a unanimous vote of the Senate and the House — to build public-private partnerships that increase the funding our nation needs to advance the science and practice of conservation throughout the United States.NFWF is governed by a 30-member Board of Directors approved by the Secretary Of the Interior, and we work closely with leaders in both the federal government and our nation’s business sector. We partner with leading corporations, philanthropic foundations and federal agencies to fund landscape-scale conservation efforts based on sound science, measurable results and voluntary participation by landowners,community leaders and natural resource managers across the nation.Our staff provides unrivaled expertise in maximizing conservation returns on philanthropic investments, vetting grant proposals, analyzing results on the ground, reporting successes, and advancing our collective drive toward sustainability and resilience.Our business model has proven effective. Over the past 36 years, we have funded more than 19,700 projects and supported more than 5,000 grantee organizations,leveraging matching contributions from our grantees and other partners to generate a total conservation impact of $6.8 billion.</t>
  </si>
  <si>
    <t>Conservation And Agriculture</t>
  </si>
  <si>
    <t>America asks a lot of its farmers and ranchers. Not only must they feed the 330 million people who live in this country, but they also must run successful businesses and compete on a global scale. The nation’s agricultural producers have yet another challenge, one that most grocery store shoppers and restaurant diners might never consider. These private citizens serve as stewards of some of the most productive habitats for America’s wildlife. The native birds, fish, reptiles, amphibians, mammals and pollinators that live on or move across agricultural lands are a public resource. We all depend on our agricultural producers’ good stewardship of these lands and waters to help sustain our nation’s wildlife populations for current and future generations. Those who produce America’s fruits, vegetables, grains, textiles, and meat and dairy products feel a close connection to the lands they work, the waters upon which they depend, and the wildlife they see every day. They also value productivity and successful business practices. Fortunately, the pursuit of efficiency on working lands often goes hand-in-hand with conserving wildlife habitat, whether that is through the management of invasive species, more efficient irrigation and fertilization, or better stormwater management. This is where NFWF and its many conservation partners come in. The Foundation excels at helping agricultural producers strengthen their operations and attain voluntary conservation goals that they, themselves, are eager to achieve. Our grantees specialize in offering practical, site-specific guidance and innovative financial incentives for agricultural producers to make operational improvements that benefit wildlife and improve soil health and water quality — without endangering their bottom lines. To achieve this, NFWF builds partnerships that unite agricultural stakeholders, including major food and beverage corporations seeking advancements in sustainability, federal agencies such as the U.S. Department of Agriculture’s Natural Resources Conservation Service, nonprofit organizations such as Margaret A. Cargill Philanthropies, conservation districts, commodity associations and, of course, individual farmers and ranchers across the country.</t>
  </si>
  <si>
    <t>Coastal resilience</t>
  </si>
  <si>
    <t xml:space="preserve">Sustaining, restoring and enhancing the nation’s fish, wildlife, plants and habitats for current and future generations — this is NFWF’s mission. To advance that mission, the Foundation must serve a leading role in national efforts to ensure that wildlife populations and human communities can adapt to changing environmental conditions and withstand the stresses, disruptions and disasters of the modern world. The Foundation and its partners must invest in resilience, and they must do so at a landscape scale. The stakes couldn’t be higher along the nation’s coasts, which are being battered by increasingly intense storms and threatened by sea-level rise. These same vulnerable areas are home to rich natural resources, enormous metropolitan areas, global trade centers, vital defense installations — and about 130 million people. Recognizing the need to accelerate investment in coastal resilience, including projects that encourage innovative new approaches to addressing this challenge, NFWF worked with NOAA to launch the National Coastal Resilience Fund. Since 2018, the fund has awarded $90 million to enhance, build, or restore almost 17,800 acres of coastal habitat. Projects have provided enhanced protection to 100,400 properties and 2,500 critical facilities or pieces of nature-based infrastructure. To meet the growing demand from prospective grantees, NFWF has welcomed additional funding partners and supporters to the program, including Shell Oil Company, TransRe, AT&amp;T, the U.S. Environmental Protection Agency and the U.S. Department of Defense. In fiscal year 2020, the Foundation also awarded nearly $50 million in grants through another resilience-focused program, the Emergency Coastal Resilience Fund. Leveraging emergency appropriations by Congress, NFWF created this fund to address widespread destruction from hurricanes Florence and Michael, Typhoon Yutu and a number of wildfires in 2018. The grants awarded through these new programs build on NFWF’s deep experience in funding coastal conservation in heavily populated watersheds, including those feeding the Chesapeake Bay, Long Island Sound, Puget Sound and the Great Lakes. </t>
  </si>
  <si>
    <t>10 Years After The Gulf Oil Spill</t>
  </si>
  <si>
    <t>On April 20, 2010, the Deepwater Horizon oil rig exploded in the Gulf of Mexico, claiming 11 lives and unleashing the largest oil spill in the history of the United States. For close to three months, oil gushed from a failed well on the seabed, wreaking ecological destruction and economic havoc across the Gulf of Mexico and Gulf Coast states. In the 10 years since the tragedy, NFWF has played a key role in the restoration of natural resources harmed by the spill. Working closely with state and federal partners, the Foundation has invested nearly $1.5 billion into once-in-a-lifetime conservation projects that have restored entire barrier islands, supported populations of sea turtles and marine mammals, promoted sustainable fisheries, and reversed declines in Gulf Coast bird populations. The vast coastal habitats restored and protected by our grantees will sustain these conservation outcomes and enhance the quality of life for local communities throughout Alabama, Florida, Louisiana, Mississippi and Texas for generations to come. We have made these substantial investments through our Gulf Environmental Benefit Fund (GEBF), which was created in 2013 with funds resulting from plea agreements between the U.S. Department of Justice and BP and Transocean. Provisions within the agreements directed a total of $2.54 billion to NFWF over a five-year period to be used to support projects in each of the five Gulf States that remedy harm and prevent future harm to species and habitats that were impacted by the spill. In fiscal year 2020, NFWF awarded $129.6 million from the GEBF to ensure that wildlife and human communities along the Gulf Coast continue to recover from the Deepwater Horizon tragedy. Major investments focused on restoring Louisiana’s barrier islands and other critical coastal habitats, improving fisheries conservation and management through better science, improving the health of Apalachicola Bay in Florida, and completing the obligation of $203.5 million to projects in Texas.</t>
  </si>
  <si>
    <t>Why it matters</t>
  </si>
  <si>
    <t>We believe that effective, large-scale conservation efforts are the key to a better future for our nation, both for wildlife species across the United States and for the 330 million people living here now … and the generations to come.We also believe that partnerships that bridge the public and private sectors are the key to achieving conservation success. And we know that conservation investments yield dividends that extend far beyond wildlife.That’s why we must bring everyone to the table for conservation: government agencies, private corporations, conservation nonprofits, private landowners,agricultural producers, leaders in business and technology, and citizens from all walks of life.By restoring coastal marshes, barrier islands and coral reefs, we don't just conserve the biodiversity enriching those environments. We also strengthen local economies and make our cities, towns, ports and energy hubs more resilient to storms, erosion and sea-level rise.When we conserve forests and make them more resilient to wildfires, we don't just protect habitats for migratory songbirds, many of which are suffering drastic population declines. We also safeguard billions of trees that capture carbon, generate oxygen, cool our streams and shade our homes.When we restore native vegetation, we don't just provide vital habitats for bumblebees, butterflies and other native pollinators. We also protect our ability to feed ourselves by preserving the estimated $3.1 billion dollars of pollination services these insects provide to the U.S. agricultural sector.When we improve stormwater management and restore wetlands, we don't just ensure cleaner water for fish, amphibians and other aquatic organisms. We also create jobs and protect neighborhoods from destructive floods by giving urban runoff a place to go.At NFWF, we focus on sustaining and enhancing wildlife populations and their habitats — that is our core mission. But we also know that by making wise public private conservation investments, our citizens, our communities, and our local economies will all enjoy a brighter future.</t>
  </si>
  <si>
    <t>Working with the private sector</t>
  </si>
  <si>
    <t>The National Fish and Wildlife Foundation works with some of our nation’s leading corporations to help advance their philanthropic missions and to generate lasting benefits for wildlife populations and human communities throughout our nation. Our private-sector partnerships span multiple business sectors, including retail, technology, banking, agriculture and energy production. We also partner with other private nonprofits, including some of the largest and most influential philanthropic organizations in the world. The corporations and foundations that become our partners recognize the value of working with one of the nation’s most well-respected, transparent and cost-effective conservation organizations. They know that our grant-making process is driven by sound science, conservation business plans and measurable results. A partnership with NFWF offers the opportunity to support national-level conservation efforts, often joining partners at the highest levels of federal and state governments. Our focus on measurable results helps partners report significant advancements toward corporate responsibility goals, and to share with their workforce a sense of pride over conservation investments and results. We manage conservation programs across the nation, offering partners the opportunity to boost the natural resources, quality of life and natural resilience of communities where their customers, employees and suppliers live and work. Throughout 2020, we worked with partners striving to offset their current environmental impacts, whether that’s the number of acres converted to retail space, gallons of water used, or the amount of carbon released into the atmosphere. To quantify and report outcomes of our conservation investments, we monitored traditional metrics such as acres conserved and improvements to wildlife populations. We also helped our partners understand and document emerging, more complex metrics associated with carbon sequestration and water quality. In this way, these conservation investments not only benefit wildlife populations and human communities — they also prepare our nation’s leading corporations to meet the challenges of the future.</t>
  </si>
  <si>
    <t>Chairman's Message</t>
  </si>
  <si>
    <t>There can be no doubt about it — 2020 was a tough year. Amid all the turmoil,we have all had to persevere, adapt and look out for one another as best we could.I want to express my sincere appreciation to the staff and leadership team at the National Fish and Wildlife Foundation (NFWF), as well as to my fellow board members and to our steadfast partners in the public and private sectors, for showing incredible fortitude and compassion throughout the challenges of 2020.NFWF remained fully operational throughout fiscal year 2020. Working together as a team, we were able to adapt to this new environment and continue to advance our vital mission to sustain and enhance our nation’s wildlife and natural habitats.In fiscal year 2020, NFWF invested $398.5 million to support more than 950 projects across the nation. These investments leveraged $303.1 million inmatching support from grantees to generate a total conservation impact of more than $701.6 million. Incredibly, our staff also set a new organizational record for payments in a year, providing rock-solid support for ongoing conservation projects and enabling our many grantee organizations to keep boots on the ground for conservation.The importance of protecting conservation gains and sustaining momentum to protect wildlife and natural habitats cannot be overstated. Even when we finally move past this pandemic, as we most assuredly will, we must still come together to overcome some of the toughest and most pressing challenges in human history:the dire effects of climate change and the rapid degradation of the natural world.There is much work to be done. Partnership, collaboration, trust, investment —these are essential ingredients for success in the years ahead. All of us at NFWF know that by working together, we can and will build a better and more resilient future for us all.</t>
  </si>
  <si>
    <t>Protecting wildlife migration routes</t>
  </si>
  <si>
    <t>The yearly migrations of wildlife across our nation’s vast landscapes represent a fundamental and fascinating part of American life. Who could imagine an autumn without geese and ducks flying south in their distinctive V formations? What kind of spring would it be if songbirds and hummingbirds failed to make an appearance at our bird feeders and in our parks? How dull would it be, sitting on a beach in the summertime without lively little plovers and sandpipers to entertain us at the water’s edge? Many of the most iconic and beloved wildlife species in the United States have become so deeply rooted in our culture precisely because they migrate. We mark the seasons by their arrival and departure, from baby sea turtles hatching along Florida’s beaches to humpback whales giving birth off Hawaii. We marvel at their journeys, from the 2,500-mile, nonstop flight of whimbrels to the mysterious, multi-generational migration of monarch butterflies. We depend on these yearly bounties for subsistence, prosperity and quality of life, from life-sustaining harvests of salmon in the Pacific Northwest and Alaska to recreational hunting of waterfowl in Arkansas and elk, moose and deer in the Rocky Mountains. Protecting the ability of these animals to migrate, both in the immediate future and for generations to come, represents a major focus of our investments. The Foundation and its network of funding partners and on-the-ground implementers act quickly to address direct threats to wildlife on the move. We also protect migratory routes facing long-term threats from development and climate change. NFWF leads the way in protecting migrations across our nation by putting conservation dollars to work wherever they generate the greatest benefits to migrating wildlife, from state and federal lands to private farms and ranches, suburban neighborhoods, remote islands and major metropolitan areas.</t>
  </si>
  <si>
    <t>Conservation On Farms</t>
  </si>
  <si>
    <t>Farmers, conservation groups, government agencies and food and beverage companies share many common goals, chief among them clean, abundant water supplies and healthy, productive soils. Nobody wants farmers to waste money on fertilizer that washes off their fields into freshwater streams, where excess nutrients degrade habitats and imperil wildlife populations. NFWF invests in projects that drive innovation and produce win-win scenarios for all agricultural stakeholders. Many projects supported by NFWF help willing farmers implement no-till cover cropping, invest in new manure injection technologies, restore pocket wetlands to catch runoff, and plant forested buffer zones. Examples of our 2020 grant-making include: NFWF awarded a grant of $600,000 to the American Farmland Trust to offer one-on-one technical assistance to farmers and build holistic soil health management systems on farms in three counties in Ohio. A $489,000 grant to the Alliance for the Chesapeake Bay will enable farmers in Maryland to establish forested buffers between fields and streams to benefit Chesapeake logperch, a small, ray-finned fish that only exists in a relatively small area in the Susquehanna River basin. 46 The Illinois Corn Growers Association won a $258,000 grant to work field-by-field in parts of Illinois and Kentucky helping farmers improve efficiency and prevent excess nutrients and sediment from fouling waterways. The Vermont Land Trust will use a $199,000 grant to produce ecological assessments and wetland restoration plans for 12 farmland conservation projects that will prevent excess fertilizer from entering the Connecticut River and flowing downstream to Long Island Sound. In Michigan, the Clinton Conservation District will leverage a $183,000 grant to increase farmer participation in federal Farm Bill programs by working with landowners to create and put into practice conservation management plans.</t>
  </si>
  <si>
    <t>Restoring Louisiana’S Barrier Islands And Other Critical Coastal Habitats</t>
  </si>
  <si>
    <t>Vulnerable shoreline habitats along the Gulf of Mexico bore the brunt of oiling from the Deepwater Horizon tragedy. Ten years later, investments made through the GEBF are restoring 60 miles of beach and dune habitat and thousands of acres of enhanced coastal marsh habitat. Across the Gulf, major projects have focused on increasing the resilience of barrier islands and dune systems, and on improving nearly 3,000 acres of vital coastal habitat. In Louisiana, significant GEBF investments have aided in completing the restoration of a historic chain of islands that stretch west from the Mississippi River to the Atchafalaya Delta. Since 2010, Louisiana and partners such as NFWF have allocated nearly $700 million to restore these barrier islands. Barrier islands not only serve as a first line of defense against hurricanes, but they also protect the vast coastal marshes that support the game fish, waterfowl, crabs, oysters and shrimp that contribute to the state’s reputation as a “Sportman’s Paradise.” The latest of these critical barrier island projects commenced construction in 2020, with support from NFWF. The Terrebonne Basin Barrier Island and Beach Nourishment Construction project is restoring more than 7 miles along three critical barrier islands within the Terrebonne Basin barrier shoreline system: West Belle Headland, Timbalier Island, and Trinity Island. An investment of more than $160 million from the GEBF is being used to pump more than 9 million cubic yards of sand from offshore to establish more sustainable beach, dune, and marsh habitats in a highly eroded area of the Louisiana coast.</t>
  </si>
  <si>
    <t>Targeted Watershed Runoff Abatement</t>
  </si>
  <si>
    <t>Changes to the Earth’s climate and the chemical composition of its seas represent fundamental threats to corals. However, some of the most urgent threats come not from air or water, but from land. Waters running off city streets and agricultural lands carry excess nutrients, harmful chemicals and sedimentation onto nearshore coral reefs. We build partner coalitions around priority reef strongholds and establish the framework for their stabilization and recovery through comprehensive threat reduction. These concentrated investments mobilize and focus resources where efforts can generate real-world results. In 2020 we prioritized three reefs in Hawaii that provide seed-stock to the surrounding reefs of three islands for this comprehensive approach. Grant examples include: A grant of $269,000 will enable the Ridge to Reefs organization to work with managers and local partners to reduce runoff to all three reefs (West and South Maui and Lanai) through vegetation buffers, sediment retention areas, and a new method in Hawaii for secondary sewage treatment that will reduce harmful nutrient runoff. The Coral Reef Alliance will use a grant of $84,000 to address land-based pollution from sedimentation in the West Maui, Hawaii focal area by working with agricultural land owners to reduce erosion from dirt roads on the steep slopes of their agricultural fields. The Nature Conservancy will use a grant of $71,000 to establish a baseline of the nearshore fish and coral communities along the northeast coast of Lanai, Hawaii and establish sedimentation flow patterns that will prioritize ungulate control efforts in the neighboring watersheds to reduce sediment run-off.</t>
  </si>
  <si>
    <t>Wildfires Burn In A California Forest</t>
  </si>
  <si>
    <t>One of the surest ways to prevent catastrophic wildfires is the active removal of excess fuels, including dead trees as well as live ones packed too tightly together from plantation plantings. Due to the vastness of the forests and rugged terrain in California’s national forests, NFWF and the U.S. Forest Service work together to identify areas that would provide the greatest protection to wildlife, water and human communities. We concentrate our conservation investments in those areas. Examples of our 2020 grant-making include: A grant of nearly $5.5 million will enable the California Fire Safe Council to develop a comprehensive assessment of wildfire risk and vulnerability in Santa Barbara County and establish long-term wildfire resilience of watersheds and human communities. The Mid Klamath Watershed Council will leverage a $500,000 grant to conduct manual thinning around communities within the Six Rivers National Forest of Northern California and implement fuels reduction treatment along strategic fuel breaks. A grant of more than $321,000 will enable the American Conservation Experience to reduce the risk of severe wildfires within the San Gabriel Mountains National Monument. The nonprofit will provide training to a fuels reduction crew that will implement necessary fuels treatments to promote forest health and resilience. The Student Conservation Association will use a grant of $212,000 to reduce wildfire risk near communities on Frazier Mountain in the Los Padres National Forest. The restoration team of mostly young adults, many from nearby urban communities, will perform thinning and other treatments on 1,500 acres.</t>
  </si>
  <si>
    <t>Capacity For Large-Scale Reef Restoration</t>
  </si>
  <si>
    <t xml:space="preserve">Coral reefs repopulate naturally as threats are reduced, but many severely degraded reefs have lost their ability to recover naturally. In 2020, we added a new emphasis on increasing capacity for direct replanting efforts on reefs where the threats have been reduced enough to promote growth. Our grantees are establishing nurseries and techniques to increase the survivorship of outplants so that large-scale restoration efforts are possible. Restored and enhanced reefs will serve as footholds of biodiversity and sources of brood stock that will help replenish and recover nearby reefs after episodic events. Our 2020 grant-making focused on support for the Mission Iconic Reefs effort in the Florida Keys, which will be the nation’s largest coral reef restoration ever attempted. Grant examples include: A grant of $169,000 to The Florida Aquarium will increase genetic diversity of coral species and develop a nursery stock of urchins, a primary herbivore, to be used in the broader restoration effort in the Florida Keys. Researchers at the University of Florida will use a grant of $149,000 to field-test management interventions to address local threats to coral restoration success such as predation from snails in Florida. A grant of $100,000 will enable the Coral Restoration Foundation to support active coral restoration at four sites in the Florida Keys to benefit endangered coral species. Project will improve 28 acres of reef habitat through increased coral propagation and direct reef restoration. </t>
  </si>
  <si>
    <t>Focusing On Priority Landscapes And Species</t>
  </si>
  <si>
    <t>Our private-sector partners often chose to focus their investments in areas of the country particularly important to their customers, employees and other stakeholders. The Avangrid Foundation works with us to conserve bats, fish and migratory forest birds in the Northeast, as well as grassland-dependent birds and mammals in the West. Eversource began working with us in 2015 to restore and sustain healthy forests and rivers within the company’s service area in New England. ArcelorMittal and Ralph C. Wilson, Jr. Foundation concentrated on restoring the health of the Great Lakes, and BNSF Railway focused on wildlife in the Rocky Mountains. In California, Sierra Pacific Industries and the Pacific Gas and Electric Company began working with us to support conservation within fire-prone forests and watersheds. Southern Company and International Paper each partnered with us to enhance Southeastern forests, including longleaf pine forests and the woods and waters of the Cumberland Plateau and Lower Mississippi Alluvial Valley. In the desert Southwest, a number of energy companies joined us to advance conservation within the Pecos River watershed. The effort draws support from Apache Corporation, Chevron Corporation, ConocoPhillips, Marathon Oil Corporation, Occidental Petroleum, Shell, and XTO Energy. The Richard King Mellon Foundation helped launch NFWF’s Central Appalachia program in 2017 and continues to be a critical partner in restoring forest and freshwater habitat in this critical landscape.</t>
  </si>
  <si>
    <t>Healthier Grasslands For Cattle And Wildlife</t>
  </si>
  <si>
    <t xml:space="preserve">Successful cattle operations depend on healthy rangelands. High-quality grasslands are not just great for cattle — pronghorn, deer, elk, grouse and a wide variety of other wildlife thrive on America’s cattle ranches. NFWF, its funding partners and its grantees all recognize the value of working landscapes, for both wildlife and rural vitality. Grants awarded in 2020 helped protect ranches from being broken up and developed, fought the spread of invasive species that increase the risk of wildfire, and modified fencing to reduce the risk of injury to birds and big game living on or moving through ranches. Examples of our 2020 grant-making include: In Colorado, the Rocky Mountain Bird Observatory will use a $200,000 grant to increase rancher enrollment in Farm Bill conservation programs and improve management of 10,100 acres. In Montana, the Ranchers Stewardship Alliance will use a $299,000 grant to offer technical support to ranchers across four counties, improving management on 5,700 acres of grassland habitat and maintaining a high-quality grazing landscape. In Nebraska, the Sandhills Task Force will use a $300,000 grant to improve grassland habitat on private land by controlling eastern red cedar infestations and improving grazing systems. In South Dakota, the American Bird Conservancy will use a $189,000 grant to provide conservation technical assistance, develop conservation plans, and assist private landowners in enrolling in Farm Bill programs. </t>
  </si>
  <si>
    <t>Wetlands Mitigation</t>
  </si>
  <si>
    <t>The health and vibrancy of our nation’s wetlands are protected by the Clean Water Act (CWA). Under the CWA, an activity that causes adverse impacts to wetlands is required to be authorized and mitigated through the issuance of a permit. One option available to permittees to satisfy their wetland mitigation requirement is the payment of a fee (in lieu of actually performing a mitigation project) to an authorized in-lieu fee (ILF) program. Our IDEA department administers an ILF program in California to support the permitting and mitigation work of the U.S. Army Corps of Engineers (Sacramento District), along with other federal and California state agencies. The ILF program was approved by these agencies in 2014 and uses the proceeds of “in-lieu” payments to fund and implement watershed-based wetland mitigation projects as approved by the agencies. One such project approved by the agencies and completed in 2020 was the Flying M Ranch Vernal Pool Preservation Project in Merced County, California. This project entailed the creation of a conservation easement over 845 acres of vernal pool grassland, including more than 100 acres of vernal pools and streams, for the benefit of threatened and endangered vernal pool species. Another 2020 project will restore and protect a 9-acre montane meadow in the town of Truckee, California, providing vital habitat for native plants and wildlife.</t>
  </si>
  <si>
    <t>Elk, Pronghorn And Mule Deer Face Varied Threats Along Their Migration Routes</t>
  </si>
  <si>
    <t>NFWF helps protect and improve migration corridors in Western states for pronghorn, elk and mule deer. Many of the migration-related grants awarded by NFWF in 2020 focused on fencing modifications, dangerous road crossings and wintering grounds for these large ungulates. Examples of our 2020 grant-making include: The Colorado Department of Transportation won a $480,400 grant to install fencing that will guide mule deer and elk to an underpass being constructed in the northwest part of the state, as well as a $267,900 grant to reduce wildlife-vehicle collisions at a crossing near Salida. NFWF awarded nearly $310,000 to the Mule Deer Foundation in Idaho to improve 24 miles of fencing, protect habitat, and improve management on 255,000 acres to benefit mule deer, elk and resident species. The New Mexico Association of Conservation Districts will leverage a $250,000 grant from NFWF to restore grassland habitat and modify 40 miles of fencing. Such projects are particularly important for pronghorn, which can’t jump over fences — they must crawl underneath, risking injury and entrapment. The Wyoming Game and Fish Department was awarded a grant of $249,000 to restore native grassland and sagebrush habitat and improve 19 miles of fencing in the wintering grounds of mule deer completing an arduous, 150-mile migration between summer and winter ranges.</t>
  </si>
  <si>
    <t>Bird Migrations</t>
  </si>
  <si>
    <t>Many of the large-scale conservation projects NFWF supported in 2020 benefited migratory birds of all shapes and sizes, from tiny hummingbirds to giant cranes. These projects focused on improving habitats along North America’s flyways for waterfowl, songbirds and shorebirds. Examples of our 2020 grant-making include: Major grants awarded, in partnership with the Walton Family Foundation, to projects in the Mississippi Alluvial Valley, including a $654,000 grant to the Mississippi River Trust and $696,000 to The Nature Conservancy, will restore and protect forested wetlands and floodplains vital to migrating ducks, geese and songbirds. Two grants to the American Littoral Society in New Jersey, one for $500,000 and another for $487,000, will stabilize beaches where red knots, plovers and other shorebirds fuel up on horseshoe crab eggs during migration. In Colorado, Ducks Unlimited will leverage a $273,000 grant to restore wetland habitats along the South Platte River necessary to sustain populations of mallards, pintails and many other types of waterfowl. A $85,000 grant to the University of South Carolina will help protect an island near Charleston that contains the largest known nocturnal roost for northward migrating whimbrel. In Hawaii, Pacific Rim Conservation will use a $45,000 grant to deploy thermal imaging drones to locate breeding colonies of Newell’s shearwaters and Hawaiian petrels.</t>
  </si>
  <si>
    <t>Building Resilience To Wildfire In Other States</t>
  </si>
  <si>
    <t>While our wildfire-related investments continue to grow in California, we also support similar efforts in many other areas of the country. Decades of experience in vetting potential projects enable us to focus resources on the most cost-effective and successful techniques and on-the-ground implementers. Examples include: In Colorado, Chaffee County will use a $366,000 grant to thin forests, reduce wildfire risk and improve wildlife habitat at the headwaters of the Arkansas River. In Oregon and Washington, Sustainable Northwest will leverage a $349,000 grant to partner with tribes and forest collaboratives to reduce fuel loads across 430,000 acres and protect rural and indigenous communities threatened by intense wildfires. The Nature Conservancy will use a $275,000 grant to conduct controlled burns and other management practices across 50,000 acres of longleaf pine forest in Georgia and Florida, thereby reducing the likelihood and impact of catastrophic wildfire. In Wyoming, a grant of $250,000 will support efforts by the Wyoming Game and Fish Department to restore habitat and improve connectivity in the Thunder Basin Grasslands to benefit greater sage-grouse, pronghorn and rural communities. In Hawaii, a grant of $80,000 will support efforts by the Hawaii Wildfire Management Organization to decrease sedimentation at coral reefs by reducing the risk of wildfire in the South Kohala region.</t>
  </si>
  <si>
    <t>Driving Success With Long-Term Partners</t>
  </si>
  <si>
    <t>Some of our longest-running and most successful conservation partnerships began with a regional focus, but grew over time to achieve national importance. Our partnership with Altria, for example, began in 2009 as an effort to improve water quality along portions of the company’s supply chain, but has since expanded to include the Chesapeake Bay and Columbia River watersheds, along with aquatic ecosystems throughout the Southeast. ConocoPhillips began working with us two decades ago to advance the conservation of migratory birds, and its support now includes the conservation of a variety of western wildlife species. Shell Oil Company began working with us in 1998 to conserve habitats and species in areas where it operates. Over the past two decades, this partnership has grown to include support for conservation programs throughout the nation. In 2005, we began working with Walmart to offset its retail footprint by helping to protect an equivalent acreage of natural habitats across the nation. The resulting Acres for America program has far surpassed its original goal, having conserved more than 1.6 million acres. NFWF has been working with the William Penn Foundation for more than 15 years. The partnership has evolved into a strategic priority for both foundations, encompassing the entire Delaware River watershed.</t>
  </si>
  <si>
    <t>Enhancing Shoreline Parks</t>
  </si>
  <si>
    <t xml:space="preserve"> In November 2007, the container ship Cosco Busan struck the San Francisco–Oakland Bay Bridge in heavy fog, causing tens of thousands of gallons of heavy fuel oil to spill into San Francisco Bay and the Pacific Ocean. In settling one of the governmental enforcement actions resulting from the spill, responsible parties were required to pay $7.26 million to the San Francisco Bay Shoreline Parks and Recreational Use Account established at NFWF. Our IDEA department serves as fiduciary administrator of the account, which is designated under the settlement to fund projects benefiting public use of natural resources such as parks, public beaches, and other public resources in areas affected by the spill. Two California agencies, the California Department of Fish and Wildlife and the California State Lands Commission, select appropriate projects for funding in coordination with the National Park Service, NOAA, and the U.S. Fish and Wildlife Service. Since 2012, more than $6.7 million has been awarded to 32 projects, 25 of which have been completed. In fiscal year 2020, our awards included $175,000 to expand public recreation opportunities along the Sausalito shoreline by constructing a recreational boating and paddling facility. We also awarded $200,000 to complete public access improvements at Encinal Beach Park in Alameda.</t>
  </si>
  <si>
    <t>Healing Fire Scars, Protecting Species</t>
  </si>
  <si>
    <t>Areas scorched by wildfires often bounce back naturally. However, wildfires that burn extremely hot over wide areas often require intervention to hasten recovery, ensure the survival of rare species, protect rivers and streams from sedimentation, and block invasive, highly flammable vegetation from taking over. Examples of our 2020 grant-making include: A grant of $706,000 will enable Point Blue Conservation Science to restore priority meadows within the footprint of the Storrie Fire, which in 2000 burned 27,000 acres in Lassen National Forest. American Rivers will leverage a $243,000 grant to restore hydrological processes in a fire-scarred watershed in the Sierra Nevada. The work will improve habitat for the willow flycatcher and greater sage-grouse. Nearly $202,000 awarded to the Rancho Santa Ana Botanic Garden will improve plant diversity in areas of the Angeles National Forest damaged by wildfires. The grant supports seed collection and restoration of threatened and endangered plant species. The National Forest Foundation will use a grant of $120,000 to conduct post-fire restoration in the Powerhouse fire scar on the Angeles National Forest. Workers there will treat native conifer plantations and oak stands through brush canopy reduction, pruning, thinning, and dead tree removal.</t>
  </si>
  <si>
    <t>Monarch Butterflies And Other Pollinators</t>
  </si>
  <si>
    <t>In one of the world’s most incredible annual migrations, monarch butterflies flutter their way from the mountains of central Mexico throughout most of the United States, then back again. Completing this journey requires up to five generations of butterflies — scientists are still not sure how the final generation finds its way back to the same mountains in Mexico. NFWF and its partners are working to halt declines in monarch numbers, due in large part to the loss of native milkweed, upon which monarch caterpillars feed. Examples of our 2020 grant-making include: In Texas, the American Bird Conservancy will use a $75,000 grant to work with private landowners to restore 500 acres of degraded habitat within the core area of the monarch’s migratory route. A $75,000 grant to the Pollinator Partnership will support efforts in states across the Midwest to improve habitats and expand a native seed collection program to benefit monarch butterflies other declining pollinator species. In California, a $75,000 grant to the Xerces Society for Invertebrate Conservation will enhance the quality of critical overwintering habitat for the western population of monarch butterflies.</t>
  </si>
  <si>
    <t>U.S. Congress</t>
  </si>
  <si>
    <t>Our history as a private conservation nonprofit began when NFWF was chartered by Congress in 1984. More than 35 years later, we continue to work closely with congressional leaders and staff to advance conservation throughout the nation. As part of our transparent grant-making process, we notify Congress of all grants containing more than $10,000 in federal funding. Though our organization often receives public funding from federal agencies, we also receive and manage funds approved by Congress. In 2020, for example, we awarded $48.5 million through our Emergency Coastal Resilience Fund, which was launched in 2019 after Congress passed an emergency supplemental appropriations bill to hasten recovery from hurricanes Michael and Florence, Typhoon Yutu, and the coastal wildfires of 2018. The grants awarded in 2020 leveraged nearly $70 million from grantees to generate a total conservation impact of more than $118 million. The projects we funded will use nature-based infrastructure such as living shorelines, wetlands and floodplain habitat to enhance the resilience of human communities while also improving wildlife habitats.</t>
  </si>
  <si>
    <t>Management Tools For Coral Reefs And Reef Fish Conservation</t>
  </si>
  <si>
    <t>Our grants also support groundbreaking research and drive innovation to build foundational capacity and knowledge throughout the coral management community. This increased capacity can then be leveraged to improve the health of reefs globally. Grant examples include: Researchers at the University of California will use a grant of $62,000 to study the relationship between herbivorous fish biomass and coral reef condition and how this relationship impacts the resilience of coral reefs in American Samoa to other stressors. The University of Guam will use a grant of $119,000 to develop a genetic toolkit to detect, identify and quantify stress before the onset of physical symptoms in two of the most common and important coral species on Guam. Researchers at Texas A&amp;M University will use a grant of $25,000 to coordinate a peer exchange between coral reef scientists and officials in the Gulf of Mexico and Greater Caribbean region to monitor and mitigate stony coral tissue loss disease, a disease that is spreading across the Caribbean with devastating coral losses.</t>
  </si>
  <si>
    <t>Improving The Health Of Apalachicola Bay</t>
  </si>
  <si>
    <t xml:space="preserve">The Apalachicola Bay system is one of the most biologically diverse and important fisheries in the northern Gulf of Mexico. Historically, Apalachicola Bay produced about 90 percent of Florida’s harvested oysters and 10 percent of the product for the entire nation. Oyster resources in the bay have plummeted in recent years due to a number of factors, including harvest pressure and a reduction in freshwater inputs from the Apalachicola River. To counter this trend, NFWF awarded more than $75 million in 2020 to benefit oysters and improve water quality and water quantity in the Apalachicola Bay system. Conservation efforts included direct investments in land acquisitions, hydrologic restoration, shoreline stabilization and oyster restoration and management. These new awards compliment recent investments under RESTORE and the Deepwater Horizon Natural Resource Damage Assessment. Collectively, these investments provide benefits to species and habitats affected by the Deepwater Horizon oil spill at a landscape scale and offer hope for a more resilient and sustainable future for this important estuarine system. </t>
  </si>
  <si>
    <t>Salmon And Other Migrating Fish</t>
  </si>
  <si>
    <t>Anadromous fish such as salmon and river herring migrate at different points in their life cycles between the ocean and freshwater flows. These fish travel hundreds or even thousands of miles every year, sending a pulse of life and nutrients through the nation’s major watersheds. Examples of our 2020 grant-making include: A $294,000 grant to the Idaho Department of Water Resources will enable scientists and land managers to implement voluntary water transactions in the Upper Salmon River basin to ensure that Chinook salmon and steelhead can access spawning grounds. Leveraging a $101,000 grant from NFWF, Trout Unlimited will perform a critical analysis on water flow in Alaska’s Eklutna River to benefit not only migrating salmon, but also the people of the Eklutna tribe. NFWF also awarded a number of grants to improve migration routes for alewives, American eels and Atlantic salmon in Maine and Connecticut, including $172,000 to the Connecticut Fund for the Environment and $143,000 to the Aspetuck Land Trust.</t>
  </si>
  <si>
    <t>Sustaining And Enhancing Wildlife</t>
  </si>
  <si>
    <t>The Department of the Interior’s U.S. Fish and Wildlife Service (FWS), after which our private foundation was named, remains one of our closest and most active federal partners. FWS supports more than 30 of our conservation programs. In 2020, we worked with USFWS and private-sector partners to support wildlife across the country, from big-game species in the Rocky Mountains to seabirds and shorebirds, sea turtles, monarch butterflies, killer whales, salmon, trout, and bat populations being decimated by white-nose syndrome. The Bureau of Land Management also supported many of our conservation programs in 2020, including those benefiting American wildlife species in Alaska, Northern Great Plains and Northern Rockies. We also worked with the Colorado Department of Natural Resources, Great Outdoors Colorado and other partners in Colorado to launch a new partnership in 2020. Called RESTORE Colorado, the grant program will improve habitat for mule deer, elk, grassland birds and other wildlife species in that state.</t>
  </si>
  <si>
    <t>Helping Dairy Farmers Improve Practices</t>
  </si>
  <si>
    <t>Over the past 35 years, NFWF has built deep partnership networks within the dairy-producing communities of the Chesapeake Bay and Great Lakes watersheds, awarding hundreds of grants to help boost efficiency on dairy farms and improve water quality. NFWF continues to build on these successes while putting these proven strategies to work throughout the nation. Examples include: A grant of $990,000 will enable the Mid-Atlantic 4R Nutrient Stewardship Association to engage 300 farms to implement nutrient management and complete a pilot project for a manure transport exchange in Delaware, Maryland, Pennsylvania and Virginia. Sustainable Environmental Consultants will use a grant of $183,000 to accelerate implementation of innovative soil health practices and improve profitability on farms within a dairy supply chain in Iowa and five other states. Pheasants Forever will use a $252,000 grant to deploy a conservation specialist to accelerate the adoption of economically beneficial, on-farm conservation practices in Ohio.</t>
  </si>
  <si>
    <t>Diversity And Equity</t>
  </si>
  <si>
    <t>Many of our corporate partners want to ensure that their philanthropic investments generate benefits that extend to all our nation’s communities, including those under-served or disadvantaged. AT&amp;T and Microsoft, who joined us as new partners in 2020, work with us to make sure underserved communities are represented in conservation efforts and will become stronger and more resilient as a result. FedEx began working with us in 2009 to fund community-based conservation projects in a dozen major U.S. cities. To date, projects supported by FedEx have engaged more than 4,500 FedEx volunteers and 500,000 community members in efforts to improve water quality and habitats. Wells Fargo began working with us in 2012 to engage people in conservation and build community resilience in the face of a changing climate. To date, this program has supported projects that reached more than 130,000 community members and restored more than 179,000 acres of habitat.</t>
  </si>
  <si>
    <t>Marine And Coastal Environments</t>
  </si>
  <si>
    <t>Many of our private-sector partners are committed to improving coral reefs, fish stocks and other vital marine natural resources. Though many grants support projects unfolding in these environments, much of the work also takes place on land, where sedimentation and other forms of pollution originate. Aramco began working with us in 2020 to stop the loss of the world’s coral reef ecosystems. Covanta works with us to clean up U.S. waterways and serve as a catalyst for innovation in U.S. commercial fisheries. Our partnership with Pūlama Lāna‘i supports watershed-scale strategies to protect and enhance the coral reefs of Lanai, Hawaii. We work with SeaWorld Parks and Entertainment to expand Chinook salmon populations and support the endangered population of Southern Resident killer whales in the Pacific Northwest. TransRe works with us to support efforts to boost the resilience of coastal areas across the nation.</t>
  </si>
  <si>
    <t>Description of Shell Oil Company</t>
  </si>
  <si>
    <t>Shell Oil Company and NFWF began working together in 1998 to conserve priority habitats and species in the communities where She'll lives and operates.Over the past two decades, more than 350 projects funded by Shell and other sponsors have generated more than $160 million in on-the-ground conservation impact, supporting the protection, restoration and management of over 220,000 acres across the United States, and improving monitoring and management of key species in ecosystems nationwide. Today, through the Shell Marine &amp; Wildlife Habitat Program, the company supports the following programs: Central Appalachia Habitat Stewardship Program, Killer Whale Research and Conservation Program, Monarch Butterfly And Pollinators Conservation Fund, National Coastal Resilience Fund, and the Pecos Watershed Conservation Initiative. Shell also supports investments to reduce threats to North Atlantic right whales and other marine life off the coast of New England.</t>
  </si>
  <si>
    <t>Building A Pipeline For Future Investments</t>
  </si>
  <si>
    <t>Under the direction of the U.S. Congress, NFWF is building on successes in funding shovel-ready coastal resilience projects by also building a nationwide pipeline of projects for the critical years ahead. Congressional leaders recognize that many coastal communities lack the expertise and resources to complete the complicated, in-depth planning required to identify cost-effective projects and push them from inception to actual work in the field. Throughout 2020, NFWF invested in efforts to bridge this critical gap. The National Coastal Resilience Fund awarded grants to support planning and project design in Alaska, California, Delaware, the District of Columbia, Georgia, Hawaii, Louisiana, Maine, Michigan, New Hampshire, New Jersey, New York, North Carolina, Ohio, Pennsylvania, Puerto Rico, Rhode Island, South Carolina and Washington.</t>
  </si>
  <si>
    <t>Forest Management</t>
  </si>
  <si>
    <t>The Department of Agriculture’s U.S. Forest Service also ranks as one of our most important federal partners. In 2020, we worked closely with the Forest Service and a variety of private-sector partners to restore and enhance forested landscapes from Alaska to Hawaii, New England to California. We bring all stakeholders to the table to help the Forest Service advance its mission to improve forest health, guard against catastrophic wildfires, and help regions scarred by fire recover quickly. Our partnership provided critical support to private, conservation-minded landowners striving to improve stewardship of their forested lands, particularly in the longleaf forests of the Southeast and bottomland hardwood forests of the Mississippi Alluvial Valley.</t>
  </si>
  <si>
    <t>Employing A Scientific Approach</t>
  </si>
  <si>
    <t>A number of factors continue to drive explosive growth in the demand for projects that strengthen resilience, including coastal population growth, increasing risks from hurricanes, and widespread declines in coastal wildlife populations. In its first three years, the National Coastal Resilience Fund received 336 grant applications, of which 124 earned grant awards. We employ scientific approaches to determine which projects would maximize benefits to wildlife and human communities. NFWF recently worked with NOAA, the University of North Carolina Asheville and other partners to develop an assessment tool to identify coastal locations where nature-based infrastructure would benefit wildlife while also protecting vital community assets such as storm evacuation routes and hospitals.</t>
  </si>
  <si>
    <t>Conservation On Working Lands</t>
  </si>
  <si>
    <t>Many of our public-private partnerships focus, in large part, on advancing conservation on America’s working lands — the farms, ranches and timber holdings that provide vital habitats for our nation’s wildlife. Bayer Crop Science supports our Monarch Butterfly and Pollinators Conservation Fund, which improves the quality, quantity and connectivity of habitat for monarch butterflies and other at-risk pollinators. Danone North America began working with us in 2019 to advance cutting-edge conservation practices and research focused on improving farm sustainability and performance. Truterra, the sustainability business at Land O’Lakes, also recently began working with us to support conservation specialists working alongside agricultural retailers to strengthen conservation practices around the country.</t>
  </si>
  <si>
    <t>Description of XTO Energy</t>
  </si>
  <si>
    <t>As a corporate partner of the Pecos Watershed Conservation Initiative, XTO Energy is developing a new way to address conservation challenges in West Texas And Southeast New Mexico. The Pecos Watershed is a unique and extraordinary resource, and the growing group of corporate sponsors, along with state and federal agencies, are partnering with NFWF to ensure that the development of oil and natural gas resources goes hand in-hand with protecting wildlife and improving the quality of life for local communities in the region.</t>
  </si>
  <si>
    <t>Marine Environments</t>
  </si>
  <si>
    <t>Many of the grants we award support projects that benefit marine environments, including those that enhance coral reefs, restore lost oyster beds, improve fisheries management, remove marine debris and strengthen coastal resilience (more on p. 17). We also invest heavily in terrestrial projects that reduce the amount of sedimentation and other pollution flowing into marine environments. As 2020 came to a close, we marked an important milestone in marine conservation: 20 years of coral conservation work with NOAA (more on p. 47).</t>
  </si>
  <si>
    <t>Conservation And National Defense</t>
  </si>
  <si>
    <t>The U.S. Department of Defense (DOD) has been a long-term partner in efforts to conserve and enhance the longleaf pine forests of the Southeast. Some of the largest and healthiest stands of longleaf occur on military bases, whose readiness depends in part on the health and resilience of those forests. In 2020, we worked with DOD to launch another conservation program, this one focused on the health of forests and watersheds in Guam, a strategically important and ecologically rich U.S. territory.</t>
  </si>
  <si>
    <t>Agricultural Sector</t>
  </si>
  <si>
    <t>In 2020, we continued to work with the U.S. Department of Agriculture’s Natural Resources Conservation Service (NRCS) to provide farmers, ranchers, foresters and other private landowners the tools they need to become better stewards of their working lands (more on p. 43). Working closely with NRCS, we manage competitive grant programs that support conservation technical assistance, outreach and education on farms and ranches, which in turn generates benefits to wildlife, water quality and soil health.</t>
  </si>
  <si>
    <t>Water Quality And Quantity</t>
  </si>
  <si>
    <t>Though many of our public-private partnerships help improve water quality through a range of conservation activities, some federal partners are particularly focused on those opportunities. The U.S. Environmental Protection Agency (EPA) supports projects to improve water quality and advance community-based watershed restoration throughout the nation. The Bureau of Reclamation and Bonneville Power Administration both support our large-scale water conservation programs focused on watersheds within the Pacific Northwest, Desert Southwest, Northern Great Plains and elsewhere.</t>
  </si>
  <si>
    <t>Where we work</t>
  </si>
  <si>
    <t xml:space="preserve">NFWF has funded conservation projects in all 50 states and U.S. territories, nearly 20,000 since our founding in 1984.Our effectiveness depends in large parton our ability to identify and quickly take advantage of conservation opportunities wherever they arise and garner voluntary support — public or private lands, urban or rural areas, marine or terrestrial environments, specific locations orbroad landscapes. </t>
  </si>
  <si>
    <t>Bolstering resilience, rebuilding a rookery</t>
  </si>
  <si>
    <t>NFWF 2019 Annual Report</t>
  </si>
  <si>
    <t>Spend any time in the charming coastal communities of the Southeast, and you will quickly learn why so many people there feel such a close connection to wildlife. Bottlenose dolphins cruise harbors and creeks, chasing mullet and redfish. Great egrets and blue herons high-step through oyster beds, picking off mud minnows and fiddler crabs at the edge of the salt marsh. Squadrons of brown pelicans glide along the beaches and dive-bomb schools of menhaden just offshore. Nature is everywhere you look. Coastal communities in this region rank as some of the fastest growing in the nation. Their proximity to beaches and abundant natural resources offer a high quality of life for millions who live there, and serve as a powerful lure for would-be residents. Balancing growth and development with the need to protect natural habitats and wildlife populations remains a top priority for community leaders throughout the coastal Southeast. The challenge of doing so becomes more complicated each year, as human populations grow along with risks associated with hurricanes and a rise in sea levels. At the direction of Congress, NFWF and the Natonal Oceanic and Atmospheric Administration launched a $30 million program in late 2018 to help local governments, conservation nonprofits and natural resource managers strengthen coastal resilience and focus conservation dollars where they will do the most good for both people and wildlife. With additional private-sector funding from energy giant Shell and the re-insurance company TransRe, the new National Coastal Resilience Fund awarded 46 grants to support coastal resilience projects in 23 states and U.S. territories. These grants will leverage an additional $60 million to generate a total conservation impact of $90 million. Across the country, projects already have begun to restore or expand natural features that lessen the impacts of storms on human communities and vital wildlife habitats. Workers have begun enhancing and restoring coastal marshes and wetlands, dune and beach systems, oyster and coral reefs, mangroves, maritime forests, coastal rivers and barrier islands. In one remarkable project unfolding in Charleston, S.C., a consortium of agencies, nonprofit groups and individuals focused on conservation and resilience rallied to save Crab Bank Seabird Sanctuary in Charleston Harbor. This small, man-made island once helped protect nearby communities and businesses from waves generated by ships and storms, while also serving as a vital rookery for thousands of brown pelicans, royal terns, laughing gulls, black skimmers and American oystercatchers. In recent years, wave action has eroded Crab Bank into a sliver of its former self. Through the National Coastal Resilience Fund, NFWF awarded a grant of $700,000 to Audubon South Carolina, one of the project’s many partners, to help pay for the $2.4 million rebuilding of Crab Bank. Under the direction of the S.C. Department of Natural Resources and the U.S. Army Corps of Engineers, workers will use 660,000 cubic yards of dredged sediment to rebuild the historic footprint of Crab Bank. Crab Bank is part of a larger restoration eff ort with many partners that will help to protect waterfront homes and businesses and strengthen the ability of nearby communities to weather future storms. “The Crab Bank restoration eff ort is so much bigger than just Crab Bank alone. It provided an opportunity to bolster partnerships and exhibit what can happen when those with similar conservation interests and goals unite,” said Lorianne Riggin, environmental programs director for the S.C. Department of Natural Resources. “This particular seabird sanctuary will once again off er a rare opportunity for people to observe nesting seabirds and shorebirds and appreciate them safely from afar. “Crab Bank provides a safe haven for ground-nesting seabirds and shorebirds, free from predators and human disturbance.”</t>
  </si>
  <si>
    <t>Seizing big opportunity on a small Pacific island</t>
  </si>
  <si>
    <t>Hawaiian petrels dart and soar above the Pacific Ocean, swooping down amid the waves to snatch squid and small fish. Sleek and fast, these black-and-white aerial acrobats have long ago mastered the ocean wind. Their chicks, however, are another story. These flightless balls of gray fuzz spend the first few months of their lives in burrows underground. Having evolved without the threat of significant ground predators, petrels never needed to stash their offspring in trees or along steep cliffs. This evolutionary Achilles heel has le􀅌 the chicks defenseless against predatory rats and cats introduced by humans. To make matters worse, invasive plants have infiltrated nesting sites, altering the habitat in ways that make it difficult for petrels to nest there. Hawaiian petrels, now an endangered species, are not alone in their desperate fight for survival. Pacific islands such as those found in Hawaii remain hotbeds of extinction, where unique birds, plants, corals, fish and other wildlife succumb to a host of man-made threats. Now, a new partnership focused on one of Hawaii’s smallest islands offers one of the biggest opportunities to save imperiled island species. “We have a unique set of conditions here on Lāna‘i; one that would be difficult to find anywhere else in the world,” said Kurt Matsumoto, chief operating officer for Pūlama Lāna‘i, a land and resource management company dedicated to creating sustainable practices, cultural connections and economic opportunities on the island. “We have partnered with NFWF to launch a long-term, comprehensive conservation effort that spans over 20,000 acres, from the very top of the mountains to the coral reefs off our beaches. We will be able to stitch together projects across this landscape and measure real-world results at a scale never before atiempted on Lāna‘i, or on any Hawaiian island.” First colonized in the 15th century by native Hawaiians, Lāna‘i has undergone radical changes over the past 200 years. Sugar farms, catile ranches and pineapple plantations have taken heavy tolls on the island’s native plants and wildlife. Catile, goats, sheep and axis deer introduced by people have overgrazed native vegetation. Eroded soils have washed down mountains and out to fragile coral reefs. Luckily, the times are changing on Lanai. Major landowners, residents, and a variety of agencies and nonprofits are banding together in what could become a leading example of island conservation, species recovery and sustainable commerce. In 2019, NFWF announced a new conservation partnership with Pūlama Lāna‘i focused on integrating the island’s community and cultural heritage into conservation activities. In its first year, the partnership plans to award $400,000 in grants to projects that protect and enhance coral reefs, native plants and animals, and sensitive coastal cultural sites. The partnership will leverage NFWF’s extensive experience leading conservation efforts in Hawaii, including a record of success in deploying predator-proof fencing to protect critical ground-nesting sites for rare and endangered species such as the Hawaiian petrel. “The techniques we develop here on Lāna‘i could help guide ridge-to-reef conservation eff orts on other islands,” Matsumoto said. “We will be able to measure and document how various actions to remove invasive species and controlling sedimentation far up slope can improve coral health. Native Hawaiians practiced this form of land management, and we intend to use their example to guide us in healing the land and protecting our precious resources. “The people of Lāna‘i understand and appreciate this holistic approach to restoring the natural landscape. As islanders, we know how closely connected we are to the land and wildlife and the sea, and how improvements made in one area can quickly generate benefits throughout the whole system.”</t>
  </si>
  <si>
    <t>Dimming the lights for a brighter future</t>
  </si>
  <si>
    <t>Luckily for sea turtles, property owners along Florida’s Gulf Coast aren’t afraid of the dark. Over the past five years, and thanks to nearly $10 million from NFWF’s Gulf Environmental Benefit Fund, the Sea Turtle Conservancy has retrofitted 130 homes and businesses on the coast with dimmer lighting that is safe for sea turtles. Altogether, these projects have replaced more than 13,000 bulbs and darkened nearly 18 miles of prime nesting habitat for sea turtles. “Sea turtle hatchlings instinctively move toward the brightest part of a beach – the white surf line or the light from the stars and moon refl ecting on the sea,” said David Godfrey, executive director of the Sea Turtle Conservancy. “The glare of white light from human activities farther inland can confuse hatchlings emerging from their nests, as well as adult turtles coming ashore to nest. Disoriented turtles can wander up onto roads or get lost in the dunes, eventually succumbing to vehicles, predators or the elements. “Properly shielding lights and using wavelengths that appear amber or red in color can prevent baby sea turtles from ge􀆫 ng confused and heading toward human development as they emerge from nests at night,” Godfrey said. “Fortunately, turtlesafe lighting can also be designed to provide people with plenty of light where it’s needed for safety and security.” For decades, NFWF and its public and private partners have led eff orts to implement lighting projects that benefit sea turtles along the East Coast. Thanks to its work through the Gulf Environmental Benefit Fund, established in the wake of the 2010 Deepwater Horizon oil spill, NFWF has worked with grantees such as the Sea Turtle Conservancy to expand these efforts at critical nesting beach sites along the Gulf of Mexico. At many retrofit locations, biologists have recorded dramatic and immediate results. At one site, disorientation rates dropped from 50 percent of nests in 2016 to zero in 2018. At nine other properties retrofitted on St. George Island, the average disorientation rate decreased by 100 percent in 2016. Two years later, the disorientation rate remained at zero. Given the average nesting numbers, it is estimated that these efforts have helped thousands of sea turtle hatchlings that otherwise would have been disoriented by lights to find their way to the ocean. “In conservation terms, we get a lot of bang for the buck from these lighting projects, especially when combined with predator control and restoration of nesting beaches, which NFWF is also supporting,” Godfrey said. “Sea turtle disorientation is a phenomenon we understand well, and though the causes aren’t always easy to address, we really can generate amazing results by working with property owners who understand the issue and volunteer to let us help them retrofit lighting systems. “This is especially important along the Gulf of Mexico, where sea turtles took a significant hit during and after the 2010 oil spill. Some species, especially loggerhead turtles, were beginning to show encouraging signs of recovery when that tragedy occurred.” The Gulf Environmental Benefit Fund was created in 2013 to receive and administer funds resulting from plea agreements between the U.S. Department of Justice and BP and Transocean resolving certain criminal charges following the 2010 Deepwater Horizon oil spill. Provisions within the agreements directed a total of $2.54 billion to be used to support projects benefiting natural resources in the Gulf States. From 2013 to 2019, NFWF has awarded more than $1.4 billion to landscape-scale conservation projects identified as high priorities by state officials in Alabama, Florida, Louisiana, Mississippi and Texas.</t>
  </si>
  <si>
    <t>Protecring big-game migration corridors</t>
  </si>
  <si>
    <t>Every year, millions of elk, mule deer and pronghorn undertake some of the world’s most spectacular wildlife migrations, moving en masse between winter and summer ranges throughout the American West. These majestic animals remain a powerful symbol of America’s natural resources and a key component of life in the West; their presence on the landscape remains tightly woven into local cultures, communities and economies. To survive, they must be free to move, o􀅌 en hundreds of miles — no small challenge for animals ranging in size from a 100-pound pronghorn to a 700-pound elk. Long ago, these animals roamed freely across vast, undeveloped grasslands, sagebrush steppes and mountains. Today, they must run a gauntlet of heavily traveled roads, fencing, agricultural lands, and residential and commercial developments. In 2019, NFWF joined with the U.S. Fish and Wildlife Service, U.S. Bureau of Land Management and ConocoPhillips to launch a new program designed to help these big-game species safely complete their migrations and find healthy habitats at their journey’s end. The program quickly awarded $2.1 million in grants, leveraging $8.6 million in match from grantees to generate a total conservation impact of $10.7 million. Some projects supported through this public-private partnership will restore or enhance priority winter ranges, stopover areas and migration corridors. Others will work with private landowners and state highway departments to improve fencing, and to protect bo􀆩 lenecks and other key migration areas threatened by habitat fragmentation and development. One grant awarded nearly $318,000 to the Colorado Department of Transportation to help reduce collisions between vehicles and wildlife on U.S. Highway 160 in the San Juan Basin. Workers there will install new fencing, including important sections on the Southern Ute Reservation, to direct elk and mule deer toward two newly constructed overpass and underpass structures, a project that represents a total investment of $3.5 million. State officials expect the combination of wildlife overpasses, underpasses, and fencing will reduce collisions between vehicles and wildlife at this location by 85 to 90 percent. Stemming the loss of animals at this stretch of highway will boost Colorado’s mule deer population, which decreased from 600,000 in 2006 to 390,000 in 2013. “This particular area represents a very real danger, to motorists as well as elk and mule deer,” said Tony Cady of the Colorado Department of Transportation. “The San Juan Basin is home to approximately 27,000 deer and 19,000 elk, making it the secondlargest deer herd and third-largest elk herd in Colorado. “This migration corridor is critical for deer and elk to continue to access seasonal summer and winter ranges on the Southern Ute Reservation, as well as federal, state and private lands. The project will provide a safe means for these animals to access seasonal habitats, while reducing the severe number of conflicts with vehicles at this location.” Other projects will enhance crucial winter ranges and work with local nonprofits, landowners, and state and federal agencies to reduce fragmentation, restore connectivity, and enhance habitat quality for big game species on public and private lands elsewhere in Colorado, as well as in Montana, Nevada and Wyoming. “This partnership was founded with a very specific goal: to protect migration routes and enhance habitats for pronghorn, mule deer and elk,” said Noreen Walsh, regional director for the U.S. Fish and Wildlife Service. “The work on the ground will generate much-needed benefits for a wide range of other species, everything from grassland birds to moose, black bears, lynx and mountain lions.”</t>
  </si>
  <si>
    <t>In 2019, the National Fish and Wildlife Foundation markedits 35th anniversary.Reflecting on the Foundation’s relatively short but incredibly rich history, two things seem clear: The world has certainly changed a lot since 1984 — and so has NFWF. Over the three and a half decades since its founding by Congress, NFWF has grown to become the nation’s largest private conservation grant maker. How big? In fiscal year 2019, the Foundation invested more than $507 million – over half a billion dollars – to support more than 930 conservation projects across the nation. This investment leveraged more than $245 million in matching support from grantees to generate a total conservation impact of more than $752 million.This strong performance in fiscal year 2019 pushed the Foundation’s cumulative conservation impact since its founding to an astonishing $6.1 billion. In 35 years, NFWF has awarded more than 18,600 projects to more than 5,000 organizations in the United States and abroad.Indeed, the Foundation has become a powerhouse for national conservation efforts, a neutral and trusted leader in all 50 states and U.S. territories. Today, the Foundation Supports some of the largest and most important projects across the country.Through innovative partnerships with federal agencies and leading corporations, NFWF leverages public funds to raise private dollars for conservation. The Foundation then uses science-based, compeƟtive grant programs to invest those funds into projects and organizations that will do the most good for wildlife and people.We encourage our partners and grantees to thinkbig. We support landscape-scale projects that advance conservation efforts in a meaningful and measurable way.As we look ahead to the next 35 years, the next 100 years,we expect to build on our many shared successes. We Expect to tackle, head-on, some of the most difficult and complex conservation challenges facing the United States.Sea levels will rise. Wildfires, storms, droughts and floods will intensify. Development will degrade natural habitats.We must be clear-eyed about what lies ahead — it is the only way to ensure that the conservation investments we make today will achieve lasting, sustainable outcomes into the future.At NFWF, we fully acknowledge the urgency with which we all must act to protect natural habitats and sustain wildlife populations. Throughout 2019, our Board of Directors, leadership team and dedicated staff strove to meet these challenges with speed, agility and effectiveness.Some of the largest investments we made in 2019 will boost resilience across the country, helping wildlife populations and human communities survive and recover from natural and man-made disasters.At the direction of Congress, we worked with government and corporate leaders to launch a $30 million coastal resilience initiative to enhance and restore marshes,barrier islands and other pieces of natural infrastructure that will provide habitats for wildlife while also shielding local communities from storms.We also worked with partners and grantees to remove excess wildfire fuel from Western forests, beƩ er manage stormwater runoff in the Midwest and Northeast, restore forests in the South, protect wildlife migration routes in theWest and conserve freshwater in the desert Southwest and Pacific Northwest.All of us here at NFWF remain optimistic and determined to make a difference for the next generation. We hope that you will read on through this annual report to learn a bit more about how we intend to do that.</t>
  </si>
  <si>
    <t>Deploying new tools to stem loss of bats</t>
  </si>
  <si>
    <t>Tucked away in the darkness of caves, mineshafts and underpasses across America, an insidious killer continues to decimate one of North America’s most fascinating, economically valuable and underappreciated wild animals: bats. White-nose syndrome, a disease caused by the fungus Pseudogymnoascus destructans, ranks as one of the most urgent threats to wildlife in the United States. After its first detection in 2007 near Albany, New York, the fungus has quickly spread throughout the Appalachian region to Midwestern states, Canada, and, more recently, to Texas, South Dakota, California and Washington. The fungus lurks and lingers in damp, dark places, attacking bats while they hibernate through the winter. The white, fuzzy fungus o􀅌 en covers a bat’s face – hence the name – and causes them to behave erratically, burning energy they need to survive the winter. Scientists estimate the disease has killed more than 6 million bats across the United States, with more dying every year. “The losses are tremendous,” said Dr. Winifred Frick, chief scientist at Bat Conservation International. “This crisis isn’t academic – these animals play a vital ecological role and contribute nearly $4 billion worth of free insect control to U.S. agricultural efforts. “White-nose disease represents a dire threat, not just in terms of wildlife conservation, but also for the country as a whole. We need to move quickly to halt the spread of the disease and turn things around for these amazing creatures.” Working with a variety of public and private partners in 2017, the U.S. Fish and Wildlife Service and NFWF created the Bats for the Future Fund to test and deploy advanced techniques and tools to address this urgent conservation need. During the fund’s most recent round of grant-making, completed in late 2018, the fund awarded more than $1.1 million to combat white-nose syndrome. These awards leveraged more than $900,000 in match from grantees, generating a total conservation impact of $2 million. Grant awards included nearly $112,000 to Bat Conservation International. Researchers with the organization will test the effectiveness of two nontoxic agents, ultraviolet light and polyethylene glycol, in treating mine walls at the northern and southern edge of the disease’s advance. Other grants supported through the fund will advance similarly cutting-edge techniques. One project will test automatic spray technology to apply liquid or gel treatment to bats as they fl y into or out of roosts, then measure biomarkers to assess success rates. Another project will explore a gene silencing system, induced by a virus, to undermine the fungus causing white-nose syndrome. Yet another will assess the use of antifungal fumigants to treat bat hibernacula. “White-nose syndrome poses a significant threat to bats in North America,” said Dr. Jeremy Coleman, national white-nose syndrome coordinator for the U.S. Fish and Wildlife Service. “If we can’t improve survival of susceptible species, we could see the extinction of some native bats. “NFWF is playing a significant role by creating partnerships that leverage federal dollars to raise private funds to help support crucial frontline efforts. With time running short for some species, we need to do all we can right now to reduce the damage from white-nose syndrome and conserve our native bats.”</t>
  </si>
  <si>
    <t>Investing in people, water and wildlife</t>
  </si>
  <si>
    <t>Too much or too little can be deadly. It can build up landscapes or carry them away. It can transport life-giving resources just as easily as pollution and invasive species. Sometimes good, sometimes bad, but always essential – water rules the lives of people and wildlife. Throughout human history, a community’s prosperity has depended in large part on its ability to adapt to and manage the quantity and quality of water flowing through it. This age-old challenge continues today across the United States, made more daunting by urban development, increasing demand for fresh water and changing environmental conditions. NFWF supports new and innovative efforts to address this urgent need by empowering businesses and residents to work together to reduce urban runoff and mitigate the risk of floods in ways that bolster wildlife populations and increase public access to natural areas and parks. A particularly effective example of such public-private partnerships can be found in southeast Michigan, where an enthusiastic team of conservation nonprofits, businesses and community leaders is working to improve degraded natural habitats and deploy the latest innovations in “green infrastructure” to filter urban runoff and handle heavy flows during intense storms. There, in a landscape that alternates between farm fields, suburbs and big cities, workers are building retention ponds, rain gardens and bioswales that capture stormwater runoff and allow excess nutrients to be used by native vegetation. They are removing impervious surfaces that would otherwise send polluted runoff rushing into overloaded storm drains and, eventually, the Great Lakes. They are installing green roofs that collect rainwater and advance techniques for ecologically sustainable development. The Southeast Michigan Resilience Fund, a collaboration between NFWF and a number of corporate, foundation and federal partners, awarded approximately $1.5 million in grants in 2019 that will leverage $2.5 million in matching contributions to generate a total conservation impact of $4 million. “Some of the most effective places to do this type of conservation work are also the same places people go to get outside, connect with nature and hopefully learn about the importance of conservation,” said Sarah Clark, director of land and water at Southwest Detroit Environmental Vision. NFWF awarded Clark’s group a $300,000 grant to plant 200 trees, build green roofs and rain gardens, and remove nearly 3 acres of impervious surfaces. “Through this work, we expect to engage about 3,000 community members, a critical step in boosting community-based stewardship of natural resources.” In all, these investments will add more than 2.4 million gallons of stormwater storage in the region, providing relief to an area suffering from increasingly intense flooding. “What we are seeing here in southeastern Michigan could serve as a model for conservation for other areas of the country,” said Dr. Neil Hawkins, president of the Fred A. and Barbara M. Erb Family Foundation, one of the program’s funding partners. “It’s the ultimate win-win scenario. We’re giving flood waters a place to go, we’re filtering pollutants from urban runoff, and we’re enhancing critical pockets of habitat for songbirds, pollinators and other types of wildlife.”</t>
  </si>
  <si>
    <t>Building partnerships to fight marine debris</t>
  </si>
  <si>
    <t>Good fishermen know that the fish and crustaceans we like to eat often inhabit the most complex marine environments: rocky bottoms and coral reefs, oyster beds, steep drop-offs, and places where currents collide. These same spots can be notoriously hard on gear, parting lines and tearing nets and pots from anchorages and buoys. This is when fishing gear, made especially durable in modern times, can start a second, more sinister life. Instead of catching regulated amounts of seafood to supply commercial markets, these derelict nets, traps, pots, hooks and lines begin to indiscriminately kill and maim marine life. This “ghost fishing” phenomenon hurts local economies by robbing fishermen of potential catches and depleting economically important populations of fish and crabs. Derelict gear also takes a terrible toll on wildlife, and not just the species most associated with fishing. Off the coast of New England, derelict crab and lobster pots trap and kill lobsters and crabs that could otherwise support local economies. Along the northwest Hawaiian Islands, an estimated 50 metric tons of derelict nets wash up every year, damaging delicate coral reefs and endangering rare seabirds and seals. All along the East Coast, errant ropes and buoys entangle North Atlantic right whales, an endangered species on the brink of extinction. In the straits of Puget Sound, rogue pots and nets can cost local communities an estimated $750,000 each year in sales of dungeness crab. “Marine species are facing enormous challenges all over the world: temperature increases, dead zones, and massive pollution from plastics and other sources,” said Nancy Wallace, director of the National Oceanic and Atmospheric Administration’s (NOAA) Marine Debris Program. “Derelict fishing gear is a threat that we can address, right now, by removing what we can find and developing new technologies that can decrease the amount of lost gear entering marine environments. “This is not something any one agency or group can fix alone. Success hinges on developing innovative public-private partnerships.” For more than a decade, NFWF’s Fishing for Energy program has provided a free solution to commercial anglers who want to dispose of and recycle old, derelict or unusable fishing gear. In total, this partnership between NFWF, Covanta, NOAA and Schnitzer Steel Industries has awarded $3.9 million in grants to more than 52 projects in 20 U.S. states and Puerto Rico. In September 2019, NFWF awarded nearly $1.2 million grants expected to remove an estimated 330,000 pounds of derelict gear from the coastal waters of California, Connecticut, Florida, Hawaii, Maine, Massachusetts, Virginia and Washington, including two National Marine Sanctuaries. These projects also will generate novel new solutions, including the development of an app for the public and commercial anglers to report sightings of derelict blue crap pots in the Chesapeake Bay. Another grant will fund efforts to test and deploy ropeless lift bags for lobster fishermen, which could serve as an alternative to vertical lines that can entangle endangered North Atlantic right whales.</t>
  </si>
  <si>
    <t>ConocoPhillips</t>
  </si>
  <si>
    <t>ConocoPhillips and NFWF began working together to advance the conservation of birds and other wildlife two decades ago. Working through the ConocoPhillips SPIRIT of Conservation Program, the Alaska Fish and Wildlife Fund and NFWF’s western big game migrations program, this partnership has supported the conservation of more than 300,000 acres of critical bird habitat, spurred advances in bird monitoring and polar bear and beluga whale research, and helped restore movement corridors for pronghorn, mule deer and other Western wildlife. With a geographic focus that spans multiple priority landscapes, this partnership supports NFWF’s efforts to provide for the needs of wildlife across their full life cycles, secure essential migratory pathways and drive innovations that shape the next generation of wildlife conservation.</t>
  </si>
  <si>
    <t>Shell</t>
  </si>
  <si>
    <t>Shell Oil Company and NFWF began working together in 1998 to conserve priority habitats and species in the communities where Shell lives and operates. Over the past two decades, the value generated by the more than 330 projects funded by Shell and other sponsors exceeds $134 million in on-the-ground conservation impact, supporting the protection, restoration and management of over 220,000 acres across the United States, and improving monitoring and management of key species in ecosystems nationwide. Today, through the Shell Marine &amp; Wildlife Habitat Program, the company supports the following programs: Central Appalachia Habitat Stewardship Program, Killer Whale Research and Conservation Program, Monarch Butterfly and Pollinators Conservation Fund, National Coastal Resilience Fund, and the Pecos Watershed Conservation Initiative.</t>
  </si>
  <si>
    <t>Shell Oil Company and NFWF began working together in 1998 to conserve priority habitats and species in the communities where She'll lives and operates. Over the past two decades, the value generated by the more than 330 projects funded by Shell and other sponsors exceeds $134million in on-the-ground conservation impact, supporting the protection, restoration and management of over220,000 acres across the United States, and improving monitoring and management of key species in ecosystems nationwide. Today, through the Shell Marine &amp; Wildlife Habitat Program, the company supports the following programs: Central Appalachia Habitat Stewardship Program, Killer Whale Research and Conservation Program, Monarch BuƩ fly and Pollinators Conservation Fund, National Coastal Resilience Fund, and the Pecos Watershed Conservation Initiative.</t>
  </si>
  <si>
    <t>NFWF works with both the public and private sectors to protect and restore the nation’s fish, wildlife, plants and habitats for current and future generations. NFWF matches private dollars with public funds and uses science-based conservation and competitive grant programs to direct those resources to projects that produce the greatest measurable results for wildlife. The Foundation neither advocates nor litigates, but instead focuses on bringing all parties to the table for conservation, from government agencies and corporations to private landowners, nonprofits, ranchers, farmers, volunteers, hunters and anglers.</t>
  </si>
  <si>
    <t xml:space="preserve">As a corporate partner of the Pecos Watershed Conservation Initiative, XTO Energy is developing a new way to address conservation challenges in West Texas and Southeast New Mexico. The Pecos Watershed is a unique and extraordinary resource, and the growing group of corporate sponsors, along with state and federal agencies,are partnering with NFWF to ensure that the development of oil and natural gas resources goes hand-in-hand with protecting wildlife and improving the quality of life for local communities in the region. </t>
  </si>
  <si>
    <t>The national Fish and Wildlife Foundation is dedicated to sustaining restoring and enhancing the nation's Fish Wildlife plants and habitats for current and future Generations. NFWF Will advance its Mission your Innovative public and private Partnerships and by investing Financial Resources intellectual Capital into science-based programs designed to address conservation priorities and Achieve measurable outcomes.</t>
  </si>
  <si>
    <t>Landscape-scale project restores 17 miles of beach and dunes</t>
  </si>
  <si>
    <t>NFWF 2018 Annual Report</t>
  </si>
  <si>
    <t>Beaches and dunes provide front-line protection from hurricanes to the delicate but highly productive coastal marshes along the Upper Coast of Texas. These marsh systems, in turn, provide protection from storm surge to some of the nation’s most important petrochemical facilities; the Port Arthur-Beaumont area alone produces 12 percent of the United States’ gasoline, 20 percent of its diesel fuel, 50 percent of its commercial aviation fuel and 70 percent of its military aviation fuel. Unfortunately, such natural defenses are weakening along the Gulf of Mexico. Man-made changes to landscapes and hydrology have stemmed the flow of fresh water and sediment into coastal ecosystems. Erosion along beaches has allowed saltwater to surge inshore. The resulting increase in salinity has wiped out native marsh vegetation, replacing vast areas of marsh grass and tidal creeks with open expanses of water less able to absorb the fury of storms. Local community leaders are fighting back, determined to undo the damage to their beloved natural landscapes and stop the vicious cycle of coastal land loss. “It’s something we should care about, and care about deeply,” said Judge Jeff Branick, a county executive for Jefferson County and a Port Arthur native who fondly remembers a childhood spent fishing, crabbing and duck hunting with his grandfather. “Living in an area like this, it’s easy to fall in love with it. It’s a gorgeous place with abundant natural resources.” In addition to his administrative and judicial duties, Branick also serves as emergency management director for his county, calling for evacuations during natural disasters and playing a leading role in protecting petrochemical facilities from the worst effects of hurricanes. In 2017, the area saw unprecedented flooding from Hurricane Harvey. “Protecting our natural resources, specifically the Salt Bayou marsh system and the Chenier Plain, is part and parcel to protecting industry from storm surge,” he explained. Branick and other leaders in Texas have partnered with NFWF on an ambitious project to restore and replenish 17 miles of beaches and dunes fronting the McFaddin National Wildlife Refuge, one of the last remaining strongholds of the Salt Bayou marsh system and home to a rich array of waterfowl, wading birds and marine fish. In 2018, NFWF awarded $26.5 million to the effort through its Gulf Environmental Benefit Fund, which was created to benefit the natural resources of the Gulf Coast that were impacted by the 2010 Deepwater Horizon explosion and oil spill. An earlier pilot program already has improved habitats for wildlife along 3 additional miles of refuge coastline. Crews there built a clay berm as a backstop to support a new dune system, then rebuilt a massive beach with sand dredged from an ancient, submerged riverbed a mile and a half offshore. “We hadn’t had any least terns nesting there since 2005, when Hurricane Rita removed all the sand from the beach,” Branick said. “Within three weeks of this pilot project being completed, we had more than 600 nests on the beach. It’s a fantastic project. We’re reclaiming our coast from 100 years ago.”</t>
  </si>
  <si>
    <t>Empowering private landowners to safeguard aquatic biodiversity</t>
  </si>
  <si>
    <t>Few rivers in the United States, or even the world, can match the biodiversity found in the Elk and Duck rivers of Tennessee. Here, among the farms and foothills of the Cumberland Plateau, fishermen chase smallmouth bass while snorkeling scientists study at-risk species such as boulder darters and barrens topminnows. More than 150 species of fish swim in these watersheds – some stretches of these waterways host more fish varieties per mile than any other river in North America. Children wading in streams might discover an orange-foot pimpleback, Cumberland monkeyface or any other of 60 species of freshwater mussels. Especially observant youngsters might even catch a glimpse of a hellbender, North America’s largest salamander, perfectly camouflaged amid the stones and pebbles of the streambed. As is the case with many of the country’s ecological treasures, these fascinating but fragile waterways face growing challenges affecting both the quality and quantity of fresh water. Residential construction, farming, timbering and livestock operations all take a toll, siphoning off water and sending more and more sediment and excess nutrients into these vital freshwater flows. The loss of streamside woodlands degrades natural filtering systems and exposes streams to full sunlight, delivering the one-two punch of increased pollution and higher temperatures. In 2018, NFWF’s grant-making continued to restore habitats and improve water quality throughout the Cumberland Plateau, a biologically rich landscape stretching from northwest Alabama to northeast Kentucky. The Foundation worked with conservation nonprofits, private landowners, local governments and federal agencies to restore vital habitats, improve land management practices and boost water quality. The U.S. Department of Agriculture’s Natural Resources Conservation Service (NRCS) in Tennessee partnered with NFWF through the Cumberland Plateau Stewardship Fund to support forest conservation on private lands, including a grant to The Nature Conservancy and partners to restore and protect riparian buffers in the Elk River watershed. One grant award of $215,000 enabled the Lincoln County Soil Conservation District to work with private landowners to restore 450 acres of forested buffers and establish 300 acres of shortleaf pine forest along degraded streams feeding the Elk and Duck rivers. The project also developed forest management plans for 6,000 acres of family forest land and built increased awareness of sustainable practices throughout the watershed. “The enthusiastic support of private landowners is key to producing real-world results for wildlife in this part of the country,” said Sheldon Hightower, Tennessee NRCS state conservationist. “Feeder streams run through a patchwork of properties, making it important to address sources of nutrients and sedimentation wherever possible. The good news is that projects done through partnerships such as this one with NFWF help restore habitat and improve water quality, whether by developing long-term forest management plans or helping to plant native trees along streams that run through a private landowner’s property.”</t>
  </si>
  <si>
    <t>Protect the nation’s water</t>
  </si>
  <si>
    <t>GREEN INFRASTRUCTURE Innovative projects in cities across the country deployed green infrastructure such as bioswales, living shorelines, rain gardens and permeable pavement to reduce the amount of nutrients and sediments entering freshwater flows. Such improvements also protected and cleansed water enjoyed by people across the country. Enormous gains in water quality and quantity can be realized through the modernization of infrastructure such as culverts, drains and agricultural irrigation systems. WILLING LANDOWNERS Effective water conservation projects would not be possible without the voluntary cooperation of farmers, ranchers and private property owners. Grants awarded last year provided tools and resources for these private landowners to become better stewards of the natural habitats under their care while at the same time improving business practices. Grants in Western states, where water scarcity is a challenge, paid for the acquisition of precious water rights from willing sellers to boost in-stream flow for fish. Grants in other parts of the country, where too much water can be a problem, addressed pollution from runoff and flooding. WATERSHED HABITATS The overall health of aquatic and terrestrial habitats directly affects the quality of fresh water. Projects supported in 2018 removed invasive plants, stabilized stream banks and controlled erosion throughout the Chesapeake Bay watershed. The restoration of marshes in the Great Lakes region provided a natural means to filter excess nutrients from farms. Restoration of woodlands bordering streams in the Columbia Basin provided shade, lowered water temperatures and elevated oxygen levels for fish. In California, the addition of large woody debris and new side channels on the Klamath River slowed down the flow of water and provided refuge for trout and salmon. High in the Sierra Nevada, restored wet meadows recharged groundwater in a region prone to drought. And in Washington, one grantee even trapped nuisance beavers and relocated them to remote river basins, where their dams would improve habitats for salmon and trout. AQUATIC CONNECTIVITY Human activity has interrupted the natural flow of fresh water, often to the detriment of both wildlife and communities. NFWF investments throughout New England and Appalachia removed or improved culverts, dams and other barriers that have kept brook trout and river herring from historic spawning grounds. A fish elevator in the Midwest allowed lake sturgeon to safely pass hydroelectric dams. Massive efforts continued along the Gulf of Mexico to reconnect freshwater flows to coastal marshes, revitalizing those systems and stemming the large-scale loss of coastal lands. METRICS FOR SUCCESS NFWF worked with industry experts throughout 2018 to improve and standardize methods to measure the results of water conservation projects, both in terms of water quality and water quantity. These advancements ensure that funding flows to projects that generate lasting, real-world results.</t>
  </si>
  <si>
    <t>Coalition preserves corridors for iconic wildlife on the move</t>
  </si>
  <si>
    <t>The Blackfoot people knew the rugged wilderness of what is now northern Montana as the “Backbone of the Earth.” Later inhabitants would dub the region the “Crown of the Continent.” It’s easy to see why. This area of the northern Rocky Mountains remains one of the wildest and most beautiful places on Earth. Every year, millions of visitors flock to Glacier National Park and other nearby protected lands to hike, camp, hunt, fish and simply experience nature at its most spectacular. Elk, mule deer, pronghorn, moose and bighorn sheep graze across rocky slopes that jut from rich grasslands. Mountain lions, gray wolves, Canada lynx and wolverines slip through dense groves of aspen and hemlock. Grizzly bears roam the landscape, ranging from treeless alpine peaks to lush river valleys in their never-ending search for calories. Grouse, turkeys and songbirds fill the forests and meadows with sound. Bull trout, cutthroats and mountain whitefish flash their colors in swiftrunning streams. This bountiful landscape also supports some of the country’s rarest wildlife species, creatures most people never see: western toad, flammulated owl, brown creeper and Townsend’s bigeared bat. “There are very few places where you can find the kind of natural beauty and wildlife densities that we have here,” said Kristin Kovalik, senior project manager with The Trust for Public Land. “Many of these large, charismatic species need to move throughout the year, often on epic migrations that can lead them off protected lands and into harm’s way. Protecting natural corridors, especially those that link large national forests, parks and state land, represents one of our most important conservation challenges.” In 2018, the Acres for America conservation program awarded $645,000 to protect and ensure public access to 13,398 acres of critical wildlife habitat in the Lazy and Swift Creek-Stillwater linkage area within the Crown of the Continent. The $40 million project, which also received $250,000 in funding from NFWF’s Northern Rockies: Great Migrations program, will prevent subdivision and residential development in one of the fastest-growing areas of Montana, while allowing sustainable timber harvests and increasing public access for outdoor recreation. Acres for America, one of the most effective public-private partnerships in the history of U.S. conservation, was established by Walmart and NFWF in 2005 to permanently conserve one acre of wildlife habitat for every acre of land developed by Walmart stores. The program has far surpassed that original goal, having helped to protect more than 1.4 million acres, an area the size of Grand Canyon National Park. In 2018, the program awarded $3.8 million in grants to protect and connect wildlife habitat across more than 100,000 acres in California, Hawaii, Michigan, Minnesota, Montana, North Carolina and Texas.</t>
  </si>
  <si>
    <t>Build partnerships</t>
  </si>
  <si>
    <t>FEDERAL AGENCIES As directed by its Congressional charter, NFWF works closely with federal agencies such as the U.S. Department of the Interior, the U.S. Department of Agriculture (USDA) and the U.S. Department of Commerce’s National Oceanic and Atmospheric Administration, with whom the Foundation launched a new $30 million program in 2018 to boost resilience along the nation’s coasts. NFWF also supports the work of the U.S. Department of Justice and federal courts as a manager and trustee for funds arising from legal and regulatory actions involving natural resources. “NFWF occupies a unique and extraordinarily important role in national conservation efforts,” said Matthew J. Lohr, chief of USDA’s Natural Resources Conservation Service. “We know the importance of partnership, and the Foundation continues to rally its extensive network of public- and private-sector partners and helps us quickly achieve results we might not otherwise be able to achieve. NFWF’s work builds on the voluntary conservation efforts of America’s farmers, ranchers and forest landowners as the Foundation is able to multiply federal dollars with additional funds to amplify our effectiveness.” CORPORATE PARTNERS NFWF worked with 26 corporate partners throughout 2018, including a consortium of new partners in the energy sector. These companies came together to address shared environmental challenges. Myles Culhane, managing counsel at Occidental Petroleum, said that by working with NFWF to launch a public-private partnership such as the Pecos Watershed Conservation Initiative, the energy company remained “at the forefront of ensuring that wildlife conservation and improving the quality of life for local communities goes hand-in-hand with our responsible development of energy resources.” NFWF also strengthened and expanded existing partnerships, including a longstanding collaboration with Wells Fargo. “As part of our larger sustainability strategies, Wells Fargo is helping our customers and communities address the foreseeable impacts of our changing climate,” said Stephanie Rico of Wells Fargo Sustainability and Corporate Responsibility. “With its focus on impact and ability to efficiently deliver longterm, scalable results in the many communities we serve, NFWF has been a tremendous partner for Wells Fargo as we work to achieve our sustainability and corporate responsibility goals.” FOUNDATIONS More than two dozen foundations supported NFWF’s conservation mission in 2018. Clare Billett, William Penn Foundation’s Watershed Protection program officer and lead for the Delaware River Watershed Initiative, said that NFWF’s Delaware River Restoration Program “has evolved into an ideal partnership, due in part to NFWF’s ability to amplify our impact with resources from federal conservation and restoration programs and matching contributions from NFWF grantees. We expect that NFWF’s emphasis on tracking and measuring results will also allow us to gain a clearer understanding of the outcomes and ripple effects of our investments.”</t>
  </si>
  <si>
    <t>Enhance marine habitats</t>
  </si>
  <si>
    <t>COASTAL MARSHES, BAYS AND ESTUARIES Marshes, bays and estuaries support an array of birds, fish, reptiles, crustaceans and marine mammals, including many that use these inshore environments as nurseries before heading out to sea. These same coastal marine habitats drive tourism, sustain commercial fishing and ensure a high quality of life for millions of Americans. NFWF-supported projects enhanced and restored marshes, bays and estuaries all along the country’s shores in 2018. Grantees installed living shorelines in the Northeast, restored coastal habitats in the Pacific Northwest, reduced pollution throughout the Chesapeake Bay and boosted the health of submerged grass beds along the Gulf of Mexico. OYSTER RESTORATION NFWF continued to invest in the restoration of oyster reefs along the nation’s coasts, with particular emphasis on projects that advance recovery along the Gulf of Mexico following the deadly 2010 Deepwater Horizon explosion and oil spill. New or expanded oyster reefs filtered impurities from coastal waters, provided rich habitats for marine and coastal species, and protected shorelines and marshes from erosion and storm damage. Grants awarded by NFWF in 2018 bolstered oyster populations in Choctawhatchee Bay in Florida, St. Louis Bay in Mississippi, Galveston Bay in Texas, Cape May in New Jersey and elsewhere. CORAL REEFS NFWF and its federal and private-sector partners continued to focus resources on the nation’s beleaguered coral reefs, with major projects underway in Florida, Hawaii, Puerto Rico, American Samoa and the U.S. Virgin Islands. NFWF’s coral work switched to rapid-response mode in Florida and Puerto Rico following the devastation of hurricanes Irma and Maria in late 2017. NFWF funded projects to assess damage, repair coral propagation facilities, and send divers down to rescue and reposition large corals that were broken off during the storms. INNOVATIVE FISHERIES Reducing bycatch and improving the information used to manage fisheries represent key strategies to safeguard fish populations and ensure the success of commercial fishing operations. New grants awarded in 2018 supported the evaluation of recreational fishing management strategies for red snapper and development of a system to identify bycatch hot spots. Other grants expanded electronic monitoring of commercial fishing in New England, Washington state, Puerto Rico and the U.S. Virgin Islands. One innovative project began developing machine-learning software to reduce the cost of electronic monitoring. DERELICT FISHING GEAR Fiscal year 2018 marked the 10th anniversary of NFWF’s Fishing for Energy program, which awards grants to rid coastal waters of derelict fishing gear that can continue to catch and kill marine animals of all kinds. The program supported projects to remove an estimated 170,000 pounds of derelict gear from the coastal waters of Alaska, Florida, Hawaii, Maine, Puerto Rico and Washington.</t>
  </si>
  <si>
    <t>Drive Gulf Coast recovery</t>
  </si>
  <si>
    <t>GULF ENVIRONMENTAL BENEFIT FUND NFWF awarded nearly $150 million through its Gulf Environmental Benefit Fund (GEBF) in fiscal year 2018. The GEBF was created in 2013 to receive and administer funds resulting from plea agreements between the U.S. Department of Justice and BP and Transocean resolving certain criminal charges following the 2010 Deepwater Horizon oil spill. Provisions within the agreements directed a total of $2.54 billion to be used to support projects benefiting natural resource in the Gulf States. Through the program’s first five years, NFWF had awarded more than $1 billion to landscape-scale projects identified as high priorities by state officials in Alabama, Florida, Louisiana, Mississippi and Texas. ALABAMA NFWF awarded more than $35.2 million for projects in Alabama during the 2018 fiscal year. This funding is supporting the protection and enhancement of key nesting and foraging habitats for a wide variety of coastal birds within the Bon Secour National Wildlife Refuge and Dauphin Island. Other projects seek to protect and restore fragile shorelines and coastal marshes along the western shore of Mobile Bay. FLORIDA Nearly $24.5 million was awarded to projects in Florida that address a number of high-priority restoration and conservation needs, including data collection for better conservation of red snapper and other reef fish, restoration of coastal dune lakes, protection of significant coastal wetlands, and additional capacity to address strandings of marine mammals. LOUISIANA An award of $2.2 million brought the total amount of GEBF investments in Louisiana to more than $467 million and advanced engineering and design of the next barrier island restoration effort, which is headed for construction in late 2019. The Lower Terrebonne Basin Barrier Island and Beach Nourishment Construction project will be among the largest-scale work supported through the GEBF in the coming year. Engineering, design and environmental review for major sediment diversion projects along the Mississippi River are underway to address the historic loss of coastal lands and marshes throughout southeastern Louisiana. MISSISSIPPI NFWF awarded more than $39.3 million for projects in Mississippi, including the acquisition of more than 3,400 acres of wildlife habitats along the lower Pascagoula River. Another highlight was an award to expand the state’s successful program to beneficially use dredge materials to rebuild marsh and barrier island systems, providing new habitats for wildlife and increased protection from storms for human communities. TEXAS Nearly $47.8 million was awarded to a suite of projects in Texas that led to the construction of breakwaters to protect delicate seagrass beds and marshes in Galveston Bay, restoration of 17 miles of beach and dunes, and the acquisition and permanent protection of a number of high-priority, undisturbed habitats along the coast.</t>
  </si>
  <si>
    <t>Engage people in conservation</t>
  </si>
  <si>
    <t>PRIVATE LANDOWNERS NFWF plays a leading role in engaging private landowners, who control approximately 60 percent of the land within the United States, and coordinating conservation work across the full spectrum of land ownership. Many 2018 grants funded conservation easements that compensated landowners for voluntarily giving up future development rights, easing financial pressures to subdivide land and convert natural landscapes. Other investments helped owners upgrade properties in ways beneficial to wildlife, including retrofitting beachfront properties in Florida with turtle-safe lighting, installing electrified fencing to avoid bear conflicts in the Northern Rockies, and planting pollinator gardens throughout the Midwest. VOLUNTEERS AND STEWARDS NFWF-supported projects engaged people in conservation and created volunteer opportunities in cities, suburbs, parks and national wildlife refuges across the nation. Volunteers built artificial homes for burrowing owls in Arizona, reduced wildfire fuels in the forests of California and removed invasive vegetation in forest preserves near Chicago. Others collected milkweed seeds for butterflies in Minnesota, protected coral reefs in Hawaii and watched over critical nesting sites for birds along Florida’s beaches. Just one of NFWF’s conservation initiatives, the Five Star and Urban Waters program, awarded $2.2 million in 2018 to 59 projects in urban areas throughout country. FARMERS, RANCHERS AND TIMBERLAND OWNERS NFWF grants enabled farmers and ranchers across the country to irrigate and fertilize more efficiently, boosting bottom lines and improving water quality. In the Northern Great Plains, NFWF helped ranchers improve habitats for sage grouse and modify fencing to ease migrations of pronghorn and mule deer. In the Chesapeake Bay watershed, NFWF grants funded projects that captured runoff from parking lots and kept dairy cows from degrading streams in Pennsylvania. Still other grants allowed timber-holding families and companies to conserve forests of longleaf and shortleaf pine for future generations. FUTURE CONSERVATION LEADERS Many of the projects funded by NFWF focused in large part on engaging young people in conservation. Such projects put more boots on the ground for wildlife while building support for future conservation work. NFWF grants funded youth corps opportunities, internships and jobs for college students, recent graduates and atrisk high-schoolers from urban areas. Some grants supported the construction of habitats for birds and pollinators at elementary schools, while others created opportunities for young people to visit or volunteer in national forests and refuges. Students planted trees in New Mexico and Oregon, enhanced grasslands on reservations in South Dakota and tended an urban forest in Atlanta. Students worked to keep trash out of the Bronx River in New York City and sedimentation from reaching coral reefs in Hawaii.</t>
  </si>
  <si>
    <t>Protect and restore habitats</t>
  </si>
  <si>
    <t>BEACHES, BARRIER ISLANDS AND COASTAL HABITATS The highly productive and dynamic habitats found along the nation’s coastlines serve as home ranges, migration routes, nesting sites and foraging areas for countless birds, fish, crustaceans, sea turtles and marine mammals. People also flock there — some of the fastest-growing and largest communities can be found on or near barrier islands. NFWF’s investments helped rebuild entire islands, restore miles of beach and enhance oyster reefs, salt marshes and dune systems. Such natural features also protect communities and industries from storms and changing sea levels. FORESTS NFWF worked with the U.S. Forest Service, landowners, utilities, timber companies and other partners to conserve and enhance forests across the country. Some grants put boots on the ground to thin timber and remove invasive plants from California’s fire-prone forests. Others helped private landowners in the South conduct controlled burns in majestic pine forests. Projects in the Northeast enhanced the health of mixedage forests, benefiting the American woodcock, goldenwinged warbler and other wildlife. In the Appalachian Mountains and Pacific Northwest, the restoration of riparian woodlands helped filter stormwater, combat erosion and keep streams cold and clean. PLAINS AND GRASSLANDS Propelled by new partnerships with energy producers, federal agencies, tribes and ranchers, NFWF’s conservation work intensified in 2018 across the Northern Great Plains, the immense grasslands of the desert Southwest and the “sagebrush sea” of Wyoming, Idaho and Nevada. These public-private partnerships advanced conservation across vast landscapes important to both wildlife and energy production. WORKING LANDS Some of the most important conservation projects unfolding today take place on working lands. Grants awarded last year helped private property owners protect family timberlands from subdivision and take advantage of federal incentives for voluntary conservation efforts on farms and ranches. Other grants helped producers irrigate and fertilize more efficiently and keep livestock out of streams. CITIES AND SUBURBS Habitat restoration projects in urban areas engaged people in conservation while also generating real-world benefits to wildlife. Grantees in these areas created new migratory stopover points for wildlife and built bioswales, rain gardens and other green infrastructure to filter stormwater runoff. OTHER HABITATS Conservation work funded by NFWF restored and enhanced myriad habitats across the country. New easements protected lands in sandhills and coastal plains vital to northern bobwhites. Coral reefs were made healthier by efforts to control erosion in Hawaii’s volcanic mountains. Better soil management supported waterfowl in the prairie potholes. Healthier and reconnected wetlands and rivers improved conditions for sturgeon and other fish in the Great Lakes.</t>
  </si>
  <si>
    <t>Fund the best projects</t>
  </si>
  <si>
    <t>OPERATING AT LANDSCAPE SCALE NFWF funds conservation projects in all 50 states and U.S. territories. Many of the Foundation’s largest and longest-running conservation programs are national or regional in scope, and are designed to restore habitats and support wildlife across multiple regions, throughout marine environments and along migratory pathways. By investing more than $324 million in fiscal year 2018 to support more than 750 projects across the nation — drawing more than $159 million in matching support from grantees — NFWF was able to tackle conservation projects at landscape scale, often protecting entire suites of habitats. BUILDING ON SUCCESS IN FOCAL AREAS One key to NFWF’s effectiveness lies in its ability to build on past successes and leverage existing public-private partnerships in established focal landscapes. Examples include the Northern Great Plains, the forests of central and southern California, the extensive longleaf forests of the South and the watersheds of the Great Lakes, Chesapeake Bay and Delaware River. Throughout 2018, the Foundation also continued to build on success in programs focused on particular at-risk species, including sea turtles, Pacific seabirds, corals and bats. COMPETITIVE GRANT PROGRAMS NFWF implements and manages competitive grant programs that combine public and private dollars with matching contributions from grantees to generate the greatest possible conservation impact. Grant proposals are reviewed by experts and approved by the Foundation’s Board of Directors. Following Congressional notification, grant awards are announced publicly, with details on amounts and grantees posted at nfwf.org. NFWF does not fund political advocacy or litigation of any kind. As a neutral, trusted conservation partner, the Foundation funds on-the-ground work that supports wildlife, habitats and local communities. SUPPORTING EFFECTIVE ORGANIZATIONS NFWF supports some of the nation’s largest and most important conservation nonprofits, as well as some of its smallest. In 2018, the Foundation supported large conservation projects by major conservation organizations such as The Nature Conservancy, The Conservation Fund and Ducks Unlimited. Such significant fiscal commitments ensured the protection of enormous tracts of natural habitats that otherwise could have been lost forever. Smaller grants enabled local entities to address conservation needs across the country. Local nonprofits such as the Washington Water Trust worked with irrigation districts, ranchers and farmers to conserve water. Grants to small municipalities such as Berlin, Connecticut helped connect wateryways for fish passage and improve management of stormwater. Volunteer groups across the country, including numerous National Wildlife Refuge Friends groups, received critical support for stewardship activities.</t>
  </si>
  <si>
    <t>Focus on wildlife</t>
  </si>
  <si>
    <t>Throughout 2018, NFWF continued to make landscape-scale investments that sustained and enhanced wildlife populations across the nation. In California, Montana and Minnesota, NFWF grants supported the purchase of lands and easements benefiting elk, moose, Canada lynx and wolverines. In Montana and Wyoming, grantees modified fencing so that pronghorn and mule deer could complete epic migrations. Another project in the Northern Rockies continued to prevent conflicts between people and bears. In Washington state, yet another grant paved the way for a highway underpass that will reduce the number of collisions between vehicles and wildlife. SHOREBIRDS AND SEABIRDS NFWF invested in a variety of strategies last year to enhance populations of shorebirds and seabirds. Many grants awarded by the Foundation focused on protecting breeding colonies of birds from predators and human disturbances. On-the-ground work by NFWF grantees benefited iconic birds across the nation, including petrels in Hawaii, albatrosses on Midway Atoll, shearwaters in California, reddish egrets in Texas, and plovers and sandpipers in Florida. FRESHWATER FISH AND AMPHIBIANS Eastern brook trout, hellbenders, darters, shiners and freshwater mussels found from New England through southern Appalachia benefited from NFWF’s 2018 grant-making. In Western states, NFWF awarded millions of dollars to projects that conserved water and enhanced freshwater habitats for culturally and ecologically important species such as cutthroat trout and chinook salmon, as well as for lesser-known and highly at-risk species such as the Pecos pupfish. MARINE LIFE For more than three decades, NFWF has provided funding and focused leadership for sea turtle conservation. In 2018, grants along the Atlantic and Gulf coasts of Florida reduced hatchling disorientation caused by light pollution. NFWF grants also increased the capacity of nonprofit groups and researchers to respond to stranded sea turtles all along the nation’s coastlines. Other marine focal species for NFWF investments included corals, endangered killer whales and commercially important fish such as red snapper and bluefin tuna. SPECIES IN CRISIS Butterflies, moths, bees and other pollinators vital to U.S. food production continue to suffer drastic population declines. NFWF and its partners worked to reverse those declines by funding the enhancement of pollinator habitats on farms and in schools and rights-of-way. NFWF also invested heavily in the preservation of grassland habitats for sage grouse and longleaf pine forests for red-cockaded woodpeckers and gopher tortoises. Another new conservation program advanced innovative efforts to help protect the nation’s population of bats from the spread of white-nose syndrome.</t>
  </si>
  <si>
    <t>Former military divers repair coral reefs damaged by storms</t>
  </si>
  <si>
    <t>When hurricanes Irma and Maria roared across Florida and Puerto Rico in 2017, each left deep scars on landscapes and communities: lives lost, homes and businesses destroyed, forests leveled. These storms took a hidden toll on marine environments, as well. The unfathomable energy of wave action and storm surge obliterated beaches, cut new inlets, moved channels and pummeled beds of oysters and seagrasses. The coral reefs of Florida and Puerto Rico, already in peril due to pollution and a range of other stressors, took an especially hard hit. Large coral formations broke off and toppled from their perches into the sand below. Covered in sediment and denied the sunlight necessary to fuel their complex life cycles, these ancient and slow-growing formations would surely perish. “It’s hard to express how devastating it is to lose some of these larger colonies of slow-growing corals,” said Jennifer Koss, Coral Reef Conservation Program director at the U.S. Department of Commerce’s National Oceanic and Atmospheric Administration (NOAA). “These big star and brain corals might be more than 500 years old, and they are responsible for much of a reef’s reproductive output. While we can grow small corals and place them on a reef to help it regrow, it will take centuries for them to make up for the loss of these giants. It is better to put these big healthy corals back in place, allowing them to do what they do so well.” Thankfully, a unique and innovative partnership has formed to rapidly rescue these ancient creatures after severe storms move through. This new approach pairs NOAA scientists and conservation experts with expert divers, many of them veterans of the Special Forces. “These are military-trained divers who have worked in some of the most dangerous conditions imaginable,” said Jim Ritterhoff, cofounder and executive director of the new nonprofit organization called Force Blue. “They have unique skills and training when it comes to moving large objects underwater.” Shortly after hurricanes Irma and Maria struck, NFWF awarded a grant to Force Blue. Moving quickly, the group repaired damage to reefs around Puerto Rico and from Palm Beach, Florida, through Key West and the Dry Tortugas. “Many of these guys have experienced combat situations, on top of the stresses of technical diving,” Ritterhoff said. “We give them another mission, an amazing new mission to help protect and restore some of the world’s most beautiful coral reefs.”</t>
  </si>
  <si>
    <t>Young conservationists unite in California’s fire-prone forests</t>
  </si>
  <si>
    <t>The forests, wildlife and people of California share an undeniable and fundamental interest: easing the threat of catastrophic wildfires. Throughout 2018, NFWF deepened its already extensive involvement in forest management in California, working closely with the U.S. Department of Agriculture’s U.S. Forest Service, state agencies and private-sector partners to restore and enhance national forests and watersheds affected by wildfires throughout the state. Engaging people in conservation is particularly important in California, where enormous metropolitan areas border national forests and millions of people live in the transition zone between wild lands and human development. NFWF grants awarded last year funded the deployment of volunteers and members of youth conservation corps throughout these forests, from wet meadows high in the Sierra Nevada to the fire-scarred canyons of the Angeles and Los Padres national forests. High school students, college students, budding conservation professionals and military veterans fanned out across these forests to remove excess fire fuels, improve trail systems and fire breaks, and help already-burned areas regenerate native vegetation and rebound in ways that limit the risk of future fires. “There are many factors driving the increasing risk from wildfires in California, and there are many techniques and management practices that can help mitigate that risk,” said Randy Moore, southwestern regional forester for the U.S. Forest Service. “Efforts funded through NFWF’s programs put more boots on the ground where we need them most, and they build community support for conservation and the best management practices.” A prime example played out in the Angeles National Forest in Southern California in 2018. A grant of more than $220,000 awarded by NFWF to the American Conservation Experience enabled three youth conservation groups to join forces to restore habitats damaged by recent wildfires. Young people removed invasive species across 100 acres of rough terrain, improved fire breaks, protected more than 3 miles of trail from illegal vehicle use, collected 2,000 pounds of trash and even removed hundreds of non-native crawfish from sensitive aquatic ecosystems. “The majority of the corps members had never previously stepped foot in the Angeles National Forest, let alone set up camp, even though they lived just 30 minutes away,” said project coordinator Kayla Kelly-Slatten. “For many of them, this experience has been truly life-changing. I like to think we’ve made a real difference for the national forest and its wildlife, and an even bigger difference for these young people.”</t>
  </si>
  <si>
    <t>Measure results</t>
  </si>
  <si>
    <t>BUSINESS PLANS NFWF invests conservation dollars into projects that generate measurable results. By formulating detailed business plans to guide its grant-making, the Foundation ensures that the work it funds remains sharply focused on specific, achievable goals. NFWF business plans address conservation needs, expected outcomes, geographic focus, implementation, monitoring and evaluation. In 2018, the Foundation added two new guiding documents to its suite of about two dozen active business plans: Longleaf Forest and Rivers, and Southwest Rivers. Conservation business plans developed by the Foundation can be found under the “Results” tab at nfwf.org. METRICS NFWF’s scientists and conservation professionals worked with experts throughout the nation to set and monitor metrics that accurately gauge the effectiveness of on-the-ground work. Metrics monitored through the Foundation’s business plans often build on existing data related to focal species and habitats, from increases in populations to acreage restored, pounds of sediment blocked from streams and the number of volunteers engaged. The Foundation also funded innovative work to develop standardized metrics for gauging the success of water conservation projects, including quantifiable improvements to both the amount and quality of fresh water. APPLIED SCIENCE Through grant-making, contracted work and collaboration, NFWF worked closely with the nation’s leading conservation researchers to make sure resources flow to the places and projects where they will do the most good. One NFWF grantee worked to develop standardized monitoring protocols for populations of monarch butterflies. Another completed a species-wide census of American oystercatchers along the Atlantic Flyway that confirmed a population increase of 23 percent over 10 years. Another project produced data from radio-collared wolverines that will be used to identify the best sites for future roadcrossing structures. NFWF also supported studies by federal researchers that showed promising results from using ultraviolet light to fight white-nose syndrome in bat colonies. INTERNAL AND EXTERNAL REVIEW Progress reported by grantees is evaluated by a combination of NFWF staff and independent third parties. Through such rigorous review of metrics and on-the-ground results, NFWF serves a leading role to encourage the adoption of the most effective and innovative conservation practices. ADAPTIVE MANAGEMENT NFWF’s conservation programs are designed and implemented to incorporate adaptive management. Detailed reporting mechanisms and close coordination with grantees ensure that work in the field progresses in the most efficient and effective manner, and that projects remain tightly focused on outcomes.</t>
  </si>
  <si>
    <t>Natural buffers shield wildlife and communities from storms</t>
  </si>
  <si>
    <t>Michael, Florence, Harvey, Maria, Irma, Sandy — these once innocuous names now evoke harsh memories for millions of people who live along the coast. Each hurricane brought destruction and suffering; each left behind a growing apprehension about the storms to come. The lessons borne out, storm after storm, are clear: Healthy marshes, beaches, living shorelines and barrier islands can shield human communities and wildlife populations from the worst effects of intense storms. Throughout 2018, NFWF and its conservation partners have helped to strengthen these natural defenses along the nation’s coasts by strategically restoring damaged and degraded habitats. In the Northeast, NFWF and the U.S. Department of the Interior (DOI) continued to manage a fiveyear effort to repair and enhance habitats damaged by 2012’s Superstorm Sandy. In 2018, the partners completed a detailed assessment of more than $100 million in NFWFfunded projects since the storm and approximately $200 million in resilience projects funded directly by DOI. The assessment documented the restoration or enhancement of more than 115,000 acres of salt marsh, 187 acres of beach and dune along 20 miles of shoreline, 600 acres of riparian habitat and more than 200 miles of coastal streams. Projects funded through NFWF’s Hurricane Sandy conservation program bolstered the capacity among a diverse group of partners working to protect communities through the enhancement of natural habitats and the installation of green infrastructure. NFWF funded efforts by conservation nonprofits, innovative private companies, research universities, Native American tribes and agencies at the municipal, state and federal level. Building on this success, NFWF worked with the U.S. Department of Commerce’s National Oceanic and Atmospheric Administration (NOAA) in 2018 to launch a new competitive grant program to restore and strengthen natural infrastructure that protects coastal communities and supports wildlife populations. In late 2018, the new National Coastal Resilience Fund invested $28.9 million in conservation projects focused on coastal habitats such as marshes and wetlands, dune and beach systems, oyster and coral reefs, forests, coastal rivers and barrier islands. “This work will enhance the ecological integrity and functionality of coastal and inland ecosystems,” said Jeffery Payne, Ph.D., director of NOAA’s Office for Coastal Management. “Equally important, it also will benefit coastal communities by minimizing the negative impacts associated with storms, sea-level rise, flooding, drought and other extreme weather and climate events.”</t>
  </si>
  <si>
    <t>The National Fish and Wildlife Foundation (NFWF) achieved remarkable success in fiscal year 2018, investing more than $324 million to support more than 750 conservation projects that sustain and enhance wildlife and habitats. NFWF (affectionately referred to by those in the conservation community as “Niff-Wiff”) serves a unique and powerful role in protecting the nation’s ecological treasures, managing its natural resources and helping its communities become more resilient. Chartered by Congress in 1984, NFWF leverages public dollars to raise private funds for conservation, then puts those dollars to work through science-based competitive grant programs that generate measurable results. As a nonpartisan organization that neither lobbies nor litigates, NFWF serves as a neutral partner and leader for on-the-ground conservation. Through rigorous fiduciary management and strong financial performance, the Foundation has grown to become the largest private conservation funder in the nation, generating a total conservation impact from investments and grantee match of more than $5.3 billion since its founding. NFWF’s particularly strong performance in 2018 ensures that its grantees and partners in the public and private sectors can count on the Foundation’s support of innovative and effective conservation projects well into the future. Examples of such work unfolded throughout the country in 2018. Along the Gulf Coast, state resource managers continued to protect and restore vast stretches of coastal and marine habitats. Along the nation’s coastlines, a new partnership with the National Oceanic and Atmospheric Administration bolstered the resilience of habitats and communities. In the fireprone mountains of California, volunteers and federal forest managers removed excess fuels and restored habitats impacted by wildfire. In the Northern Rockies, NFWF worked with the U.S. Department of the Interior and other partners to protect migration pathways for some of the country’s most iconic species. In the South, longstanding public-private partnerships continued to support the restoration of longleaf pine forests. And throughout the nation’s great watersheds, projects improved water quality for countless species of fish and amphibians. All of us here at NFWF look forward to building on these many successes in 2019. Please read on to learn more about what we do, and how we do it.</t>
  </si>
  <si>
    <t>The Nation's Largest Private Grantmaker</t>
  </si>
  <si>
    <t>In fiscal year 2018, NFWF invested more than $324 million to support more than 750 projects across the nation. These investments drew more than $159 million in matching support from grantees, generating a total conservation impact of more than $483 million. The Foundation awarded $116 million in federal funds and $31 million in private contributions. NFWF also awarded $177 million in Impact-Directed Environmental Account funds, including $150 million from the Gulf Environmental Benefit Fund. The year’s strong performance pushed the Foundation’s cumulative conservation impact to more than $5.3 billion since its founding in 1984.</t>
  </si>
  <si>
    <t>The Shell Marine and Wildlife Habitat Program is a partnership between Shell Oil Company and NFWF that supports conservation of priority habitats and species in the communities where Shell lives and operates. The program supports conservation and restoration activities that benefit key species, including killer whales and monarch butterflies, and their habitats across the United States. Since 1998, the partnership has funded more than 280 projects, supporting the protection, restoration, and management of more than 160,000 acres of habitat, as well as the improved monitoring and management of key species in coastal ecosystems.</t>
  </si>
  <si>
    <t>The National Fish and Wildlife Foundation is dedicated to sustaining, restoring and enhancing the nation’s fish, wildlife, plants and habitats for current and future generations. NFWF will advance its mission through innovative public and private partnerships, and by investing financial resources and intellectual capital into science-based programs designed to address conservation priorities and achieve measurable outcomes.</t>
  </si>
  <si>
    <t>Restoring land and water for wildlife</t>
  </si>
  <si>
    <t>NFWF 2017 Annual Report</t>
  </si>
  <si>
    <t>Many of the most important conservation projects in America today are unfolding on private lands. Some projects help families permanently protect natural areas while retaining ownership. Others help farmers more efficiently use fertilizer, or provide timber owners with the resources and expertise needed to restore areas damaged by wildfires. Sometimes an opportunity arises when a property is no longer needed for a particular business purpose, and that land can be returned to nature. Such was the case in Carmel, California last year, when a coalition of conservation partners jumped at the chance to acquire and restore 190 acres of a 36-hole golf course along the Carmel River, including 40 acres of primary floodplain and native streamside forest. Over the past few generations, the land had evolved from a natural setting to being part of a dairy operation, then later a golf course. The spectacular property provides an opportunity to enhance habitat and water quality for a number of imperiled species, including California redlegged frogs, tricolored blackbirds and South-Central/Southern California Coast steelhead trout. Now, thanks to an effort led by The Trust for Public Land, the property and its associated water will be returned to nature. In 2017, NFWF awarded a $200,000 grant to the organization to be used toward the expected $10 million cost of acquiring the property, a sum reached through the support and collaboration of about a half-dozen private and public sources. The acquisition will allow the retirement of nearly all water diversion from the golf course, which had reached a peak of about 550 acre-feet per year, the amount used annually by approximately 1,500 households. “Private lands are the linchpin to conservation efforts across the nation, and especially here in California,” said Guillermo Rodriguez, California state director for The Trust for Public Land. “NFWF’s support helps us move quickly and decisively when all the pieces fall into place, when we have willing landowners who want to support conservation and the chance to protect and restore ecologically important landscapes and freshwater flows.” The restored property will augment a network of protected land stretching 150 miles from Carmel to San Luis Obispo, providing a critical north-south corridor for wildlife movement. Ownership will be transferred to the Monterey Peninsula Regional Park District, providing a suite of community benefits, including access to the river and the adjacent Palo Corona Regional Park. Project partners also have plans to engage people in conservation through an outdoor classroom and environmental education programs for visitors and school groups. What’s more, the restored property will absorb water when the river runs high, protecting downstream communities from flooding.</t>
  </si>
  <si>
    <t>Conserving diversity of species</t>
  </si>
  <si>
    <t>By the end of the last ice age, the polar ice sheet had advanced south of what is now the Great Lakes, killing off species and obliterating habitats along the way. The Appalachian Mountains stopped the ice cold. It was here, at the Central Appalachian-Allegheny Plateau, that a remarkably diverse assemblage of freshwater fish, mussels and amphibians survived. Many of these ancient and highly specialized animals still dwell there, making the mountains of New York, Pennsylvania, Ohio, West Virginia, Maryland and Virginia a globally important center of freshwater biodiversity. The high ridges and valleys snaking through these mountains provide year-round homes and migratory stopover points for many colorful creatures, from candy darters and eastern brook trout to golden-winged and cerulean warblers. Some river systems hold more than 40 species of freshwater mussels, fascinating organisms that employ a variety of techniques to trick fish into dispersing their young. The region also hosts more species of salamander than anywhere else in the world. Its streams and forests are thought to contain so many salamanders, in fact, that their combined mass would outweigh that of all other small vertebrates combined. Large salamanders called hellbenders hunt in mountain streams, while smaller varieties crawl along the damp forest floor, using neither lungs nor gills to breathe: They simply breathe through their skin. These amazing creatures face an uncertain future. Urban development, energy exploration, extractive industries, agriculture and other stressors have fragmented and degraded forests. Runoff and the loss of natural filtering systems have impaired the capacity of streams and rivers to sustain aquatic life, while dams and failing culverts have isolated fish and salamander populations. In 2017, NFWF launched a new, landscape-scale program designed to bring together public and private partners to improve forest and aquatic habitats in this still-vibrant and productive region. The Central Appalachia Habitat Stewardship Program awarded $1.7 million in its first year, providing landowners, local governments and nonprofits resources to balance the needs of the people and wildlife who call those mountains home. “To sustain the incredible biodiversity of the Central Appalachian region, you need healthy forests and cold, clean freshwater flows,” said Christine Cadigan, director of Northeastern woodland conservation for the American Forest Foundation. “No one agency or nonprofit can operate at the scale needed and across public, corporate and family-land ownership to protect the incredible biodiversity across this region. That’s why collaborative programs such as this are so important.”</t>
  </si>
  <si>
    <t>How NFWF works</t>
  </si>
  <si>
    <t>Since its creation by Congress in 1984, the National Fish and Wildlife Foundation (NFWF) has grown to become the nation’s largest private conservation grant-maker, supporting more than 16,500 projects and generating a total conservation impact of more than $4.8 billion. The Foundation works with both the public and private sectors to protect and restore the nation’s fish, wildlife, plants and habitats for current and future generations. NFWF matches private dollars with public funds and uses science-based conservation and competitive grant programs to direct those resources to projects that produce the greatest measurable results for wildlife. The Foundation neither advocates nor litigates, but instead focuses on bringing all parties to the table for conservation, from government agencies and corporations to private landowners, nonprofits, ranchers, farmers, volunteers, hunters and anglers. NFWF is an independent 501(c)(3) nonprofit organization led by a Board of Directors approved by the Secretary of the Interior. The Foundation does not rely on membership-based fundraising efforts, allowing its staff of conservation experts, scientists and grant managers to remain sharply focused on the science and practice of conservation. This unique structure also results in remarkably low operational overhead: 96 cents of every dollar support conservation programs. A transparent and nonpartisan organization, NFWF has earned an unparalleled reputation as a trusted, neutral and effective collaborator that can unite people around the common cause of conserving and enhancing the incredible natural resources of the United States. The public-private partnerships established and supported by the Foundation have fueled some of the most effective conservation efforts in the history of the United States. Long-term initiatives with major partners such as Walmart and the U.S. Fish and Wildlife Service have conserved and enhanced wildlife populations and habitats across vast landscapes and watersheds in all 50 states and U.S. territories. The Foundation also plays a leading role in helping wildlife, habitats and communities quickly recover from and be more resilient to natural and man-made disasters, from hurricanes to wildfires and oil spills. Projects supported by NFWF unfold every day across the United States, on private and public lands, and in rural and urban areas. These projects are carried out by some of the nation’s largest conservation organizations, as well as some of its smallest. Every project has a unique story, and every project benefits the nation’s natural resources. This report shares just a few of the remarkable conservation stories of 2017.</t>
  </si>
  <si>
    <t>Restoring the Gulf’s shorebirds and seabirds</t>
  </si>
  <si>
    <t>It’s been a tough couple of years for shorebirds and seabirds along the Gulf Coast. In 2010, the Deepwater Horizon oil spill degraded critical nesting sites, weakening already imperiled populations of birds. Since the spill, development, erosion and hurricanes have continued to chip away at these habitats and batter nesting sites. But now, thanks to an historic new project in the Sunshine State, the birds are getting a boost. In fiscal year 2017, NFWF awarded $11.3 million to the Florida Fish and Wildlife Conservation Commission and Audubon Florida to fund a four-year project focused on shorebirds and seabirds along Florida’s Gulf Coast. The project aims to increase the breeding populations of American oystercatchers, black skimmers, least terns, Wilson’s plovers and snowy plovers. “Shorebirds and seabirds depend on Florida’s beautiful beaches and coastal habitats for survival, and they nest in the same areas that are highly sought after for development and tourism,” said Janell Brush, avian research biologist at the commission. “Depending on the coastal environment makes them extremely vulnerable to storms, disturbances by people and pets, and also to a suite of predators.” NFWF’s grant, administered through its Gulf Environmental Benefit Fund (GEBF), will pay for critical equipment and technologies needed to monitor, manage, protect and conserve breeding populations, as well as to identify and manage the greatest threats. The grant will enable the state and its partners to conduct habitat improvement projects, control predators and human disturbances at nesting sites, and expand the Florida Shorebird Database. The grant also supports efforts by Audubon Florida and its enormous network of volunteers, including “stewards” who chaperone nesting sites and educate beachgoers to ensure compliance with posted areas. “Florida hosts millions of tourists each year, and the unique shorebirds and seabirds encountered on the beach are part of the draw to Florida’s dynamic coastal systems,” said Shea Armstrong, the commission’s shorebird partnership coordinator. “Audubon Florida’s Beach Steward program is critical for consistently educating people about beachdependent birds, and how to support the birds in raising their next generation.” Throughout 2017, the GEBF continued to support and guide landscape-scale recovery and restoration projects across the five states directly affected by the oil spill: Alabama, Florida, Louisiana, Mississippi and Texas. The fund approved nearly $390 million for conservation and restoration projects in 2017, and the GEBF’s total cumulative investments since its creation in 2013 are rapidly approaching $1 billion.</t>
  </si>
  <si>
    <t>Preventing conflicts between people and bears</t>
  </si>
  <si>
    <t>In the mountains of northwestern Montana, dealing with grizzly bears often requires a personal touch. Sometimes the bears need to be trapped, moved and tracked. And sometimes, people need oneon- one attention, too. Residents need to bear-proof their trash and install electrified fencing around chicken coops, fruit trees and livestock pens. Hikers, mountain bikers and hunters need to be able to identify grizzly bears, understand their behaviors and take action to avoid risky encounters. In the Cabinet-Yaak region of Montana, many of these tasks fall to Kim Annis, a bear management specialist with the Montana Department of Fish, Wildlife and Parks. An expert on carnivore ecology and human-wildlife conflict management, Annis has been working since 2007 to keep the peace between grizzlies and people in this rugged region of the Northern Rocky Mountains. “I help people understand how they can secure the things that attract bears to avoid a conflict,” Annis said. “People and bears can amicably coexist. The key to helping recover this grizzly bear population and get them off the Endangered Species list is to work side-by-side with residents.” The program, which has been supported by NFWF for 10 years and received a $50,000 grant award in 2017, is showing strong signs of success. Over the past decade, Annis averaged 96 annual visits to local residences to prevent a human-bear interaction from occurring or to resolve one that had already begun. Since her position was established in 2007, there have been no known human-caused grizzly bear mortalities due to human-related food attractants within the project’s boundaries. NFWF supports Annis’ work through its Northern Rockies: Great Migrations and Crucial Corridors Program, which focuses on restoring and enhancing habitats and connecting landscapes for some of America’s most spectacular animals. For bears, this includes not only helping them avoid conflicts with humans but also giving them the space they need to move through the seasons and complete their life cycles. Other efforts supported by the landscape-scale program focus on helping mule deer and pronghorn complete long-distance migrations across a patchwork of public and private lands. These animals often must run a gauntlet of fencing, highways, energy extraction sites and residential developments. NFWF works with a coalition of public and private partners to target the most critical bottlenecks and key linkages in these migrations, ensuring the survival of some of the country’s most iconic wildlife.</t>
  </si>
  <si>
    <t>Helping ancient fish survive in modern times</t>
  </si>
  <si>
    <t>Few freshwater fish capture the imagination quite like lake sturgeon. These armor-plated giants belong to a family of fish that dates back to the time of the dinosaurs, 135 million years ago. Lake sturgeon can grow up to 9 feet long, and females can live to be 150 years old. Such ancient fish may seem like the ultimate survivors, but a confluence of modern challenges, including overfishing, poor water quality and barriers to movement, have led to dramatic declines in the abundance of lake sturgeon. Once common throughout the central United States, these fish are now listed as either threatened or endangered by 19 of the 20 states within its original U.S. range. Efforts to save the species have surged in recent decades, due in large part to public fascination with the fish and innovative new partnerships. One prime example of such collaboration can be found on the Menominee River, which forms part of the Michigan-Wisconsin border. In 2017, the River Alliance of Wisconsin, a private hydroelectric dam operator, and multiple state and federal agencies marked the completion of a project to ensure lake sturgeon could safely pass through or around two large dams. “Sturgeon have a home river,” explained Sharon White, associate director of the River Alliance of Wisconsin, which spearheaded the project. “If the Menominee is their home river, then biologically, that’s where they have to go to spawn. Before this project, sturgeon could only get a mile upstream. By working with a private hydro-operator and state and federal agencies, we’ve been able to add an additional 20 miles of spawning habitat for these fish.” The multiphase project, which was partly funded by two NFWF grants totaling $4.3 million, includes a fish elevator and sorting tank to choose the best adult sturgeon to transport upstream to spawn. Other improvements keep juvenile sturgeon from being sucked into the dam’s turbines on their way downstream to Lake Michigan. This single project is expected to help increase the population of adult sturgeon in the lake by an estimated 600 percent. NFWF supported the Menominee River project through its Sustain Our Great Lakes program, which is designed to improve the ecological health of the Great Lakes basin. In addition to improving aquatic connectivity, the program also improves shoreline habitats and wetlands, combats invasive species, reduces runoff and restores native vegetation.</t>
  </si>
  <si>
    <t>Eastern indigo snakes return to forests</t>
  </si>
  <si>
    <t>The eastern indigo snake owes its scientific name, Drymarchon couperi, to a Greek phrase meaning “lord of the forest.” It’s a fitting description. These majestic reptiles sport jet-black scales that shine with a blue iridescence. They grow to more than 9 feet in length, making them North America’s longest native snake. Indigos are nonvenomous, posing no threat to people, but they will take on just about any potential prey they run across, including venomous rattlesnakes and copperheads. Indigos once flourished throughout the longleaf pine forests of Florida, Georgia, Alabama and eastern Mississippi, but their numbers have fallen so low that the species is listed as “threatened” under the U.S. Endangered Species Act. But now, thanks in large part to decades of conservation efforts focused on the longleaf pine ecosystem in Southern states, the eastern indigo seems poised to once again rule the piney woods. The species got a helping hand last July in the Florida Panhandle, when a diverse group of conservation partners gathered at The Nature Conservancy’s Apalachicola Bluffs and Ravines Preserve to release 12 eastern indigo snakes, eight males and four females. Largely eliminated from northern Florida due to habitat loss and fragmentation, the indigo was last observed at the preserve in 1982. The release of the reptiles, which were raised at Central Florida Zoo’s Orianne Center for Indigo Conservation, represents a significant milestone in NFWF’s 14-year history of support for longleaf conservation on public and private lands. The Foundation has invested more than $2.6 million into efforts to restore and enhance longleaf forests in and around the preserve. NFWF also directly supports the 10-year effort to reintroduce eastern indigos to northern Florida. “You can’t have indigos without first providing a home and plenty of groceries to eat,” David Printiss of the North Florida Program of The Nature Conservancy said. “This is one of the reasons we are so proud of this project; reintroducing these snakes could only have happened after years of efforts to restore these areas back to health.” NFWF marked another important milestone in 2017, surpassing 1 million acres of longleaf restored, enhanced or protected through its Longleaf Stewardship Fund and related programs. Since 2012, the fund has invested more than $24.1 million in projects to support the restoration of the longleaf ecosystem throughout the South.</t>
  </si>
  <si>
    <t>Fighting to save an iconic species</t>
  </si>
  <si>
    <t>Killer whales carry more toxins in their bodies than almost any other animal on the planet. These highly efficient hunters sit atop complex marine food webs. Through a lifetime of eating fish with very small amounts of contaminants, killer whales accumulate these dangerous man-made chemicals in their internal organs and blubber. Scientists call this “biomagnification,” and they have noted a particularly distressing effect on killer whales and other marine mammals: Mothers pass these toxins along to their young during pregnancy and nursing. Researchers suspect this dynamic might be one factor suppressing the reproductive success of the approximately 80 remaining Southern Resident killer whales inhabiting Washington’s Puget Sound. These highly endangered animals feed primarily on Chinook salmon that, in turn, feed on other organisms that are contaminated by toxins in surrounding waters. “The low number of observed births in this population is a serious barrier to recovery,” said Dr. Judy St. Leger of SeaWorld Entertainment. “Managers need to better understand the factors driving this lower reproductive success in this population, compared to others. This type of research is critical to identifying the most effective actions we can take in the field to help these whales recover.” So how, exactly, does one study pregnant or nursing whales? In 2017, NFWF awarded a number of grants through the Killer Whale Research and Conservation Program to support creative, cutting-edge efforts to learn how to do just that. Researchers from the University of Washington are using detection dogs on boats to locate and collect whale feces, which is scientifically valuable material that can provide insights on pregnancy, nutritional status and toxin loads in the whales. Scientists with the Vancouver Aquarium Marine Science Centre are collecting and analyzing skin and blubber biopsies and comparing that data to imagery of whales taken with cameras mounted on unmanned aerial vehicles. Another team from the National Marine Fisheries Service is studying killer whale mothers and calves at SeaWorld San Diego and San Antonio. Supporting research projects such as these is just one focal area of the Killer Whale Research and Conservation Program. Other grants awarded in the program’s first two years have supported on-the-ground work to bolster populations of Chinook salmon, including pollution control and habitat restoration in key salmon spawning and nursery habitats across the Pacific Northwest.</t>
  </si>
  <si>
    <t>As we look back on a successful year, the National Fish and Wildlife Foundation’s (NFWF) Board of Directors, staff, grantee organizations, donors and many federal and corporate funding partners can be very proud of our collective conservation accomplishments. Throughout 2017, NFWF’s innovative public-private partnerships supported numerous science-based conservation grant programs that generated measurable results for wildlife and people. NFWF funded more than 730 conservation projects across the nation, generating more than $693 million in conservation impact. The year’s strong performance pushed the Foundation’s cumulative conservation impact to more than $4.8 billion since its founding in 1984. NFWF and its many partners complement and support the work of federal and state agencies charged with managing and conserving our nation’s incredible natural resources. These same programs also provide vital support to many of the country’s conservation organizations, including some of the largest as well as the smallest, so they can do what they do best: Implement on-the-ground conservation. The benefits of our work can be seen throughout the United States. NFWF projects have opened up miles of habitat so that more pronghorn, elk and mule deer can complete epic migrations across the American West. Fish such as brook trout, cutthroat trout and salmon live in higher-quality streams across the country. Coastal and marine environments can better support an array of birds, sea turtles, fish, crustaceans and marine mammals. Communities and businesses also reap the benefits of NFWF conservation investments. Ranchers sustain their livelihoods by conserving the landscapes needed to raise cattle. Farmers make more efficient use of their lands while protecting waterways from pollution. Small businesses, schools and churches better control urban runoff in critical watersheds. And across the country, natural landscapes made stronger and healthier through NFWF grants provide greater resilience to catastrophic wildfires, hurricanes, droughts and floods. All of us at NFWF look forward to continuing this great work in 2018. We hope you enjoy learning about those efforts through the projects highlighted in this report.</t>
  </si>
  <si>
    <t>When disasters strike</t>
  </si>
  <si>
    <t>Federal agencies and nonprofits rely on NFWF to be a nimble and fast-moving partner following man-made and natural disasters. Crucial work to help wildlife and habitats recover from catastrophic events continued in 2017, with NFWF awarding more than $390 million to projects benefiting wildlife and habitats harmed by the 2010 Deepwater Horizon oil spill, and $7.1 million to projects focused on wildfires in Western forests. NFWF also quickly launched new efforts to address white-nose syndrome in bats and to help wildlife recover from hurricanes Harvey, Irma and Maria. In Puerto Rico, NFWF worked quickly with the U.S. Fish and Wildlife Service to bring emergency supplies to damaged aviaries sheltering some of the world’s few remaining Puerto Rican parrots, a critically endangered species.</t>
  </si>
  <si>
    <t>NFWF’s results</t>
  </si>
  <si>
    <t>NFWF leverages funding from federal agencies to spur private investment in innovative partnerships that restore and enhance the nation’s fish, wildlife, plants and habitats. The Foundation uses its industry-leading competitive grant program to support conservation efforts focused on species and habitats, water quality and quantity, and engaging people in conservation. In FY 2017, NFWF awarded $111.1 million in federal funds, $277,674 in other public funds and $33.9 million in private contributions. These investments drew more than $138 million in matching support from grantees. The Foundation also awarded $409 million in Impact- Directed Environmental Account funds, including $390 million from the Gulf Environmental Benefit Fund, which was created to benefit species and habitats impacted by the 2010 Deepwater Horizon oil spill.</t>
  </si>
  <si>
    <t>Real results for wildlife</t>
  </si>
  <si>
    <t>NFWF invests in efforts and organizations that move the needle for conservation and generate real-world benefits for wildlife. With a focus on measurable results, NFWF implements landscape-scale programs such as the Chesapeake Bay Stewardship Fund, which has awarded grants to more than 1,200 projects that help communities restore polluted rivers and streams. These projects have reduced annual nitrogen and phosphorous pollution by nearly 25 million pounds, contributing to the recent comeback of the bay and its iconic wildlife. The fund represents a partnership between NFWF and the U.S. Environmental Protection Agency, Altria Group, U.S. Department of Agriculture’s Natural Resources Conservation Service and Forest Service, CSX, National Oceanic and Atmospheric Administration, and U.S. Fish and Wildlife Service.</t>
  </si>
  <si>
    <t>Freshwater flows</t>
  </si>
  <si>
    <t>Demand for freshwater continues to grow across the United States, putting unprecedented pressure on streams already degraded by a host of factors. NFWF supports the critical work of organizations such as Trout Unlimited, The Freshwater Trust, American Rivers and water conservation districts across the West to lease or purchase water rights from willing sellers to keep water in-stream to benefit fish and wildlife. These same organizations work to improve water quality through the restoration of wetlands, rivers and floodplain habitats. Such efforts directly benefit many imperiled species of fish, including these threatened bull trout in the Pacific Northwest.</t>
  </si>
  <si>
    <t>Working lands</t>
  </si>
  <si>
    <t>Many of the investments made by NFWF support conservation on private lands, including “working lands” such as farms, ranches, energy extraction sites and timber operations. Grants awarded to organizations such as Wyoming Stock Growers Land Trust, Saginaw Conservation District and The Longleaf Alliance ensure that the interests of the business and conservation communities remain tightly aligned. The grasslands found on this ranch in Arizona were protected through a conservation easement purchased by The Trust for Public Land and supported by Acres for America, a program launched by NFWF and Walmart in 2005.</t>
  </si>
  <si>
    <t>The Shell Marine &amp; Wildlife Habitat Program is a partnership between Shell Oil Company and NFWF that supports conservation of priority habitats and species in the communities where Shell lives and operates. The program supports conservation and restoration activities that benefit key species, including bats and killer whales, and their habitats across the U.S. Since 1998, the partnership has funded over 270 projects, supporting the protection, restoration, and management of more than 155,000 acres of habitat, as well as the improved monitoring and management of key species in coastal ecosystems.</t>
  </si>
  <si>
    <t>Scaling up conservation</t>
  </si>
  <si>
    <t>NFWF supports large-scale conservation efforts by organizations such as The Nature Conservancy and Ducks Unlimited, as well as those conducted by state natural resource agencies and Native American tribes. Investments made at this scale pay enormous dividends for a diversity of wildlife and bolster resilience for communities across the country. The new Pecos Watershed Conservation Initiative, a partnership with Anadarko Petroleum, Chevron, Noble Energy, Occidental Petroleum, Shell Oil Company, XTO Energy and USDA’s Natural Resources Conservation Service, is one of many NFWF programs making investments at a landscape scale.</t>
  </si>
  <si>
    <t>Engaging people</t>
  </si>
  <si>
    <t>Projects that engage people in conservation put more boots on the ground for wildlife, generate jobs in rural areas and boost grass-roots support for such efforts in communities across the country. Throughout 2017, NFWF awarded grants that provide volunteer opportunities or paying jobs for young people, college students, military veterans, Native Americans, researchers and wildlife management professionals. These grants support a wide range of conservation organizations, including the Student Conservation Association, National Wildlife Refuge System friend organizations and youth corps associations.</t>
  </si>
  <si>
    <t>Public access</t>
  </si>
  <si>
    <t>NFWF’s mission is clear: To sustain, restore and enhance fish, wildlife, plants and habitats for current and future generations. Ensuring that these generations enjoy access to the natural resources of the United States remains a key strategy to advancing this mission. By empowering conservation nonprofits, state wildlife management agencies and local communities across the country to conserve natural areas and open them up for public use, NFWF improves the quality of life for all Americans, and for generations to come.</t>
  </si>
  <si>
    <t>Partners for 20 years, ConocoPhillips and NFWF launched the SPIRIT of Conservation Program in 2005 to help conserve critical species, migratory birds, and water resources across the United States and internationally. Currently the program supports new innovative tools and projects that significantly advance water and biodiversity stewardship efforts. In Alaska, ConocoPhillips also has partnered with NFWF since 2003 to support polar bear research and Cook Inlet beluga whale conservation projects.</t>
  </si>
  <si>
    <t>NFWF 2016 Annual Report</t>
  </si>
  <si>
    <t>The National Fish and Wildlife Foundation, our funding partners and our many grantee organizations have much to be proud of as we look back on a very successful 2016. Throughout the year, NFWF proved again and again that effective, science-based conservation grant programs can make a remarkable and immediate difference for wildlife and people. In fiscal year 2016, NFWF funded more than 860 conservation projects across the nation and generated more than $353.8 million in on-the-ground conservation impact. These investments created and supported thousands of jobs and contributed tens of millions of dollars to local economies. In addition, the economic benefits and jobs related to conservation are largely rural, and by their nature cannot be exported from the United States. The Foundation awarded $65.9 million in federal funds, $814,633 in other public funds and $32.8 million in private contributions. These investments drew more than $126.9 million in matching support from grantees. The Foundation also awarded $127.4 million in Impact-Directed Environmental Account funds, including $100.6 million from the Gulf Environmental Benefit Fund. The year’s strong performance pushed the Foundation’s cumulative conservation impact to more than $3.8 billion since its founding in 1984. Across the country, NFWF-funded projects unfolded at every scale. Entirely new barrier islands rose from the Gulf of Mexico. Unimaginable volumes of water were conserved and reconnected to restore proper ecological functions in watersheds large and small. An army of private land owners acted to protect the natural treasures on their lands. Some of the country’s most beautiful and productive natural areas were opened to public access. NFWF funding also supported focused efforts across the nation to address some of our most pressing conservation challenges. In Wyoming, the removal of old fencing promised to clear the way for migrating mule deer. In Hawaii, state-of-the-art fencing kept invasive species from wreaking havoc in nesting colonies of imperiled seabirds. In California, mountain forests were rebounding more quickly from devastating wildfires. In South Carolina, longleaf pine forests gained new groups of endangered red-cockaded woodpeckers. In Oregon, more salmon were able to complete their epic spawning runs. In Florida, sea turtles set nesting records along beaches protected from light pollution. In the Chesapeake Bay, aquatic plants, oysters and blue crabs surged after decades of decline. In the Great Lakes, improved aquatic connectivity gave native fish a chance to complete their life cycles. And throughout the country, beleaguered monarch butterflies found new pockets of critical milkweed habitat along their migration routes between the United States and Mexico. Such successes clearly demonstrate that species and habitats can rebound and thrive when given the benefit of strong and decisive conservation leadership, critical funding support and the implementation of the very best conservation strategies on private and public lands. The Foundation continues to advance the science and practice of conservation and fulfill its core mission: sustaining, restoring and enhancing the nation’s fish, wildlife, plants and habitats for current and future generations.</t>
  </si>
  <si>
    <t>Living Shores, Strong Coasts</t>
  </si>
  <si>
    <t>Like thousands of others in coastal communities along the East Coast, the people of the Shinnecock Reservation near Southampton, New York face a dilemma. They know storms like 2012’s Hurricane Sandy won't stop coming. They know these events could get even more intense in the future. But they also are not willing or able to wall themselves off from the natural world. “Our community feels a deep responsibility to honor, respect and protect our shores and habitats, and to ensure sustainability for future generations,” said Heather Rogers, director of the Coastal Habitat Restoration Project for the Shinnecock Indian Nation. “We looked at a lot of options to repair the heavy damage caused by Sandy, and it was important to us to choose a plan that reinforced our commitment to being good stewards of the environment, to work with nature rather than against it.” When Hurricane Sandy walloped the Eastern Seaboard on Oct. 29, 2012, killing more than 70 people and causing tens of billions of dollars in damage, the Shinnecock Reservation took a direct hit. The storm gouged out the reservation’s already eroding shoreline, wiping out natural habitats and stripping the community of its natural cushion against the wave energy and tidal surge of future storms. In Hurricane Sandy’s wake, a number of federal, state and nongovernmental recovery efforts formed to strengthen coastal resilience along the northeastern U.S. coast. As part of that effort, the Department of the Interior teamed with NFWF to reduce communities’ vulnerability by strengthening natural ecosystems that also benefit fish and wildlife. By 2016, NFWF’s Hurricane Sandy Coastal Resiliency Competitive Grant Program had funded 54 projects across 12 states. Projects are expected to create or restore more than 6,600 acres of wetland, marsh and beach habitat, while reducing urban runoff by more than 132 million gallons. The work is expected to benefit more than 210 communities while engaging more than 5,300 young people, veterans and volunteers. At the reservation, a $3.8 million grant supports tribal efforts to rebuild the lost beach and install a protective “living shoreline” of new marsh grasses, oyster beds and breakwaters. In addition to making the tribe better prepared for the next storm, the grant also supports ongoing efforts to restore eelgrass meadows and address stagnant waterways that produce a prodigious number of mosquitoes – a significant nuisance and health threat to the Shinnecock people and millions of their neighbors on Long Island. The ongoing conservation project will improve tidal flushing and restore these wetland systems.</t>
  </si>
  <si>
    <t>Youth Crews Pitch in for National Forests</t>
  </si>
  <si>
    <t>California’s forests have had a tough couple of years. Droughts, beetles, fires and other factors have taken a terrible toll. In 2016, scientists documented the dire situation – 100 million dead trees, packed together and ready to burn. The risk of catastrophic wildfire in California has grown particularly high within 20.8 million acres of national forest land, home to beloved symbols of the American West: giant sequoias 30 feet wide at the base, majestic coast redwoods 350 feet tall, ancient bristlecone pines thought to be more than 5,000 years old, and rivers supporting salmon and steelhead trout. To protect these treasures, along with millions of people living near or visiting national forests, the U.S. Forest Service is devoting more of its limited resources to battling blazes. This scramble from emergency to emergency has made it more difficult to address the underlying factors driving such infernos: high density of trees, four consecutive years of severe drought in California, a dramatic rise in bark beetle infestation, and warmer temperatures. In 2016, NFWF expanded its long-running partnership with the Forest Service, launching a collaborative program designed to reduce fuel loads and restore watersheds and ecosystems affected by past wildfires. The program, started on Southern California’s Los Padres National Forest, helps protect communities from wildfires and water contamination while also achieving measurable conservation outcomes benefiting imperiled species such as steelhead trout and the California condor. The partnership is rooted in scientific analysis and adaptive management, guiding investments to where they would do the most good and amplifying conservation successes. But in the end, progress hinges on gritty, sweaty work on the ground. To this end, NFWF awarded a grant of $320,000 to the Student Conservation Association (SCA) to recruit, train, equip and manage two teams of young adults tasked with chain-sawing and chipping dead trees within the Los Padres National Forest. The two dozen or so team members are mostly recent college graduates with an interest in natural resource management, according to Jay Thomas Watson, SCA vice president for the Western U.S. They expect to begin work in early 2017, working closely with forest managers. “Partnerships like this are the path to the future,” Watson said. “If you come up here into the forests and see the scale of the problem – millions of dead, brown trees where there were once green mountainsides – you can see pretty clearly that there’s just no way any one agency or organization will solve this.”</t>
  </si>
  <si>
    <t>Racing to Protect Mule Deer Migration</t>
  </si>
  <si>
    <t>It’s hard to believe that until just a few years ago, biologists had yet to document or study a 150-mile migration of thousands of large mammals through Wyoming. Mule deer, after all, aren’t exactly inconspicuous. A big buck can weigh 300 pounds or more and sport a jaw-dropping set of antlers. Until University of Wyoming biologists tracked these animals with GPS collars, common wisdom held that the mule deer of southern Wyoming were part of a resident herd. However, biologists discovered that various herds of mule deer – about 5,000 animals total – actually migrate up to 150 miles, twice a year, between wintering grounds in the Red Desert and summer grazing areas in the Upper Hoback River watershed. The journey takes these animals through public and private lands, over major highways, past neighborhoods, through rivers – and over, under and around a gauntlet of fences. The discovery quickly led to the stark realization that this migration, essential to the survival of the herds, was inching closer to disaster. Formerly open lands were being developed and new barriers built. At key pinch points, thousands of mule deer were being funneled between residential developments and lakes. The situation had grown particularly dire at the Fremont Lake bottleneck in Sublette County, where nearly all of the deer passed through an area just a few hundred yards wide before confronting more than a mile of 8-foot-tall elk fencing. Mule deer could be seen walking back and forth along the fence, looking for a way through. To make matters worse, a key 364-acre parcel in this bottleneck was put on the market, destined to be developed. Under the leadership of The Conservation Fund, biologists, state officials, foundations and conservation organizations sprang into action, quickly raising funds to buy the bottleneck property and eventually transfer it to the state. Through a grant of $100,000 awarded to The Conservation Fund, NFWF’s Great Migrations and Crucial Corridors program supported efforts to tear down fencing and improve other features, clearing the path for mule deer migration. “This ranks as the longest ungulate migration ever recorded in the lower 48 states, and it’s been happening right under our noses all these years,” said Mark Elsbree of The Conservation Fund. “Protecting migration routes like this, especially at critical bottlenecks, will take a concerted conservation effort that ties together scientific discovery, funding from public and private organizations, and the help of willing landowners.”</t>
  </si>
  <si>
    <t>Species &amp; Habitats</t>
  </si>
  <si>
    <t>An overarching focus on species and habitats shapes the Foundation’s grant-making. Two additional focal areas – water quality and quantity, and engaging people in conservation – inform and support NFWF’s primary investments in species and habitats. The Foundation seeks out opportunities to invest in the recovery of species suffering declines in populations. Success with such species often benefits countless others, while also avoiding potential regulatory burdens. The Foundation also funds efforts to preserve and enhance habitats with particularly high conservation value, including migratory bottlenecks or stepping stones, on public and private lands. In this way, NFWF has become one of the nation’s leaders in the restoration of wildlife and habitats on “working” lands, from the vast timber holdings of the Southeast to the immense farms and ranches of the Midwest, Rocky Mountains and West Coast. The degradation, fragmentation and outright loss of natural habitats represent the top threats faced by native wildlife species in the United States. Throughout 2016, NFWF grants protected and enhanced home ranges and migration routes for mule deer and elk in the Rocky Mountains, shorebirds along the Atlantic Flyway and Gulf of Mexico, salmon and trout throughout the West, rare forest birds in Hawaii, and many other species in landscapes throughout the country. Invasive species also take a heavy toll on native wildlife and cause billions of dollars in damage to the economy every year. Throughout 2016, NFWF worked with government agencies, private landowners and local communities to manage harmful invasive species, including rodents threatening ground-nesting seabirds in Hawaii, invasive fish in the streams and rivers of the American West, cheatgrass in the Great Plains, and non-native reeds choking out coastal ecosystems along the East Coast. NFWF also works to bolster wildlife populations and restore habitats. In 2016, the Foundation continued to fund massive efforts to stem the decline of monarch butterflies through the planting of milkweed across the insect’s migration route. Other grants addressed light pollution that disrupts sea turtle nesting along the Atlantic Ocean and Gulf of Mexico, while still others helped scientists understand the relationship between salmon and endangered Southern Resident killer whales. In 2016, NFWF and the U.S. Fish and Wildlife Service also laid the groundwork for a new program to support beleaguered bat populations being decimated by white-nose syndrome. Through this sharp focus on species and habitats, NFWF ensures that its conservation funds support the nation’s most effective, on-the-ground conservation work.</t>
  </si>
  <si>
    <t>Restoring Flow, Reviving a Marsh</t>
  </si>
  <si>
    <t>Before European settlement, the floodplains of what would become Michigan fueled vast, dynamic ecosystems. Water levels would rise and fall with the rains; massive numbers of animals would surge in and out through the seasons. The native Ojibwe people, later called the Chippewa, have a name for these marshes: “maankiki.” Few such areas remain along the Shiawassee River, which flows into Saginaw Bay and Lake Huron. Much of the land in that region has been developed or converted to agricultural use. But at one site, a collection of former farm fields within the Shiawassee National Wildlife Refuge, Ducks Unlimited staffers and refuge managers are recreating the wetlands of the past. In 2016, workers completed a major construction project to reconnect nearly 1,250 acres to the Shiawassee River. Ducks Unlimited designed and oversaw the construction of 3 miles of berms and the installation of massive water-control structures that will give refuge managers the ability to manipulate water levels within the restored marsh to benefit fish and wildlife. The effort was funded in part by a $1.5 million grant to Ducks Unlimited from NFWF’s Sustain Our Great Lakes program. Reestablishing aquatic connectivity also will restore ecological functions that benefit human communities. Nutrients and sediments washed from farm fields during heavy rains will be allowed to enter the marsh, where they will be put to good use by plants. “That floodplain has been cut off from the river system for nearly 100 years,” said Dane Cramer, a Ducks Unlimited biologist and project leader. “Once the berms firm up and we open the floodgates, it will bounce back quickly. “Come back two years from now, and you'll be looking out over more than a square mile of new marsh – cattails as far as the eye can see. There will be little pockets of open water created by muskrats, and they’ll be loaded with fish fry. The egrets and bitterns and herons will be in there, going after those little fish. During the fall migration, puddle ducks will hit the small open spots, and in the deeper pools, we’ll get divers – ringnecks, lesser scaup and redheads. It will be a cacophony, with all the waterfowl and waves of red-winged blackbirds, plus all the reclusive marsh birds you hear but never actually see.” This rich wetland will be reborn with an old name: “Maankiki Marsh.”</t>
  </si>
  <si>
    <t>Thinking Big to Restore the Gulf of Mexico</t>
  </si>
  <si>
    <t>New land rises from the sea in just a few places around the world, hot spots of regeneration such as Hawaii, Iceland, Japan … and Pascagoula, Mississippi. There, just a few miles off the thin ribbon of beach, an eroding speck of a barrier island is regrowing out of the Gulf of Mexico, thanks to an $11 million berm project and 3 million cubic yards of sand. In 2016, the state of Mississippi marked the completion of the berm and the beginning of an effort by U.S. Army Corps of Engineers to beneficially use sand dredged from the Pascagoula Channel to create 200 acres of marsh, beach and dune habitat at the Round Island Coastal Preserve. The mammoth project is part of an even larger effort, supported by NFWF’s Gulf Environmental Benefit Fund (GEBF), to use dredge material to restore coastal marsh habitat in three bay systems along the Mississippi Coast: St. Louis Bay, Back Bay of Biloxi, and the Pascagoula/Escatawpa systems. “These salt marshes serve as an ideal habitat for many species, including game fish, migratory birds and shorebirds,” said Gary Rikard, executive director of the Mississippi Department of Environmental Quality. “They also provide vital ecological services by producing biomass that strengthens the food chain, purifying air and water, and mitigating the effects of future storms on Mississippi’s mainland.” NFWF established the GEBF after the 2010 Deepwater Horizon oil spill caused catastrophic damage to the ecosystems and coastal communities of the Gulf of Mexico. Throughout 2016, the GEBF continued to support and guide landscape-scale recovery and restoration projects across the five states directly affected by the spill: Alabama, Florida, Louisiana, Mississippi and Texas. The fund awarded $100.6 million in fiscal year 2016, bringing the GEBF’s total cumulative investment since its creation in 2013 to nearly $500 million. Projects underway in 2016 already are benefiting an array of wildlife and habitats directly impacted by the spill. Beach and dune restoration projects provide critical nesting, wintering and migratory stopover habitat for many species of shorebirds and coastal seabirds. The elimination of light pollution improves nesting success rates for sea turtles. New scientific research improves management of red snapper and other culturally and economically important fish. And once-in-a-lifetime opportunities for land conservation preserve enormous swaths of the coast for future generations of wildlife and people.</t>
  </si>
  <si>
    <t>Southern Landowners Welcome Woodpeckers</t>
  </si>
  <si>
    <t>The owners of historic timberlands and vast hunting properties containing some of South Carolina’s best longleaf pine forests are pioneering a new approach to endangered species management by welcoming new groups of endangered woodpeckers onto their family lands. “For many people in that part of the world, having these woodpeckers on their land is a point of pride,” said Ralph Costa, who formerly led the U.S. Fish and Wildlife Service’s red-cockaded woodpecker (RCW) recovery effort and now serves as a project manager for RCW stakeholders. “Some of these folks own properties that have been in the family for generations. They feel a deep connection to the land and to wildlife, and they view the ability to support healthy RCW populations as a real feather in the cap. It’s a sign that a piece of longleaf forest is about as healthy as it can be, and that they are doing everything right, from a management perspective.” Costa is now coordinating a groundbreaking effort to translocate woodpeckers from the Francis Marion National Forest to carefully selected and prepared sites at a handful of nearby private properties. Under the state’s “Safe Harbor” program, these new woodpeckers will give landowners more flexibility to maintain baseline populations of existing RCWs. In 2016, NFWF’s Longleaf Stewardship Fund, with funding from the Forestland Stewards Initiative, awarded a grant for $110,000 to The Longleaf Alliance to support the effort, which is made surprisingly complex by the woodpecker’s interesting family life. RCWs, one of the first species listed under the Endangered Species Act, are “cooperative breeders” living in extended families, called groups. They spend years excavating cavities in longleaf pines, where they shelter and nest. The woodpeckers continually bore small holes around their cavities, releasing sticky resin that forms a barrier against predators, primarily rat snakes. RCW cavities are passed down through many generations. Costa and a team of field biologists must determine which new birds can be trapped and translocated without disrupting their natal group. “You only have a couple of weeks to figure out who’s who in every group,” Costa said. “It’s a monumental effort to study, track, trap and move these birds. But in the end, we’ll be giving them the two main things they’re searching for – a good home and a mate.”</t>
  </si>
  <si>
    <t>Water Quality &amp; Quantity</t>
  </si>
  <si>
    <t>NFWF’s conservation investments benefiting species and habitats often build upon and depend on advancements in another focal area: water quality and quantity. The benefits of healthy watersheds are clear and compelling for fish and other aquatic species. The stabilization and increase in native fish populations depends in large part on the protection of freshwater flows and the management of runoff from urban and agricultural areas. Water quality and quantity also directly affect the overall health of forests, the productivity of marine environments, the resilience of coastal ecosystems, and the quality of life of countless communities across the country. The intensifying need to conserve and enhance water resources has risen to the forefront of national conservation efforts. Throughout 2016, NFWF grants have strengthened water-related initiatives being undertaken by some of the country’s leading conservation nonprofits and government agencies. By the close of the fiscal year, NFWF had awarded $67 million in grants that specifically addressed the need to improve water quality and quantity. NFWF investments have helped restore and enhance freshwater habitats for eastern brook trout in New England and throughout the Appalachian Mountains. In the Pacific Northwest and Alaska, NFWF has supported efforts to increase populations of coho, chum and Chinook salmon, and to protect spawning runs that send a pulse of life inland to the benefit of wildlife and local economies. In Hawaii, Florida and along the Gulf of Mexico, NFWF supported efforts to improve the health of coral reefs, oyster beds and salt marshes that fuel productive marine ecosystems and fisheries. In the West, NFWF’s investments have benefited unique desert lake systems and restored the vital water-storage role of alpine wet meadows. Throughout 2016, NFWF also continued to make unparalleled investments within the nation’s largest and most populous watersheds, including those of the Mississippi River, Great Lakes, Chesapeake Bay and Delaware Bay. NFWF and its partners worked directly with farmers, other private landowners and local government leaders to reduce the flow of excess nutrients and untreated urban runoff into streams, wetlands, rivers and lakes. The Foundation’s investments in water quality and quantity continue to benefit thousands of native species of fish, crustaceans, amphibians, birds, mammals and insects – and countless communities across the country.</t>
  </si>
  <si>
    <t>Since its creation by Congress in 1984, NFWF has become the nation’s largest conservation grant-maker, generating more than $3.8 billion in cumulative conservation impact. The Foundation occupies a unique role in American conservation efforts, focusing and strengthening on-the-ground work across the nation as no other organization can. NFWF’s Congressional charter empowers the Foundation to bring together federal agencies, corporations, nonprofits and individuals in trusted, transparent and efficient partnerships that restore and enhance the nation’s fish, wildlife, plants and habitats. NFWF is subject to oversight by Congress and a board of directors that includes the heads of the U.S. Fish and Wildlife Service and the National Oceanic and Atmospheric Administration, as well as individuals from the private sector. The board is appointed by the Secretary of the Interior. NFWF neither advocates nor litigates, nor is it membership-based. The Foundation instead focuses its efforts on sustaining, restoring and enhancing wildlife and habitats in all 50 states and U.S. territories, using science to guide those investments. The Foundation works with the private sector to multiply conservation dollars, averaging a 3:1 return on public funds. NFWF then puts that funding to work where it will do the most good for wildlife, natural habitats and people. The Foundation invests more than 94 cents of every dollar in priority actions to sustain plants, animals and habitats, earning a sterling reputation for implementing landscape-scale conservation efforts and competitive grant programs. NFWF also serves a leading role in quickly addressing ecological damage caused by natural and man-made disasters, including storms, wildfires and oil spills. NFWF continues to administer more than $2.5 billion for projects benefiting the natural resources along the Gulf of Mexico that were impacted by the 2010 Deepwater Horizon oil spill. For more than three decades, NFWF has excelled at bringing all parties to the table, including private landowners, corporations, sportsman’s groups, local volunteers, conservation nonprofits, scientists and natural resource managers. Together, the Foundation and its partners employ the most effective practices to achieve measurable conservation successes, whether at small sites or across vast landscapes.</t>
  </si>
  <si>
    <t>Engaging People in Conservation</t>
  </si>
  <si>
    <t>The effectiveness of NFWF and its conservation partners depends entirely upon the willingness and ability of people around the country to take action and generate measurable conservation results on the ground. The Foundation recognizes that returns on conservation investments and the sustainability of successes increase dramatically when more people are involved in conservation activities. For this reason, NFWF emphasizes a third focal area: engaging people in conservation. Throughout 2016, the Foundation funded projects that involved a range of volunteers, including recent college graduates, elementary school students, military veterans, and sportsmen and women. By the close of the fiscal year, NFWF had awarded more than $47.9 million in grants that specifically addressed the need to engage people in conservation. NFWF also continued to lead efforts to help private landowners, farmers, ranchers and timber operators enhance habitats for wildlife while keeping their working lands productive. With NFWF support in 2016, private landowners preserved habitat for sage grouse, restored streamside habitat in western mountain ranges, and conserved timber holdings in the Northeast and Southeast. The Foundation also continued to invest in the science needed to effectively address some of the country’s toughest conservation challenges. NFWF grants enabled researchers to use nanotags to track migrating shorebirds, eDNA methodology to identify invasive fish in the Rocky Mountains, and sonar tags to study the migration of commercially important fish in the Gulf of Mexico. To protect prairie dogs and black-footed ferrets from sylvatic plague, scientists used unmanned aerial vehicles to disperse vaccine-laden morsels in the Great Plains. The Foundation’s grants also made a difference at a personal level. Residents in the Midwest planted milkweed seeds to help beloved monarch butterflies. Young Alaska natives embarked on careers in natural resource management. Volunteers removed invasive plants in Hawaii and protected sea turtle nests in Florida. And hikers, birders, anglers and hunters gained access to some the country’s most beautiful and productive natural areas.</t>
  </si>
  <si>
    <t>Fisheries Innovation Fund</t>
  </si>
  <si>
    <t>NFWF’s Fisheries Innovation Fund seeks to foster innovative solutions to challenges affecting both commercial and recreational fishermen. In fiscal year 2016, the fund awarded 21 grants totaling more than $4.5 million to help anglers reduce bycatch, promote sustainable fishing practices, and improve the quality, accuracy and timeliness of fisheries data. Through additional fisheries-related grant programs, NFWF also supports efforts to study and conserve fish species ranging from herring in the Northeast to brook trout in the Appalachians, salmon in the West, bonefish and tarpon in Florida, and red snapper in the Gulf of Mexico.</t>
  </si>
  <si>
    <t>Impact-Directed Environmental Accounts</t>
  </si>
  <si>
    <t>NFWF’s Impact-Directed Environmental Accounts (IDEA) program serves as a manager and trustee for funds arising from legal and regulatory actions involving natural resources and the environment. In fiscal year 2016, the IDEA program awarded $127.4 million in funds, including $100.6 million for projects benefiting the natural resources of the Gulf Coast that were impacted by the 2010 Deepwater Horizon oil spill. Other projects across the country benefited a range of species and habitats, from walrus in Alaska, oysters in Alabama, golden eagles in Colorado to Chinook salmon in Oregon.</t>
  </si>
  <si>
    <t>Coral Reef Conservation Fund</t>
  </si>
  <si>
    <t>Coral reefs are among the world’s most valuable ecosystems in terms of ecological, economic and cultural capital. However, recent reports indicate that up to 70 percent of coral reefs, globally, are directly impacted by human-associated activities. In fiscal year 2016, NFWF awarded $1.1 million in grants to organizations working to reverse the impacts of land-based pollution, overfishing and other factors to improve the health of coral reefs in the United States, its territories and beyond.</t>
  </si>
  <si>
    <t>The National Fish and Wildlife Foundation is dedicated to sustaining, restoring and enhancing the nation’s fish, wildlife, plants and habitats for current and future generations. NFWF will advance its mission through innovative public and private partnerships, and by investing financial resources and intellectual capital into science-based programs designed to address conservation priorities and achieve measurable outcomes. In the following pages, we share a few examples of our work from 2016.</t>
  </si>
  <si>
    <t>Acres for America</t>
  </si>
  <si>
    <t>The Acres for America program, one of the most effective public-private partnerships in the history of U.S. conservation efforts, awarded $3 million in grants in fiscal year 2016. This funding supports efforts to reintroduce elk in West Virginia, conserve important wildlife habitats on ranch lands in Montana and Colorado, and enhance forests in Georgia, Arkansas and Massachusetts. In total, these projects will conserve wildlife habitat across more than 118,000 acres.</t>
  </si>
  <si>
    <t>Five Star and Urban Waters</t>
  </si>
  <si>
    <t>Many of NFWF’s initiatives support efforts to help young people learn about conservation and connect with nature. One such program, Five Star and Urban Waters Restoration, restores ecosystems across the country. The program focuses on community stewardship of natural resources in urban areas and engages young people, military veterans, business leaders and others. In fiscal year 2016, the program awarded more than $2.2 million to 59 projects nationwide.</t>
  </si>
  <si>
    <t>Atlantic Flyway Shorebirds</t>
  </si>
  <si>
    <t>Building on its success to reverse declines in the population of American oystercatchers along the U.S. Atlantic coast, NFWF continued to expand its efforts in fiscal year 2016 to support a broader, multi-species effort – the Atlantic Flyway Shorebird Initiative. The new program will work with dozens of conservation partners to increase populations of 15 focal shorebird species by up to 15 percent over the next decade.</t>
  </si>
  <si>
    <t>The ConocoPhillips SPIRIT of Conservation and Innovation Program has conserved critical species, habitats and water resources across the United States and internationally. The current program is focused on advancing water, biodiversity and innovative conservation projects. In Alaska, ConocoPhillips also has partnered with NFWF since 2003 to support polar bear research and Cook Inlet beluga whale conservation projects.</t>
  </si>
  <si>
    <t>The Shell Marine Habitat Program supports conservation projects that benefit marine and coastal habitats and species in Alaska and across the rest of the United States. Since 1998, the partnership has funded over 270 projects, supporting the protection, restoration, and management of habitat, as well as the improved monitoring and management of key species in coastal ecosystems.</t>
  </si>
  <si>
    <t>Chairman’s Message</t>
  </si>
  <si>
    <t>NFWF 2015 Annual Report</t>
  </si>
  <si>
    <t>Throughout 2015, the National Fish and Wildlife Foundation (NFWF) continued to achieve unprecedented conservation successes. For the first time since its founding in 1984, the Foundation exceeded the $3-billion mark in cumulative conservation impact, reaching $3.5 billion by the end of fiscal year 2015. This new milestone speaks to the Foundation’s strong growth in recent years — it took 21 years for NFWF to reach its first $1 billion in impact (2005), six years to reach its second billion (2011), but just four years to reach its third billion (2015). Overall, in fiscal year 2015, NFWF funded more than 800 conservation projects across the nation. The Foundation awarded $87.6 million in federal funds, $449,000 in other public funds and $38 million in private contributions, leveraged by $119.7 million in grantee match. The Foundation also awarded $132.4 million in Impact-Directed Environmental Account funds, including those from the Gulf Environmental Benefit Fund. In total, NFWF generated more than $378.1 million in on-the-ground conservation impact in fiscal year 2015. The many programs launched or continued in 2015 demonstrate the strength and agility of the Foundation. The new Monarch Butterfly Conservation Fund serves as a particularly good example of NFWF’s role as a fast-moving, focused and effective collaborator. Launched in February, the fund provided a platform for NFWF and its conservation partners to quickly plan, build and implement a national program to address the causes of a dramatic decline in monarch butterfly numbers. Just seven months after its launch, NFWF announced an initial grant slate of $3.3 million in investments, leveraged by matching funds into $10 million worth of projects to support the monarch butterfly throughout the country. Acres for America, the Foundation’s pioneering conservation partnership with Walmart that began a decade ago, marked two important milestones in 2015: passing 1 million acres protected since its inception in 2005 and announcing a 10-year renewal of the program. Ground-breaking efforts stretched across the nation in 2015, addressing an incredible array of species and habitats. NFWF’s conservation investments helped protect the majestic longleaf pine forests of the Southeast, improve forest diversity in the Northeast, restore wet meadows in the Sierra Nevada, and bolster watersheds of the Great Lakes and Chesapeake Bay. Along the Gulf of Mexico, the Foundation continued to support large, significant and meaningful projects to address the impacts of the tragic 2010 Deepwater Horizon oil spill. The Foundation also created two new regional offices focused on the Southern and Rocky Mountain regions, giving NFWF a total of five regional offices to better support local conservation efforts. In terms of financial and human resources brought to bear every day to solve complex conservation challenges, NFWF remains unmatched. As we look to the coming year, the Foundation has never been in a stronger position to fulfill its core mission: sustaining, restoring and enhancing the nation’s fish, wildlife, plants and habitats for current and future generations.</t>
  </si>
  <si>
    <t>Moving Fast To Save Monarch Butterflies</t>
  </si>
  <si>
    <t>It’s been a whirlwind year for the monarch butterfly. In early 2015, media outlets across the United States and Mexico delivered alarming news from scientific studies: the North American monarch population had plunged 94 percent, from 1 billion to fewer than 60 million, due primarily to loss of critical habitats containing milkweed, the food source for the monarch caterpillar. Speculation on the iconic insect’s potential demise shocked those who every year welcome the beloved, orange-and-black visitor as a familiar and beautiful connection to the natural world. In the spring of 2015, NFWF and one of its largest federal partners, the U.S. Fish and Wildlife Service, developed a bold plan to quickly address the causes of the insect’s decline. The federal agency committed $1.2 million in 2015 so that NFWF could create the Monarch Butterfly Conservation Fund and begin guiding conservation investments across the insect’s U.S. range. Through a variety of private- and public-sector partners, including Monsanto, NFWF quickly leveraged this initial commitment and more than doubled the funding immediately available. Working with monarch experts, the Foundation then launched a competitive grant program to increase vital monarch habitat. By early fall — just seven months after announcing the launch of the fund — NFWF had received 115 proposals and awarded $3.3 million in grants to 22 of the most promising projects, in the process drawing another $6.7 million in matching contributions for a total conservation impact of $10 million in its first year. Many of these projects are now underway, led by a diverse group of grantees that includes universities, conservation organizations, agricultural groups and government agencies. Projects address three key strategies: habitat restoration, coordination and capacity building, and bolstering the supply and distribution of native milkweed seeds and nectar-producing plants. Already, the program has garnered the support of wildlife agencies, conservation groups and corporate partners across the country. The conservation effort also has captured the attention of countless adults and children who want to play some part in saving the butterfly. “There are few organisms that are as approachable as monarch butterflies,” said Dr. Chip Taylor, a monarch expert with the University of Kansas, which was awarded a grant to help Native American tribes restore monarch habitats on tribal lands in Oklahoma. “Kids can watch these caterpillars grow out in their yards. They see this beautiful chrysalis form, and eventually, a butterfly emerges. This is a kind of access we don’t have with most other organisms. That’s part of the magic. “This insect, with its fascinating life history, connects people with nature.”</t>
  </si>
  <si>
    <t>Cooperation and Investments in the Great Plains</t>
  </si>
  <si>
    <t>From the creation of NFWF’s new Rocky Mountain Regional Office to the awarding of both large-scale and locally focused grants, 2015 was a year of cooperative action and careful investment on the Northern Great Plains. Across millions of acres stretching from Nebraska through Wyoming, Montana and the Dakotas, NFWF funding helped a diverse group of stakeholders tackle complex conservation challenges affecting a suite of native species. University researchers, conservation organizations, ranchers and government agencies worked to restore habitats for sage grouse and other at-risk grassland birds. Ranchers and other private landowners protected migration routes for pronghorn, and Native American wildlife stewards continued efforts to reintroduce rare plains species on tribal lands. Michael Kinsey, a wildlife biologist with the Gros Ventre Tribe, has been working with NFWF and other conservation partners to study and bolster wildlife populations at the Fort Belknap reservation in Montana. With NFWF support, Kinsey and his colleagues have been developing a comprehensive wildlife management plan. “Fish, amphibians, reptiles, birds, mammals – we’re looking at all of it,” Kinsey said. In early 2015, Kinsey began mapping prairie dog towns and conducting population density estimates of the iconic plains mammal. In September, Kinsey’s tribe worked with conservation groups and the U.S. Fish and Wildlife Service to release 15 black-footed ferrets at those sites. Nearly wiped out by habitat loss and disease, black-footed ferrets number just a few hundred in the wild. These exceedingly rare animals prey on prairie dogs and depend on intact grassland habitats such as those found on Fort Belknap and other reservations. Kinsey also worked with researchers from Oregon State University on a NFWF-supported effort to study and eventually reintroduce another at-risk species: the swift fox. About the size of a house cat, these small canids have suffered steep population declines across their range in the northern plains of the United States and Canada. Mark Azure, president of the Fort Belknap Tribal Council, said the reintroduction of such animals to tribal lands reinforces a deep cultural connection to land and wildlife. “Throughout our history, everything was respected, every species had a place. Whether it’s ferrets, prairie dogs, swift foxes or even buffalo, pronghorn and elk – if we can put something back that has been taken away, we should do that. It’s a type of healing, really, and a way that we have control of our own destiny. I think that’s huge. I really do, and I hope it continues.”</t>
  </si>
  <si>
    <t>Building Resilience Along the Gulf of Mexico</t>
  </si>
  <si>
    <t>A colossal effort to rebuild and restore 13 miles of coastline along the Gulf of Mexico ranks as the largest conservation project ever undertaken by the state of Louisiana and NFWF. This massive conservation project is unfolding on the Caminada Headlands, a beach and marsh system that serves as a barrier between the Gulf of Mexico and Port Fourchon, Louisiana’s southernmost port and one of the nation’s most important energy hubs. Over the past 100 years, the Caminada Headlands has experienced extensive shoreline erosion. This loss of land has destroyed natural habitats critical not only to shorebirds, fish and crustaceans, but also to the culture of southern Louisiana. The degradation of this barrier island system also puts Port Fourchon — and the nation’s energy supply — at far greater risk from hurricanes. Port Fourchon supplies nearly 18 percent of the country’s entire oil supply, and its tenants service an estimated 90 percent of the oil and gas exploration in the Gulf of Mexico. A 2014 study found that a 21-day interruption of operations at Port Fourchon would cost $11.2 billion in lost sales at U.S. firms, $3.2 billion in lost household earnings and 65,502 jobs throughout the country. Rebuilding such a critical landscape at such an immense scale — a new beach about 100 yards wide and 13 miles long — requires monumental efforts. When the NFWF-funded portion of the project is complete, workers will have dredged more than 5 million cubic yards of sand from Ship Shoal, an 8,000-yearold submerged barrier island 27 miles away in the Gulf of Mexico. Sand fencing and planting of native vegetation will help stabilize the new dunes, providing stopover sites for migrating songbirds and nesting habitats for shorebirds. The historic project has been divided into two stages; NFWF funded the second phase with $144.5 million from its Gulf Environmental Benefit Fund in 2014. A significant portion of the dredging and construction work for this phase was accomplished in 2015. “Landscape-level projects such as the Caminada Headlands restoration are incredibly challenging, but they’re critical to the future of Louisiana,” said Chett Chiasson, executive director of the Port of Fourchon. “Barrier island systems such as those being rebuilt on Caminada are integral aspects of local communities and culture in southern Louisiana. These headlands also provide a natural buffer from catastrophic weather events, which is critically important to the resiliency of regional and national economies.”</t>
  </si>
  <si>
    <t>Leading the Effort to Restore Wet Meadows</t>
  </si>
  <si>
    <t>In 2015, intense drought conditions and contentious waterrelated issues dominated the news in California and many other western states. But state leaders and federal forestry officials found new cause for optimism high in the Sierra Nevada. There, in the Eldorado National Forest’s Indian Valley, NFWF’s early investments in the restoration of alpine meadows were paying dividends. Degraded by a long history of legacy mining, road building and overgrazing, this “wet meadow” had essentially turned dry. Water from rain and snowmelt no longer meandered through the valley but instead ran quickly downhill, causing erosion and worsening water quality for people and wildlife downstream. Such deterioration can be found at the majority of the 10,000 meadows in the Sierra Nevada. “Meadows are an important part of California’s water infrastructure,” said Luke Hunt, director of headwaters conservation for American Rivers and the project lead for the heralded Indian Valley meadow restoration project. “Meadows save water, they provide incredible habitat for wildlife, and they do both at the same time.” Using a restoration technique designed to reroute streamflow, Hunt’s group worked with the U.S. Forest Service, corporate partners and a host of volunteers to create a series of small wetlands throughout Indian Valley. The project, which began in 2012 and underwent major construction in 2013, restored the meadow’s natural functions, allowing water to seep into the ground. With 2015 funding from NFWF, Hunt’s group continued to replant willows along the sloweddown stream while scientists monitored and documented the results of the restoration project. What they have found so far captured the attention of state and federal officials. “The meadow really is working like a sponge, storing water for use late in the summer,” Hunt said. “It’s wet in the worst drought that any of us could imagine.” Before the project, the stream would go dry by midsummer. Now it flows year-round. As a result, improved habitats now provide forage and cover for wildlife ranging from mule deer and yellow warblers to imperiled species such as the Yosemite toad and willow flycatcher. In 2015, California incorporated wet meadow restoration into its State Water Plan. “NFWF helped prove that meadow restoration works,” Hunt said. “ They addressed the bottlenecks — prioritization, design and permitting — and set the stage for state investment in shovel-ready meadow restoration. Now meadow restoration is happening across the Sierra.”</t>
  </si>
  <si>
    <t>Restoring and Managing Diverse Eastern Forests</t>
  </si>
  <si>
    <t>Aerial images of the Northeast and Great Lakes regions sometimes paint a simple view of forest health. Such photographs often show rolling hills and mountains covered in a carpet of green canopy. To the untrained eye, this appears to be a healthy forest ecosystem. But to biologists fighting to reverse a staggering decline in the abundance of key species, such uniformity can signal trouble. “Healthy forest systems include a mosaic of habitats, including grasslands, wetlands, thick patches of young forest and open stands of old growth,” said Tony Ferguson, the U.S. Forest Service’s director of the northeastern area state and private forestry. “Species often depend on different forest habitats at different stages in their life cycles, and some species are primarily found only in a particular age-class of forest. “When large expanses of forested landscape aren’t managed with biodiversity as a goal, we start to see a dramatic decline in many species. We like to help landowners understand the benefits of managing forested habitats for a suite of game and non-game species.” In the Great Lakes and Northeast regions, some conservation efforts focus on creating and managing for early successional forest areas — tangles of shrubs and young trees and patches of annuals and perennials that would naturally spring up following wildfires, storms and other disturbances. These young forest patches serve as critical breeding and nesting habitats for a number of declining bird species, including the golden-winged warbler and American woodcock. Other imperiled species, including the New England cottontail, depend on such habitats throughout their life cycles. Despite their importance to forest health and biodiversity, young forests have in many places been replaced by stands of uniformally aged trees. For nearly a decade, NFWF’s Early Successional Forest Initiative has provided critical support to organizations working with large and small landowners to create and manage young forests. In 2015, the U.S. Department of the Interior recognized NFWF for its role in helping landowners in the Northeast reverse a dramatic decline in the population of the New England cottontail, which had been considered for listing under the Endangered Species Act. Building on this conservation success, NFWF launched the New England Forest and Rivers Fund in 2015. This new competitive grant program focuses on diverse healthy forest systems and rivers, along with the species and human communities that depend on them.</t>
  </si>
  <si>
    <t>Pioneering Conservation Tools to Save Birds in Hawaii</t>
  </si>
  <si>
    <t>Throughout the Hawaiian Islands, NFWF and its partners are fighting on the front lines of bird conservation. In a place sometimes referred to as the “extinction capital of the world,” NFWF-funded projects are helping to slow or reverse declines for rare and endemic species such as the palila, Nihoa millerbird and Maui parrotbill, along with disappearing seabird species such as the Hawaiian petrel and Laysan albatross. To make a difference on the ground for Hawaii’s diverse collection of unique, colorful and critically imperiled birds, biologists are using the newest and most effective conservation tools. Pioneering methods supported by NFWF include the protection of ground-nesting seabirds with advanced fencing capable of deterring everything from goats to cats and even mice. At one of Hawaii’s most remote nesting colonies, new acoustic and visual sensors help scientists keep tabs on seabirds and non-native predators. Of all the conservation tools being put to work in Hawaii, translocation and the reintroduction of species remain some of the most powerful and effective. In 2015, biologists initiated a project to establish a colony of endangered Hawaiian petrels at a national wildlife refuge on Kaua‘i by translocating chicks from a remote, mountaintop colony to newly restored habitat protected by a NFWF-funded, predator-proof fence. In addition, albatross eggs were translocated from a Navy missile test range on Kaua‘i to a refuge on O‘ahu, where the chicks were raised by hand. One new project, in particular, captured the public’s attention in 2015. Leveraging a NFWF grant, state and federal wildlife officials joined the San Diego Zoo to launch a bold plan to reintroduce the ‘Alala, or Hawaiian crow, to the island of Hawaii. The ‘Alala Restoration Working Group is supporting an intensive captive breeding and reintroduction program with the goal of releasing 11-13 birds into the Upper Ka‘u Forest Reserve and Pu‘u Makaala Natural Area Reserve each year for five years starting in 2016. “The last bird disappeared in 2002, so a lot of people have never even seen an ‘Alala in the wild,” said John Vetter, a state wildlife biologist involved in the project. “This species is important ecologically, and it’s important culturally. And they’re very charismatic birds – they’re large and loud, and they make very interesting calls. I think just seeing them on the landscape again will get people really excited.”</t>
  </si>
  <si>
    <t>Acres for America: 1 Million Acres Protected</t>
  </si>
  <si>
    <t>The Acres for America conservation program marked two historic milestones in 2015: Surpassing 1 million acres of wildlife habitat protected and announcing a $35-million renewal to continue the program for the next 10 years. Acres for America has become one of the most effective public-private collaborations in the history of U.S. conservation efforts by bringing together business leaders, landowners, public agencies and conservationists to protect the nation’s natural resources at a grand scale. “The need for effective public-private partnerships for conservation has never been greater,” said Secretary of the Interior Sally Jewell. “I applaud NFWF and Walmart for their continued commitment through the successful Acres for America program to preserve and protect some of our nation’s most important lands.” The program began in 2005, when Walmart made an initial $35-million commitment to purchase and preserve one acre of wildlife habitat in the United States for every acre of land developed by the company — about 100,000 acres today. The program has far surpassed that 10-year goal, protecting an area 10 times larger. In fact, by conserving private lands that connect national forests, parks and other protected lands, the program has benefited wildlife habitats and migration corridors over an even larger area — more than 10 million acres. In fiscal year 2015, Acres for America awarded grants that will protect more than 235,000 acres of forest, riparian and coastal habitats in Alabama, California, Florida, Texas and Washington. Including these latest projects, the program has funded 61 projects in 33 states, the District of Columbia and Puerto Rico. In addition to permanently protecting some of the country’s most important wildlife habitats, these projects have provided new public access to some of America’s most pristine natural areas, all the while ensuring that ranchers, farmers and foresters can continue to work their lands. Acres for America’s incredible growth over the past decade has been powered in large part by NFWF’s ability to leverage Walmart’s initial $35-million investment to generate more than $352 million in matching contributions. Altogether, Acres for America has generated a total conservation impact of more than $387 million. With the program renewal in 2015, Walmart and NFWF are committed to doubling this success over the next decade.</t>
  </si>
  <si>
    <t>Guiding Investments Along the Atlantic Flyway</t>
  </si>
  <si>
    <t>Since 1995, one particularly well-traveled red knot has flown far enough to make it to the moon and back. Each year, this individual bird banded with the number B95 undertakes an epic southward journey, from arctic breeding grounds through the U.S. Eastern Seaboard, then across the Caribbean Sea to South America and on to the very tip of Chile, where he winters along desolate coastal beaches. To endure such long journeys, B95 and his fellow red knots undergo extensive physical changes. Flight muscles enlarge while leg muscles shrink. Stomachs and gizzards decrease while fat mass increases by more than 50 percent. Even with such amazing adaptations, red knots still require stopover habitats rich in easily digested foods. Each spring, red knots and other shorebirds depend on the Delaware Bay as one such stepping-stone on their journey back north. There, they fatten up on horseshoe crab eggs before tackling the last leg of their migration over vast boreal forest to their summer breeding grounds on the tundra. The loss or degradation of just one of these stopover sites can put an entire population of red knots or other shorebirds at risk. In fact, more than 50 percent of the 75 species of shorebirds in North America are suffering drastic population declines. Over the past seven years, NFWF has worked with conservation partners along the Atlantic Flyway to reverse the decline of one such shorebird: the American oystercatcher. NFWF identified key threats to oystercatchers and developed strategies to address them. The Foundation then made strategic investments to reduce nest predation and human disturbance, increase stewardship efforts and monitor populations. In response, oystercatchers have rebounded, and in 2015 were on target to show a 35-percent increase over a 10-year period. Seeking to replicate this success with other shorebird species, NFWF worked with government, conservation and academic partners in 2015 to launch the Atlantic Flyway Shorebird Initiative. The new Flyway Initiative expands this highly collaborative model, giving scientists, biologists, refuge managers, private landowners and others a new opportunity to address threats common to 15 focal species across the Atlantic Flyway. The initiative also provides a framework to focus resources at critical stopover sites in the United States and elsewhere.</t>
  </si>
  <si>
    <t>The National Fish and Wildlife Foundation is dedicated to sustaining, restoring and enhancing the nation’s fish, wildlife, plants and habitats for current and future generations. NFWF will advance its mission through innovative public and private partnerships, and by investing financial resources and intellectual capital into science-based programs designed to address conservation priorities and achieve measurable outcomes. In the following pages, we share a few examples of our work from 2015.</t>
  </si>
  <si>
    <t>The Shell Marine Habitat Program supports conservation projects that benefit marine and coastal habitats and species in the Gulf of Mexico and Alaska. Since 1998, the partnership has funded over 260 projects, supporting the protection, restoration, and management of over 154,000 acres of habitat, as well as the improved monitoring and management of key species in coastal ecosystems.</t>
  </si>
  <si>
    <t>NFWF 2014 Annual Report</t>
  </si>
  <si>
    <t>As the National Fish and Wildlife Foundation (NFWF) begins its fourth decade of building conservation partnerships between government and private-sector partners, our impact has never been greater. This year, we surpassed 14,000 projects funded since our founding in 1984, and we surpassed $2.9 billion in total conservation impact. Our accomplishments over the past year demonstrate that NFWF is leading the way in preserving and protecting our nation’s habitats and species. Several significant endeavors from 2014 deserve special recognition. Within the first 18 months of establishing the Gulf Environmental Benefit Fund, NFWF announced its initial project investments from the Gulf Fund, awarding over $290 million to 25 conservation projects in Alabama, Florida, Louisiana, Mississippi and Texas. These projects continue to catalyze a regional recovery effort following the catastrophic 2010 Deepwater Horizon oil spill. The Foundation also began implementation of the U.S. Department of the Interior’s Hurricane Sandy Coastal Resiliency Competitive Grant Program. Projects funded through this innovative program reduce communities’ vulnerability to growing risks from coastal storms, flooding and erosion by strengthening natural ecosystems that also benefit fish and wildlife — also known as resilience investing. On June 16, 2014, Interior Secretary Sally Jewell announced the award of 54 grants totaling almost $103 million. Grantees committed more than $72 million in additional funding and in-kind contributions, bringing the total conservation investment to more than $175 million in coastal resilience. In fiscal year 2014, NFWF funded more than 800 conservation projects across the nation, obligating $166 million in federal funds and $3.4 million in other public funds, $23 million in private contributions, and leveraging $172 million in grantee match, including the Hurricane Sandy projects. In addition, including the Gulf Fund, the Foundation awarded $304 million in Impact-Directed Environmental Accounts funds. In total, NFWF generated more than $668 million in on-the-ground conservation impact. NFWF also supported the launch of a new youth initiative at the Department of the Interior, the 21st Century Conservation Service Corps, to help develop the next generation of conservation stewards while also providing work experience to young adults. In addition to our support for the Department of the Interior, NFWF worked closely with the Department of Agriculture, as well as private landowners, to begin implementation of the new Farm Bill. Passed in 2014, the legislation includes strong conservation measures for working farmers, ranchers and foresters that will enable economic growth while conserving natural habitats and protecting fish and wildlife for future generations. As we look to the future, NFWF will continue to lead the way in forming lasting partnerships that benefit local communities, habitats, wildlife and the nation as a whole. Our vision remains as strong and vital as it was three decades ago, when the Foundation was chartered by Congress — to preserve and protect our nation’s natural treasures.</t>
  </si>
  <si>
    <t>Protecting Freshwater flow and riparian habitats</t>
  </si>
  <si>
    <t>The Walker River flows through the high desert of Nevada, carrying precious water through the rain shadow of the Sierra. In an area that sees an average of five inches of precipitation per year, every drop counts. The river delivers precious freshwater to Walker Lake, one of the West’s most imperiled bodies of water. Once home to vibrant populations of now-threatened Lahontan cutthroat trout, the desert terminal lake has lost about 80 percent of its volume and dropped in elevation by nearly 150 feet. Increasing salinity has led to unprecedented losses of native fish and wildlife. Long before reaching the troubled lake, the Walker River flows as two forks. One of those, the East Walker River, winds through a 3,000-acre former sheep ranch called Rafter 7. Along this stretch, the stream supports populations of rainbow trout, brown trout and mountain whitefish. Rare, pristine riparian habitats line both sides of the river for about 11 miles. Preserving and protecting the river and surrounding habitats at places like Rafter 7, acquired in 2013 with funding through NFWF, represents a key component of the Walker Basin Restoration Program, which was established by Congress in October 2009 to restore and maintain the lake. NFWF works with local communities, water managers, tribes, public agencies and private owners who voluntarily participate in the program to increase the flow of freshwater into Walker Lake. Thus far, the foundation has overseen the acquisition of nearly $50 million in land and water assets throughout the basin, and has awarded more than $17 million for associated research and stewardship initiatives that maximize conservation values while avoiding or mitigating negative impacts to communities and agricultural users. At Rafter 7, land managers are returning the retired ranch to a more natural state, while enhancing the river’s flow. Reduced grazing, replanting of native vegetation and installation of efficient irrigation systems are helping to add water to the river and benefit wildlife such as pronghorn, mule deer and quail. Project leaders also worked behind the scenes to set the stage for eventual public access to the ranch’s riverbanks, a prospect sure to entice fly-fishing aficionados throughout the West who yearn to explore virtually untouched waters. NFWF’s work at Rafter 7 and elsewhere in the region builds on more than a decade of successful water transaction experience throughout the West, where intense demand for water and drought jeopardize the health of rivers, streams, lakes and the associated communities of fish and wildlife. From the Columbia River Basin and the rivers and wetlands of California to the Rio Grande, Klamath River Basin and Colorado River, NFWF’s Western Water Program is using market-based tools to achieve lasting conservation outcomes at landscape scales.</t>
  </si>
  <si>
    <t>Replenishing Oysters in the Cheaspeake Bay</t>
  </si>
  <si>
    <t>The Chesapeake Bay once held enough oysters to filter its entire volume of water in a matter of days. Vast expanses of oyster reefs teemed with hundreds of species of crustaceans, fish and birds that rely on the keystone shellfish at some point in their life cycles. Today, after centuries of over-harvesting, disease, siltation and diminishing water quality, the Bay’s oyster population stands at a paltry two percent of its historic level. In late 2013, NFWF joined with CSX, one of the nation’s leading transportation suppliers, and the state of Maryland to launch the “CSX Oyster Express.” This innovative, public-private partnership became a key component of the largest oyster restoration project ever undertaken in the Chesapeake Bay and one of the largest projects of its kind in the nation. The CSX Oyster Express helped solve one of the biggest challenges presented by oyster restoration projects of this scale: securing and covering the cost of transporting enormous amounts of suitable substrate upon which young oysters, or spat, can attach and thrive. Working with NFWF, CSX provided an in-kind investment valued at approximately $2.4 million to ship the oyster shell on the Oyster Express. Throughout 2014, CSX trains carried fossilized oyster shell from a quarry in Florida’s Panhandle to the Port of Baltimore once every 10 to 14 days. By the end of the program, the CSX Oyster Express took 22 round trips carrying about 125,000 cubic yards of 3-millionyear- old shell, enough to cover 80 football fields with shell 12 inches deep. Other project partners took over from there, carrying the prehistoric shell on more than 40 barge trips to specially selected portions of Harris Creek and other locations on Maryland’s Eastern Shore. Now resting on the bottom, the ancient shell serves as a foundation for hundreds of acres of new oyster reefs, some already loaded with oyster spat. Throughout the summer of 2014, teams from the University of Maryland Center for Environmental Science and the Oyster Recovery Partnership planted more than 500 million spat at the new reefs. “The goal is to plant even more next summer, possibly as many as 1.5 billion,” says Michael Naylor, shellfish program director for the Maryland Department of Natural Resources – Fisheries Service. The young oysters were cultivated at the University of Maryland’s Horn Point Laboratory, one of the largest oyster hatcheries on the East Coast. In addition to the $2.4 million in-kind contribution from CSX, since 2000, the Chesapeake Bay Stewardship Fund has provided $3 million to support oyster restoration projects to filter polluted water and create essential fish habitat.</t>
  </si>
  <si>
    <t>Strengthening Resilience on the Coast</t>
  </si>
  <si>
    <t>Pummeled by storms and facing increasing threats from sea-level rise, small towns, big cities and state and federal agencies along the East Coast have rallied behind the need for greater coastal resiliency. Most community planners and leaders now recognize that restoring and protecting marshes, barrier islands and other coastal habitats isn’t just an ecological imperative — these dwindling natural landscapes also help shield people and property from the worst Mother Nature has to offer. Hurricane Sandy drove home the point in October 2012, devastating much of the Northeast and causing billions of dollars in damage. Without natural systems such as living shorelines, marshes and protected lands to soak up the fury and flooding of storms, urban coastlines suffered catastrophic damage. In 2014, the U.S. Department of the Interior and NFWF announced the award of 54 grants totaling nearly $103 million. These funds are being used to strengthen natural ecosystems in order to protect communities and reduce their vulnerability to future storm events, and to enhance habitats critical to fish and wildlife. The Hurricane Sandy Coastal Resiliency Competitive Grant program also generated more than $72 million in additional funding and in-kind contributions, bringing the total conservation investment to more than $175 million. “It’s all part of the framework that’s coming out of the Sandy recovery effort, this emphasis on sustainability, on green versus gray infrastructure,” says Scott Smith, senior design and construction project manager for the city of Norfolk, Va. City officials there are using a $4.6 million grant to create a green infrastructure planning framework, design and install eight shoreline restoration projects and implement a training program for veterans and students considering careers in the burgeoning green-infrastructure industry. “We’re very cognizant of sea-level change, and we need to implement practices that are adaptable and sustainable in the long-term. It’s an incremental approach, rather than one big sweeping change. Many small steps are making the difference. Everybody’s efforts are starting to bear fruit, and this large influx of projects will tip it in the right direction.” The Hurricane Sandy Coastal Resiliency Competitive Grant program, benefiting more than 210 communities from Virginia to Rhode Island, is expected to engage more than 8,700 young people, veterans and volunteers. Work already has begun to reduce more than 216 million gallons of stormwater runoff, decreasing flooding and pollution in urban communities. Other projects will restore more than 6,800 acres of wetlands, marshes and dune systems that will buffer communities from storms and enhance fish and wildlife habitats.</t>
  </si>
  <si>
    <t>Conserving Landscapes on the Gulf Coast</t>
  </si>
  <si>
    <t>In 2014, NFWF joined with the Texas Parks and Wildlife Department, The Nature Conservancy, The Conservation Fund and other partners to announce a stunning conservation achievement — the acquisition of the Powderhorn Ranch, a 17,351-acre ecological treasure on the Texas coast. The ranch includes more than 11 miles of tidal bay front that provide important nursery habitat for shrimp, crabs and fish. Thousands of acres of tidal marshes, bayous and freshwater potholes support a variety of waterfowl and wading birds, including the endangered whooping crane. Quail, raptors and a range of big-game species inhabit the interior of the ranch, while a relatively mature live-oak forest along the banks of Matagorda Bay provides critical “fall-out” habitat for untold numbers of migratory songbirds crossing the Gulf of Mexico each spring. “It’s one of those last fabled ranches on the coast, and one of Mother Nature’s finest creations, as far as I’m concerned,” says Carter Smith, executive director of the Texas Parks and Wildlife Department. “Within its confines, you get all the representative habitats and communities, both plant and animal, which reflect the entirety of that coastal landscape. In smaller, fragmented, isolated parcels, you don’t see that.” The property, which was in danger of being developed, now adds to a mosaic of protected coastal lands between Galveston and Corpus Christi that includes the Aransas National Wildlife Refuge and Matagorda Island Wildlife Management Area. NFWF is providing $34.5 million over three years through the Gulf Environmental Benefit Fund (GEBF) for the acquisition of the ranch, which eventually will be operated as a state park and wildlife management area. The Texas Parks and Wildlife Foundation has committed to raise matching funds to complete the $50 million project, which includes habitat restoration and a long-term stewardship endowment. In 2013, a U.S. District Court approved two plea agreements resolving certain criminal charges against BP and Transocean which arose from the 2010 Deepwater Horizon explosion and oil spill. The agreements direct a total of $2.544 billion to NFWF to fund projects benefiting the natural resources of the Gulf Coast that were impacted by the spill. Empowered by the GEBF and other funding sources related to the oil spill, conservation communities in Texas and four other Gulf Coast states already have begun tackling oncein- a-lifetime conservation projects to protect, enhance and sustain some of the nation’s most important coastal ecosystems. “You can be more far-sighted, take some risks and realize some dreams you never otherwise would,” Smith says.</t>
  </si>
  <si>
    <t>Conserving Salmon and Preserving Culture</t>
  </si>
  <si>
    <t>Fewer salmon in Alaska’s Yukon–Kuskokwim Delta doesn’t just mean less food for the Yup’ik people. Trouble in the fishery can lead to a loss of culture. Elders mourn the decline of cherished traditions and key fishing skills. Families spend less time together catching and preparing fish. Activity wanes at long-standing fish camps throughout the delta. “We have 32 villages along the Kuskokwim, and the majority of those are situated right on the river,” says Gene Peltola Jr., assistant regional director for the U.S. Fish and Wildlife Service’s (FWS) Office of Subsistence Management. “The whole culture, the whole society is based on the river, and salmon are a major component of that.” Unfortunately, recent declines in Chinook salmon abundance have forced the Yup’ik people to contend with fishing closures, gear restrictions and confusion over regulation changes. In 2014, NFWF and FWS boosted an effort to restore salmon populations in the delta and bridge the gap between native communities and the often complicated world of fisheries management. The Refuge Information Technician program, part of a $1 million, multi-year project supported by NFWF’s Alaska Fish and Wildlife Fund, helps young Alaska natives launch careers focused on restoring and managing the salmon fishery that means so much to their own families and communities. Young techs hired through the program visit villages throughout the Yukon Delta National Wildlife Refuge, communicating federal policies to residents and gathering the public’s concerns to share with fisheries managers. The techs bring regional experience, traditional ecological knowledge, Yup’ik language skills and cultural sensitivity to their role as intermediaries. These tribal consultations also shed light on conservation matters beyond the salmon fishery, including the subsistence harvest of waterfowl and the reintroduction of Steller’s eiders. NFWF and its funding partners also support summer internships through the Alaska Native Science and Engineering Program, which trains young Alaska natives to be competitive in science. Many of these students attend the University of Alaska and complete research internships with FWS, where they gain field experience working with federal biologists. Together, these refuge techs and interns serve as trusted and valuable sources of information for their communities and natural resource managers. In time, many of these young resource managers might even lead local efforts to enhance and sustain the salmon populations so critical to life along the Kuskokwim and Yukon rivers.</t>
  </si>
  <si>
    <t>Private Landowners play key role in conservation</t>
  </si>
  <si>
    <t>To the casual observer, it may seem that most conservation projects focus on national forests, state parks and other large swaths of public land. But many of the country’s most important conservation efforts actually unfold far from the public eye, on private property that makes up two-thirds of the land in the United States. In 2014, NFWF continued its work with a broad coalition of corporate funding partners, conservation organizations and other groups to help private landowners across the country achieve large-scale and lasting conservation outcomes … all while keeping their working lands working. New conservation easements protected large tracts of open land from fragmentation and conversion to non-agricultural uses. Development and implementation of best management practices boosted productivity of working lands while preserving the mosaic of habitats required by resident and migrating wildlife. Effective management of water resources helped ensure the survival of not just plants and animals, but also large and small businesses across the country. With NFWF support, timber companies in the piney woods of the Southeast improved logging operations while still maintaining healthy forests and protecting imperiled species. Crop farmers in the Midwest improved their yields and decreased nutrient loads in local watersheds while still providing habitats for native pollinators. Cattle ranchers in the Northern Great Plains — one of the world’s last remaining intact grasslands — strove to boost sustainable beef production while still preserving critical habitat for grassland birds. Montana rancher Jim Stone, founder of the Partners for Conservation group, knows that if private property owners take care of the land, it will take care of them, their families and their businesses. With NFWF support, Stone and his group continued working in 2014 to help private landowners and partners implement innovative, measurable and effective conservation practices for the long-term health and productivity of working landscapes and rural communities across the United States. “Doing the right thing for the environment doesn’t necessarily mean taking a hit on your bottom line,” Stone says. “Being a good steward of land and water resources goes handin- hand with being a good rancher and a smart business owner. When it comes right down to it, what’s good for the land is good for the livestock, good for birds and wildlife, good for people, and good for business.”</t>
  </si>
  <si>
    <t>Long-term Investments reverse population decline</t>
  </si>
  <si>
    <t>Just a few years ago, the future looked bleak for the American oystercatcher. The charismatic shorebird with a red-orange beak and striking, red-rimmed yellow eyes was once fairly common along the Eastern Seaboard. But by 2008, less than 11,000 remained, scattered along the shore between Maine and Texas. Biologists were projecting a 12-percent drop in oystercatcher numbers over 10 years. Coastal development, human disturbance and predation at nesting sites had taken a toll. More threats loomed, including sea-level rise and contamination of the species’ primary food source, its namesake shellfish. “They were not quite on the brink of extinction, but they were heading that way,” says Shiloh Schulte, an expert on the species with the Manomet Center for Conservation Sciences. A scattershot approach to conservation wasn’t working. The plight of the oystercatcher called out for a new approach, one that could reach across state lines, link local efforts over the long term and focus on measurable outcomes. In response to these needs NFWF launched a 10-year business plan in 2008 to increase the population of oystercatchers by 30 percent — a 42 percent marginal increase over population levels if nothing was done. The hoped-for bonus: Improved coastal habitats and more shorebirds of all kinds. Project leaders with Manomet, the U.S. Fish and Wildlife Service and the National Audubon Society enacted the plan in small towns, big cities and remote barrier islands from the Northeast to the Gulf Coast. Biologists and volunteers relocated nests imperiled by high tides, restored beach habitats damaged by storms and re-established oyster beds. They also installed fencing at high-density nesting sites, where just a few smart predators can decimate an entire generation of birds. In 2014, just six years into the ambitious initiative, biologists delivered the welcome news that the latest estimates show a 10 percent rise in American oystercatcher population — a huge swing from the predicted declines. In fact, the North American Bird Conservation Initiative’s State of the Birds 2014 report highlights the NFWF-led oystercatcher project as a bright spot in shorebird conservation. “NFWF investments in priority action areas have already stopped a regional decline of American Oystercatchers and increased reproductive success,” the report notes. “Now the population is growing for the first time in 10 years.”</t>
  </si>
  <si>
    <t>When Fire Fuels a Forest</t>
  </si>
  <si>
    <t>In the stately longleaf pine forests of the Southeast, fire can be as ecologically important as water and sunshine. The absence of fire — along with urbanization, fragmentation of large tracts of forested land and other factors — has contributed to a precipitous decline of this unique habitat. Longleaf pine once dominated the Southeast, covering more than 90 million acres from Virginia to Texas. Today, less than four percent of our original longleaf forests remain, and longleaf-dependent species such as the indigo snake, red-cockaded woodpecker and gopher tortoise face an uncertain future. For over a decade, NFWF and its funding partners have worked to restore and enhance more than 520,000 acres of longleaf forest on public and private lands. These collaborative efforts across the Southeast continue to fuel a renaissance for longleaf conservation. Many private landowners and timber operators have learned the best practices for managing longleaf stands, and thanks to widespread outreach efforts, many residents living near these working forests understand that prescribed burning is not just a conservation tool, but also an important safeguard against out-of-control wildfires. In 2014, NFWF approved $3.38 million from its Longleaf Stewardship Fund to benefit another 127,800 acres. One of the grants awarded last year enabled private landowners in North Carolina’s Cape Fear Arch region to begin planting 1,200 acres of longleaf seedlings and enhancing 8,000 acres of existing longleaf forest, a process that includes prescribed burning and restoration of native wiregrass understory. NFWF funding ensures that such landowners receive vital support for safe, effective and necessary prescribed burning. “Without fire, encroaching hardwood trees and shrubs would outgrow and shade out the natural understory,” says The Nature Conservancy’s Dan Ryan, who is managing the Cape Fear Arch project. “Longleaf seeds also need bare mineral soil to germinate. So without fire, you’d completely lose the longleaf tree, and then you’d lose all the biodiversity of the longleaf ecosystem.” NFWF also announced in late 2014 that Walmart’s Acres for America conservation program had awarded a $1 million grant to the Coastal Headwaters Forest project in Alabama and Florida. Unfolding across 205,000 acres and leveraging another $20 million in matching contributions, this massive longleaf restoration effort is expected to become the largest ever undertaken on private lands.</t>
  </si>
  <si>
    <t>Preserving Critical Habitats across the nation</t>
  </si>
  <si>
    <t>Acres for America, an historic conservation collaboration between Walmart and NFWF, continued its important work in 2014 to protect and enhance natural resources around the nation. In addition to conserving critical habitats for birds, fish, plants and wildlife, recent Acres for America projects provide access for people to enjoy the outdoors and are helping the future of rural economies that depend on forestry, ranching and recreation. Such was the case in Oregon, where a $500,000 Acres grant helped the Rocky Mountain Elk Foundation complete a $6.9 million acquisition of private lands that permanently protected the headwaters of the John Day River, one of the most wild and scenic rivers in the Pacific Northwest. The timberland properties, situated in a checkerboard pattern and in danger of being developed for cabins and permanent residences, now serve as a crucial, unified wildlife corridor between already-protected wilderness areas. This swath of more than 40 miles of public land is home to an extraordinary community of wild animals. Elk, mule deer, pronghorn, mountain goats, black bear, cougars, wolverines and martens all traverse this mountainous, forested landscape, often moving from summer ranges at higher elevations to winter ranges below. The mix of old-growth forest and regenerating timbered land provide permanent and temporary hospices to mountain quail, great grey owls, northern goshawks, woodpeckers and a host of neotropical songbirds. The 35 miles of streams protected by the John Day Headwaters project also supply cold, clean water that sustains rare and vital spawning and rearing habitats for various threatened fish species such as redband rainbow trout, Chinook salmon, steelhead, and Pacific lamprey — a species with cultural significance to some Native Americans. The NFWF-supported project also benefits people by opening these lands up for a variety of recreational opportunities, including birding, camping, hiking, mountain biking, fishing and hunting.</t>
  </si>
  <si>
    <t>As the nation’s largest conservation funder, the National Fish and Wildlife Foundation supports projects across the United States and abroad to sustain, restore and enhance our nation’s fish, wildlife and natural resources. For more than three decades, NFWF has advanced this mission with the support of our many partners, including federal and state agencies, corporations, foundations and individual donors. The Foundation focuses on using the best available science to deliver measurable, long-term results. Each day, NFWF works to protect and restore imperiled species, promote healthy oceans and estuaries, improve working landscapes for wildlife, advance sustainable fisheries and conserve water for wildlife and people. In the following pages, we share a few examples of our work from 2014.</t>
  </si>
  <si>
    <t>The ConocoPhillips SPIRIT of Conservation Program, launched in 2005, has conserved threatened birds and their habitats around the world. It has provided funding for 55 projects in 12 states and five countries, protecting or enhancing more than 109,000 acres of priority bird habitat. The current program is focused on advancing water, biodiversity, and innovative conservation projects. ConocoPhillips in Alaska also has partnered with NFWF since 2003 to support polar bear research and Cook Inlet beluga whale conservation projects.</t>
  </si>
  <si>
    <t>The Shell Oil Company Marine Habitat Program supports conservation projects that benefit marine and coastal habitats and species in the Gulf of Mexico and Alaska. Since 1998, the partnership has funded 250 projects, supporting the protection, restoration, and management of over 151,000 acres of habitat, as well as the improved monitoring and management of key species in coastal ecosystems.</t>
  </si>
  <si>
    <t>BP</t>
  </si>
  <si>
    <t>In 2010, BP joined with NFWF to establish the Recovered Oil Fund for Wildlife, a program to support species imperiled by the oil spill in the Gulf of Mexico. The fund was made possible with proceeds from BP’s share of net revenue from oil recovered from the Deepwater Horizon site and continues to support priority conservation projects.</t>
  </si>
  <si>
    <t>Recovery for Ravaged Coast</t>
  </si>
  <si>
    <t>NFWF 2013 Annual Report</t>
  </si>
  <si>
    <t>In the Gulf of Mexico, coastal communities continue to cope with the effects of the 2010 Deepwater Horizon oil spill. Early in 2013, they received crucial assistance for the recovery effort. U.S. District Court judges approved settlements with BP and Transocean to resolve certain criminal charges related to the spill, and named NFWF to manage a total of $2.5 billion for restoration projects. The decisions herald a healthier future for the Gulf ’s waterways and habitats, which have suffered decades of decline. Over the next five years, according to the terms of the plea agreements, NFWF’s Gulf Environmental Benefit Fund will receive and distribute the settlement monies for barrier island and river diversion projects in Louisiana and projects that remedy harm and reduce the risk of future harm to natural and living resources in coastal Alabama, Florida, Mississippi and Texas. In November 2013, NFWF announced the first phase of the Gulf Fund awards, directing more than $112 million to 22 toppriority projects in the five Gulf states. Developed in consultation with state and federal resource agencies, these efforts focus on long-term improvements for the waters and wildlife of the Gulf. In Alabama, a project in Mobile Bay, Mississippi Sound and Bon Secour Bay will restore 600 acres of oyster reefs. The reefs, already degraded by sedimentation and predation, were directly exposed to oil from the Deepwater spill. Support from the Gulf Fund will help to create habitat for oysters, fish and other marine species; at the same time, it will enhance the important ecological services that reefs provide, such as cleaner water and shoreline stabilization. “The ecological benefits per dollar are great for this type of project,” said Chris Blankenship, Director of Marine Resources for the Alabama Department of Conservation and Natural Resources. “Planting 600 acres for oyster production will yield millions of oysters. The reefs will be actively managed to sustain harvest and provide outstanding benefits for the environment. And they’ll create habitat for shrimp and crabs, too, so they’re valuable for the entire system.” In Florida and Mississippi, support from the Gulf Fund will help the National Audubon Society continue a Gulf-wide stewardship program for bird species affected by the spill. “Audubon Florida has led the way in the Gulf connecting local community volunteers with professional biologists to protect some of the most important breeding sites for beach birds,” explained Audubon’s Chris Canfield, Vice President for the Gulf Coast / Mississippi Flyway. “NFWF is funding the expansion of this model to another key part of the coast, so Mississippi citizens can help to ensure there are terns and pelicans and plovers for generations to come.” With new resources at hand, communities from West Galveston Bay to the Florida Panhandle have begun the journey toward renewed health for the country’s richest marine ecosystem.</t>
  </si>
  <si>
    <t>Ready for Red Knots</t>
  </si>
  <si>
    <t xml:space="preserve">Each May, southern New Jersey hosts an epic passage of migratory shorebirds. Among the visitors is the Red Knot, a robin-sized powerhouse that flies nearly 10,000 miles from southern Argentina to its Arctic breeding grounds. The Red Knot population has declined in recent years, and the species is listed as endangered. By the time the birds arrive at Delaware Bay in spring, they are famished, having lost as much as half their body weight en route. Once they land, Red Knots feast on a food uniquely suited to their needs: the eggs of horseshoe crabs. Horseshoe crabs emerge from the Delaware Bay during the full moon in May to deposit their eggs in the sand, providing essential food for hundreds of thousands of migrating shorebirds. But when Hurricane Sandy devastated the New Jersey coast in October 2012, it ravaged the shoreline, upsetting a delicate ecological balance. Severe erosion from winds and waves scoured the beaches, wiping out the sand where the horseshoe crabs traditionally spawned. And without the eggs they rely on for fuel, the Red Knots, already depleted, could starve before completing their taxing journey to the high Arctic. To make sure horseshoe crabs could reach the beaches and lay their eggs in time for the hungry shorebirds, NFWF provided assistance for an emergency beach replenishment plan. Through its Hurricane Sandy Wildlife Response Fund and additional help from its Acres for America partnership with Walmart, NFWF supported an all-out effort by the American Littoral Society, Wetlands Institute, Conserve Wildlife Foundation of New Jersey, New Jersey Department of Environmental Protection, U.S. Fish and Wildlife Service – New Jersey and American Bird Conservancy to restore the habitat. Working against the clock, trucks moved tons of sand into place in prime horseshoe crab spawning areas, creating gently sloping beaches for the incoming crabs. By May 15, the restored shore was covered with spawning crabs, and researchers counted an estimated 26,000 Red Knots. In October 2013, the Department of the Interior named NFWF to administer a $100 million competitive grants program for Sandy-affected states to support restoration and coastal resiliency. Funded projects will help restore natural systems and protect communities, fish and wildlife from the impact of future storms. Said Interior Secretary Sally Jewell, “NFWF will use its network of partners to promote the grant opportunity, aid potential grant applicants in shaping proposals that meet our objectives, and identify opportunities to leverage the $100 million with other funding sources to rebuild, restore, and research natural defenses that protect communities. I am certain that we will see innovative ideas and projects that will help us be much better prepared the next time a super storm rolls up the Atlantic coast.” </t>
  </si>
  <si>
    <t>A Submerged Threat in
San Francisco Bay</t>
  </si>
  <si>
    <t>Restoring the underwater health of major estuaries is a complex process. The pressures on the ecosystem, the economic needs of the community, and the scale of the restoration all factor into the equation. San Francisco Bay is facing such a balancing act as it begins the task of removing thousands of decayed wooden pilings, some decades old, that leach toxic creosote into its waters. A single marine piling contains over 60 gallons of creosote, a coal-based sealant. As it sinks into the sediment, it contaminates the entire food chain, including the eelgrass and oysters that purify the estuary. Fish that lay their eggs on the pilings, including Pacific herring, have been particularly affected. Studies of herring eggs poisoned by creosote show a mortality rate of up to 95 percent. And as the Bay’s herring population plummets, so does the last remaining urban fishery in the U.S. Although outlawed as a sealant since 1993, creosote continues to pollute Bay waters, seeping from abandoned bridges, wharfs, and pilings. A survey of derelict pilings in 2008 mapped not only the 33,000 exposed at low tide, but also an equal number submerged below the tide line. In 2010, the San Francisco Bay Subtidal Habitat Goals Report — a 50-year conservation plan developed by state, regional and federal partners — recommended removing the pilings, but the massive cost of extraction was daunting. Local environmental organizations sought creative funding to begin the task. In 2013, NFWF responded with a $2 million grant from its San Francisco Bay Estuary Conservation Fund. The Fund, comprised of community service payments received as a result of several federal criminal prosecutions, is managed by NFWF’s Impact Directed Environmental Accounts Program (IDEA). It is dedicated to protecting and restoring the San Francisco Bay Estuary and adjacent coastal watersheds, and supports efforts to benefit fish, wildlife, and habitats, as well as projects to improve federal, state, and local enforcement of environmental and wildlife protection laws. NFWF made the first award from the San Francisco Fund to the California Coastal Conservancy, a state agency, to support an innovative effort to remove the pilings and re-establish a healthy underwater habitat. “NFWF’s support will help us implement our subtidal goals: a stronger, healthier habitat,” explains Marilyn Latta, project manager for the Conservancy. “They’re taking a huge lead on this.” The project will remove approximately 1,200 toxic pilings from the Estuary — an ambitious goal that will involve site selection, project design, permitting, subtidal habitat restoration, pre- and postconstruction monitoring, public involvement, and outreach to resource agencies and environmental stakeholders.</t>
  </si>
  <si>
    <t>The Next Generation of Conservationists</t>
  </si>
  <si>
    <t>What happens when six urban teens, deprived of cell phones, electricity, and running water, tackle a prairie dog conservation project in southeastern Arizona? They learn about the natural world, fast. During a 12-week summer project in Las Cienegas National Conservation Area in 2013, these young adults — part of the Department of the Interior’s 21st Century Conservation Service Corps program — joined in a census effort for the region’s black-tailed prairie dog population. While learning skills like stoking a campfire for a 3:30 a.m. breakfast and pitching camp in a monsoon, the group, directed by the Student Conservation Corps (SCC) and the Arizona Antelope Foundation, got a handson introduction to the hard work of conservation. NFWF provided project funding as part of its national youth initiative, which engaged more than 500 young people in conservation training at 20 locations in 2013. Partners included the Bureau of Land Management (BLM), the Bureau of Reclamation, and Wells Fargo. Las Cienegas, formerly the Empire Ranch, was the setting of classic John Ford westerns like “Red River.” Long ago, prairie dogs and pronghorn thrived there; now, both species need help. “Prairie dogs and pronghorns are climax grassland species — when they are present, the grassland is at its healthiest,” explains project manager Glen Dickens. “Neither were here 50 years ago. That’s a statement of what we do in modern wildlife management.” As part of their workday, the SCC youth observed three new colonies from viewing blinds high above the grasslands. The prairie dogs they studied are re-introduced; after mid-twentieth-century extermination by ranchers, who viewed the rodents as pests, the colonies imported from New Mexico are now reaching sustainable levels of about 100 animals each. However, even healthy groups will represent less than one percent of the former population. Participant Raquel Irigoyen-Au, a University of Arizona student, explained that the grass-eating prairie dogs help balance the ecosystem. “They help water absorb into the ground when it rains, because they till the land when they dig their colonies. They also help create homes for burrowing owls.” Healthy grasslands also provide shelter for pronghorn fawns. The SCC youth modified 26 miles of fencing during their summer stint, allowing pronghorn to range over 20,000 acres. Reflecting on the SCC program, Irigoyen-Au says she enjoyed learning about Arizona’s diverse landscapes. “I’ve grown up mainly in an urban setting, so I’m used to the comforts of a city lifestyle. Each day I learned a little more about BLM and gained a new appreciation for the wildlife in this historic site.”</t>
  </si>
  <si>
    <t>A River Reborn</t>
  </si>
  <si>
    <t xml:space="preserve">When bulldozers began to chip away at Maine’s Veazie Dam in July 2013, conservation partners including NFWF celebrated a victory in river restoration. Demolition of the 32-foot-tall structure on the Penobscot River near Bangor will help re-open more than 1,000 miles of free-flowing water for Atlantic salmon, American shad, alewife and eight other species of native sea-run fish. The action removed an obstacle that thwarted fish migration for a century. To reproduce, sea-run fish must swim inland from the ocean to reach freshwater streams, where they spawn. Dams blocking the river limit the number of fish that complete the journey. When Veazie, the lowest dam on the Penobscot, crumbled, it was a major advance in re-establishing fish populations including river herring, a focal species for NFWF since 2009. The project capped a strong collaborative effort among the Penobscot River Restoration Trust, Maine Department of Marine Resources, federal and state agencies, local conservation groups and the Penobscot Indian Nation, whose ancestral fishing grounds are now part of the restored passage. NFWF was a catalyst behind the effort, providing early funding for the creation of the Trust and sustained support over 14 years, up until the Veazie Dam demolition. In terms of the habitat regained, the project is the largest river restoration project in the country and is expected to have a major impact on the health of fish populations in Maine. Laura Rose Day, Director of the Penobscot River Restoration Trust, reported that fish quickly took advantage of expanded access to spawning areas. “At the Veazie fish trap, we saw as many fish in a day — more than 2,000 — as what had been seen in a whole year,” she said. Scientists estimate that in coming years, millions more could pass through on their way to the lakes and streams of Maine’s interior. Before the demolition, the Penobscot River Restoration Trust worked with a local energy company, Black Bear Hydro, to support increased generation capacity at six other facilities in the river basin. Investments in equipment will make sure energy generation stays at the same level as when the project began — a win for the ecosystem and local residents alike. “The word Penobscot means rocky river, or place of ledges,” said Day. “After the dam came down, our view of the river really did change. Now, we can see that cobbled shoreline and the ledges.” And below the river’s surface, deep currents hold the promise of revival. </t>
  </si>
  <si>
    <t>Channel Cats in the Windy City</t>
  </si>
  <si>
    <t>The Chicago River is as tough as its big-shoulders city, surviving the challenges of urbanization and pollution. “It’s been channelized, dredged, built on, and famously reversed,” said Margaret Frisbie, executive director of Friends of the Chicago River. “Along the way, it lost habitat.” With the support of NFWF, the 35-year-old advocacy group is expanding its effort to provide new spawning grounds for channel catfish, sunfish, and other freshwater species returning to the 156-mile system. In coming months, a remarkably simple project — the installation of 400 lengths of PVC pipe, anchored in shallow waters with superior oxygenation — will encourage channel “cats” and sunfish to spawn in waters they previously rejected. The structures follow a successful Chicago River experiment in creating floating habitats with native plants, which “proved that you could build habitat,” said Frisbie. The new devices, which act like fish condominiums, are a simple solution to encourage recovery of popular recreational species. The chosen sites will be incorporated in the Chicago River Walk, an open pedestrian walkway on the river’s south bank. Chicago is completing major investments in wastewater treatment and stormwater control, and a fall 2013 survey found more than three dozen species present in downtown waters. With improved conditions for fish, including the new habitat structures, local anglers should find improved catches. Public support for river regeneration is growing. Local supporters are documenting avian and wildlife presence along the shorelines. Meanwhile, the state legislature is considering water quality standards that would boost the health of the entire ecosystem, from mink and fox to fisheating birds. The $300,000 grant to improve river habitat is among the first to be awarded through the new Chi-Cal Rivers Fund. Administered by NFWF, the public-private partnership to revive the Chicago and Calumet waterways is comprised of eight organizations: ArcelorMittal, The Chicago Community Trust, the Crown Family Philanthropies, the Gaylord and Dorothy Donnelley Foundation, the Illinois Department of Natural Resources, the Joyce Foundation, the Metropolitan Water Reclamation District of Greater Chicago, and the Wrigley Company Foundation. Partners for the habitat project include the Illinois Department of Natural Resources, the Chicago Park District, the Metropolitan Water Reclamation District of Greater Chicago, and Crowley’s Yacht Yard. “The river has become something that metro Chicago cares about,” says Frisbie. “There’s real interest and engagement in getting access to the river, seeing its recovery, and responding to wildlife. The river is coming alive. There’s magic to that.”</t>
  </si>
  <si>
    <t>Where the Buffalo Roam</t>
  </si>
  <si>
    <t>Lewis and Clark’s first glimpse of the Northern Great Plains revealed an astonishing abundance of wildlife: elk, bison and birds beyond number. But in the intervening centuries, species that once flourished here have suffered serious losses. To conserve and restore grasslands so that native wildlife can thrive, NFWF launched its Northern Great Plains Initiative in 2013. The 10-year plan will support ranchers, tribes and other public and private interests in protecting native prairie in Montana, Wyoming, the Nebraska Sandhills and the Prairie Potholes region of North and South Dakota. Thanks to land stewardship by generations of homesteaders, much of the Northern Great Plains remains largely native grassland. Little of this habitat, however, is under strict protection. The recent resurgence in energy exploration and extraction, coupled with the conversion of grassland to row crops, has put the ecosystem at a crucial crossroads. NFWF investments through the initiative will support outreach and technical assistance for private landowners and connect them with existing conservation programs, such as those sponsored by the Natural Resources Conservation Service’s Farm Bill programs. By enrolling in the programs, the owners can protect grasslands, potholes and wetlands needed by species of concern, including grassnesting birds and waterfowl, swift fox and black-footed ferret. “Landowners who’ve been here for decades know the importance of conserving the land,” said Jim Faulstich, a ranch owner in Highmore, South Dakota. “With pressures from development coming so rapidly, we want to take advantage of whatever help is available so we can do the right thing to preserve this heritage.” Other parts of NFWF’s initiative focus on tribal lands, which harbor some of the best remaining biodiversity in the region. A project supported by BNSF Railway Foundation is helping Native Americans develop wildlife management plans to restore bison, swift fox and black-footed ferret at Montana’s Fort Belknap and South Dakota’s Pine Ridge Reservation. A grant to the Lower Brule Sioux tribe is increasing awareness of Farm Bill programs that provide incentives on working lands for conservation of ferrets and prairie dogs. Additional NFWF partners in wildlife restoration in the Great Plains include the Margaret A. Cargill Foundation, the U.S. Fish and Wildlife Service, the Bureau of Land Management and the U.S. Forest Service.</t>
  </si>
  <si>
    <t>The Chairman's Message</t>
  </si>
  <si>
    <t>Chartered by Congress in 1984, the National Fish and Wildlife Foundation remains true to its mission: to build partnerships between the public and private sectors to support conservation across the nation. Since our founding, we’ve supported more than 12,600 projects to protect and restore America’s species and habitats. We’re proud of this record of achievement. But as we celebrate our 30th anniversary in 2014, we look to a future that holds even more promise. In the past year, NFWF launched the Gulf Environmental Benefit Fund, issuing the first awards of more than $112 million to 22 projects in Alabama, Florida, Louisiana, Mississippi and Texas. As these actions made headlines, we continued our work in all 50 states, supporting 537 projects from the Chesapeake Bay to the Great Lakes, the Northern Plains and the Southwest. With additional awards of more than $49 million in federal funds and $147 million in private contributions and grantee matching funds, NFWF leveraged a total of $197 million for conservation. And we continued to add to our list of partners, from corporations and foundations to local, state and federal governments. The economic benefits of conservation are all too often unrecognized, but they are substantial. A recent report estimated that direct and indirect investments in natural resource conservation contribute $93 billion each year to the U.S. economy, and support over 660,000 jobs. NFWF’s work supports long-term and sustainable economic growth for local communities, which is vital as we face the challenges of the 21st century. As our generation, our children and our grandchildren spend more time in cyberspace, it has never been more important to nurture a love and respect of the natural world. Too many of our citizens have little or no connection to the outdoors. As NFWF continues to make a difference, one project at a time, we must also find new and innovative ways to share our appreciation for nature and our responsibility to preserve and protect our greatest inheritance.</t>
  </si>
  <si>
    <t>Western Water</t>
  </si>
  <si>
    <t xml:space="preserve">Throughout the North American West, an intense demand for water — for agriculture and other human uses — jeopardizes the health of our rivers, streams, lakes and wetlands. NFWF’s Western Water Program works cooperatively with farmers, irrigation districts, Indian Tribes and other partners to acquire and transfer established water rights from willing sellers. These and a host of related efforts improve critical flows and water-dependent habitats for at-risk fish and wildlife. The Columbia Basin Water Transactions Program, established by NFWF and the Bonneville Power Administration in 2002, has restored significant flows to dozens of rivers and streams across the Pacific Northwest, and more recently has inspired similar efforts in the Walker River Basin in Nevada and California, the Rio Grande in southern New Mexico, and the Colorado River Delta in Mexico. </t>
  </si>
  <si>
    <t>Acres for America has grown to become one of the largest and most successful public-private partnerships in United States conservation history. Launched with Walmart in 2005, it has funded 55 priority conservation projects in 31 states, the District of Columbia and Puerto Rico. The program has helped protect 854,000 acres of critical lands that provide public access and economic benefits for communities. By leveraging an additional $320 million from other public and private sources, it has vastly increased the resources available for conservation. National, regional and local organizations, private landowners and federal, state and local governments have participated in this initiative across the country.</t>
  </si>
  <si>
    <t>Great Lakes</t>
  </si>
  <si>
    <t>Threats to the Great Lakes include habitat loss and fragmentation, invasive species and pollution. Sustain Our Great Lakes is a public– private partnership between NFWF and ArcelorMittal, EPA, FWS, USDA, NOAA and NRCS that is designed to address these threats and improve the ecological health of the Great Lakes basin. From 2006 through 2013, the program awarded $37.1 million in federal and corporate partner funding; grantees matched this funding with an additional $38.2 million. This investment is helping reconnect 1,039 stream miles and restore 37,750 acres of wetland, coastal and associated upland habitat, as well as 127 miles of stream and riparian habitat.</t>
  </si>
  <si>
    <t>Polluted runoff has long degraded the Chesapeake Bay. Since 1999, NFWF’s Chesapeake Bay Stewardship Fund has helped communities restore rivers and streams through funding led by EPA and many public and private partners. To date, the Stewardship Fund has awarded more than $94.7 million, including several million in IDEA settlement funds, and leveraged $183 million more in grantee matching funds. Projects have restored 5,100 acres of wetlands and 1,500 miles of forested riparian buffers, re-connected over 120 miles of rivers and streams for fish passage, established 184 acres of oyster reefs, and preserved 540,000 acres of forest and farmland.</t>
  </si>
  <si>
    <t>For 30 years, NFWF has pursued a single mission: to protect and restore our nation’s fish, wildlife and habitats. We are the nation’s largest conservation funder, supporting projects across the United States and abroad to ensure that our precious natural heritage thrives. Powered by funding from federal and state agencies, corporations, foundations and individual donors, NFWF creates dynamic partnerships to help solve complex conservation challenges. From coral reefs to grasslands, forests and deserts, we use the best science to implement major programs with measurable impact. Here, we share a few examples of our work in 2013.</t>
  </si>
  <si>
    <t>In 2010, BP joined with NFWF to establish the Recovered Oil Fund for Wildlife, a program to support species imperiled by the oil spill in the Gulf of Mexico. The fund was made possible with proceeds from BP’s share of net revenue from oil recovered from the Deepwater Horizon site and continues to support priority conservation projects. In Alaska and Canada, BP Alaska has provided support for vital research on Beaufort Sea polar bears. BP has also helped to establish the Alaska Sea Duck Fund to monitor imperiled sea duck populations, with an emphasis on eiders.</t>
  </si>
  <si>
    <t>Great Migrations</t>
  </si>
  <si>
    <t>Pronghorn, North America’s fastest mammals, faced fences, highways and other man-made impediments as they migrated to and from their wintering grounds in Wyoming. Hundreds perished each year. Starting in 2005, NFWF focused on pronghorn habitat loss, supporting research, modification of fencing, and easements on lands along the route. Those efforts led to state construction of two new wildlife overpasses and a series of underpasses along Route 191 designed to save pronghorns from deadly interactions with traffic. Partners celebrated as the herd used the overpasses for the first time in 2012.</t>
  </si>
  <si>
    <t>SHELL OIL COMPANY’s Shell Marine Habitat Program funds conservation projects that benefit marine and coastal habitats and species in the Gulf of Mexico, Long Island Sound and Alaska. The program has led the remarkable recovery of the endangered Kemp’s ridley sea turtle along the Texas coast. Shell also helped NFWF establish the Shell Polar Bear Fund. In 2013, Shell expanded its partnership to support the conservation of cold water river systems in Pennsylvania, and the Eastern brook trout populations that rely on them.</t>
  </si>
  <si>
    <t>The CONOCOPHILLIPS SPIRIT of Conservation Migratory Bird Program, launched in 2005, conserves threatened birds and their habitats around the world. It has provided funding for 55 projects in 12 states and five countries, protecting or enhancing more than 109,000 acres of priority bird habitat. ConocoPhillips in Alaska also has partnered with NFWF since 2003 to support polar bear research and Cook Inlet beluga whale conservation projects.</t>
  </si>
  <si>
    <t>A revival for streams and salmon</t>
  </si>
  <si>
    <t>2012 NFWF Annual report</t>
  </si>
  <si>
    <t xml:space="preserve">A powerful multi-state effort to improve river and stream flows for imperiled fish in Oregon, Washington, Idaho and Montana celebrated a landmark anniversary in 2012. The Columbia Basin Water Transactions Program, a partnership between NFWF, the Bonneville Power Administration and Northwest Power and Conservation Council, marked its tenth year with its most successful performance to date. With a 2012 investment of $4.76 million, agency, tribal and nonprofit partners secured more than 112,550 acre-feet of instream water from willing landowners to restore flows to high-priority, fish-bearing stream habitat across the region. Since 2003, NFWF has worked with Bonneville Power to fund more than 340 water transaction projects. Voluntary agreements with water rights holders in the Basin are reclaiming habitat for salmon and other species by limiting the amount of water diverted for irrigation in spring and early summer. Transactions across the 220,000- square-mile watershed are not only reconnecting a broken network of streams for spawning fish, but also providing important benefits for the landowners. “Irrigators are really happy with the changes,” said Morgan Case, a staff biologist for the Idaho Water Resource Board. Because their agreements support replacement of antiquated irrigation systems and monitoring devices, “it’s easier for them to irrigate.” She added that the gains for wildlife, shared by word-of-mouth, have spurred neighbors to learn more. “Fish are returning to streams where they haven’t been seen in decades,” said Case. “We had one landowner who hadn’t seen spawning salmon since he was a little kid.” “There’s evidence that improved flows are making an impact,” agreed Chris Furey, a policy analyst at Bonneville Power Administration who manages the federal agency’s partnership with NFWF. “For instance, the program is seeing biological research that links the added flows to areas of increased salmon redds (nests).” Active collaborations, he said, keep the momentum going. “All these different entities working together allow us to share more regional knowledge and provide insights for people working on the ground.” The Columbia Basin Water Transactions Program is the first regional effort in the U.S. to enhance flows in tributaries compromised by legal water diversions. Now, the incentive-based initiative developed with Bonneville Power is becoming a model for other western states. In recent years, NFWF has launched similar large-scale efforts in Nevada’s Walker Basin and the Rio Grande, where transactions can help address competing water claims and improve conditions for fish and wildlife.  </t>
  </si>
  <si>
    <t>Investments for future gains</t>
  </si>
  <si>
    <t xml:space="preserve">The 2010 Deepwater Horizon oil spill in the Gulf of Mexico focused attention on an ecosystem in the throes of a long-term decline. NFWF funded immediate actions to boost wildlife populations affected by the spill and continued those efforts in 2012, joining with partners to restore habitat for many species that live in or migrate through the region. The stakes are high. The precarious health of the Gulf ecosystem affects more than 1 billion birds (60 percent of all bird species in North America), including at least 120 species of shorebirds, waterfowl, waterbirds, and seabirds. Gulf waters shelter a myriad of marine fish and wildlife, with more than 40 species of snappers and groupers, sharks, bluefin tuna, and five of the seven globally recognized species of sea turtles. With so much at risk, effective management of ongoing restoration actions is crucial. Since the oil spill, NFWF has identified and funded over 75 large-scale conservation projects benefiting the Gulf, with a total investment of more than $22.9 million. Actions for endangered sea turtles, a long-term NFWF focus, have already shown results. “Funding provided through NFWF’s Recovered Oil Fund for Wildlife made it possible, for the first time ever, to actually work with private property owners to retrofit problem lights around Florida, and the results have been remarkable,” said David Godfrey of Sea Turtle Conservancy. Godfrey estimates that the 70 retrofits completed have saved 10,580 hatchlings from death or disorientation from artificial beachfront lighting. In coastal Louisiana and along critical flyways, researchers have documented dramatic increases in the number of migrating waterfowl on agricultural lands flooded after the spill to create additional habitat. The project with hundreds of farmers, led by NFWF and partners such as Ducks Unlimited, Mississippi Wildlife and Natural Resource Conservation Service, was designed with a minimum three-year timeline to extend wildlife benefits. With community service payments managed by NFWF’s IDEA (Impact-Directed Environmental Accounts) department and other contributions, additional projects enhanced conditions for Gulf species. A $100,000 payment from a ship pollution case, for example, helped Audubon Florida to protect nesting areas for endangered Gulf shorebirds. As settlement funds from the Deepwater Horizon oil spill provide the long-term resources needed to begin restoring the Gulf’s natural resources, we will continue to work with affected communities to shape effective investments for a healthy future.  </t>
  </si>
  <si>
    <t>Journey of the millerbirds</t>
  </si>
  <si>
    <t xml:space="preserve">Five years ago, a small Hawaiian warbler known as the Nihoan Millerbird was causing big concerns for conservation biologists. Over three decades, the population of the species had shrunk to fewer than 1,000, all of them on the single island of Nihoa. Scientists feared that the millerbird could disappear unless a second, viable colony was established elsewhere. The logistics were complex. Relocation to Laysan Island, which millerbirds had once inhabited, would entail selecting the right birds for genetic diversity, bringing them into captivity, and completing a harrowing 650-mile journey by boat. Rocky shores and rough surf would make the transfer hazardous. With the birds’ high metabolic rate, the stresses of the trip might be more than they could endure. After evaluating the risks with partners, NFWF identified the millerbird relocation as a cost-effective project that could make an immediate positive impact on the species in a relatively short time. We worked with the American Bird Conservancy, the U.S. Fish and Wildlife Service, The Nature Conservancy and the San Diego Zoo to work out the many factors necessary for a successful transfer. In August 2011, after months of planning and several trial runs without the birds, two dozen were caught and successfully moved from Nihoa to Laysan Island. What followed surprised even veteran biologists. Only four to six weeks after they arrived, the millerbirds began to nest, months earlier than normal. In February 2012, the first young millerbird fledged from the nest — the first fledgling on Laysan Island in over 100 years. Astonishing nesting success continued through the rest of the year, with scientists reporting four breeding “spikes” in 2012, twice the normal rate. “Everything about this project has been remarkable, but especially the hardiness and terrific breeding success of the millerbirds,” said Dr. George Wallace, Vice President for Oceans and Islands at American Bird Conservancy. Another 26 birds were taken from Nihoa to Laysan in August 2012, using the process pioneered the year before. Survivorship on Laysan appears high, and about two dozen young have now fledged on the island. The next hurdle is whether the fledglings will breed. If that occurs, as experts anticipate, the world’s millerbird population may double in the next decade — a remarkable comeback for a species listed as endangered for 30 years.  </t>
  </si>
  <si>
    <t>A neighborhood creek, no longer neglected</t>
  </si>
  <si>
    <t xml:space="preserve">Watts Branch, a tributary of the Anacostia River in Washington, D.C., faces challenges common to many urban streams: trash, toxins, and torrents of stormwater that erode banks, destroy riparian habitat, and flood property. Seventy percent of the District’s Anacostia watershed is paved and densely developed. When rain gushes into the river from streets, roofs, and sidewalks, it acts “like a fire hose in a sandbox,” destroying stream banks and pushing sediment downstream to the river and the Chesapeake Bay. Yet the District of Columbia and partners are reclaiming Watts Branch, just two miles from the U.S. Capitol, as part of a comprehensive plan to restore the troubled Anacostia. Egrets and herons now fish along the stream, and families stroll on a riverside path. The District Department of the Environment led a project to reduce stormwater at the source, stabilize fragile banks, and create ten acres of forested buffer along the stream. The turnaround was supported by NFWF’s Chesapeake Bay Stewardship Fund, which receives funding from EPA, other federal agencies and NFWF corporate partners including FedEx, Altria, and Walmart. Even before professionals set to work on restoring the stream banks, Washington Parks and People, a non-profit dedicated to restoring the capital’s green spaces, removed trash and invasive species, and later planted 600 trees in upland neighborhoods, schoolyards and parks. Another 6,000 new shrubs and plants stabilized the banks. Meanwhile, 600 elementary students nurtured and planted wild rice, pickerelweed and arrow arum in the stream shallows to filter sediment and bacteria. Municipal cooperation was essential for complex infrastructure improvements, such as DC Water’s removal of five in-stream sewer crossings and replacement or repair of 4,000 feet of leaking sanitary sewer line. City workers also labeled each of the 865 storm drains in the Watts Branch watershed, reminding neighbors to keep streams clean. With a goal of reducing Watts’s erosion by 77 tons per year, the project has already had positive effects. “We’re seeing stream bank vegetation thrive where there used to be five-foot cliffs of sand and clay,” says Josh Burch of the District Department of the Environment, which directed the project. Recent wildlife sightings in this urban stream include great blue and night herons, raptors, beavers, muskrats, water snakes, a plethora of butterflies, and even an American eel.  </t>
  </si>
  <si>
    <t>Path of the pronghorn</t>
  </si>
  <si>
    <t xml:space="preserve">The epic migration of pronghorn across Wyoming is one of the longest of its kind in North America. In recent years, it had become one of the most treacherous. Along the path to and from the animals’ wintering grounds, new development, fencing, and highways were blocking the age-old passage. The antelope-like pronghorn, the fastest mammals on the continent, were no match for trucks and tractor-trailers traveling on busy state roads. Twice a year, thousands of them converged on a particularly dangerous bottleneck on Route 191, dodging vehicles as they crossed the highway. More than 700 pronghorn and mule deer had been killed and injured along a 27-mile stretch since 2007. In 2012, a unique solution provided a safer way: the opening of two new wildlife overpasses and a series of underpasses designed to save the pronghorn and other animals from deadly interactions with traffic. Funded by the Wyoming Department of Transportation, the structures in Sublette County near Trappers Point were tested for the first time as the herd moved south in October. Biologists monitoring the site reported that the pronghorn used the crossing without hesitation, springing across the bridges as they continued south. That successful outcome, cheered by many partners, was more than eight years in the making. Since 2005, NFWF had supported a multi-tiered approach to saving the path of the pronghorn. After convening initial discussions with federal and state agencies, we launched a wider examination of pronghorn habitat loss. In 2008 and 2009, we funded extensive modifications to fences on private lands to ease the migration. We also funded research to identify primary threats to pronghorn. In 2010, NFWF supported a permanent easement on priority lands within the route through the Acres for America program, a partnership with Walmart. Jon Beckmann, the Wildlife Conservation Society ecologist who conducted the study funded by NFWF, noted that as pronghorn habitat continues to shrink, protecting the remaining migration routes becomes even more crucial. “Almost 75 percent of the pronghorn’s long-distance migration routes have been lost,” he said. With their ancient path now partially elevated and far more secure, the pronghorn of the Upper Green Valley can follow their instincts, finding the food and refuge essential to their survival.  </t>
  </si>
  <si>
    <t>Scaling up sturgeon recovery</t>
  </si>
  <si>
    <t xml:space="preserve">The lake sturgeon is a survivor. Since the Jurassic period, this mighty fish has spawned in fast-moving rivers, with females often living to 150 years old. In 2012, NFWF and Michigan Sea Grant embarked on a unique project to promote the survival of Great Lakes sturgeon, whitefish, and other species in an unlikely urban location: the Detroit River. The effort is part of Sustain Our Great Lakes, a comprehensive program to restore and preserve the fragile habitats and ecosystems of the world’s largest surface freshwater system. With over $28.9 million in grants, the seven-year-old program is a public–private partnership with ArcelorMittal, the U.S. Environmental Protection Agency, the U.S. Fish and Wildlife Service, the U.S. Forest Service, the National Oceanic and Atmospheric Administration and the Natural Resources Conservation Service. The lake sturgeon project entails construction of an artificial reef on a one-acre site in the Detroit River, within sight of downtown’s Ambassador Bridge. It will sink 99 tons of limestone rocks 30 feet underwater to restore a spawning area for the fish. The undertaking is the latest chapter in a long-term, bi-national and multisector collaboration involving the U.S. Geological Survey, U.S. Fish and Wildlife Service, Michigan Department of Natural Resources, and Canadian and private sector partners. Recent projects have created other artificial reefs, and monitoring data show that sturgeon and other species are using them. Those data are collected from high-tech listening posts, which pick up signals from tagged fish passing through the river system. “We’re tracking the fish at all life stages,” says project principal investigator Jen Read of the University of Michigan. “That includes adult spawners, egg deposition on the reef, larval fish hatching and juvenile fish downstream.” The Detroit River reef is part of a broad NFWF effort to help restore lake sturgeon populations across the Great Lakes basin. Since 2006, the Sustain Our Great Lakes program has invested more than $3.3 million in six projects that are benefiting this species, including a sturgeon project along the Menominee River in Wisconsin and Michigan. Reconnecting this historic river spawning habitat with Lake Michigan is expected to increase the sturgeon population in the lake by 600 percent over two to four generations.  </t>
  </si>
  <si>
    <t>New allies for an imperiled ecosystem</t>
  </si>
  <si>
    <t xml:space="preserve">In the Carolina low country and throughout the Southeast, the longleaf pine forest that once dominated the landscape now occupies less than three percent of its historic range. The trees provide shelter and sustenance for many species including the diminutive red-cockaded woodpecker, listed as endangered since 1970. Red-cockaded woodpeckers (or RCWs) feed on insects under longleaf pine bark and drill in the cavities of the mature or dead trees. The hollows are also used by dozens of other vertebrate species, contributing to the richest coastal biodiversity system in the United States. “Taking care of RCWs helps everything else. They are the engine driving the ecosystem restoration train,” says Ralph Costa, a former RCW Recovery Specialist for the U.S. Fish and Wildlife Service. In just ten years, NFWF investments have helped the overall bird population surge to over 7,200 clusters in the region stretching from North Carolina to Florida. Other wildlife, from the gopher tortoise to the pine snake, rely on the same longleaf habitat. To protect both the forest and the species that depend on it, and to help ensure that the military mission of U.S. Department of Defense (DOD) bases and installations in the Southeast is maintained, NFWF signed its first-ever agreement with the DOD in 2011. It targets restoration of longleaf forests in high-priority buffer lands around DOD installations. Building on this relationship in 2012, NFWF developed a new partnership with the U.S. Navy and Marine Corps for Camp Lejeune, North Carolina. The initiative will focus on conserving and restoring important lands around Camp Lejeune in order to create high-quality habitat for red-cockaded woodpeckers. The DOD alliance builds on a decade of public, corporate and non-profit cooperation in restoring longleaf habitat and recovering RCW populations. NFWF’s longleaf conservation initiative seeks to restore longleaf pine on 150,000 acres across the southeastern U.S. and enhance wildlife habitat on 1.5 million forest acres over the next five years. The public-private effort includes support from founding partner Southern Company, along with its four operating companies (Alabama Power, Georgia Power, Gulf Power, and Mississippi Power), and a new partnership with International Paper, which invests in sustainable management of the forests that supply its raw materials.  </t>
  </si>
  <si>
    <t>Wild spaces for waterfowl</t>
  </si>
  <si>
    <t xml:space="preserve">The vast prairie of the Northern Great Plains is an iconic American landscape that shelters both grassland bird species and migrating waterfowl. During the nation’s great western expansion in the 19th century, great swaths of it were settled and cultivated, and more than 90 percent of the area was converted to cropland. Agriculture remains the primary land use in this part of the country, but remnants of the original native mixed-grass prairie / wetland ecosystem, known as prairie potholes, survive. These wild places offer essential nesting areas for a duck population that still numbers more than 10 million. Critical easement programs help to provide habitat for waterfowl species like the Blue-winged Teal, American Wigeon, Northern Pintail, Canvasback, and Northern Shoveler. Recognizing the importance of the prairie potholes, NFWF works with the U.S. Fish and Wildlife Service and leading conservation groups, such as Pheasants Forever and Ducks Unlimited, to protect native prairie. In 2007, $1 million in NFWF funding helped conserve more than 14,000 acres in North and South Dakota. In 2012, we launched a new effort to improve stewardship of private lands: the Conservation Partners Program. With the goal of engaging private landowners in conservation efforts, this partnership with the Natural Resource Conservation Service (NRCS) brings together resources from both the public and private sectors to save vanishing habitat. Conservation Partners focuses on providing technical assistance to landowners engaged in new conservation projects. The program, which emphasizes the need to keep agricultural lands working, supported 69 projects in 12 areas of the U.S. in its first year, including prairie work in North and South Dakota, Montana and Minnesota. Partners included Wells Fargo and Budweiser. “Conservation Partners is helping ranchers and farmers with issues like soil health, water quality, and flood reduction, which have a direct effect on species and ecological processes,” said Danielle Flynn, National Biologist at NRCS. “Removing fencing, managing grazing areas, and designing sustainable landscape plans are things that can have a positive impact on our natural resources. With the technical know-how to implement these kinds of projects, private landowners can help to expand habitat protection and restoration in special places like the prairie potholes.”  </t>
  </si>
  <si>
    <t>After the storm</t>
  </si>
  <si>
    <t xml:space="preserve">Hurricane Sandy surged up the Eastern Seaboard in October 2012, devastating coastal communities in eight states. The storm was catastrophic in the mid-Atlantic, causing 199 deaths and $200 billion in property damage from North Carolina to New England. Sandy’s high winds and water moved masses of coastal sediments and large debris, eroding important nesting islands and blowing out dikes on impoundments managed specifically for migratory birds. Large volumes of raw sewage, sediment, contaminants and debris spewed into inlets and bays, degrading the critical coastal areas that shelter fish and wildlife. As the storm subsided, NFWF and partners began immediate consultations with federal and state agencies to assess the ecological impacts of Sandy and determine the most effective actions to restore and protect the species and habitats at risk. Our Hurricane Sandy Wildlife Response Fund supported a set of crucial surveys of on-the-ground needs before the large-scale restoration effort commenced. The reports, by the Manomet Center for Conservation Sciences, the American Littoral Society, the Hudson River Foundation and the University of Maryland Center for Environmental Science, identified short- and long-term priorities for the multi-billion-dollar restoration ahead. Key recommendations include actions at more than 100 sites from Massachusetts to Virginia, focusing on coastal areas where threatened or endangered species breed or migrate. The reports emphasized restoration of eroded beaches, dunes and shorelines, removal of debris, and repairs of structures protecting wetlands. The proposed projects would not only target damage from the hurricane, but also allow coastal areas to withstand future major storms. Most importantly, they would restore habitat. “Hurricane Sandy did significant damage to some long-term conservation work,” said Stephen Brown, director of the shorebird science division at the Manomet Center. “Important habitats for high-priority species have been altered by this storm.” In the past five years alone, NFWF has invested more than $105 million into 750 projects in the areas affected by the hurricane. Understanding the situation on the ground and developing a post-Sandy conservation strategy are vital steps in ensuring the long-term survival of native species and restoring the ecosystem.  </t>
  </si>
  <si>
    <t>The trickle-down solution</t>
  </si>
  <si>
    <t xml:space="preserve">As the snowpack of the Sierra Nevada melts each spring, it releases essential freshwater to the dry valleys of central California. Spreading across high mountain meadows, as nature intended, the water recharges groundwater aquifers, creating a lush habitat that sustains fish, frogs, birds and other wildlife. The melted snow quenches landscapes as far away as the San Francisco Bay, benefiting a host of species along the way. Over the years, thousands of these “wet meadows” became degraded. In some cases, ranchers and farmers dug deep channels in the land, which allowed water to rush through. Once-saturated meadow habitat changed from wet to dry. Groundwater levels, no longer replenished by the snowmelt, receded. And native species struggled to survive. NFWF’s Sierra Meadows program, begun in 2009, works with the U.S. Forest Service and other partners on restoration projects that allow the meadow ecosystem to return. The program also supports learning about the effects of meadow restoration and the conservation benefits that accrue downstream. Surveys indicate that, by bringing water back, the program has positively affected several bird populations. Among them is the willow flycatcher, listed as threatened in California since 1990. A dozen diverse Sierra meadow restoration actions supported by NFWF are now underway. Corporate partner Coca Cola joined the effort in 2012, contributing financial backing and lending employees from its San Leandro facility for a volunteer event to restore Indian Valley, a 500-acre meadow atop the Sierra Divide. The firm’s involvement is partofacorporatecommitmenttosustainablewaterprojects through its “Return What We Use” campaign; the increased groundwater storage from the Indian Valley project is estimated at 305 million liters / year. As restoration efforts continue, other imperiled Sierra species — mountain yellow-legged frog, Yosemite toad, Lahontan cutthroat trout and more — will benefit. Drop by drop, the high meadows ecosystem is becoming wet and wild again.  </t>
  </si>
  <si>
    <t>Chairman’s message</t>
  </si>
  <si>
    <t xml:space="preserve">Every day, in projects in all 50 states and abroad, NFWF and its partners tackle real-world environmental problems. Our issues are as small as an endangered Hawaiian songbird, and as immense as the freshwater needs of our western states. In each case, our approach is the same: we work with communities to implement science-based strategies to achieve positive results, balancing the needs of both people and wildlife. Since our founding by Congress in 1984, NFWF has built strong ties to large and small conservation organizations, foundations, corporate supporters, and federal, state, tribal and local agencies. By combining our knowledge and resources, our joint projects are helping to bring back salmon populations in the Northwest, longleaf pine forests of the Southeast, endangered seabirds in the Pacific, and more. Our list of partners and projects continues to grow. In 2012, NFWF supported a total of 505 projects. We used $42.6 million in federal funds as a springboard to leverage an additional $149.5 million in private contributions and grantee matching funds, for a total investment of more than $192 million. As this report went to press in January, we learned that NFWF had been named to manage nearly $2.4 billion from BP stemming from the settlement of charges from the 2010 Deepwater Horizon explosion and oil spill. In the years to come, we will apply these funds to projects that demonstrably benefit the Gulf’s natural resources. NFWF has more than two decades of conservation experience in the Gulf. We’ve been part of the post-spill restoration effort from the start, disbursing funds from community service payments and other sources for projects to bolster species affected. We pledge to work with all stakeholders to manage the settlement funds for maximum impact. Our shared goal is a vibrant future for our country’s richest marine ecosystem.  </t>
  </si>
  <si>
    <t>Exeutive Summary</t>
  </si>
  <si>
    <t xml:space="preserve">Our nation’s natural heritage — a vast array of fish and wildlife species in many ecosystems — is a legacy that all of us cherish. When this interdependent web of life is damaged by acts of man or nature, that legacy is put at risk. NFWF works to protect and restore the health of natural ecosystems so our native species can thrive. We use the best science to forge effective responses, joining with a network of public and private partners to solve complex conservation challenges. In 2012, we supported more than 500 vital actions to benefit fish, wildlife and their habitats for generations to come. Here are a few of our stories.  </t>
  </si>
  <si>
    <t>In 2010, BP joined with NFWF to establish the Recovered Oil Fund for Wildlife, a program to support species imperiled by the oil spill in the Gulf of Mexico. The fund was made possible with proceeds from BP’s share of net revenue from oil recovered from the Deepwater Horizon site. In Alaska and Canada, BP Alaska has provided support for vital research on the Beaufort Sea polar bear. BP has also helped to establish the Alaska Sea Duck Fund to monitor imperiled sea duck populations, with an emphasis on eiders.</t>
  </si>
  <si>
    <t>The ConocoPhillips SPIRIT of Conservation Migratory Bird Program, launched in 2005, conserves threatened birds and their habitats around the world. It has provided funding for 39 projects in ten states and five countries, protecting or enhancing more than 84,000 acres of priority bird habitat. ConocoPhillips in Alaska has partnered with NFWF since 2003 to support polar bear research and Cook Inlet beluga whale conservation projects.</t>
  </si>
  <si>
    <t>The Shell Marine Habitat Program funds conservation projects that benefit marine and coastal habitats and species in the Gulf of Mexico and Alaska. The program has led the remarkable recovery of the endangered Kemp’s ridley sea turtle along the Texas coast. Shell also helped NFWF establish the Shell Polar Bear Fund.</t>
  </si>
  <si>
    <t>Chevron</t>
  </si>
  <si>
    <t>Chevron Alaska’s partnership with NFWF supports ongoing photo-identification of the Cook Inlet beluga whales, which helps to identify individuals and obtain accurate population estimates. This data helps NOAA and other partners develop recovery plans for this endangered species.</t>
  </si>
  <si>
    <t>Longleaf Pine</t>
  </si>
  <si>
    <t>https://web.archive.org/web/20170204040040/http://nfwf.org/2011AR/index.shtml#</t>
  </si>
  <si>
    <t xml:space="preserve">The longleaf pine forest of the American Southeast once covered more than 90 million acres from Virginia to Texas. Carpeted with a lush grassland understory, it is one of the most diverse ecosystems on Earth, home to red-cockaded woodpeckers, bobwhite quail, gopher tortoises, indigo snakes and other species.   The longleaf pine forest extends across nine southeastern states. Because a significant amount of the remaining forest is found on military installations and public lands, restoration program partners include several federal agencies.  As the region’s population multiplied and land was cleared and converted to other uses, the forest diminished. Without wildfires to spark new growth and control competition from hardwoods and invasive species, the trees’ ability to regenerate weakened. By the end of the twentieth century, only three million acres of longleaf pine remained. Though the ecosystem has diminished dramatically, the acres that remain continue to be highly diverse, with more than 600 species of plants and animals remaining.  In 2004, Atlanta-based Southern Company saw an opportunity to make a difference, teaming with NFWF to establish the Longleaf Legacy Program. Together, the partners have invested more than $8.7 million in projects that will restore more than 87,000 acres of longleaf pine forest. The action will substantially accelerate the pace of recovery of species like the red-cockaded woodpecker and others that reside here.  “We don’t just fund what people ask for; we challenge them to stretch themselves and through that process, they share their learning with us. It’s very important to have a relationship built on mutual respect and trust, because they see us as an active partner and not just a donor,” said Leslie Montgomery, Southern Company’s environmental stewardship program manager.  Montgomery noted that the company’s 10-year commitment gives the program further credibility. “This is a signature program that will be operating for many years,” she said. “Having that focus and knowing that it’s going to be sustained definitely gives us the capability to get others involved.” Partners including The Nature Conservancy, the National Wild Turkey Federation, the Longleaf Alliance and state and local agencies are putting funds to use across the Southeast.  A further boost to restoration of the forest is the Longleaf Stewardship Fund, launched in December 2011 to advance the goals of the Range-Wide Conservation Plan for Longleaf Pine. With added financial and technical resources from the Department of Defense, the Natural Resources Conservation Service, the U.S. Forest Service and the U.S. Fish and Wildlife Service, the landmark public–private partnership fund will build on the success of the Southern Company partnership and expand the initiative to nine states within longleaf pine’s historic range.  “NFWF has a business approach to conservation, focused on delivering results and engaging people, and that’s what we wanted to do,” Montgomery said. “I’m a firm believer that you’re going to get a better result if all partners are vested in the outcome.”  </t>
  </si>
  <si>
    <t>Shenandoah</t>
  </si>
  <si>
    <t xml:space="preserve">As a cradle for American history and culture, the Shenandoah River Valley is unsurpassed. Its majestic vistas have inspired poets and painters, but its streams are unhealthy, troubled by pollution that threatens fish and wildlife.   The Shenandoah River, renowned for its beauty, is the principal tributary of the Potomac River. It extends through northwestern Virginia and West Virginia on the west side of the Blue Ridge Mountains.  The Shenandoah’s brook trout, which live exclusively in the coldest and cleanest waters, are the only trout native to much of the eastern United States. “A lot of people relate to brook trout because they remember fishing for them as a kid,” said Libby Norris of the Chesapeake Bay Foundation. But generations of timber harvest, agriculture, mining, urbanization and unrestricted cattle grazing have taken a toll on river and forest. The changes have affected water quality and put trout into hot water, literally, as the river’s protective canopy of trees vanishes and shade disappears. Now, brook trout are found only in scattered headwater streams.  NFWF partners are restoring brook trout populations and the rivers and streams where they reside, and the results will be felt far from the valley. Land­owners are taking action to replant trees, which stabilize the banks and shade the waters, keeping them cooler. They’re also erecting fences to keep cattle out of streams, which reduces erosion and makes water cleaner for trout.  “Doing right by brook trout helps the Chesapeake Bay,” explained Seth Coffman of Trout Unlimited. “If we can restore a stream to a condition that supports trout, we also improve water quality downstream, benefiting water users in local communities.”  “Farmers are amazing businessmen to balance budgets on such a thin margin,” said Norris. “It doesn’t do them any good to have topsoil in the stream or cows getting sick in impaired waters.” However, faced with the vagaries of commodity pricing and encroaching urban development, farmers often lack the resources to put conservation measures in place.  Teaming up with the U.S. Environmental Protection Agency, Trout Unlimited, and the Natural Resources Conservation Service, NFWF funds restoration projects and field staff who meet with landowners to answer questions and build relationships. “Not every situation has the same solution,” said Coffman. “By working closely with farmers, we tailor conservation plans to meet the needs of streams and farming operations.”  With the help of its federal funding, NFWF is allocating money where it can do the most good for brook trout, the Shenandoah River and the Chesapeake Bay. “We are very grateful for NFWF grants because they’re flexible,” said Norris. “We can all work collaboratively to do exactly what the farmer and fish need on the ground — and in the water.”  </t>
  </si>
  <si>
    <t>Alaska</t>
  </si>
  <si>
    <t xml:space="preserve">A disastrous 2004 shipping accident in the Aleutian Islands — the grounding of the M/V Selendang Ayu, which spilled 336,000 gallons of heavy fuel oil into the waters of a National Wildlife Refuge —  underscored the perils inherent in marine transportation through the region. After the tragedy, which took the lives of six crew members, NFWF’s Impact-Directed Environmental Accounts (IDEA) program joined the U.S. Coast Guard and the State of Alaska to implement a plan aimed at preventing similar accidents.   The Alaska Maritime National Wildlife Refuge provides 3.4 million acres of remote and spectacular habitat in the Aleutian Islands, which stretch more than 1,000 miles from the mainland into the Bering Sea.  This part of the frigid Bering Sea, where storms and severe conditions prevail, is part of the Great Circle Route, traveled by thousands of cargo ships and tankers each year. The route passes through the vast and productive Alaska Maritime National Wildlife Refuge, which hosts the largest nesting population of seabirds in North America and provides an important stopover site for migratory seabirds from several continents. It also intersects with some of the world’s most productive commercial fishing grounds.  When the effects of the M/V Selendang Ayu incident killed thousands of migratory birds and oiled 20 miles of coastline, the need for a comprehensive examination of the risks of vessel accidents in the area gained new importance. A federal court settlement required the company responsible to pay $3 million to NFWF’s IDEA program, to be used to address risks related to shipping traffic in the sensitive environment.  Since 2009, NFWF’s IDEA team, together with the U.S. Coast Guard and the State of Alaska, has overseen a comprehensive evaluation of the risk of vessel accidents and spills in the Aleutian Islands. The first phase of the Aleutian Islands Risk Assessment (AIRA) study was completed in September 2011 with the issuance of a Summary Report culminating two years of research, discussions and expert recommendations from an advisory panel of stakeholders. Some of the proposed risk reduction options include stationing additional emergency towing systems for vessels in distress and improving the existing Automated Identification System that tracks ships.  “The large problem is that there are limited resources and it’s a very remote area,” said U.S. Coast Guard Lieutenant Commander Michael R. Franklin, a member of the AIRA management team. “By focusing on the risks and working on the options we’ve identified, we can reduce risk greatly.” The second phase of the AIRA is now underway, with the ultimate goal of improving environmental safety of shipping operations in the region.  </t>
  </si>
  <si>
    <t>GULF OF MEXICO</t>
  </si>
  <si>
    <t xml:space="preserve">Since the Deepwater Horizon spill in the Gulf in 2010, NFWF has invested nearly $23 million to bolster populations of affected wildlife — particularly sea turtles, marine fish, shorebirds, water birds and migratory waterfowl. That response, built on NFWF’s 20-year history of conservation in the Gulf and a science-based strategy, is paying remarkable dividends.   The Gulf of Mexico is America’s richest marine ecosystem and a nursery for many species. Wildlife rely on a variety of habitats including wetlands, beaches, reefs and offshore waters.  Sea turtles, long a NFWF focus, made significant gains in 2011. After lights were retrofitted to restore darkness along more than eleven miles of prime beach­front nesting habitat, an estimated 12,000 hatchlings made it safely to the water without disorientation. Other projects to limit disturbances of sea turtle nests helped to save an additional 150,000 hatchlings that would otherwise have been lost to animal predators. In addition, a program that supplied 183 Gulf fishermen with TEDs (devices that allow turtles to escape from fishing nets) prevented further mortality of turtles at sea.  Offshore, NFWF support helped fishermen comply with recent regulations designed to protect bluefin tuna, a species under pressure from commercial fishing in the Gulf. Fishermen now are required to use “weak” hooks designed to straighten out under a heavy load, allowing the massive adult tuna that produce the most eggs to slip back into the sea alive. To assist with compliance, NFWF offered vessel captains vouchers to acquire 1,000 weak hooks — a solution adopted by more than 87 percent of the fleet in the critical year after the Gulf oil spill.  “We do go to great lengths to protect the resource and our way of living,” explained Captain Mike Carden, a participant in the program. “Using the weak hook is just part of the big picture.” Looking forward, NFWF has developed a five-year strategy designed to support greater sustainability of Gulf fisheries.  NFWF and its partners also enhanced habitat and food sources for migratory waterfowl along the Gulf coast and in critical flyways, establishing more than 500,000 acres of alternative wetland habitat for dozens of species. Researchers have documented dramatic increases in the use of these agricultural lands by migrating and overwintering waterfowl, water birds and shorebirds.  Even more significant is the observation that survival may be higher for ducks using these habitats, compared to ducks that forage elsewhere. Ongoing active management of the wetlands, amplified by additional grants in 2011, is providing much-needed habitat as the Gulf’s fragile shores succumb to erosion.  </t>
  </si>
  <si>
    <t>Midway Atoll</t>
  </si>
  <si>
    <t xml:space="preserve">For millions of years, black-footed and Laysan albatross flocked to Midway Atoll in the Pacific Ocean to breed. During World War II, when the atoll’s location between North America and Asia made it strategically important to the U.S. Navy, tons of topsoil for development were shipped in. With those shipments likely came the first seeds of an invasive plant that quickly crowded out the native vegetation. Today, golden crownbeard covers more than 60 percent of the three Midway islands, and the effect on albatross has been devastating.   Midway Atoll, a tiny island between North America and Asia, offers prime breeding habitat for an albatross population that spends most of its life traveling the vast expanse of the Pacific Ocean, from California to Alaska to Japan.  “Golden crownbeard grows in dense and expansive stands, in contrast to one of the principle native plants, bunch grass,” explained John Klavitter of Midway Atoll National Wildlife Refuge.“It’s a nearly impenetrable shrubland that albatross have great difficulty navigating through, and it grows so densely that it shades out native plants and keeps them from growing.” The extensive overgrowth limits the number of albatross that the land can support, and also hinders nesting success.  Because the continued invasion impacts albatross and other seabird popu­la­tions, biodiversity, and even the function of the ecosystem at Midway, the U.S. Fish and Wildlife Service developed a five-year plan to eradicate golden crown­beard from the atoll’s 336-acre Eastern Island. “We fine‑tuned control techniques on portions of the refuge over the last decade to develop our plan. Obtaining funding for the project was the final, critical link,” Klavitter noted. NFWF had already identified Midway as a key site for albatross recovery as part of its Seabird Keystone Initiative and, through a private contribution, was able to supply the necessary support. The U.S. Fish and Wildlife Service and its partners wasted no time in contracting a team to apply safe, effective herbicides for golden crownbeard removal and begin native plantings.  With about 60 percent of the world’s population of black-footed and Laysan albatross using the islands as a breeding area, Midway Atoll presents a unique opportunity to make unprecedented gains for the seabirds on a grand scale. “Eradicating golden crownbeard and restoring native vegetation on the island will have a positive population-level effect for both species,” said Klavitter. “Albatross spend most of their lives traveling the Pacific, but they need to return to land to breed, and Midway Atoll is a critical location.”  </t>
  </si>
  <si>
    <t>Urban Conservation</t>
  </si>
  <si>
    <t xml:space="preserve">Caring for the natural places that exist in the hearts of our cities is the basis of NFWF conservation programs in New York, Los Angeles, Seattle, Chicago, Memphis and other urban areas. With hands-on participation by local community members, these actions are restoring and protecting vanishing green enclaves to benefit people and wildlife.  Community-based programs supported by NFWF include projects that engage a broad base of local partners. These restoration efforts are made possible with the help of several corporations, as well as the U.S. Environmental Protection Agency, the Wildlife Habitat Council and the National Association of Counties.  In many of these efforts, corporate partners take a leading role. NFWF’s collaboration with FedEx EarthSmart Outreach, for example, is a nationwide effort that engages FedEx team members in urban conservation. Now in 14 cities, EarthSmart Outreach projects have been cleaning up degraded streams, planting trees, building rain gardens, and making schoolyards green since 2010.  The involvement of company volunteers is a plus for the organization, said Mitch Jackson, vice president, environmental affairs and sustainability, FedEx Corp. “Working alongside NFWF in the vital task of urban ecological preservation and restoration provides a unique opportunity for FedEx team members to play an active role in addressing these challenges and improving the communities where they live and work.”  The Walmart / NFWF Acres for America program, which includes projects in both rural and metropolitan sites, is another model of successful cooperation between corporate and environmental communities. Launched in 2005 with a pledge to protect one acre of conservation land for every acre occupied by Walmart’s U.S. facilities, Acres for America now supports conservation projects in 26 states across the country, with new investments in urban areas like Denver, Washington, D.C., and San Diego. In New York City, Walmart and NFWF have joined with the New York Botanical Garden to enhance the Bronx River Water Trail, which carries hundreds of canoeists and kayakers through the Botanical Garden each year. By restoring the shoreline, adding native plants to nearby woodlands, and replacing an asphalt portage trail with permeable pavement, the project will improve habitat and provide visitors with a remarkable nature experience in the inner city.  “Walmart is thrilled to be associated with this work, and we are especially proud of our associates who generously contribute their time to these conservation and restoration projects,” said Jennifer May-Brust of Walmart. “These projects make the outdoors more sustainably available, and it’s certainly an honor to be a part of that.”  </t>
  </si>
  <si>
    <t>Sky Islands</t>
  </si>
  <si>
    <t xml:space="preserve">Like the scenery in an old western, the mountain ranges of the Apache Highlands rise from the Chihuahuan and Sonoran deserts. Residents of this border region of Arizona, New Mexico and Mexico call the area Sky Islands, an apt description for peaks that comprise a unique ecosystem. Once upon a time, the virgin terrain comprised 13 million acres of grasslands, riparian forests, woodlands, and wet, marshy springs known as cienegas.   Mountain peaks  — islands in the desert — once towered over vast, productive grasslands in the Southwest. Overlapping temperate and subtropical ecosystems allow the Sky Islands to sustain wildlife species found nowhere else in the world.  Over recent decades, local ranchers suffered as recurring droughts in the Southwest reduced livestock forage and rains eroded bare soil. Woody shrubs replaced grasses and sediment choked water sources. Animals with seasonal migrations like pronghorn were especially vulnerable to the loss of the grasses that fed them, and a wide range of native species — black-tailed prairie dog, ridge-nosed rattlesnake, Chiricahua leopard frog, American bison, Baird’s sparrow, prong­horn, white-sided jackrabbit, and jaguar — struggled as their grassland habitat vanished. Development threatened to fragment the lands that con­ser­va­tionists of all back­grounds, from ranchers to urban environmentalists, wanted future generations to enjoy.  Today, only two million high-quality grassland acres remain among the Sky Islands. But an extraordinary public–private  partnership aided by NFWF is working to restore the ecosystem. NFWF’s 10-year, $15 million strategy is supporting con­servation of key habitats through grassland management using prescribed fire, stream and wetland renewal through erosion control, and wildlife response monitoring.  NFWF’s partners in this intensive effort include the Bureau of Land Manage­ment, the U.S. Forest Service, the U.S. Fish and Wildlife Service, Grant Soil and Water Conservation District, Pima County and the Arizona Game and Fish Department. They have been joined by ranching and watershed coalitions such as the Altar Valley Conservation Alliance, Cienega Watershed Partnership, Malpai Borderlands Group, The Nature Conservancy, Rocky Mountain Bird Observatory, Cuenca Los Ojos Foundation, and Sky Island Alliance.  With such widespread collaboration, conservation in the Sky Islands is gaining ground. “NFWF uses a winning strategy by investing in place-based groups willing to work as a team,” observed Mary Miller of the Altar Valley Conservation Alliance, a nonprofit dedicated to watershed and ranchland stewardship. “With NFWF funding, our prescribed fire and erosion control projects got rolling. Fire plans have lots of moving pieces, and each partner contributes their know-how to get things done on the ground.”  </t>
  </si>
  <si>
    <t xml:space="preserve">Interconnected streams and wetlands are crucial habitats for many species that now run the risk of disappearing from their watery homes. In the Great Lakes, such species include river otter, lake sturgeon, brook trout, mink, leopard frog, freshwater mussels, Eastern hognose snake and several species of turtles.   The Great Lakes comprise the largest surface freshwater system on Earth and are home to a wide range of aquatic and terrestrial animals. Effective conservation programs often require cooperation across national boundaries.  Within these areas, resident creatures have fairly unique habitat needs. Wood turtles, for example, require gently sloping south- and west-facing sandy stream banks for nesting. Blanding’s turtles hide out in shallow weedy ponds, backwaters and sloughs.  To sustain and restore specialized habitats for these and other species of concern, conservation organizations must work across political boundaries. NFWF’s Sustain Our Great Lakes (SOGL) addresses this need. The bi-national, public–private program is administered by NFWF in association with Arcelor­Mittal, the U.S. Environmental Protection Agency, the U.S. Fish and Wildlife Service, the U.S. Forest Service, the National Oceanic and Atmospheric Administration, and the Natural Resources Conservation Service. NFWF helps to coordinate partners’ actions, leveraging the resources and skills of each organization.  In northern Michigan, SOGL is funding a project administered by the Conservation Resource Alliance (CRA) to clear artificial stream obstructions and restore wetland connections within the Manistee River watershed. Twelve dams that block fish passage are being removed, and a five-culvert road crossing that interferes with a trout stream will be replaced.  The project has both environmental and economic benefits, said CRA director Amy Beyer. “The road crossing replacement addresses a high priority negative impact to a trout stream. At the same time, it improves the transportation infra­structure in rural Kalkaska County, one of the most economically stressed regions in Michigan,” she explained.  Without this project, “we would have continuing fragmentation of habitats, breakdown of ecosystems which can no longer sustain fish and wildlife populations, and degradation of Michigan’s premier sport fisheries,” said Beyer. “Addressing these restoration opportunities proactively costs a fraction of what it would take to recover these systems after they have been lost.”  In dozens of collaborations like CRA’s Manistee River effort, NFWF partners in northern Michigan are proving that Great Lakes communities are committed to carrying out effective, efficient restoration. Reviving wetland habitats can make the region a better place for everyone — including the wildlife that make it their home.  </t>
  </si>
  <si>
    <t>California</t>
  </si>
  <si>
    <t xml:space="preserve">Along the central California coast, coho salmon — also known as silver salmon — were once as plentiful as the gold nuggets that lured prospectors to the state. The Russian River was the largest of the watersheds that coho inhabited, and fishermen there harvested more than 13,000 of the fish from its waters each year.   The Russian River valley is part of California’s fabled wine country. Its waters meet the Pacific on the central coast, north of San Francisco.  In the valley, as in other coastal areas, the fertile soil and mild climate drew settlers. Grapes and other crops flourished, and vineyards prospered. Gradually, water withdrawals for agriculture so depleted the Russian River that levels dropped too low for salmon to swim upriver to spawn. By 2008, fewer than 10 adult coho salmon were returning to complete their life cycle.  Despite the grim prognosis, experts agreed that intensive, targeted action could restore a viable population of coho to the Russian River. NFWF brought together an extraordinary number of groups — the U.S. Fish and Wildlife Service, NOAA Fisheries, the California Department of Fish and Game, the Sonoma County Water Agency, the UC Cooperative Extension and others, plus a coalition of community members — to devise a plan. “The funding from NFWF really focused our attention on this flow issue and brought together experts from a lot of different areas,” said Mariska Obedzinksi of the UC Cooperative Extension, Sea Grant.  Through discussion, a number of long-term solutions for the coho emerged. Instead of taking water from the river to spray grapes and protect them from damaging spring frosts, vineyard managers built wind fans to regulate temperatures. They installed irrigation ponds on their properties to hold water, rather than drawing it from the river at times when lowered flows would strand the fish. Fishery specialists introduced young coho to bolster populations, and they thrived in higher water levels. At the end of 2011, just three years after the project started, there were more than 300 salmon returning to the river.  Brock Dolman, director of the Occidental Arts and Ecology Center’s WATER Institute, emphasized that the approach fostered by NFWF has benefited both agriculture and ecology. “I firmly believe this is as innovative a project as we’re seeing out there with respect to really understanding both the needs of the fish and the needs of people, and then trying to bring them together for a solution,” he said.  </t>
  </si>
  <si>
    <t>Tallgrass Prarie</t>
  </si>
  <si>
    <t xml:space="preserve">At the edge of the Flint Hills in Kansas, the farmyard windmills of the rural past have been replaced by wind-driven turbines that soar above the landscape. Only miles away from these structures lies the largest remaining tract of tallgrass prairie in the United States.   The Flint Hills of Kansas and Oklahoma hold the largest sections of tallgrass prairie remaining in the nation. They exist as a patchwork of small grasslands across a wide region.  The turbines are part of Enel Green Power North America’s Caney River Wind Project. With its development partner, TradeWind Energy, the firm is demonstrating a commitment to preserve the tallgrass prairie ecosystem as it supplies wind power to the region. In 2011, the companies partnered with NFWF, the U.S. Fish and Wildlife Service, Natural Resources Conservation Service, Kansas Department of Wildlife, Parks, and Tourism, Kansas State University and the Tennessee Valley Authority to voluntarily offset the potential impact of wind energy on the surrounding habitat by supporting conservation of thousands of acres of prairie.  On behalf of TradeWind Energy and Enel North America, NFWF is over­seeing conservation easements on more than 5,000 acres of land acquired by TradeWind Energy, and will help to acquire 13,200 additional acres for prairie restoration, management, and research benefiting many prairie-dependent species.  One of the most remarkable creatures of the tallgrass prairie is the greater prairie chicken. The mating calls of these birds once boomed over vast expanses of the Midwest, which are now reduced to a shrinking patchwork of grasslands. Conserving these tracts is the first step in boosting populations of the bird in the wild.  “From the start, NFWF did it right by asking local folks how Enel North America’s funding could be put to best use,” said Jim Pitman of the Kansas Department of Wildlife, Parks, and Tourism. “The perpetual easements NFWF is putting on grasslands are critical because tallgrass prairie is the most degraded ecosystem in North America. Our research will help us understand habitat improvements that might increase grassland bird populations, including prairie chickens. Private landowners will benefit from results of our grassland studies on livestock performance under different grazing practices.”  Collaboration with proactive private partners like Enel North America has strengthened the restoration effort. “This is a partnership to understand and offset possible impacts of wind power,” said Pitman. “They’re helping all of us make informed decisions on energy and the environment.”  </t>
  </si>
  <si>
    <t xml:space="preserve">If there’s one common element to NFWF’s work, it’s our commitment to finding effective strategies to solve real-world problems. Whether the goal is restoring vital habitat for threatened Pacific seabirds, securing safe migration corridors for pronghorn, or making sure sea turtle hatchlings find their way to the ocean, every NFWF plan starts with the best science, then brings people together to collaborate and conserve.   Using this model, NFWF supported 569 projects across the country in 2011. Joined by our many partners — a host of large and small conservation organizations, foundations, corporate supporters, and federal, state, tribal and local agencies — we worked to protect imperiled species and hundreds of thousands of acres in the wild places they need to survive. Last year, NFWF leveraged $45.9 million in federal funds with $84 million in private contributions and grantee matching funds for a total value of more than $130 million in conservation funding. Financial commitments to our conservation mission since 1984 now top $2 billion.   But numbers alone don’t tell the whole story. In a time of economic distress, NFWF’s marine programs are helping fishermen better manage declining stocks while still maintaining their livelihoods. With the growth of wind power, our grasslands initiatives are conserving vital habitat for native birds. As urban development expands, our freshwater stream projects are restoring life to degraded waterways and providing opportunities for fishing and recreation.   NFWF’s actions balance the needs of both wildlife and people, and protect the lands and waters we share. In an era of complex environmental challenges, we continue to invest in solutions that benefit us all.     </t>
  </si>
  <si>
    <t>In 2010, BP joined with NFWF to establish the Recovered Oil Fund for Wildlife, a program to support species imperiled by the oil spill in the Gulf of Mexico. The fund was made possible with proceeds from BP’s share of net revenue from oil recovered from the Deepwater Horizon site. In Alaska and Canada, BP Alaska has provided support for vital research on the Beaufort Sea polar bear. BP has also provided support to monitor imperiled sea duck populations.</t>
  </si>
  <si>
    <t>ConocoPhillips and NFWF have worked together for more than 17 years. The ConocoPhillips SPIRIT of Conservation Migratory Bird Program, launched in 2005, conserves threatened birds and their habitats around the world. It has provided funding for 39 projects in 10 states and five countries, protecting or enhancing more than 84,000 acres of priority bird habitat. ConocoPhillips in Alaska has partnered with NFWF since 2003 to support polar bear research and Cook Inlet beluga whale conservation projects.</t>
  </si>
  <si>
    <t>The Shell Marine Habitat Program funds conservation projects that benefit marine and coastal habitats and species in the Gulf of Mexico and Alaska. The program has led to the remarkable recovery of the endangered Kemp’s ridley sea turtle along the Texas coast.</t>
  </si>
  <si>
    <t>Urgent Action to Save Gulf Wildlife</t>
  </si>
  <si>
    <t>NFWF 2010 Annual Report</t>
  </si>
  <si>
    <t>On April 20, 2010, an environmental disaster erupted in the Gulf of Mexico, with devastating implications for North America’s richest marine ecosytem. The explosion on the Deepwater Horizon rig, which eventually released an estimated five million barrels of crude oil into Gulf waters, occurred only weeks before the sea turtle nesting season, and just prior to the seasonal migrations of more than one billion birds. Drawing on more than two decades of experience in the Gulf, the Foundation immediately engaged its long-standing network of conservation partners operating in the region. NFWF convened its own experts, representatives from federal and state agencies and leading biologists, assembling a portfolio of projects to protect imperiled wildlife. The strategy targeted species most at risk — sea turtles, shore birds, water birds and migratory waterfowl — and stressed immediate action to reduce losses. As the damaged well continued to leak and discussions on how to address the catastrophe continued, BP announced a plan to donate net revenues from oil recovered from the site to help protect wildlife populations. It chose NFWF to administer the fund. The Foundation quickly launched the priority projects it had identified, using an initial commitment of $10 million from BP and an additional $2.25 million from corporate partner Walmart. Sea turtles in the Gulf, already endangered, were an early focus. Projects that addressed ongoing threats to their populations, including nest disturbances by predators, beach erosion and light pollution, were quickly accelerated by the Sea Turtle Conservancy, a NFWF partner since 2001. The Conservancy also allocated funds to help supply and expand 12 permitted turtle rehabilitation services across Florida — funding that effectively doubled the capacity for treating sick or injured sea turtles statewide. “Absolutely everything we did was new and not possible before,” said David Godfrey, the conservancy’s executive director. “We needed to improve survivorship and reduce turtle mortality on Florida beaches, where 90 percent of all sea turtle nesting [in the U.S.] takes place. And our actions will have a multiplier effect. This year’s hatchlings are going to grow up, come back to nest and gradually grow the population.” On the shores of Alabama and northwestern Florida, federal and state officials confronted an unprecedented challenge: sea turtle hatchlings emerging from newly-laid eggs faced certain danger from oil contamination in the Gulf. Federal officials contacted NFWF, who called on corporate partner FedEx for in-kind assistance in shipping the eggs to the Atlantic coast of Florida. Over the next five weeks, FedEx’s Custom Critical service safely delivered more than 25,000 turtle eggs (the contents of 278 nests) to Cape Canaveral, where they were incubated and successfully released. Elsewhere along the Gulf and Atlantic coasts, NFWF invested in projects to prevent the accidental capture of sea turtles by commercial fisheries — the leading cause of death for turtles, and one preventable through improvements to fishing gear. As the crisis moved into its third month, NFWF and its partners began an initiative to establish alternative habitats for birds migrating towards the spill zone. Their aim was to provide 100,000 acres — a goal that was surpassed five-fold, with projects that extended across eight states. By the end of August, the Department of Agriculture’s Natural Resources Conservation Service (NRCS), the U.S. Fish and Wildlife Service, state agencies and private organizations like Ducks Unlimited and Mississippi Wildlife were enrolling Gulf-area farmers and landowners in programs that used cropland or restored degraded wetlands to provide habitat and food sources for migrating birds. National Audubon Society, The Nature Conservancy, Louisiana Wildlife and Fisheries Foundation, Texas R.I.C.E., Alabama Wildlife Federation and others joined the effort. Farmer Glenray Trahan, who raises rice and cattle in southwestern Louisiana, flooded close to 2,000 acres with spectacular results. “We were in the middle of a drought down here and the marshes were dry. We knocked the stubble down and started flooding on the 25th of August, and we had more blue-winged teal than I had seen [in 65 years],” he recalls. “And when the big duck season started, we had more pintails and green-winged teals than I’d ever seen. We couldn’t have done it without the funds we got from [NFWF grantee] Ducks Unlimited and NRCS,” he adds. Investments by Walmart filled a crucial gap by establishing wetland habitat areas on federal and state wildlife refuges — public lands that provide the highest value for bird life around the Gulf. All told, through November 2010, the first phase of projects established nearly 200,000 acres of alternative habitat for birds and served as the catalyst for federal agencies to enhance and flood additional lands, creating a total of more than 500,000 acres. NFWF’s Gulf response continues. At the end of 2010, the Foundation began a second phase of funding that will invest an additional $10 million for projects to bolster wildlife and habitat most affected by the spill. The benefits for Gulf species will endure long after initial damage from the largest oil spill in U.S. history has passed.</t>
  </si>
  <si>
    <t>Mitigating Environmental Impact</t>
  </si>
  <si>
    <t>California’s investment in clean energy, fueled by support from the federal government, soared in 2010. The California Energy Commission approved applications for nine solar facilities which will generate more than 4,100 megawatts — enough to power more than three million single family homes for a year. The Colorado and Mohave deserts in the state’s southeastern region have been targeted as prime locations for these large-scale installations. Protecting the deserts’ fragile ecology has been identified as a top priority by state and federal agencies, and is mandated by both state and federal law. Accordingly, companies building renewable energy projects in the Mojave and Colorado deserts are required as part of the permitting process to minimize and mitigate their impacts on local species and habitats. The Renewable Energy Action Team (REAT), composed of representatives from the U.S. Bureau of Land Management, the U.S. Fish and Wildlife Service, the California Department of Fish and Game, and the California Energy Commission, enlisted NFWF’s assistance in May 2010 to help permittees comply with these requirements. Through the REAT agreement with NFWF, companies have the option to deposit mitigation funds in an account administered by NFWF’s Impact Directed Environmental Accounts (IDEA) program. The IDEA program, which has existed at NFWF for more than 20 years, is designed to receive, manage, and disburse conservation funds arising from legal and regulatory proceedings — court orders, settlements of legal cases, and regulatory permits like those issued by the REAT — and ensure they are applied effectively. Solar installations in the Colorado and Mojave deserts could pose risks to as many as 20 wildlife species, and the desert tortoise is of particular concern. The tortoise is already classified as threatened, and its recovery is further challenged by a rising number of ravens. Tortoise hatchlings present a ready food source for the birds, which have followed humans into the arid environment. “Ravens are very intelligent and adaptable, and they use development to move across the desert, where they didn’t live before,” says Vicki Campbell, Endangered Species Act Specialist for the California Office of the Bureau of Land Management. “They’ll perch on power lines or trees, find a tortoise population, and have a pretty big impact. The renewable energy projects present an opportunity for the ravens to increase, and we need to deal with this so it doesn’t decimate the tortoises.” In the coming years, the REAT expects to work with IDEA to identify raven concentrations, focus on necessary mitigation actions, and oversee land acquisitions that will create core tortoise habitat in areas away from disturbances. “With the REAT agreement, we’re making sure that we can tie the mitigation funds to actual projects that are identified up front,” Campbell explains. “NFWF’s staff problemsolves with us. They figure out how to make it work on the ground.”</t>
  </si>
  <si>
    <t>Solutions for Sustainable Fisheries</t>
  </si>
  <si>
    <t xml:space="preserve">Fish, sometimes called “the last wild food,” are being harvested in record numbers. Across the world’s oceans, stocks are plummeting, prompting calls for immediate action to promote sustainable fisheries. In the U.S., the crisis has underscored the need for cooperation among the commercial fishing industry, fisheries managers, scientists and government, and NFWF has responded by bringing partners together to find solutions. In the last decade, the Foundation has sponsored a variety of projects in the U.S. to help protect marine wildlife while preserving fishermen’s economic well-being. In 2009, Florida fishermen faced major losses when state officials shut down their operations because traditional longlines — miles-long lengths of wire with hundreds of hooks — were accidentally catching and drowning endangered sea turtles. Grants from NFWF helped the local economy rebound by covering half the cost of exchanging longlines for new “vertical” gear that prevented turtle bycatch. “It was a godsend at the time,” says Glen Brooks of Cortez, Florida. “Everybody really appreciated it because it gave us the option to explore new fishing methods without going bankrupt.” In the Gulf of Maine, recent steep declines in river herring (also known as alewives) raised concerns that the fish, a vital link in the food chain, were disappearing. To determine where populations were being affected, NFWF supported investigations and built the capacity of partners — NOAA, the states of Maine and Massachusetts, the Gulf of Maine Research Institute (GMRI), Environmental Defense Fund, the Sustainable Fisheries Coalition and the Atlantic States Marine Fisheries Commission (ASMFC) — to find ways to reduce the accidental take of alewives by commercial fishermen. “One of the major issues facing alewife harvesters is that the ASMFC is requiring each state to prove they are sustainable,” explains Jason Stockwell, a research scientist at the GMRI. His work, funded by NFWF, tracks how bycatch mortality affects specific alewife populations. That data will allow fishery administrators to make informed decisions, notes Michael Brown, Marine Resource Scientist for the state of Maine. “Thanks to the grant from NFWF, we’ve been able to survey our in-river fisheries for the first time since the 1940s, which is giving us the information we need to ensure these fisheries are sustainably managed,” says Brown. Maintaining sustainable catch levels will help keep fishermen in business. Making sure that fishermen keep their livelihoods while ensuring a healthy ecosystem is a keystone of NFWF’s marine conservation efforts. In 2010, NFWF launched the Fisheries Innovation Fund, which seeks well-designed plans for stewardship and economic sustainability in fisheries. The Fund, supported by NOAA, the Walton Family Foundation and the Gordon and Betty Moore Foundation, is designed to foster innovation and support participation of fishermen and fishing communities in the design and implementation of catch-share fisheries and other management strategies, with the goal of rebuilding dwindling stocks. </t>
  </si>
  <si>
    <t>Reducing Pollution at its Source</t>
  </si>
  <si>
    <t xml:space="preserve">Amish farmers in rural Lancaster County, well-known for their traditional way of life, face contemporary environmental challenges. Their region of south central Pennsylvania is one of three “hot spots” in the Chesapeake Bay watershed where polluted runoff from farms drains into local streams and helps create dead zones in the Bay. For 23 years, Lancaster Farmland Trust has worked with Amish families to permanently protect their lands. The Trust, a NFWF grantee since 2008, has helped to preserve more than 360 farms and a unique way of life. “Younger farmers want to find out how to increase production, improve the health of their dairy cattle and protect the health of their families,” explains executive director Karen Martynick. “Our long-term goal is to assist farmers with Best Management Practices — to bring everybody into compliance for clean streams, waterways and the Chesapeake Bay.” Restoring the Chesapeake requires reducing pollution in tributaries throughout the watershed. In 2010, the Trust received NFWF funding for a project to help Amish families in the Mill Creek watershed install fencing along streambanks on their properties and build livestock crossings. Both are proven measures that keep cattle and manure out of local creeks, but can be too expensive for farmers to adopt. “The reason they’re not doing it is because they don’t have the money. Farmers want to be good stewards, but the margins are so slim they don’t have the financial resources to make improvements,” Martynick explains. Utilizing its unique relationship with farm owners, the Amish community and the Millcreek Preservation Association, Lancaster Farmland Trust is organizing the installation of nearly five miles of streambank fencing and 10 livestock crossings on seven local farms. “With NFWF’s help, we can offer assistance to Amish farmers who won’t work with government programs,” says Martynick. “Mill Creek has lots of preserved farms that have stream frontage. And as we make people aware of the benefits of installing fencing, we’re improving the water quality.” Corporate partner Altria, which helped to fund four NFWF projects in the mid- Atlantic in 2010, provided support for the streambank fencing undertaking, as well as other urban, forest and wetland conservation efforts throughout the Chesapeake region. “When we looked at the challenge of protecting and also being good stewards of Lancaster farmlands, we knew we had a responsibility to work with the Amish,” says Martynick. “We applied for the NFWF grant with one goal: to help improve conservation on their lands.” But improved water quality will benefit local trout populations as well, and contribute to the larger effort to bring the Chesapeake Bay back to life. </t>
  </si>
  <si>
    <t>Maximizing Local Efforts</t>
  </si>
  <si>
    <t>Not long ago, Sweetwater Creek in Belfair, Washington, was anything but. Overrun with weeds, the once-healthy stream had become a dumping ground. Salmon that spawned in the currents were blocked by debris and other man-made barriers. With a grant from NFWF’s Community Salmon Fund, the Hood Canal Salmon Enhancement Group mobilized local residents to undertake a major restoration. Today, the trash is gone, the creek has been returned to its natural contours, and thickets of invasive knotweed have been cleared. Before the project, there were fewer than 50 salmon in the area; now, as many as 1,000 are counted each year. The Community Salmon Fund (CSF), which marked its tenth anniversary in 2010, has created a mosaic of such community efforts across Washington State. Each of its 361 grant awards has supported the recovery of the Pacific Northwest’s most iconic species through smaller-scale projects involving civic organizations, tribes, farmers, foresters and other partners. With annual appropriations from the U.S. Fish and Wildlife Service and funding from program partners including the Salmon Recovery Funding Board, King County, Pierce County, and the King Conservation District, CSF has expanded from work in a single county in 2001 to become a regional conservation force. It now supports programs in 27 designated salmon recovery areas located in 17 watersheds. Each award is community-driven. CSF seeks proposals from regional organizations for projects that will effectively restore salmon habitat consistent with local recovery plans, and makes investments based on input from local technical experts. Participation in on-the-ground actions gives everyone a stake — even the youngest citizens. One such contingent is a group of students from Belfair Elementary, who help raise fall chum in an aquarium and release them into the creek in spring. “They’re really excited. They get out there and see all these little tiny alevin (immature salmon) and realize how many can be in a small space,” says Mendy Harlow, a salmon habitat biologist with the Hood Canal Salmon Enhancement Group and parent of a Belfair student. “We have an environmental studies club, too, that takes pupils on expeditions to the creek to plant the streambanks.” She adds that the restoration also inspired the local Kiwanis Kids Club to undertake a Sweetwater Trail extension along the creek. “It’s exciting to see this restoration project moving forward, and to have Sweetwater Creek returned to good health,” says Fred Barrett, president of the Pacific Northwest Salmon Center Board of Directors. “The natural beauty of this area is something we all must be good stewards of — for the wildlife, for ourselves and for future generations.”</t>
  </si>
  <si>
    <t>Restoring Water to Drying Lakes</t>
  </si>
  <si>
    <t>In 2009, in the small town of Hawthorne, Nevada, the Walker Lake Working Group cancelled its annual Loon Festival. The event once brought hundreds of visitors to the shores of this 50-square-mile lake, 85 miles southeast of Reno, but the ongoing loss of fresh water flows to the lake has caused its elevation to drop nearly 150 feet during the past century. Without abundant fresh water, fish like the native Lahontan cutthroat trout and tui chub have declined or been lost; without the fish, fewer migratory waterfowl visit each spring. And without loons, grebes, cormorants and white pelicans, an event that brought hundreds of tourists to this rare high-desert oasis has been suspended. Since 2002, efforts have been underway to restore Walker Lake in a way that balances the needs of its wildlife and the needs of the local agricultural community. The Walker Basin Restoration Program was established to purchase water from willing sellers, helping the lake to recover and improving the health of the Walker River, its watershed, and upstream agricultural communities. Salinity in Walker Lake has increased dramatically as a result of declining water levels, which together with dams and upstream water diversions have had significant adverse impacts on both lake and river ecology. Lahontan cutthroat trout, named for the prehistoric lake that once covered much of northern Nevada, once routinely weighed 30 pounds or more; now, they’re a federally listed threatened species. The tui chub, a smaller fish that provides an essential food source for both the trout and waterfowl, is also under stress. Water acquisition efforts, aided by a few wet years, could help reverse the trend. Since assuming leadership of the Walker Basin Restoration Program in January 2010, NFWF has closed on five voluntary purchase and sale agreements with individual landowners in the Basin. The surface and ground water rights represent approximately 10 percent of what is likely to be needed to restore Walker Lake to ecological health over time. Several of these agreements also include the acquisition of lands that provide important habitat for plants and wildlife. In the coming months, a grant agreement with the Walker River Irrigation District for a demonstration water leasing program is also expected to be finalized. NFWF also supports research on ways to improve water quality and the ecology of the Walker Basin watershed while sustaining a strong local economy. Those studies are being conducted under a grant agreement with the University of Nevada-Reno and the Desert Research Institute, whose early work in the Basin provided an important foundation for current efforts.</t>
  </si>
  <si>
    <t>Improving Urban Water Quality</t>
  </si>
  <si>
    <t>Randall’s Island is a thin slice of land in New York City’s East River. It’s best known as the home of the busy RFK Bridge (formerly the Triborough), which links Manhattan, the Bronx and Queens. It’s also the address of a well-used complex of recreational ball fields and the Five Borough Administrative Building, a municipal garage that’s become a model for urban conservation with the help of a NFWF grant. In a pilot project, New York City Parks installed a 7,500-square-foot green roof on the Five Borough building this year. The living system of native plants effectively reduces water pollution by keeping more than a quarter million gallons of stormwater annually out of the East River and western Long Island Sound, absorbing rainfall that would otherwise pour directly into storm drains. Between storms, the vegetation helps to insulate the building and lessens the heat effect created by traditional asphalt surfaces. It’s another step towards improved water quality in Long Island Sound, an area in which NFWF has made significant conservation investments over the past five years. Key to the Randall’s Island project was the involvement of the Green Apple Corps, a city-funded program that immerses young people in ecological restoration, urban forestry and environmental education work. The Corps has trained nearly 200 graduates who have gone on to share their commitment to stewardship and environmental responsibility. Additional hands-on help was contributed by NFWF corporate partner FedEx, which brought its employees to the site to prepare and assemble plant materials during its nationwide community service day in April 2010. Green Apple Corps director Brian Aucoin put the project on the fast track, assembling a design and plant supplies just months after the NFWF award was announced. “Our grant from NFWF covered all the materials, and we were able to utilize our in-house tech services — that really helped,” he recalls. “With our engineers’ help, we used hoists to get the raw materials to the roof top and installed the whole system in two days.” The Randall’s Island project was awarded a grant from NFWF’s Long Island Sound Futures Fund, a partnership with the EPA and other federal and state agencies. The success of the pilot at the Five Borough building has encouraged New York City Parks to apply for funding for green roofs at other recreation centers, and three additional projects are now underway.</t>
  </si>
  <si>
    <t>Investments With Impact</t>
  </si>
  <si>
    <t>2010 was an extraordinary year for the National Fish and Wildlife Foundation. In the wake of the Deepwater Horizon oil spill, NFWF responded with immediate action to help threatened sea turtles, shore birds and waterfowl. Our efforts catalyzed the creation of more than 500,000 acres of habitat for birds and the rescue of more than 25,000 endangered sea turtle eggs — projects that demonstrated the Foundation’s ability to bring partners together to achieve positive outcomes. And that’s just one region. NFWF’s work goes on in communities across the country. In New York City, we joined with local residents and corporate volunteers to install the city’s largest municipal green roof. In the Pacific Northwest, we restored cool, clean streams for spawning salmon, and in California, we worked with solar energy developers to help protect desert wildlife. From Maine to Florida and in more than two dozen countries abroad, we used the best science to ensure the survival of imperiled species and their habitats. In the wake of the Deepwater Horizon oil spill, NFWF responded with immediate action to help threatened sea turtles, shore birds and waterfowl. Through our relationships with government agencies as well as private entities, the Foundation last year funded a total of 417 projects. We leveraged $40 million in federal funds with $139 million in private contributions and grantee matching funds for a total investment of $179 million. Increasing the value of our contributions — typically by a margin of three to one — is one of the keys to our effectiveness. The stories on the following pages illustrate the breadth of the Foundation’s work and underscore our commitment to finding the best environmental solutions for our planet. With the support of our partners and friends, we’re making investments with impact — projects that will benefit wildlife and their habitats for generations to come.</t>
  </si>
  <si>
    <t>The National Fish and Wildlife Foundation works to protect and restore our nation’s natural heritage, an incomparable array of plants, animals and habitats. As one of the largest conservation funders in the United States, we’ve earned a reputation for effective, results-oriented approaches that involve both the public and private sectors. We neither advocate nor litigate. Instead, we focus on funding the best projects, using the best science. Every day, we support hundreds of actions that are helping to solve the country’s most challenging conservation problems. In doing so, we remain true to the mission given to us by Congress 26 years ago: to connect government, businesses and non-profits to build a better future for our world.</t>
  </si>
  <si>
    <t>In 2010, BP joined with NFWF to establish the Recovered Oil Fund for Wildlife, a program to support species imperiled by the oil spill in the Gulf of Mexico. The fund was made possible with proceeds from BP’s share of net revenue from oil recovered from the Deepwater Horizon site. BP Alaska has provided support for vital research on Beaufort Sea polar bears. BP has also helped to establish the Alaska Sea Duck Fund to monitor imperiled sea duck populations, with an emphasis on eiders.</t>
  </si>
  <si>
    <t>Addressing Conservation Challenges: Northeast</t>
  </si>
  <si>
    <t xml:space="preserve">Since 2005, NFWF has invested in 167 local projects to protect and restore Long Island Sound, including habitat restoration, dam removal, green infrastructure and more. Conservation actions for river herring and programs supporting the collection of tons of marine debris are ongoing. From Maine to Florida, NFWF is working with commercial fishermen and fishery managers on a range of projects to reduce accidental bycatch and protect marine species. </t>
  </si>
  <si>
    <t>ExxonMobil</t>
  </si>
  <si>
    <t>Since 1995, ExxonMobil has invested in the Save the Tiger Fund’s vision for tiger conservation. The Fund (www.savethetigerfund.org) represents one of the largest corporate commitments ever to save an endangered species. It supports protection and restoration of tiger habitats, tiger conservation education programs, efforts to curtail poaching and illegal trade of tiger parts, and mediation of human-tiger conflicts.</t>
  </si>
  <si>
    <t>The Shell Marine Habitat Program funds conservation projects that benefit marine and coastal habitats and species in the Gulf of Mexico, Long Island Sound and Alaska. The program has led the remarkable recovery of the endangered Kemp’s ridley sea turtle along the Texas coast. Shell also helped NFWF establish the Shell Polar Bear Fund.</t>
  </si>
  <si>
    <t>Addressing Conservation Challenges: Intermountain West and Great Plains</t>
  </si>
  <si>
    <t>NFWF is protecting essential migration corridors for pronghorn and other large mammals through conservation projects supported by the Acres for America program. Preservation of native grasslands is also a priority. Bolstering populations of native trout species throughout the West remains the focus of NFWF’s Bring Back the Natives and other fisheries programs.</t>
  </si>
  <si>
    <t>Addressing Conservation Challenges: Southeast</t>
  </si>
  <si>
    <t>NFWF has supported nearly 100 projects throughout the Southeast for the restoration of longleaf pine forests and other critical habitats, as well as avian research and conservation. These actions benefit species in Georgia, Alabama, northwestern Florida and southeastern Mississippi, including endangered whooping cranes, red cockaded woodpeckers and American oystercatchers.</t>
  </si>
  <si>
    <t>Addressing Conservation Challenges: Western Mountains</t>
  </si>
  <si>
    <t>By acquiring water rights from willing farmers, NFWF has begun the process of restoring Walker Lake, a rare desert oasis where several species are at risk. Restoration of wet meadows in the Sierra Nevada Mountains maintains critical stream flow and enhances habitat for many fish and wildlife species.</t>
  </si>
  <si>
    <t>Addressing Conservation Challenges: Mid-Atlantic</t>
  </si>
  <si>
    <t xml:space="preserve">NFWF’s investments are accelerating the restoration of water quality and vital habitats in the Chesapeake and Delaware Bays and their tributaries. For example, NFWF grants are helping farmers to improve stewardship of their lands, which contributes to restoration efforts for Eastern brook trout. </t>
  </si>
  <si>
    <t>Addressing Conservation Challenges: Alaska and Hawaii</t>
  </si>
  <si>
    <t xml:space="preserve">Conservation of species such as polar bears and salmon, as well as their habitats, is made possible through 20 projects funded by NFWF’s Alaska Fish and Wildlife Fund. In Hawaii, NFWF conservation programs are supporting the recovery of highly endangered birds. </t>
  </si>
  <si>
    <t>Addressing Conservation Challenges: Gulf of Mexico</t>
  </si>
  <si>
    <t xml:space="preserve">Existing programs to support migrating birds and endangered sea turtles were quickly expanded in response to the Deepwater Horizon oil spill. With ongoing assistance from corporate partners, NFWF’s work on the ground continues in the spill zone and beyond. </t>
  </si>
  <si>
    <t>Chevron Alaska’s partnership with NFWF supports ongoing photo-identification of the Cook Inlet beluga whales, which helps to identify individual whales and obtain accurate population estimates. This data helps NOAA and other partners develop recovery plans for this endangered species.</t>
  </si>
  <si>
    <t>Addressing Conservation Challenges: Great Lakes</t>
  </si>
  <si>
    <t>NFWF’s Sustain Our Great Lakes program supports habitat restoration, protection and enhancement as well as invasive species control, water quality improvements and watershed planning. In the last five years, it has awarded 103 grants for conservation.</t>
  </si>
  <si>
    <t>Addressing Conservation Challenges: Southwestern Deserts</t>
  </si>
  <si>
    <t>Through its IDEA program, NFWF manages conservation funds to protect imperiled desert species and their habitats. In the Sky Islands of Arizona and New Mexico, NFWF investments are restoring critical grasslands in a biodiversity “hot spot.”</t>
  </si>
  <si>
    <t>Addressing Conservation Challenges: Pacific Northwest</t>
  </si>
  <si>
    <t>Restoration of salmon and freshwater fish populations is the focus of NFWF’s Community Salmon Fund and Columbia Basin program. Projects include increasing tributary flows, restoring stream habitat and repairing fish passages.</t>
  </si>
  <si>
    <t>Addressing Conservation Challenges: Overseas</t>
  </si>
  <si>
    <t>Internationally, NFWF’s programs range from coral reef conservation in the Caribbean and South Pacific to rhinoceros relocation in Africa and the Save the Tiger Fund in Asia.</t>
  </si>
  <si>
    <t>Guarenteeing Water for Wildlife and People</t>
  </si>
  <si>
    <t>2009 NFWF Annual report</t>
  </si>
  <si>
    <t xml:space="preserve">Poor river and stream flows can kill fish and prevent those that survive from reaching spawning habitat. This is true even when the low flows follow completely legal withdraws by the holders of water rights along these routes. Rebuilding flows is imperative, as is finding solutions that local landowners and other water-rights holders can support. This is not always an easy task, but it is one that the Foundation is proving itself adept at accomplishing. By combining voluntary water leasing, the expansion of conservation easements and on-the-ground restoration, we are showing that the threats to aquatic populations can be quelled, using measures that receive broad public backing. The Foundation has emerged as a leader in administering multifaceted strategies designed to boost river and stream flows by first proving our mettle in the Northwest. The Foundation and the Bonneville Power Administration started the Columbia Basin Water Transactions Program in 2002 to address a chronic regional challenge. As a result of legal water withdrawals during the peak growing season, stretches of many of the basin’s streams and rivers run low – and sometimes dry – with significant consequences for imperiled salmon, steelhead, trout and other creatures. Using permanent acquisitions, leases, investments in efficiency and other incentive-based approaches, the Columbia Basin Water Transactions Program has supported partners in Oregon, Washington, Idaho and Montana to assist landowners who wish to restore the region’s flows. One measure of the program’s work can be found in the 4.9 million acre-feet of flows the program has secured in its lifetime. Another can be found in Iron Creek, a tributary of the Salmon River, where in September 2009 king salmon returned to spawn for the first time in recent memory. This followed four years of investment by the Foundation and significant improvements in stream flows that we helped deliver. Measurable results like these in the Columbia Basin are fueling the expansion of our work into other priority basins throughout the West. In recent years, the Foundation has made a series of capacity-building investments in local groups to help create the conditions necessary for progress in both the Klamath and Russian River basins. In late 2009, the Foundation agreed to manage a $118 million fund to help restore the health of Nevada’s Walker Lake, a terminal lake that is on the verge of collapse for lack of flows. Walker Lake provides critical habitat for Lahontan cutthroat trout, migratory birds and other important wildlife. To increase flows into Walker Lake, the Foundation has assembled a team that combines in-house expertise and experience, local field presence and outside experts to develop a comprehensive, basin-wide program to support a water rights acquisition and leasing program. Our next steps will include establishing a new, locally based water conservancy to hold water rights and possibly negotiate future transactions. They also include watershed planning and stewardship, along with the creation of a Walker Basin Advisory Council to guide future program decision-making.  </t>
  </si>
  <si>
    <t>A Summer of New Ideas</t>
  </si>
  <si>
    <t xml:space="preserve">The Foundation’s Impact-Directed Environmental Accounts, or IDEA, program in summer 2009 launched three new mechanisms to invest funds carefully and directly into the recovery of fish and wildlife resources in the Klamath and Bronx river watersheds, and in the Gulf of Maine. In July, state and federal officials announced the selection of four restoration projects designed to enhance coho salmon habitat in the Klamath River watershed. The projects are being funded through the new “Coho Enhancement Fund” established by PacifiCorp and administered by the Foundation as part of the settlement discussions concerning the relicensing of PacifiCorp’s Klamath River Hydroelectric Project. The projects, which include installing fish screens and increasing stream flows, will significantly benefit endangered fish populations. The Coho Enhancement Fund will provide approximately $500,000 annually for projects. The fund was established by PacifiCorp as part of its Interim Conservation Plan for the Klamath Hydroelectric Project. PacifiCorp developed the plan in conjunction with NOAA Fisheries, the U.S. Fish and Wildlife Service and state fishery biologists during negotiations regarding the potential removal of four Klamath River main stem dams. In August, Attorney General Andrew M. Cuomo announced that his office had dedicated more than $1.8 million to the Bronx River Watershed Initiative for locally led efforts to reduce water pollution in the Bronx River. Working through IDEA, the funding was provided to seven entities for “green infrastructure” initiatives. The funding that Cuomo dedicated to these efforts is a portion of the more than $7 million that the Attorney General’s Office obtained from settlements, completed in 2007, with four local municipalities and the Yonkers Racetrack that ended their illegal discharges of raw sewage to the Bronx River. The benefits of these investments will be widespread. Despite some outward appearances, the Bronx River serves as breeding and nursery grounds for more than a dozen species of fish and other aquatic organisms, including shrimp, horseshoe crabs and blue crabs. Its fish species include striped bass, mossbunker, bluefish, gizzard shad, killifish, silversides and flounder. In September, the Foundation worked closely with the U.S. Attorney for Maine and the U.S. Coast Guard to launch the Gulf of Maine Fund. Together we announced 14 new grants totaling more than $1.9 million to promote the health of the estuary. These awards are bolstered by almost $3.4 million raised by recipients, bringing to $5.3 million the total contribution for new coastal and marine conservation efforts. Funding for the grants resulted from organizational community service payments ordered as part of a criminal penalty imposed upon a shipping company for criminal violations related to deliberate vessel pollution. One of the new grants will provide for dam removal and the installation of a fishway in the Androscoggin watershed. Another project empowered by the new grants will help protect water quality in Casco Bay; another will engage the lobster industry to collect thousands of derelict lobster traps in 21 ports.  </t>
  </si>
  <si>
    <t>Oysters</t>
  </si>
  <si>
    <t xml:space="preserve">Oysters provide so many functions so critical to marine ecosystems that their dwindling numbers can be ignored no longer. A single oyster can filter more than 50 gallons of water each day. Hundreds of other creatures, from sponges to sea squirts, thrive in oyster reefs, which also protect shorelines from eroding. And at various points in their lives, oysters represent a food source not only to humans, but to anemones, juvenile crabs, fish – even the American oystercatcher (see page 5). In 2009, the Foundation worked closely with the National Oceanic and Atmospheric Administration to build momentum toward a new national strategy for oyster conservation, while building our national investment in the future of the species. These efforts brought several new corporate partners together with some of our most established, while strategically linking our work in some of the nation’s most important estuaries. For example, this year the Shell Marine Habitat Program, a long-standing partnership between the Foundation and Shell Oil Company, made an investment of $180,000 in an oyster restoration effort in the Gulf of Mexico led by The Nature Conservancy. This mobilized the restoration of a complex of oyster reefs on Acadiana Bays, and the lessons learned in this project will inform a new plan for extending reef restoration throughout the northern Gulf of Mexico. To benefit conditions for the oyster in the nation’s largest estuary, the Chesapeake Bay, in 2009 we began working with Perdue, the East Coast’s leading poultry provider. Adding companies with the ability to effect such major change to the overall operations of our Chesapeake Bay Stewardship Fund has brought unprecedented strength to an established force for conservation. Simultaneously, the Foundation invested $50,000 in a project run by Rutgers University that planted 130,000 shells on the floor of Delaware Bay to attract juvenile oysters. The Pinellas County Environmental Fund, administered by the Foundation to benefit Tampa Bay, made possible a community-based effort to create 550 linear feet of new oyster shell bars along Whale Island in the Pinellas National Wildlife Refuge. Through the Five Star Restoration grants program, the Foundation dedicated $30,000 to the construction of a 1,240-foot oyster reef breakwater in Gulf Breeze, Florida. The Community Salmon Fund empowered People for Puget Sound to carry out habitat restoration work to benefit native Olympia oysters. And the Foundation made a grant of almost $40,000 to restore and monitor native oyster habitat in San Francisco Bay.  </t>
  </si>
  <si>
    <t>Safeguarding Sky Islands</t>
  </si>
  <si>
    <t xml:space="preserve">The Sky Islands are a unique region of more than 40 isolated mountain ridges surrounded by a sea of dry grasslands that straddles the borders of Mexico, Arizona and New Mexico. It is one of America’s great hotspots for wildlife diversity, hosting more than twice as many mammal species as Yellowstone National Park and supporting the nation’s highest diversity of reptiles, bees and ants. Of the 13 million acres of grassland that once dominated this 30 million acre landscape, at least 2 million acres still have exceptional wildlife values. Another 4 to 7 million acres of grassland could be restored. These grasslands are centered around 10 valley landscapes, each of which contain more than 100,000 acres of grassland habitat of exceptional value, and most of which support embedded wetlands. Within these landscapes, the Foundation is targeting jaguar, bison, pronghorn, black-tailed prairie dog, Chiricahua leopard frogs, pronghorn and grassland sparrows as wildlife whose population response to conservation investments will be the best indicators of success. These species face a host of threats. Wide-scale disruption of natural fire regimes has allowed shrubland to invade and likely permanently transform 4 million acres of grassland and their associated wetlands. The abundance and diversity of surface water habitats was compromised in the late 1800s and early 1900s during periods of excessive livestock grazing and drought, followed by heavy rains and subsequent arroyo erosion and downcutting. Continuing drought and climate change, as well as groundwater pumping, irrigation and spring development, further threaten grassland streams and cienegas. Expanding home development, road and border security infrastructure also threaten this ecosystem. In 2009, the Foundation made an initial investment of $450,000 in a 10-year plan to restore, manage and conserve grasslands and adjacent habitats in the Sky Island region. Our business plan will guide every aspect of the anticipated $13 – $15 million in grant-making associated with this habitat over the next 10 years. Our goals include burning, clearing or otherwise restoring 70,000 acres of grasslands per year to reduce shrub encroachment. The Foundation also intends to support easement and acquisition efforts in the United States and Mexico, restore populations of target species and expand the incentives for private ranchers on both sides of the border to get involved in grassland restoration and recovery efforts.  </t>
  </si>
  <si>
    <t>Loggerhead Sea Turtles</t>
  </si>
  <si>
    <t xml:space="preserve">The Foundation’s effort to better understand and protect a Pacific sea turtle illustrates our forward-thinking, adaptability to local conditions and — above all – effectiveness. The North Pacific population of loggerhead sea turtles nests exclusively in Japan, where censuses have revealed a 50 to 90 percent decrease in nesting female turtles over the past three generations. This has left fewer than 2,000 females each year to carry forward the entire population, qualifying it for international endangered status. U.S. officials have estimated that the loss of more than 90 juvenile loggerheads in any given year would increase the risk of extinction appreciably. Although wide-ranging during their lifetimes, many Japanese-born loggerheads spend their time in a nursery “hotspot” within the coastal fishing grounds off the Baja California peninsula. Here, in both 2005 and 2006, an estimated 350 to 800 loggerhead turtles were killed accidentally by local gillnet fishermen. In 2007, when the Foundation issued the first of a series of grants to the Grupo Tortuguero de las Californias aimed at reducing this bycatch, our goal was a 25 percent drop in loggerhead mortality over five years. We also wanted to ensure the sustainability of fishermen’s livelihoods and target fish populations. In 2009, the Foundation’s support enabled researchers and local master fishermen to test new gear modifications that reduced bycatch rates by 60 to 100 percent – while maintaining fish harvests. With continued support, local conservationists anticipate the virtual elimination of bycatch in local gillnets by 2012. The strategy underlying this success developed from the Grupo Tortuguero’s longstanding partnerships with the leaders of the fishing fleet based in Puerta López Mateos. Concerned about overfishing and high bycatch, these fishermen suggested a return to hook-and-line fishing. The Foundation’s support enabled a comparison of hook-and-line techniques against gillnets and market studies. These inquiries found hook-and-line fishing to catch volumes of rockfish similar to those taken by gillnets, with zero fish or turtle bycatch. And sustainably caught fish are valued more highly at market. Now the fishermen themselves are stepping forward to push for expanded turtle protections throughout the fishery, proving that innovative conservation can be contagious.  </t>
  </si>
  <si>
    <t>Chairman's Welcome</t>
  </si>
  <si>
    <t xml:space="preserve">Looking back over 2009, a year highlighted by the National Fish and Wildlife Foundation’s 25th anniversary, we on the Board of Directors cannot help but be proud of what the Foundation has done — and what it is poised to do. The numbers alone tell a good part of the story … 508 grants totaling more than $45 million for projects dedicated to the preservation and restoration of nature. By combining the efforts of a vast array of partners from the public and private sectors, the Foundation was able to leverage that investment into more than a hundred million dollars worth of good for fish and wildlife. But there’s way more to the story. Our grants have made an incredible difference on the land- and seascapes of America and beyond. There are king salmon swimming to spawning grounds in Oregon streams they have not been able to access for years — owing in large part to the Foundation’s efforts. American oystercatchers in North Carolina are reproducing in record numbers soon after the Foundation identified the species as a priority. The accidental and illegal catches of Eastern Pacific loggerhead sea turtles in Mexico’s Baja California are being reduced at rates even the most optimistic experts did not think were possible, thanks largely to the Foundation’s immersing itself on the turtles’ behalf. And the list goes on and on. So, too, does the list of partners we bring into the conservation arena. This year, several notable corporations have stepped forward to work with us, including FedEx, Perdue, Altria, Syngenta and PacifiCorp. When viewed alongside the companies and federal agencies whose long-standing commitments have helped us better the landscape for fish and wildlife in so many ways, it becomes clear why the Foundation is able to accomplish such great things. In the following pages, we sample a few of the reasons that we feel the Foundation is so worthy of applause. We do so confident in the knowledge that the Foundation will engineer more and greater successes in the years to come. Enjoy!  </t>
  </si>
  <si>
    <t>Expand Eastern Brook Trout</t>
  </si>
  <si>
    <t xml:space="preserve">While their waters may flow atop limestone and granite, native Eastern brook trout are the true bedrock of our eastern mountain streams. Their health provides an accurate measure of overall environmental health; their presence signals that natural systems are performing as they should. Yet less than 5 percent of the high-quality native brook trout habitat in North America remains intact. And the remaining habitat faces a number of threats, including pollution from agricultural, forestry and mining operations; invasions by exotic species; and dams and culverts that block fish migration and fragment populations. Working with a wide range of partners through the Eastern Brook Trout Joint Venture, the Foundation is facing these threats head-on. In 2009, our investments helped fuel several major efforts to remove obstacles that prevent brook trout from reaching key spawning and feeding grounds. Our grants also helped reintroduce brookies to streams where they once flourished but had been eliminated. For example, one 2009 grant is helping public and private partners restore four headwater streams of the Cacapon River that once held brook trout. By replanting vegetation along the streams’ banks and building fences to exclude livestock, our partners will create the conditions necessary for brook trout to swim in these waters again. The Foundation also made separate grants to Trout Unlimited of $75,000 and nearly $100,000, respectively, to remove fish passage impediments from West Virginia’s Thorn Creek, re-connecting 25 miles of fish habitat, and to prioritize and implement 12 culvert improvement projects that will re-connect more than 60 miles of brook trout habitat in Vermont, New Hampshire and Massachusetts. In West Virginia, matching funds from partners doubled the NFWF investment; in New England, they tripled it. The Foundation also is working with Trout Unlimited to remove an aging, 80-foot-long dam on the Thornton River that blocks fish migration. Its removal will open almost 60 miles of high-quality waters to four species of diadromous fish that currently migrate into the Rappahannock watershed. Brook trout will benefit; so will shad and herring.  </t>
  </si>
  <si>
    <t>Apache Trout</t>
  </si>
  <si>
    <t xml:space="preserve">One of only two trout native to Arizona, the Apache trout always has been a bit of a rarity. It lives in only a few waters in the White Mountains. After years of being overharvested, displaced and hybridized by non-native trout, and suffering declines in the quality of its habitat, Apache trout numbers reached critical lows. The beautiful golden fish was federally listed as threatened in 1975. In the years since, those concerned with the future of the species combined the efforts of federal and state agencies, conservation organizations and local citizens to trigger a modest comeback in the trout’s population. Among these entities, none is more important than the White Mountain Apache Tribe, whose reservation contains all of the remaining habitat for the Apache trout. Today the White Mountain Apache continue to work with a variety of partners to move the Apache trout back from the brink of extinction. To expand and accelerate this work, the Foundation is devoting considerable investments. In 2009, the Foundation issued a $500,000 grant to the Arizona Game and Fish Department to work closely with the tribe and other partners to execute on-the-ground projects in the headwaters of Little Colorado, Black and White rivers. This investment comes within a framework laid out in the Foundation’s business plan for Apache trout, which identifies an aggressive goal of increasing populations by 50 percent over the levels anticipated in 2017 without our heightened emphasis. This framework involves the creation of several metapopulations of Apache trout that will allow these fish to engage in true migratory behavior and robust genetic exchange. By expanding habitat in the lower reaches of streams, our investments will provide refuge in times of drought, fire and/or flooding. And a comprehensive, long-term monitoring plan for population and habitat assessment, along with barrier maintenance, will ensure that population abundance and habitat are regularly monitored according to established protocols.  </t>
  </si>
  <si>
    <t>Boosting the Birds of Young Forests</t>
  </si>
  <si>
    <t xml:space="preserve">Forty years of continuous declines in wildlife populations that rely upon young, regenerating forests have placed some two dozen bird species at extreme peril. The shifting face of America during the latter half of the 20th century – abandonment of agricultural lifestyles, growth of metropolitan areas, changing public attitudes toward timber harvest – have altered the amount of young forest that naturally occurs on the landscape. While our pre-industrial landscapes are gone forever, the Foundation and its partners are leading an effort to ensure that remaining forested landscapes remain healthy. To do that, it requires well-planned disturbances that mimic those of natural events, such as wind blow-downs and insect outbreaks. In 2009, the Foundation provided its first grants under the Early Successional Forest Keystone Initiative to partners working under the umbrellas of the Northern Forest Woodcock Initiative and Golden-winged Warbler Working Group. Focusing on regions in the Upper Great Lakes, New England and the Appalachian Mountains where timber resources are plentiful and in high demand, biologists are working with timber companies, small and large landowners, and public forest managers to harvest timber in a manner that not only meets the economic needs of those landowners, but also maximizes the benefits to imperiled early successional birds, such as American woodcock, goldenwinged warbler, chestnut-sided warbler and brown thrashers. The initiative aims to reverse the 1-5 percent annual declines in these species and to grow their populations to once-again healthy levels. At the same time, these biologists are working to design timber cuts that do not diminish the value of the landscape to species that require mature forest. The first year of the initiative far exceeded expectations: Habitat biologists were able to provide guidance for the  </t>
  </si>
  <si>
    <t>The American Oystercatcher</t>
  </si>
  <si>
    <t xml:space="preserve">American oystercatchers once lived along the entire Atlantic coast of the U.S. and ranged as far north as Canada’s Labrador Peninsula. By 1900, owing to market hunting, egg collecting and human disturbance, they had disappeared above Virginia. Fortunately, early protections and the oystercatcher’s natural resilience prevented the population from extinction. In the last half of the 20th century, the American oystercatcher staged a bit of a comeback and began re-colonizing some of its former territory in New Jersey, New York and New England – even into Canada. But the bird’s overall population continues to decline and recovery is slow and fraught with perils. Today, fewer than 12,000 American oystercatchers exist along the Atlantic and Gulf Coast beaches and salt marshes. In 2009, the Foundation supported four conservation projects aimed at addressing two of the most pressing challenges in American oystercatcher recovery. These are high nest predation rates caused by overabundant predator populations, and high nest and chick destruction and abandonment caused by incompatible human beach use. In the largest of those projects, Audubon North Carolina, North Carolina State University, the National Park Service and others are initiating a rigorous experiment that is evaluating the monetary costs and biological benefits of predator removal and reduced human beach disturbance on the large population of oystercatchers nesting along the Outer Banks. In 2009, a few months after an initial reduction of the predator population, oystercatcher reproduction spiked to a level witnessed only one other time in the past 15 years. While it is still too early to draw firm conclusions in this three-year experiment, its early results are very encouraging.  </t>
  </si>
  <si>
    <t>Rare Plants on Public Lands</t>
  </si>
  <si>
    <t xml:space="preserve">When most people think of forests, they think of trees, but our national forests and grasslands actually support an amazing array of plants large and small. Many of these plants, such as the Huachuca Mountain milkvetch and reclusive lady’s tresses, are extremely rare — and even more delicate to manage. The endangered orchid-like lady’s tresses, for instance, is known to occur only in marshy, mountain wetlands at elevations of about 5,000 feet in two Arizona counties. Individual plants sometimes go years without sprouting in the same spots, making their study extraordinarily difficult. The conservation of these plant species begins with their detection and must include a careful analysis of their status and the threats to their future vitality. Enter a comprehensive analysis being carried out by the U.S.D.A. Forest Service in 2009 with the Foundation’s support. The project is developing threat, trends and management information for 50 to 60 globally rare plants, aiming to fill data gaps and empower rangers and other land stewards to better protect rare plants on public lands. The Foundation is advancing similar work by the Bureau of Land Management in the West Eugene Wetlands of Oregon’s Willamette Valley. Through a grant of $150,000 that was matched equally by partner funding, the agency is developing an action plan and launching restoration activities on behalf of three federally listed plant species, the Willamette daisy, Bradshaw’s lomatium and Kincaid’s lupine. To improve the conditions for these plants, the Foundation’s investment will advance invasive species and woody vegetation control on BLM lands, as well as the restoration of prairies on adjacent public lands.  </t>
  </si>
  <si>
    <t>Upper Colorado River Fisheries</t>
  </si>
  <si>
    <t xml:space="preserve">The Colorado River watershed holds a range of fish species matched in diversity only by the types of waters one can find along its course, from gin-clear headwater seeps to the muddy, fluctuating flows of larger river systems. These fish populations have borne the effects of numerous environmental stressors. Impacts from agriculture, land conversion, livestock grazing, road building, mining, energy development and timber harvest have eliminated some fish populations, while weakening many more. The bulk of the effort to restore the Colorado River basin’s fish populations has centered on the endangered fishes of the larger river systems. But doing so has left the watershed’s mid- to high-elevation streams, many of which lie at the interface of cold and warm waters, in dire need of greater attention. Declines in the fish that inhabit these streams, like bluehead and flannelmouth suckers, roundtail chub and Colorado River cutthroat trout, have been dramatic. The suckers and chub today occupy about 50 percent of their historic habitat, while the Colorado River cutthroat occupies only 14 percent of its ancestral waters. Recognizing that recovery of these species hinges on watershed-scale restoration efforts, the Foundation is working to develop a network of watershed-scale areas where entire native fish communities will be protected. In 2009, the Foundation invested nearly $100,000 in a firstof- its-kind, interstate effort to identify the areas that hold the greatest potential for recovery, seeking out swaths of the landscape where coordinated restoration activities can notch the maximum benefit.  </t>
  </si>
  <si>
    <t>Pushing for Pollinators</t>
  </si>
  <si>
    <t xml:space="preserve">Since its earliest days, the Foundation has been dedicated to aiding the health of insect pollinators. We know the value that bees, wasps, moths and other insects bring to most every landscape. We also recognize the values that insect pollinators bring to the human population — almost one-third of our global food supply depends on them to help pollinate flowering plants, including more than 100 North American crop species. Unfortunately, the populations of both native and commercial honeybees have declined in recent years. In 2009, the Foundation took its dedication to reversing bee declines to a new level. To create and restore on-farm bee habitats, the Foundation has teamed with Syngenta to launch Operation Pollinator™, a global initiative taking flight over the next four years in California, Florida and Michigan. The program will bring together university researchers, government agencies and nongovernmental organizations to help growers in these key horticultural states establish pollinator habitats by planting low-cost, nectar-rich seed mixtures on marginal land near their crops. Independent research at the University of California–Davis, the University of Florida and Michigan State University is honing in on which seed mixtures will best fit each specific region and its native bee populations. Once these mixtures are determined, partners will identify growers to enroll in the program. They also will help spread the word on bee conservation, hosting workshops on how to establish and maintain the floral habitats with help from government cost-share incentives.  </t>
  </si>
  <si>
    <t>Balancing Wind and Wildlife</t>
  </si>
  <si>
    <t xml:space="preserve">On the southern Great Plains, development of widely desired renewable energy has created a real challenge for the conservation of imperiled grassland birds, such as lesser prairie-chickens, and other wildlife. For all the obvious benefits that green energy provides, there are certain costs to these species. Some are direct, such as collisions or loss of habitat, while others are indirect, such as behavioral aversion to large structures. In 2009, the Foundation helped propel the Playa Lakes Joint Venture to take a leading role in creating a forum where state and federal agencies, nongovernmental groups, the energy industry and individual landowners can share information and develop solutions to the looming conflict between wind turbines and grassland bird conservation. Our investment in the joint venture has jumpstarted these “wind-wildlife collaboratives” in Oklahoma, Texas and Kansas. The progress has been particularly impressive in New Mexico, where in May the Playa Lakes Joint Venture held a small meeting to discuss bird conservation and wind power. It spurred immediate and considerable interest; within three months, nearly two dozen agencies, companies, organizations and landowner groups became formal partners in the New Mexico Wind and Wildlife Collaborative. The members of this group are confident that despite their varied goals for the short grass prairie, they can develop and act on recommendations that will make the region a leader in both wind power generation and environmental stewardship.  </t>
  </si>
  <si>
    <t>Red-Cockaded Woodpeckers and Eastern Indigo Snakes</t>
  </si>
  <si>
    <t xml:space="preserve">Working with Southern Company and The Nature Conservancy through the Longleaf Legacy campaign, in 2009 the Foundation mobilized a half-million dollar investment to add 870 acres of private land to the adjacent Okefenokee National Wildlife Refuge in Ware County, Georgia. Historic fire suppression and other detrimental practices transformed this land and degraded its habitat for red-cockaded woodpeckers, an endangered species. By using controlled burns to re-establish a more natural fire regime and planting longleaf pine on 400 acres, workers are improving habitat values while reducing the chances of catastrophic wildfires. This will provide a boost for the U.S. Fish and Wildlife Service, the Foundation’s original federal agency partner, as it works to recover populations of these beloved species. The U.S.D.A. Forest Service and Project Orianne, which is dedicated to the conservation of the threatened eastern indigo snake, will use similar tactics to restore parts of the Apalachicola National Forest in Florida and Conecuh National Forest in Alabama, backed by investments through the Southern Company Power of Flight program. Here a $200,000 NFWF grant was matched by three-quarters of a million dollars in partner funding, mobilizing almost $1 million for the benefit of quintessential southeastern ecosystems.  </t>
  </si>
  <si>
    <t>Refuge Readiness</t>
  </si>
  <si>
    <t xml:space="preserve">The isolated nature of National Wildlife Refuges makes them vulnerable to the changes anticipated to accompany climate change. These changes bring with them numerous questions, like what happens to a coastal refuge if sea level rises? Where will prairie birds go if grassland habitats shift northward off current refuge boundaries? And when new species appear on refuges, how will they affect existing ecosystems? In 2009, the Foundation’s $50,000 grant to NatureServe helped the refuge system begin planning for change. NatureServe is developing standardized systems for assessing the vulnerability of individual refuges to climate change. The organization also is estimating the risk that climate change poses to each refuge with regard to its purpose — for example, will warming temperatures reduce freshwater availability, which will in turn reduce a refuge’s value for wintering waterfowl? Lastly, NatureServe is developing a suite of alternative management scenarios to help guide refuges into the future.  </t>
  </si>
  <si>
    <t>2009 Program Highlights</t>
  </si>
  <si>
    <t xml:space="preserve">Amidst a national air of change, the Foundation delivered a constant: measurable results for the benefit of fish, wildlife and plants. In each of the seven program areas that follow, the work made possible by the Foundation’s investments left behind a world much better than we found it.  </t>
  </si>
  <si>
    <t>2008 NFWF Annual report</t>
  </si>
  <si>
    <t xml:space="preserve">I have been fortunate to grow up in a family with a legacy of protecting our nation’s resources, and by watching my family’s efforts I have learned a great deal about the importance of preserving our natural world. With this heritage in mind, I am very proud to be the recentlyelected Chairman of the National Fish and Wildlife Foundation. At the Foundation, we believe passionately that the ongoing protection of North America’s wildlife species and habitats is an essential part of the character and culture of our nation and that it is imperative we ensure that the same high quality of natural beauty and experiences available to us are also available to future generations. With a relentless commitment to the collection of vital information and knowledge, the Foundation develops strategic conservation plans that will allow for the long-term protection of significant places and species for future generations to learn from and admire. The National Fish and Wildlife Foundation has been in this business for 25 years. During that time we have made enormous strides and we have learned how to make an even greater conservation impact going forward. Thanks to the extraordinary passion and dedication of our remarkable staff, Board of Directors, and past Board leadership, the Foundation is extremely well-positioned for the future. As you will learn in the following pages, several key accomplishments in 2008 embody our strengths and commitment, not only throughout the year, but also throughout the past 25 years. As a leader in forging innovative corporate partnerships, we created two new programs with Covanta and ArcelorMittal to clean up our oceans and restore the Great Lakes. In our unique role as fiduciary manager for legal settlement funds, we’ve put money on the ground for exemplary conservation projects in Florida, Utah, and Kansas. And, in a first for recovering populations of imperiled species, we were the catalyst in convening scientific experts to produce unified visions and restoration efforts for sea turtles and the American oystercatcher. Together with our partners and with your help, the Foundation will continue to be a leader in applying best practices to unique conservation opportunities so that we may protect and preserve the wonder of our natural world for generations to come. It’s been an extraordinary 25 years and I look forward to leading NFWF into the next chapter.  </t>
  </si>
  <si>
    <t>Sea Turtles</t>
  </si>
  <si>
    <t xml:space="preserve">Taking a science-based approach to our work often requires strengthening the underlying scientific basis for the selection of conservation priorities within our Keystone Initiatives. For example, despite an extensive and growing network of university, government, and international organizations studying sea turtles around the world, any analysis of the progress of these efforts towards improving the status of the species are severely diminished by the absence of standardized monitoring and reporting protocols. Even if all available data was able to be converted to a common database, it is of little use for managers and conservationists to know merely the global status of each species. They also must have an understanding of the specific sites and populations of immediate concern and conservation opportunity. To address these gaps, NFWF is convening a group of global experts in sea turtle biology and conservation to develop scientifically sound and mutually agreeable criteria for defining priority sites for sea turtles at the global scale, identifying priority populations, and establishing methods by which to rank those sites and populations by order of importance. This effort is the first of its kind and is already promoting an unparalleled level of collaboration among global sea turtle experts. NFWF will use the information to develop its business plan for sea turtle recovery.  </t>
  </si>
  <si>
    <t>American Oystercatcher</t>
  </si>
  <si>
    <t xml:space="preserve">NFWF identified the American Oystercatcher, a stately shorebird inhabiting the North American Atlantic and Gulf Coasts, as a priority species due to its declining population and its status as a flagship species. Recovering oystercatchers also will help save other important species and wetland and beach habitats. We worked with a unified group of scientists and other experts to develop a business plan to bolster the oystercatcher population. The plan identifies a goal of increasing the population by 30 percent in 10 years by managing the threats to the species: predators, habitat loss, and human disturbance to nesting birds. This increase will be robust enough to ensure the long-term persistence of the species in the face of anticipated sea level rise and other anthropogenic influences. NFWF is now supporting organizations that are implementing actions identified in the business plan. National Audubon Society, The Nature Conservancy, and North Carolina State University, for example, are implementing both traditional and experimental approaches to increasing nesting success of oystercatchers along the Atlantic Coast. Not only will those projects result in direct population increases, but also will provide information that is expected to lead to more cost-effective management practices for oystercatchers and other shorebirds in the future.  </t>
  </si>
  <si>
    <t>Fishing for energy</t>
  </si>
  <si>
    <t xml:space="preserve">Despite their huge size and seemingly endless bounty, the world’s oceans have been greatly impacted by human activity, especially marine debris in the form of lost and discarded fishing gear which causes thousands of marine animals to become entangled and die each year. Working with Covanta, a U.S. waste-to-energy company, the National Oceanic and Atmospheric Administration, and Schnitzer Steel, NFWF launched a new pilot program in 2008: Fishing for Energy. Through this initiative, fishermen dispose of gear, free of charge, which Covanta in turn converts to energy. The results have been extraordinary; in one short year the partnership has collected and disposed of more than 122 tons of unusable or derelict fishing gear from 10 gear collection ports in the Northeastern United States. Each non-metal ton of debris burned produces enough electricity to power one home for 25 days. In 2009, the program is expanding to at least 10 more ports on the Atlantic, Gulf, and Pacific Coasts.  </t>
  </si>
  <si>
    <t>ArcelorMittal and Great Lakes Restoration</t>
  </si>
  <si>
    <t xml:space="preserve">In 2008, NFWF announced a landmark partnership with several federal agencies and ArcelorMittal—the world’s largest steel company—to address the ever increasing pressure on the freshwater ecosystems of the Great Lakes. Representing 20 percent of all fresh surface water globally, the Great Lakes face daunting ecological challenges including aquatic invasive species, wetland deterioration, water quality degradation, and adaptation to climate change. By pooling resources from ArcelorMittal, the Environmental Protection Agency, the US Fish and Wildlife Service, the USDA Forest Service, and the National Oceanic and Atmospheric Administration, NFWF is uniquely positioned to work across the entire Great Lakes ecosystem. This unprecedented coordination of partners and resources already has supported projects including habitat improvements for the endangered piping plover in Michigan, stream corridor restoration on Dead Dog Creek in Illinois, invasive species removal in West Bend, Wisconsin, and wetland restoration in Buffalo, New York.  </t>
  </si>
  <si>
    <t>Impact Directed Environmental Accounts</t>
  </si>
  <si>
    <t xml:space="preserve">transforming environmental liabilities into real conservation benefits The Impact-Directed Environmental Account (IDEA) Program receives, manages, and disburses funds that originate from court orders, legal settlements, regulatory permits, licenses, and restoration and mitigation plans. NFWF acts as a fiduciary manager, working collaboratively with government and private-sector stakeholders to manage designated monies, while helping to ensure that the funds are applied to the most effective conservation projects. One of the primary values of the IDEA Program is its ability to apply conservation funds arising from legal requirements quickly and efficiently to projects “on the ground.” Below are examples of monies directed to IDEA from incidents, court orders, or settlements during 2008, and the projects they support.  </t>
  </si>
  <si>
    <t>Shell Oil Company, has supported conservation projects that benefit marine and coastal habitats and species in the Gulf of Mexico and, more recently, Long Island Sound and Alaska. Through this partnership, 167 grants have helped more than 100 organizations conserve and restore marine habitat and more than $40 million in grants and matching funds has been put to work for marine conservation. The Shell Marine Habitat Program has played a critical role in the conservation of the endangered Kemp’s ridley sea turtle, which is now recovering along the Texas coast. Shell also helped NFWF establish the Shell Polar Bear Fund to assist with population research on the north slope of Alaska.</t>
  </si>
  <si>
    <t>ConocoPhillips and NFWF have worked together for more than 17 years. Our most recent partnership, the ConocoPhillips SPIRIT of Conservation Migratory Bird Program, was launched in 2005 and is a focused and strategic initiative to conserve threatened birds and their habitats around the world. Over the past four years, the SPIRIT program has provided funding for 23 projects in seven states and five countries. More than 55,000 acres of priority bird habitats have been protected or enhanced as a result of these awards. In addition, ConocoPhillips in Alaska has partnered with NFWF for the past six years to support polar bear research and Cook Inlet beluga whale conservation projects.</t>
  </si>
  <si>
    <t>Keystone Initiatives</t>
  </si>
  <si>
    <t xml:space="preserve">using a science-based app roach and convening key players to set priorities and achieve measurable outcomes Through our Keystone Initiatives, NFWF is addressing the challenges facing endangered, threatened, or declining species that are indicators for overall ecosystem health. Success in restoring these populations will demonstrate measurable progress in protecting crucial landscapes and watersheds. NFWF plays a unique and leading role in bringing together leading scientists and the conservation community to develop robust business plans for these priority species. Two examples from 2008 highlight our strength and capability in convening key players and pooling expertise to develop unified strategies for restoring species and the habitats upon which they depend.  </t>
  </si>
  <si>
    <t>For more than a decade, ExxonMobil has invested in the Save The Tiger Fund’s vision for tiger conservation. It is one of the largest corporate commitments ever to save an endangered species. The Fund has taken a multifaceted approach to tiger conservation that serves as an umbrella for the preservation of habitat and biodiversity. This partnership supports field studies to develop better tiger management plans, tiger conservation education programs, efforts to curtail poaching and illegal trade of tiger parts, efforts to resolve human-tiger conflicts, and activities that protect and restore tiger habitats.</t>
  </si>
  <si>
    <t>Marathon</t>
  </si>
  <si>
    <t>In 2008, Marathon and NFWF partnered to provide key funding to complete the removal of invasive tamarisk trees along 40 miles of the San Miguel River—one of the last remaining free-flowing rivers in the West. The project, which began in 2001, is the first major watershed control effort of its kind. It is focused within the San Miguel headwaters to the confluence with the Dolores River, a distance of more than 120 miles, covering 1,400 acres of land in Colorado’s San Miguel and Montrose Counties.</t>
  </si>
  <si>
    <t>Who We Are</t>
  </si>
  <si>
    <t xml:space="preserve">The National Fish and Wildlife Foundation (NFWF) is a 501(c)(3) non-profit that protects and restores our nation’s fish and wildlife species and their habitats. Created by Congress in 1984, NFWF invests public conservation dollars in the most pressing environmental needs and matches those investments with private funds. The Foundation’s method is simple and effective: we work with a full complement of individuals, foundations, government agencies, nonprofits, and corporations to identify and fund solutions to the nation’s most pressing conservation challenges.  </t>
  </si>
  <si>
    <t>2008 Program Highlights</t>
  </si>
  <si>
    <t xml:space="preserve">The National Fish and Wildlife Foundation’s track record of conservation investment is impressive. In 2008, we invested $61.2 million dollars in public and private funds into 593 projects. Our grantees leveraged those funds with an additional $122.8 million for a total on-the-ground benefit of $184 million. The Foundation’s work was significantly enhanced in 2008 by integrating a rigorous science-based approach, generating new and unique partnerships, and strengthening our accountability by achieving measurable outcomes.  </t>
  </si>
  <si>
    <t>For more than seven years, BP Alaska has partnered with NFWF and provided support for vital
research on Beaufort Sea polar bear populations in Alaska and Canada to determine their
distribution, use of sea ice, den locations, impacts from noise, and population numbers. BP has
also helped to establish the Alaska Sea Duck Fund to monitor imperiled sea duck populations,
with an emphasis on the eiders. In 2008, BP contributed to the Alaska Fish and Wildlife Fund.</t>
  </si>
  <si>
    <t>Enhancing Tampa Bay</t>
  </si>
  <si>
    <t>The US District Court ordered an international shipping company to make a community service payment to NFWF for violations of the federal Act to Prevent Pollution From Ships. The money will be disbursed through NFWF’s Pinellas County Environmental Fund, a partnership among Pinellas County, Florida, the National Oceanic and Atmospheric Administration, and NFWF, to support projects that restore or enhance the natural resources of Tampa Bay.</t>
  </si>
  <si>
    <t>Recovering Habitat in Kansas</t>
  </si>
  <si>
    <t>A Kansas water authority paid NFWF a fee pursuant to a mitigation agreement with the Flint Hills National Wildlife Refuge. The Refuge lost wetland habitat, riparian forests, and a boat ramp as a result of increased water levels in a reservoir managed by the water authority. The funds received by NFWF will be used for wetlands recovery, remediation, and mitigation activities in the John Redmond Reservoir.</t>
  </si>
  <si>
    <t>In 2008, Chevron Alaska helped support development of non-invasive photo-identification techniques of the Cook Inlet beluga whales in order to identify individuals and get a more accurate population estimate. Since the Cook Inlet beluga whales were listed as endangered species in fall 2008, this program is vital to NOAA and other partners to help develop recovery plans for the species.</t>
  </si>
  <si>
    <t>Restoring Great Salt Lake</t>
  </si>
  <si>
    <t>The federal District Court in Utah ordered a selenium processing entity to make a community service payment to NFWF for federal Clean Water Act violations. The money will be used for habitat acquisitions that benefit the Great Salt Lake ecosystem and to fund research on the deleterious effects of selenium contamination in the Great Salt Lake watershed.</t>
  </si>
  <si>
    <t>New Partnerships</t>
  </si>
  <si>
    <t xml:space="preserve">bringing together expertise and financial resources to develop effective solutions for compl ex conservation issues Our partnerships are key to our success. We are able to forge partnerships with corporations, federal agencies, foundations, and other key stakeholders to develop innovative solutions to conservation challenges. Two new programs created in 2008 embody our strategy. </t>
  </si>
  <si>
    <t>The Bottom Line</t>
  </si>
  <si>
    <t>2007 Annual Report</t>
  </si>
  <si>
    <t>What excites you most about working with the National Fish and Wildlife Foundation? Like everyone, my time is valuable. I know my time on task there is having a big impact. The Foundation’s greatest asset is its position at the nexus of the conservation community. We’re involved in nearly every critical conservation project in play at any time in the country. And our myriad conservation partnerships connect us with potentially every U.S. federal and state agency and NGO. That’s an exciting place to be, and it’s the main factor that has driven me to become more involved with the Foundation. How will the Foundation make the most of its influential position in the coming years? We are leading a movement to drive accountability for sustainable conservation results. Using the best science available, we’re working to define, evaluate, and re-evaluate where and how we make every conservation investment. Together with our partners, we must make outcome- based—not activity-based—initiatives part of the conservation culture, nationally, and even globally. Accountability is critical. If you can’t measure the results, it’s hard to justify the investment. How does the drive for accountability affect the Foundation’s conservation programs? It’s the difference between being an investor and being a grant manager. Investors get a report card on their decisions every day. They must perform in-depth analyses to make sure they are investing wisely. In conservation, we can’t underestimate the importance of intellectual capital, which gives us the ability to adjust and change as we move toward our goals. Many good ideas just don’t work out. Smart investors know when to adjust their strategies and take a different course. What’s the most important skill for a successful investor to have? The hit rate among the greatest investors in the world comes in around 50%— that means even the best are wrong 50% of the time. What makes these investors great is their ability to manage risk. They know when to cut their losses and redirect their portfolio. At the Foundation, we are taking this same approach: analyzing our investment options, evaluating our outcomes and adjusting our strategies. It’s a dynamic approach that I think will lead to big conservation dividends. How would you persuade a potential investor to support the Foundation? First, the breadth and scope of the Foundation’s projects creates an immediate diversified portfolio for any investor. And diversification means less risk. Plus, our extreme focus on measurable outcomes and effectiveness provides the greatest single bang for your buck in wildlife and habitat conservation. What’s the Foundation’s potential? How far can NFWF go? The Foundation has unlimited potential as long as it stays true to being an outcome-based organization. As we move forward, we must remind our partners that intellectual capital has three times the value of financial capital—that means we can get more from our money with smart investment decisions. Insisting on outcome-based results and best practices increases the Foundation’s leverage by a factor of three over traditional activity based conservation efforts. Is that what differentiates the National Fish and Wildlife Foundation within the conservation community? Absolutely. The Foundation’s outcome-based approach means we’re getting involved in projects that will actually move the needle for conservation, on measurably increasing fish and wildlife populations. At the end of the day, all of us can take comfort in knowing that we’ve committed our time and resources to something that will have a measurable, meaningful impact on our environment.</t>
  </si>
  <si>
    <t>Keystone Field Marks</t>
  </si>
  <si>
    <t>Keystones are the backbone of NFWF’s strategic plan. The Keystone philosophy is straightforward: choose a limited number of conservation investments, focus resources on them, establish indicators for success, learn by measuring progress, and adapt strategies as necessary to succeed. Choosing among the hundreds of appealing conservation investment opportunities that come our way each year is no easy task. You simply can’t invest in them all. Guided by our new Science &amp; Evaluation Team, we are developing a decision-making matrix based on: • conservation need; • NFWF’s capacity to move the needle for target species; • ancillary benefits to people and the broader environment; and • the cost effectiveness of the available investment opportunities. At the onset, we’re focusing on fish and wildlife species. Most people identify with species easily because they are recognizable representatives of the special habitats we all work to conserve. We’re choosing species that are in great need of conservation help and are likely to respond to the scale of investments we are capable of making. We highly consider investments also benefitting other wildlife and important environmental issues such as water storage or carbon sequestration. To help us make these decisions, our scientists are pioneering new ways to measure the direct impact of our actions and investments through cost effectiveness analyses. Looking at cost effectiveness is not always popular in conservation. It’s often been enough just to say, “this land or habitat or species is threatened, therefore we should save it,” yet that approach is blind to other potentially more important opportunities. At every step, we are asking potential grantees to tell us exactly how projects will help individual species. Our scientists take that information and work with outside experts to determine whether a project is really “moving the needle” for a species or whether those dollars would achieve a bigger return on investment through another project. Some projects we might have supported in the past won’t pass this test. We are confident, though, that this new approach will increase the frequency of our conservation successes, and those of our partners. This up-front analysis is only part of the equation. Because success will be determined in part by our commitment to fund projects over multi-year periods, we are forming new relationships with grantees—taking on a role more akin to that of a managing partner. We’ll meet with potential partners before we invest, construct a framework that outlines how our mutual outcome is best achieved, and develop a business plan to ensure effective movement towards our desired targets. Along the way, we’ll evaluate our investments and make mid-course adjustments. On Wall Street, a 50% success rate in choosing investments is considered outstanding and the best managers learn from failure. We’ll do the same. Unsuccessful approaches to conservation won’t be considered defeats—they will instead help us redirect our efforts to better practices. The Keystone approach is a new era for NFWF—one that we believe will make a world of difference for our fish and wildlife.</t>
  </si>
  <si>
    <t>Marine Debris in Puget Sound: The Benefits to
Wildlife Clearly Outweigh the Costs of Removal</t>
  </si>
  <si>
    <t>Puget Sound in Washington teems with life: Chinook and sockeye salmon, rockfish and lingcod, harbor seals, doublecrested and pelagic cormorants—it’s a smorgasbord of marine life. Beneath the water’s surface, however, lies a threat that takes a terrible toll: abandoned and derelict fishing gear. Crab traps, gill nets, and monofilament line kill indiscriminately for years. Through NFWF’s marine debris removal partnership with the National Oceanic and Atmospheric Administration, a grant to the Northwest Straits Foundation is helping clear the sound of these killers and also providing some startling economic justification for doing so. In Puget Sound in 2006-2007, 13,741 animals were found entangled in derelict fishing gear; 5,073 were recovered alive and released, 8,668 were dead. This is just the tip of the iceberg. Animals caught in nets decompose rapidly. Preliminary experiments suggest that animals found in derelict nets represent catches that have occurred within only 14 days. Total annual mortality may well be 25 times higher. This death toll is certainly grizzly, but is the economic cost of removing the gear justified? To clean away this killing gear costs $4,960 per acre for derelict nets and $193 per crab trap. Directly measurable monetized benefits of gear removal were based on the commercial value that species killed in the gear would have had on the market. This came out to $248 per trap annually and $6,285 per acre of nets over a 10-year period and presumes that all commercial species found in derelict gear would have been caught in other ways. With these assumptions noted, the cost-benefit ratio of removing this debris equals 1.3: 1.0 for each gear type. This estimate of monetary benefits is conservative because it includes only the commercial value of species. It does not include recreational and other values that might have been realized had not these animals been killed by derelict gear, nor indirect benefits that may have accrued through improved ecosystem services. This means that removing derelict gear makes sense for fish and wildlife and for the economy. Demonstrating these values is one goal of the Marine and Coastal Keystone.</t>
  </si>
  <si>
    <t>Keystones in Action: Water, Water, Everywhere?</t>
  </si>
  <si>
    <t>Attacking the root cause of conservation problems is a National Fish and Wildlife Foundation hallmark. For many freshwater fish, the greatest challenge to survival is adequate water flow in the streams and rivers where they live. Managing flows becomes more complicated when waterways cross public and private lands that are governed by different needs and laws. In the Pacific Northwest, where concern for anadromous fish such as salmon is acute, NFWF has launched a pilot program that is engaging private landowners to help solve streamflow issues. The result is a measurable increase in flow. Fish get water, landowners receive income, and the environment benefits. It’s a triumph of cooperation over conflict, with a healthy dose of open-market thinking to incentivize willing landowners. Five years ago, NFWF and the Bonneville Power Administration created the Columbia Basin Water Transactions Program (CBWTP) to support innovative, grassroots strategies for acquiring water rights and improving in-stream flows in Columbia Basin streams and rivers. The program has invested approximately $14.5 million through partners to negotiate transactions with private landowners to increase streamflow. The four state water regulatory agencies in the Columbia Basin are partners in this effort—uniting some of the most important stakeholders in the voluntary water transaction market. This funding has enabled partners to use innovative transaction tools, such as short-term leases, partial season leases, irrigation efficiency projects, and complete transfers of water rights. To date, more than 150 open-market transactions have been completed. Although reaching established flow targets and habitat restoration goals will require additional time and the concerted efforts of all stakeholders, significant progress has been made on a number of key streams. With NFWF’s support, increased flow targets have been fully achieved on 20% of streams where transactions have occurred. On another 40% of priority streams, partners have restored between one-half to three-quarters of what is needed to meet established biological flow targets. NFWF is now looking at new opportunities to replicate this model with its commitment to partnerships, measurable outcomes, and ongoing progress evaluation.</t>
  </si>
  <si>
    <t>Conserving the Chesapeake Bay</t>
  </si>
  <si>
    <t>The National Fish and Wildlife Foundation’s Targeted Watershed Grant (TWG) program, a partnership with the Environmental Protection Agency, is measurably reducing the flow of nitrogen and phosphorus into the Chesapeake Bay. The overload of these two nutrients is the prime culprit in the degradation of the Bay’s environment, and reducing their presence is a primary conservation goal. It is estimated that on an annual basis about 285 million pounds of nitrogen and 19 million pounds of phosphorus make it into the Bay through runoff and atmospheric deposition. Conservation partners have set the ambitious target of reducing this load to 175 million and 12.8 million pounds annually, respectively. Thus, the goal is to remove the difference: 11 0 million pounds of nitrogen and 6.2 million pounds of phosphorus. The projected benefits from TWG projects funded in 2007 amount to nearly 1.4 million pounds of nitrogen and 650,000 pounds of phosphorus. That represents 1.25% of the nitrogen goal and 10.5% of the phosphorus goal. Since the TWG program’s onset in 2006, NFWF has supported projects that, if successful, will prevent 6.6 million pounds of nitrogen and 4 million pounds of phosphorus from entering the Bay—that’s 6% of the total nitrogen reduction goal and a staggering 65% of the phosphorus reduction goal. Keystones represent a core portfolio of issue-specific programs with clear, long-term goals and well-articulated strategies to achieve meaningful and measurable conservation outcomes. Through Keystones, the National Fish and Wildlife Foundation proactively identifies grantees, evaluates best practices and innovative solutions, and enters into strategic alliances with partners to help “move the needle” on important conservation issues. Together with our other grant programs, the Keystones will shape NFWF’s conservation agenda in the years ahead.</t>
  </si>
  <si>
    <t>Wildlife and Habitat Conservation</t>
  </si>
  <si>
    <t>In Florida, and increasingly across the country, one of the National Fish and Wildlife Foundation’s greatest challenges is deciding how to spend the limited and precious financial resources entrusted to us by donors to provide the greatest return for wildlife. Determining the relative value of habitats or ecosystems is no easy job, but it’s exactly what the Wildlife and Habitat Keystone was created to do. The outcome for Florida in 2007 was impressive. Using a $1,075,000 grant through the Acres for America partnership with Wal-Mart, Turner Foundation, and others, NFWF helped conserve the 13,000 acre Yellow River Ravines property in the panhandle. This land acquisition, executed by The Nature Conservancy, did more than just protect habitat for red-cockaded woodpeckers, gopher tortoises, and a host of other threatened wildlife. It helped connect more than 800,000 acres of habitat stretching across the panhandle into Alabama. Think Florida, and most folks envision white, sandy beaches, citrus groves, Disney, and lots and lots of people. Florida’s balmy climate and myriad attractions have made it a prime destination for millions of vacationers and new residents. The development needed to support this growth has squeezed the state’s diverse wildlife and challenged conservationists to grab what pricey real estate they can before the natural habitats are long gone. The Yellow River Ravines wasn’t just any real estate purchase—it’s a landscape link with value extending far beyond its property lines. Chosen from more than 100 investment requests submitted to us from across the country, this acquisition provided a return on investment we believe exceeded every other option. How can NFWF work to replicate this success on a day by day basis in everything we do?</t>
  </si>
  <si>
    <t>The Keystone Approach
to Conservation</t>
  </si>
  <si>
    <t xml:space="preserve">Meaningful and measurable outcomes, evaluation, and accountability mark the National Fish and Wildlife Foundation’s (NFWF) new direction. What can a wildlife conservation foundation learn from the approach that a hedge fund manager uses to choose investments? Might the painstaking analysis and accountability demanded by successful investors result in better returns for fish and wildlife? That’s the bet that NFWF is making with its new Keystones. The National Fish and Wildlife Foundation has an impressive conservation track record. Since our inception in 1984, more than 10,000 grants have been funded and nearly $600 million in federal, corporate, and other funds have been awarded to some 3,500 organizations and agencies. When matching contributions from our partners are added in, nearly $1.4 billion has been invested in on-the-ground projects in all 50 states and more than 50 countries around the world. Over the years, we’ve helped launch or contribute to some of the most important conservation initiatives in history: the North American Waterfowl Management Plan, the Partners in Flight Migratory Bird Program, Pacific salmon restoration, endangered species recovery, Chesapeake Bay restoration, and many more. Reflecting on these accomplishments and the scope of our giving over nearly 25 years, we constantly ask ourselves: How can we increase the frequency of our successes and the impact of our grantmaking? We believe the answer to this question lies in a more analytical approach to conservation investing, embedded in an unwavering focus on measurable outcomes and a passion for accountability. We may never have the precise metrics found on Wall Street, but we are convinced that this approach will lead us to more conservation successes. </t>
  </si>
  <si>
    <t>Bird Conservation</t>
  </si>
  <si>
    <t>Good birders use a filtering process to identify species. Using geographic range, size, behavior, and plumage patterns, they systematically narrow the list of possibilities until they successfully identify their quarry. Picking conservation targets involves a similar filtering process. In 2007, the Bird Conservation Keystone forged new ground with a pioneering system to identify those species that would become the focus of NFWF’s conservation programs. The goal is to secure the long-term survival of species that are clearly in trouble. Established goals from recovery plans or other conservation documents are used to set population targets and business plans are developed to identify the most practical solutions to the species’ problems, thereby guiding NFWF’s funding efforts. Over the past 15 years the Partners in Flight program, launched by NFWF in the early 1990s, has identified the birds most in need of conservation action—allowing us to narrow the list of potential Keystone Initiatives from 850 to about 200 species. The next filter in the process was to determine which of the 200 species could most benefit from NFWF investment. In some cases, population increases might take so long that NFWF grants would be impractical. In others, there are already many players involved and additional attention was not warranted. Next, a more detailed costbenefit analysis was employed to estimate how much impact NFWF investments might have. Finally, criteria such as ancillary benefits to other wildlife and a species’ iconic status with the public and conservation community were considered. From this group NFWF’s board selects targeted species.</t>
  </si>
  <si>
    <t>Ensuring the Long-Term Health of Texas Bays and Estuaries</t>
  </si>
  <si>
    <t xml:space="preserve">Skyrocketing fuel costs, competition from shrimp farms, and the devastation of recent hurricanes have hurt Texas shrimpers. In addition, shrimping takes a tremendous toll on the marine environment in the form of bycatch—species other than shrimp that are caught in the trawls. Many of these species die in the process, and the waste is staggering. On average, every one pound of shrimp caught results in 1.5 to 11 .8 pounds of bycatch. These conditions created an opportunity to help the ecosystem upon which both shrimp and fisherman depend. Through an innovative Texas Parks and Wildlife Department (TPWD) program funded in part by NFWF through the Shell Marine Habitat Program, shrimpers are offered cash to retire their commercial licenses. With fewer shrimpers on the water, remaining shrimpers have less competition, a shot at increased profits and a stabilized shrimp fishery. Since the beginning of the shrimp license buyback program in 1996, TPWD has retired 1,187 of 3,231 licenses on the books at a cost of $7.2 million. And the overall number of inshore shrimp vessels in Texas waters has decreased from around 2,100 to nearly 1,200. The remaining shrimpers are doing quite nicely. Catch per unit of effort is up as much as 100% compared to historic lows. The license buyback program has also reduced bycatch by 40%. Marine scientists are reporting increased croaker and blue crab populations and sea turtle strandings have been reduced from 600 to 200 annually. </t>
  </si>
  <si>
    <t>Keystones in Action - Red Knot</t>
  </si>
  <si>
    <t xml:space="preserve">Of course, not all of our nation’s bird species live here yearround. The red knot travels 9,300 miles during a yearly migration from its breeding grounds in the Canadian Arctic to South American wintering sites. Each spring, many of these large sandpipers stop to feed on the eggs of spawning horseshoe crabs on the Delaware Bay’s beaches. But horseshoe crabs have been heavily harvested in recent years, causing their populations to dwindle—and the red knot is paying the price. Since 1980, the red knot population on the Atlantic and Gulf coasts has declined from at least 100,000 to 14,800. Nearly half of today’s red knots don’t complete their migration journey. They often starve en route. NFWF has identified the Red Knot Initiative as another investment opportunity likely to yield meaningful conservation returns. Through past investments in the Western Hemisphere Shorebird Reserve Network, NFWF has helped build a strong coalition now poised to reverse the knot’s decline. We also are supporting the U.S. Geological Survey in its development of scientific models that will allow effective management of horseshoe crab populations. In addition, grantees and partners will continue to develop means of protecting critical coastal beaches and mudflats, and minimizing disturbance to knots searching for food during their migratory journey. </t>
  </si>
  <si>
    <t>Moving the Needle</t>
  </si>
  <si>
    <t>Measurable outcomes for fish take many forms. Throughout 2007, NFWF, its partners, and grantees emphasized high impact results that include: Supporting the development of regional Fish Habitat Partnerships around flagship fish species and habitats and increasing the capacity of these groups to address priority conservation needs; Identifying key metrics for successful conservation plans; Implementing habitat protection, enhancement, and restoration projects that demonstrate the highest impact in restoring targeted fish populations in a watershed context; Tracking changes in populations of flagship species where onthe- ground conservation actions are implemented; Measuring miles of spawning and rearing habitat protected, restored, or opened; Stimulating the development of effective plans for species for which no strategy is currently available, and revising plans that need improvement or updating; Evaluating which species conservation plans work—and why; Expanding environmental water transaction programs and water conservation efforts to increase streamflows during critical migration periods for fish passage and spawning; Removing small dams, culverts, and other physical barriers to maximize access to miles of upstream spawning and rearing habitat; Improving populations of imperiled fish species by managing or removing species that out-compete them in their native habitats; and Promoting stewardship activities involving angler groups and other community-based organizations</t>
  </si>
  <si>
    <t>Keystones in Action - Old Gals Rule</t>
  </si>
  <si>
    <t>On Mexico’s beaches, the most desired visitors are the oldest, biggest females—at least as far as hawksbill and green sea turtles are concerned. These matrons lay the most eggs and are therefore a key to increasing turtle reproduction. Safeguarding beaches is the secret. Human poachers, raccoons, and dogs, among others, take a toll on adult female turtles, their eggs, and the hatchlings. Keep these predators at bay, and the turtles grow older and bigger and lay more eggs. Six times in the last decade, NFWF has provided funds to Pronatura Península de Yucatán to help them put “more eyes on the beaches.” By funding nightly patrols along the nesting beaches each summer, Pronatura helps enforce a 1990 ban prohibiting the harvest of adult turtles and their eggs. The results are encouraging. The number of older females nesting is increasing and egg production is up. Although it will be many years before the offspring of these green sea turtles return to their natal beaches to nest themselves, confirming that these conservation efforts are indeed working.</t>
  </si>
  <si>
    <t>Keystones in Action - Attwater’s Prairie-Chicken</t>
  </si>
  <si>
    <t xml:space="preserve">At the turn of the 20th Century, nearly 100,000 Attwater’s prairie-chickens roamed six million acres of prairie habitat along coastal East Texas and Louisiana. Today, only six dozen chickens remain in a shrinking habitat of 200,000 acres. Without intervention, this imperiled bird likely faces extinction. While efforts to raise more birds through artificial propagation are ongoing, few chicks survive when released into the wild. As part of NFWF’s Attwater’s Prairie-Chicken Initiative, researchers are determining why chicks fail to thrive and are looking for ways to minimize their vulnerability to predators, disease, and poor nutrition. NFWF also plans to partner with private landowners to create more abundant natural habitat for this endangered species. NFWF grants are already having a measurable impact. Through the ConocoPhillips SPIRIT of Conservation program, a grant to the Houston Zoo has increased the number of chicks that are hatched for release into the wild by 30% annually. Another grant to The Nature Conservancy of Texas helps private landowners in the Attwater’s range restore prairie habitat, creating potential new release sites. </t>
  </si>
  <si>
    <t>Keystones in Action: Cutthroat Trout</t>
  </si>
  <si>
    <t>Does more water in streams mean more fish? Data from Trout Unlimited’s project at Wasson Creek, Montana, funded in part by NFWF, suggests that even a little more stream flow can mean a lot more trout. Trout Unlimited’s project involved reducing some of the water lost to Wasson Creek for an agricultural diversion. This put about .75 cubic feet per second of water back in the Creek. From an aquatic standpoint, this helped reconnect Wasson Creek with nearby Nevada Springs Creek. Even this small amount of water helped restore fish. Westslope cutthroat trout are rebounding below where the diversion was decreased. There are also more cutthroats above the diversion, probably because the increased flows allowed fish to move into this area from downstream. Cutthroats are also increasing near where the two creeks join, also displacing non-native brown trout. Increasing water flow is an intermediate metric as it applies to fish conservation. More fish, as documented in surveys like those at Wasson Creek, means we are meeting our conservation target.</t>
  </si>
  <si>
    <t>Keystones in Action: Longleaf Pine</t>
  </si>
  <si>
    <t>The longleaf pine forests of America’s Southeast once covered more than 90 million acres—today only about 3% remains. It’s inconceivable that we’ll ever have anything approaching historical forests again, but through a 10-year partnership with Southern Company and its operating companies (Alabama, Georgia, Gulf, and Mississippi Powers), NFWF is protecting viable remaining forests and restoring patches with a vision for a longleaf ecosystem that recreates the magical forests described by early explorers. Restoration priorities are being identified through the leadership of the East Gulf Coastal Plain Joint Venture, using data on vulnerable bird species characteristic of longleaf forests. Numerous partners, including the Georgia Department of Natural Resources, Alabama Wildlife Federation, and the U.S. Fish and Wildlife Service are tackling the restoration effort. One key strategy involves converting non-native plantations of loblolly pine back to the preferred longleaf. In some cases, longleaf is planted beneath more mature loblolly pine forests. As the non-native loblolly pines are harvested for income, the already established longleaf gets a jump-start on growth.</t>
  </si>
  <si>
    <t>Keystones in Action: Beach Vitex</t>
  </si>
  <si>
    <t>Meanwhile, in the Carolinas, several stakeholders have reclaimed 206 miles of fragile native dune and loggerhead sea turtle nesting habitat through the help of one Pulling Together Initiative grant. Invasive vines had overrun the shifting ecosystem of the coastline. Through our grant, the weed met its match. The Carolinas Beach Vitex Task Force, a collective of private citizens, state and federal agencies, and nonprofits, literally pulled together to restore 5,550 acres of beachfront and barrier islands. At field days, workshops and symposia, the task force educated over 7,000 people on the threats of beach vitex to native dune communities in North and South Carolina, earning it the 2007 Pulling Together Community Spirit Award. In addition, it was instrumental in convincing local nurseries and landscapers to voluntarily discontinue the sale and use of beach vitex along the beachfront. Such cooperative efforts, which also included contributions from educational institutions and local businesses, are critical to providing the consistent stewardship needed to keep our wildlife numbers on the rise.</t>
  </si>
  <si>
    <t>Marine and Coastal Ecosystems Conservation</t>
  </si>
  <si>
    <t xml:space="preserve">NFWF devotes significant resources to conserving marine and coastal habitats while helping to restore the at-risk species that depend on these complex and often fragile ecosystems for their survival. Through our Marine and Coastal Keystone, we focus on habitat enhancement, coastal restoration, threat abatement, environmental education, and community-based stewardship. We continually tap into the best minds and science available to achieve these objectives. Specifically, NFWF seeks to: Increase and sustain key spawning grounds and unique marine habitats; Boost populations of select at-risk species, such as whales and sea turtles; and Improve and sustain the health of the nation’s major estuaries and the Great Lakes. Together with our partners, we are finding innovative ways to reduce the unintended damage human activity causes in marine and coastal environments, support the effective management of additional Marine Protected Areas, improve tributary water quality, and decrease damage caused by such factors as sedimentation and polluted run-off. </t>
  </si>
  <si>
    <t>Vessel Source Pollution Prevention Fund</t>
  </si>
  <si>
    <t>The Vessel Source Pollution Prevention Fund (the Fund) was launched in 2007 with monies resulting from several Plea Agreements associated with illegal oil discharges from ships. The Fund will support projects focused on protecting coastal and marine habitats and species by promoting compliance with marine environmental protection laws of the United States. The Fund will supply $2 million to support the Pilot Program for Satellite Surveillance (the Pilot Program). The Pilot Program will lease satellite time to monitor the conduct of vessels within the United States Exclusive Economic Zone (EEZ). This satellite technology is expected to improve environmental compliance. Another Plea Agreement directed $3 million to the Fund for the Aleutian Islands Risk Assessment, which will focus on the shipping hazards in the Aleutian Islands. The National Fish and Wildlife Foundation serves as fiduciary for the Fund and the United States Coast Guard is the federal agency partner.</t>
  </si>
  <si>
    <t>Picking conservation investments has always been part art and part science. We’ve got the artists and now we’ve got the science. Using a host of new metrics and innovative ways to value land, species, and other attributes that are important to people and the environment, NFWF is creating a new approach to pick the best conservation investments. Our strategy includes: Identifying wildlife most in need of conservation action; Focusing on wildlife whose status can be measurably improved through our grants; Requiring a strict, outcome-based approach to investing, demanding measurable accomplishments; Evaluating progress at every step of the way and changing course when doing so will expand our success; and Prioritizing Americans’ quality of life by funding projects that help wildlife, but also improve freshwater supplies, remove greenhouse gases from the atmosphere, and help clean up lakes, rivers, and bays.</t>
  </si>
  <si>
    <t>Whychus Creek Streamflow Restoration</t>
  </si>
  <si>
    <t>On Whychus Creek in the Deschutes River basin of central Oregon, NFWF’s Columbia Basin Water Transaction Program (CBWTP) has helped fund the Deschutes River Conservancy’s permanent restoration of 10 cubic feet per second (cfs) of the 20 cfs target established by the Oregon Department of Fish and Wildlife (ODFW) for the stream above and through the town of Sisters, Oregon. Flow is being restored to benefit summer steelhead that have been re-introduced to Whychus Creek after a decades-long absence due to a downstream barrier on the Deschutes River. By the summer of 2008, the Deschutes River Conservancy will have achieved half of the target through the retirement of agricultural water rights and water conservation projects with Three Sisters Irrigation District. When annual water leasing is combined with permanent transfers, ODFW’s 20 cfs minimum flow is exceeded.</t>
  </si>
  <si>
    <t>Freshwater Fish Conservation</t>
  </si>
  <si>
    <t>Through its Freshwater Fish Conservation Keystone, NFWF—along with a growing legion of partners and grantees—seeks to increase populations of flagship freshwater, anadromous, and diadramous fish species, as well as other aquatic wildlife. Dangers continue to mount for America’s fish. Many native fish now occupy less than 50% of their historic ranges and are currently restricted to smaller, isolated stretches of streams and rivers. We have lost a significant number of our nation’s fish and aquatic species and nearly 40% of the species that remain are in a state of continual decline—some frighteningly close to extinction. One way NFWF leverages its efforts is by helping implement the goals of the National Fish Habitat Action Plan, which seeks to protect healthy aquatic systems and restore those that have become degraded.</t>
  </si>
  <si>
    <t>Each year, new species will be identified as Keystone Initiatives. Working closely with partners, NFWF staff are developing detailed business plans for each species and a blueprint for action to achieve the desired population changes. The following metrics will be used to gauge our progress: Tracking regional and national population changes in species where on-the-ground conservation actions are underway; Assessing intermediate measures, such as changes in habitat quality and quantity; Identifying key bird population metrics towards which conservation actions are best directed; Increasing the effectiveness and efficiency of organizations in bringing about positive changes in bird populations; and Comparing the relative efficacy of targeting single species versus suites of multiple species, as well as the efficacy of targeting declining (but still common) species versus federally endangered species.</t>
  </si>
  <si>
    <t>NFWF strives to achieve the best possible outcomes for marine and coastal conservation by focusing funds where they are most critically needed. We will work diligently with our partners and grantees to measure the outcomes of our investments in trying to achieve the overall objective for marine and coastal conservation. Specific outcomes include: Increasing the size and quality of marine protected areas; Changing the population status of select marine species; Reducing habitat degradation and species loss from identified priority human impacts; Measuring the reductions in key stressors of estuarine systems (e.g. sediment and nutrient levels in the Chesapeake Bay) that can be associated with our investments; and Assessing the relative effectiveness of capacity building and education/outreach strategies</t>
  </si>
  <si>
    <t>Keystones in Action - American Oystercatcher</t>
  </si>
  <si>
    <t>Similar efforts are underway to conserve coastal habitats as part of the American Oystercatcher Initiative. Only 11 ,000 oystercatchers remain today along the Atlantic and Gulf coasts. A single hurricane or other disaster could easily eliminate a large portion of the population. NFWF is partnering with numerous federal, state, and nongovernmental groups in an effort to increase the imperiled bird’s population by 30% in 10 years. The plan includes efforts to manage predators, limit disturbance to nesting birds in their preferred coastal areas, and create new habitats. Previous NFWF grants helped the Manomet Center for Conservation Sciences conduct Atlantic Coast surveys for American oystercatchers, resulting in the most accurate population data to date.</t>
  </si>
  <si>
    <t>Reducing Nutrient Pollution to the Chesapeake Bay
– New Programs New Growth</t>
  </si>
  <si>
    <t>NFWF entered into a new partnership with the U.S. Department of Agriculture’s Natural Resources Conservation Service (NRCS) to provide grant funds to support innovative conservation practices on farms in the Chesapeake Bay region. Through this partnership, NFWF and NRCS awarded grants of up to $1 million each to organizations working directly with farmers to improve water quality and restore habitat in watersheds throughout the Chesapeake Bay basin. Under its Chesapeake Bay Stewardship Fund, NFWF pools federal dollars from the Environmental Protection Agency, the National Oceanic and Atmospheric Administration, the U.S. Forest Service, and now NRCS, to make strategic investments in Chesapeake Bay restoration.</t>
  </si>
  <si>
    <t>Seafarer’s Environmental Education Fund</t>
  </si>
  <si>
    <t>The United States courts ordered several international shipping companies charged with violating federal pollution laws to pay over $800,000 to NFWF as a community service payment. Together with the United States Coast Guard, NFWF used these monies to establish the Seafarer’s Environmental Education Fund with the purpose of financing projects that provide environmental education to seafarers visiting or sailing from Massachusetts ports and the Port of New York. The Seafarer’s Fund will also support projects that reduce the number and severity of illegal discharges from ships into the marine coastal or marine environment.</t>
  </si>
  <si>
    <t>Federal Partners</t>
  </si>
  <si>
    <t>In order to generate the greatest possible impact from our conservation investments, the National Fish and Wildlife Foundation looks for collaborative opportunities within both the federal government and the private sector—serving as an effective bridge between the two, thereby turning every $1 of investment into more than $4 of on-the-ground conservation. Accordingly, NFWF partnered with 14 federal agencies during fiscal year 2007 to leverage over $33 million in federal funds into $150 million of on-the-ground conservation. The following provides highlights of these government partnerships.</t>
  </si>
  <si>
    <t>The NFWF Effect: How big is our impact?</t>
  </si>
  <si>
    <t>In selecting Keystone Initiatives, NFWF has
to determine the impact of our investment
relative to those of our partners—what we call
“The NFWF Effect.” Investment timing, contributions
of other donors, partner capacity, and
sustainability costs are variables that push The
NFWF Effect up or down.
By analyzing quantitative and qualitative variables,
we’re able to set priorities and measure
the effect we have within the mix of other contributors.
The NFWF Effect provides a baseline
to measure the effectiveness of our strategies
and actions. And it will help guide us in achieving
future success.</t>
  </si>
  <si>
    <t>ConocoPhillips and NFWF have worked together for more than 15 years. Launched in 2005, the ConocoPhillips SPIRIT of Conservation Migratory Bird Program is a focused and strategic initiative to conserve threatened birds and their habitats around the world. The SPIRIT of Conservation provides $800,000 annually to benefit birds and their habitats. ConocoPhillips also has partnered with NFWF for the past six years to support polar bear and Cook Inlet beluga whale conservation projects.</t>
  </si>
  <si>
    <t>Numbers talk. And at the National Fish and Wildlife Foundation, it’s no different. We are committed to generating measurable outcomes throughout every aspect of our organization. Time and time again strong financial performance and steadfast results prove this. Known for our effectiveness and efficiency, NFWF is dedicated to serving all of our stakeholders, from maintaining our responsibilities to Congress, to ensuring wise investment for donors and responsiveness to grantees.</t>
  </si>
  <si>
    <t>For more than six years, BP Alaska has partnered with NFWF and provided $600,000 to support vital research on Beaufort Sea polar bear populations in Alaska and Canada to determine their distribution, use of sea ice, den locations, and numbers. BP has also helped to establish the Alaska Sea Duck Fund to monitor imperiled sea duck populations, and in Delaware, to provide support to NFWF’s Delaware Bay programs.</t>
  </si>
  <si>
    <t>Shell Oil Company</t>
  </si>
  <si>
    <t>Since 1998, the Shell Marine Habitat Program, a partnership between the National Fish and Wildlife Foundation and the Shell Oil Company, has awarded over 140 projects more than $9 million in Shell and NFWF funds. The purpose of this partnership is to support conservation projects that benefit marine and coastal habitats and species in the Gulf of Mexico and, more recently, Long Island Sound and Alaska.</t>
  </si>
  <si>
    <t>ExxonMobil Foundation</t>
  </si>
  <si>
    <t>For more than a decade, ExxonMobil has invested in the Save The Tiger Fund’s vision for tiger conservation. It is one of the largest corporate commitments ever to save an endangered species. The company has invested more than $13 million in support of over 300 projects and Save The Tiger Fund has partnered with 70 different organizations in 15 Asian countries to save wild tigers.</t>
  </si>
  <si>
    <t>Keystones in Action: Red-cockaded Woodpeckers</t>
  </si>
  <si>
    <t>The Southern Company partnership is also helping reestablish the wildlife that depends on longleaf forest. One grant created a 30% increase in the number of endangered red-cockaded woodpeckers occupying new habitat. Young birds are safely removed from large populations and moved to those areas that need more birds to grow. The new residents help increase population growth, moving the species toward recovery.</t>
  </si>
  <si>
    <t>Freshwater Fish
Conservation</t>
  </si>
  <si>
    <t>2006 NFWF Annual report</t>
  </si>
  <si>
    <t xml:space="preserve">The United States has long been a center of biodiversity for fresh water species. In the Mississippi River basin alone there are more fish species than are found in all of Europe. The effects of population growth, development, changing land-use patterns, alteration and loss of habitat have taken a terrific toll. Fifty percent of the nation’s waterways are impaired in some way and over 40 percent of the fish and aquatic species are in dramatic decline or even threatened with extinction. Through our Freshwater Fish Conservation Initiative, NFWF works with our partners to increase populations of flagship freshwater and diadramous (migrating between fresh and salt waters) fish species and other aquatic species, while helping to preserve and reclaim critical habitat. We expect to generate significant conservation impact by focusing on protecting and restoring spawning and rearing habitat in the upper reaches of targeted watersheds, removing barriers to fish passage (such as small dams and colverts) and increasing low streamflows during critical periods of fish migration. In 2006, we launched the More Fish campaign as an integral part of this Keystone Initiative. More Fish is a five-year, multi-million dollar campaign designed to raise awareness and funds, to restore, protect and enhance the nation’s fish populations and fish habitat. Already, we have approved $11 million in grants in conjunction with the More Fish campaign, which will be leveraged into a $24 million on-the-ground investment. In addition, our More Fish campaign complements and builds on the National Fish Habitat Action Plan, a bold new multi-agency initiative to conserve America’s aquatic habitats. The hundreds of partners signed on in support of the plan include small local watershed groups and fishing clubs, conservation organizations, angling industries, academia, and federal entities, including the U.S. Fish and Wildlife Service and NOAA. In 2006, Bass Pro Shops and NFWF announced a new $10 million, five-year agreement to conserve fish habitat throughout the nation as a part of our More Fish campaign. Much of Bass Pro Shops’ nearly $5 million commitment will be used to improve the fish habitat of famed Table Rock Lake and the White River watershed in Missouri and Arkansas. “Table Rock Lake in the 60’s and 70’s was one of the best places in the world for fishing,” remembers John L. Morris, founder of Bass Pro Shops. “There wouldn’t be a Bass Pro Shops if there wasn’t a Table Rock Lake. Today, the fishing is good, but we can make it better. Five million dollars is a significant amount for a company, but we are proud to make this commitment with the Foundation because it will make a difference.” In Washington State, more than 100 local organizations engaged in restoring wild salmon habitat and passage to upstream spawning grounds through the Community Salmon Fund. In partnership with King and Pierce Counties, NFWF and the Salmon Recovery Board, these groups are reversing the declines of wild salmon and steelhead species throughout the state. All investments made under this Keystone Initiative will be tracked and analyzed. We will carefully measure outcomes, including changes in flagship species populations; number of miles of spawning and rearing habitat protected, restored or opened; and the increased capacity of regional partnerships and local angler organizations to address on-the-ground conservation needs. Through this Keystone Initiative, NFWF is committed to working closely and elaborately with our partners to increase populations of flagship fish and other aquatic populations, while conserving our nation’s rivers, lakes and coastal waters.  </t>
  </si>
  <si>
    <t>Wildlife and Habitat
Conservation</t>
  </si>
  <si>
    <t xml:space="preserve">In order to conserve wildlife species and habitats for future generations, innovative solutions must be found to today’s conservation challenges. In particular, we must provide new hope for countless species threatened by loss of habitat or population disturbances. Our Wildlife and Habitat Keystone Initiative is focused on helping increase populations of imperiled wildlife and plant species, while restoring priority wildlife habitats on a landscape scale. Specifically, we intend to conserve targeted landscape-scale habitats by protecting key private lands adjacent to public or other conserved lands, and by enhancing stewardship on both public and private lands. We will also work under this Keystone Initiative to accelerate the recovery of imperiled wildlife and plant species, particularly those designated as candidate, threatened or endangered at the federal level. In 2006, NFWF and Wal-Mart Stores, Inc. announced $2 million in grants under the Acres for America program. These monies were used to protect nearly 40,000 acres in California, Idaho, and Michigan. In California, a $1 million grant will be used to help purchase easements on more than 9,000 acres of private land within view of Mt. Shasta. These McCloud forestlands are located within the Klamath Cascade eco-region, considered to have the highest biological diversity of any coniferous forest in the world. In Idaho, a $500,000 grant was given to help preserve more than 28,000 acres of working forest lands within the St. Joe River basin. This capstone grant conserves nationally significant forest habitat on a scale that will sustain healthy fish and wildlife populations for at least the next 100 years. The river’s upper reaches flow from the St. Joe National Forest and are federally protected as a Wild and Scenic River. The lower river weaves through privately owned working forest and ranchland into Lake Coeur d’Alene and the Spokane River, which provide drinking water to 400,000 people. The area also provides vital habitat for many big-game species such as deer, elk, moose, black bear, and mountain lions and supports recovering populations of animals such as gray wolf, lynx, and bald eagles. In Michigan, Acres for America provided $500,000 to complete the acquisition of two miles of Lake Michigan shoreline, featuring spectacular sand dunes, rare plants and a host of wildlife. This pristine habitat serves as a resting area for bald eagles and also supports peregrine falcons, ruffed grouse, woodcock, Eastern meadowlark, barred owl, and broadwinged hawk and is part of the migratory route for Monarch butterflies. Understanding that breakthrough results will take follow through and a commitment to multiple-year initiatives, NFWF is committed to providing support for national and local grassroots-driven efforts to identify root causes of declines in local habitats and species populations, identify and implement strategic corrective actions, and measure and communicate progress. We will work with our partners and grantees to measure all on-the-ground results generated by our investments. Specific outcomes to be tracked for this Keystone Initiative include changes in species populations relative to recovery objectives; resulting habitat utilization and/or population fitness of targeted wildlife; and percentage of targeted habitat that is conserved. In keeping with our commitment to fund broader initiatives that provide the greatest good, we seek partnering opportunities with public and private organizations that will enable us to conserve targeted landscape- scale habitats and protect imperiled wildlife and plant species for generations to come.  </t>
  </si>
  <si>
    <t xml:space="preserve">Keystone Initiatives represent a core portfolio of issue-specific programs with clear long-term goals and well-articulated strategies to reach desired outcomes. These initiatives will drive the Foundation’s conservation agenda in the future. Through Keystone Initiatives, NFWF will proactively identify grantees, evaluate best practices and innovative solutions, and enter into strategic alliances with partners to help “move the needle” on important conservation issues. Here in North America, we enjoy an abundance of bird life. More than 900 species of birds either live here year-‘round or fly across our borders. Through our Bird Conservation Initiative, NFWF seeks to stabilize and increase declining but still common populations of select bird species or suites of species. We also seek to accelerate the recovery of imperiled species, while protecting and rejuvenating essential bird habitats. For example, since 2002, we have worked in partnership with the Southern Company to deliver The Power of Flight grant program in Georgia, Florida, Alabama, and Mississippi. Designed to conserve bird populations through habitat restoration and environmental education, The Power of Flight program has invested more than $4 million and helped enroll more than 113,000 acres of private lands in bird habitat conservation. We intend to significantly impact bird conservation by determining which species conservation plans are succeeding, and why; building international capacity for conservation along migratory paths; and accelerating the recovery of imperiled species, particularly those designated as candidate, threatened or endangered at the federal level; conserving and restoring habitats that benefit the largest number of species; and tracking bird population responses to on-the-ground conservation activities. The Power of Flight program, for instance, is helping restore the endangered red-cockaded woodpecker and the declining bobwhite quail. This program works hand in glove with another Southern Company partnership, the Longleaf Legacy Program, which is dedicated to restoring a uniquely Southern ecosystem. To date, more than 12.5 million longleaf seedlings have been planted to help restore more than 12,500 acres of habitat. Another corporate partner, ConocoPhillips, is making life easier for migratory birds across the Hemisphere and beyond. Thanks to ConocoPhillips, there are newly restored bottomland hardwood forests in Louisiana, replanted chenier woodlands along the hurricane damaged Gulf coast, and rejuvenated Texas prairies. This good news for birds—and for America’s 50 million birders— is courtesy of the ConocoPhillips SPIRIT of Conservation Migratory Bird Program. Launched in 2005, this program provides $600,000 annually to benefit birds and their habitats. Through the U.S. Golf Association’s Wildlife Links Program, funds are being directed to help improve golf courses as important habitats for migratory and resident birds. And, to help ensure that we can enjoy the fruits of our conservation labors, the Wild Birds Unlimited, Inc., Pathways To Nature Program is supporting birding and wildlife watching facilities and education projects around the nation. The newly minted Bird Conservation Initiative builds on the Foundation’s 20-year plus history of leading bird and bird-habitat conservation efforts. By building enduring partnerships with leading conservation groups, we plan on ensuring that birds remain an integral part of our environment, economy, and culture.  </t>
  </si>
  <si>
    <t>Marine and Coastal
Ecosystems Conservation</t>
  </si>
  <si>
    <t xml:space="preserve">The National Fish and Wildlife Foundation is dedicated to sustaining, restoring and enhancing marine and coastal habitats and increasing populations of imperiled marine species. Through our Marine and Coastal Keystone Initiative, we focus on meeting the conservation needs of at-risk species by providing habitat enhancement, coastal restoration, threat abatement, environmental education and communitybased stewardship. We pride ourselves on our creative and entrepreneurial mindset, and strive to always push the envelope towards greater innovation and higher qualitative and quantitative returns on our conservation investments. For example, through the Shell Marine Habitat Program (SMHP) sponsored by the Shell Oil Company, more than $32 million has been invested in marine habitat restoration and conservation projects in the Gulf states and the Mississippi River Valley since 1998. The SMHP supports projects that address areas of key environmental concern, such as wetland restoration, sediment and nutrient loading, and rare-species recovery. We seek to achieve three primary objectives through this Keystone Initiative: 1) increase and sustain the productivity of key spawning grounds and unique marine habitats by reducing unintended human impacts; 2) increase populations of imperiled marine species; and 3) improve and sustain the health of the nation’s major estuaries and the Great Lakes by restoring and protecting critical coastal habitat, improving water quality in tributaries, and enhancing populations of keystone species. We look for ways to help reduce unintended human impacts to marine and coastal habitats and species. We intend to accomplish this goal by supporting the effective management of additional Marine Protected Areas, working with the fishing, shipping and recreational boating communities to decrease negative impacts from human use of the ocean and coastal areas, and striving to decrease the negative impacts of land-based activities such as sedimentation and polluted run-off. We partner with managing agencies like the National Oceanic and Atmospheric Administration (NOAA) on a number of special grant programs, which are directed to specific species or habitats and are administered to facilitate contributions from other agencies and the specific strategic focus area and rally private donations. Examples of these programs include: the Marine Debris Prevention and Removal Program, Coral Reef Conservation Fund, and the International Sea Turtle Conservation Fund. Specific outcomes to be measured and tracked under this Keystone Initiative include the number, size and effectiveness of Marine Protected Areas, changes in at-risk species populations, and resulting reductions in key stressors of marine and coastal systems (e.g., sediment and nutrient levels in the Chesapeake Bay). Through the Shell Marine Habitat Program, more than $32 million has been invested in marine habitat restoration and conservation projects in the Gulf states and the Mississippi River Valley since 1998. The National Fish and Wildlife Foundation is committed to generating synergistic results from our conservation investments by structuring smart programs with the best partners for the greatest impact. Through this Keystone Initiative, we are dedicated to conserving marine and coastal habitats, while helping restore populations of at-risk species who depend on these unique environments.  </t>
  </si>
  <si>
    <t>Strategic Plan Sets Bold Direction for NFWF</t>
  </si>
  <si>
    <t xml:space="preserve">In late 2006, the Board of Directors adopted a new Strategic Plan, which lays a bold, focused path for us to follow as we shape the future of the National Fish and Wildlife Foundation. Our Core Values Are Key to Achieving Our Mission The new Strategic Plan reaffirms our core values, which include excelling in the conservation grant-making process, fostering public and private partnerships, leveraging the best science, and demonstrating financial leadership and accountability. Adhering to our core values will better position NFWF to achieve our mission of sustaining, restoring and enhancing the Nation’s fish, wildlife, plants and habitats through leadership conservation investments. Keystone, Charter and Venture Initiatives Take Operational Center Stage The Strategic Plan also clearly identifies three key areas of operational focus for NFWF going forward: Keystone, Charter and Venture Initiatives. Keystone Initiatives (Birds, Fish, Wildlife and Habitat, Marine and Coastal) represent a core portfolio of issue-specific initiatives, which are designed to drive the conservation agenda, lead by example, set goals and strategies and achieve measurable impact. Charter Initiatives, such as the Save the Tiger campaign and the Pulling Together Initiative, have a well-defined, narrow scope and are typically partner-driven. These initiatives give us an opportunity to engage in community or regional conservation issues and to be responsive to a federal agency, corporate partner or other sponsors seeking our expertise and assistance in achieving specific conservation goals. Venture Initiatives provide a structured approach to identifying new and lesstraditional approaches to investing in conservation. These initiatives are treated in a similar fashion to venture capital portfolios, where numerous ideas are explored and some ventures are approved to move forward while others are terminated based on clear go/no-go criteria. For example, NFWF is exploring opportunities to leverage carbon sequestration and carbon credits to help offset some of the effects of global warming. By reforesting lands and preserving threatened forest habitat, we can help reduce the total amount of carbon added to the atmosphere. We Continue Our Unwavering Commitment to Measurable Outcomes Finally, the new Strategic Plan redoubles our efforts to deliver measurable outcomes on all NFWF conservation investments. We have set a high bar for ourselves for outcome-driven conservation investing: We aspire to be highly effective at investing for maximum conservation benefit and to be recognized as a thought leader in how and where to invest.  </t>
  </si>
  <si>
    <t>Achieving Measurable Conservation Outcomes</t>
  </si>
  <si>
    <t xml:space="preserve">We’re Focused on Generating the Greatest Impact from all NFWF Investments The National Fish and Wildlife Foundation uses a sciencebased, collaborative approach to selecting projects for investment, based on our ability to generate the greatest impact to important fish, wildlife and plant resources. NFWF brings together a combination of external and internal capabilities to develop strategies, set conservation outcome targets, and evaluate the ultimate impact of our conservation investments. We begin by identifying conservation needs, then review proposed projects, look for opportunities to foster cooperative partnerships and then commit a mixture of federal and nonfederal funds to specific initiatives. We Know How to Maximize Every Dollar of Conservation Investment Funds are provided in the form of matching grants to ensure they will be leveraged. Awarding matching grants multiplies the investment in conservation and enables grantees to use NFWF’s funds to challenge others to join the partnership. Our matching grants are partially supported by congressionally appropriated dollars, which must be matched by a ratio of 1-to-1. However, we strive to maximize dollars invested in conservation. Currently, we average close to a 3-to-1 return on funds entrusted to us. For every dollar that Congress provides to NFWF, we are able to generate up to four dollars in on-the-ground conservation. Our Record of Performance Speaks for Itself Over the course of our history, the National Fish and Wildlife Foundation has awarded over 8,865 grants and leveraged $374 million in federal funds into more than $1.2 billion in on-the-ground conservation initiatives. Outreach and student programs have impacted millions of people, and to date, over 17 million acres have been protected, restored and managed for bird, fish and wildlife habitat. In 2006 alone, NFWF supported 676 grants and leveraged $34 million in federal funds into nearly $132 million in on-the-ground conservation.  </t>
  </si>
  <si>
    <t xml:space="preserve">We take great pride in the fact that we are one of the largest—and most efficient financial contributors to conservation work. Out of every dollar, on average nearly ninety-four cents goes directly toward vital conservation activities, while only three cents goes to fundraising. Based on the strength of our efficiency and effectiveness, Charity Navigator gives the Foundation its highest 4-star rating. Since our founding in 1984, the National Fish and Wildlife Foundation has supported over 8,865 conservation grants and has leveraged $374 million in federal funds into more than $1.2 billion for on-the-ground conservation in all 50 states and over 50 other countries. In order to ensure we stay focused on achieving maximum conservation impact from everything we do, the Board of Directors adopted a new Strategic Plan in late 2006. Above all, we are committed to achieving measurable outcomes. The bottom line is this: we intend to put ourselves at the forefront of a movement to drive accountability for sustainable conservation results. We will use the best science available to focus our efforts and to define, evaluate and reevaluate where and how we make our conservation investments. Going forward, the Foundation will operate three lines of business: Charter, Keystone and Venture. In particular, our new Keystone Initiatives represent a core portfolio of issue-specific initiatives with clear long-term goals, well-articulated strategies and defined budgets to reach desired outcomes. Without question, we are dedicated to “moving the needle” in conservation, taking a global outlook to sustainable conservation and setting the standard in conservation for a better future and a better world.  </t>
  </si>
  <si>
    <t>2007 Highlights Part 2</t>
  </si>
  <si>
    <t xml:space="preserve">We presented Ted Turner with our Chairman’s Award at an Earth Day gala held at the Georgia Aquarium in Atlanta in April. Mr. Turner was given this award for his extraordinary commitment to conservation. As Paul Tudor Jones II, chairman of the Foundation, remarked, “Whether it’s bison or bees, Turner is concerned about restoring and conserving all the species that are part of landscapescale ecosystems. He’s also a pioneer in developing market-based solutions to conservation. His land-use practices and business acumen serve as a model for other landowners that seek to conserve and restore land for wildlife while sustaining their livelihoods.” Also, during the Atlanta Earth Day Gala, NFWF announced the launch of More Fish, a major five-year campaign to fund the restoration and conservation of fisheries and their habitat across America. Bass Pro Shops signed on as the first Ted Turner, pioneer in developing market-based conservation solutions, receives Chairman’s Award... corporate sponsor of More Fish with a $5 million partnership agreement of the campaign, which complements and supports the National Fish Habitat Action Plan, a multi-agency plan to coordinate efforts to protect, conserve and enhance fish habitat nationwide. From Left to Ri ght: Tim Keeney, Travi s Tritt, Ted Turner, Dale Hall, Paul Tudor Jones II  </t>
  </si>
  <si>
    <t>2006 Highlights Part 1</t>
  </si>
  <si>
    <t xml:space="preserve">Now in just its second year of operation, Acres for America has already ensured the perpetual protection of over 360,000 acres of U.S. land, helping to consolidate conservation landscapes totalling nearly 4 million acres. Begun in 2005, Acres for America is a 10-year, $35 million groundbreaking partnership between the National Fish and Wildlife Foundation (NFWF) and Wal-Mart Stores, Inc. The program was created to permanently conserve at least one acre of priority wildlife habitat for every developed acre of Wal-Mart Stores’ current footprint, as well as the company’s future development throughout the 10-year commitment. During our third annual “Celebrating the Great Outdoors” fundraising event held in New York City’s Central Park in September, NFWF recognized Wal-Mart for its exceptional environmental leadership, as embodied by this program. Rob Walton, Chairman of the Board of Directors for Wal-Mart Stores, Inc., accepted the Foundation’s Chairman’s Award, which is the highest accolade bestowed by the Foundation, on behalf of the company. As it has for the previous two years, ESPN Outdoors co-hosted the event. In two short years, Wal-Mart’s Acres for America program has already permanently conserved over 360,000 acres…  </t>
  </si>
  <si>
    <t>2008 Highlights Part 3</t>
  </si>
  <si>
    <t xml:space="preserve">The late Caesar Kleberg, fondly remembered as the father of conservation in south Texas, was honored at a gala event in May in San Antonio, Texas. NFWF honored Caesar Kleberg, the Caesar Kleberg Foundation for Wildlife Conservation and the Caesar Kleberg Wildlife Research Institute with the 2006 Texas Legends Award. Karen and Tim Hixon, Renee and Mark Rockefeller and Mimi Zoch co-chaired the event. In the National Fish and Wildlife Foundation Reauthorization Act of 2006, Congress once again extended our charter through 2010. NFWF honors south Texas Father of Conservation’... Congress reauthorizes NFWF for another five years...  </t>
  </si>
  <si>
    <t>ConocoPhillips and NFWF have worked together for more than 15 years. Launched
in 2005, the ConocoPhillips SPIRIT of Conservation Migratory Bird Program
is a focused and strategic initiative to conserve threatened birds and their habitats
around the world. The SPIRIT of Conservation provides $600,000 annually to benefit
birds and their habitats. ConocoPhillips also has partnered with the Foundation for
the past five years to support the Alaska Polar Bear Conservation Fund and the
Cook Inlet Beluga Whale Conservation Fund.</t>
  </si>
  <si>
    <t>For more than a decade, ExxonMobil has invested in the Save The Tiger Fund’s vision
for tiger conservation. It is one of the largest corporate commitments ever to save
an endangered species. The company has invested more than $12 million in support
of over 250 projects.</t>
  </si>
  <si>
    <t>Through the Shell Marine Habitat Program, more than $32 million has been invested
in marine habitat restoration and conservation projects in the Gulf states and the
Mississippi River Valley since 1998. In 2006, support extended to work in the Long
Island Sound area.</t>
  </si>
  <si>
    <t>Letter from Chairman and Executive Director</t>
  </si>
  <si>
    <t>National Fish &amp; Wildlife Foundation 2005 Annual Report</t>
  </si>
  <si>
    <t>As the National Fish and Wildlife Foundation ends 2005 and looks towards 2006, we are proud to be part of making conservation solutions work. In 2005, the Foundation passed a major milestone–the investment of $1 billion in funding for on-the-ground conservation since Congress established the Foundation in 1984. This investment has resulted in nearly 8,200 grants, reaching all 50 states and more than 50 nations around the world. This accomplishment was possible because of our exceptional partners in stewardship -- more than 20 state and federal agencies, corporations, foundations, nonprofit and volunteer organizations, associations of landowners and individuals. Public agencies, including the U.S. Fish and Wildlife Service and National Oceanic and Atmospheric Administration, provided a third of these funds; each public dollar was then leveraged at least 2:1 with private funding and matching funds raised by grantees. This year the Foundation also celebrated the first year of a ten-year, $35 million partnership with Wal-Mart Stores–the largest corporate partnership in our history. In 2005 the Acres for America program launched with the announcement of five grant awards totaling $8.8 million and conserving 320,000 acres. We have an amazing start and are ready to build upon it. As we look back upon our success, we also understand that the conservation needs in the world are ever-increasing. We are presently faced with many complexities and challenges and limited resources for conservation. At the Foundation, we are focused on identifying the highest conservation priorities and then creating partnerships to help implement solutions. This model continues to provide success. But as we start the new year, we are striving to always improve our grant-making, partnership skills and conservation outcomes. We are proud of our Nation’s outdoorsmen and women, our conservation professionals, educators, scientists, landowners and volunteers, and we appreciate their willingness to lead in many areas of conservation. Together we will protect and restore healthy, richer and more abundant populations of fish, wildlife and plants for future generations.</t>
  </si>
  <si>
    <t>Conserve Habitats: Coastal And Freshwater Systems</t>
  </si>
  <si>
    <t>The devastation of Hurricanes Katrina and Rita brought home the importance of conserving coastal habitats that not only nurture and sustain an abundance of plants, fish, birds, and other wildlife, but buffer inland areas from severe storms. In 2005, the Foundation continued its support for restoring and conserving the forests, wetlands and bays that are so critical to supporting coastal life and livelihoods. In the eastern United States, the Foundation expanded its restoration efforts on the Chesapeake Bay, the Long Island Sound and the Delaware Bay. In 2005, the Foundation provided close to $5 million for 154 grants to local governments and community organizations across these three watersheds.
In addition, two new grant programs were launched by the Foundation and its partners in 2005. Together, the Long Island Sound Futures Fund and Chesapeake Bay Watershed Targeted Grants Program were expected to generate another $8.7 million in funding, while leveraging an additional $7.1 million for restoration and stewardship projects. Public partners included the U.S. Environmental Protection Agency, U.S. Fish and Wildlife Service, NOAA and Natural Resources Conservation Service. Philanthropic funders included the Hudson River Foundation’s New York City Environmental Fund, New York Community Trust, and Chesapeake Bay Trust.
On the Gulf Coast, the Foundation funded both small and ecosystem-level projects to restore damaged marine habitat, conserve healthy habitat and promote environmental education. This was accomplished primarily through the Shell Marine Habitat Program, founded in 1998 with the generous support of the Shell Oil Company. In 2005, grants supported work in fi ve Gulf Coast states and the Mississippi River Valley, enabling grantees to improve or preserve more than 9,000 acres of habitat and reach more than 70,000 adults and children with information about marine habitat conservation.</t>
  </si>
  <si>
    <t>Conserve Critical Species: Birds</t>
  </si>
  <si>
    <t>The Foundation continued its commitment to and leadership in the conservation of birds, particularly migratory waterfowl and song birds, with special emphasis on threatened and endangered species. In addition to supporting development of strategic plans for species recovery, the Foundation also invested in innovative programs to aid the black-footed albatross, peregrine falcon, prairie chicken, whooping crane, and several species of Hawaiian birds. The Foundation also began a $700,000 fundraising campaign in 2005 to complete the building of an aviary to support and expand a captive breeding program for the endangered Puerto Rican parrot. Grants for bird conservation totaled $2.9 million with funding from partners including the U.S. Fish and Wildlife Service, the U.S. Bureau of Land Management, the Natural Resources Conservation Service, NOAA, Shell Oil and Southern Company. The ongoing recovery of the California condor illustrates the Foundation’s commitment to endangered species. With a ten-foot wingspan, the condor is the largest bird in North America. Its range once encompassed much of the continent, but by 1982 there were only 22 condors left and extinction seemed imminent. In 1985, several birds died leaving a single breeding pair in the wild. To save the condor, the U.S. Fish and Wildlife Service proposed a controversial program to capture all remaining condors for their safety and to facilitate breeding. The condor recovery program is now one of the longest-running recovery efforts for any species and has become a model for other captive breeding programs. Since 1997, the Foundation has supported condor recovery with over $800,000 through 13 grants. Today, 140 condors are flying free. While challenges to their long-term survival remain, with continued progress, self-sustaining populations may be achievable in the near future.</t>
  </si>
  <si>
    <t>Developing Tomorrow’s Leaders</t>
  </si>
  <si>
    <t>The Foundation also recognizes the importance of cultivating the next generation of conservation leaders and professionals through innovative scholarship, training and mentoring programs. Such programs are increasingly important as enrollment in natural resource study programs declines and many professionals in the field approach retirement. Demand for conservation biologists, scientists and technicians already outstrips the supply of students enrolled in competing for 11 scholarship slots, with merit tuition, books, and living expenses. mentoring to female minority high school students in these fields – and minorities and women continue to be under-represented. In 2005, the Foundation continued a long-standing partnership with Anheuser-Busch through the Budweiser Conservation Scholarship Program. More than 300 graduate and undergraduate students across the U.S. scholars receiving up to $10,000 each to defray This scholarship program supported innovative research on a broad range of issues related to fish, wildlife and habitats, including how habitat fragmentation affects coral reef diversity, and how to restore arid lands, marshes, and native bee populations. With Foundation assistance, the American Fisheries Society provides summer jobs and students in hopes of fueling interest in fisheries careers. In 2005, the Foundation invested $100,000 in AFS’s Hutton Junior Fisheries Biology Program. A recent survey assessing the program’s performance over the first five years indicated that of 172 past participants, 73% enrolled in college and 59% selected or are considering a degree in fisheries, biology or other science. More than 85% of the students participating in the program were minorities; for most, this was their first professional work experience.</t>
  </si>
  <si>
    <t>One Billion Invested In Conservation</t>
  </si>
  <si>
    <t>In September, the Foundation announced that total investments coordinated through the Foundation for on-the-ground conservation, from public, private and philanthropic sources, reached $1 billion. The Foundation was established in 1984 to enlist and multiply the impact of these investments on behalf of our nation’s fish, wildlife and their habitats. Since 1984, the Foundation has awarded over 8,000 grants to more than 2,600 organizations in the United States and abroad. To reach this milestone, the Foundation matched philanthropic funding from corporations, foundations and individuals with public funding from more than 20 state and federal agencies and funds raised by grantee organizations. Total investment from public agencies has exceeded $339 million. Leading agency partners include the U.S. Fish and Wildlife Service, the National Oceanic and Atmospheric Administration (NOAA), the U.S. Bureau of Land Management, the U.S. Environmental Protection Agency (U.S. EPA), the U.S. Natural Resources Conservation Service, and the USDA Forest Service. Corporate, foundation, and individual partners have invested more than $146 million in the work of the National Fish and Wildlife Foundation. Major funding has been provided by ExxonMobil, Shell Oil Company, Wal-Mart, Anheuser-Busch, Doris Duke Charitable Foundation, and the Turner Foundation. Fifty grantee organizations have raised $1 million or more to match public and philanthropic dollars provided through the Foundation. Matching funds have totaled $573 million since 1984.</t>
  </si>
  <si>
    <t>Conserve Habitats: Working Landscapes</t>
  </si>
  <si>
    <t>More than 70% of land in the United States is in private hands, and much of it is vital to conserving and restoring healthy populations of wildlife. The Foundation supports creative, incentive-based projects to aid farmers, ranchers and other landowners in conserving valuable wetlands, riparian areas, native grasslands, and forests, while sustaining their livelihoods. In 2005, the Foundation invested more than $3.8 million, leveraging another $9.5 million in matching funds, in 58 projects to improve conservation practices on private lands. In Texas, ranch owners helped conserve black-capped vireo and bobwhite quail habitat and implemented native plant restoration practices. In the Midwest and Great Plains, farm owners protected and restored wildlife-rich prairie potholes, riparian areas and native grasslands critical to migratory birds. In the Pacifi c Northwest, the Foundation supported innovative grassroots strategies to improve stream and river fl ows in the Columbia Basin to provide water for both fi sh and farmers. Funding partners for these initiatives included the Natural Resources Conservation Service, the Strachan Donnelley Family Trust, the McKnight Foundation, the U.S. Fish and Wildlife Service and the Bonneville Power Administration.</t>
  </si>
  <si>
    <t>Conserve Critical Species: Fish</t>
  </si>
  <si>
    <t>In 2005, the Foundation invested more than $5.5 million in 73 projects, leveraging an additional $9 million to restore and protect freshwater and saltwater fisheries. Targeted species include the western cutthroat trout, brook trout, steelhead, Chinook, sockeye and coho salmon. The recovery of salmon near Nome, Alaska illustrates what can be accomplished with Foundation support. Sockeye and coho salmon had been severely reduced in number in Nome’s Glacial and Salmon Lakes due to over-harvesting. Before the project, annual surveys of salmon populations in Glacial Lake ranged from 300 to 3,000 fish. In 2005, after three years of Foundation funding, 11,000 adult sockeye had returned and 65,000 young salmon were counted out-migrating– 20,000 more than any other year of the study. In Salmon Lake, stocks increased from a pre-project range of 5,000 to 15,000 fi sh to an estimated 56,000 adult sockeye by 2005. The impressive gains were made through public education and enforcement of fi shing regulations with the support of the local community, allowing more fish to return and spawn each year.</t>
  </si>
  <si>
    <t>One of the most exciting developments in recent years has been the rapid growth of land trusts and conservancies that help private landowners protect and restore wildlife without compromising their work and livelihoods. The Foundation has enthusiastically supported expansion of this conservation strategy nationwide. In eastern North Carolina, for instance, the Foundation provided a $50,000 grant to The Conservation Fund to help minority and low-income farmers learn about and access financial and technical assistance programs. Over 1,200 landowners attended meetings to learn they could increase income and support wildlife recovery on their properties. The program helped secure $8.5 million in income and debt reduction for landowners. The Foundation is also investing in efforts to encourage sustainable agricultural practices. TheThrough the California Sustainable Winegrowing Alliance, the Foundation invested close to $30,000 to support outreach to over 4,000 wine/grape growers, providing demonstrations of vineyard management techniques to enhance wildlife habitat. The program gives growers and vintners educational tools to increase adoption of sustainable practices and to measure and demonstrate ongoing improvement.</t>
  </si>
  <si>
    <t>Acres For America</t>
  </si>
  <si>
    <t>In honor of Earth Day, the Foundation and Wal-Mart announced the launch of Acres for America in the company of the nation’s conservation leaders and the former Secretary of the Interior, Gale Norton. Acres for America is a ten-year, $35-millionpartnership–the largest in the Foundation’s history–which seeks to offset Wal-Mart’s past, present and future development impact acre-for-acre. The program set out to protect a minimum of 138,000 acres of priority wildlife habitat. In its first year alone, Acres for America ensured the perpetual protection of more than 320,000 acres with an investment of $8.8 million in five signature grants. These grants were matched by $12.6 million in matching funds from grantees, for a total conservation investment of$21.4 million.The grants were awarded to conservation projects that targeted the loss and fragmentation of critical wildlife habitat by knitting together large protected landscapes through land and easement purchases. Altogether, the first five signature grants detailed here impacted an additional 1.8 million acres of conservation lands.</t>
  </si>
  <si>
    <t>Conserve Habitats: Forests</t>
  </si>
  <si>
    <t>Forest restoration is an important goal of the Foundation. Forestlands serve as a source of sustenance and shelter for many species of fish, birds and wildlife. Across the southern United States, for example, stately longleaf pine forests once graced an estimated 95 million acres; today, less than three percent of this quintessentially southern forest remains. Longleaf pine is important habitat for the bobwhite quail, red-cockaded woodpecker, wild turkey, gopher tortoise, and a host of other plants and animals. This ecosystem sustains a stunning diversity of plants: nearly 600 species have been recorded in these habitats, of which more than one-half are considered rare. In 2005, 10 projects were funded, committing over $600,000 combined from the Southern Company and the Foundation through the Longleaf Legacy Program. Matched by grantees, total conservation investments approached $1.5 million. When these projects are completed, an estimated 2,254 acres will be restored and over one million longleaf seedlings will be planted.</t>
  </si>
  <si>
    <t>The Columbian River Estuarian Coastal Fund</t>
  </si>
  <si>
    <t>In Oregon and Washington state, salmon, sea birds, eagles and the Columbia white-tailed deer were among the species targeted for conservation and restoration with $1.2 million in polluter fines in 2005. The Foundation and the U.S. Fish and Wildlife Service selected 14 projects in and around the Columbia River estuary for funding in the first round of grant-making through the Columbia River Estuarine Coastal Fund. The Fund was established in 2004 with fines stemming from the prosecution of three foreign shipping companies charged with illegally discharging oily waste into the Pacific Ocean near the mouth of the Columbia River. Among the largest community service payments ever allocated to restoration in the Pacific Northwest, some of the funds were used to acquire riparian corridors to help restore natural tidal and estuarine functions, while others were used to support a wide range of activities, from habitat restoration to public education and research.</t>
  </si>
  <si>
    <t>Celebrating The Great Outdoors</t>
  </si>
  <si>
    <t>In September, the Foundation brought conservation leaders together in New York City to celebrate the work of the Foundation and to recognize outstanding achievements on behalf of the nation’s outdoor resources. Co-hosted by ESPN Outdoors, the event brought the Outdoor Games to the heart of the city. Guests were entertained by log rolling, big air dogs, archery and wood carving, and showed their support through sponsorships and live auction bids which provided more than $2.3 million in support of the Foundation’s work to conserve fish, wildlife and plants and the habitats on which they depend. Special guests from ESPN Outdoors generated excitement and raised awareness of the Foundation’s mission through a special edition of BASS Center. The evening also brought star power to the conservation affair as the Foundation recognized actor and conservationist Bruce Willis.</t>
  </si>
  <si>
    <t>Conserve Critical Species: Tigers</t>
  </si>
  <si>
    <t>For the past 11 years, the Foundation has worked to protect wild tigers and their habitats throughout their Asian range through the Save The Tiger Fund, a partnership with the ExxonMobil Foundation and other donors. Save The Tiger’s 2005 strategic plan identified four main threats to wild tiger populations: continued poaching to serve the global demand for tiger parts; habitat destruction; insufficient knowledge of what tigers need to survive in a changing landscape; and the lack of mobilized support for tiger conservation across the public, private and nonprofit sectors. In 2005, the Fund invested $1.6 million in 30 projects covering activities ranging from research and monitoring, to anti-poaching and habitat protection. In addition, the Fund continued to raise awareness of the need for tiger conservation efforts through public outreach.</t>
  </si>
  <si>
    <t>The Foundation supports numerous programs that inspire a love and understanding of nature in schoolchildren. Priority is given to programs targeting urban and rural students in traditionally underserved areas. The objective is to engage kids at an early age– fueling their curiosity about the natural world when they are most inquisitive– and provide a continuum of opportunities that nurture their interest through college as they explore careers. Through the Foundation’s Nature of Learning program for example, schools and community groups receive grants enabling them to use America’s National Wildlife Refuges as outdoor classrooms and learning laboratories. The program promotes an interdisciplinary approach to teaching and partnerships that expand participation and impact. More than $436,000 was invested in 2005 through 35 Nature of Learning grants.</t>
  </si>
  <si>
    <t>In 2005, the Foundation continued its strong commitment to community-based conservation through the Five-Star Restoration Matching Grants Program. Over $500,000 in matching grants were awarded for 53 community-led projects supporting wetland, riparian and coastal habitat restoration. Grants averaging $10,000 fostered local natural resource stewardship through education, outreach and training. The stars in “Five-Star” are the partners and community participants that contribute to a project’s success. Grant applicants, must demonstrate a diversity of partnerships of ideally five or more organizations that provide funding, technical assistance, manpower or other in-kind assistance. Five-Star itself is a collaborative effort of funding partners including the Foundation, the National Association of Counties, the Wildlife Habitat Council, U.S. Environmental Protection Agency, and Southern Company.</t>
  </si>
  <si>
    <t>Philanthropic Partnerships: Fish Habitat Conservation</t>
  </si>
  <si>
    <t>Freshwater rivers, lakes and streams in the United States provide refuge both for wildlife and for fishing enthusiasts. Bass Pro Shops worked with the Foundation in 2005 to engage customers in supporting fish and wildlife habitat restoration through Evenings of Conservation. With additional support from the Brunswick Public Foundation, this partnership enabled the Foundation to take a leadership role in supporting the development of a national action plan to address a mounting crisis: the loss and impairment of fish habitat across the nation. This action plan will guide fi sh habitat conservation on a national scale and seek to restore healthy fish populations for generations to come.</t>
  </si>
  <si>
    <t>The San Francisco Bay Salmon Habitat Restoration Trust</t>
  </si>
  <si>
    <t>Through the San Francisco Bay Salmonid Habitat Restoration Fund, the Foundation awarded $2,178,000 for 11 projects in 2005 in cooperation with the National Marine Fisheries Service, the California Department of Fish and Game, and the California Department of Transportation (Caltrans). The fund was created with money from Caltrans as required mitigation for possible impacts to steelhead and salmon during construction of the San Francisco- Oakland Bay Bridge east span. The projects included restoration of streamside habitat and fi sh passages, and community participation in activities to help salmonids in the central and southern San Francisco Bay watersheds.</t>
  </si>
  <si>
    <t>Signature Grants: Greater Grand Canyon, Arizona Partners</t>
  </si>
  <si>
    <t>To help maintain the ecological and scenic integrity of this magnificent landscape, two private ranches totaling 1,200 acres were purchased on the north rim of the Grand Canyon. Importantly, 850,000 acres of public land grazing allotments associated with the ranches will be managed to improve their value for wildlife. The two ranches lie in the heart of a vast system of conservation lands that encompass the Kaibab Plateau which is home to northern goshawk, Apache trout, California condors, the endemic Kaibab squirrel, as well as the largest stands of old growth ponderosa pines.</t>
  </si>
  <si>
    <t>Restoration And Mitigation Trusts</t>
  </si>
  <si>
    <t>The Foundation administers a number of funds that were established with monies collected by natural resource agencies in compensation for damages to wildlife and habitats. In its management of these funds, the Foundation ensures that funding goes directly to conservation projects benefiting the injured resources. In 2005, the Foundation worked with state and federal agency partners to invest the funds in conservation. Settlement-funded projects vary widely, but have included: habitat acquisition and restoration; wildlife rehabilitation; educational outreach on international wildlife trade; and support of vital research on species and habitats harmed by violations.</t>
  </si>
  <si>
    <t>Philanthropic Partnerships: Nature Restoration Trust</t>
  </si>
  <si>
    <t>Raising awareness of the importance of natural resource stewardship among the next generation of conservationists is the goal of The Nature Restoration Trust, a three-year partnership between PG&amp;E Corporation and the Foundation. In 2005, the partnership awarded grants to community organizations and schools in California to conduct hands-on conservation activities, including: restoring habitat for coho salmon and steelhead trout; monitoring water-quality on Monterey Bay; and planting native plants to benefit birds. The programs couple in-class lessons with field-based experiences to connect young people with the wonders of California’s outdoors.</t>
  </si>
  <si>
    <t>Signature Grants: Back to Homewaters Initiative</t>
  </si>
  <si>
    <t>This project protected 1,120 acres of extraordinary wildlife habitat along Squaw Creek, a tributary of the Deschutes River in central Oregon. A conservation easement on a private ranch will permanently conserve the property’s valuable habitat and its importance as a link to 189,000 acres of adjacent protected lands. It will also provide for the ranch’s continued operation. The easement is part of the Deschutes Basin Land Trust’s Back to Home Waters program–a landscape-scale conservation effort that supports the reintroduction of salmon and steelhead in its traditional range.</t>
  </si>
  <si>
    <t>Signature Grants: Downeast Lakes Forestry Partnership</t>
  </si>
  <si>
    <t>This project permanently conserved 312,000 acres of forestland, securing the second largest forestland conservation easement in U.S. history. These forestlands are strategically positioned between protected lands in Canada and state, federal and Native American lands in Maine, connecting more than one million acres of essentially uninterrupted habitat. The lands benefit hundreds of species from birds to bear and moose. They will also remain open for public access and continue to contribute to the region’s economy through sustainable forestry operations.</t>
  </si>
  <si>
    <t>Conserve Stewardship And Conservation Education</t>
  </si>
  <si>
    <t>The Foundation supports hands-on activities that engage people of all backgrounds and ages in conservation and natural resource stewardship. Through grants for conservation education and scholarships, the Foundation seeks to cultivate a conservation ethic and develop future conservation leaders. By funding outreach to private landowners, the Foundation is conserving wildlife habitat, while helping ranchers and farmers sustain their livelihoods. And by supporting community-based partnerships, the Foundation promotes local stewardship and leadership on conservation issues.</t>
  </si>
  <si>
    <t>Philanthropic Partnerships: Corals</t>
  </si>
  <si>
    <t>Coral reefs are among the most awe-inspiring and fragile habitats on the planet, harboring and supporting an amazing array of sea life. The Foundation’s Coral Reef Conservation Fund helps restore damaged reef systems and prevents degradation of coral reefs and reef habitats. With philanthropic support from The Harold K.L. Castle Foundation and the Curtis and Edith Munson Foundation, the Foundation and its federal partner, NOAA, awarded $3 million in grants in 2005.</t>
  </si>
  <si>
    <t>Conserve Habitats</t>
  </si>
  <si>
    <t>Conserving a home for wildlife is fundamental to the mission of the National Fish and Wildlife Foundation. In 2005 the Foundation dedicated more than 50 percent of its funds towards the protection and restoration of wildlife habitat across the nation and around the world. Together with its partners, the Foundation invested more than $27 million in 319 projects for habitat conservation, leveraging more than $48 million in matching funds from grantees.</t>
  </si>
  <si>
    <t>Conserve Critical Species</t>
  </si>
  <si>
    <t>The National Fish and Wildlife Foundation is dedicated to conserving abundant and healthy populations of native wildlife and plants in the United States and abroad. In 2005, the Foundation invested more than $9.7 million in 254 projects to protect critical species, leveraging more than $26 million in matching funds. The Foundation with its partners has provided support to enhance wildlife populations, resulting in a number of success stories.</t>
  </si>
  <si>
    <t>Signature Grants: Catahoula National Wildlife Refuge</t>
  </si>
  <si>
    <t>Over 6,000 acres of privately owned lands within the Catahoula National Wildlife Refuge were purchased and donated to the U.S. Fish and Wildlife Service to expand the refuge by 40%. Located in the heart of the Central Flyway, the refuge features hardwood forests and abundant waters, providing a haven for an estimated 400,000 migratory waterfowl and shorebirds during peak migration periods.</t>
  </si>
  <si>
    <t>Philanthropic Partnerships: State Wildlife Management Plans</t>
  </si>
  <si>
    <t>From elk herds to bear, migratory birds to spawning fish, wildlife ranges cross local, state and national boundaries, presenting challenges to managing healthy populations. The Foundation, with generous support from the Doris Duke Charitable Foundation, began convening state wildlife managers to help them develop and integrate effective wildlife habitat plans that cross geographic and organizational boundaries and optimize limited state resources.</t>
  </si>
  <si>
    <t>Corporations, foundations and individuals contributed more than $20 million to the National Fish and Wildlife Foundation in 2005 to help conserve migratory birds, elk, moose, tigers, marine life and other wildlife in the United States and around the globe. Four initiatives exemplify the impact that philanthropic partners made for wildlife and habitats in 2005:</t>
  </si>
  <si>
    <t>Signature Grants: Sherfield Cave/Buffalo National River</t>
  </si>
  <si>
    <t>The Sherfield Cave, one of the largest caves in Arkansas, is a favorite of local and regional cavers and the largest winter hibernation site in the state for the endangered Indiana bat. This project protected bat habitat and connected six forest conservation areas in Newton County, Arkansas, creating a 24,595-acre forested conservation area.</t>
  </si>
  <si>
    <t>2005 Highlights</t>
  </si>
  <si>
    <t>From the coast of Oregon to the forests of Maine, from the rim of the Grand Canyon to the urban canyons of New York City, the National Fish and Wildlife Foundation, with the help of its partners, expanded its impact in conserving wildlife and habitats–achieving a milestone in the Foundation’s history.</t>
  </si>
  <si>
    <t>20/20 Vision</t>
  </si>
  <si>
    <t>National Fish &amp; Wildlife Foundation 2004 Annual Report</t>
  </si>
  <si>
    <t>Typically, “20/20 vision” refers to a person’s clear vision. However, in the case of the National Fish and Wildlife Foundation (Foundation), it refers to the organization’s ability to evaluate the past 20 years of its conservation work in order to see clearly into its future. Ultimately, insightful evaluation and planning will help better guide the Foundation’s future funding decisions. HOW IT ALL BEGAN Twenty years ago — in 1984 — Congress created the Foundation as a nonprofit, 501(c)(3) tax-exempt organization dedicated to the conservation of fish, wildlife and plants, and the habitat on which they depend. The Foundation’s vision is for healthy, richer and more abundant populations of fish, wildlife and plants for future generations. The Foundation decided to achieve this vision by creating partnerships between the public and private sectors and by strategically investing in conservation and sustainable use of natural resources. Additionally, to foster cooperation between a variety of partners, the Foundation does not support lobbying, political advocacy or litigation. 20 YEARS OF ACCOMPLISHMENTS In the 1980s and early 1990s, the Foundation blazed the trail when it came to funding innovative conservation projects. It served as an important model for conservation, bringing together local, state and federal partners, with each partner contributing to the process of directing national resources into local tangible results. Within its first five years, the Foundation played a crucial role in launching the North American Waterfowl Management Plan, and Congress created the North American Wetlands Conservation Act. The Foundation followed with a succession of important programs and initiatives, including the Bring Back the Natives initiative, Neotropical Migratory Bird Conservation Program and recovery of the black-tailed prairie dog (which the U.S. Fish and Wildlife Service removed as a candidate species from the Endangered Species List in August 2004). The Foundation also participated in the North American Waterfowl Manage- ment Plan. These successes are each featured on the following pages. The Foundation also kick-started a number of key programs with corporations, including the ExxonMobil Save the Tiger Fund, Shell Marine Habitat Program and the Anheuser- Busch Budweiser Conservation Scholarship Program. Since 1999, the Foundation has stepped up its outreach to forge public/private partnerships, defined by action, strengthened by collaboration and focused on effectiveness. In 2004 alone, the Foundation joined in partnership with a number of corporations that understand what’s good for fish and wildlife is good for business. REACHING A MILESTONE In 2004, the Foundation reached a milestone by celebrating its 20th year of conservation service, and it remains a leader in conservation through strong partnerships, leveraging and practical solutions. In addition, effective impacts on fish and wildlife populations may clearly be seen through projects such as the re-establishment of a wild and free population of California condors in central and southern California, Arizona and Baja, Mexico. Over the past two decades, the Foundation has created on-the ground conservation opportunities for more than $918 million in funds (that’s more than $305 million in federal funds and nearly $614 million in private matching funds) for work on 7,273 conservation projects nationally and internationally. Last year, the Foundation added several projects to its evaluation process to help quantify the conservation impacts of its grant making. The Foundation’s evaluation tool kit will measure dollars invested in terms of conservation and guide new conservation investments. The knowledge gained from the evaluation system will be made public and serve as a resource for the public, private and nonprofit conservation community. IMPACTING THE FUTURE OF CONSERVATION An exciting result that will come from the Foundation’s evaluation efforts is the creation of a web-based “conservation library” — a resource that will transform the future of conservation work. This pioneering idea encourages grantees to share knowledge with other conservationists through a self-evaluation process. The vision is that individuals and organizations will learn from others’ successes in order to build upon the potential for even more innovative work, while avoiding errors discovered by working on the front lines of conservation. Following are the Foundation’s goals: Engage the broadest possible base of partners for collaborative conservation; Increase resources for conservation; Support innovative sustainable conservation solutions; Respect private property rights, and enhance personal and community livelihoods; Recover and sustain viable and healthy ecosystems; Maintain scientific rigor and integrity; Maximize efficiency, customer service and financial accountability.</t>
  </si>
  <si>
    <t>Letter from the
Chairman and Executive Director</t>
  </si>
  <si>
    <t>Dear Friends of the Foundation, The theme for our 2004 annual report is “20/20 Vision” — a celebration of our long service in conservation, as well as our view of the conservation world today and tomorrow. More than 20 years have passed since the U.S. Congress created the National Fish and Wildlife Foundation. We continue to work diligently to apply knowledge gained and lessons learned as we wisely invest in conservation that will affect the future of fish, wildlife and the habitat on which they depend. These natural resource treasures are a legacy that will benefit current and future generations. On the cover and inside of this annual report are a jaguar and a black-tailed prairie dog. They represent the Foundation’s on-going journey to conserve wildlife and their habitats, and how the projects to protect them are all part of the bigger conservation picture. The first project supported by the Foundation was to determine the status of endangered jaguars in South America, Central America, Mexico and the southwestern United States (see page 10 for more information). Today, we continue to learn more about jaguars and their habitat needs as we work toward the ultimate goal — the removal of the big cat from the endangered species list. Nearly 20 years later, we celebrate the black-tailed prairie dog as a real success story (see page 9 for more information). Last year, the U.S. Fish and Wildlife Service removed the black-tailed prairie dog as a candidate for listing under the Endangered Species Act. We’re proud to report that the Foundation has supported more than a dozen projects that have helped in its comeback. From jaguars to black-tailed prairie dogs, the Foundation remains the nation’s champion of fish, wildlife and habitat conservation. In 2004, the Foundation supported more than 700 conservation projects valued at $72.7 million. With these projects, the Foundation continued to serve as a unique model for conservation programs, bringing together local, state and federal partners. Each partner contributed to the process of leveraging our dollars three times. Following are some totals for 2004 and the past 20 years: PROJECT ELEMENTS FISCAL YEAR 2004 FISCAL YEARS 1984-2004 Federal funds leveraged by the Foundation $26.9 million $305.1 million Corporate, foundation and individual contributions, and nonfederal and matching funds contributed by partners $45.8 million $613.7 million Total investment $72.7 million $918.8 million Acres managed, restored or acquired by federal and nonfederal partners 195,843 17.4 million In addition to these successes, we continue to strengthen long-time partnerships with corporate, Federal, state and local agencies and international, national, regional and local nonprofit partners. We formed new ties with corporations, including BP America, MBNA and Nestlé Purina. The Foundation’s accomplishments have been made possible by visionary corporate, foundation and Federal partners, a committed board, the Foundation’s regional councils and committed staff. Partnerships, leveraging, creativity and accountability are keys to our decades-old organization and will have long-lasting impacts on the fish, wildlife and habitats which we work to conserve. As the National Fish and Wildlife Foundation moves into the next 20 years of conservation, we pledge to protect the vital fish, wildlife and habitats that will ensure sustainable wildlife populations for generations to come. With your continued confidence and support, we will act to address the nation’s most pressing conservation issues of our day — and we thank you.</t>
  </si>
  <si>
    <t>Black-tailed Prairie Dog</t>
  </si>
  <si>
    <t>THE COMEBACK KID With support from the Foundation, a number of conservation projects have helped to conserve the black-tailed prairie dog, which was removed as a candidate for listing under the Endangered Species Act in August 2004. Based on recent estimates of the animal’s habitat and new information on the impact of disease, chemical control and other factors, the U.S. Fish and Wildlife Service has determined that the black-tailed prairie dog is now not likely to become an endangered species within the foreseeable future. THE PATHWAY TO SUCCESS Since 1990, the Foundation has supported projects with more than $1 million in federal funds and more than $2.4 million in nonfederal and matching funds. The lessons learned from these projects helps conserve sage steppe and sage brush habitat, as well as critical habitat for sage grouse. The black-tailed prairie dog is a keystone species in western states, which means that the health of short- and mixed-grass prairie ecosystems and the wildlife found there — particularly the federally endangered black-footed ferret, mountain plovers and burrowing owls — are dependent on healthy populations of this small mammal. The following are successfully-funded projects since 2000 that have helped to conserve this species: Childress Independent School District – This project brought together community partners to purchase, restore and enhance an 80-acre parcel of land to reintroduce a black-tailed prairie dog ecosystem, while creating an educational project open to the public. High Plains Resource Conservation and Development Council – This grantee worked with small-scale agricultural producers in western Oklahoma to restore short- and mixed-grass prairie ecosystems on private lands, and also performed research in black-tailed prairie dog habitat in eastern New Mexico. Native American Fish and Wildlife Society – Funding of an intertribal prairie dog coordinator position supported eight American Indian tribes in three states to develop black-tailed prairie dog management plans. The Nature Conservancy – The Conservancy conducted surveys on the 60,000-acre Matador Ranch in north-central Montana to determine the suitability for the reintroduction of black-tailed prairie dogs. Northern Cheyenne Tribe – Shortgrass prairie conservation efforts on the Northern Cheyenne Indian Reservation in southeast Montana included on-the-ground restoration, reduction in grazing fees and monetary incentives. U.S. Geological Survey (USGS), Biological Resources Division – The USGS evaluated vaccination as a potential management tool to prevent plague infections in blacktailed prairie dogs, black-footed ferrets and associated species. University of Wyoming and the Wyoming Game and Fish Department – Funding of an interstate coordinator position helped ensure effective communication among eleven participating tribes and state and federal agencies.</t>
  </si>
  <si>
    <t>North American Waterfowl Management Plan And The North American Wetlands Conservation Act</t>
  </si>
  <si>
    <t>ECONOMIC IMPACT The Foundation’s impact on conservation has reached beyond funding individual projects. For example, in the mid-1980s — a time when waterfowl populations had vastly diminished — more than 18 million people spent $2 billion to view and photograph waterfowl and more than three million people spent nearly $1 billion annually to hunt waterfowl in North America. In 1986, in response to declining waterfowl populations and significant economic interest, the Foundation stepped forward as a leader to help launch the North American Waterfowl Management Plan. The management plan serves as an international agreement that guides the United States and Canadian governments in developing long-term protection for wetlands and associated upland habitat vital to waterfowl and other North American migratory birds. In 1994, Mexico joined the innovative partnership. JOINT VENTURES Strong joint ventures, which develop tactics focusing on areas of concern identified in the management plan, set the stage for success. These partnerships involve federal, state, provincial, tribal and local governments, as well as businesses, conservation organizations and individuals. Although partners may think globally, they act locally, as implementation of the plan is completed on a regional basis. There are approximately a dozen such habitat joint ventures in the United States and three in Canada. One of the habitat joint ventures crosses the United States and Canadian border, while the two countries also support joint ventures that help to protect three species. In 1989, the management plan spawned the North American Wetlands Conservation Act (NAWCA), which provides matching grants to organizations and individuals who have developed wetlands conservation partnerships in North America. In fiscal year 2004, the U.S. Congress appropriated $37.5 million for NAWCA grant funds. Some of the first of these projects supported by the Foundation include the acquisition and restoration of wetlands and production of the educational audio-visual materials and programs. FUNDING PROJECTS A council, established by NAWCA to review and recommend project proposals to the Migratory Bird Conservation Commission, includes nine members. The leadership also includes the executive director of the National Fish and Wildlife Foundation and the director of the U.S. Fish and Wildlife Service, each holding permanent seats on the council, which meets three times a year. The total impact of NAWCA since its inception has been tremendous: Approximately 22.1 million acres of wetlands and associated uplands conserved and/or restored; More than $605 million invested in effective conservation through its grant program; Total partner contributions of more than $1.7 billion.</t>
  </si>
  <si>
    <t>ExxonMobil and the
Critical Ecosystem Partnership Fund</t>
  </si>
  <si>
    <t>In 2004, the Save The Tiger Fund (STF) continued its partnership with the ExxonMobil Foundation and began its partnership with the Critical Ecosystem Partnership Fund (CEPF). STF and its partners have made significant and strategic investments in tiger conservation to ensure a future for wild tigers. Fewer than 7,500 tigers remain in the wild in a patchwork of areas across Asia, from the tropical rain forests of Sumatra to temperate oak forests in the Russian Far East. These tigers continually face a myriad of threats including habitat destruction and fragmentation, depletion of prey species and illegal wildlife trafficking. The STF partnership is vital because isolated actions are not enough to address today’s threats to tigers, which include highly organized regional networks that smuggle tiger parts alongside narcotics and weapons. Thanks to support from the ExxonMobil Foundation and CEPF, STF is addressing these issues on a landscape level by supporting programs that protect and link remaining tiger habitats, restore prey species, initiate community-based tiger conservation and work with governments and the international community to stem the demand for tiger-based products. In addition, they provide support to stop illegal poaching. Since 1995, the program has provided more than $12 million in support of 250 projects that address these issues. ExxonMobil’s pledge to the partnership equates to $13 million that the corporation has invested in STF’s vision for tiger conservation. It is one of the largest corporate commitments ever to save an endangered species. CEPF is focused on providing strategic assistance to more than 110 non-governmental organizations, community groups and other civil society partners in conserving earth’s biologically richest yet most threatened places. Together, the partners work where these areas overlap with tiger habitat in southeast Asia. The new partnership between CEPF and ExxonMobil has doubled STF’s grant distribution for tiger conservation in these regions. SUCCESSES IN 2004: The partners kicked off the first year of a joint three-year, $6 million commitment that unifies the work of many conservation organizations to ensure a future for wild tigers and biodiversity in threatened Asian ecosystems. Based on Wildlife Conservation Society surveys and action plans supported by STF grants, the government of Myanmar formally declared a sprawling 8,000-square-mile reserve for tigers, making it the largest protected area on earth for these endangered cats. STF supported a conference of leading tiger experts in Thimphu, Bhutan, led by WWF-Bhutan (World Wildlife Fund), that lead to the formulation of a country-wide tiger action plan.</t>
  </si>
  <si>
    <t>Bring Back the Natives</t>
  </si>
  <si>
    <t>ATTENDING TO NATIVE AQUATIC SPECIES In 1991, the Foundation began working in cooperation with a number of conservation organizations to “bring back the natives.” As part of this aptly titled initiative, the Foundation, U.S. Fish and Wildlife Service, Bureau of Land Management, U.S. Department of Agriculture’s Forest Service, Bureau of Reclamation and Trout Unlimited have distributed nearly $32.9 million in grants to nonprofit organizations, universities, American Indian tribes and local, state and federal agencies interested in restoring native populations of sensitive or listed aquatic species. The initiative has supported 245 projects and benefited more than 120 species, 29 of which are federally listed as threatened or endangered. ON-THE-GROUND EFFORTS The initiative funds on-the-ground actions that involve partnerships between communities, agencies, private landowners and organizations which seek to rehabilitate streamside and watershed habitats. Projects focus on the habitat needs of species such as fish, invertebrates and amphibians that originally inhabited the waterways across the country. Special emphasis is placed on cutthroat trout restoration, particularly projects that work to protect or re-establish migration corridors between breeding populations such as Lahontan cutthroat trout and Yellowstone cutthroat trout. Other eligible species include bull trout, redband trout, Apache trout, steelhead trout, desert pupfish, Pacific tree frog and several species of salamanders and salmon that affect the health of aquatic communities. The Foundation also gives preference to projects that work to keep sensitive or declining species off the Endangered Species List or address listed species that have a chance for recovery and delisting within five to 10 years. FISH TALES Within five years of the program’s launch, the initiative funded a number of projects nationwide, including: Development of a management plan for spawning and rearing techniques of duskytail and longnose darters for a captive breeding program in Arkansas; Construction of a barrier needed to prevent the migration of invasive species into the pure population of cutthroat trout in Colorado; Restoration of Arctic grayling spawning, rearing and wintering habitat in Montana’s Steel Creek. Today, the Foundation continues to evaluate potential efforts to bring back the natives. Examples of conservation projects in 2004 included: Development of a grassroots program that works with the Oregon Department of Fish and Wildlife to establish a volunteer-based monitoring program; Initiation of coaster brook trout restoration projects on nine streams in the Lake Superior Basin and conducting lake-wide assessment and communication activities.</t>
  </si>
  <si>
    <t>Shell Marine Habitat Program</t>
  </si>
  <si>
    <t>In the first six years of this partnership, begun in 1998, more than 100 grants have helped organizations conserve and restore marine habitat throughout the Gulf of Mexico. The Shell Oil Company invested nearly $5 million in the first five years of the program, and the National Fish and Wildlife Foundation leveraged these funds with more than $1 million in federal funds and almost $12 million in grantee match money, generating nearly $18 million. The program’s grantees have improved more than 160,000 acres of habitat, protected more than 31,000 acres of conservation land and educated more than 86,000 adults and children in the United States and Mexico — and the program has done so efficiently. For each $1 invested through the program, an additional $3.40 in matching funds was generated. The program has thus provided a source of “venture capital” that has catalyzed priority conservation projects throughout the region. When the California-based consulting firm of Hardner &amp; Gullison evaluated the program in 2003, the firm found it highly effective and recommended a number of ways to improve conservation impact, such as involving more Shell employees in projects. In 2004, the program’s sixth year, Shell and the National Fish and Wildlife Foundation chose to focus on projects near Shell facilities. As a result, Shell is adding value to its “fence-line” communities by enabling its staff to become more deeply connected to them. SUCCESSES IN 2004: Shell gave $75,000 to the Galveston Bay Foundation for the East Bay Marsh Protection project in Galveston Bay, Texas, which involves constructing a breakwater to protect 1,000 acres of wetlands from erosion. Jarbou Bayou received $50,000 to restore 750 feet of shoreline in the city of Clear Lake Shores, Texas. Funding of $75,000 will help restore 20,000 acres of historically low salinity marsh in Jefferson County, Texas, currently being impacted by saltwater intrusion. In addition, the Foundation received 16 requests for funding through the program, totaling in excess of $1 million. Shell and the Foundation are proud of the program’s ongoing popularity and the significant additional funds it attracts to conservation programs in the Gulf region.</t>
  </si>
  <si>
    <t>Neotropical Migratory Bird Conservation Program</t>
  </si>
  <si>
    <t>PARTNERS PREPARE FOR TAKE-OFF Birds know no boundaries. The Foundation has recognized this fact by managing and supporting international programs and projects that have facilitated the conservation of migratory bird populations. Since 1997, the Neotropical Migratory Bird Conservation Program has helped conservation nonprofits to develop and expand their capacity to conduct successful conservation in Latin America and the Caribbean, particularly as related to local biodiversity concerns for migratory birds. As flyways are connected, so are some of the Foundation’s programs. The Partners in Flight program is an international partnership of government agencies, nonprofits, universities and industry groups committed to the conservation of birds that migrate between North America, the Caribbean and Latin America. The goal of Partners in Flight is to ensure long-term conservation of migratory birds throughout their range. The Neotropical Migratory Bird Conservation Program supports this objective by providing assistance to Latin American and Caribbean organizations to implement conservation priorities benefiting neotropical migratory birds, while also addressing local human needs. PROJECTS TAKE FLIGHT Projects have supported migratory bird conservation in Latin America and the Caribbean through population monitoring, habitat protection, professional training, environmental education for children and small enterprise development, such as ecotourism, to promote local conservation initiatives. Following are examples of program results: Environmental education and management work with communities and municipalities have promoted restoration and conservation of critical migratory bird habitat; A grantee has provided training for ornithologists in Nicaragua to conduct monitoring activities to improve bird conservation and management in local protected areas; Following a recommendation from a nongovernmental organization, Guatemalan government agencies revised a reforestation program to include a modified ratio of native tree species that improved forest habitat for birds. The U.S. Agency for International Development has funded the Neotropical Migratory Bird Conservation Program through two cooperative agreements. Funding under the first agreement totaled more than $2.4 million over a five-year period. Funding for $4 million under the final agreement began in 1997 and completes in 2005.</t>
  </si>
  <si>
    <t>First Foundation-funded Conservation Project</t>
  </si>
  <si>
    <t>The Foundation kick-started its grant making in 1985 by supporting the Welder Wildlife Foundation with $32,000 in nonfederal funds. The purpose of the project was to produce a report on the status of the jaguar in South America, Central America, Mexico and southwestern United States. On March 28, 1972, the U.S. Fish and Wildlife Service designated the jaguar as an endangered species. More than a decade later, in the mid-1980s, the Welder Wildlife Foundation reported that jaguars were safe only in the most remote areas and in parks and reserves, and that development and loss of habitat were expected to continue, along with the decline of the jaguar. Historically, there has been little scientific data available for jaguars, including population dynamics, ecology and habitat needs. Today, jaguars are still listed as endangered. Since the first funded grant project, the Foundation has worked to develop a greater understanding of the big cat’s ecology in order to foster scientifically- sound conservation. Additionally, the Foundation has supported conservation and education projects in response to the socio-economic challenges within the jaguar’s habitats. To date, the Foundation has supported seven additional projects with more than $430,000, matched by more than $800,000. These projects have developed techniques to conduct a more accurate census of populations and understanding of the jaguar’s habitat needs. They help ensure land management practices that serve the big cat’s population needs. The jaguar also serves as a flagship species for the conservation of an ecology that benefits other species — such as neotropical migratory birds. The Foundation’s support has helped provide the framework for the development of a tri-national conservation strategy for the jaguar in Mexico, Belize and Guatemala.</t>
  </si>
  <si>
    <t>2004 award presentations</t>
  </si>
  <si>
    <t>The National Fish and Wildlife Foundation recognized outstanding conservationists with awards in 2004. At the spring board meeting, the Foundation honored President Ronald Reagan with the Foundation’s highest honor — the Chairman’s Award — for actions taken during his administration. President Reagan’s legacy includes signing into law more wilderness protection measures than any other president — designating one-third of the nation’s wilderness system. At this event, which celebrated the Foundation’s 20th anniversary, the Foundation also awarded four Trackmaker awards. The Trackmaker Award is given to an individual or an organization whose contribution to the Foundation has made an indelible imprint on conserving the world’s wildlife and wild places. Those honored in 2004 included the Honorable Howard Baker, John Breaux, John Dingell and Don Young — all original co-sponsors of the Congressional Act which created the Foundation. In May, Foundation staff and board members joined more than 200 people at a dinner in San Antonio, Texas, to honor Tim and Karen Hixon with the Texas Legends Award. The Hixons’ conservation accomplishments have included involvement in numerous conservation groups which have received more than 400 grants from the Foundation over the years. In the fall, the Foundation capped off the year by presenting a second Chairman’s Award for 2004 at the ESPN/Foundation Celebrating the Great Outdoors fundraising event in New York City. This award went to Clint Eastwood for his outstanding leadership in the conservation of America’s natural resources for future generations. Eastwood currently sits on the California State Board of Parks and Recreation and has served as a spokesperson for the Take Pride in America volunteer stewardship initiative.</t>
  </si>
  <si>
    <t>Strategic Partnerships: ConocoPhillips</t>
  </si>
  <si>
    <t>Thanks to the Foundation’s partnership with ConocoPhillips, students around the country will soon be Flying Wild — about birds, that is. Through a multi-year commitment to the Council for Environmental Education, a new curriculum on birds and their conservation will soon be offered through Project Wild, one of the programs most widely used by teachers across the country. Flying Wild and another program supported through this partnership, Operation Rubythroat, introduce youth, their teachers and parents to environmental education and conservation topics through discussion of birds. In addition to introducing students to the wonder of birds and their conservation needs, ConocoPhillips and the Foundation are helping to restore endangered species, such as the Whooping Crane, and to protect habitat for declining prairie birds. These projects are just a small part of the commitment that ConocoPhillips has made to bird conservation through a partnership with the Foundation that extends more than a decade. During this period, we have jointly funded projects totaling more than $2 million, and have helped conserve some of the nation’s highest-profile species and habitats.</t>
  </si>
  <si>
    <t>Polar Bear Conservation Fund</t>
  </si>
  <si>
    <t>In 2004, BP, ConocoPhillips, ExxonMobil and the Foundation supported the Polar Bear Conservation Fund for a third year. The full five-year partnership supports applied research on Alaskan and Canadian polar bears and their denning and feeding behavior. Research tools include radio and satellite tracking, aerial census taking, infrared identification of dens and mark-and-recapture work. Through special training and outreach, the Foundation can share this new knowledge with scientific and public audiences across the United States and Canada. The Polar Bear Conservation Fund awarded a $200,000 grant to Polar Bears International, which coordinates work between the U.S. Geological Survey in Alaska and the Canadian Wildlife Service. This fiveyear joint study, also in its third year, will identify bear population boundaries, as well as size and trend data to help manage polar bear populations and to evaluate possible risks to them from human activities.</t>
  </si>
  <si>
    <t>Lessons Learned from Conservation Evaluation</t>
  </si>
  <si>
    <t>National Fish &amp; Wildlife Foundation 2003 Annual Report</t>
  </si>
  <si>
    <t>Cool, Clear Water</t>
  </si>
  <si>
    <t>Water, running cool and clear in our nation’s rivers and streams, is a precious resource. Our water supplies depend on its abundance and availability, as do our recreational opportunities to enjoy its bounty of trout, salmon, and a host of other species. Yet, increasingly, cool and clear water is in short supply in our western rivers and streams. Securing its continued availability for all uses is critical to the peaceful common use of water by many stakeholders. Without NFWF’s persistent efforts to minimize sedimentation and erosion, preserve riparian habitats, clean up streams, and restore the species who live in them, the old song celebrating “Cool, clear water” could too soon become only a memory. In 2003, we continued our grants in the Columbia River Basin, with two goals in mind: first, conserving fish and making possible their safe passage upstream through guaranteeing constant minimal flows and, in some cases, helping eliminate barriers; and second, ensuring that water flows continue to support power generation and well-managed agriculture. We are proud to report that we’ve begun a truly innovative water program that can become a model for sensible sharing of resources. The Columbia Basin Water Transactions Program, managed by NFWF in partnership with the Bonneville Power Administration in cooperation with the Northwest Power and Conservation Council, aims to find balance in the Columbia River Basin in restoring streamflows. As water shortages have affected more streams, values have clashed not just in the Basin but across the West and across the country. What will solve the problem? We and our partners decided that a strictly regulatory approach to flow restoration would not work because of its inflexibility, even if the approach might help salmon, trout, steelhead, and other creatures. The ideal solution works from the ground up—involving local people in managing their own resources through volunteer efforts that negotiate to balance community values around water: fishing, agriculture, conservation, power generation. Tools used by the Columbia Basin Water Transactions Program to restore flows rely on innovation and thinking “outside the box.” Efficiency can be improved in ditches, gates, and irrigation systems. Other tools include evaluating the water source and sometimes changing its diversion point, or switching from surface to ground water sources. Working with farmers to alter planting cycles has also reduced pressures. People, of course, must cooperate to create innovative solutions: in a rotation pool, a group of irrigators take turns leaving part of their water in streams. In a water bank, users in an irrigation district “bank” water they don’t need so it can be put to other uses like instream flows. A member of the Tribal Board of Trustees of the Confederated Tribes of the Umatilla Indian Reservation, a Columbia River Basin project participant, locates the source of innovation in their working partnership to plan “for the next seven generations” by combining known techniques in new ways. “None of us is leaving, so it’s best to work as partners to solve the issues we face as a region. We’re going after strategies that support both fisheries and agriculture.” Innovation in stakeholder partnerships is helping the Foundation to guarantee that “cool, clear water” will still be flowing for that seventh generation of Americans.</t>
  </si>
  <si>
    <t>Conservation Communities</t>
  </si>
  <si>
    <t>For two decades, a determined network of local conservation organizations and stewardship groups across the nation has acted as NFWF’s hands on the ground. From Georgia to Oregon and Maine to Hawaii, NFWF offers the critical funding needed to reach out to others in their communities to raise conservation awareness. In the West, for example, NFWF funds have acted as the catalyst in bringing diverse groups together to address topics ranging from timbering practices to habitat degradation caused by overgrazing. One Wyoming grant helped develop courses for middle and high school teachers that focused on the ecological, economic, and cultural benefits of rangeland conservation. Elsewhere, The Nature of Learning, launched in 2003 as part of the celebration of the 100th anniversary of the National Wildlife Refuge System, deepens students’ understanding of conservation issues. Nature of Learning programs support: Refuges as classrooms for hands-on learning; Student-led stewardship projects to connect classroom lessons to real issues; Partnerships among local businesses, schools, and community groups. Easily our most popular local initiative, the 5 Star Restoration Program supports community-based wetland and riparian projects. Five years into the program, NFWF—with other partners including EPA, NOAA, the National Association of Counties, and the Wildlife Habitat Council—has awarded over 250 grants for community stewardship and education. While the program enhances local fish and wildlife habitats, it also engages a diverse group of partners, from local governments to businesses to schools. The American hunting and fishing community is also vital to conservation efforts across the U.S., funding 65 percent of state fish and wildlife agency budgets. Hunters and fishermen and women play a crucial role—more than $4.7 million a day goes directly to conservation from excise taxes on ammunition, licenses, and other necessities. Corporate partners such as Bass Pro Shops, Orvis, and Anheuser-Busch have long understood the importance of the hunting and fishing community to wildlife conservation. A quick look finds programs such as these: The “Help Budweiser Help the Outdoors” program connects Budweiser customers, NFWF, and other leading conservation organizations to deliver more than $2 million to habitat projects, helping game and non-game species across the country. The Chesapeake Bay Conservation Challenge has, since 2002, raised more than $250,000 to protect and restore the Bay. NFWF partners with Bass Pro Shops and others such as Chesapeake Bay Foundation and Conservation Fund to restore habitat for striped bass, bluefish, and migratory waterfowl. The Green Mountain Ruffed Grouse Initiative restored nearly 1,000 acres of upland habitat in Vermont, benefiting game and non-game birds as well as other wildlife. This effort, made possible by long-time partner Orvis, also enhanced recreational opportunities for outdoorsmen and women.</t>
  </si>
  <si>
    <t>Strategic Partnerships: ExxonMobil</t>
  </si>
  <si>
    <t>The Save The Tiger Fund (STF) ended the year poised to rise to a new level in its mission to ensure a future for the world’s endangered wild tigers. The Critical Ecosystem Partnership Fund (CEPF) joined long-time STF partner, ExxonMobil, to scale up the successful STF program in a joint three-year, $6 million commitment that is a major step in unifying the efforts of many conservation organizations to ensure a future for wild tigers and biodiversity in threatened Asian ecosystems. “Important strides have been made in tiger conservation in recent years,” says Ed Ahnert, president of ExxonMobil Foundation. “However, the tiger’s status remains tenuous, despite growing cooperation among those working for its survival. This partnership represents an opportunity to truly mobilize the global tiger-conservation community and establish a sustainable future for wild tigers.” Since its 1995 founding by the National Fish and Wildlife Foundation and ExxonMobil, STF has provided more than $11 million to support 226 projects that advance conservation science and conservation leadership, as well as improve the welfare of local people who share the land with wild tigers. In the coming years, STF and CEPF will forge united tiger conservation strategies, catalyzing partner organizations and community groups to combine efforts to benefit tigers and people alike. Partnerships are the hallmark of both funds. Isolated efforts are not enough to address today’s threats to tigers, which include highly organized regional networks smuggling tiger parts alongside narcotics and weapons. “Collaboration among donors and those in the front line is essential for larger, landscape-level programs,” says Jorgen Thomsen, CEPF executive director and senior vice president of Conservation International. “Bringing our efforts together will make greater outcomes possible to save tigers and many other species.” Despite predictions of doom for this majestic cat, wild tigers continue to survive in a patchwork of areas across Asia, from the tropical rain forests of Sumatra and Indochina to the temperate oak forest of the Amur River Valley in the Russian Far East. Between 5,100 and 7,600 tigers remain in the wild. STF also provides a venue for people from around the world to help save wild tigers. More than 20,000 people and organizations have contributed $1.9 million for the effort. For more information, visit www.5tigers.org. About the partners: Since 1992, ExxonMobil Foundation has invested more than $12 million in tiger-range countries—one of the largest corporate commitments ever made to saving a species. CEPF (www.cepf.net) supports more than 110 nongovernmental organizations, community groups, and others who work to conserve threatened ecosystems.</t>
  </si>
  <si>
    <t>Richer Rangelands</t>
  </si>
  <si>
    <t>Healthy rangelands depend on vigorous native species. To nurture indigenous plant and animal life is to invest in the future of not only an environment, but also an American way of life. For 20 years, the National Fish and Wildlife Foundation has worked to preserve and restore rangeland across the United States. From land trusts to species restoration to innovative partnerships, we work always toward enduring maintenance of grasslands, shrublands, and grazing ground. To succeed, however, public and private landowners must cooperate closely—for species’ health, as well as for the farmers and ranchers whose livelihoods depend on them. In just one of many NFWF rangeland conservation projects, since 1996 we have partnered with the USDA Forest Service and the Bureau of Land Management (BLM) to revitalize sage grouse habitat in the western U.S. Because the birds use such diverse habitats, to which they remain faithful each year, they are the shrub-steppe ecosystem’s denominative species: their well-being reflects that of the entire system. When agencies and landowners saw a decline in sage grouse populations due to habitat degradation, they knew restoring and carefully monitoring grouse populations would be critical to maintaining the rangelands. NFWF and its partners—including corporate allies ConocoPhillips and FMC—have since invested more than $6 million to fund research, identification, and monitoring of the birds’ specialized habitats. These programs also support protection, restoration, and education projects on public and private lands. Together, our public and private landowners are making significant strides toward the stabilization and recovery of prairie and rangeland wildlife. The grouse project typifies our approach. The partnership mentality is reflected in all our rangeland conservation efforts. In New Mexico, the continuing Optimizing Wildlife Habitat and Grazing project explores habitat treatment options to sustain the endangered lesser prairie chicken while maintaining profitable cattle grazing communities. Land management recommendations from the project are applicable on up to 50 million acres of rangeland in the five states of the lesser prairie chicken’s range. In Minnesota, we work with local volunteers and non-profit organizations to increase the greater prairie chicken population, hoping to restore and eventually reconnect the species across Minnesota and the eastern Dakotas. And across the U.S., we work with other local organizations and members of the hunting and fishing community to enlarge conservation activity in their own towns and counties. Health. Production. Vigor. Many uses sharing the land. Many partners cooperating. These are our goals for Foundation projects for healthy rangeland across the U.S.</t>
  </si>
  <si>
    <t>Lasting Forests</t>
  </si>
  <si>
    <t>All the species work the Foundation does counts for little unless we also work for where they live. And one of the most critical habitats in America is sustainable, well-managed forests. To play off the old saying, we see both the forest and the trees. We try hard to translate research and evaluation results into best management practices in forest management, then share them with private and public landowners. Funds from the Alcoa Foundation, our leading forestry sponsor through its “Saving Our Forests” initiative, and others allow NFWF to undertake evaluations of forest restoration programs and measure their effectiveness. Their funds also enable us to recruit new partners who strengthen the network of support for healthy forests, forest restoration, and best management practices. For example, NFWF, through the Shell Marine Habitat Fund, provided $38,300 in Shell funds matched with $76,700 to help the Business Council for Sustainable Development restore bottomland hardwood forests in the Mississippi Valley watershed. The Council helps private landowners to restore non producing land in the flood plain to its earlier life as hardwood forest by creating new sources of income for landowners from sustainable tree harvests and hunting leases. How can a Midwestern farmer help a Gulf of Mexico fisherman? Positive effects of NFWF-funded forest restoration in heartland states extend far downstream. Healthy forests filter impurities from Mississippi River water, leaching out chemicals. By preventing sedimentation, whose outwash harms the Gulf, new forests also contribute to healthier riparian and marine habitats thousands of miles away. But how do we know that individual forestry programs work well? A NFWF grant to NatureServe funded the mapping of biodiversity in managed forests, the huge acreages owned by timber companies. Accurate mapping helped show that corporations, as well as conservation organizations, are restoring health to American woodlands and their wildlife. This is exemplified by the effort spearheaded by the Southern Company to restore longleaf pine forests across the South, thereby greatly helping to address the decline of red-cockaded woodpeckers and bobwhite quail. Corporations. Public and private forest owners. Farmers. Conservation groups. All working together for the health of our forests, and the homes of our wildlife.</t>
  </si>
  <si>
    <t>Abundant Wetlands</t>
  </si>
  <si>
    <t>In 2003, the National Fish and Wildlife Foundation sought to improve wildlife habitat by assisting private landowners in restoring wetlands. Restoration allows farmers to protect and enhance their land while it remains part of a working landscape. This integration of economic and ecological sustainability offers conservationists a better chance to protect our natural heritage. Our work with the Texas Rice Industry Coalition for the Environment (RICE) is an excellent example of this work. Dips in rice prices, combined with development pressures, have forced some rice farmers out of business; prime agricultural land—and important habitat—is left fallow, or lost entirely. Funds from NFWF have allowed RICE participants to enhance 6,340 acres of wetlands by flooding fallow rice fields or planting them to native prairie. Improving these acres offers not just habitat, but also an alternative income for farmers, who can lease the land for grazing or hunting.Texas RICE has produced both ecologically and economically. The program has greatly extended habitat for waterfowl, but the fields also yield extremely high-quality cattle fodder. Further, with close collaboration between landowners and federal agencies, RICE has leveraged NFWF’s contribution 4, 5, and even 6 to 1. The program is a perfect collaboration between humans and nature: people are able to keep their land and earn a living, while also conserving critical habitat. Similarly, in Illinois, the Openlands Project works with farmers, natural resource agencies, and others to create a watershed management plan for Midewin National Tallgrass Prairie. Midewin is the largest tallgrass prairie restoration ever undertaken. Despite its impressive size, Openlands recognizes that Midewin cannot be protected as a jurisdictional island—without reaching beyond the property line, the tallgrass prairie and wetlands of Midewin cannot be restored. Together, Openlands, farmers, federal agencies, and other partners are creating a watershed plan that will guide development and promote wetland restoration. Through cost-sharing programs, the project will help farmers to reduce soil erosion and promote habitat restoration. Another example of NFWF’s comprehensive approach to conservation, the Openlands Project underscores the role of private landowners as good stewards of our streams and wetlands.</t>
  </si>
  <si>
    <t>Looking at Birds to Learn About Salmon: 
Innovation Sustains Momentum</t>
  </si>
  <si>
    <t>When the Foundation has worked on a topic for some years, the key to sustaining progress becomes the degree to which we push innovation. Grants that are truly innovative, for example, propose new research angles on persistent enigmas, or offer us chances to drive new practices quickly from research into better on-the-ground habitat management. NFWF grants to support research into the complex life of salmon are a good example. Anadromous salmon spend part of their lives in freshwater and perhaps more than half their lives in oceans—until recently, the inaccessibility of this period to researchers has hampered efforts to picture a normal salmon lifespan, and thus to help restore the species. Here’s where innovation comes in. As part of a series of NFWF grants to PRBO Conservation Science, researchers are indirectly delineating the life of salmon at sea by studying pelagic seabirds, those that haunt the open ocean. Such birds are “salmon with wings,” for they gather in the same marine areas as salmon—at upwellings and eddies—to feed on the same prey. This pelagic seabird research is helping us to relate seabird population changes to those of salmon. Otherwise immeasurable, the condition of salmon in the open ocean can be inferred from the health of pelagic bird populations. Thus, the spark of innovation in research helps to identify and understand what helps salmon to survive at sea.</t>
  </si>
  <si>
    <t>Ruby-throated hummingbirds and whooping cranes may not seem to have much in common. But the ruby-throat, which weighs little more than a nickel, and the whooper, which stands four feet tall, both benefit from ConocoPhillips’ partnership with NFWF. ConocoPhillips and the Foundation together have invested more than $2 million in environmental education and bird habitat conservation. Thanks to ConocoPhillips, hummingbirds join the curriculum for schoolchildren in 38 states, Canada, Mexico, and Central America. Through two grants to Operation Ruby-throat (www.rubythroat.org), kids now study this long-distance migrant and share their observations on the Internet. Because ruby-throats summer in the U.S. and Canada, then head to Mexico and points south in winter, they are great ambassadors to unite children of many countries in learning about culture, language, geography, and science. ConocoPhillips funding also enables the reintroduction of migratory whooping cranes to the eastern United States, where they were extirpated more than a century ago. Through grants to Operation Migration (www.operationmigration.org) and the U.S. Fish and Wildlife Service, ConocoPhillips is the “wind beneath the wings” of this effort. By helping conserve habitat and educate youth about the value of birds and wildlife, ConocoPhillips helps NFWF secure the future for birds, and the lands and waters on which they depend.</t>
  </si>
  <si>
    <t>Strategic Partnerships: BP Exploration</t>
  </si>
  <si>
    <t>In 2003, BP Exploration (Alaska) and NFWF funded the BPXA Polar Bear Conservation Fund for a second year. Our five-year partnership with BP Exploration supports applied research on Alaskan and Canadian polar bears and their denning and feeding behavior. Research tools include radio and satellite tracking, aerial census taking, infrared identification of dens, and mark-and-recapture work. Through special training and outreach, we will be able to share this new knowledge with scientific and public audiences across the country and Canada. This year NFWF awarded two $100,000 grants—to the U.S. Geological Survey in Alaska and the Canadian Wildlife Service. Their five-year joint study, now in its second year, will identify bear population boundaries, as well as size and trend data to help manage the polar bear populations and evaluate possible risks to them from human activities.</t>
  </si>
  <si>
    <t>The Fight for Equitable Access to Water and Electricity</t>
  </si>
  <si>
    <t>Emerging Stronger: 2020 Annual Report</t>
  </si>
  <si>
    <t>LatE LASt WINTER, WHEN U.S. OfficiALS BEGAN Advising handwashing and issuing stay at-home orders in response to an unprecedented public health emergency, they likely weren't picturing the hundreds of thousands of people across the country who lacked running water or struggled to keep the lights on. These affordability issues were already simmering in the background ... and then COVlO hit," says Mae Wu, who advocated for access to safe and affordable drinking water at NRDC for 14 years. Against a background of staggering unemployment rates, the risk of mass utility shutoffs has skyrocketed-just as residents need these basic services the most. To protect public health, NRDC has been urging governors, utilities, and Congress to ban utility disconnections. By mid-May, after the pandemic's first wave, 15 states plus the District of Columbia and Puerto Rico established short--term moratoriums on water shutoffs. Thanks in part to petitions from more than 17,000 NRDC members, several governors required safe reconnections for all occupied homes and offered emergency water in the interim. Numerous public and private electricity providers also responded to these calls for preventing service disconnections during the crisis. but the successes were only short term. Many state shutoff moratoriums expired, and by the end of November, only 45 percent of Americans were protected from disconnections of their electricity and gas service. Far fewer were protected from statewide water shutoff's, which has left hundreds of millions of Americans at risk. In the face of this ongoing crisis, NRDC continues to fight for long•term investments in both repairing our national water infrastructure and upgrading homes- particularly for those who bear the largest energy burdens. That includes residents of the country's 10 million affordable multifamily units, almost half of which were built at least 5O years ago. Many are in desperate need of retrofits to drafty windowS, inefficient lighting., and outmoded heating and AC SyStems, and aging appliances such as refrigerators. Such improvements not only lower bills but they can also reduce greenhouse gases and benefit indoor air quality. To date, the program has helped more than 200,000 renters acrOSS the country. The impact is substantial," says NRDC's Deron Lovaas, who works with the energy efficiency for All project. "Low income people pay a big chunk of their household budgets on energy bills, so it's like a regressive tax!' The pandemic has reinforced the importance of finding ways to help make these basic costs of living manageable and boosting the resillience of homes to economic shocks over the long-term In few U.S. cities is the burden of high utility bills more apparent than in Detroit~ Since 2014, some 140,000 of its residents have faced water shutoff's due to skyrocketing water rates, a 35 percent poverty rate, and what the ACLU dubbed floppy billing practices" by the Detroit Water and Sewerage Department~ Though COVID-19 has brought this crisis to a head, NRDC has been working with the local People's Water Board Coalition since 2017 to champion solutions such as income-based water rates, more sustainable payment plans, or a redistribution of infrastructure costs to the wealthier Detroit suburbs. the public health RISKS Of Utility SHUTOFF'S Are GRAve, and the impacts trickle down to mental health as well Nicole Hill, a Detroit resident and longtime advocate for affordable water, described the trauma at a press conference hosted by the .People's Water Board Coalition. Living with the fear of losing your children to Child Protective Services, or the stigma and stereotypes of the supposed spending habits, or never knowing the circumstances accounting for why my water bills are so high, is very frustrating," she said. Activists like Hill have long worked to highlight the link between public health and the lack of running water, says Cyndi Roper, an NROC policy expert who's worked on drinking water issues in the Great Lakes state for 25 years. It took a global pandemic for the obvious to become front and center in Michigan! Thanks to the dogged advocacy of the People's Water Board Coalition and its allies, including NRDC, last March, Governor Gretchen Whitmer ensured reconnections for all occupied homes, no matter how long they'd been disconnected. Whitmer also ordered the distribution of emergency bottled water supplies for cooking and drinking and dedicated $2 million for reconnections that will require plumbing repairs in order to make the tap water safe again. But by October, the Michigan Supreme Court had invalidated the governor's executive order. Working together with local grassroots leaders, NRDC kept up its fight for the most vulnerable Michiganders by supporting critical state legislation that placed a moratorium on water shutoff's and required water reconnections for an occupied homes until spring 2021. Data compiled by NRDC in collaboration with the People's Water Board Coalition is credited with garnering bipartisan support for the bill, signed into law in December further relief came after Detroit's mayor, Mike Duggan, announced a two- year pause on water shutoffs and a commitment to finding a permanent solution. As Roper notes, advocacy remains critical to reminding those in power of the injustices that so many people endure and the imperative to make change. There is really a heightened sense of awareness that there are people living in Michigan without running water," Roper says, ''because there has been coverage of the issue in a way that has never been done before."</t>
  </si>
  <si>
    <t>Slowing the Spread of Zoonotic Diseases</t>
  </si>
  <si>
    <t xml:space="preserve">NEARLY A CENTURY before tHE NOVEL CORONAVIRUS emerged from a wildlife market in Wuhan, China, a novel H1N1 virus swept the globe. That virus, commonly known as the Spanish flu or 1918 influenza, infected more than one-third of the world's human population. It is suspected to have originated in the United States, most likely from birds. Indeed, more than 60 percent of emerging infectious diseases originate in animals, and most of those from wild animals. Still, the world continues to eat, use, and trade wildlife, as well as encroach upon their habitats, in ways that make the spread of viruses like COVID-19 far more likely. NRDC's Nature Program is working to help shape domestic policy on wildlife trade, as well as advocating through international treaties, to end nearly all commercial wildlife trade. The bottom line is that wildlife trade is a threat to our public health that only stands to become greater as humans increasingly exploit species and encroach upon previously untouched habitat," says Elly Pepper, NROO's deputy director of international wildlife conservation. And with many global leaders focusing on how to avoid future outbreaks, NRDC is calling on them to move forward with a response commensurate with the threat. In China, NRDC experts were invited to provide the country's National Forestry and Grassland Administration with formal recommendations for amending its Wildlife Protection Law, which the government decided to review and modify in response to COVID-19. That law dictates which wild species are deemed protected and which ones Chinese residents can eat, own, sell, wear, farm, or hunt. NRDC also offered the government other policy suggestions on how to reduce the risk of future outbreaks. As part of these recommendations, Beijing-based NRDC policy analyst Ning (Lisa) Hua and her colleagues proposed that China eliminate a list of more than 100 birds, mammals, amphibians, and insects that can be sold for things like food, medicine, pets, or pelts under the law. Many of the species on that list are not only potential vectors of disease but also face extinction, such as the spoon-billed sandpiper, the yellow-breasted bunting, and the elongated tortoise. The NRDC team recommended these species instead be categorized as protected under the law. For some of the species, their population might still be big now, but if commercial use is always allowed or the species isn't protected under the law, as time goes by, they may become endangered," Hua says. The NRDC wildlife conservation team's recommendations also included increased interagency management and enforcement coordination at both the national and provincial levels, and more public participation during decision-making processes. The issue of risky wildlife trade-both legal and illegal-extends well beyond China's borders. Countries like the United States, France, and Italy remain some of the world's largest consumers of wildlife as food, pets, trophies, fur, and medicine. To me, that means the United States as an obligation," says Zak Smith, director of international wildlife conservation at NRDC. ''If we want to avoid the cost of a future pandemic, then part of that is clamping down on wildlife trade and being willing to invest in that. I can guarantee it's going to be cheaper than what we are going thrOugh." IN MAY, NRDC ANO THE CENTER fOR biological diversity released an action plan recommending that the federal government immediately ban imports and exports of all live wildlife, permanently close domestic live-wildlife markets, direct increased funds to the U.S. fish &amp; Wildlife Service and other U.S. agencies, and strengthen the Convention on International trade in endangered Species (CITES) to prevent future zoonotic pandemics. The message has resonated with some members of Congress, including Senators John Cornyn and Cory Booker, who recently crafted the bipartisan Preventing future Pandemics Act (PFPA). The bill, which would prohibit the import export, purchase, or sale of live wild animals for food or medicine, has yet to be heard in committee, but advocates are hopeful that it will advance under the new administration. "'Considering that the United Stat.es imports well over 200,000 live mammals and birds every year-and is one of the world's top importers of live wildlife-the PFPA is an important start" Pepper says. "'With the risk of future zoonotic pandemics increasing and scientists predicting that one million species stand to go extinct, it's critical we pass legislation to address these threats." Habitat conservation is another critical defense against the unprecedented levels of human- wildlife and wildlife wildlife interactions spreading disease, fueled by harmful activities such as clearing intact ecosystems for industrial uses. Alongside scientists, Indigenous groups, and partner organizations, NRDC is campaigning to conserve 30 percent of the world's lands and oceans by 2030-an urgent goal that President Biden recognized through a pledge made in January 2021 as part of an array of environmentally focused executive orders. The stakes are high: thriving ecosystems, filled with abundant wildlife, are the foundation for human life as we know it. 'l'his natural life support system cleans our ai.r and ·water, supports the pollinators and seafood that put food on our tables, and sequesters the carbon that's driving climate change. If there's ever been a time to radically renegotiate our relationship to the natural world, it is now. </t>
  </si>
  <si>
    <t>Taking Care of Food Workers</t>
  </si>
  <si>
    <t>The COVID-19 pandemic has exacerbated the inequities faced by food- and farmworkers who put their health in danger just by coming to work each day. NRDC is pushing to change that. When COVID-19 swept through the JBS USA meatpacking facility in Greeley, Colorado, in March 2020, executives and managers left plant employees in harm's way. Even as hundreds of employees began to fall ill, the company's leadership urged staff to continue coming to work, without providing any health screens, face masks, or social-distancing guidelines. It was the local union, United flood and Commercial Workers (UFCW) Local 7, that relayed critical information to the workers and helped them navigate health care. As UPCW pushed JBS USA to implement COVID-19 safety measures at the Greeley plant, its advocates simultaneously implored the Occupational Safety and Health Administration (OSHA) to investigate that plant's negligent response to the virus outbreak. The federal agency responded by imposing a $15,615 fine on the company, seven months later. Unfortunately, the situation that played out in Colorado last spring is merely one of many instances where workers lack the protections they deserve as they do jobs that put their health and safety in jeopardy. The risks of workplace illness or death, already magnified by the climate crisis, have been further exposed by COVID-19. Farm and food chain workers-disproportionately immigrants and people of color-are among the most vulnerable. The pandemic underscores the tragically high toll due to lack of action and accountability within the powerful U.S. food and farming industry," says NROC senior health officer David Wallinga, MD who focuses on advocacy at the intersection of food, nutrition, sustainability, and public health. There's a human toll on the workers and residents of surrounding communities, but also on environmental health." Leading up to and especially throughout the pandemic, l\(JU)C has joined with allies to press for better protections for workers, particularly in the agricultural sector. ''The thing I find particularly alarming is how absent federal regulators have been when it comes to worker safety," says Juanita Constible, a senior climate and health advocate at NROC. As Constible says,'' It's pretty stark how few people are keeping eyes on employers. The Trump administration also worked to really push a business wish list of attacks on workers' rights," which included collective bargaining and other means to stay safe on the job. Unions and other worker collectives play a critical role in worker health and safety, including negotiating for health benefits, such as paid )eave, and holding employers accountable for unsafe practices. In February 2020, the Protecting the Right to Organize (PRO) Act, which would guarantee the rights of workers to unionize or collectively bargain, passed the House. Then it stalled. Now, with President Biden's pledge of support for the proposal, labor unions and their advocates, including NROC, are poised to propel the bill forward. They'll also press to restore funding and capacity to OSHA, which saw drastic budget cuts during the Trump administration, despite overlapping climate and COVlD-19 crises that disproportionately impact food- and farmworkers. At particular risk are the health and safety of the food- and farmworkers who toil outdoors, harvesting our fruits, nuts, and vegetables. In 2018, as part of a community partnership led by Public Citizen, NRDC supported a petition to OSHA to create a heat safety standard for all workers. Currently only California, Maryland, Minnesota, and Washington have some kind of safety standard, and no two are alike. When OSHA rejected the request Public Citizen began working with congressional allies to secure protections through the legislature. On October 1, 2020, then-senator Kamala Harris and Senator Sherrod Brown introduced the Asunción Valdivia I Heat illness and fatality Prevention Act, named in honor of a 53 year old man who died in 200~ after picking grapes for 10 straight hours in 100-plus-degree heaL NRDC helped shape the findings section of the bill; if passed, the legislation would create the first-ever national heat safety standard. It would also provide whistleblower protection for those who speak up about unsafe work practices and workplaces-a critical component because, as Constible notes, a key part of worker health and safety is to make sure that workers have a voice." In a July report, ''On the frontlines: Climate Change Threatens the Health or America's Workers- NRDC and our partners highlighted the fact that Black people, Latinos, and other people of color are more likely to work in essential industries and jobs than white people. It's clear that the agricultural industry is among those taking advantage of racist structures in turning a blind eye to the suffering of so many of its employees-and worse, restricting their abilities to advocate for themselves. ""With the Biden administration, we expect stronger worker protections, coupled with real enforcement on the ground," Wallinga notes. ''NRDC and its allies will be watching to make sure that happens."</t>
  </si>
  <si>
    <t>A Champion for Equitable and Sustainable Infrastructure</t>
  </si>
  <si>
    <t>At NRDC and through your previous work at the U.S. Department on Transportation under President Obama, you've shown how the siting of infrastructure can reinforce inequity. How do these issues intersect? When we were building out much of our country's infrastructure 60 years ago, we divided neighborhoods based on race and class. Our investments (or the lack thereof have impacted communities to this day. For example, when transportation officials were building out the 1-676 highway in the 1000s, they cut through .Philadelphia's Chinatown, creating both an economic division and a cultural division that still exists. Nashville's 1•40, Minneapolis's 1•94, and Spokane's 1-90 all similarly impeded residents' mobility and access to economic opportunity. Now, where you live plays a huge role in determining your success in life-your zip code often has more of an impact on your life than your genetic code. For economic growth, your ability to move up the ladder is directly tied to where you are physically able to get to and where you need to go. Without that access, you're stuck. The economic and cumulative impact of harmful infrastructure projects, further exacerbated by the impact of climate change, makes matters worse for Black, brown, and Indigenous communities often relegated to neighborhoods prone to flooding. poor air quality, drinking water violations, and public health challenges. ~ What are the key hurdles in developing more equitable infrastructure in our communities moving forward? When we talk about equitable development, we mean investment without displacement-in other words, making infrastructure upgrades while also thinking about the long-term impacts on nearby communities. One of the challenges with this is that we often think in silos. for example, when we push for green spaces that can address flooding or other extreme weather concerns, we may not be thinking about how that would impact affordable housing. So we end up making this big investment, but those who might benefit most from it can't afford to stay. We need to have a holistic thinking process up front, planning for not just who or what is coming but who is here now. The other piece of gentrification and displacement beyond the loss of people is the loss of culture. I learned years ago from a West African cultural perspective that an ancestor lives on until the last living person remembers their name-and I translate that same truth into my work, by acknowledging the cultural legacy of a community. In some places, there were neighborhoods and communities that existed Jong before a major investment was made, yet once the investment came, history and culture were lost Can you point to a city that is doing good work to prevent displacement while implementing new infrastructure projects? Los Angeles is doing a lot of work to ensure communities can anchor in place. One of the groups NRDC works with, the Los Angeles Regional Open Space and Affordable Housing (LA RO· SAH) Collaborative, addresses the challenges of green gentrification and displacement in the wake of large public investment projects to increase park spaces, like Measure A and proposition 68. The group strategizes on how to support affordable housing next to new green infrastructure, prioritizing those that would be impacted the most: low income communities and communities of color. Developing strategies for joint affordable housing and park development allows LA ROSAJ--1 to tackle the two pressing issues together-not only does the organization want to elevate climate resilience and mitigation plans, but it also wants to make sure that affordable housing is integrated as part of those policies. ~ What drew you to pursue a career in infrastructure policy, and what keeps you motivated in your work during these challenging times? For me, infrastructure is a powerful space to advocate because it brings all of our work together in an intentional and inclusive way. No matter what kind of neighborhood you live in, we all need a road, a home, and a community. Our work on building, transportation, and parks and other open spaces, combined with our efforts to make sure people-especially those most in need-have access to basic necessities, like clean water and affordable housing, are all connected to ensure that a community can thrive-. Recent events have only affirmed the need to have organizations like NRDC be light bearers during this dark time. We need to continue working with local leaders and elevate community-led solutions-you can go to any neighborhood, and residents will have big, bold ideas on how to improve their community. It's at that local level that you're able to see the resilience of our country.</t>
  </si>
  <si>
    <t>COVID-19 Puts Eviction Crisis Front and Center</t>
  </si>
  <si>
    <t>ACROSS THe COUNtRY, NEARLY A THIRd Of ALL Renters spend more than a third of their income on rent. And for one in six-or 18 million households-housing expenses take up more than half their income. In the face of these mounting pressures, the economic fallout from COVlD-19 has threatened to plunge millions of vulnerable renters into homelessness-putting them at increased risk of contracting the virus and making them susceptible to a great many more health problems. "Housing insecurity has always been a public health issue, whether that's been recognized or not," says Sasha Porbes, senior program advocate in NRDC's healthy People &amp; Thriving Communities program. "Now we're seeing those health impacts magnified." As the country reels from this double threat, NJtOC is pushing for the systemic changes needed to keep people at risk of eviction in their homes and to ensure those homes can meet residents' basic needs. Not an communities have been impacted by the housing crisis equally, Forbes notes. A long history of discriminatory practices like redlining, persistent wage gaps, and chronic disinvestment in low•income communities and communities of color have prevented Black and Latino residents from accumulating the same generational wealth as white families and left them overburdened by the cost of rent. Climate change is adding to this burden. In the coming decades, trillions of dollars will be invested in climate solutions like modernizing public transit, expanding green spaces, and building electric vehicle charging stations. And while transformative climate action is essential, without safeguards for affordable housing, it may inadvertently lead to gentrification and push out longtime residents. In 2016, NRDC helped found the Strong, prosperous, and Resilient Communities Challenge (SP-ARCC), which seeks to shape policies and practices that promote public health, racial equity, and climate resiliency. through SPARCC, NRDC collaborates with affordable housing groups enterprise Community Partners and the Low Income Investment Fund.The groups work in six cities with local SPARCC partners to bring together community advocates, policymakers, mission-driven dm•elopers, community business leaders, grassroots groups, and residents to improve the systems that shape such initiatives as the building of new properties near transit stations or the planning of new grocery stores, among others. Key to their mission is the fight for safe and secure housing, which includes everything from enabling more resources for community control to advocating for policies that address climate-related displacement. Often, this means ensuring residents have a voice in local development plans. In 2018, f'or example, as part of its expansion plan in the 8ay Area, Google bought public land near a transit station in San Jose, California. Knowing that the move threatened to increase nearby rent, local SPAR CC partners secured seats for residents on a decision-making committee. Thanks to the residents' participation and the efforts of grassroots advocates, Google committed to investing $1 billion in local housing investments, the equivalent of 5,000 affordable homes. The company also created a $250 million fund to support affordable housing moving forward. Preventing resident displacement will be that much more important in the wake of COVID-19 Forbes explains. "With eviction moratoriums expiring, it's more likely that private real estate investors are going to use predatory acquisition practices to come in and purchase properties, leaving communities more insecure than they were before." ON tHE NATIONAL LEVEL, NRDC CONtinues tO CALL ON elected officials to pass broader protections for renters in each relief package. While Congress issued a moratorium on evictions in federally assisted properties as part of the CARES Act, and the Centers for Disease Control subsequently passed a nationwide ban on evictions for those hit financially by the pandemic, both measures expired. The curtailed aid poses a grave danger to the nearly one in six renters not caught up on rent payments and shouldering billions in back pay, as well as the tens of millions of people still out of work. There's an enormous wage gap that reflects racial disparities and discriminatory practices, so it really comes down to affordability," says Dawone Robinson, NRDC's regional director of energy affordability. Low-income families spend, on average, more than triple what higher-income families spend on electricity, heating, and cooling. That's where our work on energy efficiency helps," Robinson adds. If we can increase the disposable income families have, then it's not only more likely that they'll be able to afford to stay in their homes, but they'll have a safer and healthier living environment as well."</t>
  </si>
  <si>
    <t>From Our Chair</t>
  </si>
  <si>
    <t>Just a few months into my new role as the chair of the Board of trustees, I'm filled with great pride in being able to lead this incredibly effective organization and work alongside all of you, our greatest and most spirited NRDC supporters and members, to further our work to protect this world. This pride in NRDC isn't new to me, of course, after having been with the Board for the past five years and a longtime supporter for more than 20 years. But from this standpoint, I know that what I bring-the decades of advocacy and experience in leading campaigns and in philanthropy-can meld with this powerful collective that we have and we can harness it together for the change that both the country and the world need, immediately and for the future. NRDC is well positioned to advance our ambitious goals, particularly now that we have a new presidential administration that shares our commitment to strong climate action. After largely playing defense over the past four years, we're ready to shift and emerge stronger than ever, with clear-eyed focus on what needs to be done. But I have not a shred of doubt that we-this organization and all of you, our incredible supporters-are just the powerhouse to do it. We are aiming high, because we won't know how much we can achieve without trying. You can be sure that we will seize all the new opportunities presented by the pro environment and pro-climate presidential administration, as well as Congress. We have a lot to do to make big, bold strides and to make history-all the while undoing the harms inflicted by the last presidential administration. The issues we are facing demand that we act boldly and courageously. We will immediately set out to advance policy solutions at the federal level that will fa.st•track the country to a 100 percent clean energy economy. At the same time, we also must restore and renew protections for lands, water, and air, and safeguard them now and into the future. And we must do this we haven't got a moment to lose. work swiftly in this limited window of time, in order to avoid the most severe impacts of the climate crisis. It is an understatement to say it has been a difficult year, between dealing with the fallout of COVID-19; the horrifying climate consequences, including intense wildfires that turned the Bay Area's skies orange and the unprecedentedly long hurricane season; and the disproportionate overlapping impacts of COVID-19 and climate change on communities of color. In this historically important moment, we will also work with Congress to address these intersecting challenges and pave the way for a better and more sustainable future for all-to urge lawmakers to rebuild the country in a way that advances equity and climate solutions, invests in communities, and prioritizes the health of people and the environment. This will be a tough climb, but we're ready. l'm ready because of the NRDC community that will make the climb easier. In particular, I greatly appreciate the leadership of Mitch Bernard, whose keen insights and partnership l'm reliant upon. l'm grateful to Alan Horn, the former chair of the Board of Trustees, for the inspirational work he's done over the past two years in this position, which has really set the bar for me. I'm also thankful to Gina McCarthy, who is now leading domestic climate efforts for the Biden administration, for the fire, gumption, and immense wisdom and perspective she brought to NRDC for the past year. I know that we will still be working toward shared climate goals, and we will certainly push the administration to act boldly. And I am ready because of you all: the broader- and growing-NRDC continuity. I'm proud and excited for the work we'll do together to help seek a sustainable future. I'm indebted to all of you for standing with us through thick and thin, particularly these last four, bumpy years. Now, we haven't got a moment to lose. Let's get to work. Sincerely, Kathleen Welch</t>
  </si>
  <si>
    <t>A Catalyst for the Midwest's Energy Transition</t>
  </si>
  <si>
    <t xml:space="preserve">You're working to replace coal plants with renewable energy in the deep red states of Kansas and Missouri. What's your approach? The short answer is money. if you can show stakeholders that renewables are cheaper than coal, they'll make the transition. The trick is revealing how expensive coal really is. Coal managed to look cheap for decades, but only if' you ignored its toll on public health, climate change, and other parts of our environment. Over the last few decades, NRDC and other groups have worked to make the price of coal reflect its true cost One tool is the Clean Air Act, which forces coal plants to install equipment aimed at reducing harmful air pollution. Gradually tightening those standards has improved public health and helped integrate the hidden costs of coal into its price, as utilities are forced to clean up their emissions. At the same time, the cost of renewables has declined by 90 percent over the last 10 years. A How quickly is the changeover happening in the Midwest? Kansas went from 0 percent wind power to 40 percent in 15 years, and all of that renewable energy displaced coal-fired power plants. lf we do our job well, the state could get to 70 percent wind power in the next decade and zero carbon emissions by 2035. Constructing new transmission lines will also pave the way for wind power produced in Kansas to cross the border. A How else can the region grow its clean energy economy? As the g.:rid gets cleaner, we'll want to transition our vehicles and buildings away from fossil fuels too. We'll have electric cars, electric HVAC, and electric hot water systems. And we'll have to find ways to reduce the stress on the grid so it can handle these new demands, beyond just switching over from coal to renewables. A So is that where efficiency comes in? Yes. In the Midwest, we're focused on greening the building sector. If we can improve the building envelope (all of the components that separate the interior and exterior and contribute to climate control), much of the electricity that used to go to air conditioning can instead power electric cars. We'l!"8 working with policymakers to help push these efficiency policies forward. Kansas City now requires large buildings to disclose energy and water usage. Collecting that data is the first step toward reform. St. Louis recently became the first .Midwest city to take the next step, requiring buildings to become more efficient. We're not talking about new building it's a relatively lighter lift to tighten standards on new construction. instead, these standards will apply to existing buildings. .A How did your experience with sustainability initiatives in New York help guide your work with cities in the country's heartland? from 2004 to '13, NRDC partnered on an energy policy task force in New York, which helped us to develop a sustainability template that could be tailored to other cities. Then, through the City Energy Project in 2012 and the American Cities Climate Challenge in 2018, NRDC secured funding to partner with mayors of more than 25 cities-including in the Midwest-and supply them with the expertise and attention required to do that tailoring. A How did it feel to recently receive the American Council for an Energy-Efficient Economy's lifetime achievement award? The best part was that ACEEE. recognized my work mentoring young advocates. People can't do this work alone. That's why I've always been focused on team building, both inside of NRDC and with external partners. It was very touching to learn that people I mentored decades ago recommended that I be recognized for this honor. </t>
  </si>
  <si>
    <t>Opening Doors to the Energy Sector</t>
  </si>
  <si>
    <t>As NRDC's California state lead for clean energy and equity, ALEXIS CURETON is working to ensure that communities of color help shape climate policies and reap the economic benefits they offer. GrOWJNC UP IN TULSA. OKLAHOMA, ALEXIS CURETON CAN still recall his mother's reminders to turn off the lights and not overuse the dishwasher. Those pleas gave him an awareness of the scarcity, necessity, and costs of energy-heightened during those cold-weather stretches when his family's finances did not allow them to pay the electric bill. Along the way, he wondered: How is energy helping to create comfort and, in its absence, how am I uncomfortable? Today, these questions shape Cureton's lens at NRDC, where he advocates for California's low-income communities of color to be at the energy decision-making table and for their access to clean energy. Cureton knows what it means to be excluded from that table. During graduate school at Indiana University's School of Public and Environmental Affairs, he entered a newly formed energy concentration as one of three Black students. Those few students not only found themselves in the racial minority, but they also found no representation of themselves in the curriculum.The people whose books we were told read were not Black, and they ·were not writing about Slack people.," Cureton says. He worked to counter these feelings of isolation by focusing some of his independent graduate coursework on the government's inadequate response to environmental injustice. He used stipends he received from summer fellowships to buy books by Dr. Robert 0. Bullard, the Black man considered the father of environmental justice." Bullard had taught at the Clark Atlanta University, the same historically Black research university that Cureton had attended as an undergrad, and his writings reinforced to Cureton that Black people had been fighting for the environment for a long time. Cureton felt as if the pages said, ''Congratulations, you are part of that group." Cureton went on to work as a researcher with groups focused on creating equitable clean energy transitions, including by supporting related job-training opportunities and access to clean mobility for California's low-income communities. the state's affordable housing crisis, he says, has pushed many residents into homes farther away from central business districts. As a result, ""many people are spending more than half of their income on gas." While driving an electric vehicle slashes fuel costs, buying one is out of reach for many. And those who could help raise these affordability issues are too often left out of policy conversations. ''I always strive to make sure that what 1 advocate for comes directly from the community," Cureton says. At NRDC, Cureton continues to bring community representatives to the table to broaden the discussion around clean energy solutions through the Energy Efficiency for AU initiative. Cureton has also been supporting the RePower LA coalition's Erase Utility Debt campaign, which works to relieve the pressure on residents struggling to pay water and power bills du.e to impacts of the COVID-19 pandemic. Equally fundamental to his advocacy is his mission to boost energy literacy so that low-income people of color can become their own advocates. The work is urgent. After all, ''energy has played a huge role in the ways that Black people live and experience life in this country," Cureton says. It is his mission to light the path forward.</t>
  </si>
  <si>
    <t>From Our President</t>
  </si>
  <si>
    <t>AS l NOTE HOW HONORED I AM to be serving again as interim president of this storied organization, I'm also taking a moment to recognize just how important a moment this is-a transitional year to seize hold of and to move full steam ahead toward transformation. There's a lot to do. There's very little time or room for error. And it won't be easy. But we can do it with the collective might we have with all of you, our supporters and member activists. It is remarkable what we have been able to accomplish together. Despite the challenges of this difficult year- between the pandemic, the long overdue reckoning over race in the country, and the ruins of the last presidential ad.ministration-we have continued to press forward in the fight for a better, safer, and more just world. We stood up to the Trump administration's attempts to roll back our bedrock environmental laws, filing H7 lawsuits against the administration-an average of one lawsuit every 9.94 days-and won 90.4 percent of resolved cases to date. But beyond simply playing hard defense, we're making remarkable progress in laying the groundwork for the change that the country and the world acutely need. This includes the indefatigable work by our advocates in making sure affordable housing, energy, and water are available to marginalized communities. It involves the science studied by our researchers to protect people from the dangers of air pollution and how it worsens diseases such as COVID-19. And it incorporates efforts to ensure that the roads and transportation systems of the future are not only sustainable but also just and equitable. You can read more about this work, and our talented staff who lead it in this report~ And we will not letup. We will push the Biden administration to achieve bold climate progress, with equity at the forefront. We will seize the momentum we now have to push for the goals that benefit all: a climate agenda that can foster a livable planet; a just and equitable transition that ensures investments in people rather than profit; and the restoring of bedrock laws, science, public health, and democracy that those in power attempted to demolish during the past four years. These interconnecting issues of the climate crisis, systemic racism, and ecosystems health are the most urgent imperatives of our time, and we're already talcing them head-on. After all of the attacks on norms and the damage to our country, we have learned the hard way that we must not take democracy-the foundation on which all of our work rests-for granted. We could not do any of our work without a healthy, functioning government by the people and for the people-whether it be bringing a lawsuit against corporations for polluting our water or air, or by coming together to stand up for climate justice. We cannot ever be a society that lets democracy slip through our fingertips again. The key to all of this is your support, spirit and resolve. We could not have done the work we did these last four years without your sticking with us, and for that, I'm tremendously grateful. We have a lot more to accomplish together, and we will, because that is the only way we'll leap forward-by standing with one another. With gratitude, Mitch Bernard</t>
  </si>
  <si>
    <t>From Our Trustees</t>
  </si>
  <si>
    <t>We asked some of Our newest Trustees what excites them the most about joining NRDC's Board, especially at such a pivotal moment in history. CATHERINE FLOWERS founder, Center for Rural Enterprise and Environmental Justice I am excited to be part of NRDC's Board of trustees and hope to be able to bring clarity to the role of the organization in bringing forth environmental and climate justice. NRDC can use its resources to partner with marginalized communities to empower them to pursue climate and environmental justice. JULIA LOUIS-DREYFUS Actress/Producer We've been going through a time of suffering and multiple crises-but it is also a time of opportunity to address the intersectionality of social justice, environmental justice, and climate. They are inextricably linked. The messaging of the environmental movement has been missing this link, but NRDC has the expertise, the pas- sion, the drive, and the smarts to recognize that connection and come up with solutions to tackle more environmental challenges holistically. I've always been an environmentalist because I feel a real responsibility to leave a livable, healthy, planet for my kids-and that desire has only grown for me and for so many others as we've all witnessed the calamities of this past year. DIANA PROPPER DE CALLEJON Managing Director, Cranemere Inc. NRDC has always understood that the sustained well-being and prosperity for all people is dependent on the health of the planet and our shared ecosystems. Never has this been more clear. NROC is focused on our biggest challenges-climate change, equity, and social justice-which are also our biggest opportunities for creating a better world. I am prOud to have joined NRDC's Board of trustees to support and advance the organization's amazing staff and work. ELENA RIOS, M.D. President and CEO National Hispanic Medical Association. As a Latina who grew up in the Los Angeles basin during the 1950s, when all families burned their own trash in backyard incinerators, and in the '60s, when the smog was horrendous, I've seen how environmental policies can improve air quality. from early on, I was dedicated to increasing health equity, especially as I learned about how low~income neighborhoods, Latinos, Black people, and Native Americans have been marginalized as patients- and I witnessed firsthand diseases in our communities caused by environmental toxins. This is why I look forward to serving on NRDC's Board of Trustees: to continue to build a great organization that advocates for evidence~based policies to counter climate change and to better the health of our Latino, Black, Native American, and other vulnerable communities. DAN YATES Executive Chairman Dandelion. Geothermal I'm thrilled by the opportunity to play a role in guiding one of the world's most important environmental organizations at a uniquely important time. Never has it been more important than now to shape the future through the lens of environmental stewardship and justice, and no other group else is better positioned to do this than NRDC.</t>
  </si>
  <si>
    <t>Cities and States Chart a Path Forward</t>
  </si>
  <si>
    <t>Even in a year of tremendous struggle, state and local leaders across the nation heeded the calls of community members who demanded climate action now and delivered long-promised solutions. QUITTING FOSSIL FUELS NEW YORK passed new laws banning fracking and protecting communities from dangerous Cracking wastes carted into the state. And following three years of grassroots advocacy from across New York and New Jersey-which included thousands of NRDC members speaking out against the project-the two states rejected plans for the fracked-gas Williams pipeline. VIRGINIA passed bipartisan legislation to prevent oil and gas drilling off it, coast, which had threatened the $2.7 billion generated annually by industries that rely on clean beaches and a healthy ocean. NROC worked with coalition partners and state legislators to help shape the bill. PEORIA, ILLINOIS, made strides toward closing its dirty coal plant- scheduled to shutter by the end of 2022-following a landmark settlement agreement between the Vistra Corp. subsidiary that owns and operates the plant and the environmental and public health groups, including NRDC, that sued the plant's owners in 2013. As part of the agreement, $8.6 million wiU be invested in local job training. bus electrification, solar, energy efficiency, and lung health projects. ACCELERATING CLEANER TRANSPORTATION CALIFORNIA passed a policy to spur construction of electric vehicle charging stations and finalized its Advanced Clean trucks rule-a global first that requires truck makers to sell an increasing number of clean, zero--emission trucks rather than polluting diesel trucks. Thousands of NRDC members submitted public comments in favor of the rule, joining frontline communities, organized labor, public health advocates, and the clean technology industry to support its adoption. NEVADA committed to pursuing California's Advanced Clean Cars Program to help cut dangerous carbon pollution from transportation and ensure automakers are introducing more models of new, advanced electric vehicles to the state. HAMILTON COUNTY, OHIO, passed a critical ballot measure to improve and increase funding for Greater Cincinnati's public transportation system, fixing roads, reducing traffic, and tackling the climate crisis. Cincinnati participates in the Bloomberg philanthropies American Cities Climate Challenge, through which organizations like NRDC support local partners and officials in tackling climate projects in the transportation and building sectors. POWERING GREENER BUILDINGS HONOLULU, a Climate Challenge participant, passed a policy to reduce energy use (and energy bills.) in new buildings by requiring that they be energy efficient and wired to be ready for rooftop solar and electric vehicle charging. SAN JOH, CALIF0RNIA, with help from the Climate challenge, passed a ground breaking policy requiring all new buildings to use clean power instead of dirty fossil fuels. The step made it the nation's largest city to make new construction all-electric. ST. LOUIS, also part of the Climate Challenge, became the third city in the United States to adopt building energy performance standards (BEPS) requiring building owners to cut the city's biggest source of greenhouse gas emissions.</t>
  </si>
  <si>
    <t>Join Us!</t>
  </si>
  <si>
    <r>
      <rPr>
        <sz val="12"/>
        <rFont val="Arial"/>
      </rPr>
      <t xml:space="preserve">JOIN A LEADERSHIP CIRCLE With a gift of $500 to $999,j oin the friends of the NRDC and receive a complimentary copy of War of the Whales by Joshua Horwitz, the gripping story of NRDC's fight to protect whales from deadly U.S. Navy sonar. You will also receive a subscription to Nature's Voice and more. Be a part of our Council of 1,000 with a yearly donation of $1,000 to $4,999, and we will send you a copy of Polar Obsession by acclaimed wildlife photographer Paul Nicklen, invitations to regional events and special teleconferences, and more. Become a member of the President's Circle with an annual gift of $5,000 or more, and you will receive access to confidential issue briefings and progress reports, invitations to special events with NRDC's president, a complimentary copy of Edge of the Earth~ Corner of the Sky by acclaimed nature photographer Art Wolfe, and much more. BECOME A MONTHLY PARTNER Increase the impact of your NRDC membership by becoming part of our valued monthly support network. Monthly Partners provide a reliable and steady source of funding that allows NRDC to wage and ·wi.n long-term campaigns in defense of imperiled wildlife and wilderness. MAKE A ONE-TIME DONATION Become a full-fledged member of America's most effective environmental action group by making a contribution of any amount. Your gift will be put to work right away in our top- priority campaigns. PUSH FOR PROGRESS NRDC never stops championing new issues as we learn about where our expertise is needed from our grassroots partners and environmental scientists. It is critical that we be able to respond when new opportunities-or challenges-present- themselves. Significant gifts to the NRDC make it possible for us to pick up that baton and do what we do best: create a brighter future for our planet. To learn more about how to become a major donor, or to join our Green Leaders for Change, please contact us at 212-727-4543. MAKE THE EARTH YOUR HEIR You can make a lasting commitment to the environment when you include NRDC in your estate plans. A gift through your will, trust, or retirement or life insurance plan will help preserve our magnificent natural heritage and protect the planet for generations to come. For more information on how to include NRDC in your estate plans (or if you have already done so), please contact Michelle Mulia-Howell, director of gift planning, at 212-727- 4421 or giftplanning@nrdc.org. GIVE THROUGH YOUR WORKPLACE Donating with an automatic payroll deduction is a simple way to support NRDC. To find out if your company participates in Earth Share, or to add an environmental option to your company's workplace giving campaign, please call NRDC at 646-448-3804. for more information, contact the NRDC membership department: membership@NROC.org I 212-727-4500 I </t>
    </r>
    <r>
      <rPr>
        <u/>
        <sz val="12"/>
        <color rgb="FF1155CC"/>
        <rFont val="Arial"/>
      </rPr>
      <t>www.NRDC.org/JoinGive.</t>
    </r>
  </si>
  <si>
    <t>On the Flooded Ground</t>
  </si>
  <si>
    <t>As climate change continues to exacerbate sea level rise and extreme weather, more and more people find their homes underwater and their lives upended by flooding every year. According to NRDC flood analyst Anna Weber, low-income communities and people of color are among the most vulnerable. "These communities are both more likely to be located in areas that face higher flood risks and less likely to have the resources and the power needed to address that risk," she says. Yet there is surprisingly little good information available showing how communities are affected, adds Weber, part or the team behind a new interactive data tool that illustrates the concentrations of Severe Repetitive Loss (SRL) properties in each state and county, using claim data from the National Flood Insurance Program (NFIP). These properties-the most flood prone buildings covered by the NFIP-have flooded over five times each on average, and their numbers are growing. As Weber points out, it's important to note that these properties are just the tip of the iceberg; while the NFIP is likely the best source of national flood damage information, relying on insurance data leaves out everyone who is uninsured, people who will also get left behind by the policy decisions those datasets inform. In Houston, the neighborhood of Eastex/ Jensen is one of several that saw massive damage from Hurricane Harvey in 2017-and it's still recovering. It remains one of the worst places in the city for frequent street flooding and dangerous high-water road crossings, and almost 1 in 100 occupied housing units are on the SRL list That figure is double the average in flood-prone Harris County, and higher by an order of magnitude than the risk laced by Texans overall. Eastex/Jensen is also a majority Latino area, with a median household income half that of Harris County as a whole and a poverty rate of over 30 percent. The area is also highly vulnerable to gentrification, according to the neighborhood's resiliency plan. With the dataset underlying the Losing Ground tool now publicly available, Weber expects it will help advocates push lawmakers at every level of government to take the actions needed to reduce flood risk, including prioritizing support for the areas most in need, addressing inequities in recovery programs, streamlining application process, and reducing wait times for grants, The future of so many communities depends on these actions before the next disaster strikes.</t>
  </si>
  <si>
    <t>On Wild Ground</t>
  </si>
  <si>
    <t>Preserving Alaska's massive forests and fertile seas means sustaining Indigenous ways of life, protecting habitat for iconic wildlife, and safeguarding one of our planet's best climate solutions. The fate of Alaska's wild places loomed large in the waning days of the Trump administration's assault on the environment. In November, the U.S. Army Corps of Engineers denied a permit for the Pebble Mine, a massive gold and copper mine proposed at the headwaters of Bristol Bay. It was the latest 2020 setback for the project, which threatens the world's most productive wild salmon run and the communities and ecosystems that depend on it. Throughout the year, high-profile opposition intensified as a permit decision neared, undercover videos revealed Pebble's duplicity to federal regulators, and Morgan Stanley became the latest financial partner to abandon the project. {In June 2020, the investment firm dumped more than 99 percent of its shareholding in Northern Dynasty Minerals, the mine's owner, following a targeted public pressure campaign.) But the battle isn't over. Until Bristol Bay is permanently protected, the Indigenous tribes and communities of Bristol Bay won't rest. Nor will NRDC, as our attorneys prepare for litigation in support of the permit denial, continuing the work with our Alaska-based coalition partners begun more than a decade ago. Meanwhile, in the state's southeast corner, the 1 million-acre Tongass National Forest found itself again on the administration's chopping block. The U.S. Forest Service announced in October 2020 that it would exempt more than half of the Tongass from the Roadless Rule, a nationwide protection that helped throttle decades of fast-paced clearcutting.At stake are iconic species like the Alexander Archipelago wolf, the continent's highest density of brown bears, and the traditional ways of life of Native communities who have relied on the intact forest for food and medicine for millennia. Protecting the Tongass is also critical climate policy: A dense carbon sink, it stores more carbon per acre in its centuries-old trees than almost any other forest on the planet. In response, a coalition of Indigenous groups, local businesses, and environmental organizations, including NRDC, sued in December to block the move. Alaska's land- and seascapes are the last of their kind. To save them is one of the most obvious and most critical opportunities in our fight against climate change, and on behalf of our matchless biological heritage.</t>
  </si>
  <si>
    <t>Supporting State Action</t>
  </si>
  <si>
    <t>In 2020, we supported a slew of state initiatives that will directly impact environmental justice, clean air and water, conservation, endangered species, and the climate crisis. Here are a few highlights. Colorado To support a second change for wolves, we conducted targeted regional voter outreach and partnered with the Global Indigenous coucil and rocky mountain wolf action fund. Our advocacy paid off when voters in the general election chose to restore endangered gray wolves to the landscape, supporting a ballot initiative that also ensures officials will solicit indigenous knowledge as they plan conservation efforts. Oregon Governor Kate Brown signed an executive order in March 2020 to curb greenhouse gas emissions, seeking a whopping 80 percent reduction in emissions from 1990 levels by 2050. The action fund leveraged its grassroots activist community to help provide Brown with the public support needed to issue the mandate. The order more than doubled the goal of a clean fuels program, making it the most ambitious target in the country. Pennsylvania Our fight against a tax break to petrochemical companies including a six figure television and digital ad campaign with direct mail and phone banking led to influential media coverage and prompted thousands of Pennsylvanians to contact their state legislators in opposition to this anti-environmental giveaway. FIGHTING FOR ECONOMIC RELIEF The COVlD-19 pandemic only strengthened our resolve to demand positive change and climate solutions to benefit everyone. The NRDC Action Fund focused on ensuring that COVID-19 stimulus and relief funds authorized by Congress would go first to frontline health workers, struggling families, and small businesses instead of major corporations. We will remain in this fight as stimulus turns into recovery, advocating for better, smarter, and sustainable rebuilding of our economy and communities. DEFENDING FRONTLINE COMMUNITIES As part of an unprecedented community•wide push to save the National Environmental Policy Act (NEPA)-which protects the people's right to speak out against major infrastructure projects, such as pipelines or incinerators, that could threaten communities and public health NRDC Action Fund activists generated 103,000 original comments during the regulatory rollback comment period. When the Trump administration chose to ignore this public input and authorize the rollback, NRDC rushed to court to defend NEPA alongside environmental justice organizations from around the country.</t>
  </si>
  <si>
    <t>Special Thanks to All Our Councils for Their Hard Work and Support During the Past Fiscal YEar</t>
  </si>
  <si>
    <t>GREEN LEADERS FOR CHANGE The Green Leaders for Change (GLC) is a community of NRDC's philanthropic supporters and advocates who share NRDC's goal of developing and promoting solutions that protect the health and well-being of people, communities, and nature. The GLC community works together with NRDC's lawyers, scientists, policy experts, and communications specialists to develop sound strategies and to advocate for the rights of all people to clean air, clean water, and healthy communities. Armed with the most current and in-depth information from NRDC experts, the GLC community helps expand our sphere of influence, drawing attention to the most pressing environmental and health threats. GLC members receive issue briefings and advocacy updates on pressing topics, case studies on our work and successes, special event invitations, and a quarterly newsletter filled with ways to stay active and up-to-date on the latest from NRDC. Those interested in furthering their participation with NRDC's advocacy efforts have access to our Advocate Leaders toolkit and advocacy staff to expand their sphere of influence. To join the GLC community or for more information, please contact GLC manager Mandy Pennington at glc@nrdc.org. LOS ANGELES LEADERSHIP COUNCIL Since 2001, NRDC's Los Angeles Leadership Council (LALC) has harnessed its members' exceptional environmental commitment, personal and professional expertise, extensive networks, and financial means to support NRDC's mission. The group's volunteer members are engaged in NRDC's work at the local, national, and international levels, with an emphasis on fact-based advocacy and media outreach. For more information about the LALC, please contact Robin Desmond at lalc@nrdc.org. WORKPLACE CONTRIBUTIONS NRDC thanks those individuals who have supported our work through payroll-deduction plans offered by EarthShare. To participate, see information on page 43.</t>
  </si>
  <si>
    <t>Driving Voter Turnout</t>
  </si>
  <si>
    <t>The NRDC Action fund concentrated its efforts in critical states where presidential, Senate, and House races were expected to be close. To that end, we launched our first super PAC, which helped environmentally minded political donors raise more money for candidates than ever before. We brought together our members, activists, and like-minded voters, and worked hard to make the following efforts succeed. • Text Out the Vote: We recruited more than 1,100 Action fund members who volunteered their time through the primaries and general election to send nearly 3.5 million texts in nine battleground states. • Green Wave: Our contribution to this phone•banking event generated nearly 30,000 phone calls from. almost 160 volunteer shifts by NRDC Action Fund members. • Climate Action Voter call,: through six virtual town halls featuring special guests such as Stacey Abrams, John Kerry, and Doug Emhoff, we connected with thousands of voters.. • GiveGreen: 1'he NROC Action f'und PAC, along with its GiveGreen partners LCV Victory Fund and Next Gen America, raised more than $20 million for Joe Biden and Kamala Harris and $44.6 million total for candidates up and down the ballot, making climate activists the largest single-issue donor group in this cycle. • Mail-in Ballot Requests~ Our online tool and peer•to-pee.r texting program Jed to 31,500 vote•by-mail applications or early vote commitments-mostly in Michigan, North Carolina, and Pennsylvania. • Power the Poll,~ We recruited 2,773 poll workers through our partnership with this organization, helping to fill the nationwide poll worker void resulting from the pandemic.</t>
  </si>
  <si>
    <t>2020 Financial Statement</t>
  </si>
  <si>
    <t>NRDC continued to advance our advocacy and institutional priorities in 2020, despite the challenges stemming from the covid-19 pandemic. One of our top priorities is the safety and well-being of our staff. We have changed our ways of working to help limit the spread of the coronavirus and protect the health of our communities. All NRDC employees- from Beijing to Delhi to the United States have been working remotely, and our US. offices remain closed as of the time this publication went to press. Staff are equipped to work from their homes. and we are providing flexible time to ensure that they are supported in caring for their families and themselves. We have also suspended all business travel and canceled all in person events. Our financial position remains strong. NRDC has taken several steps to strengthen our financial position and maintain financial liquidity, including reducing expenses across functional areas, increasing the draw from our endowment and reserve funds, and broadening new donor cultivation activities to offset potential declines in fundraising revenues and investment returns.</t>
  </si>
  <si>
    <t>Public Health First</t>
  </si>
  <si>
    <t>SHORTLY AFTER SUING THE FEDERAL government early this year for its do-nothing update to the Lead and Copper Rule-the outdated federal protection meant to keep lead out of drinking water-NRDC saw a victory in our ongoing city-level lead work. In Newark, New Jersey, a litigation settlement was reached that wiII ensure the city of Newark continues to replace all the lead pipes it can identify, conduct free water testing, and distribute free filters and replacement cartridges. The settlement resulted from a citizen suit brought by NRDC and the Newark Education Workers (NEW) Caucus, a group of educators who teach in the city's public schools. The city's lead service line replacement program could serve as a model for the nation, once completed. Work like this reinforces our commitment to partner with local activists as we address the burden of contamination facing so many largely Black and brown communities. It also underscores the importance of NRDC's public health advocacy at every level of the U.S. government, as well as through international treaties and forums.</t>
  </si>
  <si>
    <t>Our Climate Future</t>
  </si>
  <si>
    <t>CHANGE CANNOT COME SOON ENOUGH. Not when the world could face catastrophic levels of warming by the end of the century. Not with economies reeling from the worst hardships in decades and when millions of people are delaying or forgoing necessary medical care because they simply can't afford it. But change is already before us. In every community across the country, we see people pushing for a more sustainable, healthier, and more lucrative path forward; people demanding cleaner buildings and transportation, more connected neighbor- hoods, job training for a green economy, and investment in natural climate solutions right under our feet. The best and fiercest advocates to help build that bridge are all around us. They are the ones seeing the impacts of climate change in their daily lives and pushing solutions in their own communities. Our job is to listen, to amplify, and to partner with these voices for climate justice. The movement is stronger when we speak as one.</t>
  </si>
  <si>
    <t>Justice for All</t>
  </si>
  <si>
    <t>DURING A YEAR WHEN STAYING SAFE meant staying home, NRDC's calls for equal access to the most basic necessities-clean running water, unpolluted air, secure housing, and access to healthy food-became even more urgent. After all, guaranteeing these human rights is paramount to society's ability to weather crises like the COVID-19 pandemic. Investing in them will be essential to moving forward as a more just and equitable society. Neglecting them will only set us back. In alliance with frontline communities- predominantly Black, Indigenous, and people of color-who face the greatest impacts from inaction on climate change and environmental injustice, we at NRDC have recommitted ourselves to those fights and to the pursuit of a smarter, more sustainable, more just tomorrow.</t>
  </si>
  <si>
    <t>Electing Green Leaders</t>
  </si>
  <si>
    <t>GREEN LEADERS In the general election, the Action Fund stood with community activists at the center of the climate movement. Together, we sought to protect vulnerable House incumbents and keep the chamber under pro-environment control; to finally weaken Mitch McConnell's grip on the Senate; and to propel Joe Biden and Kamala Harris to the White House. We endorsed our largest-ever slate of federal candidates-a total of 43 individuals. In the end, we helped achieve 15 wins in the House and 13 wins in the Senate, which helped set a new agenda for our federal government in the wake of the Trump administration's four-year assault on the environment and public health.</t>
  </si>
  <si>
    <t>People Powered Change</t>
  </si>
  <si>
    <t>The stakes could not have been higher for the NRDC Action Fund in 2020. We seized on the unprecedented energy to act on climate change, environmental injustice, and public health, and worked to ensure that state and federal leaders- as well as those running for office-listened to the millions of pro-environment households across the country.</t>
  </si>
  <si>
    <t>Thank You!</t>
  </si>
  <si>
    <t>For 50 years-and during an unprecedented time in modern history- you have ensured that we have the resources to deploy our strategies in the most effective ways possible. None of this would happen without your passionate support. Thank you for your unwavering commitment to protecting life on our planet.</t>
  </si>
  <si>
    <t>Fighting the Tide of Watered-Down Justice</t>
  </si>
  <si>
    <t>In 50 Years: 2019 Annual Report</t>
  </si>
  <si>
    <t>Three years after winning a $97 million legal settlement that requires the city of Flint Michigan to replace its lead water service lines, NRDC is still on the ground holding officials accountable and using similar tactics as we fight alongside the residents of Newark, New Jersey. NATiONAL NEWS COVERAgE. OF THE WATER CRISIS IN Flint, Michigan, dwindled not long after the March 2017 settlement of the federal lawsuit brought by NRDC, Concerned Pastors for Social Action, Flint resident Melis.sa Mays, and the ACLU of Michigan. But it has remained top of mind for the NRDC lawyers who are working to make sure the city of Flint and Michigan state officially uphold their legal obligation to find and fund the replacement of Flint's lead and galvanized steel pipes. '"People think once you win a case, it's over," says Mark Kelly, a strategic communications manager based in NRDC's Chicago office. "But that's not the situation in Flint where we have been fighting to make sure UM lead lines really do come out or the ground in a way that's accountable to the people there, It really goes to show the tenacity or our Lawyers." Senior attorney Dimple Chaudhary, who was lead counsel on the ease, knew from the start thAt the $97 million replacement program would require steady oversight, especially given Flint's lack of resources. We've worked to make sure we could track what the city is doing. what the state is doing-and what they should be doing." she says. Dissatisfied with the progress on the ground, NRDC went back to court in 2018 to press the city to improve its techniques for finding lead. service lines. By February 2019, its officials agreed to begin using a data-driven approach to the work and to produce monthly reports on their results. Meanwhile, in the subsequent months, Chaudhary and her colleagues, along with the local community groups, launched a public outreach to try to make sure that all residents knew their rights to have their pipes replaced before the end of the city's replacement program. The shift worked: by fall, the city of Flint reported that it had investigated more than 24,000 of its 28,000 water lines and replaced about 9,000 of them. The ultimate success ~ of the pipe replacement program is exciting. Chaudhary notes, but adds, "There's so much more that. needs to be done in Flint. to make the city whole Among other things this means addressing the medical medical conditions and property damage that resulted from the water crisis. There's a concern that. Flint. will be forgotten and then, who will do that work?" she asks. While some issues may be outside of NRDC's areas of expertise, "IT'S NOT JUST ABOUT FIXING THE WATER. IT'S ALSO ABOUT RESTORING PEOPLE'S FAITH THAT THE GOVERNMENT IS LOOKING OUT FOR THEM: -DIMPLE CHAUOHARY, NRDC Chaudhary says, maintaining relationships in the community will ensure that NRDC can stay engaged as the recovery continues. THiS ONGOlNC WORK IN FLINT HAS been an important model for NRDC's involvement in other cities grappling with lead in their drinking water. In Newark, New Jersey, where lead contamination also remains a serious problem and where NRDC and the Newark Education workers Caucus filed a joint lawsuit in 2018, we've played a similar role in demanding accountability from officials. While Newark has shifted its stance from denial to grudging acknowledgment of the issue, it is still not providing filters -or critical instruction on the proper installation, use, and maintenance of filters-to all affected residents. "When my family and I first heard about the recent lead problems in our drinking water, we were terrified," Felicia Alston-Singleton, a resident of public housing in Newark's west ward and an NRDC member, said in a court declaration. "l've had a really hard time getting any information about my own home's water. l worry that the city will only tell my landlord if there is a problem and that no one will tell me. l'm terrified that we're all being exposed and don't know it." Advocates have heard stories like Alston Singleton's all too often. A September 2019 report titled Watered Down Justice, which NRDC coauthored with the Environmental Justice Health Alliance for Chemical Policy Reform and Coming Clean, found that ongoing water contamination in majority Black cities like Flint and Newark could be related to a history of community disinvestment, residential segregation, and discrimination. the research team analyzed U.S. Environmental Protection Agency data from 2016 to 2019. They noted that drinking water systems in violation of the law for the entire study period were 40 percent more likely to be in places with higher percentages of populations that were people of color. And even when actions were taken to compel repairs, it took longer for water systems in communities of color to come back into compliance. "'One of the hardest takeaways from this work is that people can have brand-new pipes and still never trust that the water is safe," Chaudhary says. That's the damage and the lasting lesson of flint. In Newark, we have to get this right-and quickly. It's not just about fixing the water. It's also about restoring people's faith that the government is looking out for them."</t>
  </si>
  <si>
    <t>This MOMENT iS A REMARKABLE OCCASlON to invite you to join us in looking back, not Just on the past year but also on the past 50 years for both NRDC and the environmental movement. Our fight to protect clean air, clean water, and a Livable future for all has come a long way. We've achieved so much together-from getting lead out of gasoline in 1913 to helping save the ozone layer in 1987 to halting development in Mexico's Laguna San Ignacio in 2000 to helping achieve justice for residents in Flint, Michigan, in 2017. As we look ahead to the next 50 years, this moment in time provides us with an opportunity to take stock of all we have achieved-and how much more we need to do. Thank you for your sustained support, which is crucial to our work as we press forward. What's foremost in my mind this year is the climate crisis and the devastating impacts it will have on people. It will also affect nearly everything we cherish, as the recent, consecutive United Nations reports on biodiversity, lands, and oceans warned us. T0 confront this central issue, we are drawing on our 50-year history of solving tough challenges. We made much progress paving the path for lasting change in the past year-for example, helping New York State pass the country's strongest--ever climate change legislation. working with Colorado to advance a zero-emissions vehicle program, and spurring Virginia to cap its carbon pollution, making it the first southern state to do so. For even more pointed ways to make meaningful impact, we will work to strengthen our litigation efforts at the federal level, galvanize the political will to seed the changes necessary to a clean energy future throughout all levels of our government, and support and defend science from systematic attacks. We have so much at stake, and failure is not-and will never be-an option. I'm pleased that we're continuing to forge strong partnerships and deepen collaborations to grow the rich ecosystem of the power we need for a livable future for all. I'm proud that this past September, NRDC became a signatory to the Equitable and Just National Climate Platform, a group of organizations mapping out a plan for climate policy that prioritizes equity. It's also an exciting time to support the youth climate movement. Like many of you, I am deeply moved by the staggering numbers of children and teens who have been leading the global climate protests. We stand with them and are inspired by all they're doing to accelerate the changes we all want to see in the world. Our might grows stronger with a rising number of new members and activists, new board members, and NRDC's new president and CEO, Gina McCarthy, best known as the 13th administrator of the U.S. Environmental Protection Agency under President Barack Obama. With her entire career dedicated to serving the public and her unmatched expertise in policy and public health, she is the right person to lead the organization so that we can dream big, aim high, and achieve impactful results. I'm deeply grateful to Mitch Bernard, our chief counsel, for filling the role of interim president. He is a strong leader with deep knowledge of NRDC's history who advanced important conversations on critical aspects of our work with the staff during the transition period. With this fresh energy, thoughtful strategy, an indefatigable staff, and our all-in attitude, we are moving full speed ahead in 2020-and we will sow the seeds for the next half century. We will continue to strengthen our partnerships with states, businesses, and leaders who are working to decarbonize our world through systems-wide changes: the American Cities Climate Challenge; the Regional Greenhouse Gas Initiative, which will soon include Pennsylvania; the Transportation and Climate Initiative, a coalition of northeastern and mid~Atlantic states and Washington, D.C., that are investing in a cleaner transportation system; and our partners abroad in India and China. We will stay the course with our work in climate resilience so that we bolster our defenses against the oncoming effects of climate change from the ground up. including internationally, as we have in India with the continuously improving Ahmedabad Heat Action Plan. We will be unrelenting in the fight for clean water for all our communities, as exemplified by our recent work in Newark, New Jersey. And we will do as much as we can to steer wildlife biodiversity from. irreversible loss with our best-in class acumen in science, litigation, and advocacy, as we've done by making the case for protecting critically endangered animals around the planet at CITES, the world's biggest international conference on wildlife trade. I'm especially grateful for the support of each and every one of you and for your commitment to protecting our environment, our climate, and our future. together, we are powerful, and we will create change that's made to last-for the coming year, for the next 50 years, and beyond. Sincerely,</t>
  </si>
  <si>
    <t>Ocean Steward</t>
  </si>
  <si>
    <t>In 1969, one year before NRDC's founding, an offshore oil spill spewed three million tons of crude into the waters off Santa Barbara. What was NRDC doing about offshore drilling when yOU came on board? The Santa Barbara spill was a seminal trigger for the passage of key environmental laws, like the National environmental Policy Act. When l arrived in 1973, twO of NROC's founders, Ed Strohbehn and Tom Stoel, had sued to stop the Nixon administration from pursuing a lease sale in the Gulf of Mexico. But it wasn't until the Carter administration that offshore drilling really become a national issue. As oil prices skyrocketed. Carter led a push for energy independence, and his Interior Department offered the first lease sales in the Atlantic Ocean. But there was no thorough assessment of environmental impacts and no meaningful consultation with coastal communities that could be impacted by the drilling. So Frances Beinecke and I launched NRDC's Coastal Project (some 30 years before Frances became the organization's president). We worked to strengthen the Outer Continental Shelf Lancs Act. We didn't get everything we wanted, but the 1978 amendments brought about the five year offshore drilling planning process, which was designed to make the leasing process m.ore rational and transparent. After the amendments passed, we challenged the first five year plan in court and won. And then came the Reagan years. How did having a foe of environmental protection In the White House change your tactics? Reagan's Interior secretary, James Watt perverted the planning process. He had a religious fervor about man's obligation to develop the natural resources of the earth. He was really a zealot. Watt proposed leasing a billion acres. Along with several coastal states, NRDC challenged the plan in its entirety in court. We Jost but didn't give up. We brought legal challenges to individual lease sales off Alaska, New England, and California. The lawsuits bought Congress time to act. The administration had so overreached that members of Congress started putting riders on appropriations bills to prevent lease sales in their states' coastal waters. While I was in court, Lisa Speer, who now oversees our lnternational Oceans division, was working on the hilI to support passage of these riders. By the end of the 1980s. almost the entire outer continental shelf aside from the central and western Gulf of Mexico was protected by riders. It was amazing. After the Exxon Valdez spill in 1989, President George H. W. Bush issued a presidential withdrawal of many of these areas, protecting them from drilling and .President Clinton extended the withdrawals. We had most of the continental shelf off-limits to drilling for more than 20 years. It was due in large measure to Watt's overreach and the opposition that ensued. One of NRDC's greatest victories was ushering In a permanent ban on drilling In parts of the Arctic and Atlantic oceans. This came during Obama's second term. What was the significance of that act? It was huge. We've been fighting alongside local people and fishing groups to protect Alaska's coasts since the 1980s (see What will it take to Save the Last Frontier?» page 54). As for the Atlantic, we brought scientists together in 2000 to identify important ecological areas fOr protection. They highlighted the offshore deep sea canyons, where the upwelling of nutrients creates vital feeding areas for fish, whales, and dolphins. The hard substrate carved into the continental shelf is also home to deep sea corals and sponges. Safeguarding these magnificent areas is critical, which is why NROC is now in court defending President Obama's offshore withdrawals from being overturned. So now that NRDC Is back to fighting offshore drilling in courts and In legislatures around the country, does it feel reminiscent of the 1970s and 1980s? In some ways. By proposing to open up vast areas off virtually every coastline to drilling. the Trump administration has overreached-the same mistake Watt made. And just like in the 1980s, we're seeing bipartisan opposition. For example, in Florida and other places along the southeastern coast, republicans and Democrats have come together to stop offshore drilling. NRDC has been fighting to protect our oceans for, 60 years, and you have been there for 46 of them. What are your hopes for the oceans for the next 60 years? can we fix what's broken? Three of the most important things we can do to restore and protect the ocean are to substantially reduce greenhouse emissions, end overfishing, and expand protected areas. For example, scientists are now calling for protecting at least 30 percent of the world's oceans by 2030 as a way to promote resilience in the face of climate change. NROC is working on all these fronts to ensure that the ocean continues to sustain marine life and support the hundreds of millions of people who rely on it for their sustenance, livelihoods, and way of life.</t>
  </si>
  <si>
    <t>Raising the Issue with Tissue</t>
  </si>
  <si>
    <t>Alter exposing the impacts of poorly sourced tissue paper on the Canadian boreal forest NRDC is ratcheting up the pressure on Procter &amp; Gamble one of America's largest toilet paper manufacturers~ to change its practices. THE WORLD'S LARgest intact, OLD-GROWTH forest is under siege. As a result of rampant logging. more than a million acres of Canadian boreal trees are being clearcut each year. The destruction is fueled in part by Americans' massive consumption of throw away tissue products like facial tissue and toilet paper. Along with the trees, we're now losing one of our most important climate regulators, which stores nearly twice as much carbon as all the oil reserves in the world. The logging practices also jeopardize boreal caribou and the cultural traditions of more than 600 Indigenous. communities that call the forest home. NRDC launched a campaign in February 2010 to call out one of the North American toilet paper industry's worst corporate offenders: Procter &amp; Gamble. P&amp;G purchases more tissue pulp from the boreal than any other company, to produce Charmin toilet paper and other tissue products (like Bounty and Puffs) that are made entirely of virgin wood pulp. Shelley Vinyard, NRDC's boreal corporate campaign manager, says the company needs to catch up to its environmental impact and start making toilet paper from recycled materials and other sustainable alternatives. ·-P&amp;G needs to send a strong message to both the Canadian government and the U.S. market that the status quo is unacceptable," she says. "But they have yet to commit to stop sourcing from this disappearing forest." NRDCs first public move was to release a report, The Issue With Tissue: How Americans Are Flushing forests Down the Toilet, that laid bare the little known impacts of poorly sourced tissue on the Canadian boreal forest and on our climate. The report included a new, hard-hitting scorecard that ranked various brands from P&amp;G and other leading companies on their Current sustainability practices-doling out a failing grade to brands like Charmin, Angel Soft, and Quilted Northern while rewarding those that use recycled materials, like Trader Joe's and Seventh Generation. Since then, NRDC has ratcheted up the pressure. Our experts have shown up at industry conferences, like the International Meeting of Suppliers of Pulp, to confront the offending corporations and their suppliers in person. We co-opted the corporate-engineered National toilet Paper Day on August 26, 2010, using the occasion to urge our members and online activists to take a pledge to use recycled toilet paper-or ''wipe right"-to save more than one million trees from the tree to toilet pipeline. And this past October, NRDC and our partners attended P&amp;G's shareholder meeting in Cincinnati, where the company is headquartered. We rallied local resistance by reaching out to dozens of local groups, prominent activists, professors at the University of Cincinnati, and green business leaders. Protesters stood outside the headquarters the day of the meeting with signs bearing slogans like "Stop flushing our forests." We also hand-delivered a letter to P&amp;G executives-backed by 116 partner organizations and 220,000 petition signers-demanding a change to their pulp sourcing. Every major news outlet in the city covered our work. P&amp;G has yet to agree to NRDC's demands that it stop sourcing from threatened boreal habitat, use more sustainable alternatives to virgin forest fiber, and make sure its suppliers get the free, prior, and informed consent of indigenous peoples when operating in their traditional territories. But Vinyard says our campaign has made the company sweat.. "''they've realized that this campaign isn't going away," she says. "Even in their own backyard, the public isn't on their side." In fact, in response to our efforts, P&amp;G announced it would increase its global purchases of fiber certified by the Forest Stewardship Council (FSC), an organization that works to promote the practice of sustainable forestry worldwide. While that's not enough, it's a signal that our efforts are working," Vinyard notes. Moving forward, NRDC plans to build further support for boreal conservation and fight P&amp;G's blatant greenwashing. The company has long touted that it replants a tree for each one it uses, but it fails to mention that the replanted forest differs substantially from old-growth boreal in its ability both to store carbon and to serve as suit-able habitat for at 4 risk species. As for using recycled content, P&amp;G claims that its products' texture would suffer too much to make the swap worthwhile. "If you take a step back and consider what our planet is dealing with, it is outrageous that P&amp;G claims they can't change, that they need to make and market toilet paper in the same way they have for years," Vinyard says. 'the longer the company waits to deliver meaningful action, the more our planet will suffer, she adds. "''the climate is changing, and so must major corporations like .P&amp;G. 'the risk is simply too great to maintain the status quo."</t>
  </si>
  <si>
    <t>International Analyst</t>
  </si>
  <si>
    <t>The 2019 United Nations Climate Summit had an urgent mission ~ the wake of the latest lPCC report that showed what we're up against if we don't drastically reduce pollution from coal-fired plants worldwide. What was the outcome of that meeting? Unfortunately, most of the national leaders who attended the summit missed the opportunity to demonstrate that they are on the right side of science and history. Meanwhile, multinational oil and gas companies hosted their own meeting in New York, seeking positive press for making relatively small commitments to reduce emissions without actually shifting the majority of their fossil fuel investments. But outside the summit, we're seeing some true positive momentum on the global stage. Several developed countries-Germany, France, and Norway, to name just a few-have actually doubled their pledges to the Green Climate Fund, the world's largest unilateral fund for climate action. While India and China are still planning to build new coal plants domestically, both countries also continue to install renewable energy at a record pace. And many countries plan to announce that they are setting even more ambitious climate targets in 2020 as part of the Paris Agreement's next phase. Although China Is currently the world's largest emitter of carbon dioxide, It's also the world's biggest investor in ~ renewable energy. What are the most encouraging signs in China's energy policies? For one thing. the climate discourse in China isn't as rooted in partisan ideology as it is here, and there's not the same concerted disinformation campaign. The discussion about energy policy there tends to focus on economic and environmental gains as opposed to politics. 'that's why China is already seriously discussing-at both the national and local levels-things like a ban on sales of int em.al combustion engine vehicles, or converting public bus fleet.s to 100 percent electric vehicles. China has more than twice as much installed wind and solar power capacity as the United States, and its emissions per capita are only half what they are in our country. So what's most hopeful and encouraging about China's energy policy is that it has already figured out how to decouple economic growth from carbon intensity; its policies recognize the economic advantages inherent in developing renewables, batteries, and other technologies. Despite the Trump administration's disastrous actions to thwart climate action, we often hear about how the renewable energy sector Is booming here In the United States. How does our renewables sector compare with those of other developed countries? Other countries are illustrating how implementing policies early on in order to drive renewable energy is absolutely key to decarbonizing. Germany currently gets almost 23 percent of its power generation from wind and solar; that's three times higher than the percentage here in the United States. Denmark gets 51 percent of its power generation from wind and solar. 80th countries supported the wind and solar industries in their early stages of development, and both countries ha,-e shown that they're serious about updating their national climate legislation to be in line with commitments made as part of the Paris Agreement. America needs to follow their lead by passing serious, ambitious legislation on the local, state, and federal levels. What is the role of NRDC In pushing for that action In times like these? NRDC isn't in the business of simply commenting on existing policy; it actively drives new policy, globally, to help us all deal with this unbelievably complex and difficult threat. NRDC is wining to challenge government policy, campaign publicly, and advocate fiercely for the climate action we need. It's this strategy that made me want to be a part of the organization when I walked in for my first job interview in 2015 and saw the office logo: The Earth's Best Defense."' NRDC is celebrating Its 50th anniversary this year. What Is your vision for the environmental movement, and the planet. 5O years from now? I think our concept of growth will need to focus on the quality of economic development, not just on raw numbers by themselves, like GOP or net profit. The power of collective action taken by millions-such as the recent series of youth-led global climate strikes-will have helped us to understand the hidden costs of focusing only on high-level statistics and ignoring the impacts on individuals and the environment~ In 50 years, the earth and its natural systems will hopefully have had some time to recover from centuries of human driven greenhouse gas emissions. Of course, this assumes that within the next few decades we'll have shifted from creating more greenhouse gas emissions to reducing them. If we can do that, though, we will have shifted from causing disastrous ecological damage to beginning a new era of better planetary stewardship by individuals, communities, and nations.</t>
  </si>
  <si>
    <t>Helping Cities Tackle Food Waste</t>
  </si>
  <si>
    <t>Up to 40 percent of all food waste in the United States goes uneaten- wasting not only the calories and the cost. of a tossed meal but also the water, energy, land, and labor that went into growing, transporting, and storing it. Meanwhile, one in eight Americans struggles to put food on the table. NRDC sparked a national dialogue about the alarming amount of food that goes to waste in our country back in 2012. Now we're working at the city level to tackle this paradox of simultaneous excess and scarcity. ''Cities are uniquely qualified to reduce food waste," says Darby Hoover, a senior resource specialist at NRDC. They set up and pay for the waste management systems in this country, so they want to keep those costs down. They also care about feeding their hungry and reaching climate goals." To help on all three fronts, NRDC has developed a comprehensive strategy and digital resources that provide concrete suggestions for cities looking to address food waste locally, AS well as flexibility in shipping Solutions to a metropolitan area's unique needs. The tool kit also focuses on a key first barrier. understanding the scope of the problem ... We essentially want cities to do what NRDC did in our initial research figure out how much waste there really is and where it's coming from,"' Hoover says. The data can then infonn strategies to address the problem, such as redistributing surplus food from restaurants with soup kitchens or introducing a landfill ban on food scraps. Critically, the tool kit is designed to reduce waste before it's even created. "'.Many cities think of composting or anaerobic digestion first when it comes to food waste but these are actually the last lines of defense," Hoover says. Tactics to address food waste at its sources include launching public awareness Campaigns -with the help of NRDC'S save the Food advertisements and community outreach materials to educate city residents about hOw to shop smarter and prepare and store items properly so they last longer, for example, and offering financial incentives to consumers in the form of A pay as you throw trash system. Other times, solutions wok to unite city government officials across various departments to come up with food rescue tactics. "Food waste is not a siloed issue that only affects waste management' Hoover points out. Several cities are already piloting these strategies. In Denver, where restaurants are estimated to generate one fourth of the city's food waste, NRDC's Food Matters Project is teaming up with dining establishments to ensure that good food ends up on people's plates rather than in landfills. Last spring, eight restaurants in the Highlands neighborhood participated in a pilot program that involved waste auditing. composting education, and sharing strategies on food waste prevention (such as changing ordering practices and creating new recipes that rely on food scraps). And 10 restaurants in the South Pearl Street neighborhood embarked on a similar project this past fall. Meanwhile, in Baltimore, the Food Matters partnership with the city's Office of Sustainability-and with funding provided by the Rockefeller Foundation-helped establish a food scraps collection point at a downtown farmers' market. By last fall, shoppers had dropped off more than 10,000 pounds of food waste, which market vendors hauled back to their farms and turned into animaJ feed and nutrient-rich compost for crops. Simultaneously, the partnership is supporting 11 local nonprofits to help advance food waste prevention strategies. 'the youth-run Baltimore Compost Collective at the Filbert Street Community Garden used its grant to purchase a truck to more efficiently collect and transport food scraps, which in turn creates employment opportunities for youth in a high-crime and food-insecure area. ''Not only can we transform food scraps into soil, but we can also give opportunities for young people to do entrepreneurial work," says Marvin Hayes, program director, who sees the garden as a model for what can be achieved on a larger scale. "'Collectively, we can move Baltimore toward zero waste." Building on the momentum of the tool kit and our work in pilot cities, NRDC hosted the inaugural Food Matters City Summit in New York City in February 2019 and a second in Denver in November. In both cities, local leaders came together to share ideas and best practices around food waste reduction. NRDC plans to take this collaboration a step further this year by launching a virtual knowledge-sharing network for city leaders to stay up-to-date on food waste work around the country. As Maddie Keating, lead NRDC food waste expert in Denver, says, "'We're helping support and connect the incredible existing ecosystems of people already doing food work in their communities."'</t>
  </si>
  <si>
    <t>Lights, Camera, Action on Climate</t>
  </si>
  <si>
    <t>Daniel Hinerfeld is partnering with TV and film writers, producers, and other Hollywood creatives to address climate change on screen. If DANlEL HINERfELD, NROC'S DlRECTOR Of CONTENT PARtnerships, gets his way, millions of television viewers could soon be watching a show that opens something like this. Some interior suburb home dimly lit bedroom. A thirty something man and woman sit in bed~ watching TV news coverage of wildfires ravaging homes. the couple is visibly distressed. The man turns off the TV and falls back on the bed-with a loud sigh. MAN I mean ... what will the world be like in 50 years-or even 10? I want to have kids. Woman falls hack besides him. Are we crazy for trying? We're building an initiative in Hollywood to increase climate storytelling," says Hinerfeld, who works out of NRDC's Los Angeles office. We're reaching out to creative professionals and celebrities, not to ask them to speak up personally but rather to change what they're doing professionally a little bit-to focus on the climate crisis in their art." Hinerfeld has worked with the entertainment industry for nearly two decades to raise public awareness of environmental issues and harness the power of Hollywood to influence change. In 2016, he codirected and coprodueed Sonic Sea, a documentary about the vast harm to marine life from industrial and military ocean noise. the film won two 2017 Emmy awards, premiered globally on the Discovery Channel, and was screened at film festivals around the world. He is quick to note that NRDC has a long and storied history with pop culture, ever since Robert Redford turned the New York premiere of his 1976 film All the .President's Men, into a benefit for the organization. Over the past five decades, James Taylor, Sigourney weaver, Rashida Jones, Hasan Minhaj, and other celebrities have played important roles for NRDC in helping to raise support and inspire new activists. Hinerfeld hopes that this new effort will build on their work. '"We want to broaden our audience and reach people in a different way that may change their behavior and attitudes, particularly about climate change," he says. In particular, he hopes that more Hollywood stories about the climate crisis will engage those people who still don't accept the reality of climate change, as well as "the rest of us who accept the reality but live as if we don't." Openly portraying characters grappling with these issues on-screen is a critical first step to helping an audience overcome denial about the struggle we're facing. But just showing the depth of the climate crisis on television won't be enough, Hinerfeld says. To ensure that viewers don't just shut down, media producers also need to show them a path forward and give people hope that we can avert catastrophe by taking action. NRDC's content partnerships team has been working to inspire media executives to take more responsibility for guiding public opinion in this way, through in-person meetings with writers, show runners, networks, and studios; via public forums; and even by helping to develop new film and TV projects. Before we talk with creative professionals, we study their shows and think about how climate change could intersect with the characters, settings, and themes of the show:" Hinerfeld says. "'We come in with ideas, questions, and research that can help spark the imaginations of writers Climate storytelling could be reflected through both small moments-like a character plugging in an electric car at a public charging station-and bigger ones, like a character making a choice about a job or a relationship that relates to climate change . 'the recent shift in the business of television has made room for NRDC to step into this role. Network TV depends on advertisers, many of whom are in the fossil fuel business or related industries and do not want programming about climate change. But the rise of premium cable and streaming content providers-which often don't show commercials-has allowed more freedom for writers. The companies that make subscription~ based content are a lot less interested in what the fossil fuel industry or the auto industry thinks about climate stories," Hinerfeld says. We have only a few years left to head off possibly runaway climate change, he continues. "In order to do that, we need the help of every sector of society, because what is required is a massive shift in the attitudes and behavior of tens of millions of people." Now that's a plot twist worth watching. "WE WANT TO BROADEN OUR AUDIENCE AND REACH PEOPLE IN A VvAY THAT MAY CHANGE THEIR ATTITUDES, ESPECIALLY ABOUT CLIMATE CHANGE."</t>
  </si>
  <si>
    <t>Defender of Energy Efficiency—and Equity</t>
  </si>
  <si>
    <t>Dawone Robinson, regional director of NRDC's Energy Efficiency for All project, works to create opportunities for low-income communities of color to save energy and money. Why are some communities unable to take advantage of energy efficiency opportunities? I think if you were to ask the average person to close their eyes and think about how we can deliver energy efficiency programs to a family, they'll picture mostly single-family home improvements, like adding attic insulation or sealing ductwork. This tendency to overlook residents of multifamily buildings is also true of policymakers and utilities. 'these residents have little incentive to invest in long term energy efficiency upgrades them.selves, and property owners often lack incentives as well, especially in cases where tenants pay their own energy bills. This split incentive challenge is a barrier to progress. 'the result is that low-income households and renters are left behind. How does this Inequity Impact energy costs? We partnered with the American Council for an Energy-Efficient Economy to look at energy costs for families in the 50 largest cities in the United States and found that renters pay more for energy as a percentage of their income than homeowners do. Low-income families pay more than your average family, and people of color pay more than white households across the board, even if you control for the size of the home. So for the equivalent square footage, people of color pay more, low-income families pay more, renters pay more. Now, why is that? The reason is that quality of the housing stock. These homes are generally leaky; they're older and run-down. They're inefficient, so people are paying more money in homes that are less comfortable. That's an injustice we need to help solve. How Is NRDC helping to bridge, this gap? We're still dealing with a huge disparity in the amount of resources that are actually going to the multifamily housing sector. Nevertheless, we do have some cases where we've been able to work with utilities to provide a pretty large sum of money for lower-income people and people in multifamily housing. In Virginia, we worked directly with the largest utility, Dominion Energy, through a shareholder funded program to dedicate about $140 million over the course of 10 years for low-income weatherization, other upgrades, and some bill paying assistance. The majority of that money has gone to multifamily housing. How can policymakers help address this disparity? More than half of the nation's states have mandatory energy efficiency savings targets the state or the utilities have to save a certain percentage of energy every year through efficiency measures. But how much of those energy saving is being achieved in low income housing? Usually not much. We need to have equity-first energy policies that prioritize the needs of low-income families of color who are hit the hardest. That's number one. On the federal level, we need to fight to both preserve and increase funding to vital programs, including the Low lncome Home Energy Assistance Program. and the Weatherization Assistance Program. These resources are funded back down to the states to go toward weatherization and other heating and cooling assistance for low-income families. And utility programs need to get more creative. Instead of thinking about renewable energy and energy efficiency in a single box, put energy efficiency first. There's a saying that the cheapest energy is the energy we don't use. If we were just smarter about the way we used our current energy resources-if our homes and our appliances were more efficient-then we wouldn't need to build more power plants. How do you hope to see the Energy Efficiency for All project ramp up In the coming years? We host a lot of energy equity forums; some past events have been in Columbus, Georgia; Detroit; Baltimore; and Norfolk, Virginia. We use them to explain to community members why their energy bills are as high as they are and what they can do about it we offer people practical, DlY suggestions to make their home energy efficient and to ensure that their home is healthy, from making basic ceiling improvements to scrapping out old incandescent bulbs for LBD light bulbs. We've even had utilities show up and do outreach about programs they offer. That's been very successful, and l hope to do more of those events. We've built a lot of connection, with local officials and with utilities. We don't need to be adversarial with all utilities. Sometimes we can partner up, connect people with the programs they need, and just do good community service.</t>
  </si>
  <si>
    <t>Voces for Climate Action</t>
  </si>
  <si>
    <t>NRDC staffers are helping to build environmental equity and empower Latino voices for climate action a cause that hits close to home. DURINC NATiONAL HISPANiC AmericaN HERlTAGe Month last fall, several NRDC staffers took to Instagram to celebrate their cultural roots and the ways in which their unique experiences influence their work. In one video, Lauren Gonzalez a first-generation Mexican American media relations assistant based in Chicago, noted that a recent mapping analysis conducted by "NRDC and local community partners found that areas with high concentrations of Latino and African-American residents (like Chicago's Southwest Side, where she grew up) are the most vulnerable to environmental pollution. From early childhood Gonzalez struggled with asthma, a disease that wasn't part of her family history but tied directly to her neighborhood's industrial legacy. this experience helped bring her to NRDC and remains her biggest motivator for creating change. ''No one is going to fight as hard to build equity and environmental justice in disenfranchised areas than those who have lived in those places," she says. More than 59 million Latinos live in the United States. the environmental injustices they face aren't unique to Chicago; Latinos are at ground zero for climate impacts in many places where they live and work, and the problem. is exacerbated by the challenges they often face in gaining access to health care. They're also overwhelmingly supportive of protecting future generations from environmental threats; a 2017 study published by the Yale Program on Climate Change Communication found that three in four Latinos in the United States believe President Trump and Congress aren't doing enough to address climate change. "NRDC is committed to mobilizing and supporting Latinos in their push for stronger climate action. Since joining NRDC in 2005, Linda Escalante has worked to empower Latinos to engage in advocacy and activism around climate and health. We're asking people not just to sign on to what we're doing," she says, "but to actually sit at the table and have a voice and some influence in the policymaking."' 'today, as NRDC's legislative director for Southern California, Escalante lobbies, cultivates relationships, and builds coalitions that help amplify those voices. She was also instrumental in laying the foundation for NRDC's Latino outreach with the creation of La Onda Verde and Voces Verdes, in 2008 and 2009 respectively. La Onda Verde is the organization's Spanish language website; Voces Verdes is a network of Latino business, public health, and community leaders and organizations uniting to engage on "AT A TIME WHEN WE'RE experiencing heightened XENOPHOBIA AND BIGOTRY, IT'S MORE IMPORTANT NOW THAN EVER TO BE VISIBLE, TO BE PROUD, AND TO SHOW OFF OUR LATINIDAD." -FABIOLA NUNEZ. NRDC climate change issues and to advocate for strong clean energy legislation. As with Gonzalez, Escalante's dedication to this work is personal. She moved to California from Bogota, Colombia, at 10 years old, her family finding housing a half block from a Superfund cleanup site. Her single mother worked in what she calls "every hard immigrant job" she could find to make ends meet. ''Living in that struggle, that economic hardship, made me understand how hard it is to deal just with the day-to-day, much less with the existential threat of climate change," Escalante says. ReachiNG PEOPle WHeRe 'THEY ARE, ON TOPiCS THAt Resonate with their daily lives, is a critical part of NRDC's communications strategy to harness the desire among Latinos to act on climate. Fabiola Nunez, a strategic communications manager, stresses the importance of Spanish-language outreach to ensure that people can stay informed about how environmental issues affect them directly. ·to that end, the media team has focused on cultivating partnerships with outlets including Univision's Despierta America (the top morning show on Spanish-language television) and SuMedico.com (a website focused on health and wellness) to share stories that highlight topics such as the extreme health costs of climate change, a burden that is likely to disproportionately impact Latinos ! in the United States. Nuñez, a native of Nicaragua, also recorded her own National Hispanic ~ American Heritage Month Instagram video. In it she emphasized Latinos' unity around caring for the environment but also highlighted an important reason why it's so critical to be at the table, on the streets, and on our televisions. "At a time when we're experiencing heightened xenophobia and bigotry, it's more important now than ever to be visible, to be proud, and to show off our Latinidad," she said. ''Because that in itself is an act of resistance."</t>
  </si>
  <si>
    <t>The Quest to Restore the L.A. River for All Angelenos</t>
  </si>
  <si>
    <t>NRDC advocates who have fought for years to bring back this beleaguered urban waterway are joining local communities of color to ensure that new development doesn't equal displacement. AS IT WINdS ITS WAY THROUGH THE URBAN LANDscape, the Los Angeles River performs a vital service for Angelenos as an important means of flood control. During periods of heavy rain, this mostly channelized, 51-mile-long waterway is capable of depositing more than 10.8 million gallons of runoff the Pacific Ocean every minute. Now, after many decades of neglect, portions of the river are undergoing a long-awaited and much-needed restoration designed to improve riparian health, preserve and strengthen wildlife habitat, and naturally treat the stormwater runoff that flows through the channel during extreme rain events. If the effort is successful, residents will get not only a healthier and more resilient L.A. River but also a more beautiful and welcoming one, flanked by new green spaces for communities to enjoy. NRDC has for decades been intimately involved with the plan to clean up the river, improve its water quaLity, and transform it into a genuine community asset. But as excitement over the waterway's resuscitation has risen, so too have housing costs and land speculation. And so advocates with NRDC's Southern California Ecosystems Project are standing alongside the local communities facing pressure from gentrification as they demand equitable development. "For many years, when restoring the L.A. River was more of a far-off vision, advocates main goal was to convince our civic leaders that returning the river to a more natural state, restoring its ecological functions, and giving the public access to the river were all both possible and desirable,'" says NRDC senior attorney Damon Nagami. "Through years of perserverance, we finally achieved that goal. But now that there's momentum behind and public resources aimed at river restoration, profiteering developers are horning with mega projects that are threatening to displace folks in low-income communities of color." Residents of river adjacent communities- many of them. historically Asian and Latino--American-are justifiably concerned that the neighbor-hoods they've called home for generations are now under threat from developers whose projects are primarily geared toward the wealthy. 'the issue is playing out amid the worst homelessness crisis the city has seen in decades, with nearly 60,000 people living on the streets and some 600,000 Los Angeles County residents spending 90 percent or more of their income on housing costs. As they go about restoring the river, both the City and County of Los Angeles need to prioritize safety, safeguard everyday quality of life, lessen collateral displacement of longterm residents- principally renters-and prioritize preservation of area residential characteristics.'' says David de la Torre of the Elysian Valley Neighborhood Watch. NRDC and other community advocates echo this message, believing that any development must establish structures and policies to protect existing low-income communities from displacement and gentrification. NAGAMI ALSO EMPHASlZES THAT ANY NeW DEVELOPMENT must include public, open green space along the riverfront and must protect critical river and watershed functions. the first two large development projects proposed along the river, north of downtown L.A., don't do any of these things," Nagami says, so NRDC is mounting a campaign to oppose them. One of these proposed projects, a 419 unit residential complex with only 35 units set aside as affordable housing, would dramatically increase traffic and tailpipe emissions in the surrounding Glassell Park and Atwater Village neighborhoods, disrupt habitat restoration efforts, and place commercial development atop seven acres of riverside land that the city had previously envisioned as part of a contiguous public park. The other proposed project, a mixed-use complex in L.A.'s Chinatown that would contain 920 upscale residential units, has already led to reports of landlords harassing and even evicting long-term neighborhood residents as development causes land values-and market rates for rental apartments-to increase. As a member of the Los Angeles Regional Open Space and Affordable housing collaborative, NRDC partners with other groups to bring more green space to urban and low~income neighborhoods while working to counter the displacement that too often comes with gentrification. We're trying to ensure that any development along a restored L.A. River is both sustainable and equitable," Nagami says. That means inviting residents to take part in the planning and realization of projects, so that any new development proceeds with local support. And it means prioritizing-as NRDC does-the health and well-being of all communities, so that the rewards of environmental and economic progress are made available to everyone.</t>
  </si>
  <si>
    <t>Mobilizing for Change</t>
  </si>
  <si>
    <t xml:space="preserve">Social media community manager TEJAL MANKAD is working to amplify the voices of today's younger, more diverse environmental movement and to foster more awareness and action among NRDC's, 2.2 million followers. Why did you Join NRDC, and what are you fighting for? When I began my education studying environmental science, l quickly saw that the movement didn't represent enough people who looked like me. As a second generation South Asian immigrant, I've already seen the ways in which climate change has impacted where my family is from. But in the environmental space, I felt alienated and wasn't sure there was a seat at the table for me. At NRDC, five been on a journey of trying to advocate from. the margins and center the voices of those who have not typically been represented in these spaces. It's only through engaging with those individuals and groups that we can bring about equitable change. You're a New York chair of NRDC's Diversity. Equity, and lnclusion Committee. How does that work reflect back out Into our communities? On the social team, I've been working to uplift narratives of NRDC staffers who aren't always represented in this movement or who may not feel empowered. For example, I featured videos of staff on our lnstagram for .Pride Month, Asian-Pacific American Heritage Month, and National Hispanic Heritage Month (see "'Voices for Climate Action," page 82) this past year, and our audiences responded really positively. I think those were important on so many levels. 'they give us an opportunity to show how people's diverse identities inform their work and how their work is then grounded in that perspective. And ultimately they help people see themselves in us. You help foster community on our social platforms. Has that community changed over the past year? l think both Trump's anti-environment policies and the series of dire IPCC reports over the past year have caused a big surge in our social following. People feel galvanized to create change and to resist attacks on our climate, ecosystems, and health- especially the health of our most vulnerable and those disproportionately impacted. People are more willing to mobilize, to reach out through social media, and to learn more about what they can do to help solve problems. 'the climate crisis is also seeping into the way people think about and take action on injustice and inequity. 'there's been a renewed sense of urgency to bring about systemic change- like supporting initiatives to improve public transit in this country- while also changing individual habits to reduce personal carbon footprints, like choosing to ride your bike to work. On the social media team, we're attempting to bridge the gap between those two means of action. For example, on our channels we're regularly sharing tips on how to reduce single use plastics in day•to-day life and explaining why that's so important for our oceans, wildlife, and climate. Hut we're quick to follow that up with an opportunity to support, say, a statewide plastic bag ban-which is the kind of systemic change that really carries the most weight. transfonn.ation has to happen at both levels to stick. Young, people made history In September 2019 by participating In what is likely the largest ever strike for climate action. What was the response on our social channels, and what do you think NRDC can learn from young, organizers? The reaction to the climate strikes was astounding. It was our most engaging content in the past six months. we definitely saw a hunger for more on~ the-ground, direct action and mass mobilization, which was truly only possible at that scale because young people harnessed the Power of social media. l was proud that NRDC supported their efforts and centered their voices while out there striking alongside them, because we can definitely learn from young people, too. (See "'Marching Forward With the Youth Climate Strike," page 76.) 'their imaginations are so vast. they know that our vision for the future doesn't have to live within the confines of what we know or traditionally have engaged in-that in fact it can't. Young people can help us imagine the society we want to live in, not just settle for. I want to help embody that spirit at NRDC so we can come up with innovative, bold, visionary ideas for moving forward. </t>
  </si>
  <si>
    <t>Can Cities Save Us from the Climate Crisis?</t>
  </si>
  <si>
    <t>MORE THAN TWO YEARS SINCE PRESIDENT TRUMP announced his intention to withdraw the United States from the historic Paris Agreement and in the face of continued federal inaction on the climate crisis, cities in the United States are accelerating their own climate action plans. The American Cities Climate Challenge, a $70 million initiative launched by Bloomberg Philanthropies in partnership with NRDC and other organizations, is helping 25 cities get those plans off the ground. From helping to make transportation more sustainable in Austin to improving energy efficiency in apartments across Los Angeles, the program is ensuring cities can meet ambitious carbon reduction goals. ''Our communities are depending on us for action, and we're going to deliver," says Christina Angelides, director of the American Cities Climate Challenge at NRDC. The mayors are very passionate about this because they're on the frontline of engaging with communities that have been hit really hard by the impacts of climate change. They intimately understand what's at stake-and because of that, there's a strong ,willingness to take action." To rein in greenhouse gas emissions from urban buildings and transportation sectors, NRDC built a staff of 30 climate advisors working directly with the 25 challenge cities, plus a team of city strategists (each of whom oversees a regional grouping of cities) and technical strategists (specializing in transportation, buildings, and energy) who assist the challenge participants in meeting their goals. ''NRDC's role is really to provide best in class policy expertise and sharp environmental advocacy," Angelides says of the team, which is overseen by NRDC staffers Kimi Narita, Amanda Eaken, and Chris Wheat. The advisors have experience in a wide range of sectors, from corporations to foundations to government, but all have a vested interest in seeing their respective cities meet their goals. Additionally, Wheat notes, the climate advisors all share a strong commitment to equity and approach the work through that lens. That's clear in recent developments they have helped advance for residents of six low-income communities in Columbus, Ohio. Members of these communities pay between 6 and 10 percent of their annual incomes on residential heating and electricity, as opposed to the average of 3.5 percent in the United States. With NRDC support, city officials have taken the first step in tackling this disparity and lowering energy bills for these residents by assessing the energy efficiency of their homes, with a goal to conduct 30,000 home energy audits by December 2020. After inspectors identify opportunities for improvement such as replacing drafty windows or doors or outmoded appliances- residents will get help making the needed efficiency upgrades. "'Part of our goal in the challenge is to help cities engage a broader range of stakeholders and devise more ambitious policy measures than what's in their comfort zone," Wheat says. ''And we're particularly prioritizing equity to ensure they're bringing all voices to the table." With that mission in mind, NRDC advisors recently worked with transportation officials on a bicycling initiative in San Jose, California, as they reached out to community organizations in neighborhood where biking can feeI dangereous. Already, to reduce the number of cars on its streets, the city has added 10 miles of protected bike lanes in just the past year and is planning for more. As this work expands, San Jose officials want to consider the needs of a wide spectrum of current and potential bikers. To that end, the city is partnering with Latinos United for a New America and the Vietnamese Voluntary Foundation to collect local input on barriers to biking and how the city can help. Through these partnerships, says NRDC city strategist Elizabeth Stampe, "the city is trying to hear from people who may be too busy to come to city hall on a weekday evening to speak up." In turn, she says. "the diverse communities in San Jose are making themselves heard and making their government accountable to them." While the Climate Challenge is already making huge strides by setting some of the country's most ambitious projects in motion, the effort is really just beginning. The Bloomberg Philanthropies grant runs through December 2020, but Angelides notes that delivering on each city's individual climate action goals will take sustained investment and support. ''NRDC is in this work with cities for the long haul," she says.</t>
  </si>
  <si>
    <t>Blocking Pipelines from Coast to Coast</t>
  </si>
  <si>
    <t>It's BeeN THREE YEARS SINCS PRESlDBNT TRUMP StarteD trying to revive the Keystone XL tar sands pipeline-and three years since NRDC began fighting his efforts. But our history of battling KXL extends much farther back-we've been part of a coalition that has blocked the project since it was first proposed 11 years ago. And as the climate crisis deepens so has our resistance to this and other dirty, misguided projects. Among them are the two other major tar sands pipeline projects currently in play: Enbridge's Line 3, which would cross all of northern Minnesota's lake country, and Kinder Morgan's trans Mountain pipeline, which would extend from Alberta to the coast of British Columbia across millions of acres that are as environmentally fragile as they are culturally sacred to Canada's First Nations. This past year, "NRDC saw some progress in blocking both as we continued to support the many stakeholders engaged in fighting these projects on the ground. Enbridge's pipeline got caught up in Minnesota's courts following the denial of a key state permit. Meanwhile, a Canadian federal court has allowed First Nations to again challenge permits for the trans mountain pipeline expansion project, putting the project in legal limbo. (Adding to the hurdles that Kinder Morgan faces, in 2018 NRDC threatened legal action against the company if it continued construction, citing a violation of the U.S. Endangered Species Act for potentially risking the lives of Southern Resident orcas.) Josh Axelrod, a senior advocate in the Nature Program, notes that the tar sands indu-try also continues to see investors pull out, further undermining its ability to expand. Opposition to new pipelines and investor uncertainty have kept billions of barrels of planned tar sands production from moving forward. At the same time, law makers are facing increasingly urgent calls to slow the production of fossil fuels. The hope is that climate policy around the world is going to continue to constrain demand for oil-and especially oil that hasn't yet gone into production," Axelrod says. He also points out the importance of strengthening state~level capacity to respond to potential oil spills, particularly on the West Coast, long a center for refining heavy oils. On that front, NRDC pushed for legislation, passed into law in California in October 2019, that will help prepare the state for the dangers of such an event including a spill of tar sands oil). NRDC's pipeline resistance efforts have also included a successful battle against the Williams fracked-gas pipeline (officially the Northeast Supply Enhancement Project) in New York and New Jersey. In the spring, both states denied a key permit for the project, citing its dangerous potential impacts on local waterways. The Clean water Act gives states the authority to block pipeline construction if companies fail to show that their projects comply with strategy water quality standards and New York has used this requirement to hold up two other pipelines in recent years The pipeline developer has already reapplied for both permits, and NRDC continues to fight the project by submitting additional comments to the New York State Department of Environmental Conservation and rallying public support for denial of the water quality certification once and for all this work is especially critical as the Trump administration has tried to short-circuit states' ability to weigh the risks of these projects for themselves. Since the beginning of the battle against tar sands, NRDC and our activists have rallied lawmakers to work toward a clean energy future as we push back against the exploitation of this and other dangerous, dirty fuels. "It really has been a proxy to have an important discussion about what kind of energy sources we want to lock ourselves into," says Anthony Swift, director of NRDC's Canada Project. Through this discussion, he says, ''we raise the point that long-term infrastructure decisions will play a significant role in determining the success of our efforts to fight climate change." "THE HOPE IS THAT CLIMATE POLICY AROUND THE WORLD IS GOING TO CONTINUE TO CONSTRAIN DEMAND FOR OIL-ESPECIALLY OIL THAT HASN'T GONE INTO PRODUCTION."</t>
  </si>
  <si>
    <t>What Will It Take to Save the Next Frontier</t>
  </si>
  <si>
    <t>Nothing less than a steady resistance in the courts in corporate boardrooms, and on Capital will save the Arctic at this pivotal point in history. The battle for the soul of the Arctic feels never ending, but so is NRDC's commitment. In the past year alone, our advocates defeated President Trump's illegal attempt to reopen 125 million acres of the Arctic Ocean to offshore drilling and helped stop a seismic exploration proposal that would have trampled some of the Arctic National Wildlife Refuge's most delicate ecosystems. "NRDC also helped move the Arctic Cultural and Coastal Plain Protection Act through the House of Representatives and introduce the Arctic Refuge Protection Act in the Senate. Meanwhile, the president and his allies are trying to bring oil drills into the Arctic Refuge, which would destroy one of the world's last great wild places. 'the legal battle to keep drilling out of the refuge will be one of the Trump is also moving to ramp up logging of the Tongass National Forest, bringing roads into irreplaceable Alaskan wilderness that stores more carbon per acre than any other forest in the United States. The Tongass is home to wild Pacific salmon, the Alexander Archipelago wolf, and many other species that will suffer under Trump's plan. To stop the destruction, NRDC is joining with partners, including Indigenous groups whose traditional ways of life depend on keeping the wilderness intact, That same resolve to protect our national treasures has kept us in the fight against the proposed Pebble Mine for more than a decade. The hard rock mine would produce an unfathomable volume of waste, all contained behind a dubious confinement dam on the edge of Alaska's Bristol Bay. The project threatens the greatest wild sock eye salmon fishery in the world, the communities that depend on it) tens of thousands of jobs, and the bears, eagles, and wolves that call the region their home. But in June 2019, in response to the 'l"rump administration's attempts to intervene on behalf of the min e's backers, NRDC helped secure congressional oversight for Bristol Bay, putting a crucial brake on the government's efforts. An NRDC delegation also delivered a message of relentless opposition at the annual shareholder meeting of the mine's owner, Canada's Northern Dynasty Minerals. Appearing at these meetings, usually bearing hundreds of thousands of petitions in opposition from our members and activists, is a practice that NRDC has maintained since 2010. As noted by Joel Reynolds, western director and a senior attorney in the Nature Program, this tactic ''has become an essential aspect of our advocacy with multinational corporations." For our Alaskan partners and the people of Bristol Bay, he adds, "salmon is life, and they passionately convey their unshakable resolve never to allow a giant mine to risk their lives, identities, and likelihoods.'' At the latest Northern Dynasty meeting. NRDC's Taryn Kiekow Heimer, who works to protect marine mammals from industrial threats, sat at a conference table beside lifelong subsistence fisherwoman Gayla Hoseth, second chief of the Curyung tribe and director of natural resources for the Bristol Bay Native Association. Hoseth spoke passionately about the unyielding opposition the project faces from people in the region. Kiekow Heimer argued that '"'the proposed Pebble Mine is the wrong mine in the wrong place" and pressed the corporation to abandon it. 'We will never relent in our fight to stop this terrible project," she told them. .. NRDC's tactics are working: investors have fled the project, scientists have spoken out about its risks, and our coalition with local partners has grown stronger. But there are no permanent victories in Alaska. The fight is endless. Jn the courts, on Capitol Hill, and in boardrooms where ecosystems are devalued and threatened communities ignored, we will continue to defend the Alaskan wilderness on behalf of its people and wildlife. "We are not going away," said Hoseth. "'We will continue to fight. This is our home. I live on my ancestral land and I will protect it." We will be behind her.</t>
  </si>
  <si>
    <t>Diplomat for the Wild</t>
  </si>
  <si>
    <t>Experts have warned that we're In the midst of a serious biodiversity crisis. What does this mean for our bears, wolves, and coyotes? Historically, large carnivores across the world have been greatly persecuted, and many have been pushed to the brink of extinction. That's a serious problem, especially because large carnivore species often play an outsize role in maintaining balanced ecosystems. We should consider them our allies in combating the biodiversity crisis. Despite recovery efforts in the United States, many of these unique animals still occupy just a fraction of their former range, which has major impacts on the landscape. Are humans also at risk if we lose these species? The lives of humans and large carnivores are not inherently at odds. 'to the contrary, they are intertwined. I was reminded of this last fall when I visited the spring camp of the Dukha an ethnic minority group whose livelihood in Mongolia's northern taiga is tied to reindeer herding and subsistence hunting. The Dukha routinely move their herds and use fencing and dogs to protect the reindeer from wolves, but they believe that wolves also add invaluable benefits to their lives, for example by controlling the spread of disease. They see predation as one aspect of a give-and-take relationship with their environment. They don't frame that relationship in terms of conflict. Is human-wildlife strife a significant factor, In the slow pace of the comeback for carnivores In the West? Yes. Animals like grizzly bears and wolves are still being killed in alarming numbers today because of real or perceived conflicts with humans. In places like the Northern rockies, these events often take the form of carnivores killing livestock, and government agencies or individual landowners killing carnivores in response. This creates a toxic cycle of killing that results in losses to ranchers and wildlife enthusiasts alike. NRDC is helping to break that cycle by getting ahead of the conflicts and encouraging proactive strategies and policies that allow humans, livestock, and native carnivores to share the landscape more harmoniously. What kinds of nonlethal tools do we have to prevent these conflicts? Instead of waiting for losses to occur, we are equipping ranchers with specialized fencing that can protect their vulnerable livestock from predation. Take turbo fladry, which is composed of nylon flags sewn onto electrified polywire and capitalizes on wolves' fear of the unfamiliar. 'the flags scare wolves to the point where they won't cross over or under the wire. We use this tool to strategically enclose livestock pastures during certain seasons and so far have had complete success in preventing livestock losses inside an enclosure. You've said before - wildlife brings people together. What do you mean by that? In these divisive times, we have seen that we can successfully build partnerships with unlikely allies to make positive changes for both people and wildlife, here and now. It takes time, but our work is changing the status quo. By collaborating with federal and state agencies, tribal nations, communities, and individuals, we are moving toward a nonlethal-first approach to living with wildlife. We are showing people that killing is not the only option for responding to conflicts. Many Americans would probably say they want their grandkids to be able to see a grizzly bear or a puma In the wild someday. What will carnivores most need from us to ensure their survival over the next 50 years? Grizzly bears and other species need large, connected landscapes to thrive. It won't work to draw lines around small, isolated pockets of wilderness and say, This is where grizzly bears get to live."' It can be hard to think big picture and long term about wildlife conservation, but I see more and more emphasis on the importance of large landscape connectivity. In Montana, for example, our conflict prevention work is helping to create more space for large carnivores, allowing them to move safely between areas of core habitat. We are laying the groundwork to help reconnect populations and increase their resiliency.</t>
  </si>
  <si>
    <t>The Messenger</t>
  </si>
  <si>
    <t xml:space="preserve">You help ensure that the issues, NRDC fights for are covered In major media outlets. ls It difficult to Interest reporters In these topics? It's no longer a heavy lift to persuade beat reporters to cover the climate crisis, especially when we have something new to convey, whether it's factual data or a fresh perspective. On climate and most other environmental issues, health remains the single~best tried•and•true lever. With reporters who have less experience covering our issues, it's helpful to provide them access to the voices and faces of real people affected by a problem we want to see highlighted. We also try to instill in them a sense of competition-that other reporters may already be on to the story and therefore they risk being scooped. The most important tactic we have is to continue hammering on benefits and solutions. We paint a picture of why everybody will benefit from actions that slow stop, and reverse climate change-highlighting the economic gains, the jobs created, improved public health, and personal property protected. As certain political figures continue talking about the climate "debate." do you find yourself engaging In that debate with reporters? Most journalists no longer inject the he said she said false equivalence regarding climate science into their stories. Thank goodness. There .also seems to be an almost planetary alignment helping to keep climate change a top story: hearings and legislation in the House of Representatives, fossil fuel companies professing to support carbon pricing, republicans speaking out on climate action, and growing support for a carbon dividend. Even the federal reserve is warning about the coming economic hit because of climate change. Undergirding all of that is the overwhelming public support for strong climate action. How has the media landscape evolved In your 10 years at NRDC to lnclude more coverage of the environment? What do you consider your biggest: victories In this regard? The diversity and proliferation of new media outlets have become staggering in velocity-it's almost impossible to keep track. So even with the shrinkage of mainstream media, additional options like Utility Dive, Wonkette, or Mongabay, for example, provide us with a near--endless array of potential outlets for our messaging efforts. When it comes to the mainstream media, we continue to deploy a belt and suspenders approach: targeting the top markets-the New York Times, the Washington Post, the Associated Press, National Public Radio, etc.-and then watching the information flow downward. We also target the trade press at the bottom of the media food chain and let the information bubble up. You were a White House correspondent before coming to NRDC. Now you're on the other side of the fence. as an advocate looking for catnip. Did you take any lessons with you when you crossed that divide? Timing is everything. After the waxman- Martkey cap and--trade bill [aka the American Clean Energy and Security Act) died in the Senate in 2010, many environmental groups continued talking as if the bill still had life and doggedly pressed the media to cover the issue. Even as Obama shifted his focus to health-care reform, some climate activists continued lobbying us, thus coming across as clueless or in denial, wjth their reputations taking something of a beating. So we've learned the importance of shifting focus when you can't break through on a certain issue. 'this often depends on an agile pivot from some news event or development, whether that's an extreme weather incident or a game-changing IPCC report. The key is getting ahead of the curve-alerting reporters in advance to such points of inflection and letting them know to expect input from us. Another example is using the United Nations Climate Summit or the Green New Deal as a peg for all kinds of messaging. Because we've been able to sculpt coverage this way, I can say that among the Washington press corps, NRDC leads the pack when it comes to credibility judgment, and authoritativeness. </t>
  </si>
  <si>
    <t>A Monumental Win for Public Lands and Waters</t>
  </si>
  <si>
    <t>Nearly 20 years ago, Sharon Buccino and a college friend outfitted themselves with a canoe, camping gear, and enough food for five days and set off on a float trip along Utah's Green River. The duo paddled through Labyrinth Canyon, making frequent stops to come ashore and explore the red-rock cliffs. ..You could go high above the river to take in breathtaking view's- no one and nothing in sight." Buccino says. "It was so peaceful." Buccino, who now directs the Nature Program's Lands division, was just starting out as a lawyer at NRDC at the time,. and even then she was aware of the vulnerabilities of these otherWorldly canyon in the face of possible oil and gas development and mineral extraction Since they are located outside of the national park boundaries, they weren't protected,"' she says. Flash forward to March 12, 2019: the day President Trump signed into law a sweeping lands protection package. Both the Senate and the House of Representatives passed the bill with overwhelming majorities, and Congress easily had the votes to override the president if he attempted a veto. The bill, renamed the John D. Dingell Jr. Conservation, Management, and Recreation Act (CMRA), protects lands in nearly every state. It safeguards more than 13 million acres of pristine natural habitat and nearly 620 miles of rivers. Advocates call the CMRA one of the biggest public land bills of the last quarter century. More than half of the lands the CMRA protects as wilderness are in Utah-including the canyons Buccino admired two decades ago. (However, tha bill doesn't address the lands at issue in litigation over Bears Ears and Grand Staircase~ Escalante national monuments.) NRDC has been working in Utah for more than 30 years and has built strong relationships with local conservation advocacy groups. One such partner is the Southern Utah Wilderness Alliance, whose staff Buccino has stood beside in court many times in efforts to block oil and gas drilling and other harmful activities. This persistence and commitment to local stakeholders have long been part of the DNA of NRDC, adds Buccino. We go someplace and we're willing to stay there for the long haul," she says . .,.At the same time, we keep our eyes open for the opportunity to act and seize it." This is what happened with the Lands bill, as payoff for years of work on the ground came when the stars aligned for Congress to advance the cause. Yet the CMRA isn't perfect. Under a provision from Senator Lisa Murkowski of Alaska, the act authorizes the privatization of hundreds of thousands of acres of federal lands in her home state (see "What will It take to Save the Last Frontier?" page 00). These wilderness expanses could now be lost-parceled off into subdivisions, commercially developed, or sold for mining or oil and gas drilling. One more positive outcome of the CMRA's passage was the permanent authorization for the Land and Water Conservation Fund. Previously, Congress had failed to reauthorize the fund, which provides crucial grants supporting federal, state, and local conservation programs, and it had expired. As a result) federal, state, and local agencies had fewer resources to help advance projects that would create more green space and enhance access to nature for communities. Still, Buccino doesn't expect this progress will end the fight to ensure that funding is faithfully appropriated annually. NRDC will need to continue to support that fund, in part by lifting up the voices of its diverse stakeholders. Since Buccino first floated on the Green River, she's come to realize that we're all in this together. We can no longer afford to look at issues in isolation," she says. ''What happens to our climate affects the lands we act to conserve. What lands we conserve affect what happens to our climate. How we treat people affects whether we can thrive together."</t>
  </si>
  <si>
    <t>Marching Forward with the Youth Climate Strike</t>
  </si>
  <si>
    <t>NRDC knows the power of passionate young people can make the world a healthier and safer place for future generations. In fact, that's how we got our own start. SINCE SWEDISH TEENAGER AND CLIMATE AC'l'IVIS'l' Greta Thunberg began skipping school to hold daily sit-ins in front of her country's parliament building nearly two years ago, her singular act of protest has morphed into a youth-led, worldwide movement. The Youth Climate Strike has fundamentally reshaped our climate discourse and galvanized millions of advocates on every continent. In September 2019, members of this movement organized and carried out the weeklong Global Climate Strike, in which 7.6 million people across 185 countries took part in more than 6,000 demonstrations designed to pressure governments to speed the transition from fossil fuels to clean energy. These strikes are indicative of a tidal shift in the climate conversation, with young people showing us what moral courage and bold climate action can look like," says Mitch Bernard, NRDC's chief counsel. As part of the adult led coalition of strike partners, NRDC supported the youth groups and amplified the voices of individual advocates across the nation by sharing their words with our two million social media followers. NRDC is proud to stand behind this newest generation of climate activists, says Rob Friedman, a policy advocate on NRDC's environmental justice team. As he watched thousands of high schoolers representing all of New York's communities stream out of the City Hall subway stop on September 20, en route to the protest site at Foley Square and bearing signs with slogans such as "Make the Climate Great Again," '"'We Deserve a future," and ''Losing Nemo,"' he felt energized. This generation of young people is drawing the connections between the fossil fuel industry, environmental injustice, and the climate crisis in ways much of the mainstream movement refuses to," he says. "With their leadership, we are going to win." NRDC shares the strikers' frustration over promises broken, commitments unmet, and solutions unexplored. We also share their faith that a solution to the climate crisis will emerge from laws and policies that truly reflect the will of the people. Another thing we share with the strikers: a belief in the power of passionate young people who are committed to ensuring a livable planet for their own and future generations. Fifty years ago, a group of young attorneys- part of the '"'Don't trust anyone over 30 generation,"' to quote NRDC cofounder John Adams-began gathering in an old Catskill Mountains farmhouse to discuss a strategy- for accelerating the fight for cleaner water, cleaner air, and habitat preservation. 'these gatherings were some of the first meetings of the Natural Resources Defense Council, at the time just a small collection of lawyers determined to take on polluting industries and their environmentally destructive practices. NRDC's founders knew that putting an end to our reliance on fossil fuels would be essential to reversing the onslaught of climate change. Today, as the youth movement has made clear, it's become the most important global issue of our time. A week before participating in September's demonstration, Sabirah Binth Mahmud, a 16~year~old from Philadelphia, put it starkly. "l will be striking along with youth across the world because my family in Bangladesh is dying. I've lost three cousins already due to childhood cancer and one of my nephews due to a flood in which he drowned. No one deserves to have these climate disasters as their daily life, and we need to take action against this growing normality.'' We are all in this together. Scientists predict that by the time Mahmud and her peers turn 50, if we continue with business as usual, the average annual number of days in the United States on which the heat index exceeds 100 degrees Fahrenheit will have doubled. It's on their account that we cannot back down from this fight.</t>
  </si>
  <si>
    <t>A Roadmap for Frontline Communities</t>
  </si>
  <si>
    <t>To address the growing climate impacts on low-income people and communities of color, NRDC signed on to a historic platform that seeks to create a future that benefits all. NRDC JOINED siSTER GROUPS LARGE AND SMALL- including other national environmental organizations and community environmental justice groups-at a Climate Forum in Washington, D.C., this past June. Our task? To step up collaborative action to address a rising tide of climate injustice. The problem isn't a new one; marginalized communities have historically shouldered a disproportionate share of our collective environmental burden while simultaneously not always benefiting from policies to reduce pollution. And recent dire climate warnings have exacerbated the issue. People earning low incomes and communities of color are the most vulnerable to the worst of climate change's effects. they experience higher rates of heat~related deaths and greater damage from extreme storms and flooding. 'to make matters worse, these groups tend to have fewer resources to both prevent and recover from climate disasters. Forum participants gathered to address this growing burden. The outcome of the meeting-which capped a year of work among all involved to achieve consensus-was the Equitable and Just National Climate Platform, a blueprint for a new movement that fuses economic, racial, and environmental justice into a single advocacy framework. 'the platform allows groups both large and small to leverage their combined resources toward the twin goals of redressing inequity and creating safe, strong. resilient communities. this agreement is a long time coming," notes Richard Moore of the environmental Justice health Alliance, a frequent collaborator with NRDC and one of the platform's key architects. "Only when we come together will ·we win. The future of all our communities and workers depends on it." Lissa Lynch, an attorney in NRDC's Climate &amp; Clean energy Program, echoes Moore's urgency. "'For too long,, environmental justice communities have borne the brunt of pollution and been excluded from the process of developing policies to address that pollution," she says. "'the platform is an important step toward righting those wrongs by acknowledging the interconnectedness of injustice and environmental harm and by elevating the voices and ideas of environment-al justice; leaders as we work together to solve the climate crisis." In calling for renewed and vigorous investment in clean energy, low emissions public transportation, and resilient infrastructure and housing, the platform's authors made sure to emphasize the Jinks between environmental progress and economic progress. Together, NRDC and our partners vowed to support expanded job opportunities for communities that have experienced disproportionately high unemployment, responsible transit-oriented development that invigorates neighborhoods without displacing residents (see the Quest to Restore the L.A. River for All Angelenos," page 36), and more abundant (and centralJy located) energy-efficient affordable housing. recognizing that this vision can never be achieved unless policymakers adequately address the legacy of systemic racism and injustice in our country, the forum participants crafted the platform as a tool to aid and inform local, regional, and national lawmakers, business leaders, .and civil society advocates. Equally important, says Roland Hwang, managing director of NRDC's Climate &amp; Clean energy Program, the platform is meant to provide guidance on how decision makers can go about generating new policy ideas to right environmental injustice. The signatories believe communities that bear the greatest burdens from pollution, climate change, and economic inequality should be full partners and co lead the efforts to develop and adopt the necessary solutions to tackle the climate crisis and environmental racism,"' Hwang says. Only then can we truly realize a just climate future. "THE PLATFORM IS AN IMPORTANT STEP TOWARD ACKNOWLEDGING THE INTERCONNECTEDNESS OF INJUSTICE AND ENVIRONMENTAL HARM AND ELEVATING THE VOICES OF ENVIRONMENTAL JUSTICE LEADERS AS WE WORK TOGETHER TO SOLVE THE CLIMATE CRISIS."</t>
  </si>
  <si>
    <t>I AM thrilled TO Be WRiting THIS MESSAGE AS THE incoming president and chief executive officer of NRDC. In fact, I'd even say it's ''wicked awesome." In the 35 years I've spent to protect public health and the environment for the great people of our country, I've had many chances to see firsthand the value of NRDC's work and appreciate the organization's unrelenting commitment to clean air, clean water, and a healthy environment and climate for our kids and future generations. And now I am close enough to see firsthand that NRDC has the passion, tenacity, integrity, and smarts to successfulJy stand up against the unprecedented attacks on our health and our natural resources we are facing today. Here's what you should know about me. I've worked in all levels of government local, state, federal, and international--and I understand that each plays a critical role in protecting our health, our environment, and our climate. I have always kept my eye on meeting the mission by focusing on outcomes and results that are measurable and real. I am a collaborator, a team player, a communicator, and a fighter. l face conflicts head-on, and I am not afraid to stand up for what I believe will make a difference not just tomorrow but for the long term as well. And I don't give up. As NRDC celebrates its 50th year, I could not be more excited to come on board. I could not sit on the sidelines and just hope and pray; there is no time to waste. We are facing a climate crisis that threatens our health and our well being. Our decisions today-and the actions we take or fail to take-will determine whether the world will be livable and sustainable for us tomorrow. It will take a concerted, coordinated, and sustained effort, both nationally and internationally, to tackle this crisis and turn it into an opportunity to build a cleaner, healthier, and more inclusive world. NRDC is the perfect team. to lead this momentous task because NRDC has a proven record of success, and we are ready to build on that success. This year, NRDC will keep pushing for a just and equitable transition to 100 percent clean energy in our work at the state and local levels. We will help our communities to build resilience and prepare for the climate changes that are no longer avoidable. We will double down on our defense against federal rollbacks that continue to threaten our health and our climate, and we won't stop until we win these fights in court. And we will strengthen our international partnerships to better protect human health and "NOW I AM CLOSE ENOUGH TO SEE FIRSTHAND THAT NRDC HAS THE PASSION, TENACITY, INTEGRITY, AND SMARTS TO SUCCESSFULLY STAND UP AGAINST UNPRECEDENTED ATTACKS ON OUR HEALTH AND OUR NATURAL RESOURCES WE ARE FACING TODAY." preserve the wild places that are invaluable and can never be replaced. I am honored, humbled, and more than a little amazed to be taking the reins of NRDC at the start of its next 50 years. Following in the footsteps of leaders past-John Adams, Frances Seinecke, and Rhea Suhis daunting, but thankfully I have Mitch Bernard, our chief counsel and interim president, to guide me with his deep knowledge of and commitment to, the organization. And I'm grateful to our staff, our board., and all of you, our members and activists, who have embraced our shared mission and joined this fight for our future. Together, we cannot lose.</t>
  </si>
  <si>
    <t>A Fighting Chance for Wildlife</t>
  </si>
  <si>
    <t>UP to ONE Million PLANT AND ANIMAL SPECIES MAY go extinct, many within decades, if we don't act fast, according to a recent bombshell report from the United Nations. 'there is no :single threat; wildlife faces pressures from a rapidly warming climate, habitat degradation, and industrial pollution. Compounding these environmental threats, poaching and the international trade in animals and their parts are pushing at risk species even closer to the brink. It's important to remember that people, too, will suffer from a crash in biodiversity. intact, diverse ecosystems support our economies, provide food, and sustain our quality of life. As Zak Smith, a senior attorney in NRDC's Nature .Program, notes, "Abundant and flourishing wildlife is necessary for healthy people and thriving communities." The August 2019 meeting. of the Convention on International Trade in Endangered Species (CITES) in Geneva offered an opportunity to change course. 'the only convention-of its kind, CITES draws together representatives from nearly every country-as well as advocates from organizations like NRDC in order to define international trade restrictions for imperiled species. The work begins long before the event itself. NRDC often spends years leading up to the meeting building the case for urgent conservation action on behalf of individual species. We regularly comb through and condense scientific research, support undercover investigations into the trade of wild animals and their parts, and present our findings to coalition partners and voting party members. These efforts paid off at the 2019 convention. In addition to laying the groundwork for aggressive systemic change, we saw victories for every species we worked to protect. here's a rundown of what we achieved. AFRICAN ELEPHANTS and rhinos have been poached to the brink of extinction for their ivory and horns. Although the international commercial trade in their parts has been banned for years, some nations sought to reopen this trade. NRDC helped beat back these proposals, in part by demonstrating how any legal international commercial trade in these species would only open parallel illegal markets, increase poaching. and raise security threats. THE VAQUITA, the world's most endangered marine mammal, is facing extinction because of the uncontrolled use of gillnets in the illegal poaching of totoaba fish in the Gulf of California. Thanks in part to the advocacy of NR0C's wildlife experts., CITES leaders threatened long needed sanctions against Mexico if the country fails to enforce a ban on the trafficking of these fish. ASIAN OTTERS have declined by 30 percent due to habitat loss and the global demand for their fur. Increasingly, they are also sold as pets to cafes. driven in part by the trend of posting cute otter photos on social media. NRDC led the adoption of a proposal at CITES that completely bans international commercial trade in these otter species. 41 MULTIPLE SPECIES OF SHARKS- routinely overfished for their prized meat and fins-gained new protections. thanks in part to NRDC advocacy efforts to stem the exploitation of these vulnerable predators across the world's oceans, Customs and wildlife agencies in nations along the trade chain, like the United States, must now ensure that the shark fins passing across their borders are properly permitted and were caught legally and sustainably. GIRAFFES are in peril, having declined more than 40 percent in the past 30 years, but NRDC helped build support for restrictions on the international commercial trade in their parts, which is a key factor driving their demise</t>
  </si>
  <si>
    <t>Saving Lives in India as Temperatures Soar</t>
  </si>
  <si>
    <t>THIS PAST JUNE, INDIA EXPERIENCED ONE OF ITS longest heat wave on record, with temperatures soaring as high as 122 °F. The scorching conditions killed more than 200 people, and the late arrival of the yearly monsoon resulted in a brutal water shortage. As India continues to suffer the impacts of the climate crisis, its people are facing increasingly dire health consequences. And in turn. many officials in cities throughout the country are doubling down on preparedness strategies for dealing with extreme heat. Through recent research into South Asia's first heat action plan., NRDC and partners showed that thE commitment is yielding meaningful results. Published in the Journal of Environmental and Public Health, the study focused on Ahmedabad, a city in western India with a population of about eight million, which have avoided an estimated 1,100 deaths annually since implementing the plan in 2013. The plan, which NRDC helped craft in collaboration with the Indian Institute of Public Health and others, deploys a variety of tactics, including early-warning alert systems, robust public outreach campaigns, medical training to better diagnose and treat heat-related illnesses, and enhanced access to drinking water and shaded areas for the city's most vulnerable populations. Kim Knowlton. a senior scientist. at the NRDC and one of the study's coauthors, says that the plan's dynamism is one of the reasons behind its success. "'The people of Ahmedabad, the city leaders, really owned [the plan], and they have improved it every year since, she says. Recent improvements have included activating central Cooling locations during heat alerts and providing temporary night shelters for those without access to water or electricity during extreme conditions, And during the summer's heat wave, the city government ordered a stop to all construction and distributed free buttermilk to quench people's thirsts in parks and other public spaces. Ahmedabad and Hyderabad-a fast-growing city in the hot and arid Deccan Plateau-also rolled out a "cool roof" program, a cost-effective means of keeping indoor temperatures down that saves energy. In 2017 and 2018, pilot programs in the two cities painted more than 3,000 roofs in slum communities, and in 2019, officials built on the pilots with citywide programs. Cool roofs, now mandatory for aU municipal, commercial, and government buildings and prioritized for low~income housing, can be made from a variety of materials. Some are created by coating a roof with reflective pigments; others are made of coconut husk and paper waste. These structures have proved critical in limiting air conditioner uses which in turn reduces the urban heat island effect, carbon dioxide emissions, and emissions of hydrofluorocarbon (HFC) super pollutants. Since its inception, the Ahmedabad Heat Action Plan has inspired 23 other heat-prone states and more than 100 cities and districts in India to adopt such plans of their own, with coordination assistance provided by the National Disaster Management Authority and the India Meteorological Department. "it's a real case study in how to scale says Anjali Jaiswal, director of NRDC's India Program and a senior attorney who helped steer Ahmedabad's action plan. "'It's just so rewarding to go back and see that these are really simple, low cost solutions that can be implemented to save lives-and to see how quickly they can be done." THE AHMEDABAD HEAT ACTION PLAN HAS INSPIRED 23 OTHER HEAT-PRONE STATES AND MORE THAN 100 CITIES AND DISTRICTS IN INDIA TO ADOPT SUCH PLANS OF THEIR OWN.</t>
  </si>
  <si>
    <t>Clean Cars by the Numbers</t>
  </si>
  <si>
    <t>LAST SUMMER, A TEAM OF ROUR NRDC STAFFErS SET OUT on a fuel-free road trip through the Midwest in an electric Chevy Bolt, stopping in nine cities in five states, from Michigan to Missouri. Along the way, the crew-Samuel Garcia, Ada Statler, Patricia Valderrama, and Madhur Boloor, all Schneider fellows in the Climate &amp; Clean Energy Program-visited manufacturing and research and development facilities, spoke to a wide variety of electric vehicle (EV) stakeholders, and got a firsthand look at the ways in which electric cars are a part of the Midwest's economy, culture, and history. (In fact, the country's first electric car, unveiled in 1890. was built by an Iowan. The group blogged about their adventures, writing, "After 10 days in our EV, we were not only impressed by the driving experience and all the EV champions we met along the way but also by the curiosity and interest that folks had about our ear and our road trip. Strangers would come up to us while we were charging and ask us questions about what we were driving, how far it could go, or how long it would take to charge."' the trip also served as a reminder that electrification is revving up nationwide as NRDC helps push forward state and city level programs for EV adoption.</t>
  </si>
  <si>
    <t>Confronting the Climate Crisis</t>
  </si>
  <si>
    <t>As the world continues to heat up, action to reduce carbon pollution and help communities adapt to the impacts of the climate crisis is more than an environmental imperative—it is crucial for ensuring the health and resilience of humankind. A growing chorus of international expert reports tells us that we need to aggressively cut planet-warming pollution over the coming years in order to prevent catastrophe. We have conquered seemingly insurmountable challenges before. Fifty years ago, scientists detected the depletion of the earth's protective ozone layer. In the wake of that discovery, NRDC sounded the alarm bells, the public demanded action, and after steady advocacy for a ban on CFCs, governments responded. The resulting Montreal Protocol stands as proof that the Earth's nearly 200 countries can effectively cooperate to avert a planetary pollution crisis. Despite the Trump administration's turning its back on the climate crisis, we are seeing ambitious action on the local, state, and global levels. As we continue our work partnering with American cities to slash their transportation and building emissions, creating coalitions across the nation to stop dirty energy projects, and driving new policies that encourage global powers to ramp up their installation of renewable energy, we aim to win this fight, too.</t>
  </si>
  <si>
    <t>Building Healthy, Resilient Communities</t>
  </si>
  <si>
    <t xml:space="preserve">Too often, low-income communities of color are left behind in the quest for clean air and water, the expansion of access to nature, and the transition from dirty fossil fuels to clean energy, Standing alongside these communities—by amplifying their voices and offering legal, science, and policy support—NRDC is committed to fighting environmental injustice. These battles are often long and hard fought, whether in Flint, Michigan, where we are still working on the ground to make sure the 2017 settlement to replace lead service lines is upheld, or in India where we are in our eighth year helping to guide the heat action plans that protect the lives of the most vulnerable. From the beginning, NRDC has recognized the importance of the citizen lawsuit provisions in our environmental laws, which empower individuals and groups to bring claims against polluters, as crucial tools to protect public health and wellbeing. And in the courts and on Capitol Hill, in corporate boardrooms and at community meetings, we continue to put people first. </t>
  </si>
  <si>
    <t>EXPO Chicago</t>
  </si>
  <si>
    <t>FOR THE PASt SEVEN YEARS, NRDC HAS partnered with an artist or museum to create a public art exhibit to engage visitors on critical environmental issues at the annual EXPO Chicago, the international exposition of contemporary and modern art hosted at Navy Pier's Festival Halt This year, NRDC partnered with the Garage Museum of Contemporary Art to present selections from The Coming World: Ecology as the New Politics 2030-2100," an exhibition that brings together historical and new works by more than 50 artists. the works allude to a period of time in the not.-too-distant future when the human race will be forced to live with the fact that "there is no planet B. This collaboration, which marked the first time the renowned museum. exhibited in the United States, featured works by Kim Abeles, Dan Perjovschi, Alexander Obraztunov, and Denis Sinyakm As in other years, the inspiring artwork sent a powerful message to viewers, this time opening their eyes to the urgency of climate change.</t>
  </si>
  <si>
    <t>30 Years of NRDC Victories in Southern California</t>
  </si>
  <si>
    <t>CAlifORNiA HAS beeN At the VANguard of environmental policy for decades, passing first.-of•its•kind laws that have served u models across the country and around the globe. In 1989, NRDC became the first national environmental organization to plant roots in Los Angeles and establish an office dedicated to protecting the region's public health and unique natural heritage. To commemorate the 30th anniversary of NRDC's Southern California office-and our three decades of hard~fought victories in Los Angeles-the Board of trustees hosted a festive dinner. Honorees were Kelly Chapman Meyer, a trustee since 2012, and NRDC Western Director Joel Reynolds, who has been at the helm of the office since its inception. These two individuals have been instrument.al to the institution's success in Los Angeles and beyond. From defending low income neighborhoods facing environmental discrimination to protecting vast swaths of coastline from rampant development, NRDC's Southern California office has worked tirelessly to make the region a healthier place to live.</t>
  </si>
  <si>
    <t>A Monumental Moment: Presserving the Beauty and Wonder of our Public Lands</t>
  </si>
  <si>
    <t>HosteD BY tHE SAN FRANCISCO office, 300 supporters and friends came together at San Francisco City Hall to celebrate NRDC's long-standing fight to protect monuments and public lands. "A Momunental Moment" featured a panel discussion-moderated by Jamie Redford., cofounder of KPJR Films and co founder and chair of the Redford Center- centered on the importance of adding Indigenous voices and experiences to the conservation and management of public lands. The lively discussion featured former NRDC president Rhea Suh; Hillary C. Tompkins, a partner at Hogan Lovells, LLP, and a former solicitor in the U.S. Department of the Interior; and Abby Abinanti, chief judge of the Yurok tribal court and the first indigenous woman admitted to the California bar. The event was an inspiring night that further enforced the continued importance of safeguarding our natural heritage for future generations.</t>
  </si>
  <si>
    <t>NRDC's Night of Comedy</t>
  </si>
  <si>
    <t>IN PARTNERSHIP WITH DISCOVERY. INC .. NRDC held our biannual Night of Comedy benefit at the New-York Historical Society. The event brought together 400 guests and raised a record $1.8 million. Guests enjoyed a spectacular lineup of comedians, including Mike Birbiglia, 'tiffany Haddish, Hasan Minhaj, John Mulaney, John Oliver, and Sarah Silverman, with Seth Meyers as our emcee. Guests enjoyed an after-party with great food, music, and dancing. David Zaslav, Discovery's president and CEO, was honored that evening with a special award for his inspiring leadership and work helping to protect the planet. We are extremely grateful to NRDC Trustee Anna Scott Carter for her vision and leadership in helping to make this event a great success.</t>
  </si>
  <si>
    <t>Fueling the Movement</t>
  </si>
  <si>
    <t xml:space="preserve">Seven hundred staff members across eight offices. Two million social media followers. Three million members and online activists. As NRDC has grown in size and reach over the past 50 years, so has our network of partners and allies. together, we've increased both the visibility of the environmental challenges we face and the pressure to address them. Whether by partnering with Hollywood producers or news networks to weave climate issues into story lines, crafting ad campaigns to help inspire more sustainable consumer habits, or elevating perspectives of communities not often represented in the environmental movement, we continue to motivate new allies to join the fight. A healthier planet is possible when we rally for change together. </t>
  </si>
  <si>
    <t>Plant Forward: A Dinner to Combat Climate Change</t>
  </si>
  <si>
    <t>BAD HUNTER. AN AwARD wiNNlNG. vegetable~focused restaurant, was the backdrop for '' Plant Forward," a fund~ raising dinner focused on the connection between food and climate change. The event was hosted by Amanda Hanley, co~chair of NRDC's Midwest Council, along with cohosts and fellow Midwest Council cochairs Susan Manning and Doug Doetsch and Midwest Council members Lisa Fremont, Clarisse Perrette, Todd Smith, Marcia Friedl, and Carla and Hill Young. Guests enjoyed vegan and vegetarian dishes alongside a presentation from Sujatha Bergen, director of NRDC's Health &amp; Food division, who highlighted how everyday food choices can be powerful tools in the fight against climate change.</t>
  </si>
  <si>
    <t>Farm-to-Table Dinner</t>
  </si>
  <si>
    <t>NRDC'S EIGHTH FARM TO TABLE dINner benefit took place at williamsburg's North Brooklyn f'arms, where more than 100 guests enjoyed an evening of cocktails, bluegrass music, a farm tour, and a dinner catered by the popular neighborhood restaurant Marlow &amp; Sons. The event-attended by NRDC trustees, major donors, New York Council members, and E2 members-also included remarks from NRDC Chief Counsel Mitch Bernard and senior attorneys Margaret Brown and Jen Grossman. NRDC's experts discussed their efforts to create transformative change locally as they work to advance a sustainable, healthy, and equitable food system.</t>
  </si>
  <si>
    <t>LOL: A Comedy Benefit for Our Planet</t>
  </si>
  <si>
    <t>IN THe LEAD·UP TO EARTH DAY, NRDC hosted a stand-up comedy event at Chicago's Sleeping Village to raise a younger audience's awareness of climate change. Matty Ryan of the Parlor Car comedy show curated an incredible lineup featuring some of Chicago's top comedians, including Alex Kumin, Erica Nicole Clark, Azhar Usman, Adam. Burke, and Chastity Washington. Delicious food and drinks from the local restaurant Lonesome Rose were provided by event partner Land and Sea Dept. Afterward, legendary house DJ Duane Powell kicked off a dance party for guests.</t>
  </si>
  <si>
    <t>All In: 2018 Annual Report</t>
  </si>
  <si>
    <t>If there’s one question I have been asked time and again during these tumultuous days, it is: “How do you stay hopeful?” And what I reply is that I see hope all around me. It’s in all our actions I’ve seen up to this critical point of inflection—and reflection. To me, our actions have formed a clear beacon of hope in our fight for the environment, climate, and a healthy world for all. I see it in the evidence of the progress we have achieved. Progress in a historic midterm election with the highest level of voter turnout in a whole century, with results that ushered in the most diverse group of representatives bringing the environment to the forefront—1,400 candidates committed to 100 percent clean energy by 2050 and notable pro- environment gains, including 46 representatives and 10 new green governors. Progress made in no small part by the incredible team at NRDC. Like our attorneys, who have scored major victories in 22 out of the 26 resolved cases in the last two years—proving to be one of the strongest firewalls against the Trump administration’s devastating assaults on the environment and public health. Just this year, we stopped the construction of the Keystone XL pipeline, protected the Northeast Canyons and Seamounts Marine National Monument for good, and secured the legality of the California ivory ban. Progress from the ousters of two ethically bankrupt gov- ernment officials—U.S. Environmental Protection Agency Administrator Scott Pruitt and U.S. Department of the Interior Secretary Ryan Zinke—thanks to the steadfast drum- beat of NRDC’s supporters and members. And progress from September’s Global Climate Action Summit, with more leaders making more decisive commitments to act on climate change, including 70 cities committing to net-zero carbon by 2050, and the many state, regional, and city governments and multinational companies committing to zero-emissions vehicles. At the same time, we have never been more determined to keep pushing forward, as the challenges ahead of us are immense. We are plainly seeing the effects of a warming planet, from the devastating wildfires across California to the intense rainstorms that repeatedly drench the Southeast. Confirming what we’ve witnessed, both the October report from the United Nations Intergovernmental Panel on Climate Change and November’s National Climate Assessment issued urgent, stark warnings—that this clear and present danger of climate change will only get worse unless we act swiftly. And adding to the challenges set before us, we have a federal government that remains antagonistic to climate action. But none of this will keep NRDC from its un- wavering fight for a livable future—and we’ll do so on every front and with every tool available, with collective power and voice, through inspiring partnerships. There is a green awakening afoot in Congress, and the time is now for NRDC to continue to identify unique opportunities to push for the progress we need, including working with government representatives who understand the urgency of the issues and figuring out how to move the needle on climate in creative ways. On the state level, we will also work with newly elected governors in Colorado, Nevada, Maine, and elsewhere to make clean energy a priority. And we will keep providing the winning cities for Bloomberg Philanthropies’ American Cities Climate Challenge with the technical support they need to turn their carbon-reduction goals into reality while creating green and inclusive economies for our communities. There is one current that runs through all of this work: the passion and participation of our members and activists—a movement that is now well over three million strong. It is thanks to the power of your voices and inspiring actions that we are able to make meaningful progress. And no matter how tough things may seem, we are beyond grateful for the opportunity, every single day, to work toward the common goal of protecting this home we share. With the benefit of hindsight, it is clear now that 2017 sowed the seeds of opportunity and 2018 allowed us the chance to nurture and give these seeds what they needed to flourish into the exact actions that are required—into political action, policy action, legal action, and people action. Now we will continue on this upward trajectory, toward true change.</t>
  </si>
  <si>
    <t>A Public Health Advocate for Los Angeles Port Communities</t>
  </si>
  <si>
    <t xml:space="preserve">Many people blame Los Angeles’s notoriously clogged freeways for its smog problem. What should they know about the role of its ports? Melissa Lin Perrella: In the 1980s, Los Angeles was known for the thick haze that just hung over the city. Today it still ranks as the most ozone-polluted metro area in the country, but it’s significantly cleaner than it once was. Cars contribute, of course, but the ports are actually the largest contributor to L.A.’s smog problem. To give you a sense of their size, the Los Angeles and Long Beach ports, which are neighbors, make up the San Pedro Bay Complex—the ninth-busiest container port complex in the world. It handled almost a third of the country’s containerized trade in 2017. When we talk about the traffic at the port, we aren’t just referring to the ships, which emit diesel exhaust, but also to the trucks and trains and equipment that transport all the goods. How has your work made a dent in L.A.’s air pollution? It started back in the 1990s, when the Port of Los Angeles proposed expanding its China Shipping terminal. We already knew the health impacts from diesel exhaust—the elevated risks of heart disease, of asthma, of cancer. Residents were concerned and came to us for help. So with a coalition, NRDC challenged the expansion. We proved that the port violated the California Environmental Quality Act by not disclosing how the project would impact health and by not doing anything to minimize that impact. The settlement that came out of that fight included a much cleaner version of the original project. Environmentalists and the surrounding communities took on one of California’s largest economic engines—and won. It was a wake-up call for the ports that they could no longer do business as usual. After our lawsuit, the ports began adopting—for the first time— clean air policies and health goals. That work continues today. Who are your main allies in this fight? It’s not just environmentalists that are paying attention to port pollution. It’s really the frontline communities, the ones affected. About 900,000 people live in the area surrounding the ports, called the Los Angeles Harbor region. Almost two- thirds are people of color. They’re deeply invested in this fight because even with the progress we’ve made, they still have higher cancer rates from diesel pollution than residents else- where. And industry is still pushing for new polluting port projects right by schools and homes even though cleaner alternatives exist. NRDC would not have seen as much suc- cess as it has over the past 20 years had it not been for these residents, who know the ports are putting their families at risk and have let every politician hear about it. We’re also working within coalitions. The Moving For- ward Network has been instrumental. It’s a national coalition that works to reduce the public health impacts of our freight transportation system. NRDC is a proud member. We’re working alongside community organizations, universities, faith-based groups, and other advocates. The only way we’ll get there is if everyone feels invested and everyone brings what they can to the table. What’s your next goal? Recently, NRDC and its coalition partners persuaded the mayors of Los Angeles and Long Beach to sign a joint executive directive that set the goal of 100 percent zero-emissions trucks serving the ports by 2035 and all zero-emissions cargo handling equipment by 2030. Keep in mind there are about 13,000 trucks that make multiple trips to the ports every day. We are now working to ensure the ports take the necessary actions to make these goals a reality. While this is a local story about cleaning up two ports, could it offer lessons for others facing similar issues? Yes! Innovative technologies and policies are being adopted in Los Angeles and Long Beach, and ports around the world are watching. We’re changing the industry. Community members and government officials regularly reach out to NRDC for advice. With that said, we still have a lot of work to do. We are constantly holding the ports’ feet to the fire. Our work won’t be done until we have clean air to breathe. </t>
  </si>
  <si>
    <t>10 Years of Building Climate Resilience in India</t>
  </si>
  <si>
    <t>When NRDC first started working in India a decade ago, you could fit all of the solar companies and financiers in one room. This past October, more than 10,000 people attended the second annual Global RE-Invest Conference outside New Delhi, an event that showcased some of the hundreds of renewable energy companies that have since opened their doors in India. “The focus at the conference was not just on large-scale solar projects but also on off-grid distributed energy projects, which India needs,” says Madhura Joshi, a Delhi-based clean energy consultant with NRDC’s India program. After all, with nearly 240 million Indians lacking reliable electricity, the country’s leaders are striving to deliver power to those underserved markets. India—the world’s third-largest emitter of greenhouse gases—aims to both bring people out of poverty and meet its Paris Agreement targets, a critical goal for NRDC and our partners. That includes generating 40 percent of its electricity from sources other than fossil fuels by 2030, which India is well on its way to achieving. “As India works to fulfill its climate pledges, it continues to show the world that com- bating climate change is compatible with rapid economic growth and rising standards of living,” says Anjali Jaiswal, senior director of the India program. The push for clean energy hasn’t been the only focus for the India program since NRDC began work there in 2008. It is also partnering with local groups to address India’s mounting toxic air pollution problem, a public health challenge inextricably linked to climate change. “We’re studying and addressing heart disease, asthma, cancer risk, and stroke, among many other health effects,” says Vijay Limaye, a climate change and health science fellow at NRDC. Recently, NRDC and partners released the updated Air Information and Response (AIR) Plan, originally launched in 2017 with officials in Ahmedabad, the largest city in the western state of Gujarat. NRDC worked with the group to put in place a health-based air-quality index warning system and improve health risk communications to inform citizens about unsafe pollution levels, with a focus on protecting children’s lives. The AIR Plan was one of many initiatives showcased at an affiliate event highlighting climate actions in India last September at the Global Climate Action Summit in San Francisco. NRDC public health experts, including senior scientist Kim Knowlton, also highlighted the pioneering heat action plan implemented in Ahmedabad, a program that has helped to avoid more than 1,100 deaths annually since its launch in 2013 and has since scaled to 30 cities across 12 Indian states. The plan uses low-cost measures such as cool roofs (coated to be more reflective and absorb less heat) and a color-coded early-warning system in which forecast temperatures are printed in newspapers and posted on social media to improve public preparedness. “Just as the major environ- mental problems are linked, so are the solutions,” Knowlton says. With South Asia facing increasingly brutal heat waves, building heat resilience has become another priority for its leaders, particularly those who rep- resent India’s most vulnerable communities that have compounding risk factors, such as a lack of electricity or limited access to water. “India is show- ing the world that in our fight against climate change, we can take smart steps right now to protect millions of people from deadly heat waves,” says Sayantan Sarkar, a Delhi-based climate consultant with NRDC, “and it’s cost effective and sensible to create similar plans across Indian cities and states.” As NRDC works with city officials as well as health-care workers, emergency responders, and the Indian Meteorological Department to expand heat action plans to all 17 heat-prone states in India, the lessons learned—and partnerships built—can serve as a template for other cities, states, and countries working to address the growing burdens of air pollution and climate change on their citizens’ lives. “There’s tons of work to be done in India, but in 10 years, NRDC has seen significant progress,” says Poonam Sandhu, a clean energy and climate consultant with the program. “We hope to work with our partners to make this vibrant country become a climate leader.”</t>
  </si>
  <si>
    <t>A Voice for Environmental Justice in the Windy City</t>
  </si>
  <si>
    <t>Your road to environmental advocacy began, essentially, in your own backyard when you realized your family was being exposed to industrial pollutants. Why did you decide to fight instead of move? Gina Ramirez: I’m a third-generation resident of the neighborhood. My great-grandparents immigrated here from Mexico in 1933, and it’s now a whole community of multigenerational immigrant families. I loved my childhood growing up on the Southeast Side, but I also didn’t know that the smokestacks and black mounds near my house were a health concern. This brings a different narrative to my advocacy, from the perspective of an impacted person, but also as someone who loves the neighborhood enough to fight to make it better. People are going to outlive these factories, so there needs to be an investment in the people first. I want my son to not only have the same great childhood I did but also the same access to healthy air and safe spaces to play in as children in wealthier neighborhoods. We know better now, and the city of Chicago knows better—and needs to step up and protect public health that’s at risk due to pollution. In what ways do you hope Chicago steps it up in the next year? I’m a member of many community groups in my neighborhood, including the Southeast Side Coalition to Ban Petcoke and the Southeast Environmental Task Force. We’re asking for comprehensive land use changes. Because our neighborhood is zoned as a manufacturing district, a lot of dirty industry, like steel manufacturing, is allowed to keep coming in and keep leav- ing its waste behind. That means air pollution like petroleum coke dust, which comes from the oil-refining process and can damage the heart and lungs. That means high levels of the heavy metal manganese in the air and in people’s soil, which can cause neurological damage, particularly in children. So we’ve asked for a complete ban on manganese handling on the Southeast Side. We also need “red zones,” which stop more industry from coming into a neighborhood already dealing with cumulative pollution. How do you bridge your work with NRDC and with these community groups? I first learned about the petcoke problem once I started attending community meetings in 2014. It was at one of the Southeast Environmental Task Force Senior program assistant Gina Ramierez with her husband and son in their Southeast Side, Chicago, home; toxic petcoke piles left by oil-refining companies meetings when I first encountered NRDC, which sent its staff to explain a plan to help pass an ordinance on the handling of petcoke. This partnership has grown since I joined NRDC. I’m now going door-to-door to meet with more of my neighbors, some of whom still work in the area’s manufacturing industry, to talk about the health hazards and encourage them to come out for meetings with lawmakers where we can work together with NRDC to press for stricter laws against the pollutants in our community. What would you tell someone who notices a potential environmental hazard in their neighborhood, like you did in yours? Trust your instinct. If you’re smelling something foul, if you’re getting sick, put up a fight and scream it to the mountaintops. Knock on doors and ask, “Hey, does this seem wrong to you?” Then join forces, like my neighborhood did, with local and national coalitions. Strategize. The media will take notice, and people will get embarrassed. It’s unfortunate that city officials aren’t more proactive, but the city has been having meetings with us largely because we embarrassed them. It takes consistent pressure. Even when officials fine a factory, it can take six months for data to come out. Six months is a lifetime for a mother who’s worried about what her child is breathing. My son is already four. Every day he’s breathing polluted air while the city is waiting to get its act together. It’s not fast enough for me. I’m impatient—as any parent and anyone impacted should be.</t>
  </si>
  <si>
    <t>An Activist for Art and the Environment</t>
  </si>
  <si>
    <t>NRDC’s first artist-in-residence, Jenny Kendler, recently had a piece on view at the Storm King Art Center in New York’s Hudson Valley as part of an exhibition called “Indicators: Artists on Climate Change.” How did you work with her on it? Elizabeth Corr: Kendler created a sculpture featuring 100 colorful, reflective birds’ eyes—each representing a differ- ent bird species threatened or endangered by climate change. It helped NRDC talk about the importance of the Migratory Bird Treaty Act (MBTA), which is currently facing threats from the administration (see page 16). It was amazing to see the public response—families all coming to the exhibit together and relating to the art in different ways. An important part of this—and any—artistic project is that we’re also activating the work through a series of programming. For Kendler’s piece, we organized a “Day of the Bird,” a special day of activities that included a bird- drawing class with a live falcon, a musical performance, readings, and a panel discussion to spark conversation about the importance of the MBTA. It really allowed people to engage more deeply on the issue through a variety of media. What made you choose to partner with Storm King in particular? The Hudson River Valley has a big place in NRDC’s history. One of our first law- suits back in the 1970s was aimed at protecting the area from a Con Edison hydroelectric plant set to be built on Storm King Mountain. [The development would have irrevocably damaged the landscape’s beauty, sensitive eco- systems, and the local livelihoods that depended on the river’s health.] It feels like a full-circle moment to see Kendler’s art backdropped by a beautiful region we helped protect. But just as important, this is an important region for migrating birds. In general, we try to be purposeful in finding a place-based connection between the art and our advocacy work How does your work intersect with NRDC’s policy advocacy? Can art help make the case for legislative change? One example of this happened after a 2016 exhibition we worked on with Chicago’s Museum of Contemporary Photography. It spotlighted the dangers of petcoke, an industrial byproduct of tar sands oil processing that was being dumped near homes on the city’s Southeast Side (see page 30). The exhibition’s artists spent close to a year working in the community to learn about the impacts of the pollution and documenting aspects like the five-story-high piles of dust towering along the banks of the Calumet River. The exhibition was so meaningful because it really put pressure on the city of Chicago to pass an ordinance to clean up these petcoke piles and to have stronger regulations for how that waste was stored. It was, without a doubt, in part because these artists could help amplify the demands of community members and activists. You’ve been with NRDC for nearly 11 years. How has your approach to your work changed? In the beginning, I spent a lot of time trying to convince people why the perspective of the artist is important in environmental advocacy. I don’t have to do that as much now. It’s clear that artists have a critical role to play in solving climate change, in building awareness. I want art—and the collaboration and partnerships it brings—to continue to be one of the tools for NRDC. Because it’s really about channeling human voices on a human issue. And art is a way of bringing people who may feel alienated by a certain issue back into the conversation. You don’t have to be a policy expert to be moved by what you see.</t>
  </si>
  <si>
    <t>Climate Hearings Draw Massive Crowds</t>
  </si>
  <si>
    <t>Four years ago, our nation was poised to take the biggest step in its history to fight climate change. With the rollout of the Clean Power Plan, the federal government would set the first-ever limits on carbon pollution from power plants, the largest source of the pollution in the country. It didn’t take long for Trump’s U.S. Environmental Protection Agency (EPA) to undo that progress. Disgraced Administrator Scott Pruitt tried to suppress public comment on his initial proposal to repeal the Clean Power Plan and scheduled only a single hearing in Charleston, West Virginia, in the fall of 2017. But American citizens demanded more. Under pressure, the EPA scheduled additional hearings in three more cities in February and March 2018, where hundreds of NRDC activists and concerned citizens—including a group of some 200 young students from Oakland—showed up to support the Clean Power Plan. “We can’t afford to go backwards— the impacts of climate change are hitting home every day in California,” said Alex Jackson, legal director of NRDC’s California Climate Project, at the San Francisco public meeting. Meanwhile, during the open comment period, 212,000 people sent petitions opposing Pruitt’s plan. Then, in August, acting Administrator Andrew Wheeler announced a proposal for what amounted to a “Dirty Power Plan,” a thinly veiled bailout for the coal industry. If finalized, this rule would increase dangerous air pollution from coal-fired power plants, harming public health and stymieing efforts at the state and local levels to move toward clean energy and combat climate change. The agency again strove to limit feedback on its proposal by scheduling just one public hearing on its plan, in Chicago. NRDC staff attorney Lissa Lynch called it “sim- ply inadequate for meaningful public engagement” on the issue. In the face of this challenge, NRDC worked to alert 35,000 of its Chicago- area activists to the opportunity to speak out on their home turf. Ultimately, the October 1, 2018, event drew large crowds. “Scores of scientists, consumer and environmental advocates, public health experts, elected officials, and concerned citizens demanded that the U.S. EPA do better and strengthen our climate and health protections—not weaken them,” noted NRDC’s Midwest director for climate and clean energy pol- icy, Samantha Williams, who joined a bench of colleagues at the event to testify against this proposal. A similarly robust public response came after the Trump administration’s move to gut pollution and fuel economy standards for cars and trucks. At hearings the U.S. Department of Transportation and the EPA held in Pittsburgh; Fresno, California; and Dearborn, Michigan, in September, physicians, labor representatives, business owners, environmentalists, and parents and grandparents spoke up in opposition to this terrible idea. NRDC’s digital advocacy and fundraising team worked to boost turnout through a well-received action alert that generated more than 100,000 comments and recruited more than 40,000 new activists. The team’s senior director, Ben Smith, notes that NRDC’s All In activism program has succeeded in “getting people to do more than sign online petitions. They are out taking action in the community.” Smith says the strategy for the Clean Power Plan and clean cars hearings—generating interest through online petitions, then bringing people “up the ladder of engagement by turn- ing them out for off-line advocacy activities” by using emails, SMS, and social media—is becoming an increasingly critical tool in an era when our federal government is working to suppress pub- lic input on policies that affect us all.</t>
  </si>
  <si>
    <t>Working With Firefighters to Take On Toxic Chemicals</t>
  </si>
  <si>
    <t>Until a few years ago, it was difficult to find any upholstered furniture that wasn’t filled with toxic flame- retardant chemicals, which were added to these products in the name of fire safety. Despite that purported intention, little evidence exists to support the claim that adding flame-retardant chemicals is effective in preventing the spread of fire. Worse, these chemicals have been linked to cancer, reduced IQ, hyperactivity, and interference with hormone systems. During their production, use, and disposal, they also contaminate our air and water. “These chemicals have been showing up everywhere and building up in people, pets, and the environment,” says Avinash Kar, a senior attorney in the Healthy People &amp; Thriving Communities program. “Children are particularly vulnerable since they are still developing.” Because of these concerns, NRDC, together with a coalition of California-based groups that include the Center for Environmental Health (CEH) and the Consumer Federation of California, has spent years pushing to stop the inclusion of these chemicals in household products. And it isn’t just pub- lic health advocates who have fought for the change. NRDC has also worked closely with the California Professional Firefighters (CPF), who face alarmingly high rates of cancer as well as high exposure to toxic flame-retardant chemicals. “When a firefighter enters a structure fire, we’re surrounded by a haze of cancer-causing toxins, including those contained in a chemical flame retardant,” said Adam Cosner, Santa Clara County Firefighters Local 1165, in a video made with the NRDC Communications team that was distributed widely on social media in the summer and fall of 2018. “Historically, we fought fires that had natural fiber materials. The combustibles were wood and wool and cotton. They burned clean, they burned slow, and they burned cooler. Now our fires are plastics and synthetics and man-made materials, and because of that, everything else in the room is ignited as well.” Alongside our partners, we’ve seen numerous advancements on the issue over the years. These include an update of the upholstered furniture fire-safety standard in 2013, which provides for fire safety without the use of flame retardants. This was followed by the passage of the Toxic Furniture Right-to-Know Bill in 2014, cosponsored by NRDC with CEH and CPF, which gives shoppers clear information about the chemicals contained in their purchases. Then, in 2018, as a continuation of the campaign to address the ongoing use of these chemicals in many products, NRDC, CPF, and CEH worked with California Assembly member Richard Bloom on new state legislation prohibiting the sale of furniture, certain children’s products, and mattress foam that contain flame-retardant chemicals, which would go into effect in 2020. At a California Senate hearing in June, Cosner testified, saying, “These products are added to furniture in the belief that they are making them safer from fire. As a firefighter, I can tell you that these toxic retardants provide no meaningful fire-safety benefit.” The bill passed the legislature with bipartisan support and was followed by an action alert that resulted in thousands of California-based NRDC activists urging Governor Jerry Brown to sign it into law. In September 2018, the governor followed through, closing the loop on a significant public health issue. Given California’s market influence, this will reduce exposures not only for Californians but nationwide.</t>
  </si>
  <si>
    <t>NRDC's Partner to the Stars</t>
  </si>
  <si>
    <t>In this political climate, it’s increasingly hard to make people tune into the issues we find so critical. How does the partner- ships team help ensure our messages will break through? Pop culture and entertainment are one way of getting that attention, especially when we’re trying to attract young people to the issues. But we’re also trying to broaden our audience and create more diversity in the environmental movement in general. So when choosing celebrities and organizations to partner with, we look at who we’re trying to reach and who the best messengers might be to reach those audiences. Our work with Lin-Manuel Miranda is a great example of that. He speaks so passionately about Puerto Rico and the devastation it experienced after Hurricane Maria, and about how climate change is making the storms worse. He talks about these issues by putting their impact on people first— on people’s health, on people’s livelihoods—the same way NRDC does. Last year, we ran a campaign with Lin-Manuel and his wife, Vanessa, where people could donate to NRDC for a chance to win tickets to the opening night of Hamilton in London. He has this devoted audience of fans who want to win tickets, but they’re also really open to his ideas and therefore our message. You’re also seeking to increase brand awareness of NRDC across audiences to help spread the word about the issues we work on. What kind of partnerships have helped accomplish this? One recent example of this is our campaign with eBay, which has a built-in audience we want to speak to—in this case, the American Midwest. Our out- reach resulted in NRDC being chosen as eBay’s environmental partner for its Earth Month campaign in April. eBay auctioned off celebrity gifts, like a drum set from Questlove and tickets to Conan, on its site, with all the proceeds coming back to us. You worked with Funny or Die on the Get Out the Vote campaign prior to the 2018 midterm elections, which culminated in a viral video and a live event in Michigan. Why did you decide to use comedy to bring young people and new voters into the conversation? We had partnered with Funny or Die a few times, and when they launched their Glam Up the Midterms campaign, it seemed like a natural fit around our own Get Out the Vote campaign. The video—which featured the comedians and actors Billy Eichner, Randall Park, Mandy Moore, Kumail Nanjiani, and others—was based on the idea that young people can be apathetic voters. It was called “Nonvoters Anonymous” and had various nonvoters “confess” their excuses. Deep down, we were asking, how do we reach those people who have checked out of the process and remind them that their vote really matters? Funny or Die did a lot of research into youth campaigns and elections. Looking at what was resonating and what wasn’t, it found that shaming wasn’t going to work. Instead, the ultimate goal was to avoid talking down to young people and make them feel empowered to go vote. We wanted to say, “We understand you probably haven’t cared about this before—but now is the time.” Comedy helped us channel that message.</t>
  </si>
  <si>
    <t>Defender of Science—and the First Amendment</t>
  </si>
  <si>
    <t>During the Trump administration’s first two years in office, our judicial system has often served as the last line of defense against environmental and public health rollbacks. Have we faced anything like this? Michael Wall: This isn’t the first administration I’ve watched take shots at the environment, but the present assault is unprecedented in both scale and severity. There were once areas of agreement. For example, every administration until now supported a Department of Energy program that sets energy efficiency standards for appliances. President Reagan signed this program into law, and President George H. W. Bush strengthened it. Over the years, energy efficiency standards have saved consumers and businesses hundreds of billions of dollars on their utility bills and cut pollution. Yet we’ve had to sue the Trump administration to compel it to implement the program. To be sure, we’re winning— but why should we have to sue at all? What makes the Trump administration so vulnerable to these lawsuits? Are the original laws written too solidly to undo, or is the administration acting haphazardly? Sometimes this administration seems more interested in announcing decisions than in making changes that will sur­vive judicial review. The bedrock statutes that protect our environment have been around since the 1970s; the main statute that governs how agencies reg­ulate was enacted in 1946. These laws have well­ established meanings, and they limit arbitrary agency action. But the Trump administration doesn’t seem to care to comply. That’s probably partly due to sloppiness and partly due to disdain for the rule of law. In addition to threats to environmental regulations, we are also seeing attacks on freedom of speech. How has defend­ ing the First Amendment become part of NRDC’s mission? Our adversaries are increasingly try­ ing to criminalize environmental and public interest advocacy. We must fight back, and we have. For example, when powerful industry interests persuaded the Wyoming legislature to criminalize the collection of environmental data on public lands, we sued under the First Amendment—and won. The U.S. Court of Appeals for the Tenth Circuit, which includes much of the West, held that collecting data about endangered species or pollution for advo­cacy is a part of the process of creating constitutionally protected speech. Just like the government couldn’t prohibit newspapers from buying ink, the gov­ernment also cannot unduly burden—let alone criminalize—the collection of envi­ronmental data. This kind of advocacy is at the core of our right to participate in our democracy. And winning a case like this reverberates across the country. What do you feel most hopeful about as you face a mounting docket of cases against the Trump administration? I’m optimistic that we will continue to be successful in the courts. Most judges are not political. They see their job as enforcing the law as Congress wrote it. That message—law enforcement—is one we can take to judges of every political stripe and win. In the courts of the United States, the law matters, facts matter, and science matters. And the law and science are on our side.</t>
  </si>
  <si>
    <t xml:space="preserve">In my first full year serving as chair of NRDC, I’ve had the honor of having an up- close look at all that is required to make us the leader in protecting the environment and ensuring clean air, clean water, and healthy communities—and I’m continually humbled by your critical support. From representing our work at the Global Climate Action Summit in September to seeing the strategy behind our winning litigation, I’m proud to say that these challenging times have brought out the best from everyone in the organization, as measured by the successes we’ve achieved. Our continued success doesn’t happen by chance. In the past year, we’ve faced an unprecedented level of assaults from the current presidential administration on our public lands, our wildlife, our health, and our future. To counter them, it has taken NRDC’s world-class litigation, steadfast advocacy, policy expertise, and meticulous science, in addition to a particular relentlessness and dogged pursuit of our guiding values—a healthy environment and a stable, livable, and equitable future for all. From what I’ve seen, NRDC has done a lot more than defend our air, our water, and our environment from these attacks; we’ve made great advances in our continued fight. Our legal victories, including wins that protect endangered species such as elephants and the vaquita porpoise, have put a check on the administration’s destructive policies. Our partnership with Bloomberg Philanthropies’ American Cities Climate Challenge has provided strong evidence that the future of climate progress is necessarily intertwined with the abundance of economic opportunity. Further, we’ve made strides in our strategic plan and expanded our role in new ways, thinking of opportunities to draw in new supporters and focusing our efforts on additional priorities, such as getting toxic chemicals out of our products. We’re not content to sit still, and I know that the Board of Trustees, as well as the staff, know exactly how to continue to rise to the challenges and move forward. This includes deepening our partnership with the American Cities Climate Challenge to do as much as we can on climate at the city level in the absence of leadership from the federal gov- ernment. We’ll also leverage the relationships we have with states that are leading the way on climate policies, like my home state of California as well as Colorado and Illinois, particularly on clean energy—a huge piece of our strategy to stop the worst effects of cli- mate change. With every step, we’ll bring together the many players—from policymakers to activists to business leaders, here in the United States and internationally—who are needed to make real, lasting, and necessary change, and we’ll be all the stronger for it. These are extraordinary times and difficult circumstances, and NRDC is well- positioned to face these challenges. We will persevere in our fight—in concert with all our partners—to ensure a healthy planet and climate for everyone. We will not give up until we succeed, because our world and our future are too important. Thank you for your tremendous support. </t>
  </si>
  <si>
    <t>A Game Changer for Industry</t>
  </si>
  <si>
    <t>These days, we can’t count on federal agencies charged with ensuring a healthy environment and public health to carry out their duties. How has your strategy shifted to reflect this new landscape? Sujatha Jahagirdar: Given the gridlock we have seen in Congress and the regulatory stalemates, we’re working within the market. Because so many industries have be- come so consolidated, there’s an opportunity to make big changes quickly. In the food service industry, three companies own 75 percent of the market share. That means if you get three companies to commit to a change, you’ve trans- formed the entire sector. For example, NRDC is working with Compass—the largest food service company in the country—to help reduce its impact on global warming by pushing it to buy 30 per- cent less red meat and more vegetables over the course of three years. Livestock, especially grazers like cows and sheep, are incredibly resource-intensive to produce, and in the United States, beef is responsible for more emissions than almost all other foods combined. NRDC staff have also helped build the market for “imperfect” fruits and vegetables, healthy foods that otherwise have gone to waste given their off size or shape. That includes catalyzing development of Compass’s Imperfectly Delicious Produce program, which is now rescuing produce from farms across the nation. In another partnership, NRDC works with the food services and facilities management company Sodexo in piloting and evaluating the use of waste-tracking software, a tool we’re currently testing through our food waste reduction initiative in Nashville. How does NRDC help make the case to encourage industries to pursue changes like these? A big part of our advocacy work is per- suasion: insider lobbying. For example, we conduct and share case studies that offer examples of corporate innovators around the country experimenting with solutions to find new ways to tackle food waste and show companies how they can follow suit. We’re also demonstrating how much support there is for these changes, which is often very important. Companies recognize there’s a whole lot of public support for sustainability policies right now. That’s largely what’s driving it—consumer preference. In the case for climate health, that means plant-forward menus. People want healthier, more sustainable options. Who else are you pushing to be more sustainable right now? We’re working to convince Aramark, which is one of the top three service companies providing food to places like college campuses, hospitals, and stadiums. We’ve sent a letter signed by 70 organizations, from the Humane Society to Oxfam to the Sierra Club, asking Aramark to cut its purchases of climate-intensive foods. It’d be a really big deal, cutting their menus’ emissions by 20 percent. They’ve launched a pilot program, but expanding it nationwide is the next step. We’re also working on developing a scorecard to grade food service companies—like the ones that supply cafeterias and college campuses—on how climate- friendly their options are. We’re trying to facilitate a race to the top and publicly recognize those that are succeeding.</t>
  </si>
  <si>
    <t>Pulling Lethal Paint Strippers Off the Shelves</t>
  </si>
  <si>
    <t>Drew Wynne was fixing up the floor of a walk-in refrigerator at his Charleston, South Carolina–based start-up coffee company in 2017. The 31-year-old DIYer purchased Goof Off, a methylene chloride paint stripper, from Lowe’s. While applying the chemical, he wore gloves and a respirator. The following day, his business partner found him dead. After Wynne’s death, his devastated family learned that methylene chloride is responsible for dozens of fatalities in the United States, many of them contractors and DIYers. Its noxious fumes can cause liver toxicity and cancer and can even trigger heart attacks. For a decade, NRDC has worked to strengthen and reauthorize the Toxic Substances Control Act, with the expectation that the U.S. Environmental Protection Agency (EPA) would ban certain uses of methylene chloride and two other toxic solvents (NMP and TCE) under 2016 amendments to the law. During the final days of the Obama administration, the agency did finally propose to ban the specific uses of the chemicals— including use of methylene chloride in paint strippers—but President Trump’s EPA has failed for the past two years to adopt these rules. After four more deaths and under mounting public pressure and questioning from Democratic lawmakers, former EPA chief Scott Pruitt testified to Congress in May 2018 that he had “made the decision to proceed” with the ban. But neither he nor his successor, Andrew Wheeler, has made any discernible progress toward that supposed goal. In the face of such federal inaction, we joined together with Safer Chemicals, Healthy Families—a coalition of 450 organizations and businesses—and hundreds of thousands of concerned consumers to call on CEOs to stop selling paint strippers containing this dangerous ingredient. NRDC also purchased a stock share in Lowe’s in order to attend its June shareholder meeting to make our case directly to the board and CEO and planned a press conference prior to the meeting. Our calls were heard: After Lowe’s pulled the products from its shelves, Sherwin-Williams, Home Depot, Walmart, Canadian Tire, Auto- Zone, and Amazon followed suit. “All these retailers have agreed there are safer alternatives to methylene chloride,” said Brian Wynne, brother of the late Drew Wynne. “Sadly, their actions are too late for my brother and the many others who have been harmed or killed by these toxic products.” Shelley Poticha, managing director of NRDC’s Healthy People &amp; Thriving Communities program, noted that families like the Wynnes were key in educating consumers and inspiring so many to request the ban. “As a result, this victory signals that the chemical industry— with its vast financial resources, consultants, lobbyists, and a friendly EPA trying to dismantle toxics programs— won’t always get its way,” she says. In December 2018, NRDC submitted a 60-day notice letter to the EPA, informing it of the intent to sue over its failure to finalize a proposed ban on the use of methylene chloride in paint strippers. If agency officials continue to stall, our attorneys will see them in court.</t>
  </si>
  <si>
    <t>Making the Case for Energy Efficiency to— and for—All</t>
  </si>
  <si>
    <t>Has the conversation around energy efficiency changed in the Golden State since you helped develop the California Energy Efficiency Coordinating Committee in 2014? Lara Ettenson: For a long time, the main reason for focusing on energy efficiency was energy savings—to reduce air pollution and to stop the construction of new power plants. But we recognize that efficiency programs, like reducing the cost of an efficient refrigerator, also have an impact on people’s comfort and pocketbooks—especially in California, where we have an affordability crisis. Now we’re also focused on making sure that no community lacks the incentives, understanding, or opportunities to upgrade their homes and small businesses and lower their energy bills. Our committee is coordinating among 20 diverse groups, including consumer advocates, labor interests, social justice organizations, local governments, and the state energy agencies to ensure efficiency access for everyone. What has the committee been tackling lately? In 2018, the California Public Utilities Commission approved the first-ever set of business plans that manage the majority of the state’s energy efficiency programs and required mini- mum quality installation standards. In addition to meeting energy-savings goals, programs must be designed to serve customers living in disadvantaged communities. These decisions set the groundwork for California to equitably transition to a clean energy economy. California consistently made headlines in 2018 for picking up the federal government’s slack when it came to climate change. What was the significance of two of its biggest wins: a 100 percent zero greenhouse gas electricity bill and legislation related to the closure of the Diablo Canyon nuclear power plant? These bills, SB 100 and SB 1090, which NRDC advocated for, commit the state to fully eliminating carbon pollution from electricity generation before the middle of the century. This becomes critical as we continue to electrify things like our cars and heaters. Moving away from a direct reliance on oil and gas puts pressure on the electric grid. We want to make sure it’s clean and using smart technologies to be reliable. Likewise, when Diablo Canyon—California’s last nuclear power plant—closes in 2025, we can rest assured that low- cost, zero-carbon energy will be picking up the slack, rather than dirty energy that would ultimately increase emissions. We also made sure that the people being affected by these policies were ensured a transition into the new, sustainable economy, for example, through provisions funding worker retention and mitigating community impacts. What can these policies teach others looking to transition to a carbon-free energy economy? In many ways, the state is a microcosm for the entire world, given its size (almost 40 million people live here), economy, and diversity. Any state or nation will be able to look to California as a model. While there are still unknowns about making these goals a reality, California lawmakers are committing their state to finding answers and implementing affordable clean energy solutions—in recognition that the stakes of delaying innovation are too high.</t>
  </si>
  <si>
    <t>A Rallying Cry Against Offshore Drilling</t>
  </si>
  <si>
    <t>In January 2018, the Trump administration announced that it would move to open the entire Pacific coast to new federal offshore oil and gas leasing for the first time in 25 years. That announcement didn’t go over well in the Golden State. Opposition to offshore drilling is broad, bipartisan, and long-standing; a recent poll by the Public Policy Institute of California found that 69 percent of Californians oppose the expansion of offshore drilling, because of the history of oil spills and the threat that pollution poses to the state’s vibrant economy and sensitive ecosystems. Rallied by NRDC and other organizations seeking to protect the coast, thousands of activists in Southern California— on Santa Monica Pier and in Laguna Beach, Mission Beach, Ventura, San Luis Obispo, and Santa Cruz—participated in a day of action on February 3, 2018. That same week, Californians marched from the state capitol in Sacramento to a so-called public hearing on the proposal—where the U.S. Department of the Interior’s Bureau of Ocean Energy Management, which is responsible for managing offshore drilling, featured a propaganda film extolling the virtues of expanded drilling. It also limited opportunities for citizen comments. In the ensuing months, dozens of California communities passed resolutions opposing new fossil fuel drilling off their coastlines and fracking in existing offshore wells, and the Protect the Pacific coalition (of which NRDC is a member) has continued to push for more. Meanwhile, at the state level, NRDC, Heal the Bay, and more than 80 other organizations advocated for two pieces of legislation, AB 1775 by Assemblymember Al Muratsuchi and SB 834 by Senator Hannah Beth Jackson, to prohibit the California State Lands Commission from approving new leases or lease renewals for infrastructure that would lead to more oil or gas production from adjacent federal waters. In September, Governor Jerry Brown signed both into law. Last spring, Damon Nagami, a senior attorney who directs NRDC’s Southern California Ecosystems Project, spoke to a packed crowd as part of a panel hosted by the city of Malibu about how people can get involved, contact their representatives, and support organizations fighting to protect our oceans. He described the lawsuit filed by NRDC and several partner organizations shortly after Trump signed his executive order in April 2017 aiming to open the Arctic and Atlantic oceans, and potentially other areas, to oil and gas leasing. That case is moving forward. Nagami says he was heartened to see so many people turn out for the standing-room-only forum. “Their outrage and outpouring against this Trump administration plan was very inspiring to me,” he says. “I saw faces of folks from all differ- ent walks of life come out to say they oppose offshore drilling and Trump’s objective. They’re so glad to know groups like NRDC and our great elected local representatives are fighting back against this terrible plan.”</t>
  </si>
  <si>
    <t>The American Cities Climate Challenge</t>
  </si>
  <si>
    <t>Cities play a pivotal role in climate action: Together, they account for more than 70 percent of global greenhouse gas emissions and two-thirds of the world’s energy use. In fact, if U.S. buildings were their own country, they would rank third in the world in energy use. What’s more, residents of many of our nation’s cities are on the front lines of climate change, bearing the brunt of its effects, from heat waves to sea level rise. In light of recent new warnings by the U.N. Intergovernmental Panel on Climate Change, federal agencies, and other scientific bodies that we could see the worst impacts much sooner than expected if we don’t act swiftly and boldly, cities have a vested interest in doing just that. To help promote a sustainable future for urban residents, Bloomberg Philanthropies has launched a $70 million pro- gram for 25 ambitious cities to deepen and accelerate their efforts to tackle climate change. The cities that will participate in the Bloomberg American Cities Climate Challenge (ACCC) were selected because they understand their biggest environmental challenges and are committed to keeping the promise of the Paris Agreement, with concrete plans to cut emissions by reducing building energy use, increasing renewable energy, lowering vehicle miles traveled, and electrifying vehicles. In turn, this will improve the health and well-being of their residents and open up new economic opportunities. NRDC—which has maintained a dogged frontline effort to make America’s cities healthier, safer, and more equitable places to live—is proud to join with Bloomberg Philanthropies and Delivery Associates (a global advisory firm focused on working with governments to improve outcomes for citizens), as well as many other partners, to support the winning cities. NRDC will be a core partner working on overall project strategy, advocacy, outreach and education, and stake- holder engagement. We will deploy technical experts with expertise in buildings and transportation—the two main pollution-causing sectors in most urban areas—to create strong, durable policies for each city. By 2020, the 25 cities will achieve at least 60 mil- lion megatons of carbon emission reductions through ACCC initiatives alone, and they will hit their collective Paris Agreement targets with 28 per- cent reductions by 2025. “Mayors don’t look at climate change as an ideological issue. They look at it as an economic and public health issue,” says Michael R. Bloomberg, the U.N. Secretary-General's Special Envoy for Climate Action and founder of Bloom- berg Philanthropies. “Regardless of the decisions of the Trump administration, mayors are determined to continue making progress. The challenge will work with our country’s most ambitious may- ors to help them move further, faster toward achieving their climate goals.”</t>
  </si>
  <si>
    <t>The Guardians of Canada's Boreal</t>
  </si>
  <si>
    <t>More than 600 indigenous communities live within Canada’s boreal forest, one of the planet’s last great forests, at the crown of the continent. Their ancestors have resided here for millennia, but indigenous peoples are now facing increasing incursions from industry into their traditional territories, some of which have very little intact forest left. Activities like oil and gas development, mining, and bad forestry management—which wipe out about a million acres per year—threaten many parts of the boreal, undermining indigenous peoples’ right to control their land and impacting their way of life. Based in Ottawa, the Indigenous Leadership Initiative (ILI) aims to change that. The five-year-old organization works to strengthen indigenous nationhood and foster sound land conservation and management across Canada. One of ILI’s goals is the creation of protected areas that reflect tribal law and culture and, under indigenous management, help to sustain fresh water, populations of local wildlife (such as the iconic boreal caribou), and a stable climate. The organization’s director, Valérie Courtois, who is Innu, says indigenous-led conservation efforts across the boreal forest have a pivotal role to play in Canada right now, as the country plans to protect at least 17 percent of its lands by 2020, a commitment made under the United Nations Convention on Biological Diversity. Despite this pledge, many indigenous communities say that Canadian federal and provincial governments are not doing enough to protect the boreal. In response, ILI is spearheading indigenous-led management initiatives, including a national Indigenous Guardians Network to expand the work of those individuals who monitor the forest’s health, maintain cultural sites, protect sensitive areas and species, and engage in land-use and conservation planning. “It is our vision that with an increased presence of guardians everywhere in Canada, the whole system of land and resource management and protection would benefit,” Courtois says. For decades, NRDC has worked with indigenous conservation leaders in their quest to protect the boreal forest, whose trees and soils store more carbon than three decades’ worth of fossil fuel emissions. “This is a part of the world that’s still wild,” says Anthony Swift, director of NRDC’s Canada Project. “It’s home to a rich biodiversity for North America and is central to the lives and cultural practices of more than a million indigenous peoples. It also plays an indispensable role in helping us win the fight against climate change.” Given the importance of the boreal forest and the nature of the threats it faces, the “moccasins and mukluks on the ground,” as the guardians are often referred to, will hold the key to its protection.</t>
  </si>
  <si>
    <t xml:space="preserve">Standing Up to a Cabinet of Polluters </t>
  </si>
  <si>
    <t>The past two years are likely to go down as the worst in the history of the U.S. Environmental Protection Agency (EPA). Scott Pruitt’s brief term as EPA administrator included not only a flurry of ethics scandals but also an astonishing slew of environmental assaults. He overhauled and weakened key protections for our air, water, and health; used propaganda tactics to downplay the consensus around man-made global warming; and sidelined the important research of career EPA officials when making policy decisions. In response, NRDC launched a Fire Scott Pruitt campaign last spring that mobilized 133,000 activists to join the nationwide public call for Pruitt’s ouster. In July, after a series of question- able actions came to light, he resigned. “Ethics matter. So does a commitment to the EPA’s central mission,” says NRDC President Rhea Suh. “Scott Pruitt failed miserably on both counts.” In December, President Trump’s secretary of the U.S. Department of the Interior, Ryan Zinke, announced his resignation. Zinke’s leadership was another ethics nightmare, and while a growing wave of inquiries into his behavior may have ultimately sunk his tenure, the department chief also neglected the Interior’s most fundamental mission: to safe- guard public waters and lands. He exposed the nation’s spectacular wild places and sacred sites to the risk of industrial ruin for the sake of coal, oil, uranium, and gas profits and proposed one of the largest rollbacks of our bedrock Endangered Species Act in history. Nearly 40,000 NRDC activists spoke out against Zinke's actions in the weeks preceding his resignation, and during his tenure they fought alongside us to block his attacks on our natural heritage. Throughout the past year, our activists sent nearly 260,000 public comments to save monuments such as Bears Ears and Grand Staircase-Escalante, both of which NRDC is fighting to protect in court; more than 115,000 messages opposing rollbacks to the Endangered Species Act; and more than 325,000 messages opposing the department’s move to open up nearly every United States coastline to risky offshore oil and gas drilling. With our network of more than three million activists, NRDC has galvanized a fierce resistance to federal agency leaders who prioritize the interests of corporate polluters over the well-being of the American people. Pruitt and Zinke may be out, but the EPA’s current administrator, Andrew Wheeler, is a former coal industry lobbyist, and Zinke’s replacement, David Bernhardt, is an ex-lobbyist for Big Oil and Big Ag. We’ll be watching their every move, and if they follow in the footsteps of their predecessors, we’ll keep fight- ing back—in and out of court.</t>
  </si>
  <si>
    <t>Standing Up for Public Health</t>
  </si>
  <si>
    <t>October 2018 was supposed to be Children’s Health Month. But when President Trump shortened the event to a single day, then put the head of the U.S. Environ­ mental Protection Agency’s (EPA) Office of Children’s Health Protection on administrative leave, he sent his clearest sign yet that his administration had abandoned its responsibility to protect public health. It’s a pattern we’ve seen again and again since Trump took office, from his plan to weaken standards that limit lead and mercury emissions from power plants—safeguards meant to protect children from pollutants that can lead to asthma and other illnesses—to his full ­throated denial of climate change and willingness to leave Americans more vulnerable to the impacts of drought, flooding, extreme heat, and disease. Instead, Trump’s poli­cies have consistently prioritized the profits of polluters over people. NRDC is in court fighting the admin­istration’s reckless acts to roll back pub­ lic health protections against everything from toxic pesticides to lead in drinking water to dangerous air pollutants. Here are some of our most recent wins. In response to NRDC’s petition and legal action filed with our coalition of health, farmworker, and environmen­tal groups, a court ordered the EPA to finalize a federal ban on chlorpyrifos, a pesticide sprayed on food crops that is especially harmful to children and pregnant women. The agency has asked the court to rehear its case—not a sur­prise, given the administration’s ties to Dow Chemical, the company that makes chlorpyrifos—but NRDC continues to stay on top of this fight. In response to a lawsuit brought by NRDC and a coalition of health, con­sumer, and environmental groups, the U.S. Food and Drug Administration banned seven cancer­ causing chemi­cals found in artificial flavoring used in various foods and beverages. NRDC sued the Trump administra­tion after it suspended penalties meant to enforce automaker compliance with standards that decrease harmful air pollution and help Americans get more mileage from a gallon of gaso­line. The U.S. Court of Appeals for the Second Circuit found the suspension was illegal and ordered the penalties to be reinstated, adding teeth to fed­eral guidelines that guarantee cleaner tailpipes on our cars. NRDC and partners successfully intervened to support California in a case brought by the chemical giant Monsanto, which challenged the state’s listing of glyphosate—found in the company’s Roundup weed killers—as a known carcinogen. The victory is a win for science and democracy, and it sends a clear message that companies like Monsanto don’t get to tell states how to protect their people from dan­gerous chemicals.</t>
  </si>
  <si>
    <t>Powering a Resilient Future in Puerto Rico</t>
  </si>
  <si>
    <t>Architect and urban designer Jonathan Marvel has a vi- sion for healing the hurricane-ravaged communities of Puerto Rico, his birthplace, and it begins with the sun. From his current home in New York, Marvel followed the rash of storms that blew through the Carib- bean in September 2017. Shocked by the devastation left in Hurricane Maria’s wake—including the destruction of Puerto Rico’s electrical infrastructure, which cut off power for an estimated 3.4 million people—he vowed to help. Using his experience working with energy efficiency and environmentally friendly design at his New York– and San Juan–based firm, Marvel Architects, he developed a plan to bring solar energy to the people of Puerto Rico and set about securing funding. The plan was modeled on a successful recovery effort in the aftermath of Hurricane Sandy by a group called Power Rockaways Resilience. That fall, with Cristina Roig-Morris, a Puerto Rican also living in New York City, Marvel launched Resilient Power Puerto Rico. They decided to focus on repowering residential buildings, community centers, and the micro grid (local, freestanding power grids that operate autonomously from the central electrical system). Initial efforts have centered on the community buildings, a critical source of basic necessities like food, water, power, and information for neigh- borhoods across the island. (In many areas, up to 5,000 people live within a short walk of these hubs.) So far, the team has installed enough solar-plus- battery micro grids to power seven community centers; the goal is to equip more than 200 centers across all of Puerto Rico’s 78 municipalities. NRDC collaborated with Marvel and with the environmental justice community group Proyecto ENLACE on a trial installation in the San Juan neighbor- hood of Caño Martín Peña, one of the poorest in the metropolitan area and one of the hardest hit by Hurricane Maria. We are also developing a second solar- battery micro grid in Vieques, an island off the southeast coast of Puerto Rico. NRDC was grateful to have the opportunity to partner on the initial efforts. “A bottom-up network of distributed micro grids is starting to take shape across all of Puerto Rico,” notes NRDC senior attorney Luis Martinez, who is also from the island and focuses on strengthening renewable energy pro- grams. “Each installation is a replicable model of renewable micro grids that will be placed at critical infrastructure across the island and provide resiliency when the next storm strikes,” he adds, “hopefully helping to make the community infrastructure as resilient as the people who live there.”</t>
  </si>
  <si>
    <t>New Yorkers Ban Foam Coffee Cups and Clamshells</t>
  </si>
  <si>
    <t>Something is missing from New York’s ubiquitous street food carts and to-go counters this year. The white foam beverage cups and takeout food clamshell containers that became an ever-present litter and pollution problem in the nation’s largest city beginning the 1970s have finally been banned. The Big Apple joins more than 200 cities and counties that have prohibited the use of polystyrene foam food and beverage containers, which are environmentally problematic, in part because of their brittle composition. Discarded foam litters streets and sidewalks, parks and beaches, creating cleanup challenges for property owners and city sanitation employees alike. It also causes pollution problems as the containers enter street-corner storm drains and then get flushed into local rivers and bays, where small pieces of foam are often mistaken for food by fish and birds. The New York City Council sought to curb the use of these types of containers through a 2013 anti-litter and pollution- reduction law—legislation that NRDC helped pass. But a five-year industry litigation and lobbying campaign funded by the American Chemistry Council and the Dart Container Corporation (the world’s largest manufacturer of polystyrene food and beverage containers) blocked the law’s implementation. In the intervening years, NRDC defended the law and continued to push for action, joining forces with city officials and other environmental groups to keep attention focused on the issue. Even kids got in on the act. Last spring, New York City schoolchildren rallied outside City Hall on World Oceans Day to highlight the ongoing crisis of marine plastic pollution. The students had been studying the pollution as part of a unit led by the environmental education group Cafeteria Culture. “It should be our decision to ban foam because we live here in New York City,” said a fifth grader, Sharon, from Public School 15 in Brooklyn. “Innocent animals . . . have to deal with the mess that people make.” Finally, in October 2018, a New York State appeals court upheld New York City’s ban on these dirty materials. NRDC had participated in the rule- making and filed an amicus brief in the case, providing evidence refuting the plastic industry’s objections to the law and its claims that dirty foam could somehow be “recycled,” even though there is no independent market for this material. The ruling vindicated environmental activists who have fought to reduce litter and pollution on their streets, and it gives a jolt to worldwide efforts to cut back on the ever-growing amount of single-use plastics.</t>
  </si>
  <si>
    <t>Ocean Champion</t>
  </si>
  <si>
    <t>The recent win for vaquitas banned imports of Mexican seafood caught with gillnets, which had been entangling these endangered porpoises. How long has your team been working toward this goal? Giulia Good Stefani: It’s not often you get the opportunity with litigation to potentially save a species, and particu­larly a large­ brain social mammal like ourselves. It feels pretty special. NRDC’s Marine Mammal Protection Proj­ect has been working to protect the vaquita for a number of years. We brought this lawsuit about a year ago, after we’d tried various administrative avenues that didn’t spur agency action. The government is now fighting the litigation pretty hard—we have an appeal pending right now. But the Mexi­can government is very eager to get the embargo lifted, and we take that as a good sign that they’re motivated to put the necessary safety regulations in place. How close are we to zero hour for this specific species? The vaquita is terrifyingly close to ex­tinction. Two years ago, scientists esti­mated that there were 60 animals left and that the species is declining at the rate of half the population each year. Our best guess is about 15 animals left now, but it may be less than 10 at this point. The most encouraging news we have is that about six vaquitas were recently sighted, including a female with a calf. There are few sightings, and fewer pho­tos of vaquitas, right? Right, which is part of why the fight for vaquitas has been so hard. You have to show a human connection in what you’re litigating about. For an under­ water animal that’s been driven to extinction’s doorstep and is difficult to observe, that’s a challenge. What’s the next battle you’ll fight on behalf of our oceans? The vaquita fight isn’t over, and we’ll continue to defend the species. One thing, however, that keeps me up at night are the offshore oil and gas permits that the Trump administration recently issued to for­ profit companies to explore for oil and gas reserves in Atlantic waters, and the potential expansion of this activity on all our coasts (see page 58). But this admin­istration plays fast and loose with the law, and I look forward to seeing them in court. When you work that quickly and with that much disregard, you make a lot of mistakes.</t>
  </si>
  <si>
    <t>The Case Against Ocean Noise Pollution</t>
  </si>
  <si>
    <t>The ocean is a noisy place. Sound travels four times faster in water than in air, and many marine creatures have evolved highly sensitive hearing to help guide them through life’s most basic functions: foraging, finding a mate, avoiding predators, communicating, and navigating. But whale songs and dolphin clicks pale in comparison with the man­made sounds of the sea. The seismic surveys that companies use to prospect for oil and gas produce some of the loudest sounds we make in the ocean. Their relentless airgun blasts, which erupt every 10 seconds for months on end, can be heard thousands of miles away. Not only does this undersea cacophony make life hard for marine mam­mals, but it also injures and kills invertebrates like squid and scallops, and displaces fish, which can have a devastating impact on coastal economies. That’s why NRDC and our allies filed a lawsuit in December after the National Marine Fisheries Service issued five new permits allowing intensive airgun blasting in large areas off the Atlantic coast, from Delaware to central Florida. “This is a license for private, for­ profit companies to com­pletely change life in the sea,” says Michael Jasny, director of NRDC’s Marine Mammal Protection Project. “And it’s the first step in exploiting the ocean treasures we all own—all in a reck­ less quest for more fossil fuels that speed up climate change.” The fight to end harmful seismic testing is years in the making; after multiple groups of scientists warned the Obama administration about its widespread impacts, offi­cials eventually agreed that airgun blasting in the Atlan­tic was too risky. But shortly after taking office, President Trump disregarded that precedent. In April 2017 he issued an executive order attempting to open up public coastal waters to offshore drilling (see page 58) and the seismic surveys that come with it. “We’ll stand together with all the communities, coastal businesses, scientists, lawmakers, and commercial and recre­ational fishermen who oppose seismic blasting,” Jasny says. “And we will fight this illegal action.”</t>
  </si>
  <si>
    <t>Suing to Save Giraffes</t>
  </si>
  <si>
    <t>On average, trophy hunters bring at least one dead giraffe into the United States every single day. Addi­tionally, our country has imported more than 21,400 carvings of giraffe bones and 3,000 skin pieces over the past decade. Experts warn that these iconic mammals are facing a “silent extinction,” with their populations down by 40 per­ cent over the past 30 years and little attention paid to their disappearance. In April 2017, NRDC, the Center for Biologi­cal Diversity, the Humane Society of the United States, and Humane Society International asked the U.S. Department of the Interior’s Fish and Wildlife Service to list giraffes under the Endangered Species Act (ESA). The Trump administration failed to respond with either a determination or a date by which it would make such a decision, as required by law—so in December 2018, we sued. “Giraffes are headed toward extinction, in part due to our country’s importation of giraffe parts and trophies,” says Elly Pepper, deputy director of NRDC’s Wildlife Trade Initiative. An ESA listing would help restrict the growing trade, as well as potentially increase funding for conserva­tion efforts in Africa, where poaching and habitat destruction are also contributing to the giraffe’s decline. The Trump administration has routinely bolstered trophy hunting of African species, going so far as to fill its International Wildlife Conservation Council (IWCC) with pro­hunting lobbyists, NRA staff members, and celebrity trophy hunters. NRDC’s Wildlife Trade Initiative has been leading opposi­tion to the IWCC since its inception, with the team drafting comments and even nominating an NRDC colleague to serve on the council. Last August, together with our partners, we sued the administration to dismantle the group, arguing that the IWCC violates federal law. “The Trump administration would rather allow its rich donors to mount giraffe trophies on their walls than protect giraffes,” says Pepper. “It’s shameful—though unsurprising— that the Interior Department has refused to protect them under the Endangered Species Act, and I hope the courts will agree.”</t>
  </si>
  <si>
    <t>A Coalition Speaks Out for Our National Monuments</t>
  </si>
  <si>
    <t>As a kid growing up in Kansas, Hillerie Patton remembers learning “This Land Is Your Land” in first grade. Even as an adult, said the former employee of the Bureau of Land Management and resident of North Las Vegas, “when I go out on the public lands, I always think of that song. And whether you’re in Maine or Michigan or New Mexico or Nevada, it’s important that all of us take an active interest in making sure that these areas are here for all of us to enjoy.” Our public lands and waters have come under direct assault by a federal administration that values them only for their oil, coal, gas, timber, minerals, and prospects to exploit, privatize, and profit. But Americans are not standing quietly by. Attorneys with NRDC—along with other conservation groups, indigenous tribes, and scientists—have filed lawsuits against the government’s unprecedented plan to carve up the monuments, including Bears Ears and Grand Staircase-Escalante, contending that President Trump doesn’t have the authority to change the status of previously protected land. In addition, NRDC joined with the Next 100 Coalition—a group of civil rights, conservation, environmental justice, and community organizations, of which Patton is a member—to highlight stories from some of the 2.7 million people who have called for the protection of lands now under siege. Their impassioned arguments are a clear vision for a more inclusive approach to our country’s public lands, guided by respect for our vibrant cultures. “Our public lands should reflect the diversity of our history and the diversity of our populace now,” says Sharon Buccino, director of NRDC’s Land &amp; Wildlife program. “That diversity has increased—we weren’t nearly as diverse 100 years ago—but our public lands need to catch up.” Here are some of the stories from our collaboration.</t>
  </si>
  <si>
    <t>America's Most Important Bird Protection Law</t>
  </si>
  <si>
    <t>Just as bird lovers all around the world were celebrating the 100th anniversary of the Migratory Bird Treaty Act of 1918, this critical law—and all the birds it protects— came under attack by the Trump administration. The Migratory Bird Treaty Act (MBTA) makes it illegal to kill or injure any of the more than 1,000 bird spe­cies listed under the act. One of the country’s oldest wildlife protection laws, it has saved millions of birds every year and is credited with rescuing the snowy egret, wood duck, and sandhill crane from extinction. Everyday threats like power lines, communications towers, and oil waste pits can kill or harm tens of millions of birds every year. And then there are larger incidents. For example, the 2010 BP Deepwater Horizon oil disaster killed a million birds—and BP had to pay $100 million in criminal fines for violating the MBTA. But the Trump administration has significantly weakened the law to allow companies to get away with preventable bird deaths—no matter how egregious the act. Under the new interpretation by the U.S. Department of the Interior, indus­tries will no longer be held accountable. Birds don’t recognize borders, and so they desperately need federal protections. That’s why NRDC joined a coalition of national environmental groups last spring to file a lawsuit challenging the Trump administration’s move to eliminate longstanding protections for waterfowl, raptors, and song­ birds under the MBTA. Attorneys general from eight states— New York, California, Illinois, Maryland, Massachusetts, New Jersey, New Mexico, and Oregon—filed a second suit last fall pushing back against the dismantling of the law, adding more muscle in the fight to keep this vital bird protection intact.</t>
  </si>
  <si>
    <t>Blocking Keystone XL</t>
  </si>
  <si>
    <t>A federal court dealt a significant blow to the dirty tar sands pipeline in August 2018, stating that the Trump administration broke the law when hastily approving the project. Though this controversial pipeline—which would carry up to 35 million gallons a day of Canadian tar sands oil—had its permit denied by the Obama administration more than three years ago, President Trump revived the project from the dead as one of his first executive actions. Despite the challenges of fighting a corporate behemoth, Keystone XL’s many foes, including NRDC, refuse to give up. Trump and his corporate allies made little progress toward their goal as they strove to ram their project through during the administration’s first two years in office. In November, in another ruling on the case brought by NRDC and partners, a federal judge blocked construction on the pipeline. The U.S. District Court ruled that the Trump administration had relied on an outdated environmental review from 2014— which violates the National Environmental Policy Act, the Endangered Species Act, and the Administrative Procedure Act. The judge then ordered the U.S. Department of State to stop all construction and revise its environmental review. Dena Hoff, a Montana farmer and member­ leader of the Northern Plains Resource Council, one of the plaintiffs in NRDC’s lawsuit, called the ruling “a victory for common­ sense stewardship of the land and water upon which we all depend,” emphasizing the high stakes in this decade long battle. “Despite the best efforts of wealthy multinational corporations and the powerful politicians who cynically do their bidding,” she said, “we see that everyday people can still band together and successfully defend their rights.”</t>
  </si>
  <si>
    <t>The Right to Safe Water</t>
  </si>
  <si>
    <t>The levels of lead in Newark’s drinking water are some of the highest recently recorded by a large water sys­ tem in the United States. In the last three six­ month monitoring periods, Newark’s drinking water samples have exceeded the federal action level for lead, set by the U.S. Environmental Protection Agency. At one Newark home, lead levels reached more than 26 times the action level. The cause of these alarming results? City and state officials have continued to violate the Safe Drinking Water Act by failing to treat Newark’s water to prevent lead from flaking off from pipes into residents’ taps. Experts agree that there is no safe level of lead. Preg­nant women and children are most vulnerable: Even low lead levels are associated with serious, irreversible damage to developing brains and nervous systems. Lead exposure is also linked to fertility issues, cardiovascular and kidney problems, cognitive dysfunction, and elevated blood pres­sure in otherwise healthy adults. NRDC, alongside the Newark Education Workers (NEW) Caucus, is in court demanding access to safe drinking water for the residents of Newark. “Access to safe water should be a basic right for everyone,” says Al Moussab, a New­ ark resident and the president of the NEW Caucus. “How­ ever, for many working­ class people, it’s not. By joining this lawsuit, we hope to hold the city and state governments accountable for providing safe drinking water to every home and school in Newark.” Last fall, our litigation prompted Newark to offer water filters to some residents, but many more are in need. We’ll keep holding the city accountable, as we have and continue to do in Flint, Michigan.</t>
  </si>
  <si>
    <t>Joining Forces</t>
  </si>
  <si>
    <t>The American people send representatives to Washington, D.C., in order to secure the interests, achieve the goals, and advance the values that define us as a democracy. But recently, our federal leadership has failed to protect our basic human rights to clean air and water, our natural resources and public spaces, and a safe and healthy future. Against this backdrop of negligence, NRDC is collaborating with and amplifying the voices of a new—and in some ways unexpected—class of environmental leaders. Through shared resources offered by NRDC and our vast array of coalition partners—and the support of our network of three million activists— labor groups, cultural organizations, retailers, farmers, and firefighters are bolstered to take bold actions in pursuit of protecting the health of the public and this planet that we all share.</t>
  </si>
  <si>
    <t>Mobilizing a Movement</t>
  </si>
  <si>
    <t>Over the past year, NRDC members and activists spoke out at public hearings in support of critical environmental policies on the federal chopping block, rallied with their communities to protect local lands and waters from exploitation by industry, and marched in the streets on behalf of climate justice. They shared NRDC’s calls to action through social media—platforms that now include more than two mil- lion followers—and helped us generate a whopping 18 million NRDC petition signatures and public comments since the election of Donald Trump. And through our 2018 Get Out the Vote initiative, NRDC activists helped usher in the most diverse freshman class to the House of Representatives our country has ever seen, as well as a whole new crop of climate champions into state legislatures and governors’ mansions.</t>
  </si>
  <si>
    <t>Delivering Justice</t>
  </si>
  <si>
    <t xml:space="preserve">With the election of Donald Trump, NRDC vowed to fight the administration’s every effort to undermine our environmental and hu­man health protections. We have stayed true to that promise from day one. While the Trump administration spent its second year in office promoting polluters over public health, censoring science, and selling off our federal lands and waters to the highest bidders, we stepped up our litigation to protect the planet and its people and to hold corporate bad actors and negligent government agencies and officers to account. The result of our efforts in the courts, with the help of citizens who banded together and made their voices heard, has been a critical defense against these abuses of power. </t>
  </si>
  <si>
    <t>Local Activism</t>
  </si>
  <si>
    <t>Among the onslaught of alarming scientific reports on the planet’s rising carbon emissions and the increasingly severe impacts of climate change, there is one salve: those who spring into action and say, “We’re not going to stand for this.” All over the world, communities, cities, states, and courageous individuals are rising up and shaping their own healthier and more sustainable futures. The changes they are nurturing prove that the bulk of our energy can come from wind and sun, humans and wildlife can coexist peacefully, and clean air and clean water are the rightful inheritance of generations to come.</t>
  </si>
  <si>
    <t>Flint Activists Stand Up for Safe Drinkining Water</t>
  </si>
  <si>
    <t>DEFEND: 2017 Annual Report</t>
  </si>
  <si>
    <t>“The first time we heard that they were thinking of switching to the Flint River, we laughed,” says Melissa Mays, a resident of Flint, Michigan. “We thought it was a joke. Because there’s a ton of cars in there, shopping carts, and we knew that industry had dumped in the river for 100 years and didn’t clean it up.” In April 2014, immediately after their city decided to start supplying residents with water pumped from the polluted Flint River instead of continuing to buy municipal water from nearby Detroit, residents noticed dark, foul-tasting water flowing out of their taps. As Mays and fellow residents would later learn from independent tap water testing and the local Hurley Children’s Clinic, the water was highly corrosive and causing lead to leach from the city’s aging pipes directly into Flint families’ drinking glasses and into their bodies. These were incredibly troubling findings, as lead can cause long-lasting cognitive, behavioral, and health problems. A local pediatrician found that the percentage of Flint children with elevated blood lead levels had doubled—and, in some neighborhoods, tripled. Complaints by community members were initially ignored by the city and state, but Flint residents did not stay silent. Pastor Allen Overton, of Concerned Pastors for Social Action, and other community activists formed a group called the Coalition for Clean Water. Mays—a mother of three—confirmed that her family’s water was contaminated with lead through independent testing, hauled jugs of brown water to local civil gatherings, and continued to press city leaders for action. Yet for more than a year, city officials continued to dismiss the concerns of local parents, pastors, scientists, and journalists, calling the water-quality problems a mere bump in the road. The community’s trust in their government frayed. “I can’t even count the number of homes I went into to install filters,” says Overton. “We were in crisis mode. It was a real tough time.” Finally, in the summer of 2015, government officials began to take the problem seriously. Investigations by the ACLU of Michigan uncovered widespread water issues, and at the group’s invitation, NRDC stepped in to help. “They reached out to NRDC because they knew that we have expertise and a deep knowledge of safe drinking water laws and how to bring these types of environmental citizens’ suits,” says Dimple Chaudhary, NRDC’s lead counsel on the Flint case. Joining Chaudhary were NRDC attorneys Anjali Waikar, Sarah Tallman, and Jared Knicley, and legal fellow Evan Feinauer. The lawyers were fiercely committed to the case from day one, united in their devotion to the community they were serving. “This was about them,” says Waikar, “not about us.” In January 2016, Concerned Pastors for Social Action, Melissa Mays, the ACLU of Michigan, and NRDC together filed a federal lawsuit seeking to require the city of Flint and the state of Michigan to replace the lead pipes and to follow federal regulations for treating and testing the water. Two months later, NRDC’s legal team filed a preliminary injunction motion, supported by 1,200 pages of evidence and resident testimonies NRDC had collected, asking the court to require delivery of bottled water to people’s homes while their tap water remained unsafe. The court granted the request—an important step in the fight on behalf of Flint’s residents. “It was not fair just to expect people to go out and track down their own water, day in and day out,” says Tallman. Meanwhile, our lawyers kept up their fight outside the courthouse, too. “This kind of case really requires multiple tools in the toolbox to litigate,” says Waikar, who emphasizes the importance of building local trust. “It requires boots on the ground, especially when the relief you’re seeking has the potential to impact an entire community.” In March 2017, just a little over a year after the suit was filed, the state of Michigan and the city of Flint agreed to replace the lead pipes and to put an effective lead-monitoring system in place. As part of the $97 million settlement, authorities have three years to examine water service lines for at least 18,000 homes and replace those made of lead or galvanized steel. The settlement also guaranteed continued funding for health recovery programs, the extension of bottled water distribution programs, and expansion of a home filter installation program. There’s still a lot of work to be done in Flint—not the least of which is ensuring that city and state officials follow through on their obligations to the people they serve. Yet for the city’s courageous residents and community activists, the court victory has provided a ray of hope. “The state of Michigan didn’t expect what happened, which was for all of us to stand up, become educated and organized, and fight back,” says Mays.</t>
  </si>
  <si>
    <t>Nebraska's Keystone XL Pipeline Resisters Keep the Faith</t>
  </si>
  <si>
    <t>Not long after Art and Helen Tanderup retired, TransCanada began trying to claim areas of the couple’s 160-acre Nebraska farm so the energy company could run its Keystone XL pipeline a mere 600 feet from their house. The company was negotiating easements with local landowners in order to secure a route for its multibillion-dollar project, a 1,179-mile-long pipeline that would transport a minimum of 830,000 barrels of dirty tar sands oil per day from Canada’s boreal forest across the U.S. border and down through this midwestern state. Owned by Helen’s family for more than a century, the Tanderups’ home sits in Nebraska’s eastern sand hills and directly over the Ogallala aquifer, a primary source of water for a vast stretch of the country’s agricultural heartland. “We have two kids, and we hope to pass this farm on to them and our grandchildren,” Art says. “If this pipeline’s here, we don’t know what we’ll do.” Although TransCanada had some early takers, many Nebraskans along the proposed Keystone XL route questioned the pipeline’s safety, the risks to their water supply, and the legality of the oil company’s tactics. With the help of an organizer named Jane Kleeb, Republicans and Democrats, ranchers and native tribes, country folk and city dwellers banded together with the organization Bold Nebraska to forge a unified resistance to Keystone XL. Part of the battle cry for the pipeline-fighting Tanderups and others has been to “leave tar sands in the ground” and invest instead in renewable energy sources as a means to address global climate change. It’s a fight that NRDC has been championing for more than a decade, in partnership with other environmental groups and First Nations communities that have inhabited Canada’s boreal forest for thousands of years. When the tar sands oil industry began working to exploit the forest in the mid-1990s, members of these communities spoke out, detailing the risks of the oil operation to their water, their fishing and hunting traditions, and their health. In 2005, they invited Canadian activist groups and NRDC to Alberta to talk about tar sands, and they asked for help in stopping the devastation of the boreal. Shortly thereafter, NRDC launched the first campaign by a U.S. organization against the expanding tar sands industry. “We had to show people that the United States was a driver for what was happening up there,” says Danielle Droitsch, senior policy analyst for NRDC’s Canada Project. “It was the United States that had the solution and ability to effect change.” Meanwhile, the people of the Cornhusker State have continued their opposition to the Keystone XL pipeline. Anthony Swift, director of the Canada Project, says, “There’s no question that Nebraskans know more than most people how high the stakes are.” They’ve kept up their fight through years of protest and courtroom battles, a rigorous U.S. State Department environmental review that echoed the concerns of pipeline resisters, and the conflicting decisions of the Obama administration to reject Keystone XL and the Trump administration to later authorize it. Many Bold Nebraska members testified during public hearings before the Nebraska Public Service Commission (PSC) in the spring of 2017, and some returned to the podium as registered interveners a few months later, when five days of formal arguments led the PSC to issue an official decision denying the company’s preferred route through the state. Outside Nebraska, the battle is simultaneously playing out in federal court in Montana, where NRDC, Bold Alliance, and partner groups Northern Plains Resource Council, Center for Biological Diversity, Friends of the Earth, and Sierra Club have sued the Trump administration for unlawfully issuing a cross-border permit for the project. Though the administration and TransCanada pushed to have the lawsuit thrown out, a federal judge denied that request—further bolstering the efforts of NRDC, Bold Nebraska, and other groups working to stop Keystone XL once and for all. Currently, Bold Nebraska is hosting meetings to bring together concerned landowners and other community members in the counties newly affected by Keystone XL’s revised route. Their fight has been long, but Kleeb and her community keep the faith. How do they do it? “We fundamentally see this as such a wrong project that for us there’s no other way to look at it,” she says without hesitation. “We have no option but to think that our work will stop this pipeline again.”</t>
  </si>
  <si>
    <t>Our Coasts are Not for Sale</t>
  </si>
  <si>
    <t>“The bottom line is this: Where you drill, you spill,” says Franz Matzner, NRDC’s deputy director for federal campaigns and one of the ocean protectors leading the battle against offshore drilling. “Even a smaller spill puts pollution in the ocean and in the air, degrades the environment, and affects communities. In short, the only real protection from offshore drilling is no drilling.” To that end, NRDC has been defending the United States’ outer continental shelf from offshore drilling since the organization’s founding in 1970. The team dedicated to safeguarding these vast areas of publicly owned coastal waters includes policy experts, attorneys, and marine scientists. In December 2016, a campaign conceived and led by NRDC secured a major victory with President Obama’s issuance of a permanent ban on drilling in 98 percent of U.S. Arctic waters and huge swaths of the U.S. Atlantic. “For those of us who were at the center of the fight, it was the most exciting and gratifying professional moment that any of us had ever known,” says Niel Lawrence, NRDC senior attorney and Alaska program director. Just four months later, however—and in a clear kowtowing to international oil conglomerates— President Trump announced his America-First Offshore Energy Strategy, an executive order attempting to put Atlantic and Arctic waters back on the drilling map. Then, this January, in response to Trump’s order, U.S. Department of the Interior Secretary Ryan Zinke unveiled a five-year leasing proposal that would open nearly all our federal waters—more than 100 million acres combined in Alaska, the Pacific, the Atlantic, and the Gulf of Mexico—to dangerous development. It was by far the most extreme plan ever proposed and coupled with news just days earlier that the administration wanted to roll back offshore drilling safety regulations adopted after the Deepwater Horizon blowout of 2010. OUR COASTS ARE NOT FOR SALE From left: Deer Isle, Maine, one of many American coastal communities that could be devastated by offshore drilling; a polar bear in the Arctic National Wildlife Refuge. Opposite: An oil rig in Alaska’s Beaufort Sea. Opposite page, from left: Mira/Alamy; Steven Kazlowski/Getty Images While the Trump administration seeks to give the oil industry the right to drill virtually every coast, cheaply and with inadequate safeguards, NRDC is long on experience when it comes to battling the industry and its lobbyists— and is not backing down. “From the outset, we argued for the permanent ban in part knowing that legally it should withstand any such rollback,” says Lawrence. “And we were prepared to challenge one in court if need be.” Indeed, in May 2017, NRDC and Earthjustice filed a lawsuit challenging the legality of President Trump’s attempts to override the Obama administration’s Arctic and Atlantic protections. NRDC is now preparing to challenge the Interior Department’s disastrous new leasing plan—and will be ready to litigate as needed to defend our oceans and coasts from the Trump administration. NRDC’s mission continues to generate bipartisan support. Along the Atlantic coast, says Alexandra Adams, a legislative director in NRDC’s Nature program, “communities spoke out loudly against drilling during the last administration, and they’re not going to be deterred now. They do not want the pollution or the economic risk that offshore drilling brings. And they refuse to threaten their way of life to enrich the oil industry.” Even inland, support on both sides of the political aisle remains strong. “We have senators from Wisconsin, Nevada, and Ohio standing up and saying, ‘Not on our watch. We’re going to respect these public waters because they belong to us just as much as they belong to people from New Jersey and California,’” Matzner adds. “There’s a recognition that the negative impact of drilling will fall on the shoulders of everyone. Just as oil spills don’t respect boundaries on an ocean map, neither do the impacts of climate change, economic disruption, and air pollution.” Perhaps most important, NRDC is continuing to stand with legislators, thousands of communities, tens of thousands of businesses and organizations, and millions of people demanding that our public coasts be preserved. “This is a very potent moment for the administration,” says Matzner. “Just how far are they going to go in ignoring the public, the science, and even voices within their own party?”</t>
  </si>
  <si>
    <t>Pushing Boundaries with All In</t>
  </si>
  <si>
    <t>In his fateful announcement in the Rose Garden withdrawing the United States from the Paris climate agreement, President Trump worked his populist rhetoric into one of the speech’s most infamous blunders: “I was elected to represent the citizens of Pittsburgh, not Paris.” On Twitter, Pittsburgh’s mayor, Bill Peduto, whose Rust Belt city voted overwhelmingly for Hillary Clinton, wasted no time in firing back: “As the Mayor of Pittsburgh, I can assure you that we will follow the guidelines of the Paris Agreement for our people, our economy &amp; future.” Meanwhile, the citizens of Pittsburgh were organizing. In August, following a wave of intense heat and air-quality warnings, they joined their state representative for a citizens’ hearing to discuss their concerns about local climate impacts and to learn from a local resilience officer about how to push for a clean energy future. Many of the attendees had found out about the event through All In (allin.nrdc.org), NRDC’s new grassroots advocacy platform, which rallies citizens across the country to show up for marches, town hall meetings, and public hearings in support of environmental action. All In allows NRDC to home in on members in places where they can swing into action and make an on-the-ground difference at the right moment. NRDC launched All In to build on the outpouring of support for our mission following Election Day, which yielded a record-breaking 25 percent growth in our member and activist base, uniting three million individuals. In addition to informing members of local events in their area, All In shares petitions, offers updates (via email and text alerts) on key environmental battles that NRDC is engaged in, and encourages members to make phone calls to decision makers. Through the platform, we also coach activists on how to host outreach events in their own communities, such as volunteer phone-bank meetups—even providing tips for hosting such gatherings. NRDC’s approach of fostering city- and state-level action in the face of federal inaction is already seeing success. The hearing in Pittsburgh teed up an update to the city’s Climate Action Plan, which lists Pittsburgh’s strategies and goals to curb emissions, including the complete transition to renewable energy sources for municipal operations by 2030. Event organizers also filmed the discussion and sent the recording directly to the White House and to U.S. Environmental Protection Agency (EPA) Administrator Scott Pruitt. Amplifying local voices to influence decision makers even within the Trump administration is one of NRDC’s chief goals in mobilizing grassroots action—and it appears to be working. In November, a group of All In members came together at a Clean Power Plan hearing in Charleston, West Virginia, which, at the time, was the EPA’s only scheduled public hearing on the administration’s proposed repeal of the plan. Though NRDC has supporters in every state, for this hearing, NRDC focused on rallying its members specifically from West Virginia. “We felt that those individuals—their presence, their words—would make the biggest difference,” says NRDC senior campaign manager Claire Morgenstern. In response to the outreach, NRDC activist Amy Scott, a native West Virginian, testified, focusing on the dirty legacy of coal mining and the importance of supporting renewable energy. Scott noted that she spoke in the third hearing room at the West Virginia Capitol Complex—not only did the event require multiple rooms to accommodate the crowd, but the EPA also added a second hearing day. After that event, the agency eventually scheduled three more hearings in San Francisco; Kansas City, Missouri; and Gillette, Wyoming, in response to public demand. The devotion and enthusiasm NRDC’s superactivists have shown through their response to the All In calls to action are inspiring. Across the country, they are standing at the ready to defend our climate, public lands, waters, and health wherever and whenever they are at risk—for example, rallying in Salt Lake City in support of protecting the Bears Ears and Grand Staircase-Escalante national monuments on the same week that President Trump announced plans to shrink their size. “With All In, we asked ourselves how far our members will go to take actions on issues they care about,” Morgenstern says. “The answer is, pretty far.”</t>
  </si>
  <si>
    <t>A Latino-Led Push for Environmental Justice in California</t>
  </si>
  <si>
    <t>Like the Brady Bunch kids, Michael Anthony Mendez grew up in California’s San Fernando Valley. But unlike the Bradys, Mendez, who is Mexican-American, didn’t live in a roomy split-level on a tree-lined block. His neighborhood, the North Valley section of Los Angeles, housed two landfills but had no parks for the people—mostly immigrants—who lived there. Even its air quality was noticeably poorer than that of the wealthier parts of the valley. Today Mendez is an associate research scientist and the Pinchot Faculty Fellow at Yale University’s School of Forestry &amp; Environmental Studies. His early lessons about social inequity inspired him to pursue a career studying and advancing environmental justice and climate change action at the state and city levels. After earning a master’s degree in environmental policy and economic development from MIT, he served as a senior legislative aide in the office of California State Assembly member Cindy Montañez from 2003 to 2006. There, he primarily tackled brownfields, the contaminated former industrial sites that often sit idle due to the expense of remediating them. Mendez helped make it easier to redevelop brownfields and to do so in a way that would be beneficial to the local community. He also helped draft a law to ban the use of experimental pesticides—chemicals whose health effects are unknown—on K–12 public school grounds. That ban is still in effect today. Currently Mendez teaches graduate students about the disproportionate environmental burdens faced by communities of color and low-income communities—from sharing their neighborhoods with power plants and incinerators to drinking contaminated water. He also aims to show his students how residents can help effect positive local change, such as by lobbying for parks or improved access to clean beaches. Adrianna Quintero, an NRDC senior attorney and the founder of Voces Verdes, a group that encourages Latino leadership on environmental issues, says that having Mendez and other Latino environmentalists involved in academia is crucial. “The more we can have leaders excited and talking about this type of work to students who are eager to learn, the more likely we are to have a thriving and truly diverse and representative movement,” she says. Mendez’s colleagues at the Yale Program on Climate Change Communication recently released a national survey conducted for a report titled “Climate Change in the Latino Mind.” It shows Latinos in the United States are now more convinced than non-Latinos that global warming is happening and that it is the result of human actions. It also shows they are ready to act on this growing awareness, finding that “nearly three in four Latinos want industry, citizens, President Trump, and the U.S. Congress to do more to address global warming.” Further, Mendez’s own research highlights how, in California and elsewhere, people of color and Latinos in particular have played a central role in adapting and transforming neighborhoods to promote sustainable urban development. “Almost all of California’s environmental bills are authored by people of color,” Mendez says. He also emphasizes that legislators of color tend to hold more empathy for issues of environmental justice. Just look at last year’s environmental justice wins in California: Of 25 related bills taken up by the state legislature—from the Planning for Healthy Communities Act to the Equity and Transparency in Climate Act—the vast majority were authored by people of color, including many Latinos. “There may be a false perception that Latinos don’t care enough about the environment, but that’s not the case,” Mendez says.</t>
  </si>
  <si>
    <t>At the Helm of the Legal Resistance</t>
  </si>
  <si>
    <t>In the course of his daily work, NRDC Chief Counsel Mitch Bernard takes on big polluters, climate deniers, and their powerful allies. In his 30 years with NRDC, he’s racked up victories that have had—and continue to have—a major impact on America’s environmental policy. Now, after decades of progress in the fight to defend the health of the planet, NRDC must grapple with an American president who, as Bernard puts it, is “hell-bent on dismantling our environmental and human health protections— and at a pace that’s unprecedented.” To keep up with the onslaught of assaults, the legal team that Bernard oversees grew by almost 30 percent in the year following Trump’s inauguration and will continue to expand further. Bernard and his fellow attorneys have consistently shown how litigating on behalf of the environment is, in fact, litigating on behalf of people. In a recent lawsuit, a contingent of the team, led by senior attorney Dimple Chaudhary, represented the citizens of Flint, Michigan, in their battle for clean water and environmental justice. As a direct result of the suit, the government will spend $97 million to replace thousands of lead-bearing water service lines in Flint by 2020—a major step forward toward ending the city’s water crisis. Mitch Bernard NRDC Chief Counsel Elsewhere, a long-running case, first filed in 2000, has pitted Bernard and his colleagues Aaron Colangelo, a codirector of the Litigation team, and attorney Jared Thompson against Mallinckrodt, a chemical company that dumped up to 12 tons of mercury into Maine’s Penobscot River. But for the pressure brought to bear by citizen-inspired litigation, Bernard says, people in the Penobscot region would still be eating contaminated fish and shellfish, including Maine’s iconic lobster. State and federal governments were prepared to just leave the issue alone. But data generated by a court order in the case caused the state of Maine to close a 12.5 square mile portion of the river, protecting the public. NRDC and its local client, the Maine People’s Alliance, are now seeking a comprehensive cleanup effort. The Penobscot mercury case reinforced one of NRDC’s founding principles. “Polluters, no matter how powerful and no matter how well they’ve managed to escape government enforcement in the past, have to comply with the law,” says Bernard. “They must clean up the messes they make.” When he began his career, “the mainstream environmental movement was dominated by concerns for land and resources by themselves,” says Bernard. And while those original values persist, environmentalists have broadened their sense of what’s at stake and what deserves protection—such as our cultural heritage, our health, and universal access to clean water, clean air, and green space. In other words, advocates like Bernard believe the movement must defend not only our varied habitats but all their inhabitants, too. “The Trump administration, during its first year, has exited rapidly from [the executive’s] role as the primary enforcer of environmental laws,” Bernard says. “Citizens are going to have to fill that space.” Fortunately, a host of federal statutes exist to empower citizens to sue polluters directly when the government fails to act. Bernard notes that NRDC has added nearly 150,000 new members since Election Day 2016—a testament to their faith in the organization to head up the legal resistance against the administration and its harmful environmental policies. “Their outpouring of support for the work we’re doing is enormous,” he says, “and enormously gratifying.”</t>
  </si>
  <si>
    <t>Smart Growth and Steady Progress in China</t>
  </si>
  <si>
    <t xml:space="preserve">The China that JingJing Qian knew as a child and the China she currently calls home aren’t one and the same. Qian, the director of NRDC’s China program, grew up in Beijing and has observed the country of her birth transform from an agro-economic society into an industrial powerhouse. And with her outsider’s perspective— Qian spent many years abroad studying or working in London, California, and New York—she can attest to the fact that most of the country’s cities and many of its rural villages have modernized in terms of housing, roads, transportation, and basic services. Noting that the average per-capita income is an astounding 70 times what it was back in the late 1970s, Qian observes that “China has become a middle-income country.” But such rapid, explosive growth brings myriad challenges. Choking air pollution, water pollution, and toxic soil contamination are now a part of everyday life for tens of millions of Chinese citizens. In addition, the world’s most populous country is the world’s biggest emitter of carbon dioxide, responsible for almost 30 percent of humanity’s global carbon footprint. These were some of the very issues that led to the formation of NRDC’s China program in the mid-1990s, and that continue to inform its mission. When Qian joined the program in 2002, she brought its tiny staff to a total of four; today more than 30 people work in NRDC’s China office. “We started with one energy efficiency project that introduced green-building and demand-side management concepts to China,” Qian recalls. These days, she and her colleagues seek to address China’s unique environmental situation as the country adjusts to becoming a global superpower. At the top of today’s priorities list: finding a way to ramp up renewable energy while simultaneously reducing China’s dependence on coal. So far, progress has been slow and steady—coal’s power share was reduced from 64 percent to 62 percent between 2015 and 2016, and was expected to drop to 60 percent at the conclusion of 2017—which, Qian emphasizes, “is still too large.” But the fact that coal consumption has finally begun to level off in the last few years, after more than two decades of steep increase, is significant. What’s more, China now leads the world in clean energy jobs, having added 3.64 million jobs in 2016. The country also plans to spend more than $360 billion on clean energy in the next three years, creating an additional 12 million jobs. All this progress will go a long way toward helping China meet its goals for the Paris Agreement by its target date of 2030. As part of the accord, China pledged to increase the share of non–fossil fuels in its energy mix to around 20 percent. To get there will require concerted efforts across all energy-use sectors, from industry to transportation to urban development—and on a massive scale. “The good news is that China is emerging as a global leader in renewable energy production,” Qian says, and is well on its way to making good on these commitments. </t>
  </si>
  <si>
    <t>If you’re looking for signs of division in this country, you can certainly find them. But from where I sit, I see more signs indicating just the opposite: unity, hopefulness, and positive energy being channeled into action. I’m seeing these inspiring signs practically everywhere I turn. I’ve witnessed them as a participant in events like the Women’s March and the Peoples Climate March, which brought individuals together from all over the country—and from all walks of life—who stood up in solidarity for our democratic rights. The passion, diversity, and dedication of those who took part in these movements left no doubt in my mind that we’re in the midst of a national awakening, one that fully recognizes how the protection of people and the protection of the planet are inextricably linked. Since NRDC’s inception, all that we do—our legal work, our science, our organizing and public outreach—is geared toward underscoring the basic idea that environmental rights are human rights. Our ongoing fight is a fight for all, not just some. But the task before us right now is enormous. That’s why NRDC is growing—in both size and scope—to meet it. Since the 2016 election, we’ve welcomed more than 150,000 new members, people compelled to take action after seeing the threats to our nation’s environmental and public health policies. Your input will be absolutely critical as we move to implement a new strategic plan that reinforces our core values: averting the effects of climate change, strengthening communities by ensuring equal access to clean air and clean water, and protecting our wildlife and wild spaces. And along with the rest of our members and activists, now more than three million strong, you will help guide us as we continue to take on powerful interests working against the public interest, including those at the highest rungs of government. Everywhere I go, NRDC’s members, friends, and partners tell me that you’re counting on us to block the current administration’s attempts to roll back environmental protections and withdraw from international accords like the Paris climate agreement. And I always let you know that your faith in us is well placed. For instance, our Litigation team has grown by 30 percent since early 2017, as it has been suing the administration an average of once every 10 days. Some might look at the list of battles ahead and wonder if we have what it takes to win them. Preserving our most essential safeguards, protecting the vulnerable Arctic National Wildlife Refuge, stopping the U.S. Department of the Interior’s reckless plan to drill for oil and gas off every coast, protecting the Clean Power Plan— achieving these goals will take every ounce of energy and determination that we have at our disposal. But when I look ahead at these challenges and others like them, I remind myself of who and what we’re fighting for: our communities, our country, our planet, our children. I know that there’s no way we can lose, as long as we remain united.</t>
  </si>
  <si>
    <t>With gratitude, humility, and hopefulness, I recently stepped into the role of Chair of NRDC’s Board of Trustees. I am honored to have been asked to serve the organization in this way and to carry on the amazing legacy of my predecessor, Dan Tishman. Like Dan, and like you, I believe that the work we do— leading the charge against climate change, blocking polluters, protecting public health, and preserving wildlife and wild places—is beyond important: It’s absolutely critical to the future of our planet. This responsibility comes at a moment unlike any other in NRDC’s history. Never before has there been such a concerted and sustained effort by a presidential administration to roll back crucial protections, deny science, and thwart the public will. Thankfully, we’ve had nearly half a century to prepare for this moment. The scale of the current environmental and health crisis has galvanized us; the perseverance of our more than three million members has inspired us. We are more committed today than we have ever been to our mission of safeguarding the earth and all life upon it. Since I joined the Board in 1991, I’ve proudly watched NRDC adapt to meet new challenges and grow into the most effective environmental organization in the world. Our combination of legal acumen, scientific rigor, policy expertise, and tenacious advocacy is what has always equipped us to take on the critical challenges facing our natural world—and to win. Now, as we expand and intensify this fight under some of the most hostile conditions we’ve ever faced, I know we have what it takes to keep fighting, and to keep winning. I know this from more than 25 years of working with NRDC’s staff and my fellow trustees and witnessing their dedication firsthand. Since the organization’s founding, this dedication has resulted in many of the key victories that have come to define the modern environmental movement, from the passage of the Clean Water Act and the phaseout of leaded gasoline in the 1970s to more recent triumphs, such as curbing antibiotics use in livestock production, protecting our waterways from mercury pollution, and further weakening the illegal wildlife trade. As beneficial as these developments have been to the health of people and the planet, there are still those who would attempt to halt the progress we’ve made—taking us backward rather than forward. To keep our momentum, we’re going to have to reach out to new partners and communities and draw upon the unique strength that comes from solidarity. We need that added strength right now—the stakes have never been higher, but our resolve has never been greater. I look forward to working alongside all of you—and to the many impactful victories ahead.</t>
  </si>
  <si>
    <t>Protecting Pollinators</t>
  </si>
  <si>
    <t>It’s been a roller-coaster year for Bombus affinis, aka the rusty patched bumblebee. On March 21, this small and mighty pollinator became the first-ever bumblebee species to receive Endangered Species Act protections. And with no time to waste. The bee has lost 90 percent of its habitat in the past 20 years and has seen its populations decline by 87 percent since the late 1990s. But adding to the bee’s troubled fate, the Trump team made a decision shortly after taking office to freeze the endangered species listing—part of the administration’s “immediate regulatory freeze.” Knowing this move was illegal and that it would almost certainly spell extinction for the rusty patched bumblebee, NRDC filed suit. And, thanks in no small part to the 130,000 people who petitioned the U.S. Fish and Wildlife Service (FWS), we won one of our first victories against the environmentally destructive policies of the Trump administration. It was a small but important step in the fight to protect native bees—essential species to our food security and the health of our ecosystems— and a move that helped lay the groundwork to protect endangered bees and butterflies across 28 states from the soaring use of neonic pesticides that are killing pollinators. The numbers speak for themselves—some 33 percent of honeybee colonies collapsed between April 2016 and March 2017. With the chemical industry’s growing influence on the U.S. Environmental Protection Agency’s (EPA) agenda—several former industry executives now directly oversee the agency’s Toxics office—the problem has grown only worse. By continuing to allow products containing toxic chemicals to enter the market and failing to consult with FWS on the insecticides’ impact on threatened or endangered species, the EPA is violating the federal Endangered Species Act. In response, NRDC filed a second pollinatortargeted federal lawsuit in October seeking to cancel the registrations of nearly 100 products containing three widely used neonic pesticides— acetamiprid, dinotefuran, and imidacloprid— until the EPA complies with the law. “The EPA ignored endangered bees, butterflies, and birds when it approved the widespread use of neonics,” says Rebecca Riley, a senior attorney in NRDC’s Nature program. “Massive pollinator die-offs across the country show that these pesticides cause serious harm.” Twenty-six species listed under the Endangered Species Act are at risk from neonic pesticides; in addition to the rusty patched bumblebee, they include the Karner blue butterfly, Hines’ emerald dragonfly, black-capped vireo, and pallid sturgeon, as well as the federally threatened vernal pool fairy shrimp. NRDC is urging swift action from the EPA, with added pressure from our three million members and activists. “It’s time for the agency to do its job and make sure our most vulnerable species are protected from the products it approves,” Riley says.</t>
  </si>
  <si>
    <t>Building a Clean Energy Future in India</t>
  </si>
  <si>
    <t>When a country of 1.3 billion commits to moving away from dirty fuels, the impacts of its efforts ripple across the globe. But the work of fighting climate change, while simultaneously “building out an economy, increasing prosperity, and bringing millions of people out of poverty,” says Anjali Jaiswal, director of NRDC’s India Initiative, “isn’t easy.” Jaiswal has been leading NRDC’s India Initiative since its founding in 2009. Her team of seven has worked with partners to launch several projects that address the country’s public health, energy, and climate challenges. One focus is to strengthen climate resilience among some of India’s most vulnerable populations, such as slum communities, outdoor workers, pregnant women, and children. Problems in the country loom large—200 million Indians don’t have reliable electricity, and the devastating effects of climate change are already wreaking havoc across the country. The key, Jaiswal says, has been to focus on building relationships and creating realistic, human centered, scalable solutions. For example, Jaiswal worked with local partners, including the Self Employed Women’s Association, on an innovative finance model to help nearly 43,000 salt pan farmers in India’s remote, scorching desert of Gujarat gain access to clean energy and improved living conditions. With their guidance, many farmers have replaced expensive diesel-powered pumps and generators with solar panels, enabling them to save money while also supporting a more sustainable future. Some farmers are now able to send their children to school for the first time as a result of their savings. In the two years since the project began, Jaiswal has seen nearly 500 solar installations crop up across the salt flats. Jaiswal is proud to play a part in India’s transition toward a clean energy future. “When we started in India, the country was producing 17 megawatts of solar energy. That’s very little,” she says. “We’re talking gigawatts in terms of amounts now.” One gigawatt of energy can power 544,000 Indian homes a year. Over the past three years, India quadrupled its solar capacity to 12 gigawatts, and it was on track to add another 10 by the end of 2017. The country is also ramping up wind energy production as part of its ambitious commitment to renewable energy. These efforts will be central to helping India reach its Paris climate agreement goal of cutting greenhouse gas emissions by 33 to 35 percent of 2005 levels by 2030. “Paris showed us that we can develop an international structure that works for countries around the world—not just rich countries,” Jaiswal says. “In order for it to work, it has to be designed for everyone.”</t>
  </si>
  <si>
    <t>Worth Protecting</t>
  </si>
  <si>
    <t>Congress created the Antiquities Act in 1906 to give presidents the power to protect places of natural and cultural heritage for future generations. Eight Republican and eight Democratic presidents have used the act to safeguard iconic areas, including the Statue of Liberty, Muir Woods, and the Grand Canyon. Yet, in spite of this proud legacy, the Trump administration is stripping protections from many of our cherished monuments. Why? To hand over millions of acres of American public lands and waters to the mining, development, and fossil fuel industries. But that’s illegal, and NRDC is holding the administration to account—both in the court of public opinion and in the court of law. There’s just too much at stake.</t>
  </si>
  <si>
    <t>Common Ground</t>
  </si>
  <si>
    <t>Bears Ears National Monument, in southeastern Utah, protects 1.3 million acres of striking American landscape—and important artifacts that represent the country’s earliest history. The vast, awe-inspiring red-rock country has provided for indigenous groups for millennia. But the Trump administration has moved to illegally revoke this cultural treasure, replacing it with two token designations that leave more than 85 percent of the landscape unprotected. In response, NRDC and other groups have filed lawsuits against the Trump administration, as have the indigenous tribes that originally proposed the Bears Ears National Monument. Together—and with the support of the 225,000 Americans who originally petitioned for the monument’s creation—we aim to ensure their ancestral land remains in tact.</t>
  </si>
  <si>
    <t>Climate Action</t>
  </si>
  <si>
    <t>The world cannot afford to waver on climate action and clean energy a moment longer. Regardless of President Trump’s attempts to thwart U.S. climate progress—his shameless abandonment of the Paris climate agreement, repeal of the Clean Power Plan, and support for expanding reliance on fossil fuels—momentum is not on his side. Millions of citizens, thousands of businesses, and countless real leaders across the United States and around the globe are forging ahead, upholding their moral obligations to lower carbon pollution, and supporting local policies that build a better future for our children. Together, we are keeping the promise of Paris alive.</t>
  </si>
  <si>
    <t>NRDC Goes to Court</t>
  </si>
  <si>
    <t xml:space="preserve">In the courts, there is no such thing as “alternative facts.” Over the past half century, NRDC attorneys have prevailed time and time again when suing government agencies and powerful corporations to protect America’s air, land, water, and wildlife. For every unlawful move the Trump administration makes to put corporate interests ahead of our environment and public health, our tenacious—and expanding— legal team will meet them in court. In fact, in Trump’s first year in office, NRDC filed a lawsuit against the administration roughly every 10 days. </t>
  </si>
  <si>
    <t xml:space="preserve">We Stand in Solidarity </t>
  </si>
  <si>
    <t>All across the country, NRDC works with communities to fulfill our responsibility to leave future generations a livable world. From the farmworkers of California’s Central Valley breathing in toxic pesticides daily to the residents of New York’s South Bronx surrounded by waste transfer stations, the American people too often find themselves impacted by unhealthful policy decisions made on behalf of polluter profits. But these communities on the front lines of environmental and health crises are not helpless victims. They are essential to the solutions.</t>
  </si>
  <si>
    <t>Not On Our Watch</t>
  </si>
  <si>
    <t>We were built for this moment. Over the past year, a record-setting three million activists have come together to stand with NRDC as we defend decades of progress that have strengthened our country’s environmental protection and transformed American life for the better. On Capitol Hill and in cities across the country— through town hall meetings and public hearings, petitions and protests—we’ve channeled our collective passion and outrage into meaningful actions to block the Trump administration’s attacks on our planet and our health.</t>
  </si>
  <si>
    <t>Healthy Communities</t>
  </si>
  <si>
    <t>NRDC’s vision of healthy, thriving cities and towns everywhere drives our work to champion clean air and water, open and accessible outdoor spaces, safe chemical and household products, and access to healthy food for all. From Flint, Michigan, to Los Angeles, we’re partnering with on-the-ground activists and community leaders to build robust and vocal coalitions, and we’re providing scientific, legal, policy, and communications tools and guidance that help create real and lasting local change.</t>
  </si>
  <si>
    <t>Justice for Communities in Maine</t>
  </si>
  <si>
    <t>A Year of Momentum: 2015 Annual Report</t>
  </si>
  <si>
    <t>Imagine a chemical company set up shop in perspective, think of this A single teaspoon an independent study that would determine along the banks of one of Maine's most of mercury, a potent neurotoxin especially just how much mercury it had discharged into beautiful and mightiest rivers, the largest hazardous to children and pregnant women, the river, and to what extent that pollution estuary in all of New England, Imagine that could contaminate enough 6.sh to fill an entire had affected local wildlife and public health. plant starts dumping toxic mercury directly railroad car. Mallinckrodt appealed, and an appellate court into those waters and continues to do so for In 2000, NRDC and the Maine People's upheld the ruling. well over a decade. Alliance, a citizens' group, brought a joint A group of scientists spent nine years Now imagine the people who live lawsuit against Mallinckrodt. conducting the investigation, and the results in downstream from that plant are completely the Alliance had been organized around their 2013 report were damning. the Penobscot unaware of this dangerous pollution, So they the issue for years before NRDC came on contained at least nine metric tons of mercury, continue to catch, sell, and eat lobsters and board, but it had been missing one critical with concentrations in sediment 10 to 20 crabs from those waters without any idea of tool: lawyers. They had everything except times higher than in other Maine rivers. In one the health risks involved. litigation," says Nancy Marks, a senior section of the river, the level of toxic mercury That's just what happened after Mallinckrodt attorney at NRDC who has worked on the case in lobster tails was found to be 2.5 times opened a plant in Orrington, Maine, in 1967 from the beginning ... It was a perfect match." higher than what Maine deems safe for human to produce chlorine bleach for the state's A perfect match, indeed. After two years consumption. Songbirds in a marsh adjacent paper mills. From that year until about 1982, in court, a federal judge found Mallinckrodt to the river channel also had blood mercury the facility discharged up to 12 metric tons of responsible for the mercury contamination. concentrations higher than any recorded in the mercury into the Penobscot River. To put that He ordered the company to foot the bill for scientific literature. Kenneth Wyman has been fishing for Marks also pointed out that this was a cue lobsters and crabs for 27 years from his home about corporate responsibility. "Mallinckrodt in Stockton Springs, 20 miles downstream made a profit while poisoning the Penobscot from Orrington.. He had no idea the river was with mercury, endangering public health and polluted with mercury until the state closed the environment," she said. "for over forty the fishery. "l was sickened to the core," he years, the burdens of that contamination said in court testimony. "I don't know that have been borne by Maine communities, Both much about mercury other than it is a poison, federal law and principles of fairness demand and I've been feeding it to the general public, that Mallinckrodt shoulder the burden now for to tens of thousands of people, for 25-plus cleaning up its pollution." The judge agreed. years," That included his pregnant daughter On September 2, 2015, acknowledging that the in-law. Without intervention, the scientists Penobscot continues to suffer irreparable harm estimated it would take more than six decades from mercury contamination, he ordered the for the mercury to drop to levels that weren't company to take steps to clean up its mess, once hazardous to humans or wildlife. and for all. Perhaps unsurprisingly, Mallinckrodt Engineers must now determine the best balked at the panel's findings and spent possible method for getting rid of the mercury, millions of dollars disputing the science, doing at Mallinckrodt's expense. If the engineers find a whatever it could to continue to avoid taking way, then NRDC and the Maine People's Alliance responsibility for its toxic mess. Following will go back to court a final time to try to force the state of Maine's decision to put seven the corporate polluter to make things right. square miles of the lower Penobscot off limits This monumental victory is a story of true limits to lobster and crab fishing as a result community justice. It holds the promise of of the report's contamination findings, NRDC protecting the health of countless people, and the Maine People's Alliance returned to preserving Maine's lobstering and fishing federal court. The goal was straightforward: economy, and restoring an ecosystem spanning force Mallinckrodt to clean up its pollution- more than 20 miles in and along the river. if a cleanup is viable. "None of this would be happening-the fact .. The cleanup is for the people who look to that the river is polluted with mercury would the river for healthy food, for their livelihood, not even be known if it weren't for this case for recreation, and for spiritual sustenance," and for the citizens who took up the fight," said Marks in a pretrial statement. "The says Mitch Bernard, NRDC's founding director cleanup is also for the imperiled birds, fish, of litigation and current chief operating and wildlife that populate the river's shores officer, Bernard also notes that this case is a and waters." demonstration of NRDC's tenacity and values; no other organization would devote the resources and have the endurance to stick it out, We've been at this for 15 years and counting, and we're going to persist until the polluter is held fully accountable. The river does not belong to a private company; it belongs to the people of Maine. That is what we're fighting for.'' DID YOU KNOW? When NROC opened its doors, in 1970, it was America's first nonprofit dedicated to taking: dirty industries to court. In those early days, there were few U.S. lawyers suing polluters-and even fewer environmental laws on the books. NRDC changed all that by helping pass the Clean Water Act and other bedrock environmental statutes, Over the last 45 years, NRDC litigators have taken on formidable adversaries including the U.S. Navy, big oil companies, and chemical manufacturers. These cases often take years to win, but NRDC stays the course because of what's at stake . shielding: people from things like cancer causing pollution and giving them a fighting chance against deep- pocketed industries. As Mitch Bernard. the founding director of NRDC's litigation team, says. A little bit of justice us a beautiful thing</t>
  </si>
  <si>
    <t>Building a Clean Energy Revolution</t>
  </si>
  <si>
    <t>On the lofty slopes of Hawaii'a Mauna · 8 million the number of signatures sent to • 30,000: the total number of leaders, Loa volcano, scientists have spent the EPA demanding limits on carbon pollution scientists, activists, and others who attended decades measuring the amount of from power plants the Paris climate talks carbon dioxide in the atmosphere. In 2015, they • 32 percent: the reduction in carbon pollution • 15,000: the number of people who gathered in recorded carbon level.sin excess of 400 parts per million on more days than in any other year. that's an alarming finding especially to those of us who know that avoiding devastating climate change requires that we keep carbon pollution below 350 parts per million. But there is another set of statistics indicating that the climate movement is finally achieving a powerful convergence of the forces of public support and political will. These numbers, and more like them, are what it will take to reduce the measurements on Mauna Loe. and begin building e. new, low-carbon future. the following numbers show what momentum looks like. the United States would achieve under the Clean Power Plan • 430,000: the number of concerned citizens who took to the New York City streets for the People's Climate March in September 2014 · 78~,000: the number of people who marched for climate action in cities all over the world on the eve of the Paris Climate Summit in December 2015 · GO percent.: the amount of all new power generation capacity in the United States that came from renewable power · 177: the number of nations that came to the 2015 Paris climate talks with actionable plans St. Peter's Square to celebrate Pope Francis's powerful encyclical underscoring our moral obligation to tackle the climate threat in the name of justice, human dignity, and service to the poor and vulnerable The Tipping Point One. hot morning in August 2015, President Obama took his place behind a podium in the white House and announced that the United States would take aggressive action to combat climAte change, continuing a fundamental economic shift away from dirty fuels and toward a. clean energy future. "I am convinced that no challenge poses a greater threat to our future and future generations than a changing implementation of the plan, NRDC launched the A Vision for the Future climate,# Obama said as he set the first national Climate Action Legal Defense fund to ensure Though Implementation of the Clean Power Plan limits on carbon pollution from power plants, their challenges would not prevail. NRDC over industry objections would represent a major which are responsible for more U.S. carbon advocates worked to shore up support for the breakthrough. it's only the beginning of what we emissions than any other source, plan in Congress and briefed international must do to protect our health, our food and water NRDC President Rhea Suh and other NRDC allies about this sign of U.S. climate leadership supplies, our ecosystems, and even our cities from policy experts were in the audience that day a in advance of the Paris climate talks. And the devastating impacts of climate change, tribute to the fact that NRDC Our goal? Global carbon pollution helped design and build support for the president's historic Clean Power Plan. NRDC's science and policy teams had created a conceptual framework in 2012 for how pollution limits might be achieved, urged the administration to put standards in place to address the issue, then pushed to make draft rules released in June 201d even stronger. Their work didn't end with the president's announcement. NRDC policy analysts jumped into the details and began helping governors, state utility must be cut 80 percent by 2050, Naysayers argue that it isn't feasible. But 10 years ago, they didn't believe wind power would be affordable. Now it's becoming our cheaper energy resource, bar none, "It's our job to think these steps ahead," says Susan Casey-Lefkowitz, NRDC's chief program officer, we don't just focus on what seems reasonable at the time. We envision what is possible, and we lay the groundwork to create it." to achieve those deep pollution reductions, we must make changes over the next 10 to 20 years, using proven tools like emission limits, efficiency codes, and clean energy incentives. we'll need to demonstrate successful climate action at the regulators, and business city, state, and national levels. And leaders understand their roles in meeting the NRDC communication11 team built public we'll need to stop fossil fuel infrastructure and carbon pollution reduction targets. NRDC awareness and support-letting our 2.4 million leasing that would lock in decades of pollution. litigators prepared to help defend the plan from members and activists know that this plan will "Whenever we face a choice of which energy fossil fuel industry lawsuits-and when the create tens of thousands of jobs, make our air pathway to take," says Casey-Lefkowitz, "we must U.S. Supreme Court's conservative wing put safer to breathe, and save the average family choose the clean, not the dirty, This is how we will polluter profits first by temporarily blocking $85 a year on energy costs, get where we need to</t>
  </si>
  <si>
    <t>Protecting the West</t>
  </si>
  <si>
    <t>The greater sage grouse, a spike tailed bird known for its unique waggling. thumping mating dance, is an icon of West. "we live and work in a spectacular, wild of other Rocky Mountain species (including part of the country where wolves, grizzly bears, elk, mule deer, pronghorn, and golden eagles) bison, wolverines, and all sores of other wild that rely on that land-good news not only for the American west; its very name comes from the critters still exist," says Matt Skoglund, director conservationists but for hikers, campers, hunters, sweeping sagebrush landscape that extends all of NRDC's Northern Rockies office in Bozeman, anglers, and business owners, the way from Montana to New Mexico. Montana. we're working hard to protect that Increasingly, ranchers are joining that Unfortunately, that grassy habitat is now just wildness as well as fight the expansion of dirty unofficial coalition, understanding that what's half the size it was a century ago. Development, energy projects and push for the clean energy good for the bird is good for the herd. ranging from livestock grazing to oil and gas future our world desperately needs." "The successful conservation of the greater drilling, has chipped away at the grouse's home That hard work is paying off. In September sage grouse, our livelihoods, and the future and caused the population to plummet-from 2015, after decades of advocacy by NRDC in of our children depend on coordinated plans 16 million in 1900 to as few as 150,000 today. collaboration with other conservation groups, for managed grazing and healthy working And the problem is far more complex than the the Interior Department and the Forest Service landscapes," says Doug Thompson, a rancher health of just one species. The sage grouse is adopted one of the most ambitious plans ever from Lander, Wyoming.. who serves on the state's a bellwether for its entire ecosystem: As sage contemplated, one that secures protections for a Sage Grouse Implementation Task force, grouse numbers decline, so do those of more than whopping 35 million acres of sage grouse habitat The entire Northern Rockies region, with the 350 other wildlife species thats hare its habitat. across 10 states, Greater Yellowstone Ecosystem as its center This kind of degradation of critical habitat Along with safeguarding the future of the of gravity, is at an important turning point. A is all too common across the Rocky Mountain sage grouse, the historic action helps hundreds surge in fracking, coal mining, and other fossil fuel development has taken a toll on the area's increasing development. Skoglund and NRDC's diverse ecosystems. But wins like the greater other experts based in Bozeman work on the .sage grouse victory not only help set the stage ground throughout the region, fighting for lasting to dial back fossil fuel extraction, but also ramp protections for species including grizzlies and up development of renewable energy that will the pallid .sturgeon, and working with ranchers safeguard wildlife and preserve our public lands to help them protect their cattle from wolves and while protecting the health and economies of bean without resorting to lethal methods. local communities. In September 2014, NRDC won a lawsuit that "The new sage grouse plan basically puts restored protections under the Endangered the conservation of wildlife habitat on equal Species Act for Wyoming's wolves, and the footing with the interest to develop,"' says organization continues to work to improve wolf Bobby McEnaney, senior lands analyst at management plans in the Northern Rockies by NRDC. "Incorporating conservation concerns submitting formal comments and pushing for in the permitting process for oil drilling is a key changes. critical difference." And in December 2015-four years after Of course, the sage grouse is but one example NRDC teamed up with the Greater Yellowstone Coalition, Sierra Club, and Defenders of Wildlife to launch the Bison Coexistence Fencing Project to help reduce potential conflicts between wild bison and landowners-Montana Governor Steve Bullock made an unprecedented move by giving Yellowstone's wild bison expanded year round habitat. Now the animals have more opportunities to migrate out.side of the park's borders and stay in Montana in all seasons. These victories are a testament to determination and the incredible power of collaboration. They show that the combined efforts of a wide range of .stakeholders-despite their sometimes wildly differing perspectives- can go a long way in helping to preserve our natural heritage. And they prove that not only can wild species coexist with smart, clean energy development and land management, they can thrive.</t>
  </si>
  <si>
    <t>Battling Drought</t>
  </si>
  <si>
    <t>How bad Is California's water situation? And, using an NRDC proposal, the state also and limit the use of thirsty turf. We're also California is suffering through the fourth year of just implemented the strongest standards in the working to dedicate some of the resulting water an epic and unprecedented drought-the worst country for water-efficient toilets, faucets, and savings to the replenishment of parched rivers in 1,200 years-and we don't know when it will urinals that will save Californians more than 100 and streams so that California can maintain the end. Unsustainable water demands are driving billion gallons of water annually. That's three bountiful fisheries and aquatic environments that fish and wildlife .species to the brink of extinction trees as much water as the entire city of San make the state such a special place. while also draining groundwater aquifers. Even the Francisco uses in a year. recent El Nino rains won't make up for the loss. What progress have you seen already? This dire situation could be a preview of the new normal as climate change models predict more frequent and intense droughts for the arid West. How will NRDC help California In the long run? there is a lot of good news. we've already seen We're helping craft policies and regulations that some communities far exceed their conservation ensure the people, businesses, and ecosystems goals. water efficient products now dominate of California have a safe and sufficient supply of the shelves of local home improvement stores, How has NRDC helped the state respond? water. In cities and on farms, we're advocating and more and more households. are removing We've done a ton of eye-opening research. To for more efficient use of this precious resource. their lush green lawns or simply allowing them promote the solutions we know are well within NRDC is even helping to design the home of the to transition to "California gold." In Southern reach, we released a report last year that outlined future through our 25x25 campaign. By 2025 our California, $350 million in turf replacement areas of untapped potential in California's goal is for residences to use 25 percent of the rebates were claimed in just a few short months. water supply and laid out a road map to drought water used In homes today. One of the most exciting things we've noticed resilience. An aggressive statewide investment to get there, we've been working to improve is how these water policies are now part of the in agricultural and urban efficiency, along with plumbing codes for new buildings so they waste mainstream conversation. Even Keeping up with efforts to capture stormwater runoff and to less water from day one. we've also teamed up tire Kardashians had an episode where the family reuse water, would create a surprising amount of with developers and a few cities to make SUN! excess water more than what all of California's new houses come with plumbing systems that cities use in one year. Obviously, that would go a make it easier to capture gray water and reuse long way in a state prone to droughts, it in yards or toilet tanks. We want communities with NRDC's help, the slate ad.opU!d to be locally sustainable and resilient by emergency water conservation regulations to capturing more stormwater-which will also provide critical short term drought relief. These reduce pollution in our rivers and oceans-and measures require Californians to reduce their by reusing wastewater wherever possible. We outdoor water use, instruct utilities to report should think of water the same way we think of data on water usage and enforcement efforts, a plastic bottle or an aluminum can. It should be and allow water suppliers to issue fines to water recycled, not used once and thrown away. waters, Statewide, average urban water demand Additionally, NROC helped shape California's has dropped 25 percent in just two years new model landscape ordinance, which will That's incredible. encourage more drought-tolerant native plant &amp; discussed the appropriateness of their green landscaping in light of the drought.</t>
  </si>
  <si>
    <t>Fixing Fashion</t>
  </si>
  <si>
    <t xml:space="preserve">You've spent much of your career battling water and 400 fewer tons of chemicals, reduced of motivation. I'm convinced that the only industrial pollution. Why focus on textiles? energy consumption by 6 percent, and saved way to drive the necessary change is through The fashion industry has always had a big a total of $14.7 million in operating costs. the radical transparency. when customers can environmental footprint, and the problem got top five performing mills each saved more than get information on their cell phones about worse when companies started shifting much $800,000 that year. the behavior of their favorite brands, those of their textile manufacturing to countries companies will be motivated to fix their abroad. That change created the perfect storm: How have bit clothing companies responded? pollution problems, big potential environmental impacts with little NROC's Clean by Design team has had great oversight. Factories making textiles in China results working with Target, Gap, Levi Strauss, How docs Clean by Design differ from your and other developing countries now use more and H&amp;M, and we're reaching out to many more previous work on Industrial pollution? than twice the water and energy used by similar companies. This project is so interesting because I'm taking factories in the industrialized world. Many also we've learned that most clothing brands don't everything l'\'e learned during my decades at rely on toxic chemicals that are no longer allowed consider environmental performance when they NRDC and adapting it so that it makes sense in the United States. In fact, the textile industry is are selecting suppliers, and they tend not to have in China. Plus, people ask me all the time what responsible for 25 percent of global chemical use! an active relationship with their fabric mills. I'm wearing. That never happened when I was Keeping this kind of opaque supply chain allows "''Dr king in pesticides, cement, or steel! How docs NRDC's Clean by Design program the.m to avoid responsibility for any pollution work With factories? problems that might arise from the production of After studying the Chinese textile manufacturing their clothing. process for a year, we developed a suite of 10 To tackle this issue, NRDC is working best practices any mill can adopt to reduce its with a wonderful Chinese NGO, the Institute environmental impact and save money. These for Public and Environmental Affairs, on a improvements allow mills to be far more efficient: corporate transparency index. Some really big They'll burn less coal for heat and use less water clothing brands have terrible scores, and we're and fewer chemicals. Convincing factory owners putting pressure on those companies to take to care about their environmental footprints can responsibility for their supply chains rather than be like pushing a rock up a steep hill, but reducing risk having their brand reputation damaged. costs gives them a competitive edge in scoring business from multinational apparel companies. What Is the ultimate goal of the program? How effective have these strategics been In curbing pollution and saving money? we're seeking deep reductions in the environmental footprint created by manufacturing our clothing in China. from They've exceeded our expectations! The 33 mills a technical engineering perspective, this in China that completed NRDC's Clean by Design huge pollution problem is actually not that program in 2014 used three million fewer tons of hard to fix. The real roadblock is just lack </t>
  </si>
  <si>
    <t>Translating Science</t>
  </si>
  <si>
    <t>How does science help advance see extreme heat coming. They could put local NRDC's mission? hospitals on alert and advise people to stock up Science is the foundation of everything we do- on water, avoid the sun during the hottest hours, our litigation, our advocacy, and our policy work. and wear light clothing. Now that we've helped We're one of the few NGOs that can boast a wide highlight a demand for this information, range of in house scientific expertise as well as 100 cities in India recent extended forecasts. a rigorous independent scientific peer review process. We not only publish groundbreaking What kind of results have you seen? research but translate complex data-both for the During the heat wave of May 2015, there were public and for policymakers-so people can make more than 2,300 heat-related deaths across deci.sion.s based on facts, not rhetoric. India, but because it was prepared with a Heat Action Plan, Ahmedabad reported only seven. What role did scientific re.search play In That's a big difference from the 1,300 in that city Initiating NRDC's recent climate and health just a few years earlier. NRDC is now helping work In India? several cities and states in the same region When we began to talk about the health risks formulate their own heat action plans;. We're of heat waves in India as part of NRDC's India also redoubling our outreach to vulnerable Initiative, people disregarded thee climate populations and the medical community in projections and said, ''It's always been hot in Ahmadabad and having discussions with national India." It was science and evidence that made our authorities about including extreme heat in point. We had the data to back up our assertion India's disaster relief and response activities. that 1,300 deaths in the city of Ahmadabad during the 2010 heat wave could have been avoided. this was a wake up call for city leaders. How does It feel to sec your data analysis spark a real-world solution? It's a great example of what the Science Center How has NRDC equipped decision makers to does so well. We build bridges across issue areas prepare for future heat waves? within NRDC and between our organization and Before we began this work, the Indian the scientific community to make sure we are Meteorological Department, which is like our having the right conversations and establishing National Weather Service, didn't typically publish the right collaborations to advance our work. 5-day or 10-day fore-casts. They would only relay The Heat Action f&gt;lan helped create strategies that day's weather, To address this is.sue, NRDC that can help build climate resilience and protect partnered with some colleagues in the United millions of people. You never know which little States who were able to develop a 7-day forecast stone you throw is going to be the one that ripples system for Ahmadabad so decision makers could through the pond.</t>
  </si>
  <si>
    <t>Protecting Fragile Oceans Around the World</t>
  </si>
  <si>
    <t>Forests of rainbow-colored coral thrive In In September 2015, the administration agreed rugged canyons deep below the surface of to consider giving marine national monument the Atlantic. However, these vibrant refuges- status to several New England deep-sea hundreds If not thousands of years old-can canyons and underwater mountains. Now, be permanently destroyed by one swipe of an NRDC Is urging the Obama administration to Industrial fishing boat's bottom- trawt net. permanently protect two additional canyons as The del!cate coral provide sanctuary for a well as Cashes Ledge, home to the largest kelp wealth of unique deep--sea creatures, including forest In East Coast waters. the whiplash squid and sea butterfly. Some of Many other Important marine ecosystems the species could contribute to advances In exist In the International waters of the high cancer treatment and human bone repair; seas. which constitute nearly two-thirds of the others have yet to be Identified by scientists. world's oceans. These areas lie beyond the NRDC has found ways to protect precious authority of any one country, and are subject seascapes from harmful Industry and 10 rules 1ha1 don't adequately protect, this vast development Just as we do for critical habitat wilderness from fishing or other Industrial on land. To fight for these deep-sea corals, activity, creating a Wild West mentality. NRDC's senior attorney Brad Sewell and senior NRDC spent a decade advocating at the policy analyst Alison Chase spent three years United Nations to rein In this confusion. Finally, providing scientific and legal analysis to the in January 2015, the International community Mid-Atlantic Fishery Management Council, agreed to develop a new treaty that would, and in June 2015, bottom trawling was banned among other things, allow the full protection of In 38,000 square miles of waters ... Spanning high-seas areas with exceptional biodiversity. from New York to Virginia. that area Is now the -scientists are telling us the most Important largest protected area anywhere In the U.S. thing we can do for oceans in the face of Atlantic or Gulf of Mexico: Sewell says. acidification and industrialization Is protect Different ocean waters call for different hotspots of marine biodiversity,- Lisa Speer, conservation tools. For more than a century, director of NRDC's International Ocean presidents have protected Iconic landscapes program, says. -This new treaty will finally through the designation of national allow us to do that In International waters. monuments, so NRDC urged President Obama which cover nearly half the entire planet. to apply the same principle to the seas. It's a huge step forward. -</t>
  </si>
  <si>
    <t>Here at NRDC, we believe that the Our work is grounded in research and science, voices will bring about consensus for change. world's children have the fundamental and this enables us to help create laws and NRDC will stand for the rights of all people right to inherit a planet that will influence policies that will safeguard our to have access to clean air and water and to sustain them as it has sustained us-with environment far into the future. And because live in healthy communities. We will stand clean air and clean water, with wildlands to we've done it before, decision makers in with those seeking to build this future and explore and wild creatures to watch in awe and government and business listen to our advice against those who threaten it. we will strive wonder. As l think back on my first year here, on how to shape transformative, innovative for justice and advocate to ensure that our I am reminded anew that NRDC is uniquely approaches to confronting our problems. legal, policy, and political systems live up positioned to make that vision a reality, This is the organization that will follow to the aspirations and needs of our citizens this the organization that will create the up on our policy work with extraordinary and our planet, blueprints for lasting environmental change. expertise in litigation and a deep bench of this is the work we've set out for "The world's children have the fundamental right to inherit a planet that will sustain them as it has sustained us." seasoned advocates to ensure those laws a.re passed and enforced, and that polluters held to This is the organization that will have equal impact outside those corridors of power-mobilizing and supporting the partners, members, and activists whose ourselves at NRDC. This is the work we're embarked on, together. And this is the work we must accomplish with urgency-now more than ever.</t>
  </si>
  <si>
    <t>From Our Chairman</t>
  </si>
  <si>
    <t>Last year, we welcomed a transformative new leader to the helm of NRDC- Rhea Suh. At the time, we were still living under the threat that the Keystone XL pipeline would bisect our nation, putting families and communities at risk. Last year, we hadn't yet se-en the Obama administration's plan to limit carbon pollution from power plants. Last year, it seemed the nations of the world would never find a path to a global climate agreement. Rhea hit the road running, traveling thousands of miles, appealing to thousands of people in the United States and overseas, and leading an invigorated team to a series of successes, Keystone, carbon pollution plan, and a global climate agreement? Victory or major progress on as fronts-in no small measure due to the dedicated work of NRDC. That's what I call momentum. This isn't just the wind at our hacks; these are the winds of change-and they're bringing us an unprecedented moment of challenge and opportunity. The forces of public pressure and political will came together this year in spectacular fashion, and NRDC is ready to take advantage of the opportunity. In fact, it is the challenge that we want and are ready for. Forty years ago, NRDC had just begun building the bedrock protections for our land and water that have au.stained our community ever since, and we're fought hard to protect those gains, This year, we have the chance to build a new baseline for environmental protections, and this organization's skilled legal minds, rock-solid science, impassioned advocacy, and effective communications are going to make the difference. You are, too. Your voices, your passion, your commitment are more important than ever for the fights ahead. On behalf oft he board of NRDC, I am grateful that this organization can count on you.</t>
  </si>
  <si>
    <t>Fighting Health Threats in the Midwest</t>
  </si>
  <si>
    <t>On Chicago's Southeast Side, NRDC worked with community groups to battle a Koch brothers - affiliated company over piles of petcoke - a dusty, to)(lc byproduct of oil refining that was coating the neighborhood. In February 2015, BP announced It would stop shipping petcoke for storage In Chicago. And the company holding the petcoke was forced to close one of Its sites and remove piles from a second. Across Lake Michigan, NRDC Is bringing legal action against the city of Flint and the state of Michigan for knowingly exposing residents to dangerous levels of lead In drinking water.</t>
  </si>
  <si>
    <t>Saving African Elephants</t>
  </si>
  <si>
    <t>Poachers killed more than 100.000 African elephants for their tusks between 2010 and 2012. In October 2015, NRDC helped secure a ban on Ivory sales In California after an NRDC- commissioned Investigation of the state's Ivory market revealed that at least 80 percent of the Ivory sold In Los Angeles and San Francisco was likely linked to poaching. The California victory followed successful 2014 efforts to shut down the country's largest Ivory markets In New York and New Jersey. NRDC plans to move the campaign to other states and will continue to push for strong federal regulations.</t>
  </si>
  <si>
    <t>Keystone XL Rejected</t>
  </si>
  <si>
    <t xml:space="preserve">When TransCanada filed a permit application for Its Keystone XL tars sands oil pipeline In 2008, NRDC was the only environmental group to stand up against its construction. In November 2015, after seven years cf heated debate and tireless advocacy, President Obama officially rejected the proposal-citing our nation's obligation to be a leader on climate action-before heading Into the Paris climate talks less than a month later. This win was possible thanks to the dedication of a grassroots coalition of partners-tram ranchers In Nebraska to First Nations communities In Canada, from student activists to climate advocates. </t>
  </si>
  <si>
    <t>Cities Pave the Way Towards Efficiency</t>
  </si>
  <si>
    <t>If U.S. buildings were a country, they would be the third-largest greenhouse gas emitter In the world. NRDC and the Institute for Market Transformation launched the City Energy Project In early 2014 to help 10 major American cities drastically reduce carbon emissions by boosting energy efficiency In buildings. The groundbreaking Initiative has put those cities on track to cut nearly $1 billion In energy costs by 2030, and the project will reach even more cities In the coming years, as It expands from a $10 million to a $20 million effort.</t>
  </si>
  <si>
    <t>Saying No to Superbugs</t>
  </si>
  <si>
    <t>Industrial livestock operations routinely give antibiotics to animals that aren't sick. Exposed to too many of these drugs, bacteria can mutate Into "superbugs" that have become Immune to those antibiotics. In October 2015, the restaurant chain Subway responded to an NRDC campaign by committing to eliminate antibiotics from Its meat supply. Pressure from NROC and ethers earlier that year also drove Perdue and Foster Farms to stop giving antibiotics to healthy animals. And California set the strictest antibiotics standards In the nation with a measure NRDC helped strengthen.</t>
  </si>
  <si>
    <t>Preserving National Treasures</t>
  </si>
  <si>
    <t>In a pioneering move, and after pressure and encouragement from NRDC, President Obama used the power the 1906 Antiquities Act to protect some of today's Important wild places and historic sites. The president started by declaring the San Gabriel Mountains a national monument In October 2014 and then gave that designation to six other special areas In 2015: the Pullman District In Chicago, Colorado's Browns Canyon. Hawaii's Honolulu Internment Camp, Berryessa Snow Mountain In California, Nevada's Basin and Range region, and the Waco Mammoth fossil bed In Texas.</t>
  </si>
  <si>
    <t>Victory for Whales</t>
  </si>
  <si>
    <t>NRDC took the U.S. Navy to court over Its high-Intensity sonar and explosives training off the coasts of Southern California and Hawaii, which threatened the well being of more than 60 whale, dolphin. seal, and sea lion populations. In September 2015, following a major legal victory and extensive negotiations, the Navy agreed to designate significant habitat In those areas off-limits to such military exercises. The settlement is not the end of the war, however. Now NRDC Is working to establish sonar-free areas In other marine mammal habitats.</t>
  </si>
  <si>
    <t>Blocking Arctic Drilling</t>
  </si>
  <si>
    <t xml:space="preserve">In October 2015, after relentless pressure from NRDC, our millions of members and activists, and other environmental groups, the Obama administration canceled proposed oil and gas lease sales In our Alaska, Arctic waters-the last pristine sea on the globe. whose shores are home to polar bears, seals, and other Iconic wildlife. The previous month, facing NRDC lawsuits aimed at enforcing environmental laws, Stell abandoned drilling In the region. NRDC Is now working to ensure that the area Is put permanently off limits to oil and gas companies. </t>
  </si>
  <si>
    <t>Protecting Communities from Fracking</t>
  </si>
  <si>
    <t>NRDC has been working for years to ensure that science-not Industry- guides state decisions on fracking. Our efforts ha"'e paJd off on several fronts. On June 2015. New York State officially banned fracking due to possible health, risks; just one month prior, Maryland enacted a two-and- a-half-year fracking moratorium. NRDC will continue to advocate for citizens' rights to prevent this harmful practice In their communities and will also work to advance clean energy alternatives In these states and across the country.</t>
  </si>
  <si>
    <t>International Action for Butterflies</t>
  </si>
  <si>
    <t>Because the monarch butterfly's migration route covers much of North America, protecting these pollinators requires widespread action. In the United States. NRDC has helped create butterfly highways by lining hundreds of miles of roads with milkweed and continues 10 fight for stronger regulations of pesticides. Thanks In large part to the advocacy of NRDC supporters. the UNESCO World Heritage Committee agreed In June 2015 to examine the plight of the monarch- an Important step toward securing international protections.</t>
  </si>
  <si>
    <t>California Doubles Down on Clean Energy</t>
  </si>
  <si>
    <t>When It comes to efficiency, the Golden State Is once again leading the way. In October 2015, NRDC's efforts helped ensure the adoption of Senate Bill 350, a law that will double energy efficiency savings targets, Increase renewable energy generation 50 percent by 2030, and put more Californians behind the wheels of electric vehicles. Another approved measure, Assembly Bill 802, boosts energy efficiency standards In buildings and helps residents better understand their home energy bills and use.</t>
  </si>
  <si>
    <t>China Commits to Cleaning Up</t>
  </si>
  <si>
    <t>2014 Annual Report</t>
  </si>
  <si>
    <t>In the weeks before hosting the Asia- Pacific Economic Cooperation summit in November 2014, Beijing went to great lengths to clean up its notoriously dirty air. Officials ordered factories and schools closed, shut down construction sites across the city, and issued a partial ban on driving—all in a desperate attempt to reduce air pollution by 40 percent before the arrival of leaders from more than 20 countries, including the United States. That plan didn’t work as hoped, but something even better emerged from the meeting. In a major shift away from short-term, quick-fix solutions, China committed to a bold long-term plan to curb its dangerous pollution problem. On November 12, President Xi Jinping, in a joint agreement with President Obama, pledged to stop the growth of the country’s carbon pollution by around 2030. That’s huge, considering that China accounts for nearly 30 percent of worldwide greenhouse gas emissions. On the heels of that historic announcement, China made another groundbreaking move—one that will prove vital to meeting its 2030 target: It released its first national plan to limit coal use, the main source of carbon pollution and the nation’s largest contributor to global climate change. China, which currently uses nearly as much coal as the rest of the world combined, pledged to cap its consumption at 4.2 billion tons by 2020—a direct reflection of the strategy that NRDC has promoted over the past few years as the organization’s work in China has expanded and borne fruit. The plan debuted immediately after NRDC and partners convened a major coal-cap workshop in Beijing. The two-day event brought together more than 450 Chinese and international participants and highlighted initial research results on the topic, including an NRDC paper finding that coal consumption is responsible for up to 60 percent of the pollution behind China’s crippling smog. Confronting Its Coal Problem “Putting a lid on coal is the single-most important step China can take to reduce its carbon dioxide emissions,” says Barbara Finamore, NRDC’s Asia director. She adds that an “ambitious yet achievable cap can help peak its emissions even earlier than the 2030 date announced.” Indeed, China’s coal consumption is already dropping. Last year, it decreased for the first time in 14 years, and carbon emissions fell for the first time this century—a clear signal that the country is serious about cleaning up its act (and refuting criticisms that it plans to “do nothing” before 2030). The health of the country, and the world, stands to benefit greatly from these commitments. Coal currently provides two-thirds of China’s energy and is responsible for more than half of its air pollution. That pollution causes more than a million premature deaths in the country every year—which accounts for about 40 percent of air-pollution mortality worldwide. Meanwhile, a drastic cut in coal, and in carbon emissions more generally, significantly improves the chance of keeping global warming below the internationally accepted two-degree Celsius guideline, helping to stave off the gravest effects of climate change, including extreme weather and sea-level rise. A Focus on Clean Energy and Energy Efficiency Last year’s monumental commitments aren’t all that China is doing to change its ways. During his joint announcement with President Obama, President Xi also agreed to generate 20 percent of the country’s electricity from renewable sources by 2030. Solar power is already being added at a breakneck pace—after installing 10.6 solar gigawatts in 2014, China is well on its way toward meeting its goal of installing more than three times that by the end of 2015. Efficiency is another important element of the overall energy efforts. As part of the joint agreement that took place in November, Presidents Xi and Obama expanded funding for the U.S.-China Clean Energy Research Center (of which NRDC is a member) to support the development of building efficiency and other clean energy technologies. Cities like Shanghai are already blazing the trail. As part of an innovative pilot program that NRDC helped develop, customers voluntarily reduce electricity use upon request to help alleviate stress on power grids. The program has been so successful that it’s now serving as a model for other cities across China. Cutting Pollution at the Source China’s coal and carbon targets provide the necessary framework for reducing pollution, but tackling the problem at its source is also critical. Seven of the ten busiest shipping ports in the world are in this country, yet unlike at other ports, emissions here are largely unregulated. As David Pettit, director of NRDC’s Southern California Air program, notes, “Poor regulation at Chinese ports is allowing one container ship to pollute as much as 500,000 trucks in a single day.” Ships passing through most of China’s ports are allowed to use the dirtiest diesel fuel, which contains dangerously high levels of sulfur, a huge threat to public health. Guided by successful cleanup efforts at the ports of Los Angeles and Long Beach in California, where diesel emissions have dropped by 80 percent from a dozen years ago, NRDC is helping develop regulations and solutions for tackling the same problem at ports in China’s Pearl River Delta— an indispensable part of the country’s overall battle against dirty air, health problems, and, ultimately, climate change. With these commitments, China is sending a strong signal to the rest of the planet that it is making changes to reduce carbon pollution— a very different, and much brighter, picture for negotiators to consider as the world prepares for the next round of global climate talks in Paris at the end of 2015.</t>
  </si>
  <si>
    <t>Winning the Food Fight</t>
  </si>
  <si>
    <t>Been in a school cafeteria lately? The ladles of disgusting slop you remember from your youth have been replaced by meals that look increasingly healthy—even appetizing. And late last year, six of the largest U.S. school districts announced a change that will provide healthier meals for students, and it may also help bring better food to all our plates. With NRDC’s guidance, New York, Chicago, Los Angeles, Orlando, Miami, and Dallas—which collectively serve meals to nearly three million students a day—declared they would purchase only antibiotic-free chicken. Why is that such a big deal? Because we have an antibiotics problem in this country, and it’s contributing to what could become one of the most serious health crises of the 21st century. Antibiotics are true miracle drugs, used to treat once-common and widely fatal human illnesses like pneumonia and tuberculosis. But now they’re beginning to fail, largely because we overuse them in both human medicine and animal agriculture. Livestock operators use these drugs to increase animal growth rates and help the animals survive the crowded, unsanitary conditions on factory farms. As a result, about 80 percent of all antibiotics sold in the United States are for chickens, pigs, and other livestock—not people. Going to School on Superbugs This antibiotic abuse is contributing to the rise of superbugs, which can’t be easily treated with common drugs and can turn a routine infection into a potentially life-threatening illness. Antibiotic resistance is one of the world’s most pressing health problems, warns the Centers for Disease Control and Prevention. By serving only antibiotic-free chicken— or abiding by an “antibiotic stewardship” standard that NRDC helped to develop—the six districts that make up the Urban School Food Alliance have ensured safer and healthier food choices for millions of children across the country, many of whom have limited options at home. “More than two-thirds of the students in these school districts are economically disadvantaged,” says Mark Izeman, director of NRDC’s New York program, “and school meals often represent more than half of the food they consume each day.” The alliance buys more than $552 million worth of food and supplies annually, so its decision to root out antibiotics has created a huge increase in demand for chicken raised without drugs. And that’s just the beginning. The districts also hope to “move the markets to make food more sustainable and healthy for everyone,” says Eric Goldstein, the chief executive of school support services in New York City, who chairs the alliance. Improving an Entire Industry Even before the alliance’s December announcement, some giant poultry producers had started distancing themselves from the unnecessary use of antibiotics. Perdue, for example—the nation’s third-largest chicken producer—reported last year that it is now raising 95 percent of its birds without antibiotics that are important to human medicine, while restaurant chains like Chipotle report that they are already serving drug-free meat. NRDC and its allies helped persuade McDonald’s, the largest fast-food chain in the world, to pledge the elimination of routine antibiotic use in its chicken supply chain. NRDC also waged a public-facing campaign to persuade chicken-giant Foster Farms to phase out the use of antibiotics. The top chicken producer in the West and the sixth-largest in the United States, Foster Farms was linked by the CDC to an antibiotic-resistant Salmonella outbreak that sickened hundreds of people in 2013 and 2014. In response, NRDC and other groups have pressed the company to disclose details of its antibiotics use. In November 2015, we commissioned billboards that were posted outside the Foster Farms headquarters, asking if its antibiotics practices were safe. Foster Farms has since reached out to NRDC, and we are now hopeful that the company will commit to sound antibiotic stewardship. The FDA’s Ongoing Failure to Act The U.S. Food and Drug Administration has also been slow to take effective action—a fact repeatedly highlighted by NRDC. Last year our scientists uncovered records showing that the FDA allowed 30 potentially harmful antibiotics (including 18 rated by its own scientists as “high risk”) to remain on the market as additives in farm-animal feed and water, despite an internal review that raised significant red flags. Instead of taking regulatory action to correct the problem, the FDA has adopted a voluntary guidance system that asks pharmaceutical companies to eliminate the use of antibiotics for “growth promotion”— but still allows many of the same drugs to be used routinely under other label categories. In California, lawmakers came up with an antibiotics proposal that mimicked the FDA’s ineffective guidelines for curbing abuse. At the urging of NRDC and its allies, Governor Jerry Brown vetoed the useless bill, sending legislators back to the drawing board this year. “We need to lift the curtain of secrecy that shrouds the industry’s use of these drugs,” says Jonathan Kaplan, director of NRDC’s Food and Agriculture program, “and eliminate unnecessary antibiotic use so that these precious medicines keep working for the people who need them.”</t>
  </si>
  <si>
    <t>A Dirty Battle in Chicago's Backyard</t>
  </si>
  <si>
    <t>When the wind kicks up over Chicago’s Calumet River, the area’s residents get nervous. Piles of oil-refinery waste line the banks and, during a particularly bad storm in 2013, clouds of black dust billowed through the streets and darkened the skies of the Southeast Side’s working-class community. Even today, anxious parents hustle kids off baseball fields and back indoors to escape the dust, which manages to infiltrate homes— even with the windows shut. A sticky coating covers many of the houses downwind from the massive mounds of waste, some of which have been piled up to six stories high. The dust is a by-product of refining tar sands oil, a dirty fuel source that is shipped to Midwestern refineries from mining pits in northern Canada. The residue of that refining process is called petroleum coke, or petcoke. Residents, worried about its impact on their homes and health, have partnered with NRDC to take action and protect themselves. Together, we’re pushing the city, state, and federal governments to impose rules and restrict future growth of petcoke storage facilities—and we’re ready to fight in court to ensure that it happens. “This has to stop,” says Peggy Salazar, director of the Southeast Environmental Task Force, a small, volunteer-led community group working with NRDC. Dirty business, she says, don’t belong next to people’s homes. The Problem with Petcoke Extracting tar sands bitumen and refining it into oil that can be sold harms the environment in a host of ways—including the fact that producing it causes three times more global warming pollution than conventional crude. And for Chicago’s residents, the impact is direct: Tar sands oil is processed in a massive BP refinery just across the state border in Whiting, Indiana, producing petcoke as a by-product— an astounding 6,000 tons every day. The petcoke is then transferred to KCBX Terminals, a company owned by the notorious climate-denying Koch brothers, which stores it a stone’s throw away from homes, schools, and parks on Chicago’s Southeast Side. KCBX Terminals eventually ships the petcoke to countries with less-stringent environmental laws than the United States, where it’s burned as a cheaper, dirtier substitute for coal. The Southeast Side residents who live in the shadows of the petcoke mounds are alarmed. Scientists know that inhaling the sort of dusty material that emanates from the piles (known as particulate matter) can cause a host of health problems, including asthma, respiratory and pulmonary issues, and premature death. And the neighborhood is suffering in other ways, too. Lydia Jordan, a member of the Southeast Side Coalition to Ban Petcoke, said in a January 2015 government meeting that the dirty residue “collects on homes and cars. It prevents people from being able to enjoy outdoor spaces. It impedes economic development. It doesn’t bring in jobs. It precludes other industries and nice things like shops and cafés from moving into the Southeast Side.” Taking Aggressive Action When residents began speaking out against the petcoke piles in 2013, the news media—and, eventually, politicians—took note. Chicago’s mayor responded by banning new storage facilities in the city while imposing stricter regulations on existing ones, including an order for companies to cover up their petcoke piles by 2016, so that the dust doesn’t blow into nearby neighborhoods. If the companies don’t comply, they will have to pack up. In April 2014, NRDC and the Southeast Environmental Task Force filed a notice of intent to sue KCBX and its owners, the billionaire Koch brothers, to force them to address some of the petcoke piles’ hazards. Meanwhile, Senator Dick Durbin of Illinois has declared his support for a federal study on petcoke’s health impacts, and he invoked his visit to the Southeast Side’s piles when speaking out against the Keystone XL tar sands oil pipeline on the Senate floor. The Illinois Environmental Protection Agency, attorney general, and former governor, as well as Chicago’s Department of Public Health, have all responded to the issue. Due to this broad public pressure, BP announced in early 2015 that it would stop shipping petcoke to Chicago. The following day, KCBX made several concessions of its own. The city’s last petcoke storage operator vowed to shutter one of its Southeast Side facilities by mid-2015 and remove the dust mounds from the other, transforming the space into a rail-to- boat transfer station. But the fight isn’t over. Southeast Side residents want to see petcoke’s negative impacts eliminated, not just lessened or pushed out to another community. “These are not the investments that make a great city,” says Henry Henderson, NRDC’s Midwest program director. “These are the investments that marginalize the community and the city. Chicago cannot be a city that puts petcoke over people.”</t>
  </si>
  <si>
    <t>Cable, Satellite, and Phone Companies Partner to Slash Energy Use</t>
  </si>
  <si>
    <t>Approximately 160 million TV set-top boxes in homes across America use about $3 billion worth of electricity every year—much of it when the box is turned off, according to an NRDC report. In December 2013, after a yearlong negotiation with NRDC and other advocates, cable, satellite, and phone companies agreed to use more efficient equipment, which will lower electricity bills by $1 billion annually and prevent the emission of five million metric tons of carbon pollution each year. Solar Power to Schools In a first-of-its-kind initiative for NRDC, we launched a crowdfunding campaign to help schools purchase and install rooftop solar systems. In addition to the environmental benefits, students also get a firsthand look at how solar energy works and why science, engineering, and math are important. Solar can also help schools cut energy costs, savings that can then be funneled into other, underfunded programs. During our month- long online campaign, we raised enough funds to assist a handful of pilot schools, which will help pave the way for solar on more schools across the nation. Reducing Carbon Pollution from Power Plants To protect future generations from climate change, we must start cutting carbon pollution today. In 2012, NRDC devised a groundbreaking strategy that would put the first-ever national limits on carbon pollution from power plants. In June 2014, the U.S. Environmental Protection Agency proposed limits inspired by our innovative plan. Once implemented, they will reduce carbon pollution from power plants more than a quarter by 2020, and 30 percent by 2030, from 2005 levels. The standards represent one of the most important steps the United States has taken to slow climate change, and they will save billions of dollars and thousands of lives. Empowering People to Protect Themselves from Fracking Residents across the country have had little defense against companies that sweep into their neighborhoods and drill for oil and natural gas. As an October 2014 NRDC report revealed, nearly 5.5 million Californians, including a disproportionate number of minorities, live within a mile of an oil or gas well. Fracking pollution has been linked to health problems—and residents should be able to decide if they want it in their backyards. Through NRDC’s Community Fracking Defense Campaign, we helped New York towns like Dryden and Middlefield fight (and win) legal battles, and we’re continuing to empower other affected areas. 10 Cities Unite to Cut Carbon Pollution Buildings account for more than half of the carbon pollution in most U.S. cities. Through our groundbreaking City Energy Project, a joint initiative with the Institute for Market Transformation, NRDC is helping 10 cities boost their energy efficiency by, among other things, retrofitting old buildings. Together, these places—Atlanta, Boston, Chicago, Denver, Houston, Kansas City, Los Angeles, Orlando, Philadelphia, and Salt Lake City—could lower energy bills by $1 billion annually and cut five to seven tons of carbon emissions every year. Setting the Standard for New Appliance Efficiency From water faucets to WiFi routers, our homes are filled with energy-hogging appliances. California has once again set the bar for efficiency with plans to establish new standards for 15 product categories. Aside from saving the state up to $2 billion in electricity bills every year, the shift could also spur manufacturers to sell these upgraded versions across the nation and sometimes around the world. In order to ensure the program is as effective as possible, NRDC will help California finalize the new standards, and retailers or manufacturers that don’t meet these standards will be fined. Senate Rejects Fast-Track Approval of Keystone XL Big Oil’s ongoing lobbying efforts are fierce, but in November 2014, the U.S. Senate stood up to polluters and voted down an effort to approve the Keystone XL tar sands pipeline, which NRDC has been fighting to stop for years. The bill would have overridden environmental law and turned Congress into a permitting authority—giving a green light to the pipeline all in a single strike. NRDC applauded the Senate for rejecting the misguided bill, a move that set the stage for President Obama to veto another approval effort in early 2015. We continue to urge the president to reject this dirty pipeline outright once and for all.</t>
  </si>
  <si>
    <t>Pesticides and Bees: It's an Emergency—and We're on It</t>
  </si>
  <si>
    <t>Scientific evidence is mounting that neonicotinoid pesticides, or neonics, are toxic to bees and linked to colony collapse disorder. (Some neonics are even thousands of times more toxic to bees than DDT.) In response, NRDC filed an emergency petition with the U.S. Environmental Protection Agency requesting an immediate one-year review of neonics’ impact on bees to determine if their use should be prohibited on bee-pollinated crops and ornamental plants, including shrubs and plants sold to consumers as “bee-friendly.” The problem is complex but urgent, and we’re pushing for important first steps to fix the damage already done before it’s too late. Protecting California’s Waterways Water was the clear winner in two separate federal appeals cases brought by NRDC and our partners. By ruling to protect the threatened delta smelt—a tiny bellwether fish species that signals the health of the San Francisco Bay-Delta—the court solidified the restoration of this large, vital estuary. And following a six-year legal battle in Southern California, a federal appeals court found Los Angeles County liable for the untreated storm water polluting the Los Angeles and San Gabriel rivers, which flow into Southern California’s beaches and threaten the health of millions. The U.S. Supreme Court solidified this victory in May 2014 when it denied L.A. County’s request to review the appeal. Saving Alaska’s Pristine, Wild Places Bristol Bay, whose untouched waters are home to the world’s largest sockeye salmon fishery, is being threatened by 10 billion tons of contaminated mining waste. With local partners, NRDC has been working for years to protect the area from destruction. Finally, in 2014, mining heavyweight Rio Tinto announced its divestment from the proposed Pebble Mine project, and NRDC helped compel the U.S. Environmental Protection Agency to propose new rules that would block the massive mine. Shutting Down Chile’s HidroAysén Dam Project The people of Chile and members of NRDC stood up to the energy companies that planned to build five mega-dams on the Baker and Pascua rivers, two of Patagonia’s wildest waterways—and after eight years of campaigning, the Chilean government finally shut down the ill-advised project. But we didn’t stop there. We also offered an alternative solution: a clean, renewable energy plan that will complement increased energy efficiency and help power the country while protecting Patagonia’s rich biological and cultural diversity. Save the Monarch Butterfly Thanks to the heavy use of the weed-killer glyphosate (marketed as Roundup), which kills off the milkweed that these pollinators need to survive, monarch populations have plummeted by more than 90 percent in 20 years. So NRDC petitioned the U.S. Environmental Protection Agency to perform an urgent review of glyphosate’s impacts and restrict the chemical’s use. In October 2014, when the EPA approved Enlist Duo—a mix of glyphosate and an older, also toxic, herbicide—we immediately sued. We’re also developing butterfly “highways” by planting milkweed along migration routes, and NRDC’s artist-in-residence is helping build awareness in the Midwest by distributing biodegradable balloons filled with native milkweed seeds and instructions on how to disperse them. Silencing Underwater Ocean Noise Marine mammals, such as whales and dolphins, rely on their sense of hearing to perform all of life’s most basic functions— navigating, securing food, and finding a mate—but an increasingly noisy ocean is putting their very survival at risk. After five years of intensive work with NRDC and a broader coalition, the International Maritime Organization released guidelines for reducing underwater noise from commercial ships around the world—an important step toward making the oceans quieter and safer for sea creatures. Protecting Elephants from the Ivory Trade With 30,000 forest elephants killed for their tusks every year, these animals could be gone within a decade. In August 2014, NRDC pushed two of America’s largest ivory markets, New York and New Jersey, to ban ivory sales and establish harsher penalties for traffickers. NRDC is continuing to fight for elephants, with plans to take state-level bans to California, the second-biggest ivory market in the United States, while working to strengthen federal ivory restrictions.</t>
  </si>
  <si>
    <t>Food Matters</t>
  </si>
  <si>
    <t>NRDC is known for tackling the biggest environmental challenges facing the planet. How does food fit into our work? In the past 40 years, we’ve made our air and water cleaner, but our food system has gotten dirtier. Food and agriculture affect everything. The system uses more land, more water—and pollutes more water—than any other human activity. It’s a big source of climate pollution. Food has huge impacts on the planet as well as very personal impacts on our health. You are what you eat—everyone knows that. How did you come to realize that there was a need for this program? What motivated you to create it? People think about food all the time, so it’s a great way to introduce them to our issues. My family became vegetarian in the ’90s, when I was at NRDC suing feedlots for water pollution and my daughter was learning about the impacts of diet at school. So it’s been at the back of my mind for a while that food is this critical intersection where health and environmental concerns meet. I’m lucky I also see these issues from the point of view of a farmer. I’ve helped run a coffee farm and other farms in Costa Rica for 20 years, so I’m sympathetic to the challenges of farming. It’s tough, and climate change and the commodity markets make it tougher. In the past, NRDC’s food-related work usually focused on getting the worst pesticides out of produce or suing the worst polluters. The idea was to step back and look at the system—to find drivers of polluting behavior and try to change those. If we can change policy incentives, financing opportunities, and market drivers, we can create a more sustainable food system that will benefit both farmers and consumers. How important is public engagement to reforming the food system? It’s a tremendous opportunity—and a tremendous challenge. Consumers make choices about food three times a day, so the average person has a big role to play in shaping our food system. Consumers have already helped push chains like Chipotle and Panera to serve more sustainably produced foods, and they’re driving down antibiotics use in the livestock industry. They’re succeeding where the U.S. Food and Drug Administration has failed. The challenge is, How do we reach all these people in a focused and thoughtful way? We have to engage on a scale that is commensurate with the challenge of changing a system that is so fundamental and established. How have you approached finding funding for this work? People are excited about food, and we’re tapping into that feeling of connection and ownership that food inspires. Rather than a top-down strategy, our approach has been finding partners who can help shape our work. Together, we’ve identified so many different levers to pull, whether it’s on policies like school food purchasing or federal crop insurance, or public campaigns on food waste, or benchmarking practices for farmers. The overall challenge is huge, but there are specific pieces that are winnable, and that makes this work exciting. Reducing food waste or antibiotics in animal feed, improving school lunches, or expanding soil-conservation techniques are real achievements that people can point to and be proud of. What do you envision for the program in the coming years? It’s very much a work-in-progress, because the possibilities are so numerous. But we’ll certainly continue to work on eliminating incentives and subsidies for farming the wrong crops in the wrong way in the wrong places, as we see in some provisions in the farm bill and elsewhere. We’ll also keep creating opportunities for learning about and financing sustainable practices. We have a lot of work to do to create confidence in different and better approaches to farming. We also envision engaging more in agricultural issues internationally.</t>
  </si>
  <si>
    <t>Connecting Communities</t>
  </si>
  <si>
    <t>Why is NRDC focusing on cities? We’re not going to be able to solve problems like climate change unless we look at how cities are built and make it possible for people who live and work in urban areas to thrive while decreasing their environmental footprint. So our big goal is to protect the planet while making our cities and communities livable and affordable at the same time. How does your work intersect with NRDC’s expertise? We’re building on decades of experience in urban policy and the technical aspects of making cities as climate-friendly and resilient as possible. Working in close collaboration with community partners, we’re turning that expertise into a set of problem-solving strategies that take our advocacy efforts and legal work to a new level, helping accelerate change on the ground. Why is it important to work alongside partners at the community level? Cities are very complex places with a wide range of stakeholders. NRDC has technical expertise in a lot of areas, but there is a lot we don’t know about cities. We rely on the knowledge of people who live and work in these places. We’ve committed to allocating grants to our partners that are equal to 25 percent of our overall budget. This is to ensure that the change we’re driving is long-lasting. We want to see our partners’ capacities grow and ensure that residents are the champions and problem solvers of their own communities. What communities have you worked with? One example is Little Tokyo in Los Angeles. It’s under enormous development pressures, and as Southern California’s last major Japanese community, the residents were worried about losing their culture. They wanted Little Tokyo to be the emblem of sustainable revitalization. My team has helped to facilitate discussions around building a vision and strategy that are now being taken to the mayor’s office. NRDC was able to make use of our vast networks in the region to attract smart and sustainable investment into the community. This project is now providing a model for how the City of Los Angeles can grow more sustainably. What is your vision for our cities? I want to see affordable multifamily buildings that are as energy-efficient as any other building in a community—that will help the poorest people in those areas to save money. I would also really like to see more cities making it possible for people to live without cars. Particularly for people who are low-income, the price of admission to the job market should not be car ownership. And I’d like to see more communities adopt strategies that support access to local, healthy food so that people can improve their well-being. With our deep technical bench, as well as the community partnerships and networks we’ve built, NRDC is well-positioned to drive these kinds of changes.</t>
  </si>
  <si>
    <t>Banning Toxic Chemicals in Food Packaging</t>
  </si>
  <si>
    <t>Did you know your takeout might be coming with a side of harmful chemicals? That’s why NRDC and our allies have called on the U.S. Food and Drug Administration to ban long-chain perfluorocarboxylates (PFCs) and perchlorate, toxic chemicals that are used in pizza boxes, sandwich wrappers, and other food packaging. Fourteen recent studies support the FDA’s own concerns that PFCs can cause serious harm, from problems with pre- and postnatal development to adult reproduction, while perchlorate has been linked to brain-development concerns. Hold the side of health problems, please. Perchlorate is easily adsorbed through your mouth and can migrate from the stomach and intestines to the bloodstream. Safe Housing for All New Yorkers Four-hundred thousand people live in the New York City Housing Authority’s low- income residences, many of which are plagued by pervasive mold and excessive moisture, exacerbating asthma and other health issues. Challenging the city’s failure to provide healthy housing, NRDC and the National Center for Law and Economic Justice took legal action on behalf of those tenants and, in December 2013, reached a settlement that will require the city agency to clean up its act. Pesticides Don’t Belong in Clothing Antibacterial, odor-fighting shirts might sound like a great idea, but the truth is, their magic comes from a pesticide called nanosilver. Silver is already a highly toxic antimicrobial, especially for sea life, but this smaller, stronger version can penetrate human organs and tissues. As part of an effort to get nanosilver removed from textiles—baby blankets, towels, pillowcases, and clothing—NRDC filed a lawsuit, and ultimately, an appeals court agreed that the U.S. Environmental Protection Agency didn’t follow its own rules for determining whether the pesticide is safe to use in products. Protecting Families from Toxic Chemicals at Home From your couch to your carpet, many furnishings have been treated with flame-retardant chemicals, which are associated with cancer, infertility, birth defects, and other serious diseases. Some of the highest levels of these chemicals ever measured have been found in the bodies of California’s children. Thanks in part to NRDC’s advocacy, Governor Jerry Brown announced new standards that will reduce California’s exposure to toxic and untested flame retardants, setting a strong precedent for the rest of the country. Stronger Standards for Soot Emissions From increased asthma and heart attacks to premature death, soot pollution can seriously harm health. Yet industry leaders wanted to overturn the U.S. Environmental Protection Agency’s updated clean-air standards that tightened the limits on the harmful substance. NRDC and our allies intervened, and in May 2014, a federal appeals court rejected the industry’s challenges. In the weeks surrounding that decision, two other major court cases upheld similar EPA efforts: protections for people who live downwind from power plant smokestacks in other states, and limits on power plant emissions of mercury and other dangerous toxins.</t>
  </si>
  <si>
    <t>A few months ago, I came to NRDC to take on the job of a lifetime— leading the world’s most effective environmental group in the fight to protect our natural world and build a better future for us all. At the same time, our country was seating a new Congress. In the months since, too many of its members have made it clear that they want to shred the bedrock environmental protections we’ve spent a generation putting in place. Too many have shown that they will put polluter profits first while putting the rest of us at risk. Right now polluters and their friends in Washington, D.C., are doing everything they can to stop our nation—and the world—from taking action against climate change. They’re not concerned that fracking has brought the dangers of the industrial oil patch to our back- yards. They’re not concerned that oil trains are exploding in our downtowns and that pipelines are spewing crude into our rivers. They’re not concerned that the pristine Arctic Ocean and the Eastern Seaboard are in the crosshairs of offshore drilling. They’re not concerned that toxic chemicals threaten our water and food. They are willing to mortgage our children’s future by keeping us dependent on the dirty habits of the past. Here’s the thing: We’re not going to let them get away with it. NRDC was founded for just these kinds of challenges. It’s why John Adams helped create this institution 45 years ago. It’s what we mastered under the leadership of Frances Beinecke. It’s what I’m focused on every day as I take up the mantle they’ve passed on to me. We know that for every challenge we face, there are also incredible opportunities for progress. Think about what we’ve achieved together in just the last few months. After years of fighting the Keystone XL pipeline, we’ve seen President Obama veto legislation that would have forced some of the planet’s dirtiest oil through the breadbasket of America. After the hottest year on record, we’re seeing states move toward a clean energy future by cleaning up power plants—the single-biggest step we’ve ever taken to cut carbon pollution. And after decades of indecision, we’re seeing U.S. leadership build momentum for real global action against climate change when 196 nations gather in Paris this fall. This is the job of a lifetime. Not just for me but for all of us—the 2.4 million members and activists who believe in what NRDC stands for and will do what it takes to advance this great mission. I’m proud to walk forward with you.</t>
  </si>
  <si>
    <t>Empowering India</t>
  </si>
  <si>
    <t xml:space="preserve">What are some of India’s best opportunities to tackle climate change? Renewable energy has tremendous potential. Prime Minister Narendra Modi recently announced a solar energy target of 100 gigawatts by 2022—a fivefold increase from the previous goal and the largest of any country. This move will help the nation meet its soaring energy needs and limit carbon pollution while also opening the door to expand the solar market globally. Another big opportunity is energy efficiency. Eighty percent of the buildings and other infrastructure that will exist in India in 2030 have yet to be built, so there’s a chance to maximize efficiency and avoid costly retrofits. And millions of people are purchasing lighting, fans, and electronics like TVs and air conditioners for the first time, creating a major market for the newest, most efficient products. What recent milestones are you most proud of? Last year, we helped enact comprehensive new energy codes in the fast-growing states of Andhra Pradesh and Telangana, which will reduce energy consumption in commercial buildings by as much as 60 percent. We were involved from the beginning, working with experts in academia to produce case studies on building efficiency. We also consulted with real estate developers, utilities, research institutions, and state governments in the actual code design. We collaborated with public-health institutions to establish India’s first-ever early-warning system for heat waves in the city of Ahmedabad. We’re now working to launch similar initiatives in the states of Gujarat and Orissa, as well as at the national level. As climate change drives up temperatures in India, heat waves are becoming increasingly dire, especially for children, the elderly, and the poorest communities. What are you excited about for the future? India’s new solar energy target has the potential to create a million jobs and dramatically cut climate change pollution. To help meet this goal, we’ll be working with our partners to develop innovative financing solutions and scale up the market for renewable energy. Meanwhile, we’re excited to continue expanding access to affordable clean energy in rural areas like the desert salt pans of the western regions, where we’re helping women workers escape poverty by replacing expensive and dirty diesel pumps with more efficient and less costly solar- powered ones. How has NRDC’s role evolved since launching the India Initiative? In less than five years, we’ve established the organization as a major player in the country’s clean energy market through our partnerships. We’ve been able to bring our considerable advocacy expertise to the table and bolster the ability of local nongovernmental organizations to create effective change. </t>
  </si>
  <si>
    <t>This is a pivotal moment in the history of the environmental movement, and the issues that confront us gain urgency with each passing day. Climate change is the greatest environmental threat of our time, making protecting and preserving the quality of our water, food, communities, and landscapes ever more essential. Ensuring that NRDC has the capacity to confront those challenges will require us to be bold and innovative. And this year we have been fortunate to gain a leader who brings us precisely those attributes—our new president, Rhea Suh. With a background that has taken her from prominent environmental foundations to the U.S. Department of the Interior, Rhea has demonstrated the leadership, vision, and values required to lead NRDC through the work ahead. She is the first NRDC president from outside the organization and comes to us with a deep appreciation for NRDC’s history, as well as a galvanizing vision for our future. She understands the powerful role this organization plays in influencing policy and politics. Rhea has also demonstrated her commitment to broadening the environmental movement, a necessity if we are to achieve our most important goals. She understands that we must build common cause with people whose lives are directly impacted by environmental degradation, and ensure that NRDC is connecting and advocating for the rights of all people to clean air, clean water, and a healthy planet. NRDC has always been adept at defending bedrock protections and advancing inventive solutions. Now, with Rhea’s leadership and the dedication of our trustees, staff, members, and supporters, I am confident this storied organization will rise to all the challenges and opportunities that lie ahead.</t>
  </si>
  <si>
    <t>Building Better Communities</t>
  </si>
  <si>
    <t>Building a Sustainable Future Today: 2013 Annual Report</t>
  </si>
  <si>
    <t>We all want vibrant livable communities. NRDC is helping build them with policies that will make our nation’s neighborhoods more efficient, resilient, and vibrant. By changing the way buildings and schools use energy, by putting smarter transportation and energy grid ideas on the table, and by bringing these messages to more people, we can reinvent the way Americans live. An NRDC court win Forcing Los Angeles County to clean up toxic waterways When rain flushes Los Angeles County’s stormwater system, it produces a swirling brew of dirt, chemicals, and fecal bacteria that flows into waterways and onto beaches. The untreated water has subjected thousands of residents and tourists to waterborne illnesses ranging from rashes to dysentery, from neurological disorders to death. In 2008, NRDC and Los Angeles Waterkeeper initiated a lawsuit to hold the county responsible for Clean Water Act violations and require that it immediately move to stop polluting the water. NRDC stuck with the case through a ruling that found Los Angeles County responsible for the pollution, a U.S. Supreme Court hearing, and a remand back to the Ninth Circuit Court of Appeals—a revolving legal door. Finally, in a major turning point in August 2013, the court found the county’s Flood Control District responsible for the billions of gallons of untreated stormwater runoff it allows to pollute Southern California’s rivers and most popular beaches. Providing Students with Healthier Food and Cleaner Air NRDC started working directly with the New York City school system to provide recommendations on environmentally sustainable purchasing practices for school lunches, which are served to almost 3 million city students each day. The pilot program reduced cafeteria waste by 85 percent in eight schools, and the relationship puts NRDC and New York City schools in a partnership with the country’s five other largest school districts: Chicago, Dallas, Los Angeles, Miami, and Orlando. And in a first-of-its-kind melding of education, energy, and environmentalism, NRDC launched a successful crowd- sourced funding campaign to help schools purchase and install rooftop solar arrays that can provide clean, renewable energy. In fact, California’s Firebaugh– Las Deltas Unified School District was able to reinstate its music program after installing solar on its schools, thanks to an estimated $900,000 in energy cost savings. Designing smarter transportation planning An NRDC study found that if commuters integrate carpooling, public transit, and telecommuting into their daily commutes, they could save more than $1,800 annually, while reducing the environmental impact of their travels. Increasingly, Americans are choosing to live in walkable communities where they have more transportation choices. Yet whether people live in cities, suburbs, rural areas, or towns, NRDC found they can reduce their total vehicle miles traveled by 10 to 50 percent by adopting these simple transportation changes. In fact, NRDC found that if 25 percent of Americans adopted one of these alternatives, the United States could reduce annual transportation emissions by 3 to 12 percent, reduce transportation fuel use by billions of gallons per year, and save consumers tens of billions of dollars in transportation spending each year. And we’ll be pushing for these smart ideas to hit the ground. saving energy and money from Boston to Beijing NRDC and a partner organization launched the City Energy Project, a long- term initiative to craft and implement cutting-edge plans in 10 cities to reduce energy costs and carbon pollution, create local demand for skilled workers, and produce new market opportunities. The need is obvious. Each year America’s annual utility bill—just to power our buildings—is roughly $450 billion. That’s nearly twice the energy consumed by all of South America. Starting with those 10 pilot cities, NRDC’s City Energy Project will cut a combined total of 5 million to 7 million tons of carbon emissions annually—the equivalent of taking 1 million to 1.5 million passenger vehicles off the road. The effort will also create jobs for electricians, architects, construction workers, engineers, building technicians, and software providers. Moreover, it will cut energy bills by $1 billion annually. And elsewhere, we: Secured a fundamental change in Washington State’s utility regulation that eliminates barriers to investing in energy efficiency and grid enhancement by the state’s largest electric and natural gas utility, and establishes a national and international model for sustainable energy reform—a major energy-saving precedent. Settled a Michigan case under which utilities will invest $200 million per year on energy efficiency improvements in Michigan homes, businesses, and industrial facilities. Persuaded Illinois utilities to invest $1.2 billion over three years in energy efficiency improvements and made sure all households, not just those that buy electricity from their traditional utility, will have access to energy saving incentives. This will yield enough electricity savings to power 150,000 U.S. households over the next six years, creating 3,500 new jobs in Illinois by 2015. NRDC also succeeded in passing a major revision to the International Energy Conservation Code, the model residential building energy code adopted by states and localities across the country, which will reduce new home energy use by approximately 20 percent. We brought together the nation’s largest home builders and energy efficiency advocates to recommend the code update, which will save typical new home buyers between $300 and $850 annually on their utility bills. By 2030, this will add up to a national cost savings of more than $100 billion relative to the 2006 code. Over that same time, greenhouse gas emissions will be reduced by the equivalent of 560 million metric tons of carbon dioxide pollution, or roughly the emissions produced by 158 coal-fired power plants in one year. And we won approval from the International Code Council for provisions in building and plumbing codes to reduce water use in cooling towers and water distribution systems, and to permit on-site rainwater use. A proposal authored by NRDC has been approved to reduce the size of hot water pipes leading to showers and sinks. This means less water flushing through the tap while people wait for hot water and required insulation for nearly all hot water pipes in new commercial buildings and many hot water pipes in residential buildings. NRDC is now advocating that the other leading code- writing body, the International Association of Plumbing and Mechanical Officials, revise its codes to insulate all hot water piping—a move that would reduce energy and water waste in new homes by 15 to 30 percent.</t>
  </si>
  <si>
    <t>Setting the National Agenda for Clean Air and Clean Power</t>
  </si>
  <si>
    <t>America has the resources and ingenuity to rely on 100 percent clean energy. We can power our economy, improve our health, and curb climate change by tapping into energy that doesn’t pollute and never runs out. For four decades, NRDC has made efficiency the centerpiece of our energy strategy, and our work has helped our country use less energy to generate more economic growth. We have also helped expand America’s wind and solar power, and we are pushing to clean up the power plants that drive climate change. Climate change doesn’t pause for partisan gridlock President Obama Adopts NRDC’s Plan to Slash Carbon Emissions On a sweltering June day in Washington, D.C., President Obama announced that he would use his authority under the Clean Air Act, American’s bedrock law for air quality that NRDC helped write, to direct the Environmental Protection Agency (EPA) to enact carbon pollution standards for our largest source of carbon pollution—power plants. Carbon dioxide pollution from America’s power plants would be cut by 26 percent from 2005 levels by 2020, and 34 percent by 2025. It was neither a simple step nor a snap decision. The president’s plan is a common-sense measure, and one that had been nearly two years in the making at NRDC. In 2011, facing the most anti- environment House of Representatives in the nation’s history and a Senate that refused to take up national climate legislation, NRDC Climate and Clean Air Program director Dan Lashof recognized that the Clean Air Act opened a way to clean up power plants, which account for about 40 percent of our carbon footprint. So NRDC designed a state-by-state approach that would allow states to set different targets for carbon reductions, converging together to reach a robust national goal. Already the Obama administration had set an overarching goal of cutting emissions by 17 percent by 2020. NRDC calculated that our plan would cut carbon pollution by 26 percent by 2020—while also generating an estimated $25 billion to $60 billion in health and climate benefits. To top things off, it would cost industry only about 1 percent of its revenues. From there we began the work of strategically pitching the plan. First, there were briefings with government officials, Hill staffers, business executives, and utilities representatives. Then we announced NRDC’s carbon slashing plan at the National Press Club—the biggest venue in town—with a blue-ribbon panel of independent experts, utility executives, business leaders, and public health officials, to provide supporting statements. And as reporters, administration officials and Hill staffers woke up on the morning of our announcement, a carefully timed (and embargoed) story in Bloomberg News gave outside credibility to our plan. Within hours the story was picked up by the Associated Press and Reuters and ran throughout the country. Then NRDC staff took our message to Capitol Hill to drum up support if and when the president adopted our plan. One White House staffer contacted NRDC after a few months and asked, “Are you guys behind this? Everywhere we go, the president is being asked about climate change.” Meanwhile, NRDC ran social media campaigns urging members and online activists to tell the White House to act on climate change. In early June, we launched a major advertising blitz with spots during Sunday talk shows and takeovers on the homepage of Politico, National Journal and Washington Post mobile apps, with a video featuring NRDC trustee Robert Redford asking citizens to push the president to live up to his promise on climate change and make dirty power plants clean up their carbon pollution. A well-timed meeting between NRDC President Frances Beinecke and White House Chief of Staff Denis McDonough made it clear that the president needed to adopt a concrete plan to tackle climate change—and soon. She told him the environmental community was growing impatient with inaction. By the end of June 2013, the president had announced a plan to reduce carbon emissions at existing power plants. The approach was familiar—one that would allow state-by-state development of standards within a national framework. That afternoon, The New York Times ran an article that the president’s approach to cutting carbon pollution “appears to have been influenced by a proposal from an environmental group, the Natural Resources Defense Council.” It was a major success, but NRDC is not resting on its laurels. Our experts will be advising the EPA on ways to structure the details of the new standards. We aim to get 20 to 30 states to announce their support of EPA carbon standards for power plants. We will work with those states to show how using state- based carbon limits or energy efficiency and renewable energy standards will put the EPA standards in reach. And we will continue mobilizing support for carbon standards with social media and on-the- ground events in all 50 states. When the EPA releases draft standards for existing power plants, we aim to beat our record of generating 3 million comments, this time, in favor of standards for new power plants. Nuclear Southern California Edison decided to permanently retire the two nuclear reactors, at its San Onofre Generating Station located on the Pacific coast midway between Los Angeles and San Diego, thanks to an amicus brief filed by NRDC and fellow advocates. Fracking NRDC created the Community Fracking Defense Project to provide legal and policy assistance to towns and local governments seeking to gain control over, or protection from, fracking in their communities. TAR SANDS The Obama administration finalized a plan advocated by NRDC and our BioGems Defenders activists that will severely limit oil shale and tar sands development on nearly 2 million acres of wilderness- quality lands in Colorado, Utah, and Wyoming. And in July, NRDC released a report showing that tar sands oil carried by the Keystone XL pipeline would emit 24.3 million metric tons more carbon per year than conventional crude, proving that the project fails the President’s climate test and is not in the nation’s best interests.</t>
  </si>
  <si>
    <t>Taking the Most Dangerous Toxins Out of Common Household Products</t>
  </si>
  <si>
    <t>Reducing pollution—and energy bills—through energy efficiency NRDC worked with other energy-efficiency advocates, the U.S. Department of Energy (DOE), the pay-TV industry, and equipment manufacturers to slash national electricity use of new set-top boxes by $1 billion annually. Once in full effect, the agreement will save three power plants’ worth of electricity and prevent the emission of 5 million tons of carbon pollution each year. Under the voluntary agreement, leading cable, satellite, and telephone companies commit to buying more efficient set-top boxes and, for the first time, make the energy use of new boxes publicly available. The agreement came after a yearlong negotiation spurred by NRDC’s groundbreaking report that found set-top boxes consume around $3 billion worth of electricity annually, much of that when the box is turned off. And due in large part to NRDC advocacy, the DOE also published overdue efficiency standards for motors, commercial refrigeration, walk-in freezers, and metal halide lamps that will save more than $3.8 billion annually—enough electricity to power almost 4 million American homes. Triclosan Under pressure from an NRDC lawsuit, the U.S. Food and Drug Administration (FDA) proposed a federal rule that, if finalized, would remove the potentially hazardous chemical triclosan from body washes and hand soaps. The chemical is a suspected endrocrine disruptor and has been linked to reproductive and developmental harm in laboratory studies. The FDA first proposed removing triclosan from certain consumer products in 1978. But the agency took no final action, and in the intervening years, triclosan use has grown to such an extent that bio-monitoring found residues of triclosan in 75 percent of Americans over the age of six. The chemical is absorbed through contact with the skin, and tests have found it in human blood, urine, and even breast milk. In 2010 NRDC sued the FDA to force the agency to issue a final rule. As part of that settlement, the FDA has issued its proposed rule and is committed to taking final action by 2016. In a related matter, NRDC filed a new lawsuit against FDA seeking to obtain records the agency has withheld about possible health risks of triclosan added to toothpaste. Nanosilver The Ninth Circuit Court of Appeals ruled in NRDC’s favor that the Environmental Protection Agency (EPA) had improperly approved the use of nanosilver, a toxic antimicrobial that can wash out of clothing and harm aquatic systems, by ignoring its own finding of health risks from exposure to the chemical through the skin or through ingestion by toddlers. As the court stated in its decision, the EPA had improperly approved the use of nanosilver by a U.S. textile manufacturer, when the EPA’s own data showed that nanosilver was precisely at levels that pose a potential risk. The lawsuit was closely watched as a test case for the growing use of nanotechnology in consumer products such as fabrics and food storage containers—despite its potentially dangerous health effects. This case, and the court’s decision, demonstrated that the EPA is accountable for following its own safety standards. Bisphenol-A (BPA) More than 90 percent of the general population has harmful levels of bisphenol-A (BPA) in their bodies. BPA is found in hard plastics, the lining of food and beverage cans, sales receipts, and dental sealants and has been shown to mimic the female hormone estrogen. In an explosion of studies since 2008, BPA exposure in test animals early in life has been associated with cancer, reproductive abnormalities, and altered brain development. Armed with the science, parents and advocates called for BPA bans but California’s Environmental Protection Agency failed to act. So NRDC filed a petition requesting BPA be added to a list of chemicals whose presence in products can trigger warning labels if exposures exceed regulatory levels. With persistent pressure from NRDC, in January 2013, California’s EPA announced it would add BPA to the list. NRDC will continue to push for safety warnings on products that contain BPA.</t>
  </si>
  <si>
    <t>Making Life Safer, Healthier</t>
  </si>
  <si>
    <t>From Pasadena to Poughkeepsie, NRDC’s solutions are making our air and water cleaner, our food and household products safer, and our homes more efficient— and less expensive— to run. We apply our unparalleled scientific, legal, and policy expertise to hold our government to account, keep corporate polluters at bay, and get smart solutions in place now, helping millions of American families save money and live healthier. Keeping our air free from pollution Protecting the sources of clean water NRDC developed a portfolio-based approach to restoring the largest estuary on the West Coast to improve the reliability of water supply in California. Across the state, NRDC’s plan was supported by federal, state, and local elected officials, business and conservation groups, and the boards of water agencies serving 25 percent of urban California. California’s Governor Jerry Brown subsequently adopted the same type of portfolio-based statewide water management strategy. NRDC went on to develop a website that allows Californians to learn where their water comes from—and what their water supply. As part of this effort, NRDC highlighted the efforts of five Southern California water agencies to reduce reliance on imported water and invest in sustainable water supplies. Keeping our air free from pollution Ozone, the main constituent of smog, is a highly irritating gas that shortens people’s lives, worsens asthma and other lung diseases, and is highly damaging to trees and plants. In a lawsuit brought by NRDC, a federal court found that in 2008 the Environmental Protection Agency violated the Clean Air Act when it refused to set protective standards and ignored the unanimous recommendation of its independent science advisers. NRDC challenged the Bush administration’s health and welfare standards when they were set and resumed the legal battle in 2011 when the Obama administration decided to ignore overwhelming scientific research and the opinion of experts that much stronger standards were needed. Getting toxics out of the water supply Nearly two decades after Erin Brockovich waged her battle against an industry cover-up of hexavalent chromium contamination in the tiny community of Hinkley, California, an estimated 31 million Californians are still exposed to unsafe levels of the carcinogen due to government inaction. In fact, at least 74 million Americans in thousands of communities across 42 states drink tap water polluted with “total chromium,” which includes hexavalent and other forms of the metal. Tired of waiting for California’s Department of Health to set a standard for hexavalent chromium in drinking water—eight years past its deadline—NRDC filed suit with a partner group. In July 2013, a judge ordered the Department of Public Health to set a standard by August 2013. Although there is now a standard, When the state issued an unacceptably weak standard, NRDC pushed back. We will continue pressing the state to adhere to its most basic mandate: ensuring that millions of residents can drink their water without fear.</t>
  </si>
  <si>
    <t>Yellowstone Winters will be Quieter, Cleaner</t>
  </si>
  <si>
    <t>Yellowstone National Park might be one of the few places left on earth where one can experience exquisite quietude—a sweeping silence peppered only with the symphony of nature: the acoustic brush of wind, the sound of birdsong in the trees. But by the late 1990s, Yellowstone had lost control over snowmobile usage with an average of 795 of the vehicles entering the park each day. Along with their prevalence and noise came stress to wildlife, pollution, and disruption in what should be one of our country’s most protected spaces. For sixteen years, NRDC has led the charge to protect Yellowstone with regulations that would better govern snowmobiles and snowcoaches (multi- passenger vehicles that run on large skis or treads). We submitted five environmental impact statements and seven documents, headed public meetings ,and generated a flood of comments from NRDC members. (Over this period, the National Park Service [NPS] received 1.1 million public comments.) In 2008, when the Bush administration planned to allow 500 snowmobiles per day into Yellowstone and Grand Teton National Park, NRDC and our allies prevailed in federal district court when a judge ruled that to do so showed a failure to reconcile the park’s environmental mission with the increase in air pollution, the disturbance to wildlife, and the impact on visitors that the snowmobiles would bring. Even then, Chris Mehl, a spokesman for the Wilderness Society of Bozeman, was arguing that “there have been four studies and $10 million spent, and every study shows the best way to get people in the park and protect it is through snowcoach access, not snowmobiles.” The recommendations of that sound science are finally about to come to fruition. Yellowstone’s new final rule will make it mandatory in the winter of 2015- 16 for snowmobiles and snowcoaches to meet strict best available technology standards for emissions and noise. The number of snowmobile trips will be limited to an average of 50 per day, at a maximum speed of 35 miles per hour; snowcoaches are limited to 25 miles per hour. Moreover, there will be no growth in the daily number of non-commercially guided snowmobile groups—which NPS has learned over the past several winters reduces accidents, law enforcement incidents, and disruption to wildlife. All this means that overall emissions and noise at Yellowstone will be significantly reduced. Carbon monoxide will be slashed by 70 percent, and hydrocarbons will be reduced by 75 percent. By investing in new and cleaner-running vehicles for fleets, snowmobile operators will be able to advertise and market their tours to visitors as cleaner, quieter ways of experiencing the stillness of a Yellowstone winter.</t>
  </si>
  <si>
    <t>In Defense of Alaska's Pristine Bristol Bay</t>
  </si>
  <si>
    <t>Six years ago, several giant global mining corporations, including Anglo American and Rio Tinto, made plans to gouge a 2,000-foot-deep open-pit gold and copper mine stretching over two miles across the heart of our planet’s greatest wild salmon river system. In a known earthquake zone, colossal earthen dams up to 50 stories high would be built to hold back some 10 billion tons of mining waste mixed with cyanide, sulfuric acid, arsenic, and other toxic chemicals. Here’s what we know. Virtually every major copper mine in the world has leaked, and in an ecosystem with tens of millions of salmon supporting an abundance of bears, whales, seals, and eagles, even a minute increase in copper dust in the water could be devastating. That’s not to mention the more than $400 million in fishing revenue generated every year and 10,000 jobs for Alaska’s working families that would be put at risk. This is why NRDC has continued its all- hands-on-deck campaign to save Bristol Bay—one that has now outlasted the CEOs of two of the international mining giants behind the project. BioGems Defenders sent more than 267,000 public comments to the EPA calling on the agency to stop the Pebble Mine. As investors in both mining companies gathered in London for their annual shareholders’ meetings, NRDC was there, hand-delivering more than 200,000 petitions from NRDC members and online activists calling on the companies to abandon the environmentally and financially disastrous project. NRDC attorneys hand-delivered 100,000 “Stop Pebble” petitions from our members to the White House. And we have called upon President Obama to direct the EPA to use its authority under the Clean Water Act to stop the Pebble Mine. These efforts have begun to pay off: In September 2013, Anglo American announced it was walking away from the project and the $541 million it has already invested. And in December, Rio Tinto announced it, too, was seriously reconsidering its 19 percent stake in the mine. It has been said that the proposed Pebble Mine in Alaska’s Bristol Bay may be the worst corporate assault on America’s natural heritage that no one’s ever heard of.NRDC has continued to lead the charge against the proposed Pebble Mine, and recently, several major victories-- including the withdrawal of one of the mine’s major corporate partners and the the decision of another major player to reconsider its involvement--make it less likely that the mine will be built.</t>
  </si>
  <si>
    <t>NRDC's Decade's Long Commitment to Protecting Whales Takes Another Step Forward</t>
  </si>
  <si>
    <t>NRDC filed a lawsuit in January 2014 because the federal government illegally granted the U.S. Navy permission to harm marine mammals nearly 10 million times in Southern California and Hawaii over the next five years. This case is the latest in NRDC’s longstanding campaign to keep our oceans quiet and to curb the Navy’s use of sonar and explosives. In its own environmental review, the Navy estimates that sonar training, underwater detonations, and gunnery exercises will significantly harm marine mammals 9.6 million times between 2013 and 2018. The Navy’s authorization request to the National Marine Fisheries Service sought approval for 155 mortalities, more than 2,000 instances of permanent hearing loss or other permanent injury, and millions of instances of temporary hearing loss or significant disruptions in vital behaviors—a 1,100% increase in projected harm from the previous 5-year period. There are more than 35 species of whales and dolphins that make Southern Californian and Hawaiian waters their home, including endangered blue whales, and fin whales, hearing-sensitive beaked whales, and migrating gray whales. All are at risk from this preventable harm. For whales and dolphins, the Navy’s plan to ramp up training off our coasts is simply not sustainable. The science proving the link between sonar exposure and population decline is mounting. And so are the solutions that could prevent thousands of needless injuries and hundreds of deaths. Common-sense measures would significantly decrease the harm to California’s and Hawaii’s aquatic species. The most important of these is to avoid important habitat for vulnerable species, which the scientific community and the Obama administration itself acknowledge to be the most effective available means of protecting marine mammals.</t>
  </si>
  <si>
    <t>Untitled (Chair's letter)</t>
  </si>
  <si>
    <t>The environmental movement has made great strides since the Cuyahoga River caught fire nearly 50 years ago. Our air is cleaner, our water is safer, and our landscapes are better protected. And yet new threats have emerged that weren’t even on the radar screen when that river blazed. Today, more than 1 in 20 Americans live within a mile of a fracking site. Everyday products like shampoo and children’s toys contain toxic chemicals that interfere with hormone functioning and contribute to cancer. And cities across the nation are being hit by extreme drought, storms, and heat made worse by climate change. People want to know their families are safe and their communities will thrive. I am so proud to be a part of an institution that makes that possible. NRDC protects people’s health and unleashes innovation. In the past year alone, we secured stronger protections against smog. We created the Community Fracking Defense Project to empower towns and local governments to protect themselves from reckless fracking. And we designed energy efficiency standards for appliances that will save consumers billions of dollars a year. These and countless other NRDC victories will improve people’s lives and protect the natural systems we depend upon. We can do this because NRDC has the best staff in the business. Our experts provide policy solutions and uncompromising science. They are also uncommonly tenacious: They take on big polluters and fight until they prevail. These traits allow NRDC to create healthier, more livable communities for all.</t>
  </si>
  <si>
    <t>NRDC's International Reach</t>
  </si>
  <si>
    <t>NRDC knows no boundaries in its efforts to create a sustainable future. Wherever we work, we join with local partners in building low- carbon communities and protecting the global commons. Together, we are making life better for everyone, everywhere. Years of NRDC Advocacy reduce the threat of global mercury pollution Everyone in the world stands to benefit from the first global treaty on mercury signed in 2013. Mercury is a hazardous neurotoxin that can disperse thousands of miles through air and water from its original source—making it a potent global pollutant. Nearly 2,000 tons of mercury were released into the air in 2010 and at least another 1,000 tons into water worldwide. People particularly at risk of mercury poisoning are small-scale gold mine workers and their families, the peoples of the Arctic, and this generation of mothers and babies who eat contaminated fish. In the United States, more than 80 percent of fish contamination advisories are due, in whole or in part, to mercury pollution. Signed by more than 140 countries, the treaty phases out products that contain mercury, such as batteries and thermometers, by 2020, and major sources of mercury pollution, such as coal- fired power plants and industrial boilers, will be subject to new and stricter rules. Global mercury pollution is not entirely solved by this treaty, but it provides the necessary building blocks for important protections. With the force of global will at our backs, NRDC aims to strengthen regulations where threats remain.</t>
  </si>
  <si>
    <t>Untitled (President/ED's letter)</t>
  </si>
  <si>
    <t xml:space="preserve">On a hot and humid afternoon last June, we traveled to Georgetown University to hear President Obama announce a bold plan for addressing climate change. Halfway through the speech, the president outlined an approach to cutting carbon pollution from power plants that sounded familiar: NRDC had designed the model and proved it would work. We were thrilled to hear the president’s endorsement. After all, naysayers had told us this victory was impossible. But NRDC upended conventional wisdom. We devised a plan that broke the logjam on climate action. This June, the Environmental Protection Agency will propose limits on carbon from power plants that will help make the air safer to breathe and protect communities from extreme weather. Carbon limits will move America down the path toward a more sustainable future. And at every turn, NRDC will help guide the way. We push forward— holding polluters accountable, revealing scientific truths, designing innovative solutions—for a simple reason. We want our children and grandchildren to inherit a world with clean air, safe water, wild places, and a stable climate. We know this future is possible, but we have to foster it. That is what NRDC does. We help communities choose clean power over dirty fuels, safe products over toxic chemicals, strong protections over empty oceans. And together with our board of trustees and dedicated members and supporters, we are honoring our obligation to future generations. </t>
  </si>
  <si>
    <t>An XPrize to Save Our Oceans</t>
  </si>
  <si>
    <t>Ocean acidification is sometimes called climate change’s evil twin. We breathe smog, see the smokestacks from power plants, and rightfully worry over emissions from our cars. But while scientists have focused on global warming gases in our atmosphere, the oceans have been absorbing 530 billion tons of carbon dioxide (CO2)—about a third of the carbon dioxide we produce from burning fossil fuels and clearing land. When that carbon dioxide dissolves in the sea, it raises the ocean’s acid level, and corrosive waters make it hard for creatures like oysters, mussels, and coral to build shells. In fact, our oceans on average have become 30 percent more acidic since the Industrial Revolution. XPRIZE—which famously propelled the private development of suborbital spacecraft—is now launching the $2 million Wendy Schmidt Ocean Health XPRIZE for breakthroughs in ocean acidification monitoring. Schmidt, an NRDC Trustee, previously created the Wendy Schmidt Oil Cleanup XCHALLENGE, which prompted development of a device that skims oil from water three times faster than previously existing technologies. With our ocean’s chemistry swiftly changing, the Wendy Schmidt Ocean Health XPRIZE identifies acidification as the next big ocean priority our nation must address.</t>
  </si>
  <si>
    <t>Stategy and Analysis</t>
  </si>
  <si>
    <t>NRDC 2012: Sustainability Report</t>
  </si>
  <si>
    <t>Description of key impacts, risks, and opportunities. In 2012, NRDC worked to drive major advances in the quality of our air, water, and climate, and touch aspects of our lives ranging from a day at the beach to how we wash our clothes, drive our cars, and enjoy a baseball game. NRDC’s key wins for 2012 included: n 54.5 MPG The Obama administration tightened greenhouse gas emission standards to 54.5 mpg in 2012, the culmination of a bill sponsored by NRDC in California in 2002 and eventually adopted by 13 other states. The new standards will eliminate 6 billion metric tons of carbon dioxide pollution. n The Demand of 3 Million Americans: Carbon Limits on New Power Plants In the second half of the year, the Environmental Protection Agency received a record number of comments from ordinary citizens in support of a proposal that NRDC helped design to set the first national limits on carbon pollution from new power plants. When polluters attempted to block the EPA from limiting carbon pollution, NRDC prevailed with a unanimous decision in a federal appeals court in Washington that upheld EPA’s determination—based upon a mountain of scientific evidence—that heat- trapping pollutants threaten our health and planet. n Mercury Standards with Teeth After decades of legal action from NRDC, the EPA will at last fulfill its obligation to enforce the Clean Air Act and protect America’s air and water from mercury emitted from power plants. Mercury is a toxin that enters the food supply in fish we eat and can eventually lead to negative health effects. n The Beginning of the End for Antibiotic Misuse After more than 35 years of inaction on the health threats posed by antibiotic misuse in animal feed, an NRDC lawsuit sparked a federal court to order the U.S. Food and Drug Administration to act on the widespread overuse of all medically important antibiotics. This paves the way for an end to the livestock industry’s abuse of these important medicines and its whiplash effect—the spread of antibiotic-resistant disease. n Greening Professional and Collegiate Sports The professional and collegiate sports industry, in a cultural shift of historic proportions, is using its influence to advance ecological stewardship. Thanks to technical expertise from NRDC, North America’s sports leagues, teams and venues are shifting to more efficient and ecologically intelligent operations. In doing so, they are collectively avoiding millions of pounds of carbon emissions, saving millions of gallons of water, shifting millions of pounds of paper products toward recycled content, and saving millions of dollars. Mounting Pressure for Proper Storage of Nuclear Waste In a unanimous decision, a federal appeals court ruled that the Nuclear Regulatory Commission failed to adequately address storage needs for spent nuclear fuel. A suit brought by NRDC, states (including New York), and other environmental organizations contended that the industry’s storage plan was short-sighted and risky. Ending Overfishing In 2012, the United States became the first country in the world to set catch limits to end overfishing of U.S. ocean fisheries, a result that NRDC has fought for relentlessly. Thanks to this and the legal requirement to restore depleted fish populations, which NRDC has vigorously defended for more than a decade, most U.S. ocean fish populations are making a comeback. Elevating Efficiency of Washers and Dishwashers Following a joint agreement reached by manufacturers, NRDC, and other consumer and environmental advocates, the Department of Energy issued new standards that will require clothes washers and dishwashers to use less water and energy. Over the next two decades, these energy savings, together with other savings created by new appliance standards issued since 2009, will cumulatively save the United States a huge amount of energy—the equivalent of 30% of total U.S. energy used in a single year. Major challenges lie ahead, and NRDC is prioritizing five policy objectives that are winnable and can make the most impact. These areas represent some of the most pressing risks to the environment as well as opportunities for NRDC to make dramatic impacts. Climate Action NRDC’s recent win—moving the EPA to propose fuel- neutral carbon standards for new power plants—has set the stage for national standards on existing plants. Building upon years of work to secure and defend the legal authority of the Clean Air Act, NRDC is now advocating for the EPA to establish systemwide carbon intensity targets for each state, crediting incremental investment in measures like efficiency and renewables. NRDC Sustainability as an Ethical Imperative 6 The Next Phase in Battles Against Antibiotic Misuse Antibiotic overuse in farming is leading to antibiotic- resistant superbugs, thus stunting the efficacy of drugs that revolutionized medicine and are gravely important to public health. In the coming year, NRDC will continue working to end non therapeutic uses of penicillins and tretracyclines in animal agriculture by 2017 and continue driving market pressure for large producers and grocery store private labels to transition their poultry away from unsafe antibiotic use. n Fracking: Community Defense NRDC’s Community Fracking Defense Project assists communities in defending their land from dangerous fracking impacts, and amplifies community action to the state level. We are helping to establish statewide grassroots movements by facilitating statewide partnerships, financially supporting local leaders through minigrants, and providing a relationship management system to track and better connect networks of activists. From among those activists, we cultivate strong spokespeople to tell stories illustrating the full impact of fracking in local and national media. n Clean Water Protections NRDC’s Clean Water Defense team will strengthen support for the Clean Water Act through creation of a strong Senate clean water voting bloc, while at the same time pursuing two Obama administration actions: protecting headwater streams and wetlands, and controlling urban and suburban runoff pollution. NRDC is also bringing the issue of clean water quite literally to the table, in pint form, through organizing a constituency of craft breweries advocating for clean water protection. n Moving Beyond Oil NRDC will continue working to protect our lands and oceans from the impacts of oil drilling. In the coming year, we will continue building upon the massive mobilization sparked by the Keystone XL tar sands pipeline and go after the dollars that prop up big oil. With the help of NRDC activists, we will compel the Senate to eliminate oil subsidies—a high-cost and foolhardy investment in a time of national budgetary problems and climate realities that make oil our nation’s worst bet for the future.</t>
  </si>
  <si>
    <t>Management Approach to Energy</t>
  </si>
  <si>
    <t xml:space="preserve">Through various programs, NRDC promotes renewable energy sources, conservation, energy efficiency, and clean fuels as solutions that will reduce the impacts of climate change. To minimize our own impact, NRDC measures and seeks to reduce energy use in our offices. Our approach is to understand our energy use, work to reduce it, and then monitor to ensure we have achieved reductions. We conduct energy audits to identify areas of opportunity (audits of New York and Santa Monica offices complete in FY2012). We monitor and manage energy use using systems such as Lutron, a lighting management system, in the Washington D.C., office; and Noveda, a sustainability management software that monitors real-time electricity and water consumption, which was implemented in New York, Washington, Chicago, and Santa Monica in FY2013. We reduce energy use through a number of initiatives including using EnergyStar appliances, on-site solar energy NRDC Sustainability as an Ethical Imperative 17 in Santa Monica, smart plugs in San Francisco, efficient data centers in Washington and New York, environmental controls and HVAC in Washington, and efficient lighting in all offices. Our approach to renewables: NRDC recognizes that more than half of the electricity we use is derived from coal and nuclear. We are working to change this in three ways: 1) by working to reduce the energy we consume through energy efficiency; 2) by advocating that U.S. utilities transition to a cleaner resource portfolio, including energy efficiency and renewable energy, to reduce the carbon footprint of all electricity consumers, including NRDC; 3) by exploring options for direct purchases of renewable electricity for all our offices. In the offices we own, we have invested in on-site solar energy systems. The roof of our New York office currently is equipped with a 5.5 kW photovoltaic solar system, and our L.A. office has a 7.5 kW system. EN3 Direct energy consumption by primary energy source. NRDC owns no vehicles, so heating fuel is our only direct energy consumption. Our New York office used #2 heating oil in FY2012 (but will switch to biofuel in FY2014). Our Santa Monica, San Francisco, Chicago, and Montana offices use natural gas. Our Washington D.C., office uses electricity for heat, so it is not included in the scope 1 energy use detailed below, and our Beijing office is served by district heating, which is indirect consumption of energy (scope 2). NRDC Direct Energy Consumption by Primary Energy Source FY2012, Gigajoules, % of total Oil (Gigajoules) 962 38% Gas (Gigajoules) 1,570 62% EN4 Indirect energy consumption by primary source. Primary sources of indirect energy were estimated using disclosures from the utilities serving each of our offices. We purchase offsets for all emissions from our electricity use, along with our other efforts outlined in the management approach to energy. In addition to the primary fuel sources in the chart below for NRDC’s electricity consumption, we used an estimated 202 GJ of coal to supply hot water for heating in our Beijing office. EN5 Energy saved due to conservation and efficiency improvements. In our N.Y. headquarters, energy reduction measures included data center initiatives such as virtualization, hot/cold aisle containment, and new, more efficient servers, as well as installation of a new cooling unit, using approximately 36,000 kWh/year for cooling, or roughly half the energy usage of the former unit. Printing reductions and desktop to laptop conversions further reduced energy use. Window replacements completed at the end of FY2011 (4/2011) led to a 5% reduction in heating requirements in FY2012. We conducted several energy audits in our N.Y. and L.A. offices to determine how we can increase the energy efficiency of our offices. Several of the recommendations from these audits were implemented in FY2012, and others were implemented in FY2013. EN6 Initiatives to provide energy-efficient or renewable energy based products and services, and reductions in energy requirements as a result of these initiatives. NRDC has placed a strong focus on decreasing total U.S. energy use, which has been going down since 2007. We are engaged in increasing energy efficiency in appliances, equipment, and lighting. Additionally we have been pushing policy solutions to be implemented at all levels of government to support clean energy and economic growth. NRDC has been instrumental in driving renewable energy investment to scale by supporting financial incentives such as tax changes to level the playing field, and advancing clean energy banks to help inform commercial investors. Advances in energy efficiency have incentivized utility companies and appliance manufacturers while saving consumers billions of dollars annually. A portion of our work has focused on helping the U.S. Green Building Council and LEED set frameworks for incorporating efficiency into buildings, which account for 30% of the nation’s GHG emissions. In addition, the Center for Market Innovation’s (CMI – a project of NRDC) High Performance Tenant Demonstration Project portfolio is composed of several high-impact tenants, including Li &amp; Fung USA, who are forecast to save 31% of energy use compared with code-compliant design ($1.8 million over the 15-year lease term) in their new green office fit-out in the Empire State Building. CMI works to expand the impact of NRDC by engaging with businesses to create market conditions encouraging redirection of capital flows toward sustainable uses, such as energy efficiency. Recent initiatives include a public- private partnership to develop the New York City Energy Efficiency Corporation (NYCEEC), a nonprofit tasked with catalyzing the development of a fully scaled, market-driven energy efficiency retrofit industry in New York City; and our Solar Schools project, aiming to use renewable energy to power 130,000 K-12 schools while increasing community awareness. Strategic partnerships such as NRDC’s with major sporting organizations are instrumental in promoting our agenda to businesses and fans who attend national sporting events. NRDC has also begun expanding its clean energy efforts internationally, working in China to scale up energy efficiency and reduce reliance on coal and in India to promote energy efficient appliances and the use of solar energy. EN7 Initiatives to reduce non-energy indirect energy consumption (from purchasing materials and components or services such as travel, commuting, and subcontracted production) and reductions achieved. We are addressing our largest source of emissions head- on by reviewing our travel policy for FY2014 to reduce emissions. We have installed bike racks and showers to encourage low-carbon commuting by our staff. Our procurement policies reduce embodied energy use and related carbon emissions by giving preference to products made using recycled materials. </t>
  </si>
  <si>
    <t>Management Approach to Biodiversity</t>
  </si>
  <si>
    <t>NRDC actively defends areas of high biodiversity value from industrialization and development through our “BioGems” program and other programs designed to protect imperiled species and their habitats. EN11 Location and size of land owned, leased, managed in, or adjacent to, protected areas and areas of high biodiversity value outside protected areas. NRDC does not own, lease, or manage any land in areas of high biodiversity value. EN12 Description of significant impacts of activities, products, and services on biodiversity in protected areas and areas of high biodiversity value outside protected areas. Each year, we mobilize 1.4 million NRDC Members and online activists to pressure governments and companies to stop industrializing the world’s last wild places through the BioGems program. NRDC BioGems are special places across the Americas that face an imminent threat of destruction, yet are also irreplaceable remnants of wilderness that curb global warming, preserve biodiversity, and provide sanctuary for rare and extraordinary wildlife, from threatened polar bears to endangered gray whales. In 2012, we asked the administration to reject the permit for the destructive Keystone XL tar sands pipeline; helped persuade Mexico to grant a new level of protection to key lands surrounding the gray whale nursery in San Ignacio Lagoon; and helped defeat ExxonMobil’s plan to turn a pristine stretch of the Rocky Mountains into an industrial transportation corridor. EN13 Habitats protected or restored. NRDC is protecting the Arctic from oil companies such as Shell, which are putting the Polar Bear Seas off the northern coast of Alaska at risk with oil and gas development. NRDC is also protecting territory stretching from Alberta, Canada, to the refineries in Texas from the proposed Keystone XL pipeline, which would transport raw, toxic tar sands oil through America. We are protecting the Spirit Bear Coast from the Northern Gateway pipeline planned by energy giant Enbridge, which would carry 500,000 barrels of tar sands oil daily directly through this rain forest in Canada. And NRDC has launched a campaign to save rare and endangered whale species, such as blue whales, fin whales, and North Atlantic right whales, off the East Coast, California, Hawaii, and the Gulf Coast; and a campaign to protect marine mammals from routine Navy training exercises. EN14 Strategies, current actions, and future plans for managing impacts on biodiversity. Our ocean work will focus on high-tech fishing trawlers and lethal sonar noises, two grave threats to many ocean species, including sea turtles and whales. Most recently in this area, NRDC helped secure a treaty to limit bottom- trawling fishing, which protects more than 16 million square miles of the Pacific Ocean from unregulated, destructive bottom trawling. Our forest work led to the protection of more than 11 million acres of North American forests— roughly the area of five Yellowstone National Parks—in southeast Alaska and in the Canadian boreal. And in the Arctic, NRDC is currently fighting in court to stop Shell’s oil and gas development in sensitive areas (in September 2011, NRDC sued to block Shell’s drilling plan; in October 2011 NRDC appealed Shell’s pollution permits; and in January 2013, the Interior Department reviewed Shell’s Arctic drilling activities). Also, NRDC is trying to stop global mining giants who want to develop the world’s largest open-pit gold and copper mines in Alaska’s Bristol Bay wilderness. EN15 Number of IUCN Red List species and national conservation list species with habitats in areas affected by operations, by level of extinction risk. From polar bears and gray whales to buffalo and migratory birds, extraordinary species of wildlife are being threatened by industrialization, overhunting, or reckless population management practices. Through our BioGems program, NRDC’s advocacy team joins forces with online activists and local partners to defend some of our hemisphere’s most imperiled species and their habitats. NRDC is currently working to protect more than 50 endangered or threatened species (either directly or by protecting key habitat areas), including the following: United States Atlantic sturgeon (endangered) Bighorn sheep (endangered) (various species) Bison (IUCN list near threatened) Central Valley steelhead (threatened) Coastal California gnatcatcher (threatened) Columbia and Snake River salmon (and steelhead) (varies, listings include threatened and endangered) Condor (endangered) Cook Inlet beluga whale (endangered) Delta smelt (threatened) Desert pupfish (Fed endangered) Desert tortoise (threatened) Flat-tailed horned lizard (threatened) Gray bat (endangered) Gray wolf (endangered) Greater sage grouse (candidate) Green sturgeon (threatened) Grizzly bear (endangered) Gunnison sage grouse (proposed endangered) Hawaiian false killer whale (endangered) Indiana bat (endangered) Interior least tern (endangered) Kirtland’s warbler (endangered) Lesser prairie chicken (proposed threatened) Longfin smelt (candidate) Mohave chui tub (Fed endangered) Mojave fringe-toed lizard (IUCN least concern) Owens pupfish (Fed endangered) Piping plover (endangered) Polar bear (threatened) Queen Charlotte goshawk (threatened) Sage grouse (candidate) Southern resident orca (endangered) Spring run Chinook salmon (threatened) Tidewater goby (endangered) Whitebark pine (candidate) Whooping crane (endangered) Winter run Chinook salmon (endangered) Yuma clapper rail (Fed endangered) Chile: Patagonian huemul (deer) (IUCN endangered) Chilean pudu (tiny deer) (IUCN Vulnerable) Southern river otter (IUCN endangered) Mexico: CABO PULMO NATIONAL PARK Olive ridley sea turtle (IUCN vulnerable) Leatherback turtle (IUCN critically endangered) Hawksbill turtle (IUCN critically endangered) Loggerhead sea turtle (IUCN endangered) Black turtle LAGUNA SAN IGNACIO Western Gray whale (IUCN critically endangered) Canada (KXL Pipeline): American burying beetle (endangered) Whooping crane (endangered) North Atlantic right whale (endangered) Fin whale (endangered) Killer whale (endangered) Blue whale (endangered) Humpback whale (endangered) Steller sea lion (endangered)</t>
  </si>
  <si>
    <t>Organizational Profile</t>
  </si>
  <si>
    <t>2.1 Name of the organization. Natural Resources Defense Council, Inc. 2.2 Primary activities. NRDC is a nonprofit environmental advocacy organization that works to restore the integrity of the elements that sustain life—air, land, and water—and to defend endangered natural places. We also help ensure that people can voice their own opinions about how to stop and solve environmental threats. We do this by driving the science and legal challenges that protect us from the biggest environmental and public health crises of our time—climate change, oceans on the brink of collapse, the ongoing endangerment of wildlife and wild places, dependence on dirty fossil fuels that destroy fragile ecosystems and fill our atmosphere with pollutants, the prevalence of toxic chemicals like mercury and lead in our environment, and unsustainable agricultural practices that are driving the evolution of superbugs and undermining the efficacy of antibiotics upon which so much modern medicine relies. Our Communications and Membership teams translate the urgency of these crises to advocates who care deeply about the Earth, leveraging their phone calls, emails and petitions to demonstrate public sentiment and motivate meaningful policy change. 2.3 Operational structure of the organization, including main divisions, operating companies, subsidiaries, and joint ventures. Headquartered in New York City, NRDC has regional offices in Washington, D.C.; Chicago; Bozeman, Montana; San Francisco; Los Angeles; and an office in Beijing, China. NRDC’s operations are organized into program areas that address our six priority issues. Program staff rely on specialized support from experts in multiple capacities: communications, campaigns, litigation, government affairs, and advocacy. There are also administrative support functions including human resources, facilities, information technology, finance and treasury, and budgeting and grants. NRDC has two subsidiaries, the NRDC Action Fund, Inc. and NRDC Limited. The Action Fund is a New York not-for-profit corporation that is exempt from taxation under Section 501 (c) (4) of the Internal Revenue Code, and NRDC Limited is a Hong Kong company limited by guarantee that is also exempt from taxation. NRDC Sustainability as an Ethical Imperative 7 2.4 Location of organization’s headquarters. 40 West 20th Street New York, NY 10011 2.5 Number of countries where the organization operates, and names of countries with either major operations or that are specifically relevant to the sustainability issues covered in the report. United States and China. We also have operations in Canada, Mexico, Chile, and India, which are not covered in this report as we do not have a substantial footprint in those locations. 2.6 Nature of ownership and legal form. Details and current status of not-for-profit registration. Natural Resources Defense Council, Inc. is a New York not-for-profit corporation that is exempt from taxation under Section 501 (c) (3) of the Internal Revenue Code and has 1.4 million members and activists. 2.7 Markets served (including geographic breakdown, sectors served, and types of customers/ beneficiaries). NRDC’s sweeping national influence—between our advocacy on federal regulation and local influence in conjunction with community activists throughout the country—means that domestically, we reach any citizen who benefits from the use of ecosystem services and a healthy environment. We work throughout North and South America, India, and China. 2.8 Scale of the reporting organization. Employees: 422 Revenue: $97M Expenses: $76M Net Revenue: $8M (Sources: Charitynavigator.org, Form 990) 2.9 Significant changes during the reporting period regarding size, structure, or ownership. None. 2.10 Awards received in the reporting period. Founding Director John Adams received the 2010 Presidential Medal of Freedom, America’s highest civilian honor, from President Obama. Frances Beinecke received an honorary Doctorate of Humane Letters from Lehman College. Karen Garrison: Peter Benchley Award, Hero of the Sea for 2013. Jen Sorenson: American Bar Association, 2013 Distinguished Environmental Advocate. Pierre Delforge received the Project Merit Award for Smart Grid and Energy Management from the Climate Change Business Journal recognizing his terrific cloud computing report. Amanda Eaken was awarded the Southern California Association of Governments 2013 President’s Sustainability Leader Award for her efforts to make Southern California a better place to work and live. OnEarth executive editor George Black won the Kevin Carmody Award for Outstanding In-Depth Reporting on the Environment for his article in the Winter 2013 issue that explored not only the environmental impact of mining, but its social, political, and economic consequences. The story was described by the judges as both memorable and “richly told.” Becky Stanfield was awarded the U.S. Energy Policy Award for her accomplishments, leadership, and mentorship of others in the clean energy field, by C3E, a partnership between the MIT Energy Collaborative and the U.S. Department of Energy. Kaid Benfield was named one of the Top 100 City Innovators Worldwide by Future Cities. The Beijing office achieved Gold LEED Commercial Interiors v3. The DC office achieved Platinum LEED Commercial Interiors v3. The Chicago office achieved Platinum LEED, and Site, Materials and Beauty Petal Recognitions from the Living Building Challenge—the first commercial project in the world receiving Petal Recognition and first tenant improvement project in Chicago to earn such recognition. The International Living Future Institute also awarded the office the first office retrofit certification—as part of its Living Building Challenge—for meeting the requirements in eco- friendly design, performance and beauty. OnEarth won the Folio Eddie Award, which honors editorial excellence in the magazine industry, for best online news coverage.</t>
  </si>
  <si>
    <t>Management Approach to Public Policy</t>
  </si>
  <si>
    <t>NRDC has an unparalleled arsenal of core capacities that allow us to advocate for environmental laws and protections from every angle and with maximum force. These core capacities set NRDC apart. Many groups have extraordinary experts in one or two areas or focus their resources on one tool or another. NRDC’s effectiveness stems from the fact that we fight battles on many fronts at once. By taking a comprehensive yet focused approach, NRDC gets results. These critical capacities include: A broad range of coordinated advocacy tools, including policy expertise, law, science, communications, finance acumen, and diverse partnerships. A strong presence in the centers of government, finance, manufacturing, environmental innovation, and entertainment that allows for effective collaborations with influential sectors. A track record of success in China, India, and the Americas, where we can solve problems that are global in scope and leverage solutions. A loyal group of supporters, including more than a half million members who give us access to the courts, provide public backing for local, state, and federal advocacy, and augment the passion of NRDC’s staff. A world-class platform of administration, finance, human resources, and information technology that enables us to attract and retain the best staff and accomplish policy goals. SO5 Public policy positions and participation in public policy development and lobbying. NRDC works on a broad range of issues as we pursue our mission to safeguard the Earth; its people, its plants and animals, and the natural systems on which all life depends. The six priority issues on which we seek to influence public policy are: 1. Curbing Global Warming and Creating the Clean Energy Future: Climate change is the single biggest environmental and humanitarian crisis of our time. The world must unite to combat this crisis, and our best weapon is clean energy. Renewable power, conservation, energy efficiency in buildings and elsewhere, more efficient vehicles, and clean fuels— these are the solutions that will reduce the impacts on our climate, revive our economy, and create jobs. NRDC works to jumpstart the clean energy future not only here in America, but also in China, where we have worked on energy issues for more than a decade, and in India, where we have established a new program to promote clean energy policies. 2. Reviving the World’s Oceans: The world’s oceans are on the brink of ecological collapse. We can restore marine vitality by ending overfishing, creating marine protected areas, and improving the way we govern our oceans. 3. Defending Endangered Wildlife and Wild Places: The destruction of our last remaining wildlands means the loss of vast troves of biological diversity, critical regulators of global climate, and irreplaceable sanctuaries. NRDC Sustainability as an Ethical Imperative 31 4. Protecting Our Health by Preventing Pollution: We must reduce or eliminate the dangerous chemicals in the products we buy, the food we eat, and the air we breathe. 5. Ensuring Safe and Sufficient Water: As we enter the 21st century, swelling demand and changing climate patterns are draining rivers and aquifers as pollution threatens the quality of what remains. 6. Fostering Sustainable Communities: The choices we make for where and how we live have enormous impacts on our well-being, economy, and natural environment. NRDC develops and advocates sustainable solutions for our communities. SO6 Total value of financial and in-kind contributions to political parties, politicians, and related institutions by country. NRDC is a corporation exempt from taxation under Section 501 (c) (3) of the Internal Revenue Code and as such does not participate in or intervene in (including the publishing or distributing of statements) any political campaign on behalf of (or in opposition to) any candidate for public office. The NRDC Action Fund is an affiliated but separate organization that is exempt from taxation under Section 501 (c) (4) of the Internal Revenue Code, and as such it engages in a limited amount of political campaign activities. In 2013, the Action Fund formed a federally connected political action committee that has begun making cash and in-kind contributions to candidates (subject to various restrictions). To date, the Action Fund has reported approximately $36,000 in such contributions.</t>
  </si>
  <si>
    <t>1.1 (statement from the most senior decision maker)</t>
  </si>
  <si>
    <t>NRDC is committed to creating a cleaner and healthier environment. We urge governments, corporations, and the general public to act sustainably. And we act ourselves. Indeed, we insist that we be leaders in the change we seek. For years, NRDC has sought to understand and limit the impacts of its own operations through pursuing green building certifications, pioneering energy efficiency, reducing emissions, and cutting waste within our own organization. This has translated into a number of firsts. Starting in 1988—five years before the inception of LEED certification—NRDC committed to greening our offices. Today, all our offices have achieved an advanced LEED certification, except for our Montana office (which employs fewer than 10 people). Our Chicago office achieved LEED Platinum along with Site, Materials, and Beauty Petal Certification from the Living Building Challenge. In fact, it was the first commercial project in the world and first tenant improvement project in Chicago to get Petal recognition. Our Santa Monica office was one of the first LEED Platinum buildings in the United States. And a newly renovated floor in our New York office has the highest level of LEED v2 Commercial Interiors certification in the world. NRDC’s on-site solar energy in Santa Monica, smart plugs in New York and Chicago, efficient data centers and environmental controls in New York and Washington, D.C., and other efficiencies have led to major reductions in our energy consumption. Since NRDC first began greening our offices, we have saved more than 2 million kilowatt-hours of energy and 5 million pounds of carbon dioxide emissions. If all U.S. commercial buildings were as efficient as NRDC’s offices, we could reduce energy consumption nationally by more than 100,000 megawatts. The scale of potential savings is enormous and drives us to find new opportunities to innovate, conserve, and improve. Because we pride ourselves on aligning our advocacy work with how we operate internally, we look at the sourcing of all of our products, from the paper we use to the food we serve at all of our events. In this way we analyze our own impact and highlight the benefits of this kind of sustainable sourcing. In 2013, we began weighing our waste in order to track our diversion rate and find room to improve. At our events, we serve sustainable food and then analyze our own impact to highlight the benefits and share best practices. While these efforts are not strictly outlined in the GRI, they are nonetheless of utmost importance and reflect NRDC’s programmatic goals of keeping America’s food supply safe and sustainable. But they also provide a model for how other organizations can support environmentally friendly food production. Even as NRDC advocates for broad policy changes, we remain committed to the power of individual action. We believe we can tackle the environmental challenges of our time—from climate change to toxins in everyday products—not only by passing laws but also by embracing environmental solutions in our own homes, businesses, and communities. We put the policy into practice right here at NRDC. Through analyzing the impact of our actions, we demonstrate how individual efforts add up, and by doing it first ourselves, we hold to a promise, a shared commitment, to ethical stewardship of the planet and its resources.</t>
  </si>
  <si>
    <t>Report Parameters</t>
  </si>
  <si>
    <t>3.1 Reporting period (e.g., fiscal/calendar year) for information provided. FY 2012 (July 2011 – June 2012) 3.2 Date of most recent previous report (if any). None (first report) 3.3 Reporting cycle (annual, biennial, etc.). Biennial 3.4 Contact point for questions regarding the report or its contents. Alex Kennaugh 40 West 20th Street New York, NY 10011 3.5 Process for defining report content. Meeting of all department and program directors (COO, CFO, Program Director, Communications Director, Development Director, and Corporate Counsel) and then individual meetings for each section to determine materiality of content. 3.6 Boundary of the report (e.g., countries, divisions, subsidiaries, leased facilities, joint ventures, suppliers). See GRI Boundary Protocol for further guidance. Programs and operations within the United States and China. 3.7 State any specific limitations on the scope or boundary of the report. Any indicator with a limited scope has been identified in the response to that indicator. 3.8 Basis for reporting on joint ventures, subsidiaries, leased facilities, outsourced operations, and other entities that can significantly affect comparability from period to period and/or between organizations. No significant comparability issues anticipated. 3.9 Data measurement techniques and the bases of calculations, including assumptions and techniques underlying estimations applied to the compilation of the indicators and other information in the report. Unless otherwise specified, the quantitative and qualitative data and information contained in this Report refer to all Natural Resources Defense Council operations for fiscal year 2012 (July 1, 2011 – June 30, 2012). Readers are informed as to when aggregated data are a result of estimates. The economic-financial data are derived from our accounting systems and from NRDC’s nonprofit IRS tax form 990. Human Resources data are derived from policy documents and the payroll system. Environmental performance data are based primarily on utility bills and direct meter readings where available, and on estimates of NRDC’s pro rata share of buildings on a square footage basis where necessary. Greenhouse gas emissions have been calculated according to the Greenhouse Gas Protocol. 3.10 Explanation of the effect of any re-statements of information provided in earlier reports, and the reasons for such re-statement (e.g., mergers/acquisitions, change of base years/periods, nature of business, measurement methods). None (first report) 3.11 Significant changes from previous reporting periods in the scope, boundary, or measurement methods applied in the report. None (first report) 3.12 Table identifying the location of the Standard Disclosures in the report. Page 32 3.13 Policy and current practice with regard to seeking external assurance for the report. If not included in the assurance report accompanying the sustainability report, explain the scope and basis of any external assurance provided. Also explain the relationship between the reporting organization and the assurance provider(s). We are not seeking external assurance this year.</t>
  </si>
  <si>
    <t>Management Approach to Emissions, Effluents, and Waste</t>
  </si>
  <si>
    <t>As an office-based organization, NRDC’s emissions, effluents, and waste are limited to those generated by employees in offices. We estimate our GHG emissions based on our primary and secondary energy consumption and business travel, and we seek to reduce these emissions through energy efficiency investments and investments in renewable energy. We offset the emissions that we cannot reduce or eliminate. In FY2012, we purchased and retired Regional Greenhouse Gas Initiative (RGGI) emissions allowances as a carbon offset. We also actively seek to reduce embodied energy and emissions in our supply chain. In FY2013 we began measuring our waste and the rate of diversion from landfills in most offices. We seek to improve our rate of diversion in FY2014. EN16 &amp; EN17 Total direct and indirect greenhouse gas emissions by weight. The high relative share of business travel is due in part to the high efficiency of NRDC’s offices. Business travel emissions per employee excluding the RFI (see chart below for definition) adjustment are 3.3 tons CO2e, and 6.0 tons including the RFI adjustment. EN18 Initiatives to reduce greenhouse gas emissions and reductions achieved. All energy efficiency initiatives listed in EN5 also reduce operational emissions, responsible for 16% of emissions. Energy conservation measures in the New York office were estimated to reduce energy use (and thus emissions from office energy use) by around 26% annually. Solar panels were installed on the roofs of the two offices owned by NRDC, New York and Santa Monica, prior to FY2012. Travel policies are being reviewed in 2014 to target our primary source of emissions. EN22 Total weight of waste by type and disposal method. We began weighing our waste in 2013 (after the reporting period of FY2012). Based on about 4 months of data (May – Aug. 2013), for our New York, Santa Monica, and San Francisco offices, we have a 74% rate of diversion from landfill across these offices.</t>
  </si>
  <si>
    <t>Management Approach to Water</t>
  </si>
  <si>
    <t>NRDC is helping to secure safe and sufficient water for people and our planet’s natural ecosystems by promoting water efficiency strategies to help decrease the amount of water wasted; protecting our water from pollution by defending the Clean Water Act and advocating for solutions like green infrastructure; helping prepare cities, counties, and states for water-related challenges they will face as a result of climate change; and ensuring that waterways have enough water to support vibrant aquatic ecosystems. In order to minimize our own impact, NRDC measures and seeks to reduce our water use in offices. Initiatives include using ultralow-flow fixtures and reusing gray water in our Santa Monica office, where water is scarcer. EN8 Total water withdrawal by source. In FY2014, NRDC started to measure water use directly with water meters. EN10 Percentage and total volume of water recycled and reused. The Robert Redford Building (Santa Monica office) uses a water recycling system that captures gray water collected from our showers and sinks, and rainwater. This combination of water is run through our Equaris Infinity disinfection and filtration network, then used for irrigation and flushing toilets. The system processes around 10 gallons of gray water a day, and also captures and uses rainwater. It incorporates two custom-built, 40-foot long NRDC Sustainability as an Ethical Imperative 19 cisterns hidden beneath large planters that store a total of roughly 3,000 gallons of rainwater. The building’s porous paving system and landscaping planters allow water to be filtered, then percolate into the ground to recharge the groundwater, instead of contributing to urban runoff. We have upgraded our office bathrooms in multiple offices, using all recyclable materials and ultralow-flow toilets and sinks, reducing water use. In 2014, we began real- time water usage monitoring in our offices in New York, Washington D.C., Chicago, and Santa Monica.</t>
  </si>
  <si>
    <t>Sustainability as Ethical Imperative</t>
  </si>
  <si>
    <t>Management Approach to Transport</t>
  </si>
  <si>
    <t>Although NRDC produces no physical products which need to be transported, our business travel is a significant source of emissions. To reduce business travel, we have implemented an extensive video conferencing infrastructure between NRDC offices and deployed web conferencing tools that employees can use with external parties. We will continue to work to reduce business travel, defining a new travel policy for FY2014 to reduce travel emissions. NRDC minimizes commuting emissions by siting offices near public transport and by providing showers, bike racks, commuter bike subsidies, and pretax options for public transit. The majority of NRDC employees use options other than driving a car to work. EN29 Significant environmental impacts of transporting products and other goods and materials used for the organization’s operations, and transporting members of the workforce. NRDC staff travels frequently to attend conferences, advocacy events, and environmental meetings. NRDC staff takes a total of roughly 1,900 flights a year and covers around 5.3 million miles by air. The average NRDC employee flies 4-5 times per year. Rail and car travel accounts for 300,000 and 200,000 miles, respectively. The environmental impact of NRDC’s travel is roughly 2,691 tons of CO2e, applying an RFI multiplier of 1.9 for air travel. This includes business travel emissions of 1,478 tons of CO2e and 1,213 tons of CO2e as an estimated incremental net warming impact of the air travel, including emissions of NOx, impacts on ozone, contrails, impacts on cloud formation, etc.</t>
  </si>
  <si>
    <t>Management Approach to Investment and Procurement Practices</t>
  </si>
  <si>
    <t>In our procurement practices, NRDC seeks to partner with companies that share our values, demonstrate good stewardship and efficient use of resources, and are cost effective. NRDC strives to incorporate green strategies into purchasing criteria. We procure a range of goods and services including mailing services, printing, advertising, communications and media services, other professional services, office supplies, IT equipment, and building materials. NRDC has launched a vendor sustainability survey and scoring system to incorporate environmental and social sustainability considerations into our procurement decisions. Investment decisions are the responsibility of the Investment Committee of the Board of Trustees. NRDC’s Investment Committee pursues green investment strategies as they arise, considering such factors as risk, return, currency exposure, interest rates, diversification, and fee structures. NRDC has no direct investments in sectors likely to be affected by NRDC advocacy. We specifically screen out extractive industries, fossil fuels, and other areas of the energy sector. HR2 Percentage of significant suppliers, contractors, and other business partners that have undergone human rights screening, and actions taken. As an office-based organization with limited purchases, we do environmental screening of suppliers and products, but we don’t believe human rights are at significant risk in our supply chain. HR3 Total hours of employee training on policies and procedures concerning aspects of human rights that are relevant to operations, including the percentage of employees trained. As an office-based organization, human rights are not at risk in our operations.</t>
  </si>
  <si>
    <t>Management Approach to Materials</t>
  </si>
  <si>
    <t>The majority of NRDC’s purchases consist of building supplies, office supplies, and cleaning materials. NRDC has adopted the Living Building Challenge’s Red List, and from this point forward, all new builds will exclude all the harmful materials on the Red List. Up until this point, we have used the LEED Commercial Interiors standard for low-VOC and sustainably sourced materials. We also meet or exceed LEED EBOM standards for cleaning materials. We seek to maximize recycled materials in office supplies, and all of our paper is FSC-certified and 100% recycled (we use 30% recycled paper for 11 X 17). In FY2014, we will seek to further green our office supply procurement.</t>
  </si>
  <si>
    <t>Management Approach to OVERALL ENVIRONMENT</t>
  </si>
  <si>
    <t>NRDC works through its programs to protect the environment. Our dedicated staff works with businesses, workers, other NGOs, elected leaders, and community groups on the biggest issues we face today. Our priorities include: Curbing Global Warming and Creating the Clean Energy Future Reviving the World’s Oceans Defending Endangered Wildlife and Wild Places Protecting Our Health by Preventing Pollution Ensuring Safe and Sufficient Water Fostering Sustainable Communities NRDC also strives to understand and limit the impact of its own operations. This means measurement or estimation of resource use, waste, and emissions from office operations and business travel, and implementation of policies and initiatives to constantly</t>
  </si>
  <si>
    <t>Management Approach to Products and Services</t>
  </si>
  <si>
    <t>NRDC, a not-for-profit environmental organization, does not produce physical products. EN26 Initiatives to mitigate environmental impacts of activities, products and services, and extent of impact mitigation. NRDC purchases emissions offsets corresponding to 100% of estimated emissions from operations (heating and electricity) and business travel. We offset our emissions by purchasing and retiring emissions allowances from the Northeast Regional Greenhouse Gas Initiative (RGGI). In January 2013 we purchased 3,157 metric tons’ worth of allowances, corresponding to our estimated emissions for FY2012.</t>
  </si>
  <si>
    <t>Pipeline Protests</t>
  </si>
  <si>
    <t>2011 Annual Report NRDC</t>
  </si>
  <si>
    <t>As our leaders in Washington weigh America’s long-term energy future, NRDC’s Stop Dirty Fuels campaign is fighting to slow and ultimately halt the expansion of tar sands, liquid coal, and oil shale while promoting environmentally sustainable transportation alternatives that reduce our dependence on fossil fuels. Launching into large-scale production of these high-carbon “dirty fuels” would inflict irreversible damage on our environment. Not only would greenhouse gas emissions rise, but heavy capital expenditures for dirty fuels infrastructure would drain precious investment away from clean energy alternatives. Combining our research and technical knowledge with campaigning and advocacy at the international, federal, state, and local levels, we are mounting pressure on the Obama administration and Congress to protect our climate, our environment, and our health by rejecting dirty fuels development. NRDC made important headway in our three-year fight to block TransCanada’s Keystone XL tar sands pipeline—a sweeping proposal that has come to symbolize a place to draw the line against dirty fuels. The pipeline would carry up to 900,000 barrels of toxic tar sands fuel a day from Canada to oil refineries in Texas. Not only would a spill along the 2,000-mile pipeline route spell disaster for American rivers and other important freshwater resources, but the project would drive further expansion of destructive strip-mining and drilling of tar sands bitumen from under Canada’s boreal forest and have far-reaching climate change impacts for the world. To block the proposal, NRDC is using a multi-faceted strategy— including outreach and education directed at the Obama administration and Congress, research and analysis, communications and media work, grassroots mobilization, and technical participation in the environmental review process—to make the strongest case possible against the pipeline. Our report, “Tar Sands Pipelines Safety Risks,” has brought significant media and public attention to the dangers of the pipeline to U.S. waters, changing the nature of the national debate and helping to garner bipartisan support from the U.S. heartland. Our powerful advocacy efforts, including a flood of petitions from our Members and online activists urging the State Department to complete an additional environmental impact statement, have helped achieve another review and improve the information under consideration during the permitting process for the proposed pipeline. Now it is up to President Obama to take a close look at the case we have built and decide whether the pipeline is in our national interest. If this reckless project moves forward, we will act to block additional permits for the pipeline at the federal and state level, and we will go to court if necessary to stop the proposal. On a separate front, as the natural gas fracking debate widens across the country, NRDC is sending a strong message to lawmakers: We will not support fracking without the strictest possible safeguards for health, the environment, and local communities. In New York, we launched an all-out campaign this year to challenge a state plan that could result in 1,600 drilling applications annually. We identified places of extraordinary environmental, ecological, or hydrological significance that should be placed off limits to drilling. We went to court to protect the “home rule” rights of communities to establish local comprehensive plans and zoning ordinances. We engaged in a detailed scientific, technical, and legal review of the state’s proposed environmental study on fracking. And at the national level, we advised the Environmental Protection Agency on regulations for fracking with diesel fuel. We also proposed methods for handling toxic fracking waste, called for more scientific research to understand the threat of fracking to drinking water supplies, and pushed for new rules to protect Americans from fracking-related air pollution. Meanwhile, fighting in and out of court, we built pressure on the Obama administration to protect sensitive wildlife habitat in Colorado, Wyoming, and Utah from fracking and other destructive oil and gas drilling—and succeeded in removing some lands from the industry’s hit list. We also reached a key milestone this year in our fight to curb the production of coal-derived liquid fuel. In October 2011, NRDC and our partners reached a settlement agreement with Baard Energy to end its pursuit of a proposed $6.9 billion coal- to-liquid plant in eastern Ohio. While we do not support Baard’s plan to use natural gas as the feedstock for the proposed facility, our agreement avoids the use of more than 9 million tons of coal, some 11.2 million tons of carbon emissions, and more than 2,000 tons of other harmful pollutants annually. Earlier in the year, tackling the threat of dirty fuels development in our western wildlands, we reached two settlements with the Obama administration in lawsuits challenging the implementation of flawed rules for the leasing of oil shale and tar sands on public lands. As a result, the federal government must now establish environmental protection plans that will safeguard against destructive oil shale development. The government must also withdraw plans allowing the commercial leasing of oil shale and tar sands resources on more than 2 million acres of iconic wildlands in the western United States.</t>
  </si>
  <si>
    <t>India: A Global Powerhouse</t>
  </si>
  <si>
    <t>As we speed the shift to cleaner vehicles at home and abroad, we are exporting our climate and energy expertise to India, another great engine of the global economy. Teaming up with local partners and leveraging NRDC’s know-how across several key program areas, our India Initiative on Climate Change and Clean Energy has made strides in improving energy efficiency in buildings, advancing U.S.-India cooperation on climate change, and helping India’s communities prepare for the most severe climate-related health threats. As part of our efforts to advance energy efficiency, we brought together three key federal agencies along with local government officials, international technical experts, and leading academics for a national workshop on strengthening efficiency standards for buildings. Buildings already account for more than 30 percent of India’s electricity use, and two-thirds of the buildings that will exist in the country by 2030 have yet to be built. We produced a report, based on our own analysis of stakeholder meetings and research, that examines the energy efficiency potential of India’s building sector. Now, working with the country’s chief real estate developers, we are creating a professional network for sharing information and fostering support for building efficiency. Similarly, we are partnering with the cities of Hyderabad, Chennai (formerly Madras), and Gujarat to develop local energy efficiency building codes. To facilitate cooperation between the United States and India on climate change, we held briefings with key policymakers from both governments and released a report reviewing climate-related actions by the two countries at the Delhi Sustainable Development Summit. Meanwhile, we helped support joint research and development of clean energy solutions through multimedia projects and workshops in New York, New Delhi, and Hyderabad that brought together more than 100 scientific institutions and companies focused on energy efficiency, solar energy, and biofuels. India: A Global Powerhouse Meanwhile, we helped break new ground in cleaning up our nation’s larger trucks. In August 2011 the Obama administration finalized a joint proposal for the first-ever carbon pollution and fuel efficiency standards for new medium- and heavy-duty trucks. Working with our environmental partners, we helped shape the regulatory details of the program through numerous federal agency meetings. We also partnered with engine and vehicle manufacturers to push for regulatory improvements that encourage the deployment of new and innovative fuel-saving technologies. NRDC experts were widely quoted in the media when the standards were proposed, helping to pave the way for broad public support. The standards, which include improvement for model years 2014 to 2018, will reduce oil consumption by a projected 530 million barrels and greenhouse gas pollution by approximately 270 million metric tons. Taking aim at diesel pollution, we worked with a broad coalition of hundreds of environmental, public health, industry, and labor organizations to help pass the Diesel Emissions Reduction Act of 2010. The new national law authorizes $500 million in diesel cleanup funds over the next five years for communities to retrofit or to replace the dirtiest engines, including old school buses, construction equipment, and the equipment used in busy ports around the nation. We now have the technology to eliminate more than 90 percent of this pollution with advanced controls that are standard equipment on new engines. According to the Environmental Protection Agency, every dollar spent by the program will yield between $13 and $28 in health benefits from reduced asthma emergencies, cancer, premature deaths, and other diesel-related health problems. DRIVING GLOBAL PROGRESS In July 2010, the International Maritime Organization (IMO) adopted the first- ever greenhouse gas regulations for new ships, becoming the first industry to regulate itself. We worked closely with the U.S. delegation to the IMO, industry leaders, and our environmental partners around the world to spur the adoption of this pioneering program. In real world terms, by 2020 ship operators will save $5 billion in fuel costs annually, and global warming pollution will be reduced by an estimated 45 million to 50 million tons per year. In 2011 we celebrated another global milestone: Leaded gasoline has been eliminated in almost every country of the world, and more than 99 percent of the world’s gasoline is unleaded. NRDC helped achieve this as a found- ing member of the Partnership for Clean Fuels and Vehicles with the United Nations Environment Programme, the U.S. EPA, and a wide range of government, industry, and environmental stakeholders. According to a recent peer- reviewed study, the global phaseout of leaded gasoline will yield $2.4 trillion in health and economic benefits annually, including the elimination of 1.2 million premature deaths every year.</t>
  </si>
  <si>
    <t>Clean and Plentiful Water</t>
  </si>
  <si>
    <t>For decades NRDC has fought to keep dangerous pollution out of our nation’s lakes, rivers, streams, and aquifers. Today, swelling demand for water and changing climate patterns pose an urgent risk to the supply and quality of our water resources. To meet these challenges head-on, NRDC’s Water Program is advancing an ambitious agenda that integrates our expertise in pollution prevention, water efficiency, and climate change. Our water advocates, now staffing nearly every NRDC office, made strides on several key fronts over the past year: Citing a “friend of the court” brief submitted by NRDC, a federal court upheld the EPA’s authority to require polluters to clean up their Superfund sites—including a 200-mile stretch of the Hudson River contaminated with highly toxic PCBs. Siding with NRDC, a federal district court judge ruled that the city of Malibu, California, violated the Clean Water Act by discharging polluted water into a marine coastal preserve in northern Los Angeles County. NRDC and our partners announced a negotiated agreement with the Association of Home Appliance Manufacturers to dramatically improve water efficiency standards for new residential clothes washers and dishwashers, among other key measures. Thanks to strong advocacy by NRDC, the Metropolitan Water District of Southern California set a 10-year target to reduce per capita water consumption by 20 percent across Southern California by 2020. The California Court of Appeal voted unanimously to reverse a trial court decision that would have prevented the state from applying protective water quality standards to urban runoff. NRDC successfully intervened in the case after the state lost. The EPA finalized a landmark cleanup plan for nitrogen, phosphorus, and sediment pollution in the Chesapeake Bay. NRDC offered key technical support for the plan and defended it against congressional attacks. In a West Virginia state court, we successfully defended a pioneering plan that relies heavily on green infrastructure approaches to control urban runoff. Under pressure from NRDC and more than 10,000 messages from our online activists, the EPA secured a legally binding commitment from General Electric to finish cleaning up its toxic legacy of PCBs in the Hudson River. Siding with NRDC, the Ninth Circuit Court of Appeals rejected an assertion that the U.S. Fish and Wildlife Service lacks authority under the commerce clause of the Constitution to regulate a purely “intrastate” species like delta smelt. Working closely with NRDC experts, Philadelphia approved a plan to control sewage overflows using the most comprehensive network of planted roofs, porous pavement, parks, and other green infrastructure in the country. Following a powerful campaign of litigation, communication, analysis, and public advocacy by our Midwest Program, water regulators in Chicago voted to end the practice of dumping contaminated sewage into local waterways. Thanks to a three-year lobbying effort by NRDC’s Water and Urban teams, the New York State Senate passed legislation requiring that large water withdrawals from state rivers, streams, aquifers, and the Great Lakes meet strict environmental criteria. The Ninth Circuit Court of Appeals ruled that the County of Los Angeles has discharged polluted stormwater in violation of water quality standards, marking a major stride in our legal effort for limits. At the urging of NRDC’s Midwest Urban Program, the U.S. Army Corps of Engineers abandoned a plan to allow larger ocean- going ships to enter and transit the Great Lakes Navigation System and St. Lawrence Seaway. In response to our challenge to New York City’s Clean Water Act permits, a state court ruled that the city’s existing obligations to reduce sewage overflows are enforceable by citizen groups. Moreover, the public can object and seek a hearing if the city and state propose to modify the standards. NRDC and our partners in the San Joaquin River Restoration Program won the Secretary of the Interior’s Partners in Conservation Award. The award recognizes organizations that have produced outstanding conservation achievements by fostering collaboration and partnerships.</t>
  </si>
  <si>
    <t>Saving North America's Last Endanger's Forest</t>
  </si>
  <si>
    <t xml:space="preserve">Two decades ago, as timber companies clamored to raze America’s mighty old-growth forests, NRDC set out to identify the best opportunities to protect our nation’s remaining forest frontier. We fixed our sights on the 17-million-acre Tongass rainforest in southeast Alaska. The crown jewel of America’s national forest system, the Tongass is home to thriving populations of grizzly bears, salmon, bald eagles, and other wildlife. Through the years, we have joined forces with our local partners again and again to keep the wild reaches of the Tongass safe from logging and road building while extending our battleground eastward to Canada’s vast boreal forest. In 2011, fighting on each of these fronts, we scored two landmark victories for North America’s last wild forests and the extraordinary wildlife that depends on them for survival. In March, following a prolonged court battle made possible by the strong support of our Members, a federal judge in Alaska ruled in our favor and protected 9.5 million acres of pristine, roadless areas in the Tongass from destructive logging and road building. Our legal fight began in 2003, when we joined forces with Earth justice, Alaskan natives, local businesses, and other groups to protect Tongass wildlands after the Bush administration illegally exempted the forest from the Roadless Rule. This landmark rule bars timber sales and logging roads in undisturbed areas of our national forests. Eight years later, we prevailed. The court rejected a series of claims concocted by Bush administration officials and agreed with us that there was no evidence that the Roadless Rule cost jobs in the Tongass region, interfered with plans to connect remote communities, or caused instability for local businesses. The judge struck down the Bush-era exemption and declared the Roadless Rule immediately reinstated. Moving forward, we are defending the court’s decision against any appeals by the state of Alaska and the timber industry. Finally, we will continue to work toward accelerating the Obama administration’s plan to end all old-growth logging in the Tongass. Our second success story centers on NRDC’s Heart of the Boreal Forest BioGem. Though most of the world’s original wild forests have been logged or developed, approximately 80 percent of the boreal forest in Canada is still undisturbed by roads. In recent years, though, this sprawling northern wildland has come under threat from industrial logging and hydropower, mining, and oil and gas development. Over the past seven years, NRDC Members and online activists have sent tens of thousands of messages urging Canadian officials to allow the Poplar River First Nation to keep unwanted industrialization out of its traditional territory on the eastern coast of Lake Winnipeg and to manage these lands along with the wolves, woodland caribou, and songbird populations that live there. In June, the government of Manitoba heeded our call and granted permanent protection to nearly 2 million acres in this swath of the boreal, an area the size of Yellowstone National Park. We are now one step closer to our goal of creating a World Heritage Site that would safeguard a full 10 million acres of this spectacular BioGem. Despite these recent advances, our continent’s vast old-growth forests continue to face an uncertain fate. The Obama administration weighed a proposal to construct a 2,000-mile pipe- line that would have trans- ported toxic tar sands oil from under the boreal forest to refineries in Texas. To help protect the boreal forest and its abundant wildlife from the ravages of tar sands strip mining, we mobilized our Members and online activists to escalate pressure on the White House to reject this destructive proposal—which it did. Now NRDC is joining forces with the First Nations and other local groups to protect Canada’s Spirit Bear Coast, North America’s largest temperate rainforest, from threats by yet another tar sands oil project. </t>
  </si>
  <si>
    <t>Engines of Change: NRDC is Fighting for Cleaner Air</t>
  </si>
  <si>
    <t>Transportation is the single largest source of air pollution in the United States and accounts for more than a quarter of U.S. greenhouse gas emissions. That pollution is taking a serious toll on our health, its effects ranging from asthma and heart attacks to stroke and cancer. Diesel pollution alone leads to some 35,000 premature deaths per year nationally. Meanwhile, climate change from the buildup of carbon dioxide and other gases in the atmosphere is one of the most serious public health threats facing our nation, according to a new analysis by NRDC. We battled successfully at the state, national, and international levels this year to strength- en pollution standards for our vehicle and shipping fleets, steering American toward a clean energy future. Holding—AND BREAKING— Ground in California California has long led the nation in slashing harmful vehicle emissions. This year we went to court and success- fully defended a program, adopted in 2008 at our urging, to rein in diesel pollution from thousands of trucks that service the ports of Los Angeles and Long Beach. The U.S. Court of Appeals for the Ninth Circuit sided with us and upheld the core provisions of the Port of Los Angeles’s clean trucks program, including measures that ensure trucks meet environmental standards for the long run. Meanwhile, we won a federal district court ruling that the Long Beach Harbor Commission had violated California’s environmental laws when it weakened its program without first performing the required environmental review. At the regional level, we played a lead role in the development and adoption of a policy by the Los Angeles Metropolitan Transportation Authority that requires that all equipment, vehicles, and generators used for the construction of its projects meet strict air pollution standards. We also helped drive the implementation of California’s Sustainable Communities and Climate Protection Act, a 2008 law cosponsored by NRDC, by persuading the California Air Resources Board to adopt ambitious regional targets to reduce global warming pollution from cars and light trucks. Finally, targeting the ship- ping industry, we secured a unanimous appeals court ruling that California has the authority to require oceangoing vessels that visit the state’s ports to use cleaner marine fuels. WINNING NATIONAL CLEAN AND FUEL EFFICIENT CAR STANDARDS Following a decade of powerful advocacy by NRDC, President Barack Obama announced an agreement with 13 automakers in July to strengthen pollution and fuel-efficiency standards for cars and light trucks. The new standards will require these vehicles to deliver the equivalent of 54.5 miles per gallon and emit just 163 grams of carbon dioxide per mile by 2025. We began laying the groundwork for this victory back in 2002, when California passed an NRDC- sponsored bill that would tighten vehicle greenhouse gas emission standards and raise fuel efficiency for cars sold in the state. Thirteen other states followed California, building strong political momentum for the adoption of more stringent rules at the federal level. As a charter member of the GO60mpg environmental coalition, NRDC worked closely with the United Auto Workers, consumer advocates, and business investors to secure this win. In addition to slashing harmful air pollution, the tougher standards will cut U.S. oil consumption by about 1.7 million barrels per day by 2030 and generate about $86 billion in consumer fuel savings by 2030.</t>
  </si>
  <si>
    <t>The Gulf Oil Disaster</t>
  </si>
  <si>
    <t>Two years after BP’s Deepwater Horizon drilling rig blew out, unleashing some 170 million gallons of toxic crude oil into the Gulf of Mexico, we are fighting to hold oil companies accountable and pushing Congress and the White House to adopt stronger and more comprehensive federal regulations to reduce the chances of another such disaster. According to the January 2011 report of President Obama’s independent, bipartisan oil spill commission, which included NRDC President Frances Beinecke, the risks of deepwater drilling have far outpaced the technology and safeguards we rely upon to keep our workers, our waters, and our wildlife safe. But Congress has yet to pass a single bill to strengthen the oversight of offshore oil and gas development. In fact, the House passed legislation in the spring that would expand offshore drilling off virtually every coast while weakening existing safety regulations. Moving forward, we will continue to fight any attempts in Congress to allow drilling in sensitive areas, and we will advocate for increased protections for the workers, waters, and wildlife at risk from dangerous drilling practices. Our staff experts are urging the Department of the Interior and members of Congress to implement the recommendations of the president’s oil spill commission. In a parallel effort, we are fighting in federal court to block the Obama administration’s approval of proposed seismic exploration in the Gulf that poses a serious threat to whales and other sensitive marine mammals. We are also challenging the administration’s approval of a new exploratory well in the Gulf, in waters deeper than those plumbed by BP’s Deepwater Horizon rig. Meanwhile, to help advance the Obama administration’s efforts to identify the environmental damage caused by the BP blowout and to develop a recovery plan, our attorneys are reviewing documents, submitting comments, and talking with Gulf residents about the restoration remedies that they believe are necessary. At the same time, our communications team continues to put all of its tools to work in keeping the Gulf story alive. On the one-year anniversary of the spill, Frances Beinecke, NRDC Executive Director Peter Lehner, and our staff experts broadcast our call for government action via television, radio, newspapers, and other media outlets across the United States and the world. Meanwhile, as China’s rapidly growing demand for oil promises to make it a bigger player in offshore drilling, our Beijing staff are promoting the Chinese edition of Lehner’s book, In Deep Water: The Anatomy of a Disaster, the Fate of the Gulf, and How to End Our Oil Addiction. To help keep policymakers and the public informed of NRDC’s ongoing response to the spill, we launched The Dean’s List, an online blog by noted Washington journalist and NRDC staffer Bob Deans. Also, NRDC staffer Rocky Kistner’s ongoing coverage of the area led to his being selected in 2011 as one of the Huffington Post’s 100 Game Changers: innovators, visionaries, and leaders changing how we look at the world and the way we live in it. Over the longer term, the single most important thing we can do to reduce the chances of this kind of tragedy is to reduce America’s demand for oil.</t>
  </si>
  <si>
    <t>Challenging the Chemical Industry to Clean Up Everyday Toxic Hazards</t>
  </si>
  <si>
    <t>According to recent polls commissioned by NRDC and our partners, an overwhelming majority of Americans view chemicals as a serious health threat and support stronger controls. Yet Washington lawmakers and the White House, siding with the chemical industry, have failed to adopt a host of common-sense measures to protect our families from toxic dangers in toys and other children’s products, cleaning supplies, building materials, fabrics, furniture, electronics, food and beverage containers, and more. In response, NRDC and our allies are fighting state-by-state and chemical-by- chemical to strengthen safeguards against these hidden health hazards, as we escalate pressure on our leaders in Washington to act. Thanks in part to pressure from NRDC— including targeted action campaigns waged by our leadership, supporters, and thousands of our Members and online activists—a strong federal bill was introduced in the Senate in April 2011 that would enhance the Environmental Protection Agency’s authority (and responsibility) to regulate toxic chemicals. We are working with Safer Chemicals, Healthy Families—a coalition of hundreds of health, science, consumer, and environmental groups—to engage additional sponsors for the Safe Chemicals Act and move it to a floor vote. Crucially, this legislation will shift the burden of proof from the EPA to the chemical industry in demonstrating whether a chemical is safe to enter or remain on the market. We are also gaining ground in our campaigns to reduce exposure to and use of specific chemicals, including hexavalent chromium, a carcinogen made famous by the film Erin Brockovich. After fending off two attempts to oust our case from federal court, we settled a lawsuit against PPG Industries for its toxic legacy of hexavalent chromium contamination in a densely populated community in Jersey City, New Jersey. The settlement calls for a 700,000-ton cleanup to standards more protective than state chromium guidelines and includes funding for community expert oversight. Meanwhile, California’s Environmental Protection Agency announced in July that it was setting a safe level for hexavalent chromium in drinking water. NRDC health experts have been battling for years to advance this crucial standard, the first of its kind in the nation and a major step toward enforceable limits on the toxic compound in drinking water. Also in California, the state legislature passed a bill that would ban the use of bisphenol A (BPA) in baby bottles and sippy cups, capping a three-year push by NRDC’s Los Angeles Leadership Council and our California-based online activists. BPA has been linked to reproductive abnormalities and other diseases and poses special risks to fetuses, infants, and young children. California is the 11th U.S. state to adopt the ban. This move spurred the chemical industry to petition the FDA to remove BPA nationwide to assure market uniformity. In a consent agreement with NRDC, FDA has agreed to make a decision this spring. Moving forward, our health team will continue to contribute its technical expertise to local efforts aimed at strengthening restrictions on unsafe chemicals, including toxic flame retardants, BPA, and phthlates across the country.</t>
  </si>
  <si>
    <t>Letter from the President and Executive Director</t>
  </si>
  <si>
    <t>Two years ago, President Obama said he would release new fuel efficiency standards in 2011. NRDC wanted these standards to generate transformative change, not incremental improvement. We knew America could build better cars. And we knew we had to in order to slash dangerous pollution, confront climate change, and reduce dependence on foreign oil. NRDC launched the Go 60 campaign to build support for bold action. Our experts negotiated with the administration and automakers to craft ambitious standards. At the same time, we blasted the benefits of clean car standards to key audiences, including labor unions, car manufacturing states, auto shows, car bloggers, and national press outlets. Our strategy worked. In July 2011, President Obama proposed raising fuel economy standards to 54.5 miles per gallon, more than double the current average. Within 20 years, these standards will save drivers more than $80 billion a year at the pump and cut vehicle carbon pollution in half compared to today. We deployed a similar approach when the Environmental Protection Agency said it would release the first-ever national standards to limit mercury from power plants. Our experts fought for the toughest standards while our advocates built support among medical groups and concerned parents. In December, the EPA released a standard what will save thousands of lives and prevent more than 100,000 heart and asthma attacks every year. This was another great victory for NRDC and our allies. Once again we demonstrated the power of joining policy expertise and citizen support. We need this potent combination now more than ever: we are witnessing the most coordinated attack on the environment in four decades. The House of Representatives voted more than 190 times this year to block environmental and public health protections. Deep-pocketed polluters have used their influence to disparage the clean energy transformation. And GOP candidates for president have made climate denial a requirement for the position. NRDC has prevailed in difficult times before—from the Mideast oil crisis to the Gingrich revolution and beyond— and we did it by adapting and innovating. As we face another pivotal moment, NRDC has identified bold new strategies to achieve far-reaching success. We will build greater political influence to support elected officials who safeguard the environment and to challenge those who do not. We will use targeted communications to connect environmental issues with the basic concerns of American families, especially their health, their homes, and the air they breathe. And we will reach out to strategic partners, including those in the business community who create prosperity and protect the environment at the same time. These strategies will help us galvanize an army of people demanding environmental protections. Together with the expertise of our staff, the dedication of our Board of Trustees, and the passion of our members, our energized supporters will help us promote innovation above pollution, conservation over destruction, and a clean future instead of the dirty past.</t>
  </si>
  <si>
    <t>Reviving Our Oceans</t>
  </si>
  <si>
    <t>NRDC Helps Secure Historic Treaty to Limit Bottom-Trawling Fishing In the 1990s, scientists conducting deep-sea dives discovered mount- ing evidence that the world’s high seas—a loosely regulated expanse of international waters spanning half of the Earth’s surface—are home to a vast array of previously undiscovered marine species. The divers witnessed something else, too. Massive areas of the ocean floor, the lifeblood of our deep-seas realm, had been scraped clean by a form of industrial fishing called bottom trawling. Bottom-trawling boats use weighted nets up to 200 feet long and 40 feet wide to go as far as 6,000 feet below the ocean’s surface. With a single pass, these nets wipe out everything in their path, from centuries-old coral forests to delicate sponge fields. Shocked by the scientists’ reports, NRDC set out to sound the alarm in the world’s ultimate rule-making forum: the U.N. General Assembly. In 2011, following five years of steady pressure and rigorous oversight by NRDC and our partners, the world’s leading fishing nations signed a landmark treaty to protect more than 16 million square miles of the Pacific Ocean from unregulated, destructive bottom trawling. We began laying the groundwork for this historic victory back in 2006 when, armed with the best available scientific evidence, we helped convince the U.N. to pass a resolution calling on fishing nations to stop unregulated bottom trawling. For the first time, the resolution restricted countries from authorizing bottom-trawling expeditions without first examining the impacts of this activity on corals and other ecological treasures, and then adopting measures to prevent those impacts. With this key milestone in place, we began the painstaking process of drawing up a treaty ensuring that fishing nations lived up to their commitments. As a member of the U.S. delegation, NRDC’s International Oceans Program Director Lisa Speer reviewed and commented on reams of government documents and enlisted the world’s leading scientists to help at crucial moments. Given the mix of countries involved—Canada, Japan, Russia, China, Korea, and Taiwan—a strong U.S. position was essential. To achieve this, we worked closely with the State Department and other conservation groups to highlight the impacts of high-seas bottom trawling on U.S. fisheries and other domestic interests. Gradually, a strongly worded treaty began to take shape. Finalized in February, the treaty prohibits any new bottom trawling unless its impacts on corals and deep- sea fish are considered and controlled. The agreement also creates the North Pacific Fisheries Commission, which is charged with implementing and enforcing these restrictions. In the coming months and years, we will continue to work with our partners to win stricter requirements for assessing, monitoring, and controlling the impacts of bottom trawling and to extend protections to unregulated areas in the southern reaches of the North Pacific. In the meantime, this hard-won treaty is an important step toward ensuring that the mysteries of the sea amaze and inspire future generations.</t>
  </si>
  <si>
    <t>The NRDC Science Center: Uderpinning Policy with Robust Rearch</t>
  </si>
  <si>
    <t>Science provides a critical cornerstone for identifying and solving our most urgent environ- mental challenges. Yet over the past two decades, science has been under attack: Public trust in science and key scientific theories has been eroded, and in the political arena, science is now regularly distorted or ignored. In 2006, NRDC established the Science Center to enhance our scientific capacity, credibility, and visibility. Working closely with our program staff to ensure our policy and legal positions are supported by sound and current science, the center helps advance our advocacy efforts across a range of priority issues. During the first five years of the Science Center, we hired top-notch scientists to tackle critical problems at the nexus of science and policy, including climate change, health impacts of toxic chemicals, and endangered species protection. We coordinated NRDC’s internal and external peer-review process to ensure the scientific accuracy and quality of our studies, reports, and publications. Meanwhile, we raised our profile in the scientific community by publishing peer-reviewed journal articles and increasing our engagement at conferences, on advisory boards, and with professional societies such as the American Association for the Advancement of Science. We built more effective working relationships with federal agencies like the U.S. Fish and Wildlife Service and opened up new scientific collaborations with universities. In 2011, as political realities placed the fundamental framework of our environmental protections at risk, we repositioned the Science Center to meet this escalating challenge head-on. To lead the fight, we hired a new director, Dr. Christina (Tina) Swanson, who is nationally renowned for her leadership on environmental, biological, water quality, and water resource management issues. We also brought in three new science fellows: Briana Mordick, an expert in geology and petroleum engineering, who has been instrumental in our research on natural gas extraction; Greg Gould, a specialist in computer modeling of transportation systems and air pollution emissions, who has provided critical analyses for Southern California and Chicago-area highway and freight transport plans; and Jordan Weaver, a nuclear engineer with expertise in nuclear safety and radiation detection, whose work with us is especially timely after the Fukushima Dai-ichi disaster. Over the next several years, the Science Center will continue to build its effectiveness by promoting internal collaboration among NRDC scientists and by establishing long-term relationships and partnerships with outside scientists and scientific institutions. We will also increase the diversity and effectiveness of our science communications with the addition of a science communications expert to the Science Center staff in 2012 and through the use of more short films, investigative journalism, and web-based media to reach broader audiences.</t>
  </si>
  <si>
    <t>Foiling Superbugs with Safe, Wholesome Foods</t>
  </si>
  <si>
    <t>More than a generation has passed since the U.S. Food and Drug Administration first recognized that feeding livestock low doses of certain antibiotics could promote “superbugs”—antibiotic- resistant bacteria capable of infecting people. Yet the FDA, bowing to pressure from the livestock and pharmaceutical industries, has failed to take the necessary steps to ensure that antibiotics continue to work when we need them most: when our families are ill. This year, backed by the conclusions of the world’s leading medical, scientific, and public health organizations, NRDC and our partners filed a lawsuit to force the FDA to follow its own safety findings and withdraw approval for most nontherapeutic uses of penicillin and tetracyclines in animal feed. A staggering 80 percent of antibiotics sold in the United States are consumed by livestock animals. The antibiotics, which are mixed into feed or water for pigs, cows, chickens, and turkeys to promote faster weight gain and compensate for unsanitary living conditions, are used at levels too low to treat disease, making bacteria more resistant to medical treatment. The Institute of Medicine of the National Academies of Science has warned that if antibiotic resistance is not addressed, “the specter of untreatable infections—a regression to the pre-antibiotic era—is looming just around the corner.” The FDA has shut its eyes to this horrifying scenario. Following a lawsuit that challenged the FDA’s lack of action, the agency responded to citizen petitions on this critical issue—the first of which was filed in 1999. Even then it moved only to recommend that livestock operations voluntarily stop the unnecessary use of antibiotics. In September 2011, the American Medical Association, the American Academy of Pediatrics, and other leading health groups sent a letter urging Congress, the White House, and the FDA to take immediate action in light of clear scientific evidence linking the misuse and overuse of antibiotics in food animals and the spread of antibiotic resistance. The same month, a report released by the U.S. Government Accountability Office found that federal agencies, including the FDA, have made only “limited progress” in addressing antibiotic use in animals. By focusing on good hygiene and improved management practices, a facility can dramatically reduce illness among livestock and, in turn, the need for antibiotics. In fact, all 27 countries in the European Union have already stopped using antibiotics to promote growth and increase production, thereby reducing the incidence of antibiotic- resistant bacteria in meat. NRDC is making sure that America is next in line.</t>
  </si>
  <si>
    <t>Battling for Clean Air on Capitol Hill</t>
  </si>
  <si>
    <t>Soon after the new Congress took office in January 2011, chief Republican lawmakers moved swiftly to unleash the most sweeping attack on America’s health and environment in 40 years. RDC quickly sprang into action when lawmakers took aim at American’s bedrock environ- mental laws, including the Clean Air Act, and the Environmental Protection Agency (EPA). In early April, NRDC launched a massive cross-institutional campaign and helped compel the Senate to vote down four amendments that would have prevented the EPA from addressing carbon pollution. Our legislative and campaign teams orchestrated a rapid response in the days and hours leading up to the vote. Drawing on recent NRDC messaging research that showed that connecting the EPA’s air rules to public health risks such as asthma was the strongest possible argument to use, we helped shape the winning message. Meanwhile, NRDC Trustee Leonardo DiCaprio broadcast our hard-hitting message to his 2 million Twitter and Facebook fans. As a result, the Senate rejected the proposal, leaving the House with an empty victory for the Republican leadership. Moreover, our win helped prevent bad climate riders from making it into the continuing resolution being negotiated at the same time. In the late spring, scientific analysis and messaging guidance by NRDC helped shape an ad campaign by the League of Women Voters that tied votes by Senators Scott Brown (R-MA) and Claire McCaskill (D-MO) to childhood asthma. The campaign had a significant impact on Senator Brown’s favorability ratings, demonstrating for the first time that ignoring this health concern can be a liability for politicians. In a related effort to hold members of Congress accountable, we launched DirtySecrets.org to track lawmakers who are voting against clean air and the impact of their actions on health in their home states. The House is now weighing a suite of bills that would roll back safeguards for deadly air pollution such as mercury, soot, and smog. In September 2011, as expected, the House passed the TRAIN Act, that would repeal the more protective smog and soot limits in the EPA’s Cross-State Air Pollution Rule and block adoption of mercury and air toxics standard for power plants. But thanks to the hard work of NRDC and our partners, the bill passed under a cloud of controversy, garnering far less support than predicted and drawing a presidential veto threat. We will continue to stand behind the EPA and fight any congressional attempts to weaken our clean air protections.</t>
  </si>
  <si>
    <t>In the 15 years that I’ve been on NRDC’s Board, I have noticed people are drawn to the environmental movement for a host of reasons. I got involved because I wanted to preserve wild landscapes. Others join because they want to safeguard their children’s health, protect beloved animals, or promote sustainable technologies. Recently, polluting industries have tried to marginalize our issues. But NRDC is working hard to demonstrate that public support for environmental protection runs deep and wide in American society. Our influential members and partners have been especially effective in this effort. When the solar firm Solyndra defaulted on a federal loan guarantee last September, fossil fuel industries and their allies in Congress tried to renounce the entire clean energy sector. NRDC hit back hard. Our experts presented lawmakers with data about clean energy’s explosive growth and reminded journalists Solyndra was one of more than 5,500 solar companies in the United States. We also had another weapon in our arsenal: NRDC’s sister organization Environmental Entrepreneurs (E2). This national group of leading business voices—representing more than 850 companies and 500,000 jobs in 41 states— believes economic prosperity and environmental protection go hand in hand. When the Solyndra debate flared up, E2 started releasing a weekly online job listing titled “What clean energy jobs? These clean energy jobs!” The bulletins show that in just six weeks more than 100 clean energy companies announced plans to create tens of thousands of American jobs. E2 brought a much-needed business perspective to a polarized political conversation. This wasn’t tree huggers talking about clean energy; it was executives and manufacturers. On other issues, our Los Angeles Leadership Council tapped the entertainment and media industries to call for greater ocean protections this year. And our Global Leader- ship Council of influential ambassadors urged lawmakers to act as well. NRDC’s sister organizations complement the work our advocates do with outside groups, including labor unions, physicians and nurses, Latino community associations, and concerned parents. Together we are building a revitalized movement and showing lawmakers that environmental safeguards reflect fundamental American values of conservation, efficiency, security, and innovation. With that as our foundation, we can continue to achieve remarkable success.</t>
  </si>
  <si>
    <t>Talking with Taryn Kiekow</t>
  </si>
  <si>
    <t>Spearheading our campaign to end Iceland’s illegal slaughter of whales, Taryn represented nongovernmental organizations as a member of the U.S. delegation at the annual meeting of the International Whaling Commission (IWC) in Jersey, Channel Islands. For more news about whales, follow Taryn’s blog at www.nrdc.org/switchboard. Why is this whale campaign so urgent? Since 2006 Iceland has killed hundreds of whales, in defiance of the global ban on commercial whaling. They have shown time and again that they will not stop for anything short of sanctions. Fortunately, working closely with actor and marine mammal activist Pierce Brosnan, we’ve been able to mobilize our Members and online activists to escalate pressure on the Obama administration at several critical junctures. President Obama took a key first step by imposing diplomatic sanctions, but we’re still urging him to impose tough economic sanctions on Icelandic seafood companies with direct ties to the whaling industry. What was the most exciting aspect of the IWC meeting? I got a behind-the-scenes look as U.S. officials were finalizing their decision to recommend sanctions against Iceland under conservation legislation known as the Pelly Amendment. The final wording of their decision clearly states that Iceland’s whaling practices are unacceptable. In addition, we were able to pass a resolution, put forth by the United Kingdom, aimed at strengthening transparency and the overall effectiveness of the IWC. Why are whales so captivating to you? Whales are extremely powerful and intelligent, and yet so vulnerable. They were decimated by commercial whaling. Plus, I grew up in the 1970s with that famous slogan “Save the Whales.” When the international moratorium on commercial whaling took effect in 1986, many whale populations rebounded. But now, it’s as if we’re in a second phase of the Save the Whales campaign. Iceland, Japan, and Norway continue to kill whales. Meanwhile, entanglements, underwater noise, seismic activities, and marine debris are on the rise. Together, these hazards are taking a serious toll.</t>
  </si>
  <si>
    <t>Growing a New Generation of Healthy, Sustainable Communities</t>
  </si>
  <si>
    <t>As NRDC Trustee Jonathan Rose says, “With perhaps 10 billion people living on earth by 2050, we are going to have to figure out how to live in ways that are more environmentally, socially, and economically sustainable.” Toward that goal, NRDC helped conceive and develop LEED for Neighborhood Development (LEED-ND), the first set of consensus- based national standards to steer new development to- ward environmentally sound sites and design. We kicked off our first urban revitalization project in 2011 in the Mapleton– Fall Creek neighborhood of Indianapolis. Long neglected by private investors reluctant to accept risk, the community suffers from a 50 percent vacancy rate and serious poverty. Working with Local Initiatives Support Corporation and the neighborhood-based Mapleton–Fall Creek Development Corporation, we helped construct a pragmatic, achievable vision for Mapleton–Fall Creek that includes affordable housing; access to shops, services, and jobs; transportation options; energy and water efficiency measures; and green storm- water management strategies. The neighborhood is now progressing toward its goal of achieving certification under LEED-ND for a 27-acre area. In sites across the country, our revitalization work is engaging local residents to the greatest extent possible in planning and design, applying sophisticated environmental analysis to quantify the benefits we hope to achieve, recording lessons learned along the way, and developing instructional reports and handbooks. The development and planning templates generated by our initiative will help enable community development corporations (CDCs) to apply our strategies in inner-city- neighborhoods nationwide. In an average year, America’s nearly 5,000 CDCs and related community-based nonprofit organizations build some 86,000 homes and millions of square feet of commercial space. We are now exploring opportunities to launch similar demonstration projects in Boston and Los Angeles.</t>
  </si>
  <si>
    <t>The NRDC Action Fund: Ensuring the Hill Hears the Facts</t>
  </si>
  <si>
    <t>The NRDC Action Fund—a sister organization of NRDC —has fought successfully for years to build support for pro- environment legislation through paid advertising, phone-banking and grassroots mobilization. In the summer of 2010, after its clean energy allies in Congress came under fierce attack for supporting a comprehensive climate bill, the Action Fund set out to bring the advocacy power of its most influential supporters to the table. Through the Adams Project, named for Board Member (and NRDC founder) John Adams, the Action Fund keeps this network of high-profile environmental ambassadors up to date on congressional intelligence and strategy decisions, helps them connect and build relationships with elected officials, and lets them know how they can help advance and defend key pro- environment legislation. In 2011, when Tea Party leaders in Congress proposed a suite of bills aimed at undermining bedrock protections for our air and water, the Action Fund quickly mobilized its Adams Project ambassadors to meet face-to-face with senators and members of the media with whom they have relationships. In April, due in large part to this strategic effort, the Senate voted down four amendments that would have curbed crucial clean air protections. Later in the year, as the leading environmental grasstops network in the country, the Adams Project helped shore up the necessary political will to secure tougher vehicle fuel efficiency and pollution standards, derail anti- environment appropriations measures in Congress, and stop the Keystone XL tar sands pipeline. Moving forward, project members will continue to fan out from coast to coast to build support for Action Fund priorities in key political hubs and help engage new high-profile ambassadors, particularly in the Midwest.</t>
  </si>
  <si>
    <t>NRDC: Playing in the Big Leagues</t>
  </si>
  <si>
    <t>At the suggestion of Trustee Robert Redford, NRDC became the nation’s principal environmental adviser to professional sports in 2004, providing in-depth guidance about greener practices that reduce environmental impacts. In an important milestone in 2011, NRDC helped launch the Green Sports Alliance, which now includes nine professional leagues, such as Major League Baseball, the National Football League, the National Basketball Association, the National Hockey League, and Major League Soccer, as well as more than 50 teams, arenas, and stadiums. The Alliance shares information about better practices and opportunities to measure and reduce environmental impacts. NRDC’s valuable sports greening resources have helped many stadium and arena operators realize that going green is smart business, protects public health, and provides many environmental benefits. For example, n The Cleveland Indians cut their waste in half by expanding recycling and adding composting, saving the club $50,000 annually. n The Seattle Mariners will now keep 5.1 million pounds of carbon dioxide out of the air and save about $500,000 in utility costs annually. n Through investment in energy conservation and following an energy and water audit facilitated by NRDC, the Staples Center (home to the L.A. Lakers, the Clippers, the Kings, and the Sparks) installed a large solar array on its roof, which provides 3 percent of the energy used at the arena, and replaced all 176 urinals with waterless fixtures—saving more than 7 million gallons of water a year and about $30,000 in water costs. To track league-wide environmental progress, NRDC helped establish the first ever environmental data gathering system in professional sports.</t>
  </si>
  <si>
    <t>NRDC Communications: Advancing on All Fronts of Digital Media</t>
  </si>
  <si>
    <t>Featuring great stories and great solutions from some of the best journalists on the planet, OnEarth is a magazine and website about the environment and its impact on how we live—and vice versa. Founded in 1979 as The Amicus Journal, our publication explores the challenges that confront our world, the solutions that promise to heal it, and the way we can use those solutions to improve our homes, our health, our communities, and our future. Today OnEarth is reaching new audiences and building greater influence for NRDC through OnEarth.org, which provides a home for environmental journalism and commentary beyond what is published in the pages of the magazine. With web-exclusive stories, online columns, multimedia features, and the growing OnEarth Blog Network, we publish fresh news and insights about environmental issues and solutions several times a day. Our in-depth reports have helped shape the national conversation and held polluters and the politicians that protect them accountable. And by pursuing topics such as food, health, and culture that reach beyond the traditional audience for environmental issues, OnEarth.org is bringing in new readers who are also potential new activists and NRDC members. Our efforts are being noticed: In 2011, OnEarth.org was honored by both the Online News Association and the Eddie Awards, which recognize editorial excellence in the magazine industry, and was named one of the 10 best environmental blogs by Outside magazine.</t>
  </si>
  <si>
    <t>Talking with David Beckman</t>
  </si>
  <si>
    <t>David Beckman is leading our efforts to ensure that the water we have is clean and that we use it as efficiently as we can. What’s new about NRDC’s approach to water? NRDC is devising and supporting policies that address the quality and availability of water at the same time. For example, green infrastructure strategies such as parks, porous pavement, and planted roofs reduce water pollution and also help capture stormwater where it falls. So we are helping to control the biggest source of water pollution—urban runoff—as we green our cities and limit the amount of water used for landscaping and other purposes. We also are now moving to advance integrated solutions in the agricultural sector, which currently accounts for 70 percent of America’s water use and releases large amounts of polluted runoff into our lakes and rivers. How are you leveraging NRDC’s assets to meet your goals? To improve water efficiency, we’re making use of some of the same techniques that NRDC has used successfully for years in the area of energy efficiency. We reached a very significant agreement last year with the largest trade association of appliance manufacturers in the country to increase the efficiency of clothes washers and dishwashers. By negotiating with a range of stakeholders that otherwise might have been our adversaries, we were able to make great progress.</t>
  </si>
  <si>
    <t>San Diego Adopts One of Nation's First Sustainable Communities Strategy</t>
  </si>
  <si>
    <t>Today the San Diego Association of Governments (SANDAG) voted 14–1 to adopt the first Sustainable Communities Strategy to implement SB 375 in California. After hours of public testimony and debate, SANDAG Chairman Jerome Stocks summarized his thoughts on the day and called for the vote. “We are the first in the state, the nation, and possibly the world to adopt a Sustainable Communities Strategy, and that does matter,” he said. Since the summer, NRDC has been working with SANDAG to recommend improvements to the plan. We are pleased to see that some of our recommendations have been incorporated into the final plan and grateful to staff for their willingness to work with us, particularly at this late date. In particular, we are pleased to see SANDAG commit to adopt an early action measure for active transportation by next summer, to develop a transit- oriented development policy to ensure its $53 billion investment in transit leads to strong ridership gains, and to develop a complete streets policy. We also appreciate SANDAG’s commitment to evaluating alternative land use scenarios through its upcoming Regional Comprehensive Plan.</t>
  </si>
  <si>
    <t>More Room to Roam</t>
  </si>
  <si>
    <t>Following years of pressure from NRDC Members and online activists, the federal, state, and tribal agencies that manage Yellowstone’s bison announced a historic agreement that will permit the animals to graze on 75,000 acres of land in Montana’s Gardiner Basin during the winter and much of the spring. Moving forward, we will continue to press government agencies to allow these iconic animals access to other portions of their historic winter habitat.</t>
  </si>
  <si>
    <t>And Furthermore ...</t>
  </si>
  <si>
    <t>2010 Annual Report</t>
  </si>
  <si>
    <t>NRDC secured more marine protected areas in California. In 1999, NRDC sponsored and helped win enactment of California's landmark Marine Life Protection Act, a law that calls for a statewide network of safe havens designed to protect and restore beleaguered ocean wildlife. On December 15, 2010, the state adopted a necklace of protected biological gems along the state's south coast -- the third (of four) coastal region to be completed. The new network is the nation's first science-based network of marine protected areas adjacent to a major urban center. NRDC helped design a similar network that took effect in the north central region earlier this year. In the coming year we will be work to win approval of a protected area plan for the north coast, completing the statewide network. NRDC helped restore federal protection to wolves across the Northern Rockies. NRDC, Earthjustice, and 13 other conservation groups restored Endangered Species Act protection to wolves following the Obama administration's decision to strip Montana and Idaho wolves of federal protection in 2009. We mobilized our members and online activists, worked tirelessly as a credible, science-based voice on every front where the battle over the wolf's future was playing out -- from rancher meetings to regional news outlets to the offices of wildlife agencies -- and led a 21st-century communications campaign. NRDC took strides to establish a clean energy economy by persuading more states to embark on the regulatory reform needed to put energy efficiency on a level playing field with power plants. Over the last four years, NRDC has encouraged more than half of the states to adopt so-called decoupling policies, doubling total utility investments in efficiency to $5.4 billion from $1.9 billion. In New York City, we helped shape and implement the most aggressive green building program in the country. In China, after a decade of NRDC advocacy, the central government enacted rules requiring all electricity companies to develop and implement efficiency programs, the largest energy efficiency program now in the world. NRDC stopped dirty fuels in its tracks when we won a significant victory in the heart of coal country: American Municipal Power-Ohio decided to cancel its proposed $4 billion coal plant in southeast Ohio, in part because of our litigation challenges and our economic analysis. Over its anticipated life, the plant would have emitted 7 million tons of greenhouse gases and more than 10,000 tons of other harmful air pollutants, and would have required the mining of millions of tons of coal every year for the next 40 years. NRDC reduced two major sources of mercury pollution in the United States and China. The EPA finalized stringent limits on mercury pollution from cement plants, reducing emissions by more than 90 percent. This work is the culmination of years of effort investigating pollution from cement kilns, working with a coalition of public health and environmental justice organizations, and submitting detailed legal and technical comments. And as part of China's heavy metal regulatory reform initiative, the Chinese Ministry of Industry and Information Technology will reform phase out mercury use in alkaline manganese button cell batteries by 2013. NRDC advanced clean renewable energy when we led the effort to site the country's largest solar projects in the southern California desert while ensuring that environmental and wildlife concerns are fully addressed. We did the same for , helping make renewable power a reality. NRDC is helping revolutionize urban development with green infrastructure solutions. Runoff from urban and agricultural land is the largest source of water pollution today; the most effective way to address it uses natural systems: preserved wetlands, grass swales, pocket parks, permeable pavement, and roof gardens. In 2010, NRDC advanced pioneering on-the-ground projects across the United States and successfully litigated to protect new green infrastructure standards in urban areas, including reaching an agreement with New York City to protect Jamaica Bay from runoff and sewage and securing land acquisition safeguards for New York City's water supply. NRDC successfully fought pollution across the country. In the East, thanks in large part to NRDC advocacy, including pressure from the country music stars, and scientific analysis, the federal government announced stricter rules for mountaintop removal mining and vetoed the largest proposed mine. In addition, after over 20 years of pressure from NRDC and others, the federal government issued a strong plan to clean up the Hudson River and GE agreed to implement it. In the West, we won a lawsuit forcing major feedlots to significantly reduce discharges. NRDC helped launch LEED Neighborhood Development. Working closely with the private sector to incorporate smart-growth principles in a large-scale way led to the launch of LEED-Neighborhood Development in April 2010 and its acceptance as federal policy -- arguably the biggest development in smart growth in a decade. The initiative is the outcome of years of intense work on several fronts: smart-growth planning in California, the recently launched LEED certification program for neighborhood development, transportation reform, environmental justice, and community revitalization.</t>
  </si>
  <si>
    <t>Key Victories in 2010</t>
  </si>
  <si>
    <t>Pioneered energy, water and fuel efficiency strategies saving resources from televisions to tailpipes. Using robust research and strong advocacy, NRDC helped California draft and approve standards that will slash power use of new flat-screen TVs in half, lowering electricity bills by $1 billion a year. We provided technical and policy guidance to the U.S. Department of Energy on additional new energy efficiency measures, including federal standards for home water heaters that will save consumers $10 billion over 30 years and reduce carbon emissions by 160 million tons. And we reached an agreement with the Association of Home Appliance Manufacturers to recommend new federal water efficiency standards for major home appliances, including washing machines and dishwashers that will save more than 500 million gallons of water each day when the new machines replace old machines -- reducing consumer water and sewer bills by $1.5 billion annually. NRDC also helped set the first-ever fuel efficiency standards for heavy trucks that will save consumers billions of dollars at pump. Mobilized an unparalleled response to the BP oil disaster in the Gulf. NRDC was central to the national response to the Gulf catastrophe. NRDC was the first organization to urge President Obama to appoint a national commission to study the Gulf disaster; Obama created the panel and appointed NRDC President Frances Beinecke to serve as one of seven commissioners. NRDC Executive Director Peter Lehner wrote the first book on the Gulf oil spill to diagnose why the blowout occurred and what we can learn from it. Our top experts brought decades of collective experience to ensure a well-coordinated and effective response. Whether it was filing suit over the misuse of sonic exploration in the Gulf or working closely with government agencies to strengthen seafood risk assessments and provide real-time information to local communities on potential health effects of the spill or making sure that local voices were heard in nation press by establishing a flagship Gulf Resource center, NRDC led the response from the Mississippi Delta to Capitol Hill. Stopped drilling in one of only two "Polar Bear Seas" and promoted national oceans policy. NRDC's legal acumen once again trumped the powerful, well-funded oil and gas companies. Racing to court time and time again, we blocked proposed drilling in sensitive habitat for polar bears, whales, and other imperiled wildlife all over the world. We waged a long-term campaign with our 1.3 million members and online activists to attempts to persuade the White House to stop Shell from drilling near the Arctic National Wildlife Refuge -- and in a major court victory in 2010, we halted plans to drill in millions of acres spanning Alaska's Chukchi Sea, one of the United States' two "Polar Bear Seas." And we helped lead the effort to establish America's first national ocean policy. Protected more than 90 million acres of southern forests from destructive logging. The result of six years of engagement between Atlanta-based Georgia-Pacific and environmental groups led by NRDC, was an announcement in November 2010 that Georgia Pacific will not purchase trees from endangered forests and special areas, or from new pine plantations established at the expense of natural hardwood forests. As a first step in implementing its commitment, 11 endangered forests and special areas totaling 600,000 acres in the mid-Atlantic coastal Eco-Region and 90 million acres of natural hardwood forests in the Southern region will be protected. Helped defeat an attack by big oil to roll back a landmark global warming law. In 2006, NRDC helped pass a first-of-its-kind law to reduce California's carbon emissions by 25 percent by 2020: the Global Warming Solutions Act (AB32). But in 2010, a well-funded effort by the oil companies tried to roll back this progress, so NRDC tapped our partners in California's business, clean tech, and public health communities to show that fighting global warming is good for the state's economy. Californian voters upheld the state's groundbreaking climate law by more than 22 percent, helping seal the largest public referendum in history on climate and clean energy and affirming support for similar policies across the country. In particular, NRDC was instrumental in strategic direction and fundraising to defeat the attack. We built a mighty coalition that beat back big oil again. Protected people from two harmful toxic chemicals by removing them from use. In response to NRDC advocacy and litigation, the Environmental Protection Agency announced the complete ban of a notorious and long-lasting neurological and reproductive toxic called endosulfan that is found in body fat -- even in the Arctic where the pesticide has never been used. The EPA also announced the removal of cancer-causing carbaryl from pet collars, a use which is particularly dangerous to children. These victories will be added to the more than 30 million pounds of dangerous and antiquated pesticides that NRDC has removed from the market over the last four decades.</t>
  </si>
  <si>
    <t>The Gulf Catastrophe</t>
  </si>
  <si>
    <t>Safeguarding the Earth Since 1979</t>
  </si>
  <si>
    <t>The oil industry and federal regulators said it couldn’t happen. We knew it could. So when BP’s Deepwater Horizon oil rig exploded on April 20, 2010, unleashing one of the worst environmental disasters in our nation’s history, NRDC stood ready to channel all of our available resources into action. We rapidly assembled a SWAT team of top NRDC experts on oceans, human health, communications, government affairs, and marine mammals to ensure a well-coordinated and effective response. Throughout the spring and summer, our team battled on every major front of the Gulf crisis, from the Mississippi Delta to Capitol Hill, to advance four broad goals: protecting the health of workers, residents and wildlife in the Gulf region; holding BP accountable for the destruction that it had wrought; protecting our coasts against future oil spills by strengthening government agencies and oversight; and continuing the fight for clean energy policies that will significantly reduce our country’s dependence on oil. Only days after the blowout, we dispatched scientists and communications The Gulf Catastrophe: experts to the Gulf to help protect local communities from immediate harm. Our health team worked closely with the Environmental Protection Agency to improve the monitoring of air quality in the area and provided real-time information to local communities on the potential health effects of the spill and of the chemical dispersants that BP was using to try to fight it. Later our team worked with local leaders to strengthen the validity of the Food and Drug Administration’s seafood risk assessments—which determine when to reopen fisheries closed due to the oil disaster—fully protect the health of vulnerable communities from toxic oil contaminants. Meanwhile, our communications team gathered images and stories of people from the region to document the mounting toll of the disaster, and we made sure that these local voices were heard in the national press. “It was very helpful for NRDC to get a first-hand look at what was happening in the Gulf. Our experts were able to determine where government most needed to be prodded to improve its response and just how much the disaster seemed to be imperiling the environment. NRDC communications staff were very successful at using their on-the-ground presence to get the word out about what was at stake,” said David Goldston, NRDC’s Director of Government Affairs, who headed the SWAT team with Sarah Chasis, Director of our Oceans Initiative. “Our up-to-the-minute observations and insights, documented in daily blog posts and media interviews, were crucial to countering the oil industry’s PR machine and making the broader public aware of what was really happening down there.” In July, NRDC and the Gulf Coast Fund established the Gulf Coast Resource Center in Buras, Louisiana, to facilitate communication among Gulf residents, local groups, and the media and provide open-door access to NRDC’s science, health, policy, advocacy, and communications expertise. Meanwhile, through our Gulf Coast Recovery Fund, NRDC members donated more than $125,000 directly to local nonprofit groups that were helping to restore the hardest-hit communities, wildlife, and ecosystems. As we worked to support thousands of Gulf residents facing the daunting challenge of recovery, we leveraged NRDC’s legal expertise and political clout to help guard against such a disaster in the future. When the oil industry argued that it could still safely drill in the deep waters of the Gulf, we joined the Obama administration in defending a moratorium on deepwater drilling in court. We also filed suit over the misuse of sonic exploration in the Gulf and prepared for additional legal action to ensure that endangered species receive adequate consideration in oil companies’ plans for new drilling operations. Our oceans team helped compel the White House to issue stricter requirements for drilling procedures, as we urged Congress to pass new legislation governing where and when drilling can occur. Meanwhile, we pressed the federal government to allow for greater scientific input in determining the full environmental impact of the spill, and we fought to ensure that the $500 million BP promised for scientific research would be promptly and properly spent. Over the summer our multimedia team produced more than 40 short videos featuring Gulf residents, NRDC experts, and high-profile supporters that were viewed by millions of people. Our ongoing communication effort also included the publication of the first book on the Gulf oil spill, In Deep Water: The Anatomy of a Disaster, the Fate of the Gulf, and How to End Our Oil Addiction, and a collaboration with StoryCorps and Bridge the Gulf to provide an important avenue for Gulf residents to tell their own stories. Ultimately, our nation will always be at risk for massive oil spills as long we prolong our dependence on oil. With this in mind, we will continue to press Congress to increase fuel efficiency standards for vehicles and to pass comprehensive energy legislation.</t>
  </si>
  <si>
    <t>Green Strategies in the Global Textile Industry</t>
  </si>
  <si>
    <t>Safeguarding the Earth Since 1985</t>
  </si>
  <si>
    <t>Most Americans could probably guess from a quick tour of their own closets that China is the world’s leading producer of textiles. In fact, half of the clothing that Americans buy is made in China. But what most people don’t know is that textile manufacturing is one of the most polluting industries in the world and one of the largest industrial sources of water pollution. The Chinese textile industry alone creates about 3 billion tons of soot each year, and a single mill can use about 200 tons of water for each ton of fabric it dyes. Rivers literally run red—and every other shade of the rainbow— with toxic waste from the dyeing process. Until recently, only niche apparel brands that had built their name on sustainability paid close enough attention to environmental performance within their supply chains. But thanks to NRDC’s Clean by Design initiative, spearheaded by Linda Greer, NRDC’s health program director, multinational retail giants including Walmart and H&amp;M are now pledging to begin work with their Chinese textile suppliers to dramatically reduce their water, energy, and chemical use. As part of NRDC’s longstanding campaign to reduce the environmental and health impacts of runaway pollution and energy use in China, NRDC scientists teamed up with our provincial partners to conduct a study of the country’s most polluting industries. We discovered that China’s textile sector is one of the two leading water polluters. After conducting fact-finding missions to more than a dozen Chinese fabric mills and dye houses, we identified opportunities for low-cost, money-saving improvements that will dramatically reduce pollution and improve efficiency, including better insulation, improved steam management, and hot water recycling. Meanwhile, we teamed up with the Council of Fashion Designers of America and assembled an advisory council of world-class designers and industry leaders. Using hands-on studies of five mills, we created a 10 best practices guide to promote improvements in textile factory performance that will reduce the environmental footprint of the industry’s global supply chain without sacrificing the bottom line. The Jiangsu Redbud Textile Company, a Chinese-owned mill that supplies Walmart and other leading retailers, put our best practices to the test—and the results were profound. After adopting just three of the ten best practices, Redbud began saving 740 tons of water per day and 9.4 tons of coal per day. The one-time cost of $72,000 for implementing the improvements was recouped in cost savings in just 32 days—and the mill is now saving nearly $840,000 annually. According to NRDC estimates, if just 100 small and medium-size textile mills implemented our 10 best practices, China would save more than 16 million metric tons of water annually, enough to provide 12.4 million people drinking water for a year. Moreover, it would eliminate 1 million metric tons of carbon pollution annually—the equivalent of taking 172,000 cars off the road for a year. Walmart has committed to begin work with Chinese textile manufacturers to implement our best practices at select mills and to track water and energy savings. We have reached a similar agreement with H&amp;M, which operates more than 2,000 stores worldwide. Moving forward, we will continue to promote our best practices guide with multinational retailers, brands, and designers and to work with officials and experts in China to ensure the widespread adoption of Clean by Design solutions in the textile industry.</t>
  </si>
  <si>
    <t>Pocket Parks and Pollution Prevention</t>
  </si>
  <si>
    <t>Safeguarding the Earth Since 1987</t>
  </si>
  <si>
    <t>NRDC is integrating its expertise in pollution prevention, water efficiency, and climate change to sustain America’s precious water resources. In addition to continued defense of the Clean Water Act and prosecution of polluters, we will add new focus on solutions that are practical and that can have transformative impacts, especially the use of green infrastructure. Not only does green infrastructure—such as pocket parks and green areas to channel runoff— dramatically reduce stormwater pollution and create new water sources in arid landscapes, but it has also been shown to generate more long-term job opportunities for local workers. Decades of unsustainable development have wrapped our cities and towns in a concrete cocoon of roads, parking lots, and sidewalks. When rain falls on these impermeable surfaces, it has nowhere to go but downhill, picking up everything in its path—from motor oil and road salt to litter and pesticides. Meanwhile, steady rains can overwhelm facilities designed to treat a mixture of stormwater and sewage, pouring toxic waste into rivers, lakes, or coastal waters. As a result, urban runoff is a leading cause of water pollution in the United States. To stem this threat, NRDC is working closely with cities and states from coast to coast to expand their use of green infrastructure. These low-impact, inexpensive solutions—including pocket parks, green roofs, cisterns, permeable pavement, and other techniques—retain and filter rainwater where it falls, rather than dumping it into waterways or sewage treatment systems. Every five years, states, counties, and large cities are required to update a Clean Water Act permit for operating their municipal storm-sewer systems. As these runoff control plans are reissued, NRDC is working to establish enforceable green infrastructure requirements in every stormwater permit for development and redevelopment (including road retrofit and renovation projects) in America’s 10 largest urban areas. On the West Coast, we scored two major victories in 2010 when we persuaded regional water boards in the San Francisco Bay area and in several counties in southern California—two of the nation’s most populated regions—to adopt strict plans for controlling urban runoff. Across the country in West Virginia, we worked with the Environmental Protection Agency to craft a similar plan for the entire state and defended it in court. Meanwhile, we are advancing green infrastructure as a cost-effective solution to sewer overflow problems in cities such as Philadelphia, which has proposed a groundbreaking 20-year plan for more than $1 billion in green infrastructure investments. In New York City, we are promoting a similar approach to address the city’s 27-billion- gallon-per-year sewage overflow problem. At the federal level, we are building support in Congress for a bill that would make green infrastructure and low-impact development techniques a national priority. If adopted, the legislation will establish institutional research centers for green infrastructure, as well as require the Environmental Protection Agency to incorporate green infrastructure principles more broadly into its permitting and other programs. Most important, the bill will provide communities with the financial and technical resources they need to implement green infrastructure projects on the ground. We are also advancing separate legislation that would authorize billions of dollars worth of critical assistance for various water-quality improvement projects, including the use of green infrastructure.</t>
  </si>
  <si>
    <t>Overhauling America's Transportation Network</t>
  </si>
  <si>
    <t>Safeguarding the Earth Since 1989</t>
  </si>
  <si>
    <t>America is paying dearly for its oil addiction—in devastating spills, a changing climate, and hundreds of billions of dollars sent overseas to fund imported oil. A major part of the problem—and the solution—lies in the transportation sector, which now accounts for nearly 30 percent of our nation’s global warming pollution and 70 percent of our oil consumption. In response, NRDC is helping to revolutionize America’s outmoded transportation system by boosting the fuel economy of our cars and trucks and promoting cleaner and more efficient alternatives for getting around. Over the past three years, NRDC members and online activists helped win a long-overdue increase in federal fuel- efficiency standards for cars to 35 miles per gallon by 2016. Now, a recently launched Go60mpg campaign is building public pressure on the Obama administration to adopt a strict fuel-efficiency standard of at least 60 miles per gallon, as well as a tough new tailpipe standard for global A warming pollution, for new vehicles by model year 2025. These improvements would reduce America’s oil dependence by at least 44 billion gallons per year by 2030, cutting consumption by 37 percent, and slash carbon pollution by at least 465 million metric tons per year in the same time frame, the equivalent of taking 80 million cars off the road for a year. But building cleaner vehicles is only part of the solution. We are also working to slash fuel consumption and global warming pollution by limiting the distances that our cars travel. Recently, NRDC partnered with a diverse group of stakeholders including transportation experts, industry leaders, and federal agencies, to analyze the effectiveness and costs of implementing nearly 50 different transportation strategies. Our groundbreaking Moving Cooler study found that a comprehensive set of measures—including mass transit, tolling of roads and more compact community development—could reduce carbon emissions from the transportation sector by as much as 24 percent by 2050 and save about 1.5 million barrels of oil per year by 2030—more than we currently import from Saudi Arabia. As Congress prepares to reauthorize the federal transportation bill for the first time in six years, the Moving Cooler report is helping to inform the debate. Meanwhile, we are leading a broad coalition of national, state, and local stakeholders—from housing, business, environmental, public health, transportation, and other organizations— to help ensure that the bill spurs dramatic cuts in our global warming pollution and oil consumption by creating a fast, clean transportation network that is easily accessible and saves taxpayers billions of dollars. On a related front, we are working with a bipartisan coalition of government, foundation, and industry partners to advance free-market strategies that increase competition among various transportation modes and give consumers a broader range of transportation choices, such as an insurance option that rewards drivers for driving fewer miles. Last, as we maintain pressure on Congress, we are working closely with the Obama administration to advocate for a series of smart-growth initiatives that deliver more transportation options, such as commuter rail, and that award federal funding to cities and states for transportation projects based on their energy-efficiency performance, rather than on outdated formulas or politics.</t>
  </si>
  <si>
    <t>A Conversation with Kaid Benfield</t>
  </si>
  <si>
    <t>Safeguarding the Earth Since 1990</t>
  </si>
  <si>
    <t>NRDC recently made sustainable communities and smart growth a top priority. Why now? The initiative is the outcome of years of intense work on several fronts: smart-growth planning in California, the recently launched LEED certification program for neighborhood development, transportation reform, environmental justice, and community revitalization. Meanwhile, we have a window of opportunity right now to make significant progress: President Obama has created the Partnership for Sustainable Communities, a very active interagency effort to provide federal support for localities that want to offer walkable neighborhoods and cleaner transportation options. Regions and municipalities all over the country are much more engaged in smart-growth planning than they have been in the past. How did you get involved in these issues? I joined NRDC in the early 1980s as a litigator focusing on forestry and agriculture and later became the first director of the Land Program. In the 1990s I started focusing on transportation, which is ultimately about land use. Around the same time, other groups, including the Environmental Protection Agency, the state of Maryland and the National Trust, were getting interested in smarter land-use planning as well. A movement was born, and NRDC was at the center of it. Why are sustainable communities so vital? They address several of our biggest environmental challenges at once: greenhouse gas emissions; land consumption; and the protection of open space, wildlife habitat, and watersheds. Studies show that half the built environment we will have in 25 years has yet to be built, so there is a lot of potential for sweeping change. Fundamentally, I believe in the concept of community and creating places where people can walk to things and have interactions along the way that will lead to a better life. To do that, we’ve got to provide people with more transportation choices. What strategies are you pursuing? We’re urging Congress to pass a federal transportation bill that will dramatically cut global warming pollution and oil consumption and create millions of new jobs. In California, we’re advancing the implementation of a groundbreaking bill that requires regional planning to incorporate transportation alternatives that minimize carbon emissions. Meanwhile, we’re working closely with the private sector—architects, planners, and developers—to incorporate smart-growth principles in a large-scale way. This collaboration led to the launch of LEED-Neighborhood Development in April 2010 and its acceptance as federal policy—arguably the biggest development in smart growth in a decade. What makes LEED-ND such a major milestone? For the first time, we have a consensus-based set of standards to determine what is “smart” and “green” about smart green development, such as location, transportation, walkability, green buildings, and stormwater control. Already, LEED-ND is being picked up in influential ways by both the private sector and government. The U.S. Department of Housing and Urban Development has announced it is going to use LEED-ND location criteria in evaluating some $3.25 billion worth of grant proposals annually. Sprawl has been the prevailing model for a long time, but we’re pioneering a new model for development.</t>
  </si>
  <si>
    <t>America's First National Oceans Policy</t>
  </si>
  <si>
    <t>Safeguarding the Earth Since 1980</t>
  </si>
  <si>
    <t>Years before the BP oil disaster, two major commissions warned that our oceans—including the Gulf of Mexico—were in a state of silent collapse. On top of long-standing stressors such as pollution, underwater noise, overfishing, and unsound coastal development, daunting new challenges are putting coastal ecosystems, marine life, and the economy at grave risk. Ocean acidification caused by mounting carbon dioxide emissions in the atmosphere has potentially serious implications for the entire ocean food chain, including commercially important seafood. But President Obama provided new hope for our ocean realm in July 2010 by issuing an executive order establishing a comprehensive national policy for our oceans, coasts, and Great Lakes. While the Gulf oil spill gave the president’s historic move a fresh sense of urgency, NRDC and our partners had long been promoting the adoption of a seminal environmental policy for protecting, maintaining, and restoring ocean health. After the president assembled an interagency task force in 2009 to develop an oceans policy and a plan to implement it, we helped lead the effort among national, regional, and local conservation groups to formulate and submit strong, science-based recommendations. The adoption of this key policy marks a critical shift in thinking about our seas, not as a bottomless treasure chest to be plundered, but as a critically endangered resource on which countless lives and livelihoods across the globe depend. America’s first-ever oceans policy provides a coherent national vision for managing day-to-day threats to our ocean ecosystems, as well as new approaches designed to protect sensitive areas from an environmental and economic catastrophe like the Gulf oil spill. Among the new policy’s reforms is a requirement that the more than 20 federal agencies that oversee activities affecting our ocean resources—and have historically operated with different goals and conflicting mandates—coordinate their efforts to ensure ocean protection. Effective immediately, each of these agencies must consider decisions it makes in the context of their cumulative impacts on ocean health. Moving forward, an interagency National Ocean Council will help oversee the policy’s implementation, including the development of nine action plans to address priority ocean issues. Over the coming year, NRDC will be working to promote and monitor the development of several of these action plans, covering urgent issues such as ocean acidification. Meanwhile, we will be making detailed recommendations as another key provision of the policy is implemented: the creation over the next several years of regional coastal and marine plans. These science-based plans, which will be developed for the different ocean regions of the country by joint federal/state planning bodies with public input, will provide a blueprint to guide ocean activities from unsuitable to suitable areas. This planning will provide greater certainty for developers. We will be working to ensure that these plans protect sensitive areas and the overall health of ocean ecosystem upon which we depend for food, medicines, climate regulation, and the very air we breathe.</t>
  </si>
  <si>
    <t>NRDC Action Fund Helps Clinch Clean Energy Vote</t>
  </si>
  <si>
    <t>Safeguarding the Earth Since 1991</t>
  </si>
  <si>
    <t>The NRDC Action Fund used its political savvy and social media expertise in the lead-up to the 2010 midterm elections. In California, the Action Fund helped seal the largest public referendum in history on climate and clean energy policy, as it affirmed overwhelming support for similar policies across the country. Following an intensive campaign by the Action Fund, and many allies in the business, government, and environmental sectors, California voters resoundingly rejected Proposition 23, a move by Texas oil companies to roll back AB 32, the state’s landmark clean energy and climate law. Thanks to AB 32, which NRDC helped enact in 2006, California’s clean energy policies are already generating thousands of new jobs in the state while simultaneously improving public health and reducing carbon emissions. Nearly 4.5 million Californians turned out to vote against Prop 23, defeating it by a large margin. The Action Fund’s winning strategy hinged on effective coordination, strong fund raising, rapid response, and strategic guidance. Soon after Action Fund leadership first learned of Prop 23, we assembled a broad bipartisan coalition of environmental and public health advocates, businesses, high-tech giants and startups, unions, community groups, the NAACP, Latino leadership, utilities, consumers, and even some oil companies. Working with these coalition partners, Action Fund Board Chair Bob Epstein led an unprecedented fundraising effort that brought in nearly $30 million. Backed by this generous support, the campaign used social media tools such as Twitter and Facebook, as well as viral email, to build overwhelming opposition to Prop 23 through online videos, campaign updates, and blog posts. At the federal level, the Action Fund’s pre-election campaign centered on demonstrating that support for clean energy and climate change legislation would not be a liability for candidates at the ballot box. The campaign engaged a range of direct mail, media outreach, donor advisement, and polling strategies. On election day, Rep. Betty Sutton (OH- 13), who actively defended her vote for clean energy, cruised to reelection. An Action Fund poll confirmed that, in race after race, support for ACES was not a deciding factor in the midterms. In fact, polling across the country showed that Americans overwhelmingly support clean energy policies and comprehensive efforts to protect their air and water. An Action Fund poll conducted in 23 congressional districts nationwide, found that, on average, voters are almost 20 percentage points more likely to vote for someone who supports a clean energy bill. Moreover, a majority of voters (almost 53 percent on average) in tight races around the country said they are more likely to vote for a candidate who supports a climate bill. Moving forward, the Action Fund will continue to build powerful support for clean energy legislation at the federal level by expanding social media efforts to reach out to new audiences and by joining forces with influential partners both inside and outside the environmental community.</t>
  </si>
  <si>
    <t>Partnership for the Earth</t>
  </si>
  <si>
    <t>Safeguarding the Earth Since 1970</t>
  </si>
  <si>
    <t>NRDC’s tenacity and adaptability—driven by our committed board of trustees, exceptional staff, and growing ranks of generous supporters—have long been the hallmarks of our success. No single effort in our history has better exemplified and enhanced these core strengths than our Partnership for the Earth campaign. By the close of this unparalleled fundraising initiative in December 2010, dedicated NRDC donors with a shared concern for the fate our planet and its precious resources had contributed more than $500 million, surpassing our goal. This surge of funding provided critical core support that sharply focused our work in addressing our biggest environmental challenges. Here are some of the key investments made possible by the campaign. Through the support of NRDC’s donors we have: n assembled the largest and most comprehensive energy staff of any nonprofit group to identify and advance the best opportunities for achieving an 80 percent reduction in America’s global warming pollution by 2050; n launched the Center for Market Innovation, which has quickly become a leading voice in documenting and demonstrating the economic potential of clean energy and efficiency, and in advancing effective financing methods; n established a new office in the Midwest that has helped combat invasive species in the Great Lakes, as well as secure pioneering energy efficiency rules and renewable energy standards in the region; n opened an office in Beijing that is collaborating closely with local partners in government and the private sector on a range of cost-effective energy efficiency programs, and a series of initiatives to help China build stronger environmental laws, greater transparency, and better mechanisms for enforcement. This new office has also helped position us as the leading nongovernmental player in facilitating international climate negotiations between the U.S. and China; n created the Science Center to expand significantly NRDC’s overall scientific authority by bringing key technical expertise to our litigation and advocacy work on a range of issues; and n harnessed opportunities presented by new social and digital media platforms—such as Facebook, Twitter, and staff blogs—to engage new activists and expand our influence. The Partnership for the Earth campaign has enabled NRDC to score numerous on-the-ground victories across six priority areas: establishing a clean energy future that curbs climate change, reviving our oceans, defending wildlife and wild places, protecting our health by preventing pollution, ensuring safe and sufficient water, and fostering sustainable communities. You will see the achievements of the campaign throughout this annual report. But many of our planet’s most daunting environmental challenges will take decades to address. With this in mind, we will continue to partner with our supporters to advance the kinds of bold, crosscutting strategies that drive transformative change. On behalf of the full Steering Committee of the Partnership for the Earth campaign, we offer our deep thanks to all of the dedicated NRDC donors who contributed to this landmark campaign.</t>
  </si>
  <si>
    <t>Putting Northern Rockies Wolves Back on the Endangered Species List</t>
  </si>
  <si>
    <t>Safeguarding the Earth Since 1982</t>
  </si>
  <si>
    <t>In the summer of 2010, as a federal judge in a Missoula, Montana, courthouse presided over a hearing on whether wolves in Montana and Idaho should be granted the same protections as wolves in neighboring Wyoming, dozens of anti-wolf protesters marched outside with handwritten placards: “Got Wolves? Shoot Them!” and “Save an Elk Herd. Kill a Wolf!” But on August 5, 2010, the wolf prevailed. U.S. District Judge Donald Molloy sided with NRDC, Earth justice, and 13 other conservation groups and restored Endangered Species Act protection to wolves across the Northern Rockies. Following the Obama administration’s decision to strip Montana and Idaho wolves of federal protection in 2009, more than 500 wolves were gunned down by hunters or government agents. As we battled in court to turn back the administration’s reckless decision, we mobilized our members and online activists to demand that all 1,700 Northern Rockies wolves be protected until their population can fully recover. Meanwhile, our team of wolf experts, led by veteran wildlife advocate Louisa Willcox in our Livingston, Montana, office, worked tirelessly to promote NRDC as a credible, science-based voice on every front where the battle over the wolf’s future was playing out— from rancher meetings to regional news outlets to the offices of wildlife agencies. Thanks to online communication tools, including NRDC’s Switchboard blog and social media networks such as Twitter, our experts from the fields of advocacy, law, science, and communications were able to respond instantly to developments as they unfolded and build strong support for wolves in a tone that was both authoritative and personal. “Given our experience in the convoluted and torturous delisting process over the last four years,” wrote Willcox in a June 2010 blog post, “it is clear that the government has no good road map of how to get a recovery plan that ... ensures a healthy wolf population in the long term. Is that too much to ask, for a species that so many of us have spent so much blood, sweat, and tears to recover?” The federal court’s ruling put a halt to more public hunts that were planned for the fall, sparing the lives of perhaps hundreds of wolves. Not surprisingly, the age-old battle over the wolf’s fate continues. Officials are now scrambling for loopholes that, if approved by the Obama administration, would allow them to move forward with the mass killing of wolves. And, in Congress, bills have already been introduced that would strip wolves of all Endangered Species Act protections. Fortunately, NRDC is better positioned than ever to meet such threats head on—both in court and Congress. We will continue to mobilize our members and reach out to stakeholders on both sides of the debate until we secure a sound recovery plan that assures a healthy future for wolves in the Northern Rockies.</t>
  </si>
  <si>
    <t>From the Chairman of the Board</t>
  </si>
  <si>
    <t xml:space="preserve">NRDC marked its 40th anniversary in 2010. Four decades is a powerful testament to NRDC’s staying power, but what is more extraordinary is what we have accomplished in that time. Our work has made the air safer, water cleaner, and landscapes better protected. This is the measure of our success. NRDC’s focus on concrete achievement started early. We opened our doors in 1970 when John Adams and a group of students from Yale Law School (James Gustave Speth, Richard Ayres, Edward Strohbehn Jr., and John Bryson are still actively advancing environmental issues today) decided to pursue an untested idea: holding polluters accountable in court. Within a matter of years, this young organization had won the nation’s first lawsuit to curb acid rain, sued the Army Corps of Engineers until it agreed to protect more of the nation’s waterways, and helped remove lead from gasoline by amending the Clean Air Act. NRDC’s victories continued throughout the decades. Some came after long-fought battles, such as protecting the Arctic National Wildlife Refuge from oil drilling and, just this year, enacting a visionary national policy for reviving our oceans. But through it all, NRDC has persisted in its fight to secure stronger safeguards. As I’ve watched the organization grow, I have been struck by something NRDC does remarkably well: We stay true to our original mission, but we embrace change as well. Very few groups can say that, 40 years later, they are still surrounded by their founders and that the founding vision is just as present as it was in 1970. NRDC has the benefit of that continuity. We also have the benefit of innovation. We started as a small group of lawyers. But when circumstance called for it, we added scientists, legislative advocates, engineers, and economists. We emerged out of a fight on the Hudson River. But we went wherever we could make a difference, from San Francisco to Beijing to Mumbai. Now we are a membership organization representing 1.3 million people who share our dedication to the environment. NRDC’s ability to seize new opportunities and adopt new tools ensures that the next 40 years will bring as many victories as the first 40 did. With the guidance of NRDC’s Board of Trustees, the expertise of its staff, and the passion of its members and supporters, we can build on this legacy. We can draft the next generation of laws and win the next generation of lawsuits that will usher in a cleaner, more sustainable future for our children and grandchildren. </t>
  </si>
  <si>
    <t>From the President and Executive Director</t>
  </si>
  <si>
    <t>In November President Obama announced that NRDC Founder John Adams would receive the 2010 Presidential Medal of Freedom. This is America’s highest civilian honor and a fitting tribute to a man who has done so much to safeguard the health and natural riches of the American people. But in his characteristic generosity, John insists his accomplishments are a testament to NRDC’s extraordinary team. “When I step into the White House and receive this American honor,” John wrote to the staff, “you know my thoughts will be of you—the NRDC team that will always be the world champions of our environment.” Thanks to these talented staffers, NRDC is ready to take on the toughest problems, even in difficult political times. The midterm elections washed in a wave of new lawmakers—many of whom will try to undermine our nation’s bedrock environmental protections. NRDC has faced similar upheavals in Washington before, and we know what it takes to prevail. Congress may present a roadblock, but other avenues for restoring the environment remain wide open. Our first priority is to ensure that we defend the laws already on the books. We are determined, for instance, to preserve the integrity of the Clean Air Act and the Environmental Protection Agency’s authority to protect our health and reduce climate-changing pollution. Our second priority is to work with willing partners who are moving ahead with environmental solutions right now. We are advising the Obama administration on energy efficiency, wildlife protections, and clean water guidelines. We are also working in states where leaders are helping push America into a clean energy future. And we are working with business, labor, and other important stakeholder groups. As we pursue these opportunities, NRDC will be guided by a clear and compelling road map. In 2010 we updated our strategic plan. We identified the six issues we will focus on in the next five years and the capacities we will use to achieve our goals. The plan allows NRDC to remain nimble and responsive to the current political landscape, but it also enables us to build toward our long-term aim: creating a cleaner, more sustainable future. In the end, this is the work of all Americans—of all those who believe we share a common duty to protect the air, water, and landscapes that sustain us. As John Adams said when he learned of his Presidential honor, “This is how we keep faith with future generations.” We are confident that NRDC and our extraordinary team can help guide the way.</t>
  </si>
  <si>
    <t>NRDC Pushes to Reform National Toxic Laws</t>
  </si>
  <si>
    <t>Safeguarding the Earth Since 1986</t>
  </si>
  <si>
    <t>Consider for a moment how much scientists have learned since 1976 about the effects of toxic chemicals on human health. Then, imagine that the federal law designed to protect the public from toxic chemicals had remained unchanged since 1976, despite these advances. It’s hard to believe, but it’s true: As recently as two years ago, America’s Toxic Substances Control Act (TSCA), our nation’s bedrock chemical control law, was moldering—all but forgotten by Washington policymakers since its adoption more than three decades ago. NRDC and other groups toiled for more than a decade to pass state- level bans on toxic chemicals, until 2009, when the Obama administration made overhauling TSCA one of its national environmental priorities. Across Capitol Hill, our policy experts met with key congressional staffers and distributed fact sheets and other materials highlighting the need to address the potential health risks of tens of thousands of chemicals currently in use—and of the new chemicals entering the marketplace each year. For instance, the Environmental Protection Agency (EPA) still lacks the authority it needs to ban the use of asbestos, a well-known carcinogen, in most consumer products. Meanwhile, NRDC scientists testified at congressional hearings and contributed to a groundbreaking report cataloging the latest research on the links between chemical exposure and serious health problems including cancer, asthma, and birth defects. Thanks to our powerful campaign, a strong TSCA reform bill was introduced in the House of Representatives in July 2010. The Toxic Chemicals Safety Act will enhance the EPA’s authority (and responsibility) to regulate toxic chemicals, both those we already know are unsafe and those that require additional testing. It will also expand the public’s right to know about the health and environmental impacts of chemicals on the market, as well as where those chemicals are used and how people are likely to be exposed. Crucially, the bill shifts the burden of proof from the EPA to the chemical industry in demonstrating whether a chemical is safe to enter or remain on the market. As chemical industry proponents maneuver to block this long-overdue legislation, we will be mobilizing hundreds of thousands of concerned Americans to keep up the pressure on Congress until it takes meaningful action to rein in dangerous chemicals.</t>
  </si>
  <si>
    <t>Fighting Worldwide for Bristol Bay</t>
  </si>
  <si>
    <t>Safeguarding the Earth Since 1984</t>
  </si>
  <si>
    <t>In southwestern Alaska lies one of North America’s most spectacular wildlands: the Bristol Bay watershed. An untouched paradise for grizzly bears, wolves and whales, Bristol Bay is home to the world’s largest sockeye salmon runs. Yet the British mining giant Anglo American and its Canadian partner, Northern Dynasty Minerals, is moving forward with a scheme to dig a 2,000-foot-deep, two-mile-long gold and copper mine at the headwaters of the bay. The project would generate some 10 billion tons of mining waste, laced with toxic chemicals, that would be stored forever in an active earthquake zone. A quake or industrial accident would spell disaster for Bristol Bay, its wildlife, and the Native communities that have subsisted there for thousands of years. NRDC has stood behind those communities and local fishermen by taking their fight to the national and international stage. We launched this newest BioGems campaign by running a full-page NRDC ad in The New York Times, helping to spark nationwide opposition to the Pebble Mine, and a full-page ad in London’s Financial Times on Earth Day directed to Anglo American. At its annual shareholders’ meeting on Earth Day, Anglo American was presented with 100,000 signatures on a Petition of Protest from NRDC members and online activists. Then, in June 2010, at a closed-door meeting with high-level officials at Mitsubishi— one of the multinational companies backing the mine—we delivered another Petition of Protest with nearly 100,000 signatures. Gaining entry to Mitsubishi’s corridors of power is no easy task, but this was not NRDC’s first face-off with the industrial giant. Ten years ago, pressure from our members helped compel Mitsubishi to abandon plans for a massive saltworks in the world’s last pristine gray whale nursery at Mexico’s San Ignacio Lagoon. So far, Mitsubishi and Anglo American officials have acknowledged our concerns about the Pebble Mine’s impacts but have given no indication of walking away from the project. Like the saltworks at San Ignacio, the mine will likely take years to defeat. We will continue escalating pressure on the mine’s corporate backers until they realize that their venture is not worth the staggering environmental and financial risks.</t>
  </si>
  <si>
    <t>Defending a Melting Arctic</t>
  </si>
  <si>
    <t>Safeguarding the Earth Since 1981</t>
  </si>
  <si>
    <t>Ice sheets around 12 feet thick have provided a protective natural barrier around some of our planet’s most pristine ocean ecosystems for millennia. But in recent years, the rapid disappearance of Arctic sea ice due to global warming has cleared a path to the heart of some of these formerly remote areas—and oil and gas companies are clamoring to stake their claim. In response, NRDC has raced to court repeatedly to block proposed drilling in sensitive habitat for polar bears, whales, and other imperiled wildlife. We have waged a long-term campaign to block the Shell oil company from drilling off the sensitive coastline of the Arctic National Wildlife Refuge. And, in a major NRDC court victory in July 2010, a federal court halted oil and gas companies from moving ahead with drilling operations in millions of acres spanning Alaska’s Chukchi Sea—one of our nation’s two “Polar Bear Seas”—until more studies are completed on the impacts and risks of drilling. As the Gulf oil disaster made clear, even the best existing technology cannot eliminate the staggering risks of offshore oil and gas drilling, and a similar-size spill in the Arctic could have more profound consequences. Canadian regulators recently warned that it would take at least three years to drill a relief well to cap an oil blowout in Arctic waters. Moreover, oil companies have no technology for cleaning up oil in broken sea ice—one of the main places where polar bears search for food. As we continue to fight in court on behalf of Arctic wildlife, we are calling for a seven- year moratorium on drilling in Arctic waters. Internationally, we are working to promote protected areas and strong international rules on fishing, offshore oil development and other industrial development.</t>
  </si>
  <si>
    <t>Mobilizing the Power of Federal Agencies</t>
  </si>
  <si>
    <t>Safeguarding the Earth Since 1975</t>
  </si>
  <si>
    <t>NRDC’s experts and advocates are working to ensure that every agency uses its clout under existing law to deliver as much clean energy as possible. As a result of sound research and strong advocacy by NRDC, the U.S. Department of Energy has issued more new energy efficiency standards in the last two years than any other administration in history. In 2010, for instance, with backing from NRDC and our allies, the Department of Energy issued a new federal standard for residential water heaters and other heating equipment that will cut water heater energy use in half, reducing carbon emissions by 160 million tons and saving consumers $10 billion over the next 30 years. Also in 2010, NRDC and allies announced an agreement on energy and water efficiency standards for “white goods” appliances, such as dishwashers and refrigerators, that will save 5 trillion gallons of water and billions of consumer dollars over the next 30 years, reducing carbon emissions by 550 million metric tons. That’s enough energy to meet the total energy needs of 40 percent of American homes for one year. The Environmental Protection Agency has issued its own rules to reduce harmful pollution from power plants and industrial facilities. The coal industry is trying to block this effort—a move that would benefit polluters, but not American families. Stopping the EPA would undermine the Clean Air Act, a law that has saved hundreds of thousands of lives. NRDC won’t let that happen. We’ve beaten back previous attacks on the EPA both in court and in Congress, and we will succeed again by running a full-throttle campaign to preserve this tool and protect the integrity of the Clean Air Act.</t>
  </si>
  <si>
    <t>Testing the Waters Turns 20</t>
  </si>
  <si>
    <t>Safeguarding the Earth Since 1988</t>
  </si>
  <si>
    <t>When we set out to compile our first Testing the Waters survey two decades ago, U.S. states and counties kept few records of pollution-related beach closures and the federal government kept none. There was no federal or regional coordination of water-testing protocols, data gathering, or beach closure practices. Our groundbreaking report, based on data painstakingly gathered by phone and postal mail from just 10 coastal states, drew national attention to the lack of information available to the public on beachwater quality and the risks of waterborne illness to millions of beachgoers. The U.S. Environmental Protection Agency, state regulatory agencies, and the multibillion- dollar coastal tourism industry were outraged. Since then, NRDC’s annual Testing the Waters report has helped spur nationwide reforms on beachwater quality monitoring and standards, as well as public notification of testing results and closures. Despite these strides, work remains to be done to control urban runoff—a major threat to our nation’s beaches and beachgoers. According to data collected from government Web sites and supplemented with phone calls and emails to beach management officials, nearly three- quarters of the beach closings and advisories in 2009 resulted from bacteria levels exceeding health and safety standards. This year’s report, which included an online feature offering up-to-date coverage of Gulf of Mexico beach closings, advisories, and notices in the wake of the oil disaster, generated unprecedented coverage in national and local news outlets. Moving forward, we will continue to push for better water-quality monitoring at America’s ocean, bay, and Great Lakes beaches as we promote green infrastructure and other strategies to control polluted runoff at its source.</t>
  </si>
  <si>
    <t>Replicating Our Success Internationally</t>
  </si>
  <si>
    <t>Safeguarding the Earth Since 1978</t>
  </si>
  <si>
    <t>At the same time NRDC is building a clean energy economy in America, we are also helping to push it forward in China and India. NRDC has been working in China for more than 15 years, and the influential experts in our 30-person Beijing office have successfully advocated for cutting- edge national and provincial energy policies. In 2009 NRDC launched a U.S.-India Initiative on Climate Change and Energy, and our experts are poised to become equally well regarded in India. Our key international strategy is to take successful models and help adapt them to local circumstances. A program NRDC helped design in California to reduce electricity demand has now been adopted by China nationwide; a program we launched to accelerate building efficiency in California and New York was expanded to Hyderabad, India. We also develop programs on the ground. In the Chinese province of Jiangsu, NRDC helped design energy efficiency measures that are saving 3.5 million MWh each year and are now being scaled up nationwide. But our collaboration is a two-way street. As China and India invest heavily in clean energy, our experts bring those stories back to Washington lawmakers, reminding them why America needs to stake its place in the global clean energy market. Our international experts also continue to engage in international climate negotiations. NRDC played a key role in advocating for more robust reporting and transparency on emissions and mitigation actions by China, India, and other developing countries, removing a key stumbling block to the international climate negotiations.</t>
  </si>
  <si>
    <t>Stopping Dirty Fuel Sources in Their Tracks</t>
  </si>
  <si>
    <t>Safeguarding the Earth Since 1976</t>
  </si>
  <si>
    <t>NRDC‘s energy team also has the resolve to fight the dirty relics of the past: coal, corn ethanol, fracking, tar sands, and mountaintop mining. NRDC’s Midwest energy team won a significant victory in the heart of coal country when American Municipal Power-Ohio (AMP) decided to cancel its proposed $4 billion coal plant in southeast Ohio. The plant would have emitted 7 million tons of greenhouse gases and more than 10,000 tons of other harmful air pollutants over 40 years. NRDC successfully limited the extension of the main corn ethanol tax credit to one year— saving $25 billion—by helping build a coalition of unusual bedfellows ranging from the Tea Party’s FreedomWorks to MoveOn.org. Meanwhile, as potentially hazardous natural gas drilling spreads across the nation, NRDC is calling on Congress to close a loophole that exempts chemical-intensive fracking from the Safe Drinking Water Act. Our Washington, D.C. team is deployed in the fight against the destruction of the Boreal forest by tar sands strip-mining and drilling, pushing the State Department to reject pipelines that would transport tar sands from Alberta through sensitive lands and major aquifers to refineries in already- polluted communities of the U.S. Gulf Coast, and working to block U.S. energy bills that promote tar sands. And with coal companies devouring Appalachia with mountaintop removal mining, NRDC reached out to new partners in country music, such as Emmylou Harris, Patty Griffin, and Big Kenny, to speak out against this practice and perform at the “Music Saves Mountains” concert in Nashville.</t>
  </si>
  <si>
    <t>Pioneering Energy Efficiency Strategies</t>
  </si>
  <si>
    <t>Safeguarding the Earth Since 1973</t>
  </si>
  <si>
    <t>For more than 35 years, NRDC has been the undisputed leader in designing efficiency standards, demonstrating time and again that more efficient products save money and cut pollution. In fact, energy efficiency has the potential to reduce the nation’s energy bill by $1.2 trillion over the next decade and create almost a million new jobs. In 2006, only eight states had embarked on the regulatory reform needed to put efficiency on a level playing field with power plants. Today, we have persuaded half the states to go down this road. As a result, utility investments in efficiency have more than doubled from $1.9 billion to $5.4 billion. In 2010, we also helped negotiate efficiency agreements that will save ComEd customers in Illinois almost $500 million while avoiding the need for nine coal-fired power plants. In Arizona, we worked with local partners to help persuade a bipartisan commission to adopt an efficiency plan that will save consumers $9 billion, transforming the state into a national leader on efficiency. NRDC is especially adept at illustrating the cumulative power of making everyday appliances more efficient. Many products are surprising energy hogs. A flat-screen TV, for instance, can consume more electricity than a new refrigerator. NRDC experts knew we could fix that. In 2009 we helped California draft and approve new standards that will cut the power use of new flat-screen TVs by as much as 50 percent and save Californians almost $1 billion a year in the form of lower electricity bills.</t>
  </si>
  <si>
    <t>Voices for the Wild</t>
  </si>
  <si>
    <t>Safeguarding the Earth Since 1983</t>
  </si>
  <si>
    <t>NRDC’s online activists, known as BioGems Defenders, have sent nearly 1 million messages to key federal and state officials in defense of wolves in the Northern Rockies—and 14 million messages in total since January 2001! “I have never seen a wild wolf, I may never see a wild wolf, but that does not mean that I do not care passionately about their survival. Wolves are magnificent animals—graceful, intelligent, and with a complex and fascinating family structure. I take great pleasure thinking about wolves existing somewhere: roaming their territory, raising their pups. To me, wolves represent the majesty and beauty of our American landscape. It is my dream that someday I will be able to take my daughter to one of our great national parks, and to see a wolf in his or her natural habitat. That is why I work in whatever small ways I can to help protect not only wolves but all creatures and their priceless habitats.” Maureen , CA “Once wildlife such as wolves are lost they can never be brought back. This is to deny the benefits of them to future generations forever.” Stephen , Cheshire , U.K. “Man seems too quick to want to kill a species instead of working out ways for the wolves, etc. to live in harmony with other species. We need to restore balance in nature.” Marjorie , Ga</t>
  </si>
  <si>
    <t>Cutting Carbon Pollution at the State Level</t>
  </si>
  <si>
    <t>Safeguarding the Earth Since 1977</t>
  </si>
  <si>
    <t>NRDC’s groundbreaking work with statehouses around the nation gives the lie to naysayers in Washington who have yet to realize that economic and environmental prosperity go hand in hand. At the state level, the clean energy future is already becoming a reality. Our energy team has been working with utilities and state officials for decades, securing scores of efficiency and renewable energy policies, and ushering the next generation of clean energy technologies into the marketplace. We’ve also tapped our on-the-ground presence to pioneer models for cutting carbon, such as the Regional Greenhouse Gas Initiative, a program we helped design that is reducing carbon emissions from power plants and driving investment in energy efficiency in 10 northeastern states. RGGI has saved consumers $900 million on their energy bills and allowed the states to cut carbon pollution by 30 percent. In California, clean energy policies have created the largest bright spot in the state’s economy. By showcasing the real jobs and public health benefits that shifting to clean energy has delivered, we helped defeat a ballot measure heavily funded by oil companies. NRDC tapped our partners in California’s business, clean tech, and public health communities to show that fighting global warming is good for the state’s economy. Voters agreed and overwhelmingly voted to uphold California’s groundbreaking climate law in November.</t>
  </si>
  <si>
    <t>Establishing a Clean Energy Future the Curbs Climate Change</t>
  </si>
  <si>
    <t>Safeguarding the Earth Since 1972</t>
  </si>
  <si>
    <t>Now more than ever, America needs a concrete plan for kick-starting the clean energy future. This past year revealed in vivid detail the high price we pay for our continued reliance on fossil fuels. A coal mine accident in West Virginia killed 29 people. The BP disaster killed 11 men and devastated the Gulf of Mexico’s marine life and coastal communities. The hottest summer on record reminded us that disruptive climate change has begun. And yet the Senate failed to take up the comprehensive climate legislation that would have put us on a safer, cleaner course. Fortunately, outdated energy technologies are being replaced with clean, safe alternatives: utilities from Arizona to Illinois are making massive investments in energy efficiency; the U.S. auto industry is scaling up production of the next generation of hybrid and electric vehicles; and new factories are cropping up across the country to deliver wind turbines, LED lighting, and advanced batteries. NRDC is at the forefront of these and other efforts to fully realize a clean energy economy. We have a strategy to achieve this vision by transforming the electricity, natural gas, transportation, and industrial sectors into cleaner, more efficient, and more competitive businesses and systems.</t>
  </si>
  <si>
    <t>Proving Cleaner is Better with Facts</t>
  </si>
  <si>
    <t>Safeguarding the Earth Since 1974</t>
  </si>
  <si>
    <t>How do we know that America can shift to clean energy and still keep the lights burning? We know because NRDC does the analysis to prove it. Our experts understand the industry’s challenges and limitations, as well as its promise, and we are unparalleled in our advocacy before the nation’s policy makers. In the waning hours of the last Congress, NRDC helped push through an extension of key incentives for wind and solar power. These incentives, known as treasury grants, are especially critical in the absence of a federal Renewable Energy Standard, which we continue to pursue. NRDC also achieved a truly groundbreaking level of collaboration between western land and wildlife communities and the solar industry. When six “fast track” large scale solar projects were proposed on federal lands, we worked with industry to develop siting principles and mitigation measures and won support or neutrality for four of the six projects. Also working with allies, NRDC contributed to two crucial victories in 2010 for the Cape Wind offshore wind project, proposed for federal waters in Nantucket Sound, which will produce enough clean renewable power to meet 75 percent of Cape Cod’s electricity demand.</t>
  </si>
  <si>
    <t>What's Next: NRDC's Strategic Plan 2011–2015</t>
  </si>
  <si>
    <t>Safeguarding the Earth Since 1971</t>
  </si>
  <si>
    <t>Year in and year out, NRDC strives to maintain an institutional vision that is both made for the times and flexible enough to allow us to respond quickly to changing local and global forces. We take risks when opportunities arise, and when necessary, we re-examined our strategies. The result is a revised strategic plan for the next five years that will position us to excel in today’s political and economic climate and achieve our long-term goal of building a cleaner, more ecologically and economically sustainable future. We have named six institutional policy priorities to advance these goals: establish a clean energy future that curbs climate change, revive our oceans, defend endangered wild places and wildlife, protect our health by preventing pollution, ensure safe and sufficient water, and foster sustainable communities. We have made important progress in these areas over the past five years, but we must continue to hone our effectiveness across these fields to influence not only the decision- makers, but those who influence them.</t>
  </si>
  <si>
    <t>In 2010, NRDC marked its 40th anniversary. Four decades is a powerful testament to NRDC's staying power, but what is more extraordinary is what we have accomplished in that time. Our work has made the air safer, water cleaner, and landscapes better protected. Using a range of tried, tested and constantly evolving tools, NRDC continued to make progress on each institutional priority. From the local to international levels, these victories are evidence that NRDC remains a relentless advocate for the environment. But none of it would have been possible without the tremendous generosity and loyalty of our supporters. We thank our 1.3 million members and online activists for an amazing year, for the 40 years that came before it -- and we look forward to our next four decades of safeguarding the Earth, its people, its plants and animals, and the natural systems on which all life depends.</t>
  </si>
  <si>
    <t>Keeping the Yellowstone's Wild</t>
  </si>
  <si>
    <t>Annual Report 2009</t>
  </si>
  <si>
    <t>On summer days, a steady parade of cars, trucks and RVs can be seen winding their way, bumper to bumper, toward the lush ranges of Yellowstone’s Lamar River Valley. This grass-covered basin is the beating heart of a massive 20-million-acre ecosystem, and the awe-inspiring wildlife that comes and lingers here— including wolves, bison, and grizzly bears—is its lifeblood. This year, NRDC broke fresh ground in our longstanding campaigns to safeguard these keystone species—and thereby secure a healthy future for the entire Greater Yellowstone region. In the latest round of our all-out court battle to save gray wolves, a federal judge ruled to allow wolf hunts to proceed in Montana and Idaho in 2009 but said we are “likely to prevail” in our lawsuit to restore federal protection. We are intervening in a court case to secure year-round habitat for wild bison, and urging officials to create a commonsense management plan for these majestic animals. Meanwhile, we escalated our multiyear campaign to document and address the loss of one of the Yellowstone grizzly’s most important food sources: whitebark pine seeds.</t>
  </si>
  <si>
    <t>NORTHERN AUSTRALIA</t>
  </si>
  <si>
    <t>2009 Annual Report Conservation Connections</t>
  </si>
  <si>
    <t>Larger than California, Colorado and New Mexico combined, northern Australia is one of our planet’s last great wildernesses. Today, this area is threatened by development, unsustainable ranching, wildfires, mining and invasive species. The Nature Conservancy is playing a catalytic role in building partnerships throughout Australia’s public and private sectors to accelerate conservation on a landscape scale. The Conservancy is supporting like-minded partner organizations to acquire private lands that connect existing protected areas and recently joined with The Pew Charitable Trusts, the Australian federal government and indigenous landholders to establish two new Indigenous Protected Areas that together span 5 million acres.</t>
  </si>
  <si>
    <t>Not for Sale</t>
  </si>
  <si>
    <t>NRDC Annual Report 2008</t>
  </si>
  <si>
    <t>Five years ago, NRDC’s health team launched an ambitious international campaign to reduce global mercury pollution. In 2008, our hard work paid off with the passage of federal legislation that prohibits the sale of this toxic metal into global commerce. Combined with a similar policy we helped pass in the European Union, this major victory will remove one-third of the world’s toxic mercury supply from circulation. This landmark victory is a shining example of NRDC’s unique ability to apply science, law, and advocacy to tackle a seemingly insurmountable problem of global scale. First, NRDC’s experts systematically identified the most significant sources of mercury pollution in the world. We discovered that although the best-known source was emissions from coal-fired power plants, equally important was commodity-grade mercury used in industry. We also learned that a flood of surplus mercury being taken out of commission in developed countries was being “recycled” through export to developing nations, where it was being used in polluting ways. Most commonly, this exported mercury is used for artisanal gold mining, an industry involving an estimated 15 million people in developing nations, including 4.5 million women and 1 million children. When it makes its way into certain types of water bodies, elemental mercury converts to methylmercury, which is highly toxic and has a tendency to accumulate in fish—and the people who eat those fish. Harmful even at low levels of exposure, methylmercury interferes with the functioning of the brain and nervous system, vision, motor skills, blood pressure, fertility, and more. At particular risk are young children with developing nervous systems and pregnant mothers, who can transmit mercury to their unborn children, increasing the chances of miscarriage and birth defects. Even when mishandled in distant countries, mercury presents a serious American health concern. Scientists estimate that up to one-third of U.S. mercury air pollution travels to the United States from Asia, some of which is the result of extensive artisanal mining. With a robust analysis of the problem in hand, NRDC’s team carefully crafted a multi-year, multipronged strategy that would make a lasting imprint on the problem’s scale and scope. We worked with partners from both developed and developing nations to negotiate coordinated global reductions with the United Nations Environmental Program. We formed key partnerships overseas with international organizations. And we drafted U.S. legislation to curb our domestic contribution to global mercury pollution. Signed into law in October 2008, the Mercury Minimization Act combats a large source of mercury pollution worldwide, namely, the export of elemental mercury from the United States to developing countries, where it is not closely regulated. By requiring that all mercury in the United States remain here, where it can be managed according to U.S. laws and safely stored long-term if not used by U.S. industries, the law will result in the protection of countless people here and abroad and a safer, cleaner environment. To help pass this landmark legislation, introduced in the Senate by now-President Barack Obama and Republican Senator Lisa Murkowski of Alaska, NRDC worked closely with members of Congress, state officials, and representatives of industry, including the American Chemistry Council and the National Mining Association. When we needed to step up the pressure in Washington to keep this issue top-ofmind, board member and Founding Director John H. Adams and members of NRDC’s Los Angeles Council were relentless with calls to key senators and representatives. The moment of victory arrived on October 14, when the White House called NRDC’s Legislative Director, Karen Wayland, to say that President Bush had signed the bill into law. At roughly the same time NRDC helped pass the U.S. mercury export ban, our partner in Europe, the European Environmental Bureau, helped pass a similar export ban across the European Union. Together, these laws will reduce the amount of mercury in global trade by about one-third, substantially decreasing supply and increasing the price, which should in turn motivate industries worldwide to substitute less toxic alternatives. Both laws are proof that companies, environmental groups, and people of all political stripes can come together to make common sense policy for the common good.</t>
  </si>
  <si>
    <t>NRDC 2.0: Expanding Our Influence through New Media</t>
  </si>
  <si>
    <t>For nearly 30 years NRDC has kept its eye on—and been a driving force behind—the next big thing in environmental advocacy. In a time when people are taking advantage of a dizzying array of technologies and networks to stay connected to the news and their communities, NRDC is bringing its messages and groundbreaking solutions to new corners of the web and the world. For nearly a decade, NRDC’s BioGems program has allowed concerned citizens to take action online to defend irreplaceable natural treasures and the wildlife that depends on them for survival. During that time, BioGems Defenders have sent more than 10 million messages in defense of wildlands in the Americas. In 2008, we rebuilt the BioGems site to better convey the beauty of places many people will never have the privilege of visiting, and to provide more powerful tools for taking action. In addition to making a splash in the high-profile social networks like Facebook and MySpace, NRDC has built a new online community of its own—Switchboard. Named one of the Internet’s best green websites by Time magazine, NRDC’s blog is the place for our experts to plug directly in to key audiences and to comment on fast-breaking news. And in yet another example of mainstream media looking to new media, writers from the Wall Street Journal and the New York Times—just to name a few—are mining our blog posts for stories. With technology evolving more quickly than anyone can keep a handle on, NRDC is investing wisely in the cutting-edge technologies that are proven to connect people, opening the environmental debate in new ways and inviting new audiences to plug in.</t>
  </si>
  <si>
    <t>Curbing Global Warming</t>
  </si>
  <si>
    <t>NRDC Annual Report 2007</t>
  </si>
  <si>
    <t>Global warming is the biggest environmental issue of our time, and NRDC is meeting the challenge with even bigger solutions. With the nation’s leading team of legal, scientific, and policy experts, we’re marching these solutions across the map—winning court cases, brokering deals to limit dirty coal production, and shaping global warming policy at the state and federal levels. Just as important, we’ve helped make global warming a topic of everyday conversation in households across the country. And now, NRDC is taking Washington by storm. The forecast for change has never looked better. September 2006: NRDC helps draft and pass California’s Global Warming Solutions Act, the nation’s most ambitious global warming law, which will slash emissions in the state by 25 percent by 2020. ca September 2006: NRDC sponsors and helps pass a California law that says the state can make long-term investments only in electricity that is low in carbon emissions. This means no more California utility money will go to dirty power plants — even plants located in other states. ca February 2007: As part of the largest leveraged buyout in history, NRDC persuades two private equity firms to drop plans for eight dirty coal-fired power plants in Texas and to commit to supporting mandatory limits on global warming emissions. July 2007: Working with top scientists, we release a report detailing the impacts of global warming on our western national parks, including the way rising temperatures are endangering Yellowstone’s grizzly bears. May 2007: NRDC successfully challenges state legislation that would have fast-tracked approval for new dirty coal facilities and oil refineries in the state. Although the legislation had passed unanimously through the Illinois House, we reached out to key senators, the Illinois EPA, and the city of Chicago to put the brakes on the polluting proposal. December 2007: Thanks to NRDC, communities in Ohio are lining up in opposition to new coal-fired power plants in their state. To date, Westerville has rejected a plant, Yellow Springs has delayed its decision, and Cleveland is requiring additional approvals before deciding whether to move forward. December 2007: A federal judge rejects an autoindustry lawsuit challenging California’s landmark rule requiring that cars sold in the state emit less heat-trapping pollution. NRDC was part of the legal team defending the law. Now we’re pressuring the EPA to give the state the needed clearance to implement the law. February 2007: Guided by our policy experts, the governors of seven states create the Western Climate Initiative to put a mandatory cap on global warming pollution. April 2007: Thanks in part to NRDC’s persuasive legal arguments, the U.S. Supreme Court rules that the Environmental Protection Agency has the authority to regulate carbon dioxide, thus stripping away one of the administration’s key justifications for its inaction on global warming. DC September 2007: A federal court affirms the state’s right to adopt a California law that will make new cars 30 percent cleaner by 2016. NRDC’s David Doniger, who helped defend the law in court, says the 17 other states poised to follow California’s lead can now proceed. VT July 2007: NRDC experts advise Governor Crist on a package of new measures to reduce greenhouse gases in the state using a combination of pollution limits and new incentives to drive energy efficiency and investments in cleaner energy solutions. FL 2007: NRDC helps defeat proposals to build two new coal plants in the state and secures the governor’s commitment to put a mandatory cap on global warming pollution from power plants. FL January 2007:NRDC becomes a founding member of the U.S. Climate Action Partnership, an alliance of environmental groups and CEOs from GE, Alcoa, DuPont, Lehman Brothers, Duke Energy, and other utilities. The combination of corporate giants and environmental leaders calling for mandatory global warming limits sends a powerful signal to Congress. DC 2007: NRDC policy experts continue to shape the Regional Greenhouse Gas Initiative, a market-based system that will reduce global warming pollution from power plants 10 percent by 2019. This year, NRDC helped persuade states to direct the money generated by auctioning pollution permits back into energy-efficiency programs. CT DE DC MD ME NH NJ NY RI VT MA M May 2007: NRDC helps New York launch one of the most ambitious energy efficiency initiatives in the country, committing to reduce statewide demand for electricity 15 percent by 2015.</t>
  </si>
  <si>
    <t>Building Blueprints for Smarter Communities</t>
  </si>
  <si>
    <t>Walking your children to school. Catching a train to work from a station close to your home. Buying a few groceries without getting into your car. These aren't just the features of an inviting neighborhood, they are key pieces of the plan to reduce America's oil dependence. And this year, NRDC and our partners launched a visionary program to bring pollution-busting blueprints to hundreds of cities around the country. Due to suburban sprawl, American vehicle use has more than tripled in the last three decades. And the more we drive, the more planet-warming carbon dioxide we emit. Vehicles -- not factories -- are now the largest source of hazardous air pollutants in the country. In response, NRDC is working with Congress and Detroit to improve fuel efficiency in cars, ensuring that biofuels made from American crops are grown sustainably, and helping cities shift to clean burning truck and bus fleets. But moving beyond oil is not just about driving cleaner; it's also about driving less. NRDC is bringing much-needed redesigns to our communities that will reduce our reliance on fuel-hungry ways of getting around. Smart-growth communities offer walkable neighborhoods, housing near jobs, and easy access to public transportation. These features help residents dramatically reduce their gas use. That's why NRDC has assembled a comprehensive array of clean solutions designed to encourage developers and urban planners to help cities grow smart. Our experts realized that America is facing a critical moment in time. Over the next few decades, many of our communities are forecast to expand by as much of two-thirds. If just 60 percent of that development follows smart growth principles, we could slash global warming pollution from transportation by 7 to 10 percent. To deliver those savings, NRDC is following the model we used with enormous success to promote green building. More than eight years ago, NRDC worked with the U.S. Green Building Council to develop the groundbreaking LEED (Leadership in Energy and Environmental Design) standard for new buildings. In just four years, nearly 5 percent of all new commercial construction had signed up to follow these criteria, and LEED became the de facto construction standard for all new federal buildings. We put this proven blueprint for success to work creating smarter communities. Together with the U.S. Green Building Council and the Congress for New Urbanism, NRDC created LEED for Neighborhood Development. The rigorous LEEDND standards reward developers for a variety of smart growth features. For instance, developers earn points if they use abandoned urban lots instead of farmlands, or if they design compact neighborhoods that allow residents to walk rather than drive to stores, offices, and parks. Because of the standards we set, developers now have green goals to strive for and communities have a tool to measure their performance. Accreditation can help developers win zoning approvals, and community members can use our tools to measure how new projects will impact local environments. But a tool is only as good as its performance, so in February 2007 we invited developers to participate in a trial run of the standards. Our experts expected about 100 builders to apply for the pilot program, but almost 400 did. Now there are more than 250 registered projects in 39 states and in six countries striving to meet our smart growth standards. Moreover, local jurisdictions are already expressing interest in adapting the standards for guiding development in their own communities.</t>
  </si>
  <si>
    <t>Pushing for Safer Consumer Products</t>
  </si>
  <si>
    <t>China’s pressing pace of industrial growth—and the mismatch between this growth and the scale of its government operations—preclude many of NRDC’s traditional approaches to protecting the environment. Unfortunately, addressing a global health threat is not as simple as taking our successful stateside strategies and transplanting them to China. These added challenges spurred NRDC’s health team to design a pioneering and innovative approach to solving China’s industrial pollution problems in a way that is specifically targeted to this growing nation: the Responsible Sourcing Initiative. First, NRDC undertook a review of China’s GreenWatch program, a new public environmental performance rating system for factories in Jiangsu— one of China’s most environmentally progressive provinces. After meeting with key partners, including provincial officials and the World Bank, we contracted with the Jiangsu Academy of Environmental Sciences to collect the ranking results for more than 12,000 industrial and commercial operations. We translated and input the data into an electronic database that could then be analyzed. Armed with this data, NRDC zeroed in on textiles, one of the two most polluting sectors. Representing nearly 25 percent of the province’s most-polluting facilities, textile factories are also notorious energy hogs, burning large amounts of coal to heat water for the dyeing and washing processes. Instead of taking this information to local media to expose the threats and galvanize support, a successful strategy in the United States, NRDC realized the limits of this approoach in China and devised a new tactic. Americans are increasingly becoming aware of the dangerous health threat posed by unregulated imports from China, from toothpaste to toys to pet food. Fisher Price, Mattel, and other companies have recalled hundreds of toys manufactured in China, including Big Bird and Elmo toys, because lead contaminated paint poses a threat to children. NRDC’s health team is working to make toys safe for children, at home and abroad. We brought the list of severely polluting factories to key multinational corporations headquartered in the United States and asked them to investigate whether any factories in their supply chain were on the list of major violators. After a series of introductory meetings, a number of apparel retailers have expressed great interest in working with NRDC to answer this question. Retailers can use their influence to tell any of their suppliers in violation of Chinese rules that they are not eligible for continued business unless they come into compliance. More importantly, retailers can join with NRDC to craft solutions on the ground, reinforcing and expanding the capacity of China’s environmental infrastructure for longterm results that could extend well beyond the influence of a single factory. And now, NRDC is poised to launch phase two of our strategy. Our experts have audited a typical polluting factory, investigating the use of both materials and energy to find cost-saving methods that will also curb air and water pollution. After preparing highlevel technical assistance materials, we will organize a workshop with multinational corporations and the Jiangsu government for textile plant managers from across the province to learn about best practices. With this proven success under our belt, NRDC will reach out to even more multinational apparel manufacturers to help hold polluters accountable, put sufficient political leverage in the hands of local Chinese officials, and continue transferring the knowledge and skills to Chinese managers to implement lasting solutions to China’s most pressing environmental challenges.</t>
  </si>
  <si>
    <t>Protecting America's Arctic</t>
  </si>
  <si>
    <t>Along Alaska's fragile northern coast, offshore and onshore unchecked oil and gas development and the accelerating effects of global warming are threatening whole populations of whales, polar bears, and other imperiled wildlife. To block this onslaught, NRDC escalated multi-year campaigns of courtroom and public pressure and scored several key victories on behalf of America's Arctic. After the Bush administration granted the Shell oil company a permit to begin drilling off the spectacular coastline of the Arctic National Wildlife Refuge, NRDC and an environmental coalition raced to court and won a temporary injunction blocking all drilling activity through the end of the year. The administration's own experts have predicted that drilling in Alaska's Beaufort sea would cause at least one oil spill -- a spill that could spread into the migratory routes of the endangered bowhead whale, blanket the shores of the Arctic Refuge where polar bears give birth, and wipe out hundreds of thousands of migratory birds. With no known method for cleaning up a spill in the Beaufort's icy waters, the coast of the refuge could be turned into a long-term toxic waste site. Thanks to NRDC's quick response, the Refuge is safe from oil companies for one more year. In a separate victory, NRDC court action stopped the Bush administration from issuing oil and gas leases for the extraordinary Teshekpuk Lake region of the Western Arctic Reserve for at least another year. In 2006, NRDC joined with Earthjustice and other partners and won a temporary injunction blocking the lease sale of some 600,000 acres of this unspoiled caribou calving ground and molting and nesting area for thousands of migratory birds. The latest reprieve came after the administration released a court-ordered study of the cumulative impact of oil and gas development on protected wetlands and other sensitive wildlife habitat. The Bush administration is still pushing to lease these critical wildlife habitats before it leaves office in January 2009. NRDC will continue to fight in court to ban destructive oil drilling in fragile areas of the Western Arctic Reserve and in the offshore waters of the Arctic Refuge. In support of these legal efforts, NRDC BioGems Defenders and other activists have sent tens of thousands of messages urging the Bush administration and the oil and gas industry to protect these vital wildlife habitats. Meanwhile, in the face of alarming new scientific data on the rapid decline in Arctic sea ice, NRDC mobilized hundreds of thousands of activists to urge the Bush administration to protect threatened polar bears under the Endangered Species Act. When the Bush administration missed its January deadline to reach a decision on polar bear protection, we joined forces with the Center for Biological Diversity and other groups and prepared to challenge the administration in court. The announcement of the delay came just before a scheduled oil and gas lease sale in critical polar bear habitat in the Chukchi Sea, off the coast of northwest Alaska. If the polar bear is granted federal protection, however, all proposals to lease or drill its habitat will be subject to heightened government review, as long as the protection precedes the leasing decision. We will continue our fight in and out of the courtroom to protect polar bears and the other imperiled wildlife of America's Arctic from destructive oil and gas development.</t>
  </si>
  <si>
    <t>Creating America's Underwater Parks</t>
  </si>
  <si>
    <t>Marine protected areas, or MPAs, provide safe havens for young fish to grow, for overfished species to recover, and for marine mammals to thrive, safeguarding our most precious marine life and habitats for future generations. Protected areas support more resilient populations of marine life, which in turn can benefit sustainable fishing economies and recreational activities like diving, kayaking, and wildlife watching. Studies show that fully protected marine areas have, on average, twice as many fish and three times as many large fish as do nonprotected areas. NRDC’s oceans team has championed an enforceable system of MPAs that can help replenish the long-term health of the world’s oceans. The story began in 1999, when NRDC sponsored the Marine Life Protection Act in California, working with scientists, business owners, local divers, fishermen, and conservationists to see that the bill passed. Today, due in large part to NRDC’s political tenacity and our ability to work with diverse interests, the vision of the act is becoming a reality. The first phase has been completed, protecting nearly 20 percent of the waters off California’s central coast in a network that encompasses Big Sur, Anõ Nuevo, and favorite dive spot Point Lobos. We are now working to create another network of “marine parks” along the coast between Sonoma and San Francisco. We’ve also helped extend protections for the National Marine Sanctuary in the Channel Islands off the coast of California. The sanctuary nearly doubled in size this year to cover 300 square miles of ocean, completing the plan NRDC helped put into place in 2003. In other key coastal states like Florida, New York, and New Jersey, NRDC is leading coalitions to promote ecosystembased management approaches to protect and restore marine resources. These ecosystembased approaches move beyond the traditional “fish-by-fish” management approach to encompass the dynamics of the ocean, its habitats, and the relationships between predators and prey. To this end, NRDC helped New York State pass the New York Ocean and Great Lakes Ecosystem Conservation Act, making New York the second state in the nation (after California) to establish an interagency council to coordinate marine resources work and advance holistic ocean management. We are now working to advance similar ocean legislation in New Jersey. And this year we marked another striking victory for our seas. In the final hours of the 109th Congress, NRDC pushed for—and won— a strong Magnuson-Stevens Fishery Conservation and Management Act, the nation’s premier ocean fisheries management law, to protect against destructive fishing practices. But our efforts didn’t end with getting the law passed; we are now working to make sure the law is effectively implemented to prohibit overfishing, strengthen the role of science in management decisions, require greater industry accountability for catch levels, and impose penalties for illegal fishing in international waters.</t>
  </si>
  <si>
    <t>Ocean Protection Beyond America's Borders</t>
  </si>
  <si>
    <t>Reviving our oceans is an issue without borders, and at NRDC we know that a global issue demands a global response. We’re teaming up with international partners to replenish the long-term health of the world’s oceans through sustainable fishing solutions. In Mexico’s Upper Gulf Coast of California, we’re working with local partner Pronatura, “panga” (fishing boat) operators, and the Mexican government to make sure that the gillnets used to catch fish and shrimp do not ensnare the vaquita marina—the most endangered small porpoise in the world. In Puerto Peñasco, the Gulf of Santa Clara, and San Felipe, we acted as a liaison between the government and fishing communities, building community support for speciessaving protections. And we’re going a step further to make sure that protective regulations passed in Mexico City are actually enforced on the water. Beyond national borders lies the global commons known as the “high seas,” which covers roughly half the planet’s surface. The global commons holds a significant reservoir of biodiversity—a place rich with cold-water corals, rich collections of deep-sea fish, and chemical compounds that hold promise for the treatment of human disease. Unregulated bottom trawlers have been scraping away these fragile ecosystems until this year, when NRDC helped lead important efforts to win a landmark United Nations agreement. The agreement has resulted in dramatic restrictions on bottom trawling in 20 million square miles of the South Pacific—an area more than twice the size of North America—which contains the largest pristine deepsea marine environment left on earth. Now NRDC is fighting for similar protections in other regions of the high seas.</t>
  </si>
  <si>
    <t>Strengthening the Law and Increasing Public Participation</t>
  </si>
  <si>
    <t>In 2007, the Chinese government began developing an overarching energy law that will provide the foundation for more specific energy laws and regulations. Recognizing this unique opportunity for promoting sustainable energy policies in China, NRDC teamed up with the China Sustainable Energy Program of the Energy Foundation and the Law School of China’s Tsinghua University to provide recommendations for this groundbreaking law. Encouragingly, the draft version of the China Energy Law released in December 2007 has given energy conservation and efficiency the highest priority and included general provisions on low-carbon fuels, renewable energy, and public participation in energy decision making. To encourage and empower the public to claim its place in the movement, our staff in Beijing—including Jingjing Zhang, dubbed the “Erin Brockovich of China” by the Atlanta JournalConstitution—is working with local partners to conduct legal training for NGOs, community groups, and journalists. This year, we also helped develop and launch China’s first online resource devoted to environmental public participation (www.greenlaw. org.cn). The website arms citizens with how-to guides to getting involved, along with localized information about their region’s environmental initiatives.</t>
  </si>
  <si>
    <t>Improving the Energy Efficiency of Chinese-Made Products</t>
  </si>
  <si>
    <t>With Chinese manufacturers dominating many world markets, improvements in the energy efficiency of products made in China can deliver benefits in the United States and across the globe. For example, more than 75 percent of external power supplies—those black boxes used to convert incoming AC power to the DC power needed by electronics—are manufactured in China. Unfortunately, most of these power supplies are relatively inefficient; NRDC estimates that the United States could reduce its electricity consumption by 1 percent to 2 percent simply by moving to more efficient power supplies. Working on the first-ever joint project between the United States and China to coordinate the testing methods and performance measures for a product, we helped establish a single worldwide specification for external power supplies that has been adopted on a voluntary basis in China, Australia, and the United States. In the next few years, this specification will become mandatory for all external power supplies sold in China.</t>
  </si>
  <si>
    <t>Spurring a Shift to Greener Buildings</t>
  </si>
  <si>
    <t>NRDC was the first international environmental organization to establish a clean energy program in China, and over the last decade, our team of experts has helped China develop clean, efficient, and affordable environmental strategies. This year, NRDC’s eightyear partnership with the Lawrence Berkeley National Laboratory led to the development of China’s first national commercial building energy-efficiency standard, which will require all new commercial buildings to cut energy use by 50 percent. We’re also making sure that residential buildings meet aggressive environmental benchmarks by setting energy standards for two of China’s three major climate zones: the Transition Zone, which covers the entire Yangtze River Basin, and the southern Cooling Zone, which includes Guangdong Province [Canton], China’s fastest-growing economic region. And because we know that setting standards is only half the battle, NRDC is working with Shanghai- and U.S.-based partners to ensure that these groundbreaking standards are properly implemented.</t>
  </si>
  <si>
    <t>Promoting Energy-Saving Technologies</t>
  </si>
  <si>
    <t>The cheapest, easiest, and fastest way to reduce the staggering pollution from China’s power plants is to increase energy efficiency. That’s why NRDC and the China-U.S. Energy Efficiency Alliance are working to develop incentive programs, known as demand side management (DSM), that will help China improve its efficiency. We helped organize the first DSM forum in China, bringing together representatives from national and provincial government agencies and utilities to discuss energysaving opportunities. Research shows that DSM programs—which allow utilities to use a portion of their revenues for rebates and other incentives to encourage customers to take advantage of energy efficiency—could meet up to half of China’s forecast load growth over the next decade. Moreover, these efficiency “negawatts” can be deployed rapidly and typically cost one-quarter to one-half as much as investments in traditional power supplies.</t>
  </si>
  <si>
    <t>Litigation, Action, and Education</t>
  </si>
  <si>
    <t>Just like our attorneys and our other policy staff, NRDC’s communications and advocacy teams are critical to winning today’s major environmental battles. NRDC’s newly reinforced litigation team is bringing tougher and more creative cases than ever before, while our Washington and state-based staffs are in the trenches day after day, fighting battles that are often waged minute by minute. Whether it is NRDC energy expert Jim Presswood testifying before a hearing on Capitol Hill, legislative ace Heather Taylor working with politicians on both sides of the aisle, or NRDC’s media staff pitching Washington reporters and producers for a story, NRDC is influencing the legislative and regulatory process using every available tactic. To illustrate how skilled these hands are, we offer you a snippet from a weekly communications summary written by our lead Washington communications staffer.</t>
  </si>
  <si>
    <t>Pushing for Cleaner Cars</t>
  </si>
  <si>
    <t>Private car sales have been surging in China, leading to increased global warming pollution from emissions and greater oil dependency for the nation. NRDC has been making sure that more cars on the road doesn’t come at a steep environmental cost. In Shanghai, we have successfully encouraged the formation of a public-private partnership for clean vehicle commercialization, a relatively new concept for China. The founding members of the partnership include Chinese subsidiaries of major multinational automakers, as well as Chinese companies and academic institutions. Formally launched in October, this nonprofit partnership is already hard at work organizing forums and seminars, supporting college students conducting an energy policy research project, and building China’s first hydrogen fueling demonstration station in Shanghai.</t>
  </si>
  <si>
    <t>With more than a decade of experience on the ground in China, NRDC is uniquely positioned to help solve the nation’s most pressing environmental problems. And with estimates that global warming pollution from China is about equal to that of the United States and that 36 percent of total mercury in the United States comes from China, our common environmental fate has never been clearer.Working out of the NRDC international office in Beijing, our staff continues to build partnerships across provinces and across the globe, pursuing shared solutions to our shared challenges.</t>
  </si>
  <si>
    <t>2006 Annual Report</t>
  </si>
  <si>
    <t>The news we hear about global warming these days is usually grim: rising temperatures, melting ice caps, and burning forests. But this year, California changed the story line by passing the Global Warming Solutions Act—the most ambitious law to limit statewide global warming pollution in the nation. How did California get on a clean energy path? In no small part, it was thanks to NRDC. We had the muscle to push forward this law, as the centerpiece of a package of global warming legislation, on many fronts—in the business community, in the media, in the public health arena, in the state legislature, and in the court of public opinion. Bringing all of our expertise to bear, we helped move California into the international forefront of global warming solutions. It all started with our decision to showcase both the public health and economic benefits of curbing global warming. Naysayers often claim that limits on carbon dioxide will jeopardize businesses and spark an energy crisis. NRDC knows this is false, and we set out to prove it to California legislators and the public. First, together with our partners, our experts worked with Assembly Speaker Fabian Núñez and Assemblywoman Fran Pavley to craft a law that would employ a full range of tools including market forces in addition to specific programs to give businesses the incentives they need to reduce emissions. We laid out timetables, design criteria, and systems for monitoring and verifying emissions that would slash global warming pollution by 25 percent below forecasted levels by 2020 without hurting businesses’ bottom line. Next, NRDC’s legislative advocates and our partners enlisted the best messengers, including California business leaders, mayors, water districts and other fresh voices, to spread the word about the bill’s economic benefits. We joined with members of Environmental Entrepreneurs—an NRDC partner group of influential professionals from high-tech, venture capital, manufacturing, and other businesses—to meet with legislators and the press to explain that a cap on global warming emissions would create a clean energy boom, and give California a competitive advantage by acting first to curb global warming Our business allies made it clear that California didn’t have to choose between the environment and the economy, but could achieve the targeted reductions while at the same time increasing gross state product and creating tens of thousands of new jobs. As business support grew for the bill, NRDC bolstered public opinion with a steady drumbeat of press and community outreach. We drew media attention to scientific studies that outlined how global warming was already affecting California, from the melting Sierra snow pack to the intensifying wildfires. We worked with the American Lung Association to talk with community leaders about the serious health problems caused by worsening air quality. We worked with community groups to ensure that any market mechanisms implemented under the law would complement the state’s efforts to reduce air pollution, particularly in low-income neighborhoods and communities of color. And we mobilized NRDC members and online activists to send thousands of messages to state legislators and the governor in support of the bill. In the end, it was NRDC’s reputation as honest brokers of science and the law that helped push the bill past the tipping point. California’s legislators trusted our explanations of how the state could meet pollution reduction targets. Utilities, such as PG&amp;E and the Sacramento Municipal Utility District, worked constructively to make the bill a success, thanks to our decades of experience at implementing the solutions to global warming. Sticking to the facts, keeping at it day and night, and staying out of partisan fights, we built consensus and got the law passed. But we haven’t stopped our efforts there. The success in California is just part of NRDC’s state-by-state global warming strategy. We will now press other states and Congress to follow California’s example, and we will continue this march until rigorous global warming solutions are in place at the national level.</t>
  </si>
  <si>
    <t>Moving America Beyond Oil</t>
  </si>
  <si>
    <t>Gas prices soared past $3.00 a gallon. Wars rocked the Middle East and undermined American security. The news this year made it clear to Americans that oil dependence renders our nation vulnerable. But how could we put an end to this deeply entrenched, decades-old addiction? In November 2005, NRDC stepped forward with a plan. We helped draft federal legislation that will offer America long-term, positive solutions for slashing our oil use and enhancing our national and economic security. More important, we garnered unprecedented bipartisan support for the bill in the midst of a bitterly divided Congress. The key to the bill's appeal has been its common-sense, solutions-based approach to energy security. The Fuel Choices for American Security Act calls for saving at least 2.5 million barrels of oil a day within a decade -- that's more oil than we currently import from the Persian Gulf. The legislation then lays out a practical plan for achieving those savings, including incentives for automakers to improve vehicle efficiency, programs for farmers to develop a new generation of biofuels, and new efficiency performance standards for tires and heavy-duty trucks. Legislators committed to the environment are natural supporters of the bill, but we also have to build bridges to new allies. We have worked closely with national security leaders, by working with individuals such as Vice Admiral Dennis McGinn and by joining the hawkish Set America Free coalition which includes former CIA Director R. James Woolsey and retired Vice Admiral Dennis McGinn, who believe that America's oil addiction threatens national security. These foreign policy experts have brought NRDC's message to new ears. As a result, our bill in the Senate and a companion bill in the House have earned endorsements from Republicans and Democrats, conservatives and liberals, religious leaders and labor advocates. In a time of intense political polarization, our pragmatic approach to oil savings has attracted a broad base of support. NRDC will continue to work in Washington to pass the legislation, but we are also building momentum outside the Beltway. In the summer of 2006, four NRDC staff members hit the road in the Drive Beyond Oil Tour, cruising across nine states in a Ford Escape Hybrid SUV and a 2006 Chevrolet Impala that ran on ethanol and gas. They met citizens, community leaders, and the press to show that readily available, mainstream technology can slash oil use. Thanks to our press outreach, we reached 1 million people on that trip and 2 million more on a second trip, through Florida. We have also hosted town hall meetings and mobilized thousands of students through a 70-plus college campus tour. The response at these events is the same: Americans are eager for a cleaner, safer energy future. We just have to finish persuading leaders in Washington to start down that road right away.</t>
  </si>
  <si>
    <t>Creating Healthy Cities</t>
  </si>
  <si>
    <t>When Hurricane Katrina inundated the poorest neighborhoods of New Orleans with a hazardous sea of fuel, sewage, and chemicals, it tore the lid off one of our nation's most shameful truths: Low-income neighborhoods bear the brunt of toxic pollution and poorly maintained infrastructure. As families fled the filthy waters, NRDC made a commitment to assist both in the immediate hurricane cleanup and in the long-term righting of these environmental injustices. We started by tracking down leaders of the city's environmental justice groups in the far-flung places where they had taken refuge and asking them, "What do you need?" Their most pressing concern was whether it was safe to return to New Orleans, but no one was answering this question. With our scientific and legal skills, NRDC knew we could. We asked the groups what neighborhoods they wanted surveyed, and thanks to the generous support of NRDC donors, our experts were on the ground soon after Katrina hit. Across the devastated city, our scientists found mold growing as thick as grass, giving off so many spores that it would be dangerous to people with respiratory problems. A heavy layer of tar-like sediment covered houses, sidewalks, and streets. Our tests of the sediment revealed elevated levels of arsenic, lead, diesel, and, in one neighborhood, cancer-causing toxins that had been flushed out of an old hazardous waste site. NRDC's field studies were the first conducted in the city, and we made sure the residents of New Orleans heard the results. We organized press conferences so our local partners, including the Deep South Center for Environmental Justice and Advocates for Environmental Human Rights, could spread the word about the hazards. We distributed information on proper cleanup techniques. And when the EPA released data on environmental hazards in an inscrutable form, we analyzed the numbers and overlaid them on a map of New Orleans, so residents could go to our website and find out what toxins were present in their neighborhoods. NRDC attorneys stepped in when the oil and paper industries, among others, shamelessly called on Washington to roll back clean air and water protections in the wake of the hurricane. Thanks to a potent combination of our New Orleans partners' testimony and our ability to navigate Capitol Hill, Congress opposed most of the rollbacks. By using NRDC's skills in the service of community groups, we earned a newfound respect from civil rights, poverty, and justice groups around the country. Indeed, Robert Bullard, the father of the environmental justice movement, called NRDC's work in New Orleans a model for how large environmental organizations could work with local groups. We plan to make good on this potential by continuing our work in New Orleans and by applying this model to NRDC's work in other cities.</t>
  </si>
  <si>
    <t>Protecting Our Last Wild Places</t>
  </si>
  <si>
    <t>A Victory in the Redrock Wilderness BioGem. When the Bush administration decided this year to sell oil and gas leases on 35,000 acres of wildernessquality lands in southern Utah's Redrock Wilderness, we went to court on behalf of the region's bighorn sheep, pronghorn antelope, peregrine falcons, and other wildlife. We argued that the administration broke the law by rushing to sell off this land, and the courts agreed. Siding with NRDC and our partners at the Southern Utah Wilderness Alliance, a court ruled in August 2006 that the Bureau of Land Management had acted illegally when it put these lands up for auction -- lands BLM itself had identified as having wilderness character -- without first studying the potential effects of drilling-related activity on the fragile desert soils and rich array of wildlife. This landmark victory marked the latest advance in our five-year legal campaign to block the Bush administration from turning vast expanses of Utah's spectacular canyonlands into an industrial web of drill pads, roads, and pipelines. Our fight to preserve the Redrock Wilderness began in 2002, when the Bush administration allowed 50,000-pound "thumper trucks" to crash through the desert in search of oil and gas. We responded to this defacing of the desert by filing a lawsuit to protect these scenic wildlands -- a popular destination among hikers, mountain bikers, and other outdoor enthusiasts -- and putting a stop to the destruction. Since then, NRDC members and online activists have sent more than 725,000 messages urging Congress to pass America's Redrock Wilderness Act, which would safeguard nearly 9 million acres of the Redrock canyonlands. We formed partnerships with local community and preservation groups, and the strength of these alliances helped us successfully challenge the Bureau of Land Management's decision to put Utah's fragile desert lands up for auction. In the face of the Bush administration's relentless attempts to open these wildlands to oil and gas drilling, we acted to defend more than two dozen endangered or threatened wildlife species that live in the spectacular mountains, canyons, and rivers of Redrock country.</t>
  </si>
  <si>
    <t>NRDC's Solutions for cutting US global warming pollution by more than half</t>
  </si>
  <si>
    <t>Congress began to get serious about tackling global warming this year, introducing a series of new bills aimed at curbing dangerous emissions. When NRDC recommended a longterm declining cap on global warming pollution, legislators responded with the Waxman, JeffordsBoxer, and Kerry-Snowe bills, which will help create a clear path for long-term energy investments. NRDC was a party in the first global warming case to reach the Supreme Court, leading a coalition of states, cities, and other environmental groups. The case, Massachusetts v. EPA, challenges the Bush administration’s claim that the Clean Air Act does not cover the heat-trapping pollutants that cause global warming. Regardless of the outcome, the case is helping build public support for the new Congress to act.</t>
  </si>
  <si>
    <t>Strategies for Success: Education and Action</t>
  </si>
  <si>
    <t>2005 Annual Report</t>
  </si>
  <si>
    <t xml:space="preserve">1.2 Million Members and Activists In our battles to protect the environment, NRDC has one of the most powerful weapons in the field: 1.2 million members and activists. These concerned citizens have made the difference in critical battles. For instance, in our campaign to stop Ocean Garden Products—the largest shrimp wholesaler in the United States—from stripping the Upper Gulf of California of precious marine life, it was 37,000 messages from BioGems Defenders that prompted the company to agree to a sustainable plan for the gulf. Communications NRDC’s communications team uses a variety of tools to connect environmental issues to people’s everyday lives. We target blogs, talk radio, television, and print to send the right story to the right audience, and we call on supporters in business, Hollywood, science, religion, and rural communities to carry our message. And thanks to our media strategy, we’ve garnered diverse support for oil savings that has generated national attention from the New York Times to the Bozeman Gazette to local talk radio. Litigation NRDC’s courtroom power is unparalleled. For 35 years, we have won cases that protect people from serious health hazards and preserve especially vulnerable landscapes, waterways, and wildlife. We take up battles that government agencies and other nonprofit groups will not fight, such as mercury contamination of the Penobscot River in Maine. Legislative Advocacy NRDC’s skillful legislative team works with Republicans and Democrats, citizen activists, and the media to hold elected office accountable for protecting our health and natural resources. For example, we successfully fended off some highly destructive versions of the energy bill by mobilizing our influential members in the business world, prompting our activists to send hundreds of thousands of messages, and tapping our partnerships with farming and ranching communities. International Work In a world where pollution and environmental degradation are not confined by national borders, NRDC addresses environmental problems on an international level. While we push for strengthening international environmental standards and treaties, we also work with citizen groups in other countries to implement concrete solutions on the ground. In the past year alone, we used these channels to help persuade the European Union to protect marine mammals by passing a moratorium on military sonar, we prompted the Manitoba government to reject proposed hydropower transmission lines through the Heart of the Boreal Forest, and we helped draft a plan for reducing diesel soot in Sao Paolo. Partners and Allies NRDC cannot address the major environmental issues of our time alone—we must collaborate with allies who can help us build a bigger constituency and broaden our political influence. Our partnerships with grassroots and national Latino groups, for example, have been critical in several major battles in the past year, from encouraging New Mexico’s governor to set limits on the state’s global warming emissions to blocking a federal rule for sewage dumping to restoring California’s San Joaquin watershed. The Business Sector NRDC is working to advance environmental solutions by leveraging the power of business and finance. We have developed a strong record of success in transforming markets for energy-efficient products and green buildings by using a combination of incentives and standards. Science As an antidote to the often contentious world of policymaking, NRDC physicians, biologists, chemists, and engineers rely on technical research to ensure that our nation’s environmental laws are based on sound science. In 2005, NRDC opened our Science Center to deepen our scientific capacity. We have already hired two fellows—a wildlife geneticist and a marine biologist—and plan to add more experts in the coming year. The center will greatly expand our ability to bring scientific findings to policy deliberations. State Work NRDC has succeeded in crafting environmental solutions at the state level and leveraging this work to influence federal issues. For example, when the EPA proposed allowing sewer operators to dump barely treated sewage into the nation’s waterways, we turned to the Florida-based clean water groups we work with regularly and together spearheaded a successful campaign to show how Florida’s waterways would be especially hard hit. In 2005, the House rejected the proposal and the administration withdrew it, in large part because of the vocal opposition of the Florida delegation. Fierce commitment and highly trained staff members have helped NRDC achieve our 35-year track record of success, but several specific strategies have also been critical. Some, like courtroom power, have been with us from the start. But NRDC has proven again and again that we are adaptable, and as the times demand it, we add to our collection of tools. With our current strategies, we are poised to tackle the most pressing environmental problems of our time. </t>
  </si>
  <si>
    <t xml:space="preserve">Global warming remains the most complex environmental problem of our time. But this year, NRDC and our allies made significant headway in advancing global warming solutions. We helped create a new political context, one in which business and congressional leaders are beginning to view action on global warming as inevitable. We achieved these successes by working on many fronts at once. For instance, our state work paid off in 2005, when we helped northeastern states reach an agreement on how to regulate power plant emissions, helped California and New Mexico identify specific timetables for reducing emissions, and helped persuade 10 states to adopt regulations to reduce global warming pollution from cars. To show the energy industry that releasing carbon dioxide will not always be free of cost, NRDC advised JPMorganChase on its plan to start accounting for carbon risks in investment practices and to begin lobbying for a federal carbon dioxide cap. We also engaged the coal industry with a combination of carrots and sticks, filing a lawsuit against the five largest global warming polluters and successfully including incentives for twenty-first-century coal technology in the energy bill. Working with many partners at once, NRDC created global warming momentum that remains hard to ignore. Throughout the spring of 2005, executives from the nation’s largest utility companies began stating that mandatory carbon limits will soon become a fact of life. Even the Senate heard the message: in June 2005, senators passed a resolution calling for a mandatory limit on U.S. global warming pollution. While the climate change crisis will take years to address, this year, NRDC and our allies helped push positive action on global warming closer to the tipping point. Pushing America to Grow Fuels at Home A new NRDC report outlined how America can replace much of our oil with biofuels—fuels grown by American farmers. The report noted that using biofuels could reduce emissions of global warming pollution by an amount equal to more than 80 percent of current transportation emissions by the year 2050. We followed up our research by successfully securing biofuels incentives in the energy bill adopted in 2005. Mobilizing People to Stop Global Warming On Earth Day 2005, StopGlobalWarming.org launched a virtual march on Washington calling for urgent action on climate change. Founded by NRDC Trustee Laurie David, the march will move across the country via the Internet, stopping to reveal evidence of global warning’s alarming progress. The march has garnered major coverage, including from HBO, MTV, and AOL, and expects more than 1 million Americans to join the year-long journey toward Washington. Turning Affordable Housing Green To bring the benefits of environmentally friendly building to more people, NRDC and the Enterprise Foundation launched a $500 million campaign to build 8,500 green affordable homes across America. These homes will be at least 30 percent more energy efficient than conventional houses— saving residents hundreds of dollars a year in utility bills. Improving Efficiency Instead of Building Power Plants California’s utilities agreed to provide $2 billion in efficiency incentives over the next three years. The program, which NRDC helped draft, includes rebates ranging from $35 to $600 for consumers who buy efficient appliances. Every year, the program will conserve enough energy to make building another giant power plant unnecessary. The media and political leaders are used to hearing calls for oil savings from environmentalists, but now they are also hearing it from a more unlikely source: national security experts. In 2005, NRDC forged a remarkable partnership with the Set America Free coalition, a group of conservative security analysts pushing for reduced U.S. dependence on oil. The analysts believe that America’s habit of importing 60 percent of our oil—much of it from the most unstable regions in the world— endangers national security. Together with NRDC, the national security experts are lobbying Congress for oil savings legislation, bringing our oil security message to new ears. </t>
  </si>
  <si>
    <t xml:space="preserve">New York City has some of the worst air quality in the nation, with a large portion of the pollution coming from cars, trucks, and buses. But this year, NRDC helped pass several laws that will slash New York’s vehicle emissions and place the city at the forefront of pollution cleanup. We started by focusing on diesel exhaust, which can trigger asthma attacks, bronchitis, cancer, and as many as 1,800 premature deaths in New York City each year. NRDC helped draft legislation to clean up some of the city’s dirtiest diesels, and in April 2005, the City Council passed fi ve landmark measures. These laws will require all city school buses, tour buses, sanitation vehicles, and other publicly owned vehicles to use ultra-low-sulfur diesel and to install the most effective pollution control devices available, helping cut particulate emissions from these vehicle by as much as 95 percent. Now, thanks to the work of our New York program, the plume of black smoke that follows school buses and garbage trucks will soon be a thing of the past. Next, we focused on the city’s taxicabs, which typically get 12 miles to the gallon in traffi c. Hybrid cars can get triple the gas mileage and release one-third less greenhouse gas, but hybrids were not allowed for use as cabs. NRDC helped pass a law that approves hybrids to be used as taxis—a move that could save the average cabdriver more than $20,000 in gas costs over fi ve years. Finally, NRDC helped persuade Governor Pataki to issue regulations to reduce global warming pollution from cars in New York State. Keeping Pollution Out of California Beaches When California industry groups, builders, and municipalities challenged plans for cleaning up polluted stormwater—the largest source of coastal water pollution—in several California cities, NRDC litigated and, in March 2005, successfully defended the pollution controls in half a dozen cases in Los Angeles and San Diego. The San Diego case is the fi rst in the state to require that municipalities actually improve water quality, not just make efforts to do so. Meeting New York’s Energy Growth through Effi ciency New York City’s main utility, Consolidated Edison, has agreed to work to meet all demand growth in the next three years through energy effi ciency and clean on-site generation— instead of investing in new power plants. The agreement, negotiated in March 2005 with NRDC’s help, creates a groundbreaking model for effi ciency investment in New York. Protecting Southern California’s Coastal Open Space When the Rancho Mission Viejo Company proposed developing its 22,000-acre ranch in Orange County, NRDC and a coalition of groups sued. After months of negotiation, we reached a settlement in 2005 that preserves 75 percent of the ranch as open space, including more than 10,000 acres in the San Mateo watershed, the last intact coastal watershed in Southern California. One million people move into the world’s cities every week, often fi nding polluted air and dirty water when they arrive. But cities also offer tremendous opportunities: fl exibility, local control, and active citizens who push for change. NRDC has capitalized on these opportunities in New York, Los Angeles, and San Francisco for decades, but this year, our network grew to include cities around the world. In June 2005, San Francisco hosted the United Nations’ World Environment Day. The focus was the Urban Environmental Accords—21 concrete measures for cities to implement in the next seven years. The accords were inspired in part by NRDC’s efforts to translate lofty international treaties into on-the-ground action steps. Fifty mayors signed the accords, and NRDC will work with them and locally based citizens’ groups to implement these environmental solutions. </t>
  </si>
  <si>
    <t>Protecting Our Health from Toxic Poisons</t>
  </si>
  <si>
    <t xml:space="preserve">Mercury does not observe international borders. Unlike most pollutants, it can travel great distances before falling into in rivers, lakes, and oceans. Mercury escaping from outdated chemical factories in India, for instance, can turn up in fish caught in the Great Lakes and sold across America, exposing people who eat it to possible neurological and cardiovascular damage. Mercury is a global problem, and NRDC has been working to solve it on a global level. In addition to fighting for stricter mercury standards here at home, NRDC is helping to reduce the international mercury trade by limiting exports and by promoting non-mercury alternatives to mercury-containing products. This year, we achieved some major successes. In February 2005, the European Commission issued a mercury strategy incorporating most of NRDC’s recommendations. And in June, Europe—which currently exports nearly 30 percent of the world’s mercury —reached agreement to phase out exports during the next five years. NRDC also helped pressure the United Nations to call on all nations to stop exporting surplus mercury and to end all mercury mining. We also helped persuade the UN to track the mercury trade more precisely, since information is often missing or inaccurate: for instance, the United States reported exporting 3 tons of mercury to Mexico in 2003, but Mexico reported importing 329 tons from the United States the same year. NRDC is also completing a mercury inventory in China, the largest mercury user and the source of much of the mercury found in fish sold in U.S. grocery stores. S ince taking office, the Bush administration has tried to relax regulations on pesticides by downplaying health hazards. For instance, despite evidence that tens of thousands of children are poisoned every year from rat poison, the Environmental Protection Agency revoked a rule requiring pesticide manufacturers to put bittering agents in rodenticides to deter children from eating them. NRDC teamed up with West Harlem Environmental Action, a group that represents the children most at risk: urban kids of color. Fifty-seven percent of children hospitalized for rodenticide poisoning in New York State are black, even though AfricanAmericans make up only 16 percent of the population. Our allies put a human face on the rule, and together we won a court decision in 2005 overturning the EPA’s attempt to weaken protections for children. Blocking Rollbacks of the Clean Air Act NRDC and our partners gained ground for public health in June 2005 when a federal appeals court struck down polluter-friendly loopholes that the EPA had written into the Clean Air Act’s new-source review program. The 2002 provisions would have allowed coal-fired power plants and other facilities to release more pollution, leading to more asthma attacks, hospitalizations, and sick days. Stopping Unethical Pesticide Testing on Humans Thanks to pressure from NRDC and a coalition of religious, health, and environmental groups, Congress passed a law in 2005 restricting toxic pesticide testing on people and banning all pesticide tests on children and pregnant women. Reducing Diesel Pollution in Mexico NRDC is working to reduce Mexico’s diesel emissions, a major contributor to respiratory illness and premature death. Together with a team of Mexican and U.S. experts, we helped create a 10-year plan for achieving clean air in Mexico and are urging the Mexican government to adopt the latest U.S. pollution standards for cars, trucks, and buses. Keeping Waters Safe from Sewage Dumping In 2005, the EPA proposed allowing sewage plants to dump barely treated sewage into the nation’s lakes, rivers, and beaches, threatening millions of Americans with exposure to bacteria, viruses, and parasites. NRDC jumped into action and, with our allies, persuaded Congress to block the agency from formalizing its policy. </t>
  </si>
  <si>
    <t>Protecting and Restoring Oceans and Fisheries</t>
  </si>
  <si>
    <t xml:space="preserve">In the global economy, our purchasing decisions can influence faraway places, but even more powerful than the individual consumer is the large-scale buyer. This year, NRDC took advantage of that power when we persuaded the biggest distributor of Mexican shrimp in the United States to get its local suppliers to end dangerous and illegal fishing practices in the Upper Gulf of California. Destructive fishing techniques in the gulf have depleted a variety of fish and pushed the vaquita marina porpoise—found nowhere else on Earth—to fewer than 500 animals. For 15 years, scientists, local fishermen, and government officials argued over regulations, but in 2005, NRDC stepped in with a new approach. We knew that while trawlers and gillnet fishermen can ignore fishing laws, they cannot ignore their biggest customer: Ocean Garden Products. The company markets its shrimp as tastier and more environmentally sustainable than cheaper farm-raised Asian shrimp. Yet buyers might not pay a premium if they knew the company’s suppliers use illegal fishing practices and could be responsible for driving the first marine mammal to extinction. In 2005, NRDC named the Upper Gulf of California to our BioGems list of 12 endangered places (see page 15), and prompted our members and activists to send more than 37,000 messages to Ocean Garden, calling on it to clean up its supply chain. After just three months, the company agreed to negotiate with us, and in June 2005, Ocean Garden and several fishing groups committed to preventing vaquita marina from being killed in fishing nets, ending illegal fishing, and reducing the amount of fish caught along with shrimp. NRDC will continue to monitor this agreement and ensure that its improvements ripple throughout the region. Winning a Victory for Fish and Fishermen In August 2005, NRDC and our partners secured a federal appeals court ruling forcing the federal government to increase protections for severely depleted Pacific rockfish. In its decision, the court noted that strong protections for struggling fisheries benefit fishing communities as well as fish. Fighting to End Bottom Trawling on the High Seas In November 2004, NRDC and our partners secured a United Nations General Assembly resolution calling on nations to protect deep-sea corals and other marine riches from high-seas bottom trawling—a destructive fishing practice that bulldozes the sea floor with massive weighted nets. Protecting New England Fish from Bycatch Studies show that commercial trawlers in New England discard as much as 50 percent of the fish and ocean life they catch at sea—also known as bycatch. Now, thanks to NRDC and our partners, a federal court ordered the National Marine Fisheries Service to accurately assess bycatch in the New England groundfish industry, a step that should help struggling Georges Bank cod and other species rebound. Protecting Marine Mammals from Military Sonar NRDC’s international campaign to prevent military sonar from harming and killing marine mammals reached another milestone this year when the European Parliament passed a resolution calling for a moratorium on the use of high-intensity military sonar. Industrial fishing fleets are draining our seas of fish, and now 90 percent of large fish such as tuna and swordfish have vanished from the world’s oceans—along with many of the jobs these fisheries once supported. Allowing fish populations to recover benefits not only marine ecosystems, but those who fish as well. That’s why NRDC joins forces with fishing groups in our efforts to restore ocean life. In California, the United Anglers of Southern California, the state’s biggest saltwater recreational fishing group, was a crucial partner in our successful effort to pass a state law limiting industrial bottom trawlers in sensitive habitats and fish nursery grounds. </t>
  </si>
  <si>
    <t>Saving Endangered Landscapes</t>
  </si>
  <si>
    <t>In a highlight of the year, NRDC bypassed Washington and secured a groundbreaking agreement with the largest timber company in the Cumberland Plateau that could transform the way southeastern forests are managed. The Southeast produces almost 25 percent of the world’s paper and wood products, largely by converting diverse native forests into pine plantations. The Cumberland Plateau, stretching from Virginia to Alabama, contains some of the last remaining islands of intact native hardwood forests in the region. After grassroots groups asked NRDC to help preserve the plateau, we decided to use market pressure to change the way the paper industry does business. We researched which mills got their raw materials from native forests and approached their largest consumers. The Philadelphia Eagles football team, the Warner Music Group, and other buyers agreed to purchase paper from mills that use recycled fiber and do not convert natural forests to pine plantations. At the same time, we added the Cumberland Plateau to our BioGems list of endangered wild places (see page 15) and mobilized NRDC members and activists to send tens of thousands of messages to paper giant Bowater, the largest landowner on the plateau. The strategic combination of public and market pressure prompted Bowater to start talks with us, and by June 2005, the company agreed to stop clearcutting and converting hardwood forests and to stop buying pine fiber from forests converted after 2007. The agreement gives us enormous leverage in challenging other paper giants in the plateau: if the largest landowner can commit to sound forestry practices, then others can too. The Bush administration has tried to make energy development the dominant use of our public lands, but NRDC has fought this industrialization head-on, working with local allies and in the courts to ensure that drilling is balanced with other values such as ranching, recreation, and conservation. From the desert grasslands of Otero Mesa, New Mexico, to the windswept plains along Montana’s Powder River, we have joined forces with ranchers and Native Americans whose water, special places, and way of life are endangered by energy companies. Together we are pressing the administration to make sure drilling is done responsibly and to recognize that some places are just too precious to drill. Winning Protections for Alaska’s Rainforest In August 2005, NRDC and our allies won another victory in the long-running battle to protect the Tongass National Forest—heart of the world’s largest intact temperate rainforest—when we persuaded a federal appeals court to strike down the Forest Service’s plan to allow logging in 2.4 million acres of the forest’s pristine roadless areas. Slowing Energy Development in the Powder River Region NRDC helped put the brakes on Bush administration efforts to fast-track coal-bed methane leases in the spectacular Powder River region of Wyoming and Montana. In August 2004, NRDC and our partners persuaded a federal court that the administration failed to address the unique environmental impacts of coal-bed methane development— particularly the impacts of removing and disposing of huge amounts of water from coal seams—when it issued leases to energy companies. Preserving Grizzly Habitat NRDC helped deliver a victory for grizzly bears when a federal judge tossed out the Bush administration’s approval of an enormous copper and silver mine in the heart of grizzly habitat in northwestern Montana. The administration is nonetheless proceeding with plans to prematurely remove grizzlies from the endangered species list, a move that NRDC will fight at every step.</t>
  </si>
  <si>
    <t>BioGems</t>
  </si>
  <si>
    <t xml:space="preserve">Every year, NRDC names 12 BioGems—unspoiled wildlands across the Americas that are threatened by development—and fights to preserve them. Our campaigns match NRDC’s advocacy with the passion of local partners and online activists. Our activists, called BioGems Defenders, number more than 500,000 and have sent 6.2 million messages calling for wildlands protection. Together, we have created a highly effective model for preserving our most precious landscapes. Several groundbreaking protections for BioGems this year are described in earlier pages, the Southeast’s Cumberland Plateau and Mexico’s Upper Gulf of California, but we also made great strides in protecting other BioGems: Scoring a Victory for Our Alaskan Rainforest NRDC scored a major legal victory in 2005 in our ongoing efforts to protect Alaska’s Tongass National Forest. A unanimous federal appeals court panel struck down the Forest Service’s program of logging in the Tongass’s pristine roadless areas. But the battle for the Tongass is not over, and NRDC will continue to fight for permanent protections for this priceless place. Fighting to Preserve the Arctic Refuge This year brought the fiercest attempts yet to open the majestic Arctic National Wildlife Refuge to oil and gas drilling, and NRDC and our allies have held the attacks at bay. In April 2005, the Senate passed a budget resolution that gave a green light for drilling in the refuge. But in November, after months of BioGems Defenders flooding their representatives’ offices with messages calling for protections, the House dropped its plan to allow drilling in the refuge. Saving the Gray Whale Nursery Forever NRDC members and activists donated more than $1 million this year to secure 100,000 acres around Laguna San Ignacio, the last undisturbed gray whale nursery on Earth. NRDC mounted the fund-raising campaign with local and international partners that would protect the whale sanctuary for all time by purchasing conservation easements for 1 million acres of pristine lands surrounding the lagoon. Five years ago, more than 1 million NRDC members and activists compelled Japan’s Mitsubishi Corporation to withdraw plans for massive salt production on the bank of the lagoon. Joining with First Nations One of the keys to the success of NRDC’s BioGems Initiative is the close relationships we forge with local partners. In Canada’s Heart of the Boreal Forest, for instance, the Poplar River First Nation has decades of experience successfully blocking logging, hydropower, and mining projects from destroying the beauty and natural resources of their traditional territory. By sharing our expertise with one another to stop the latest threats from Manitoba Hydro, we make a formidable force for preserving this ancient wildland. This year, after NRDC members and activists sent more than 72,000 messages to the Manitoba government, the province rejected a proposed hydropower transmission corridor that would have slashed through indigenous lands. </t>
  </si>
  <si>
    <t>Working to Reduce Nuclear Threats</t>
  </si>
  <si>
    <t xml:space="preserve">In February 2005, NRDC released a groundbreaking report revealing that despite the end of the cold war, the United States still deploys approximately 480 nuclear weapons in Europe. Following the demise of the Soviet Union in 1991, Russia withdrew all of its tactical nuclear weapons from Warsaw Pact allies in Eastern Europe. But NRDC’s report dispels rumors that the United States reduced its nuclear weapons in Europe in the mid-1990s to as few as 150 warheads. In fact, the 480 weapons in Europe is a larger stockpile than that of any nuclear weapons state besides Russia. Those U.S. weapons in Europe undermine American efforts to convince Iran and others not to develop nuclear weapons of their own. The United States is the only country that deploys nuclear weapons outside its own territory, and the fact that our government maintains them in Belgium, Germany, Italy, the Netherlands, Turkey, and the United Kingdom came as a shock to many Europeans. Our report generated extensive press coverage at home and in Europe and sent thousands of visitors to our website to learn more. NRDC experts were invited to brief members of parliamentary foreign policy committees in Germany, Belgium, and the Netherlands, and prominent leaders across the continent called for removing the weapons. Despite the outcry, the Bush administration has refused to take action, but NRDC will continue to generate international pressure. Closer to home, we are still battling another legacy of the cold war: high-level nuclear waste. We continue our legislative and litigation efforts to force the government to properly clean up the millions of gallons of high-level radioactive waste at nuclear weapons manufacturing facilities in Washington, Idaho, and South Carolina. </t>
  </si>
  <si>
    <t>Addressing Environmental Opportunities in China</t>
  </si>
  <si>
    <t xml:space="preserve">China’s booming economic growth has produced major environmental problems. Global warming emissions have doubled in the past decade, toxic chemical contamination is widespread, and the nation is home to 20 of the 30 most polluted cities in the world. Yet China is eager for positive alternatives. Officials are looking for expertise and answers, and increasingly, they are turning to NRDC. Ten years ago, we recognized that given energy and manufacturing trends, we needed to address environmental problems in China, and our work has since yielded remarkable successes. NRDC is now the leading international environmental organization helping China reduce energy growth through a suite of energy efficiency measures, from legislation, codes, and standards to incentive programs and demonstration projects. We helped the Chinese government write energy and lighting standards for all new commercial buildings— regulations that, once fully implemented, could avoid the construction of nearly 30 large coal-fired power plants each year. We also signed groundbreaking agreements with local governments in Shanghai and Jiangsu Province, two of China’s most prosperous and energyhungry regions, to develop efficiency programs that will serve as models for the rest of China. These accords could prevent Shanghai and Jiangsu alone from constructing 34 new coal-fired power plants over 10 years, dramatically reducing global warming emissions and other air pollution in the region. NRDC’s work has triggered nationwide campaigns on both energy efficiency and green buildings. Moving forward, NRDC will expand our efforts to reduce hazardous pollution that threatens people’s health in China’s manufacturing communities. We are also launching a major project to support Chinese environmental public interest litigation and help grassroots environmental groups in China build much needed capacity and technical expertise. </t>
  </si>
  <si>
    <t>Education and Activism</t>
  </si>
  <si>
    <t>2004 Annual Report</t>
  </si>
  <si>
    <t>What difference do the Bush administration’s weaker sewage rules make in your life? How about the industryfriendly mercury standards for power plants? Sometimes it is hard to tell what seemingly obscure changes in regulations will mean for everyday life. But NRDC is ready with the answers.We selected a handful of states most threatened by the Bush administration’s environmental rollbacks, analyzed the local effects of diminished safeguards, and informed residents about how these changes would affect their health, their drinking water, and conditions at their local beaches.We worked with grassroots groups in each state to share our research with local media and residents. In Florida, for instance, we produced brochures and radio ads in English and Spanish explaining that even though 58 million gallons of sewage spilled into state waters last year, administration proposals would allow even more sewage to contaminate waterways. In Michigan, we told residents that the federal government plans to exempt nearly 500 power plants and other industrial facilities in the state from federal air pollution control requirements—causing more asthma and respiratory illnesses. Our education campaign received major media coverage, and our public events drew large crowds. Now we can rely on newly mobilized citizen activists to demand that their congressional representatives block the Bush administration’s attacks on the environment. I n our battles against environmentally irresponsible companies, NRDC has one of the most powerful weapons in the field: 1million members and citizen activists. Time and again, NRDC members and BioGems Defenders have made the critical difference in fights to protect precious wildlands. In 2004, activists scored a major victory when they persuaded a timber company to abandon a plan to open a mill in the Tongass National Forest, one of NRDC’s BioGems.The Timber Products Company was negotiating to reopen the shuttered Ketchikan veneer mill, which had gone bankrupt twice before, thanks in part to global competition. Opening the mill would endanger old-growth roadless areas—and pristine grizzly bear, wolf, and bald eagle habitat.We called on NRDC activists to oppose the Timber Products Company’s involvement in the mill, and they sent 58,000 messages calling on the company to preserve the Tongass.We also asked major customers of the Timber Products Company to voice their concerns over the venture.The public outcry prompted company representatives to meet with NRDC, and soon after, the company announced that it would pull out of the venture. I t’s not every environmental crisis that gets the Hollywood movie treatment, but this year global warming hit the big screen. The sci-fi thriller The Day After Tomorrow featured collapsing ice sheets and surging tidal waves. While the over-the-top storyline far exceeded real-life climate projections, our communications team knew the film would give us a chance to talk about commonsense solutions for global warming to a blockbuster-size audience. As the controversy grew over the film’s portrayal of climate disasters, NRDC experts jumped in to provide the real scoop on global warming to everyone from movie reviewers to editorial writers.We briefed reporters, movie reviewers, and editors and explained that like any good fable, the movie includes a basic truth: Global warming is happening now. We made clear that even though the Bush administration is ignoring the dangers of global warming, solutions such as better vehicle technology and cleaner energy choices could solve the problem now. Thanks to our media outreach, NRDC’s message appeared in national newspapers and television shows, as well as some unlikely places, such as Entertainment Weekly and The New Yorker. Even Roger Ebert pitched in, saying,“I am sure global warming is real, and I regret that the Bush administration rejected the Kyoto Treaty.” NRDC scored a far-reaching victory this year when we helped block the disastrous energy bill. Handcrafted by energy industry lobbyists and backed by the White House, the bill had enormous environmental and public health implications. It would have established oil and gas development as the dominant use of federal public lands and exempted polluters from core provisions of clean air and water laws.To defeat this sweeping assault on the environment, NRDC’s legislative team built bipartisan coalitions with new allies, including consumer groups disgusted with the billion-dollar subsidies for the energy industry. Our public health and wildlands experts briefed Capitol Hill staff on how the bill would affect their home states. Influential NRDC members met with senators to discuss the bill’s economic impacts.And our citizen activists sent more than 75,000 messages urging Congress to defeat the bill. Finally, when the 1,100-page bill was released just 48 hours before the vote— a clear attempt to avoid public scrutiny—our rapid response team alerted the press to the bill’s most destructive provisions and generated national editorial opposition. Responding to this public outcry, a bipartisan group of senators succeeded in blocking the bill.</t>
  </si>
  <si>
    <t>Environment and Health</t>
  </si>
  <si>
    <t>Every year, hundreds of thousands of newborns are at risk of neurological damage from mercury exposure. Mercury contamination in fish is so widespread that the Food and Drug Administration warns pregnant women and children not to eat more than 12 ounces of a variety of fish per week.Alternatives to the industrial use of mercury are readily available, but the Bush administration appears more concerned with protecting mercury polluters than protecting our children.This year, NRDC launched a groundbreaking campaign to tackle all sources of mercury pollution, and we have already posted several successes. When the Environmental Protection Agency issued dangerously weak mercury pollution rules for chlorine manufacturers— a significant source of mercury pollution— NRDC sued the agency and forced it to revise the rules.When an EPA proposal undermined efforts to clean up mercury from coal-fired power plants, NRDC publicized how the plan would endanger Americans’ health. If the final plan remains too weak, we stand ready to take the EPA to court. And when the FDA proposed a mercury-infish advisory that did not say which fish were most contaminated or how much to give children, NRDC filled in the gap.We used the national press to name the most dangerous fish and offer tuna guidelines for children, and our specialists designed an online calculator that people can use to estimate their mercury consumption.We also enlisted NRDC activists to send thousands of messages to the FDA. Soon after, the FDA issued an improved health advisory. This year, NRDC conducted one of the first broad studies of environmental health risks in Latino communities, and our researchers uncovered some troubling findings. Our report, Hidden Danger: Environmental Health Threats in the Latino Community, documented that nearly two-thirds of Latino families live in communities with air so polluted it does not meet federal clean air standards. Latino children are more than twice as likely to have asthma as non-Latino children.And more than 1.5 million Latinos live along the U.S.–Mexico border, where a lack of potable water and sewage treatment has led to waterborne diseases. NRDC experts also found that despite these serious risks, government officials and the scientific community have largely overlooked the effects of pollution on the health of Latinos. NRDC is working to change that.We are collaborating with national and grassroots Latino advocacy groups, generating widespread press attention, and distributing brochures and running radio ads in Spanish and English to alert residents of Latino communities to environmental health risks and ways to combat them.We have also galvanized community members to demand greater environmental protections, and in April 2004, the Congressional Hispanic Caucus adopted several of our policy recommendations as part of its new push for legislation that addresses environmental threats in Latino communities.American seaports are the largest and most poorly regulated sources of urban pollution in the country. NRDC brought this fact to light, and now we are working to solve the problem of port pollution.We published a report in 2004, in partnership with the Coalition for Clean Air, documenting how port pollution leaves nearby residents—often lowincome people of color— vulnerable to asthma, cardiovascular disease, and lung cancer.The Port of New York and New Jersey, for instance, releases more tons of particulate pollution per day than 1 million cars on the road.We also outlined the best practices for reducing port pollution and demonstrated that greening port operations can be done with affordable, existing technology. Our findings generated significant media attention and prompted a number of port officials to meet with us to discuss implementing our recommendations.And thanks to a 2003 NRDC legal victory, the Port of Los Angeles this year became the first terminal worldwide to allow ships to plug in to shoreside power instead of continuously running their dirty diesel engines.The new system will prevent roughly 3 tons per day of smog-forming chemicals and soot from entering the air for each ship that plugs in. NRDC made great strides this year in clearing California’s air.We expanded our longstanding efforts to improve air quality around schools by helping pass the California Smog Free Schools Bill. The bill prohibits construction of schools within 500 feet of a freeway unless school district officials can prove that the location would not threaten children’s health.We also made sure Californians breathe fewer diesel fumes—a pollutant known to cause asthma and other respiratory illnesses as well as cancer—by targeting old engines that were grandfathered out of modern air standards. Instead of letting these dinosaurs pollute for decades, NRDC pressed the California Air Resources Board to pass new rules for diesel engines. Now owners of older garbage trucks, refrigerated trucks, portable diesel engines, and diesel generators must follow a tight schedule for reducing pollution from these engines.</t>
  </si>
  <si>
    <t>Wildlands</t>
  </si>
  <si>
    <t xml:space="preserve">Within just one year of launching our campaign to protect the lush hardwood forests of the Cumberland Plateau, NRDC has made impressive gains.The wild heart of the Cumberland Plateau—a trove of biodiversity to the west and south of Shenandoah and Great Smoky national parks— is under siege. In the past 20 years, neighboring forests have been liquidated to make newsprint, toilet paper, and other disposable paper products—products that could be made from recycled content instead.The threats to this rich forest ecosystem went largely unnoticed outside the region until NRDC named the Cumberland Plateau to our BioGems list of wild endangered places.We generated extensive press coverage, and soon after, the Tennessee state legislature proposed stricter regulations for the timber industry.To further improve how timber business is done in the region, we enlisted our citizen activists to write to paper giant Bowater, the largest landowner on the plateau.We are now engaged in negotiations with Bowater about better forestry practices.We also approached major paper buyers, and we persuaded Warner Music Group, the Philadelphia Eagles football team and its stadium, and others to demand paper products made with higher recycled content and with no virgin timber from the Cumberland Plateau.We will work on persuading more large-scale buyers to join this list as we build on NRDC’s track record of preserving wild forests with the help of consumer pressure. The Bush administration has repeatedly targeted the Arctic National Wildlife Refuge for oil development, but NRDC and our partners have blocked those assaults. Now, the White House has set its sights on the equally wild and spectacular Western Arctic Reserve. Formally known as the National Petroleum Reserve—Alaska, the reserve was set aside by Congress nearly a century ago to be tapped for oil only in time of dire need. Yet the Bush administration wants to plunder this wilderness for the short-term gains of its industry friends. In 2004, NRDC brought this giveaway to national attention by placing the Western Arctic on our BioGems list of endangered places. When the government began auctioning off the drilling rights to millions of acres of public land, NRDC went to court. The judge took our side and temporarily halted oil exploration. Meanwhile, the administration plans to allow drilling in the reserve’s Teshekpuk Lake region, home to a 30,000-strong caribou herd and the molting grounds for 30 percent of all Pacific black brant. In response, NRDC members and activists sent more than 138,000 comments opposing the plan. If the administration ignores this outcry, we will return to court. hanks in part to NRDC, taxpayers may no longer have to subsidize logging in the Tongass National Forest.The Forest Service has a long history of using taxpayers’ money to build and maintain logging roads in the wilderness. In 2001 alone, the agency handed over $36 million in subsidies to timber companies that wanted to log the Tongass. This spring, our coalition joined with Taxpayers for Common Sense and the National Taxpayers Union. Working together, we scored a victory for both the Tongass and fiscal responsibility by gaining the support of several congressional representatives who do not typically vote in favor of environmental causes. The result: In June, the House of Representatives passed a measure that would prohibit the Forest Service from spending money for logging roads in the Tongass.This was the first forest victory in the House in six years.We are now pressing ahead with our other work to protect the Tongass, including suing the administration to preserve the landmark “roadless rule,” which protects 58 million acres of U.S. forestland.Although roughly 90 percent of the public land in the Rocky Mountains is open to oil and gas development, the Bush administration wants to open still more, including some of our most treasured wildlands. NRDC has responded with force, filing lawsuits, generating national media attention, and mobilizing citizen action.We helped block the potentially disastrous White House-backed energy bill, which included provisions designed to make energy development the dominant use of public lands. We also challenged the Bureau of Land Management’s industryfriendly policies.When the agency proposed opening the grizzly bear habitat of Montana’s Rocky Mountain Front to drilling, it received nearly 50,000 comments in opposition, 30,000 of them from NRDC members and activists demanding protection for this incomparable area.When the bureau announced plans to allow drilling in New Mexico’s Otero Mesa, NRDC activists sent more than 50,000 comments. NRDC also filed several lawsuits designed to improve energy development practices. Our calls for responsible energy development have forged alliances with local ranchers and tribal governments, whose support will be critical as we continue fighting for our nation’s most precious wildlands. </t>
  </si>
  <si>
    <t>Water and Oceans</t>
  </si>
  <si>
    <t>The world’s fish populations are collapsing at alarming rates. Ninety percent of large fish such as tuna and swordfish have now vanished from the world’s oceans, thanks to industrialized fishing. NRDC has tackled this problem by fighting for improved fishing practices and for more marine protected areas, and in 2004 we achieved several successes. NRDC members and activists joined forces with anglers, and together we generated enough support to pass two critical California laws: one that restricts destructive bottom trawling in sensitive nursery grounds and one that makes California the first state to adopt the sound ocean management principles laid out by two prestigious national ocean commissions. In New York, New Jersey, and Connecticut, we helped block legislation designed to override marine protections. In New England, we brought a lawsuit to stop the overfishing of Georges Bank cod, already depleted to just 15 percent of healthy levels. In another move that will help restore sea life, we won a court victory forcing the National Marine Fisheries Service to create plans for rebuilding overfished species of Pacific rockfish.And on the international scene, we are working to promote a United Nations resolution that would place a moratorium on bottom trawl fishing on the high seas until sound governance is put in place to protect marine ecosystems. This year, NRDC and other groups won a significant victory in one of the biggest defensive battles over clean water safeguards in years. In 2003, the Bush administration announced plans to rewrite long-standing Clean Water Act rules, threatening to strip thousands of streams, wetlands, and other waters of environmental protections. NRDC, our conservation allies, and hunting and angling groups set to work educating the public and key decision makers on how the administration’s plan threatened the health of the nation’s waters.We also launched a grassroots effort to generate public protest.The administration received more than 130,000 comments on the new rules, and the vast majority of the comments opposed limiting the Clean Water Act. In the end, the administration bowed to public pressure and withdrew its plans to revise the rules that protect our streams and wetlands.We continue to fight additional efforts by the administration to remove Clean Water Act safeguards for the nation’s waters. Appalachian mountain streams will run freer and cleaner thanks to an NRDC court victory. In October, a judge agreed that the government should no longer cut corners to allow coal companies to bury West Virginia streams under mining waste.These companies blow up mountaintops to access coal seams.Although they replace some of the debris on the mountains, they dump the rest in nearby valleys, smothering streams under thousands of tons of waste.The Army Corps of Engineers—responsible for protecting America’s streams— has been rubber-stamping permits for mountaintop mining under a program intended only to allow the dumping of small amounts of waste.The vast amounts of waste from mountaintop mining, on the other hand, have destroyed more than 1,200 miles of Appalachian streams. NRDC and two West Virginia citizens groups sued the Corps for its destructive practices.The judge ruled that the government’s actions violated the Clean Water Act, and he barred the Army Corps from allowing companies to bury valleys using the program. Thanks to a groundbreaking NRDC court victory, it looks as if the San Joaquin River will no longer run dry, and 20 million Californians will have cleaner drinking water. For decades, the Bureau of Reclamation illegally starved the river of water downstream of Friant Dam. State law requires dam operators to release enough water to sustain downstream fish, and yet the bureau’s policies left entire stretches of the river bone dry. Sixty years ago, the San Joaquin was home to one of the Pacific Coast’s most vibrant salmon runs, but after years of water diversions for upstream farmers, the salmon runs collapsed. NRDC and other environmental and fishing groups took the bureau to court, and in 2004, a federal judge agreed that draining the river of water violated state law. Now the court will decide how and when the river will be restored. Bringing the San Joaquin back to life will have far-reaching environmental benefits: cleaner, more reliable irrigation water for downstream farmers, better water quality for 20 million Californians who rely on the river delta for drinking water, and the return of fishing jobs to the state.</t>
  </si>
  <si>
    <t>Air and Energy</t>
  </si>
  <si>
    <t xml:space="preserve">NRDC scored several major victories this year in our efforts to promote clean air and clean energy. First and foremost, we blocked the ruinous energy bill backed by the White House, which would have handed polluting energy companies exorbitant giveaways as well as exemptions from major environmental and public health laws. NRDC organized a broad, bipartisan coalition to defeat this handout to the energy industry. We also delivered a major blow to administration efforts to gut a key provision of the Clean Air Act.The administration tried to undermine the “new source review” regulations,which require power plants and factories to install modern pollution controls when they upgrade equipment. The administration wanted to allow 20,000 industrial plants to release more pollution. NRDC went to court, and in December 2003 a three-judge panel blocked the weakened rules from taking effect.We gained another major court win in January 2004 when we successfully argued that the administration’s rollback of an energy efficiency standard for air conditioners was illegal. Compared to the weaker administration proposal, the more stringent standard that we preserved will avoid the need for 48 more power plants and will save consumers $1 billion a year by 2020. Blocking Energy Rollbacks At the federal level, progress on the sustainable energy front was largely measured this year in prior gains staunchly defended. But our work in the states brought results that will speed the transition to cleaner power. NRDC has prompted California to change the way utilities are regulated so that they can earn profits not just from selling energy but from increasing efficiency as well.The state has also adopted the nation’s most aggressive energy efficiency targets, which will prevent the need to build 10 giant power plants and triple natural gas savings over the next decade. And thanks in part to NRDC’s prodding, the bipartisan Western Governors Association unanimously passed an energy plan that calls on member states to generate a large portion of their electricity—the equivalent of 40 large power plants—through clean energy by 2015 and to increase energy efficiency by 20 percent by 2020. NRDC is pushing for similar measures on the East Coast, where New York has recently adopted a requirement that 25 percent of the state’s electricity come from renewable resources. n 2003, NRDC helped move Congress an important step closer to real action on global warming when the Senate came just seven votes shy of passing the McCain-Lieberman Climate Stewardship Act.The last time the Senate voted on global warming policy—in 1997— not one senator voted in favor of implementing limits on heat-trapping pollution. NRDC has worked steadily since then to create this 180- degree shift. In 2003, Senator John McCain and Senator Joseph Lieberman introduced legislation to cap and reduce global warming emissions. NRDC legislative experts pulled out all the stops to persuade senators in both parties to vote for the bill.We enlisted NRDC members and activists, who sent 144,000 email messages and faxes supporting the bill to their senators. NRDC’s Environmental Entrepreneurs— influential business leaders committed to protecting the environment while advancing economic growth—met with senators to discuss the economic benefits of addressing climate change now. The combination of business leaders and citizen activists—not just the same old environmental choir—got the senators’ attention and brought us close to victory. NRDC will mobilize our allies once again when the bill returns for another vote. Meanwhile, NRDC played a key role in getting California to adopt the first-ever regulations to reduce global warming pollution in cars.We are also advising a coalition of East Coast governors on how to establish limits on heattrapping carbon dioxide emissions from power plants.And to further pressure power companies to address climate change, NRDC brought a lawsuit—one of the first of its kind—against America’s five largest global warming polluters. The suit against the electric utilities parallels a similar case filed by eight states and New York City and calls for court-ordered reductions in carbon dioxide emissions. </t>
  </si>
  <si>
    <t>For 20 years, the Environmental Protection Agency ignored highly toxic waste in Newark Bay, New Jersey. Even after scientists declared the bay the most extensively dioxin-contaminated waterbody in the United States, the government did nothing to clean it up.Then, in November 2003, NRDC served notice of its intent to sue the polluters: Occidental Petroleum and Maxus Energy.These companies produced Agent Orange in the 1950s and 1960s, and their plants released enormous amounts of the most toxic form of dioxin into the Passaic River and Newark Bay. Even after the EPA named the neighboring Passaic River to its Superfund list of toxic waste dumps in immediate need of cleanup, the agency did not force the polluters to address the Newark Bay contamination.The agency ignored ample evidence that high dioxin levels had been found in the bay’s blue crabs and fish—which local residents routinely eat. Finally, just 90 days after NRDC filed our intent to sue, the EPA, Occidental, and Maxus entered into a consent order requiring a full study and cleanup of Newark Bay. NRDC will closely monitor the EPA’s enforcement of this agreement to ensure that it holds the polluters to rigorous standards and tight timelines. Thanks in large part to NRDC, New York City resumed its full recycling program in April 2004. Just two years before, the city suspended glass and plastic recycling because Mayor Bloomberg said it cost too much money. But a year into the suspension, NRDC experts revealed that the city had not saved the $40 million it predicted. Our research helped persuade New York’s businessman mayor that recycling makes economic as well as environmental sense, and he agreed to restart the recycling program. NRDC and our partners also helped convince the city to make recycling even more cost effective by entering into a 20-year contract with a private company. In the past, the city sent most of its recyclables to outdated processing plants on the basis of shortterm contracts that gave plants little incentive to invest in new technology and left the future of recycling on shaky ground. In contrast, the city’s new 20-year commitment has inspired the company to build a $25 million high-tech plant in Brooklyn. Once the plant opens, the cost of processing a ton of glass, plastic, and metal recyclables will start at roughly $48 and then decline, while the cost of shipping a ton of garbage to landfills is $70 and will continue to escalate. Los Angeles has fewer parks than any other major city in the nation, but this year NRDC helped score two major victories for open space.Thanks to NRDC and a broad coalition of local groups, the stunning oak woodlands of the Ahmanson Ranch and the lush Ballona Wetlands will now be preserved for park-hungry Los Angeles residents to enjoy. Both of these gems are critical to the health of Santa Monica Bay. But the Ahmanson Ranch at the top of the Malibu Creek watershed was slated to be carved into thousands of homes and two golf courses.At the Ballona Wetlands adjacent to Marina del Rey, developers planned to fill in 200 acres of coastal salt marsh and nesting grounds for migratory birds.To prevent the loss of these vital habitats, NRDC and others pressured Sacramento decision makers to purchase the land with state bond money, and we helped persuade the developers to negotiate with the state.Thanks to these broad-based efforts, the state and the developers ironed out the deals. Now, the Los Angeles area will be a lot greener.</t>
  </si>
  <si>
    <t>Nuclear</t>
  </si>
  <si>
    <t>In 2004, NRDC proved that the government cut corners on public safety at the nation’s proposed high-level nuclear waste dump.The Yucca Mountain facility in Nevada is slated to house 77,000 tons of spent nuclear fuel and high-level radioactive waste. Congress ordered the EPA to make its environmental protection standards for the Yucca Mountain site consistent with the rigorous, researchbased recommendations of the National Academy of Sciences.The most important academy recommendation calls for radioactive waste to be isolated by stable rock formations—not man-made structures. But in 2001, the EPA issued a health effects standard that relied solely on man-made structures and that lasted an arbitrary 10,000 years—not the entire time the waste will be radioactive. NRDC brought the EPA to court, and a three-judge panel ordered the agency to write a scientifically sound standard. NRDC also worked hard to preserve our 2003 court victory that blocked the Department of Energy from reclassifying high-level nuclear waste as “incidental” at three storage facilities. Our lawsuit prevented the government from walking away from this radioactive mess, but in 2004, Congress partially reversed the court’s decision through legislation—making the high-level waste sites in South Carolina and Idaho exempt from the decision, although not the site in Washington. NRDC will continue fighting to make the government safely dispose of this highly radioactive waste. Despite the end of the cold war, the Bush administration continues to spend billions of dollars on nuclear weapons programs that make the United States more vulnerable, not more secure.This year, NRDC published two reports aimed at showing the American public just how aggressive and expensive those policies are. In the first report, NRDC revealed that several Department of Energy nuclear weapons projects are billions of dollars over budget and years behind their goals. And despite record deficits, the administration wants to spend double what was spent a decade ago on nuclear weapons.The report drew attention from key members of Congress, which later denied the administration’s funding requests for a controversial nuclear bunker buster and other research on new nuclear weapons.We also released a report detailing the Bush administration’s plans to modernize U.S. nuclear forces, deploy untested missile defenses, and expand the list of nations that the military could target with nuclear weapons.The result of these policies: Progress in curbing proliferation has stalled, while the administration is diverting resources away from protecting the American public from terrorist threats. Our report includes recommendations for a responsible nuclear weapons policy, and NRDC will press Congress to pass them.</t>
  </si>
  <si>
    <t>International</t>
  </si>
  <si>
    <t>Decades of research have shown that air pollution, contaminated drinking water, and other environmental hazards endanger public health.What many Americans may not realize, though, is that these environmental problems also affect our national security and economic stability.When water, trees, and fertile soil become scarce, tensions can escalate and countries become vulnerable to unrest and violence. Global warming could cost U.S. cities billions of dollars in flood control alone. Yet the national—and global— implications of these environmental challenges are generally ignored by America’s political leadership. In 2004, NRDC launched the Earth Legacy campaign to put global environmental problems on the national radar and on the congressional agenda.Together with leading foreign policy and environmental experts, we are pressing Congress to establish a commission to review scientific research on the global environment and assess the impact of the deteriorating environment on national security. The findings of this commission will provide a blueprint for U.S. efforts to protect the earth. RDC has been advising Chinese officials on ways to meet their burgeoning energy needs through demand-side management—reducing demand through energy efficiency measures instead of building new power plants. In 2004, we gained impressive ground when we helped develop a national energy efficiency plan that could save more than five times the capacity of the Three Gorges Dam. After China suffered a series of blackouts, NRDC experts met with highlevel government officials to describe how energy efficiency helped steer California out of an energy crisis in 2001. Soon after, the National Development and Reform Commission— China’s most powerful government agency—asked NRDC to submit a report on energy efficiency measures.When the commission drafted an efficiency policy, it asked NRDC for our input before releasing it—an unusual move considering the government rarely invites public comment.The commission’s final plan for making energy efficiency a national priority included several of NRDC’s recommendations.We are now working closely with Shanghai and Jiangsu to implement this demand-side policy. We have also asked NRDC’s Environmental Entrepreneurs— influential business leaders committed to protecting the environment—to offer expertise and financial backing to help China realize its sustainable energy plan.</t>
  </si>
  <si>
    <t>Green Buildings</t>
  </si>
  <si>
    <t>2003 Annual Report</t>
  </si>
  <si>
    <t>W All in a Day’s Work: Solving Global Energy ENERGY SOLUTIONS IN ACTION hile the Bush administration continues to intensify America’s oil dependence and deny global warming, NRDC has put proven solutions to these environmental threats into action. This year, NRDC opened our Southern California office as a model of green building—an approach to building that emphasizes environmental sustainability and energy efficiency. Green buildings represent a significant source of energy savings. While conventional buildings consume about 40 percent of America’s energy use each year, green buildings can reduce energy consumption by up to 70 percent. All of NRDC’s offices show that at the same time green buildings reduce energy use, they increase comfort, aesthetics, and cost-effectiveness. NRDC also works at the policy level to bring these energy savings to all Americans. For instance, NRDC has transformed the construction market by helping to draft the LEED (Leadership in Energy and Environmental Design) standards for the U.S. Green Building Council. Within just four years of initiating the standards, nearly 5 percent of all new commercial construction in the United States has signed up to follow these criteria, and LEED has become the de facto construction standard for all new federal buildings. Considering that constructing and operating buildings has greater environmental impact than any other human activity —buildings use twice as much energy as cars and trucks, for example—the potential environmental benefits are enormous. Thanks to suburban sprawl, Americans’ vehicle use has more than tripled in the last three decades. Yet smart-growth communities— those that offer walkable neighborhoods, housing near jobs, and access to public transportation—can help residents save both gas and time. In fact, EPA research shows that residents of one smartgrowth development in Atlanta use half the transportation energy of those in a typical sprawling development. That’s why NRDC located our Southern California office in downtown Santa Monica close to several transit lines. NRDC is also implementing smartgrowth solutions on a national scale. We are helping make Location Efficient Mortgages® available to offer favorable lending terms to home buyers in energyefficient communities, and we are expanding the LEED system to reward smart-growth development. And this year, we worked to save public transit and smart growth programs in the massive federal transportation bill. NRDC’s Southern California office—named after trustee Robert Redford—is as at the forefront of green building design. We chose an existing structure adjacent to Santa Monica’s pedestrian center to take advantage of existing services and to avoid building on undeveloped land. Then we redesigned it to conserve water and energy and showcase environmentally sound materials. On the ground floor of the building, we constructed the David Family Environmental Learning Center and the Leonardo DiCaprio E-Activism Zone as public resources. The result is a building that’s not only sustainable, but highly economical, educational, and livable as well. 1. We reduced our overall energy consumption by nearly 60 percent and met another 20 percent of our needs with photovoltaic cells on our roof. (On sunny days, these photovoltaic panels generate more electricity than we need.) 2. As a result of high-efficiency lighting fixtures, lamps, and ballasts, our office uses about 70 percent less energy for lighting than a standard office. 3. We purchase renewable energy certificates to offset pollution from our remaining electricity needs. As a result, powering our office adds no greenhouse gases to the atmosphere. 4. We installed efficient fixtures, native plants, and rainwater storage to reduce our overall water consumption by more than 60 percent. 5. Daylight and natural ventilation flood the space with fresh air and natural light. All of our paints, adhesives, and other materials give off zero or low levels of harmful gases. 6. All wood and lumber products in NRDC’s building are certified by the Forest Stewardship Council as coming from sustainable forests. Energy Efficiency in Daily Life NRDC’s southern California office takes advantage of the most energy efficient heating, air conditioning, and computer systems. But we didn’t stop there. This year, NRDC also helped make a number of wasteful everyday devices more efficient for everyone. For instance, there is one soda vending machine for every 100 Americans, yet these unregulated machines use 10 times more energy than the average refrigerator. NRDC succeeded in changing this. We persuaded the Coca-Cola and Pepsico companies to purchase machines that use up to 50 percent less energy than prior models, thanks to more efficient compressors, fans, and lighting. Once all soda machines meet new efficiency guidelines, our nation could save over 5 billion kilowatt hours per year— enough to power the refrigerators in more than 10 million homes.</t>
  </si>
  <si>
    <t>In the summer of 2002, the nation’s largest city suspended glass and plastic recycling because the mayor said it cost too much money. One year later, New York City is on course to fully restore its recycling program, thanks in large part to the NRDC experts who showed that recycling is in fact cost-effective. Our role in this remarkable turnaround started when the city claimed that cutting recycling would save $40 million over the fiscal year. NRDC’s analysis of Sanitation Department figures helped reveal that the city had saved a mere fraction of that amount. We promptly took this news to the press so that New Yorkers would know the truth about recycling costs. NRDC also helped spur new private-sector interest in the recycling program, leading one company to pay the city $5.10 per ton for its metal and plastic recyclables. As a result, the city will generate revenue from recycling these materials for the first time in its history. Thanks to these efforts, plastic recycling has already been restored, and glass is slated to resume in April 2004. To ensure that New York's curbside program remains on track and continues to expand, NRDC is working to advance reforms that will turn recycling into an even better money maker for the city. This year, NRDC helped win the long battle to preserve the New Jersey Meadowlands, one of the last natural refuges within sight of New York City. At 8,000 acres, the Meadowlands is the largest wetlands complex in the Northeast, serving as a huge natural water filter and providing critical wildlife habitat uncommon in the densely developed environs. Nonetheless, a mall developer wanted to pave much of the Meadowlands in what would have been the largest regional fill of a wetland since the passage of the Clean Water Act. NRDC opposed the proposal during the permitting process, conducted aggressive media outreach, and worked with officials to demonstrate that alternative dry-land sites exist for the mall that would require no wetland destruction. The result: the developer will build on an existing commercial site and donate the Meadowlands property to the state for an environmental park. In a separate initiative focusing on the New York metropolitan area, we released From Cape May to Montauk: A Coastal Protection Report Card, a report grading the pollution control and sprawl management approaches of more than 175 coastal communities. Our research showed that while the area’s water quality is generally better than it was 30 years ago, much work remains to be done to preserve coastal habitat and shrinking greenspace. Securing Health Care for Homeless Children Homeless children in New York City who suffer from asthma may breathe easier because of an NRDC legal victory. Working with other groups, we reached a favorable settlement in a lawsuit brought to force the city and state of New York to provide federally mandated diagnosis and treatment services for homeless children with asthma. Diesel emissions and fumes from pesticides, cleaning products, and paint all play a role in the sharp increase in asthma cases in the last few decades. Many thousands of vulnerable asthmatic children will be diagnosed and treated as a result of the settlement. Creating a Green Port in Los Angeles NRDC achieved a major triumph for residents of Los Angeles this year by forcing the city’s enormous shipping port to clean up its practices. The port is one of Southern California’s biggest polluters, yet it remains virtually unregulated. In particular, the port is a dieselemissions hotspot because of pollution from trucks, service vehicles, and container ships. The surrounding low-income communities have borne the burden of port-related pollution, which studies link to a variety of illnesses, including cancer. When the port wanted to expand operations, local groups asked NRDC to step in and help transform the project from an environmental nightmare into an environmental model. Thanks to an NRDC lawsuit, the port has agreed to switch from diesel vehicles to cleaner alternative-fuel yard trucks. Even more groundbreaking, the port will enable ships to plug in to electric power at the dock to avoid idling their diesel engines. The port must also set aside $50 million to fund additional improvements in air quality and to create parks and open space for the community. When all of NRDC’s terms are implemented, Los Angeles will have the greenest shipping terminal in the United States.</t>
  </si>
  <si>
    <t>NRDC’s Dump Dirty Diesels campaign won a groundbreaking victory in April when the EPA unveiled a proposal to cut pollution from nonroad dieselpowered vehicles, including tractors, bulldozers, and other farming and construction equipment. These machines pollute far more than their on-road cousins, but when the new rule goes into effect, their emissions will plummet. Diesel soot particles, for example, will drop by 90 percent. This will help save an estimated 9,600 lives per year and avert tens of thousands of asthma-related emergency room visits for children. It will also help energize an ongoing technological revolution in diesel emissions control that will generate even safer, more costeffective engines. For the past several years, NRDC has played a critical role in developing this off-road diesel proposal. We persuaded policy experts and the public that diesel emissions pose a serious health problem, we worked closely with EPA staff to draft the proposal, we helped build support for it among environmentalists and oil refiners alike, and we galvanized the support of tens of thousands of NRDC members and activists who filed comments. The next step: ensuring that the rule is finalized on schedule in 2004. How safe is your drinking water? For residents of 19 of the nation’s largest cities, NRDC was ready with an answer this year. In our What’s On Tap? report, NRDC graded cities’ water quality, as well as their efforts to protect drinking water sources and inform the public about potential health hazards. For water quality in 2001, only Chicago rated excellent, five cities rated good, eight rated fair, and five rated poor. Our research concluded that because of pollution, deteriorating pipes, and outdated treatment, tap water in some cities could pose health risks, and that if steps are not taken now, our drinking water will get worse. Our study also showed that Bush administration efforts to dismantle the Clean Water Act, Superfund, and other laws will only further jeopardize water quality. NRDC also won an important victory this year in our effort to remove arsenic from drinking water. Just after his inauguration, President Bush suspended a new arsenic standard—the first revision to arsenic regulations in 59 years. But pressure from NRDC and others forced the EPA to implement the stricter rule. When the state of Nebraska challenged the rule in court, NRDC helped the EPA defend the standard and won a unanimous ruling in favor of the new restrictions. Helping People Breathe Easier NRDC posted important gains this year in clamping down on air pollution. In January, we successfully challenged a Department of Transportation effort to open the U.S. border to Mexico-based commercial trucks without studying the resulting environmental harm. That ruling came on the heels of a significant win in California: the adoption of a new regulation prohibiting school buses from idling their engines on or near school property, a common but unhealthy practice. NRDC also played a lead role in persuading the state of California to pass its own law requiring much cleaner fuel for nonroad diesel-powered vehicles. The new law puts this cleaner fuel in place years ahead of the EPA schedule for the rest of the nation. Until NRDC intervened, chemical manufacturers were selling American consumers a dangerous family of pesticides that should have been banned from the market years ago. The chemicals, called organophosphates, interfere with the human nervous system and are particularly unsafe for infants, toddlers, and seniors. But most Americans did not know the risks and used these chemicals liberally in their homes and on their lawns. One of them, Dursban, was the most widely used pesticide in American homes. NRDC’s successful effort to end this widespread use of organophosphates started in 1996 when we helped pass a law requiring the EPA to review them. When the agency failed to complete the scientific studies by a deadline required under the law, NRDC took the matter to court and won. The muchdelayed studies revealed high health risks for the people applying the pesticides and dangerous residues lingering in homes after their application. The eventual result of NRDC efforts: nine of twelve organophosphates, including Dursban, have been restricted or banned outright, and the remaining three are coming up for review. To offer consumers an alternative, NRDC is working with local governments in California to create a certification program for healthier pest-control services.</t>
  </si>
  <si>
    <t>The Pew Oceans Commission, a blue-ribbon panel that includes NRDC President John Adams, concluded this year that the nation’s oceans are in a state of silent collapse, but that solutions exist for halting the decline. NRDC is rising to this major environmental challenge with our oceans initiative to restore ocean life and ecosystems through viable, common-sense solutions. We have already made impressive gains in tackling some of the gravest problems. Overfishing, for instance, has depleted countless fish species. To restore ocean fish populations, NRDC has targeted bottom trawling, the marine equivalent of strip-mining. The heavy nets used to trawl the ocean floor harm fish and habitat alike, and so NRDC has gone to court to halt this destructive practice. This year, in response to NRDC’s repeated legal victories and the dire condition of rockfish populations, officials finally banned bottom trawling in large areas off the Pacific coast. This year also brought new evidence of just how effective solutions-based strategies are: scientists announced the remarkable news that after a drastic decline, North Atlantic swordfish are returning to healthy levels, thanks to lower fishing quotas prompted in part by NRDC’s Give Swordfish a Break consumer campaign. NRDC won a resounding victory for whales and other marine life in August 2003 when a federal court rejected the U.S. Navy’s plan to deploy its dangerous new low frequency active sonar system across most of the world’s oceans. Scientists believe that blasting such intense sound over large expanses of ocean could harm entire populations of whales, dolphins, sea turtles, and other species that rely on sound to eat and breed. NRDC brought suit against the Navy and won. The judge said that the Bush administration had violated several environmental laws when it gave the Navy permission to operate the system worldwide. The road to this impressive legal victory was paved with citizen action: NRDC’s members and activists sent tens of thousands of messages protesting the sonar, at one point driving the Navy to unplug its fax machines. NRDC’s BioGems Campaign to save wild places won another major victory this year when we helped save the Araguaia River from an enormous dam complex. Flowing through the heart of the Brazilian Amazon, the Araguaia is home to rare pink and Tucuxi dolphins and at least 20 fish species that are found nowhere else on earth. When a group of corporations proposed a series of dams that would choke the river and displace local people, NRDC mobilized BioGems Defenders to send 21,000 email messages to aluminum giant Alcoa protesting the dam project. NRDC staff members also worked with local groups to persuade the Brazilian government to oppose the dam. Our efforts paid off in late 2002 when the government declared that the dam would not meet environmental standards, and Alcoa and other aluminum companies abandoned the project. Protecting California’s Water NRDC took the case for clean water to the voters of California in late 2002, playing a lead role in the passage of Proposition 50, a statewide bond measure setting aside $3.4 billion to improve and protect California’s water resources. The proposition passed with 55 percent of the vote after NRDC helped draft the measure and organize support for it. The bond will fund efforts to protect the coast, restore the health of the rivers that feed San Francisco Bay and its nearby salmon fisheries, improve the quality of drinking water in the state, and more. Curbing Stormwater Pollution Thanks to NRDC’s skillful litigation, cities can no longer write their own permits for water pollution. Twenty-five years of NRDC efforts had brought stormwater pollution—that nasty combination of rain, oil, trash, and toxic chemicals that flows into drains—into tighter federal control. Yet under the Bush administration, the EPA issued a new rule that allowed cities to decide how much pollution they could release into waterways, but did not require the EPA to review or enforce these self-written permits. And because the rule stripped away all public participation, people had no role in deciding how much their cities were dumping. NRDC took the EPA to court, and now the government may only issue permits that meet Clean Water Act standards and incorporate public scrutiny.</t>
  </si>
  <si>
    <t>At the start of 2001, about 5,000 people belonged to NRDC’s online action network. Today, our Internet activists number more than 400,000 and, together with more than 550,000 NRDC members, form a powerful force for change. And not a moment too soon. With a majority in Congress willing to greenlight White House policies that favor corporate giants over Americans’ health and natural heritage, an informed and activated citizenry is an essential counterweight to the influence that industry lobbyists wield. This year, NRDC members and activists brought their collective power to bear in many environmental debates. Our members signed more than 250,000 petitions asking the president to pursue a clean energy future and to enforce our environmental laws. Our BioGems Defenders helped fend off energy development in the Arctic National Wildlife Refuge and Utah’s redrock country. Environmentalists used NRDC’s website to reach government and business leaders on global warming, diesel pollution, nuclear waste storage, energy policy, and marine mammal protection. In California, activists helped to win a ban on destructive longline fishing and to rally support for a $3.4 billion water bond. In a difficult era for environmental protection, the speed of our work has gone from fast to furious. Our dedicated members and activists have more than kept pace. The Bush administration has made a habit of gutting bedrock environmental laws by changing seemingly obscure technical regulations. This year, NRDC responded by broadcasting to the American people the enormous consequences of these decisions for their daily lives. For instance, when the administration tried to dismantle the Clean Water Act, we ran television ads tailored to specific states explaining what the slashing of safeguards against wetland destruction, sewage overflow, mining waste, and factory farm pollution would mean for local lakes and rivers. NRDC water experts also worked closely with both grassroots organizations and top-level officials to mobilize a state-based protest. The result: of the 42 states that submitted comments on the proposed changes to the Clean Water Act, 39 opposed them. NRDC’s multiple efforts to protect the Clean Water Act were seamlessly coordinated, thanks to our new advocacy center. We organized the advocacy center in 2003 to block the attack on our landmark environmental laws by coordinating some of NRDC’s best tools: an expert staff, 1 million members and activists, media outreach, and a network of influential people who help NRDC push for proenvironment action. NRDC’s communications staff had another successful year of inspiring citizen action by bringing critical environmental stories to the newsroom. For instance, in the spring of 2003, NRDC exposed a shocking Bush administration method for undermining environmental protections. Regulations undergo cost-benefit analysis, and when the administration declared that the lives of seniors are worth less than the lives of others in this cost-benefit analysis, it hoped to minimize the benefits of life-saving environmental regulations. NRDC media experts got the word out, quickly and loudly. After we generated extensive media coverage of the “senior death discount,” senior citizens from across the country protested at six related EPA hearings. By summer, the White House was forced to back off from the approach. This year, the Bush administration asked Congress to exempt the Department of Defense from some of our nation’s most important environmental laws: the Clean Air Act, the Endangered Species Act, the Marine Mammal Protection Act, the Superfund law, and others. Since the Pentagon manages vast areas of land, this attempt to raise itself above our nation’s laws holds enormous consequences. To head off this harmful legislation, NRDC worked closely with environmental proponents in Congress and enlisted the aid of influential NRDC members to meet with key swing voters. NRDC activists also sent more than 120,000 faxes and email messages opposing this political end run. Thanks to these efforts, we were able to block exemptions to the Clean Air Act and other public health laws, but the Defense Department succeeded in evading important provisions in the laws that protect marine mammals and endangered species. NRDC is not giving up the fight. Influential leaders from both parties have said that they will work to reverse the exemptions, and NRDC is already shoring up the public activism and political support needed to succeed.</t>
  </si>
  <si>
    <t>NRDC has taken the lead in blocking the Bush administration’s most sweeping effort to roll back environmental protections: its assault on the Clean Air Act. As soon as the administration unveiled its socalled Clear Skies initiative, NRDC analysts revealed that it was in fact a retreat from progress we had already made in cleaning the air. When the administration submitted the plan to Congress, NRDC demonstrated to many on Capitol Hill and in the media that the initiative would usher in weaker enforcement and dirtier air, allowing for more pollution in exchange for bigger energy industry profits. NRDC analysts quickly became regarded as the experts on the intricacies of the bill, and our work helped raise substantial bipartisan opposition to the plan. Separately, we filed lawsuits to challenge another administration handout to industry: weakening the “new source review” regulations that require power plants and factories to install modern pollution controls when they upgrade equipment. The administration rewrote existing rules with its industry friends in mind, introducing a series of accounting gimmicks and loopholes that will allow 20,000 industrial plants to release more pollution. In addition to our pending lawsuits, we launched a media campaign that landed this seemingly technical but hugely important issue on front pages across the country. Helping Break the Chain of Oil Dependence America’s swelling thirst for oil is one of our leading economic and national security problems—we spend $20 billion a year for oil from the Persian Gulf alone—yet simple, cost-effective vehicle technologies exist that can cure our dependence on oil. NRDC is fostering these solutions by tackling our oil dependence at its source: Detroit and Washington. To pressure automakers, we worked with the Detroit Project to produce a slick television ad that generated national press coverage of Detroit’s fuel-efficiency failure. In Washington, we helped write a measure calling on the federal government to save 1 million barrels of oil per day. Backed by research showing we have the know-how to achieve these savings, and by tens of thousands of messages from NRDC members, the bill sailed through the Senate 99 to 1. Although the measure fell prey to subsequent energy bill negotiations, this victory shows that lawmakers finally recognize that ending our oil dependence is critical for our economy and national security. Building on these successes, we will continue our work to revolutionize the vehicle industry. With President Bush digging in his heels against federal action to counter global warming, NRDC is working at all levels of government, in the press, and with diverse partners to put solutions in place. We answered administration cries of “more study needed” by publicizing broad scientific agreement that the problem is real and urgent. We exposed the president’s “Clear Skies” initiative for ignoring global warming pollution from power plants and gained support for two Senate bills that would tackle it. And when the EPA renounced its authority to regulate CO2, we organized a protest that drew coverage on the major news channels—then we prepared a lawsuit. But fighting back is not enough. To move forward, we are rallying leadership at the state level. This year, following a blueprint NRDC helped design, New York Governor George E. Pataki launched the Maine-to-Maryland carbon cap initiative, the first regional effort to drive down global warming pollution. Together, the 10 states in the initiative are the third largest source of CO2 in the world, so the initiative holds great promise. And it has already inspired West Coast governors to consider a similar plan. To raise awareness across the country about global warming, we enlisted the Rolling Stones to perform a free concert. We also formed a partnership with the National Ski Areas Association, a collaboration that brought a cadre of resort owners to Capitol Hill to lobby for a bill to control global warming emissions. This unprecedented show of concern from a sector of the U.S. economy with a clear stake in policies that “Keep Winter Cool” helped to earn support for the bill in both parties, demonstrating that even without the leadership of our president, we can make progress.</t>
  </si>
  <si>
    <t>NRDC won another victory this year for the grizzly bears, gray wolves, Queen Charlotte goshawks, and other wildlife that call Alaska’s Tongass National Forest home. These imperiled species rely on the Tongass’s oldgrowth spruce, hemlock, cedar, and pine rainforest to survive in southeast Alaska. But their habitat became threatened when the Bush administration refused to defend against legal attacks on the “roadless rule,” a landmark measure that protects 58 million acres of U.S. forest land. The administration’s goal: to let the courts dismantle the rule, opening pristine lands to logging. NRDC, however, went to court to defend the roadless rule in the administration’s stead. In December 2002, a federal appeals court sided with us and reinstated this vital piece of forest protection. The rule is still under attack in other cases, and the administration has just created a temporary Tongass exemption from the roadless rule, but NRDC has litigation in the works to block the rollbacks and protect these wild animals and their Alaskan rainforest habitat. Fighting Bush administration-backed efforts to drill for oil in the Arctic National Wildlife Refuge has become a perennial challenge for NRDC and the environmental community. In March, we helped persuade the Senate to reject drilling, thanks in part to the NRDC members and activists who sent more than 60,000 email messages before the vote. The narrow win was especially impressive because it came on the eve of war in Iraq, with the administration portraying the drilling of American lands as key to national security. Two weeks prior, a congressionally authorized study by the National Academy of Sciences confirmed that past drilling in Alaska’s North Slope had caused substantial environmental and cultural damage. NRDC’s Lisa Speer served as the environmental community’s only representative on the study committee, and her briefings played a key role in swaying undecided senators. Saving the Grizzly In the early nineteenth century, as many as 100,000 grizzly bears roamed the American West; today, roughly 1,000 survive in the lower 48 states. And even as logging, drilling, and other human activities drive grizzlies nearer to extinction, the Bush administration is threatening to remove the Yellowstone grizzly from the Endangered Species List. NRDC’s wild bears project, launched in 2003 under the direction of nationally known bear conservation expert Louisa Willcox, is working to maintain the lifesaving ESA protections for the grizzly and to protect grizzly habitat. First on the agenda has been protecting two critical habitat areas from urgent threats: the Cabinet-Yaak region in Montana from a gold mine, and the wilderness corridor between Yellowstone and Alberta’s Castle-Bighorn from oil and gas drilling. The Bush administration continues its efforts to give oil and gas companies the run of Western public lands. Most recently, the White House targeted Wyoming and Montana’s Powder River Basin, fast-tracking what is now the largest oil and gas development project ever approved on federal lands. NRDC has fought this destructive project at every stage, and we are now in court challenging the administration’s hasty and incomplete environmental review. Meanwhile, not satisfied that Interior Department personnel would act quickly enough, the president’s handpicked staff at the White House Council on Environmental Quality strategized—behind closed doors—how to further expedite oil and gas development. Thanks to NRDC’s breaking the story to the press, the White House backed down and agreed to hold public meetings. NRDC has also intervened in the administration’s attempt to undermine protections for millions of acres of Western wildlands, a move that could open the door to extensive roadbuilding and still more drilling and mining. With the administration renouncing its very authority to identify future wilderness areas, NRDC is fighting back in court and rounding up public support in the West.</t>
  </si>
  <si>
    <t>Preserving Forests through International Agreements This year, NRDC employed international negotiations— and lawsuits—to protect critical South American rainforests. For instance, NRDC seized on negotiations between the United States and Chile to protect the Olivillo Coastal Forest—South America’s only remaining intact coastal evergreen rainforest—from a highway construction project that would have opened the forest to clearcutting.We pressed U.S. and Chilean negotiators to ensure protections for Olivillo and then backed the request with thousands of email messages from BioGems Defenders.The one-two punch worked, and this spring, the Chilean government agreed to halt the highway project. We used a similar strategy to protect Peru’s mahogany forests from illegal logging—helping persuade the U.S. government to support protections against the illegal mahogany trade during international negotiations. Back in U.S. courts, NRDC and our partners also won a lawsuit halting the release of illegal shipments of mahogany being held in U.S. ports, thus deflating the trade in illicit rainforest harvest. Holding Nations Accountable Perhaps the most glaring weakness of international environmental diplomacy is the failure of the United States and other governments to fulfill their promises. Starting with the Rio Earth Summit in 1992, NRDC has reported on the gap between what nations say in international agreements and what they do. The international community took notice, and this year’s United Nations summit in Johannesburg on sustainable development focused on implementing environmental agreements. NRDC representatives at the summit helped governments make practical plans for removing lead from gasoline and improving drinking water. We are monitoring their progress and will continue to pressure the U.S. government to make good on its Johannesburg promises. The spectacular corridor of towering snowy peaks, deep forested valleys, and windswept grasslands known as the CastleBighorn in the Canadian Rockies provides a critical undeveloped pathway for bears, wolves, and cougars—the large tracts of pristine habitat they need to survive. But energy and timber companies are pressing Alberta’s government for drilling and logging rights in the area. So this year, NRDC named the CastleBighorn as a BioGem, moving citizen activists to pressure corporate leaders and local officials to protect the area. Bringing further attention to the problem, NRDC issued America’s Gas Tank: The High Cost of Canada’s Oil and Gas Export Strategy, a comprehensive report on the impact of oil and gas drilling on Canada’s wilderness, wildlife, and public health.</t>
  </si>
  <si>
    <t>Over the past half century, U.S. nuclear weapons facilities have generated some 100 million gallons of high-level radioactive waste. By law, it is all headed for permanent disposal in a deep underground repository, but in the meantime, it is stored in 251 huge underground tanks near the Columbia River in Washington, the Snake River Aquifer in Idaho, and the Savannah River in South Carolina. Distressingly, the government has been illegally cutting corners on cleanup at these temporary storage sites. NRDC joined with the Yakama and Shoshone-Bannock nations and a local environmental group in filing a lawsuit challenging the government’s handling of the waste. In June 2003, a federal judge sided with us, ruling that the Energy Department had violated the law by classifying high-level nuclear waste as “incidental,” a grossly inaccurate classification that would have allowed the department to abandon the waste in corroding tanks. NRDC is actively defending this legal victory from Energy Department efforts to appeal the ruling and circumvent it with legislation. For years, government agencies have had access to high-resolution satellite imagery, but only recently has the technology become commercially available. NRDC nuclear experts are at the cutting edge in using these detailed photos from space to produce powerful pictures of security and environmental hazards. Over the past few years, our scientists have used the photos to assist in calculating the effects of weapons of mass destruction in several global hotspots. This year, during the lead-up to the U.S.-Iraqi war, NRDC scientists used the imagery to take a cleareyed look at the potential consequences of using biological, chemical, or nuclear weapons. During the war, we analyzed sites alleged to house weapons of mass destruction and produced images of Baghdad before and after U.S. bombing runs. NBC News used some of NRDC’s imagery in its national news broadcasts. NRDC scientists have found that satellite imagery can demonstrate other environmental risks as well. For instance, we are currently using satellite photos to illustrate mercury pollution from power plants as it works its way toward rivers and drinking water sources.</t>
  </si>
  <si>
    <t>2002 Annual Report</t>
  </si>
  <si>
    <t xml:space="preserve">NRDC has taken the lead in blocking the Bush administration’s most sweeping effort to roll back environmental protections: its assault on the Clean Air Act. As soon as the administration unveiled its socalled Clear Skies initiative, NRDC analysts revealed that it was in fact a retreat from progress we had already made in cleaning the air. When the administration submitted the plan to Congress, NRDC demonstrated to many on Capitol Hill and in the media that the initiative would usher in weaker enforcement and dirtier air, allowing for more pollution in exchange for bigger energy industry profits. NRDC analysts quickly became regarded as the experts on the intricacies of the bill, and our work helped raise substantial bipartisan opposition to the plan. Separately, we filed lawsuits to challenge another administration handout to industry: weakening the “new source review” regulations that require power plants and factories to install modern pollution controls when they upgrade equipment. The administration rewrote existing rules with its industry friends in mind, introducing a series of accounting gimmicks and loopholes that will allow 20,000 industrial plants to release more pollution. In addition to our pending lawsuits, we launched a media campaign that landed this seemingly technical but hugely important issue on front pages across the country. Helping Break the Chain of Oil Dependence America’s swelling thirst for oil is one of our leading economic and national security problems—we spend $20 billion a year for oil from the Persian Gulf alone—yet simple, cost-effective vehicle technologies exist that can cure our dependence on oil. NRDC is fostering these solutions by tackling our oil dependence at its source: Detroit and Washington. To pressure automakers, we worked with the Detroit Project to produce a slick television ad that generated national press coverage of Detroit’s fuel-efficiency failure. In Washington, we helped write a measure calling on the federal government to save 1 million barrels of oil per day. Backed by research showing we have the know-how to achieve these savings, and by tens of thousands of messages from NRDC members, the bill sailed through the Senate 99 to 1. Although the measure fell prey to subsequent energy bill negotiations, this victory shows that lawmakers finally recognize that ending our oil dependence is critical for our economy and national security. Building on these successes, we will continue our work to revolutionize the vehicle industry. Rather than spurring advances in fuel efficiency and sustainable power to address America’s energy demands, the Bush administration is pressing to sacrifice some of our most cherished natural treasures to oil and gas drilling. Among the threatened areas is the entire Rocky Mountain chain, even though drilling in sensitive areas there would pollute watersheds and endanger wildlife. NRDC put the Yellowstone/Greater Rockies region on our BioGems list of endangered wild places in order to combine our litigation and policy skills with the power of citizen action. We have sued the administration for fast-tracking a number of drilling operations, and we helped craft alternatives to the destructive White House– sponsored energy bill. We have also activated our members to send almost 100,000 messages in defense of these irreplaceable wildlands. With President Bush digging in his heels against federal action to counter global warming, NRDC is working at all levels of government, in the press, and with diverse partners to put solutions in place. We answered administration cries of “more study needed” by publicizing broad scientific agreement that the problem is real and urgent. We exposed the president’s “Clear Skies” initiative for ignoring global warming pollution from power plants and gained support for two Senate bills that would tackle it. And when the EPA renounced its authority to regulate CO2, we organized a protest that drew coverage on the major news channels—then we prepared a lawsuit. But fighting back is not enough. To move forward, we are rallying leadership at the state level. This year, following a blueprint NRDC helped design, New York Governor George E. Pataki launched the Maine-to-Maryland carbon cap initiative, the first regional effort to drive down global warming pollution. Together, the 10 states in the initiative are the third largest source of CO2 in the world, so the initiative holds great promise. And it has already inspired West Coast governors to consider a similar plan. To raise awareness across the country about global warming, we enlisted the Rolling Stones to perform a free concert. We also formed a partnership with the National Ski Areas Association, a collaboration that brought a cadre of resort owners to Capitol Hill to lobby for a bill to control global warming emissions. This unprecedented show of concern from a sector of the U.S. economy with a clear stake in policies that “Keep Winter Cool” helped to earn support for the bill in both parties, demonstrating that even without the leadership of our president, we can make progress. </t>
  </si>
  <si>
    <t xml:space="preserve">NRDC has nurtured a broad vision for ocean protection: a network of underwater “parks” to safeguard the ocean life on which, ultimately, all people depend. In 2002 we took a giant step toward achieving that goal when, after four years of negotiations, California’s Fish and Game Commission designated a series of marine reserves surrounding the Channel Islands, an NRDC BioGem. Fishing will be banned in the new 175-square-mile ocean wilderness, providing a haven for marine mammals and allowing depleted species such as abalone, giant sea bass, and red snapper to rebound. Meanwhile, NRDC legal victories brought protection to groundfish species in both the Atlantic and Pacific, such as cod and Pacific red snapper, whose populations have declined as a result of overfishing and harmful fishing practices.We also sued the federal government for failing to protect beluga sturgeon, which hover on the brink of extinction.The suit complements a public education campaign to reduce consumer demand for beluga caviar, which comes from the endangered fish.With ocean habitat diminishing rapidly and many marine populations at risk, NRDC is using every possible tool to preserve the wild, essential deep. Preserving the Nation’s Waters NRDC resolutely defended the laws that protect our country’s rivers, lakes, wetlands, estuaries, and other waterways in the face of persistent efforts by the Bush administration to weaken them. In 2002, we stepped up our opposition to mountaintopremoval mining—a technique that explodes the tops off mountains and dumps thousands of tons of resulting debris in rivers and streams. When the administration, heeding requests from the coal mining industry, changed the rules to allow mountaintop-removal mining, NRDC countered by mobilizing activists to send thousands of emails and faxes in protest, rallying members of Congress to object, and crafting legislation to outlaw this destructive practice. NRDC also continued our work to protect wetlands, opposing changes to national policy that would allow developers to fill and destroy more of these vital pollution-filtering ecosystems. We issued a report illustrating specific consequences for regions across the country if some wetlands are excluded from legal protection, the likely consequence of a recent Supreme Court ruling. NRDC also played a key role in the introduction of legislation to ensure that all wetlands are protected by the Clean Water Act. This year NRDC intensified our work to stop the U.S. Navy from blasting the world’s oceans with deafening noise that harms and kills marine mammals.After the Bush administration gave the Navy the go-ahead to deploy Low Frequency Active sonar over three-quarters of the world’s oceans, NRDC filed suit and won a preliminary injunction blocking the Navy from proceeding. Finding in NRDC’s favor, a federal judge ruled that our suit is likely to establish that the permit issued to the Navy violates several federal laws. Another important component of NRDC’s work: stanching the flow of pollution from giant livestock farms, which contaminates air and water, causes respiratory and other kinds of illnesses, threatens drinking water supplies, and kills fish. This year, NRDC filed five lawsuits to force livestock farms in the Chino Basin east of Los Angeles to clean up their operations. Consequently, these giant polluters must now upgrade their practices and investigate new pollution-cutting technologies.The results will be significant: the region is home to the country’s highest concentration of dairy cows, and each cow produces nearly two tons of manure every year. </t>
  </si>
  <si>
    <t xml:space="preserve">Loosening Industry’s Grip on the EPA and Other Agencies NRDC continued its campaign to diminish the chemical industry’s extraordinary influence over the Environmental Protection Agency. In recent years, the industry has increased its presence and influence on scientific panels and advisory boards of the EPA, aggressively filling these bodies with its own experts and subverting the evidence of chemicals’ harmful effects on health and the environment.The results have been predictable: a kinder, gentler EPA, at least so far as polluters are concerned. This year, NRDC published a series of hard-hitting scientific articles on the problem. Our efforts generated substantial media coverage of the issue and resulted in the EPA’s abruptly changing its policy regarding bias and conflict of interest in science advisors.Also, NRDC protests over industry influence on the scientific working groups of the International Agency for Research on Cancer earned us an invitation to a meeting of the agency. This was a first for a public interest organization and an important opportunity to witness and document procedures firsthand.These achievements represent real progress toward diminishing industry’s influence, and in turn, to lessening the damaging environmental and health consequences of environment chemicals in daily life. NRDC’s Dump Dirty Diesels campaign achieved one of the biggest public health victories in a generation with the EPA’s adoption in 2000 of rules to slash pollution from new diesel trucks and buses.This year, we worked overtime to defend this gain, pressing the EPA to uphold the rules and rebuffing legal challenges from engine manufacturers and industry groups. Now we are after strict standards for diesel-fueled farm and construction equipment. Meanwhile, we successfully defended rules obliging Southern California agencies, transit fleets, and school districts to buy only clean-fuel trucks and buses. And we persuaded the state’s air board to tighten particulate standards and expand proposed diesel emissions regulations to include refrigerated containers at ports and railyards. In 1999, NRDC teamed up with the Maine People’s Alliance to take legal action in one of the worst cases of mercury contamination in the state’s history. From 1967 to 2000, a chemical plant in Orrington, Maine, discharged mercury, a potent neurotoxin, into the Penobscot River, polluting the entire riverbed 20 miles downstream. NRDC engaged in a David-andGoliath legal battle against the plant’s original owner, Mallinckrodt, Inc.—and won. In July 2002 a judge found Mallinckrodt liable and ordered it to fund an independent study of pollution in the downriver region and Penobscot Bay, to be followed by cleanup if necessary. This is a major victory for this beleaguered waterway and the people of Maine. NRDC made notable advances toward getting two dangerous chemicals out of Americans’ drinking water: atrazine, the nation’s most widely used agricultural pesticide, and arsenic, a poisonous drinking water pollutant common in some regions of the country. Our researchers exposed scientific evidence linking atrazine to deformities in frogs and to cancer in workers at an atrazine manufacturing plant, and we used this information to press the EPA to ban its use.And NRDC members and activists helped defend a new standard for arsenic in drinking water, forcing the Bush administration to abandon efforts to weaken this protection. </t>
  </si>
  <si>
    <t xml:space="preserve">NRDC has been working with environmentalists and builders in China—the world’s fastestgrowing energy consumer—to reduce the country’s energy use.This year, we broke ground for China’s first green building, which will house two divisions of the Ministry of Science and Technology.We are also helping the agency implement an $80 million program to advance fuel cell vehicles, and we secured a commitment that construction for the 2008 Olympics in Beijing will meet green building standards. Setting an important precedent for conservation in Central America, this year environmentalists in Belize, with NRDC’s support, filed that country’s first-ever environmental lawsuit.The suit challenged the government’s approval of the Chalillo dam, which threatens to flood and destroy Belize’s Macal River valley, the wildest place left in the region and home to highly imperiled jaguars as well as tapirs, howler monkeys, and scarlet macaws. Our partner organization, BACONGO, buttressed by NRDC’s three decades of legal expertise, persuaded the Belizean Supreme Court to let the suit go forward, halted construction temporarily, and won a court order requiring public hearings on the proposed dam, which is backed by a Canadian company. NRDC also focused intense media scrutiny in Belize, the United States, and Canada on the company’s faulty scientific and economic arguments, and continued to marshal widespread public opposition through our BioGems campaign. Meanwhile BioGems activism was key in defeating a destructive oil drilling project off Costa Rica’s Talamanca Coast.And backed by hundreds of thousands of online activists, we’re working to save other endangered wild places in the Americas, from Canada to southern Chile. Joined by the state of uclear Nevada and other environmental groups, NRDC filed suit to reverse the EPA’s gerrymandering of water boundaries around the Yucca Mountain nuclear waste storage facility, a process that effectively obscured radioactive contamination in drinking water. In another case, NRDC and partners in Washington and Idaho, the Yakama and Shoshone-Bannock Nations and the Snake River Alliance, challenged the Department of Energy’s reclassification of high-level radioactive waste storage tanks as “incidental waste” in order to cover them with nothing more than a layer of concrete and leave them in place. The agency failed in its attempt to have the suit thrown out of court. Long after the end of the Cold War eased tensions between the United States and Russia, nuclear weapons pose persistent hazards. NRDC plays a vital role, even more critical since September 11, in informing the public about continuing threats such as uncertain maintenance and control of nuclear stockpiles in the former Soviet Union, the dangers associated with America’s own vast weapons stockpile, worsening relations between India and Pakistan, and the prospect of rogue nations or terrorist groups obtaining nuclear weapons. Now as in the past, journalists, other nuclear policy experts, and U.S. government officials seek out NRDC’s expertise and opinion, as well as our extensive data collection, to help quantify and understand the global nuclear state of affairs. </t>
  </si>
  <si>
    <t>Preserving Wildlands</t>
  </si>
  <si>
    <t xml:space="preserve">NRDC’s work to save species and the habitats they depend on has resulted in the protection of vast expanses of wilderness over the years. This year NRDC participated in the largest land-conservation achievement in U.S. history. Members of NRDC and other groups sent more than a million comments to the White House supporting the Clinton administration’s “roadless rule,” which protects 58 million undeveloped acres in national forests—including the Tongass in Alaska—from logging and road building. We are now defending the rule in court. NRDC also played a lead role in designing a plan to protect Yosemite National Park by reducing traffic and restoring meadows and riverbanks—a plan that was adopted by the Interior Department in late 2000 with public kudos to NRDC. And in California, NRDC helped win a victory for the Sierra Nevada bighorn sheep, which will now be better protected because we persuaded the Forest Service to stop domestic sheep grazing in parts of California’s Inyo National Forest. PUBLIC LANDS AND ENERGY ISSUES The Bush administration’s plans to exploit public lands for oil and gas have galvanized NRDC staff and members to protect precious areas. In spite of tireless efforts by NRDC and other groups, the House of Representatives voted in August to allow oil drilling in the Arctic National Wildlife Refuge. The Greater Yellowstone ecosystem and Utah’s Redrock country are also under threat. NRDC has been deeply involved in the struggle to save these exceptional places, and we remain vigilant in what will clearly be a tough fight. NRDC has achieved some spectacular victories on the international front through our BioGems campaign, which inspires citizens to take action to save special wild places throughout the Americas. NRDC Around the World N RDC has achieved some spectacular victories on the international front through our BioGems campaign, which inspires citizens to take action to save special wild places throughout the Americas. In British Columbia, the government agreed to protect 1.5 million acres of the stunning Great Bear Rainforest, including habitat for the rare, all-white Spirit Bear. In Belize’s Macal River Valley, Duke Energy International withdrew its backing for a dam that would destroy one of the wildest places left in Central America—vital habitat for jaguars, tapirs, and macaws. Our campaign is now focused on the Canadian company Fortis, the remaining proponent of the dam. NRDC advocacy also persuaded the Belizean government to relocate a landfill that would have endangered the Belize Zoo and the Sibun River, home to endangered manatees and crocodiles. Thanks in part to pressure from NRDC members and online activists, Boise-Cascade canceled plans to build the largest wood-chip mill in Latin America, one that could have liquidated Chile’s remaining temperate coastal forests. NRDC’s BioGems Defenders also helped persuade the government of Brazil to close an illegal road that cut through the 460,000-acre Iguaçu Falls National Park. </t>
  </si>
  <si>
    <t xml:space="preserve">Making cities greener and cleaner has been an NRDC priority for decades—one that becomes ever more urgent as American urban areas expand and grow. Over the past year, our efforts in New York; Washington, DC; Los Angeles; and San Francisco have made a difference for millions of people—protecting water supplies, reducing air pollution, and keeping disadvantaged communities from bearing more than their fair share of environmental burdens. Our work paid off in New York State this year when an NRDC-led coalition persuaded officials to drop plans to build a six-lane highway along the edge of the Kensico Reservoir, from which 9 million people—one in 30 Americans—get their water. Also in 2001, our six-year legal battle over fragile New York waters yielded a new requirement for the state to establish pollution limits for ten important reservoirs. CLEARING THE AIR Our advocacy for cleaner air in California also made significant strides forward this year. In April, Southern California authorities adopted the last of seven rules that NRDC was promoting for fleets of public vehicles. Public fleets can now buy only low-emission cars and light- and medium-duty trucks; all cities and transit agencies can only buy cleaner, alternative-fuel buses; and all public entities and their contractors must buy alternative-fuel garbage trucks.And NRDC’s new Washington, DC, regional advocacy program has already sparked a major turnaround in the local transit authority’s position on diesel buses. The city has agreed to buy 100 cleaner-fuel, compressed natural-gas buses and to build a natural-gas fueling station. SERVING ENVIRONMENTAL JUSTICE Part of making cities more liveable is ensuring that all people have safe communities to live in and open space to enjoy in the midst of the concrete jungle. This year, NRDC and our partners stopped construction of a heavily polluting industrial complex in downtown Los Angeles that would have endangered the health of local residents. Now the largely Chinese and Hispanic communities will have a new River Parkway—a greenbelt that will give them much-needed access to open space. And, working with local African-American neighborhood organizations, NRDC and our partners also attacked plans to build a power plant in Los Angeles’s proposed Baldwin Hills Park—the largest urban park planned in the United States in the past century. With NRDC’s help, the power plant was canceled. New York City generates 12,000 tons of waste daily; with the closure of the Fresh Kills landfill, the city was faced this year with finding a new home for its garbage. NRDC pushed authorities to focus on increasing recycling and minimizing garbage export, and, with our community partners, successfully persuaded the city to ship more garbage by rail and barge instead of driving diesel trucks through overburdened, low-income neighborhoods. </t>
  </si>
  <si>
    <t>NRDC’s network of online activists grew to nearly a half-million as one-by-one and ten-byten NRDC members, BioGems Defenders, and other activists enlisted friends, family, and neighbors to help protect the environment and save wild places. Sending well over a million messages to Congress (more than 100,000 just in the week before the vote), this powerful force helped persuade the Senate to vote against opening the Arctic National Wildlife Refuge to oil drilling.This monumental victory for the caribou, polar bears,Arctic wolves, and migratory birds that rely on the refuge’s rugged wilderness for survival also represents a milestone in grassroots environmentalism and reaffirms the power individuals can wield when they act in concert. NRDC’s BioGems campaign helped Costa Ricans stop two U.S.-based companies from drilling for oil off their country’s remote Talamanca province along the Caribbean coast. In May, following months of increasing pressure from local citizens and environmental groups and more than 27,000 messages from NRDC’s BioGems Defenders, the Costa Rican government rejected the oil companies’ plan—a triumph for Talamanca’s people and the region’s manatees, dolphins, sea turtles, and other marine life. NRDC took the year’s most important environmental stories to newsrooms around the country.For example,NRDC uncovered a story that the Bush administration was intent on keeping secret and that didn’t much interest the Washington press corps:how big industry influenced the administration’s energy plan. We revealed the intimate relationship between powerful corporations and the White House energy task force,and the consequent inclusion of corporate wish lists in the task force’s plan.Our exposé generated coverage by some of the nation’s largest newspapers and television news programs.Editorials in papers ranging from The Wall Street Journal to The Houston Chronicle condemned the administration’s actions and lauded NRDC’s efforts to bring them to light. Nearly every member of NRDC’s scientific, legal, and policy staff uses legislative expertise daily, in every area of our work. In addition, we have a dedicated team of legislative specialists posted to Capitol Hill, working with lawmakers and throughout the halls of Congress to safeguard our natural resources and the laws that protect them.This year, we focused much attention on the flawed energy bill as it moved through the House and Senate. We helped develop a powerful bipartisan coalition that put energy efficiency improvements and renewable energy standards onto the national legislative agenda, and we defeated some of the most damaging anti-environment proposals. Meanwhile, with a strong legislative presence in California, NRDC helped push through the state legislature eight major bills that will serve as models for other states—on clean cars, renewable energy, and smart growth, among other issues.</t>
  </si>
  <si>
    <t>Forwarding a Responsible Energy Policy</t>
  </si>
  <si>
    <t>2001 Annual Report</t>
  </si>
  <si>
    <t>NRDC has long been a leading voice for energy reform. Over the years our innovative approach to sustainable energy production and market transformation has revolutionized energy policy across the country. This year, President Bush’s focus on building more dirty power plants and exploiting public lands for oil sent NRDC into action in the daily congressional debate about how energy should be produced and consumed. In February 2001 we published our report Responsible Energy Plan for the 21st Century, which shows that, through energy efficiency and conservation, America can meet its energy needs and save consumers billions of dollars without drilling in the Arctic National Wildlife Refuge or suspending clean-air standards in California. When the White House released its energy plan, NRDC responded instantly with our report Slower, Costlier, and Dirtier, which highlighted the wasteful ness of the plan. And NRDC has played a major role in curbing attempts by the government to weaken recently established appliance efficiency standards; at the head of a broad coalition, we filed suit in June 2001 to fight the rollback of important efficiency standards for air conditioners. ENERGY CRISES When California seemed destined to a future of rolling blackouts, NRDC stepped in and played a crucial role in what became the most successful statewide energy-conservation campaign in history. NRDC helped pass legislation that earmarked more than $730 million for demand reduction and relief for poor households. Along with other policies we promoted, this produced dramatic energy savings: peak electricity use dropped more than 12 percent and total consumption fell by 6 percent. In the Northeast, NRDC’s advocacy helped prevent an energy crisis by obtaining hundreds of millions of dollars for investment in demand-side strategies. CLIMATE CHANGE NRDC launched the Climate Center this year to focus exclusively on crucial global-warming issues. The center’s mission is to secure public policy that reduces emissions of heat-trapping carbon dioxide from vehicles and power plants. Our campaign will educate the public and the media, making it clear to them that their representatives in government must aggressively implement concrete solutions to global warming. When California seemed destined to a future of rolling blackouts, NRDC stepped in and played a crucial role in what became the most successful statewide energyconservation campaign in history. bill richardson, trustee, former secretary of energy and ambassador to the united nations sheryl carter, nrdc senior policy analyst, california and pacific northwest air and energy NRDC Around the World N RDC’s work in China helped produce a new energy-efficiency standard that could cut energy consumption by up to 50 percent in an area that’s home to nearly half a billion people—eliminating nearly 2 million tons of carbon dioxide every year. NRDC has also been a driving force behind the design of the first major green office building in China, which will house the Chinese Ministry of Science and Technology in Beijing. We continue to help steer China away from its heavy reliance on dirty coal and toward cleaner energy.</t>
  </si>
  <si>
    <t>Preserving Wild Lands</t>
  </si>
  <si>
    <t>Safeguarding Health</t>
  </si>
  <si>
    <t>NRDC’s work to protect public health by securing a safer and cleaner environment has been the backbone of our mission since 1970, and in recent years has gained enormous strategic leverage by focusing on vulnerable groups such as children, pregnant women, and the elderly to enact reforms that improve environmental health standards for all people. Our Dump Dirty Diesel campaign produced a breakthrough this year that, according to the EPA, represents the biggest public-health advance since the removal of lead from gasoline. The good news came in December 2000, when the EPA adopted a rule that will cut diesel truck and bus pollution by as much as 95 percent, with environmental benefits comparable to the permanent removal of 13 million trucks from American roads. And in January 2001, NRDC released a report called No Breathing in the Aisles: Diesel Exhaust Inside School Buses. The report documented our tests of air quality inside and outside diesel school buses. We found more pollution inside the buses, where children sit, than outside. Our findings received national coverage and resulted in decisions to phase out diesel school buses in California DRINKING WATER Also in January 2001, following our decade-long scientific and legal campaign to reduce arsenic in tap water, the EPA announced a new, stricter standard for limiting public exposure to the dangerous compound—a standard five times more stringent than the one it replaced. But under the Bush administration, the agency triggered a public outcry when it suspended the Clinton standard. NRDC brought suit against the EPA for illegally reversing its position and, through our massive campaign with coalition partners, over 130,000 Americans filed public comments in favor of the standard. As this report went to press, the EPA finally agreed to accept it. After years of negotiations, NRDC crafted an agreement between the water industry, the EPA, states, cities, and public-health groups on new regulations for tap water treatment for Cryptosporidium and other microbes, as well as for chemical byproducts believed to cause upwards of 10,000 cancers in the United States every year. The agreement will revolutionize tap water safety for tens of millions of Americans. PESTICIDES AND TOXICS In a landmark settlement negotiated by NRDC in January 2001, the EPA agreed to study the effects of the most dangerous pesticides on children and farmworkers. Many of these toxic chemicals have been awaiting EPA safety decisions for decades. The settlement directs the agency to evaluate these risks on an accelerated timeline and to take action to control these chemicals in drinking water and household products. And because of an NRDC lawsuit in California, 40 pesticides have been added to the state’s list of toxics known to cause birth defects or reproductive harm—opening up possibilities for actions to control these harmful chemicals in the future.</t>
  </si>
  <si>
    <t>Developing Tools for Transformation</t>
  </si>
  <si>
    <t>NRDC’s focus on empowering activists has led us to add innovative tools to our traditional core of policy advocacy and litigation—tools that, by allowing individual citizens to play a greater role in the debate over environmental decision making, give us a far greater capacity to effect change. CITIZEN ACTION NRDC has successfully tapped the power of the Internet as an activism tool. NRDC’s online Earth Action Center (www.nrdc.org/action) now offers people a quick, easy way to take action on a vast range of issues. In July alone, activists working through NRDC’s Earth Action Center sent more than 100,000 email messages and faxes related to a wide range of environmental issues. LEGISLATIVE ADVOCACY At the same time NRDC works directly with activists, we also communicate directly with decision makers. During the transition of power in early 2001, NRDC worked hard to mobilize our champions on Capitol Hill to protect our environmental gains. Our legislative and energy teams collaborated with dozens of other organizations to decry the administration’s environmental rollbacks; as a result, the media brought the environment to the forefront and made it clear that the public will need to be vigilant about these issues for the next four years. With the California energy shortage bringing energy policy into public view, our legislative and energy teams provided a steady stream of information to legislators; we released our own energy-policy blueprint before the president released his. And NRDC helped derail sneak attacks on national monuments, wetlands, and global-warming controls, among others—attacks buried in spending bills. Also, in a big victory for our nation’s parks, refuges, and other wild places, NRDC helped secure a land-conservation funding package for public lands that provides more than $12 billion for conservation over six years. I n January 2001, NRDC unveiled our powerful BioGems website (www.save biogems.org), which introduces visitors to imperiled wild places with elegant, evocative images and inspires them to take action to save these special places. The site allows online activists to send email messages and faxes to foreign governments and multinational corporations that are unaccustomed to receiving tens of thousands of email actions. It has already produced startling results. In the month of May alone—when NRDC Trustee Robert Redford sent a message about the Arctic National Wildlife Refuge to NRDC activists—BioGems Defenders sent almost 400,000 email messages and faxes from the website. The Houston-based company Anadarko recently told BioGems Defenders it had implemented all of NRDC’s major demands for protecting Guatemala’s Maya Biosphere Reserve, the largest contiguous tropical rainforest north of the Amazon. BioGems Defenders were also involved in saving Brazil’s lush Iguaçu Falls National Park and have turned the tide in efforts to save wild lands in Chile and in Belize’s splendid Macal River Valley, a critical corridor for jaguars and scarlet macaws.</t>
  </si>
  <si>
    <t>Creating Liveable Cities</t>
  </si>
  <si>
    <t xml:space="preserve">Making cities greener and cleaner has been an NRDC priority for decades—one that becomes ever more urgent as American urban areas expand and grow. Over the past year, our efforts in New York; Washington, DC; Los Angeles; and San Francisco have made a difference for millions of people—protecting water supplies, reducing air pollution, and keeping disadvantaged communities from bearing more than their fair share of environmental burdens. Our work paid off in New York State this year when an NRDC-led coalition persuaded officials to drop plans to build a six-lane highway along the edge of the Kensico Reservoir, from which 9 million people—one in 30 Americans—get their water. Also in 2001, our six-year legal battle over fragile New York waters yielded a new requirement for the state to establish pollution limits for ten important reservoirs. CLEARING THE AIR Our advocacy for cleaner air in California also made significant strides forward this year. In April, Southern California authorities adopted the last of seven rules that NRDC was promoting for fleets of public vehicles. Public fleets can now buy only low-emission cars and light- and medium-duty trucks; all cities and transit agencies can only buy cleaner, alternative-fuel buses; and all public entities and their contractors must buy alternative-fuel garbage trucks. And NRDC’s new Washington, DC, regional advocacy program has already sparked a major turnaround in the local transit authority’s position on diesel buses. The city has agreed to buy 100 cleaner-fuel, compressed natural-gas buses and to build a natural-gas fueling station. SERVING ENVIRONMENTAL JUSTICE Part of making cities more liveable is ensuring that all people have safe communities to live in and open space to enjoy in the midst of the concrete jungle. This year, NRDC and our partners stopped construction of a heavily polluting industrial complex in downtown Los Angeles that would have endangered the health of local residents. Now the largely Chinese and Hispanic communities will have a new River Parkway—a greenbelt that will give them much-needed access to open space. And, working with local African-American neighborhood organizations, NRDC and our partners also attacked plans to build a power plant in Los Angeles’s proposed Baldwin Hills Park—the largest urban park planned in the United States in the past century. With NRDC’s help, the power plant was canceled. New York City generates 12,000 tons of waste daily; with the closure of the Fresh Kills landfill, the city was faced this year with finding a new home for its garbage. NRDC pushed authorities to focus on increasing recycling and minimizing garbage export, and, with our community partners, successfully persuaded the city to ship more garbage by rail and barge instead of driving diesel trucks through overburdened, low-income neighborhoods. </t>
  </si>
  <si>
    <t>Containing Nuclear Threats</t>
  </si>
  <si>
    <t>Throughout our history, NRDC has worked to make the world and its people safer by halting the proliferation of nuclear arms and reducing the dangers posed by nuclear waste. With the June 2001 release of our report The U.S. Nuclear War Plan: A Time for Change, we started to transform the debate over the future of nuclear weapons. The report showed how the current U.S. nuclear war plan, known as the Single Integrated Operational Plan (SIOP), prevents reduction of this country’s massive nuclear arsenal. It was instantly recognized as a groundbreaking contribution to the struggle to reduce the threat of nuclear conflict, and received major national media attention. NRDC’s nuclear program staff was invited by and gave presentations to officials at the Pentagon, the United Nations, and various universities and institutes. Although the U.S. war plan exerts enormous influence over weapons programs and arms-control debates, it is controlled by a small, elite group of military planners. Even presidents have been largely unable to influence it. Now NRDC’s report allows those outside military circles to examine the nuclear-war planning process for the first time. The report draws on open sources and declassified documents to show, in detail, what a SIOP-driven nuclear conflict would look like today. It underscores the fact that though the Cold War is over, American nuclear war plans have hardly changed. The war plan currently requires some 2,600 alert warheads, primarily targeting Russian nuclear forces. Thanks to the complex suite of software designed by our nuclear staff, NRDC can simulate the grim effects of U.S. nuclear attacks. NRDC scientists and policy analysts believe that the result of this open analysis should, and could, be the elimination of SIOP in its current form—a giant step that would allow for deep cuts in nuclear weapons and a safer global future. NUCLEAR WASTE In nuclear waste issues, NRDC was active this year in a range of lawsuits. We sued the Department of Energy to force a thorough cleanup of the waste tanks at Hanford, Washington; the Savannah River site; and the Idaho National Engineering and Environmental Laboratory. And we are representing community and local environmental groups in a lawsuit against the EPA over the inadequacy of the groundwater-protection rule the agency has proposed for the nuclear waste repository at Yucca Mountain, Nevada. Our report The U.S. Nuclear War Plan: A Time for Change was instantly recognized as a groundbreaking contribution to the struggle to reduce the threat of nuclear conflict, and received major national media attention. NRDC’s nuclear program staff was invited by and gave presentations to officials at the Pentagon, the United Nations, and various universities and institutes.</t>
  </si>
  <si>
    <t>Protecting Our Water and Oceans</t>
  </si>
  <si>
    <t xml:space="preserve">Since our founding, NRDC has worked to protect and restore the integrity of wetlands, rivers, coasts, and oceans throughout the country and abroad. Our sustained efforts to secure safe drinking water and healthy aquatic ecosystems reaped great victories this year. In Florida, NRDC’s long-fought battle to protect the fragile Everglades prompted the Clinton administration to reject a plan to build a large commercial airport near the national park. NRDC also made strides in preserving the largest remaining wetlands in the Northeast—the wildlife-rich New Jersey Meadowlands. Thanks in part to our efforts, the developer of a proposed mall in this precious area was asked by the acting governor to choose a new site. And in a landmark victory for wetlands across the country, the EPA— following intensive NRDC advocacy—passed regulations that prevent people from destroying wetlands by draining them. This year NRDC won a victory in a battle that we have been waging for years. Our ongoing work to protect the Hudson River helped persuade the EPA to force General Electric to pay for the dredging of 100,000 pounds of dangerous PCBs on the river’s bed. NRDC will continue to monitor the progress of the clean-up plan. KEEPING OCEANS WILD NRDC’s efforts to protect oceans and fisheries made great strides this year when we spurred President Clinton to create the country’s most extensive network of marine reserves—the equivalent of national parks in the ocean—in waters around Hawaii. In California, NRDC’s work produced an order prohibiting the discharge of pollution into more than 20 sensitive areas along the coast, including dolphin birthing grounds. CLEANING UP POLLUTION With the help of our report Cesspools of Shame—a review of the health hazards and environmental devastation caused by animal-waste lagoons—NRDC organized activists to file 12,000 comments calling for improved standards for factory farms. As a result of NRDC litigation, the EPA is required to finalize these standards by December 2002. Another NRDC report, California’s Contaminated Groundwater: Is the State Minding the Store?, revealed that despite the importance of groundwater to the state’s people and its economy, and ample evidence of dangerous contamination problems, California’s groundwater supplies are poorly monitored and protected. The report instantly resulted in the passage of a bill that forces the state to increase groundwater monitoring. </t>
  </si>
  <si>
    <t>Susan</t>
  </si>
  <si>
    <t>2000 Annual Report</t>
  </si>
  <si>
    <t>NRDC's urban program attorneys and their community allies scored a major win this spring when, after seven years of Dump Dirty Diesels advocacy, Governor George E. Pataki announced a plan to clean up New York City's entire diesel bus fleet of 4,200. The plan will add hundreds of compressed natural gas (CNG) and hybrid-electric buses; build three new CNG-friendly depots; install advanced emission controls on the 3,000 remaining diesel buses; and establish a healthier emissions standard. Diesel buses are among the largest air polluters in New York, and the new plan, when implemented, will dramatically improve the city's air quality. Also last spring, the Los Angeles MTA voted unanimously to buy 370 CNG buses. NRDC's website and activist network helped achieve this critical victory. And our Los Angeles team reached landmark settlements with California's largest grocery chains (Albertson's, Lucky Stores, Ralph's, Safeway, and Vons), whereby the chains will add more than 150 clean alternative-fuel trucks to their fleets, adopt less-polluting practices, and embark on clean-fuel demonstration projects. The settlement will reduce the exposure of workers and communities to diesel exhaust and its associated cancer risk. TOXICS AND ENVIRONMENTAL JUSTICE In south-central Los Angeles, NRDC defeated a proposed toxic waste storage and transfer facility in the low-income community of Athens Park. Our multi-year battle resulted in a permit denial for a proposed expansion, followed by the forced closure of the existing toxics facility. And in New York City, NRDC helped grassroots groups defeat a waste disposal plan that would have installed a massive new garbage transfer facility along the Brooklyn waterfront. URBAN RUNOFF AND STORMWATER In several cases, our attorneys on both coasts successfully defended the TMDL (total maximum daily load) program – a cornerstone provision of the federal Clean Water Act, which sets pollution limits to ensure that water bodies meet clean water standards. NRDC's TMDL case in New York helped establish the first-ever pollution hm1ts to safeguard endangered drinking water reservoirs serving nine million downstate New Yorkers. And as a result of our Los Angeles TMDL case, all water bodies within the Los Angeles area will have limits set within thirteen years – and the crucial ones, within the first five years. Industry groups unhappy with the decision brought suit against the state of California to stop the TMDL program in its tracks, but NRDC successfully defended the victory, helping to move the TMDL program forward. Also in Los Angeles, we achieved a precedent-setting victory for urban runoff: new development projects will be required to install significant pollution controls, ensuring that no less than 85% of runoff is treated before it is discharged into the ocean</t>
  </si>
  <si>
    <t xml:space="preserve">Land &amp; Forests </t>
  </si>
  <si>
    <t>Campaigns mounted by NRDC's public lands team-including advertisements on a Los Angeles skyscraper-prompted President Clinton to create two national monuments this year. The Giant Sequoia Monument will protect 328,000 acres for the most massive trees on earth. And the Grand Canyon-Parashant Monument, a million-acre wilderness in Arizona, will preserve the stunning North Rim of the Grand Canyon. PROTECTING OUR NATIONAL PARKS NRDC's Grand Canyon advocacy also produced a landmark victory for Canyon Forest Village, a planned sustainable community near the South Rim, which will help remove unsuitable development from the park. NRDC's work to protect key wildlands also pushed the National Park Service to curtail recreational snowmobiling in twenty-five parks; we are working toward a complete ban in Yellowstone, Grand Teton, and Denali. And in Yellowstone our alliance is working to stop the buffalo slaughter and protect the last free-roaming herds. In August 1999, NRDC published and distributed a colorful tabloid, Parks for Tomorrow, describing key threats to our best-loved parks. ANCIENT FORESTS NRDC is also helping lead a coalition to preserve 40 to 60 million acres of roadless National Forest lands. We ran hard-hitting ads, distributed brochures nationwide, and helped generate more than a million comments asking the president for strong wildlands protections. Meanwhile, our public lands attorneys are aggressively pursuing legal actions to stop a resurgence of logging in Alaska's Tongass, our largest national forest. With the extraordinary Arctic National Wildlife Refuge under attack in Congress, NRDC is working hard to get protected status for the refuge. This summer, we hosted a high-profile trip to the Arctic, where NRDC senior attorney Bobby Kennedy, Jr., made a powerful public plea for presidential designation of a national monument. And our legislative team successfully prevented $7.2 billion in new Alaska oil revenues from being included in the federal budget. Also this year, NRDC's Forest Initiative leveraged market pressure to protect old-growth forests. We formed a historic partnership with Kaufman and Broad Homes, one of the country's largest homebuilders, which pledged to stop using wood from endangered old growth and to use certified wood in its building. We also helped secure similar commitments from Lowe's and Andersen Windows. NRDC formed an alliance with Habitat for Humanity that will bring forest-friendly homes to low-income neighborhoods in California. And our Save Wild California campaign reached out to nearly 100,000 California members, pressing for passage of the Park and Water Bond Acts, which garnered overwhelming support. Totaling $4 billion, these represent the largest environmental bond acts ever passed and will protect California's water, land, and imperiled salmon populations.</t>
  </si>
  <si>
    <t>In one of the greatest victories in NRDC's history, Mitsubishi abandoned its plan to build a massive saltworks in Laguna San Ignacio this year. In early March, after half a decade of intensive campaigning by NRDC and our Mexican and international partners, President Zedillo of Mexico and Mitsubishi announced their decision to cancel the saltworks. SAVING THE GRAY WHALE SANCTUARY The victory, which preserves the last pristine birthing grounds of the Pacific gray whale, was widely heralded as a major breakthrough in efforts to harness e-media technology for citizen action. Using the Internet, NRDC-working with the International Fund for Animal Welfare, the Grupo de los Cien, and other organizations engaged consumers, scientists, journalists, celebrities, and local people in a coordinated global struggle against one of the world's largest corporations. We generated nearly a million protest messages; we initiated a boycott of Mitsubishi products; we organized a statement by thirty-four leading international scientists condemning the saltworks; and we successfully petitioned the United Nations World Heritage Committee for protected status. We are working with communities around Laguna San Ignacio to assure that this natural treasure Is protected forever. Building on our triumph In BaJa, NRDC is now preparing to launch an ambitious new BioGems initiative This effort will empower activists to help save exceptional wild places throughout the western hemisphere, including the unspoiled, biologically rich Upper Macal River Valley in Belize and British Columbia's Great Bear Rainforest, home to the rare Spirit Bear. FORESTS AROUND THE WORLD Our efforts to protect Canada's irreplaceable forests, including the Great Bear, have also made important headway this year. As a direct result of the Forest Initiative's success In moving large retailers away from endangered wood (see Land and Forests, P.6), four British Columbia forest companies have decided to sit down and negotiate with local environmental groups about the future of forest management in coastal British Columbia. CLEAN ENERGY IN CHINA NRDC's international program is doing path-breaking work In China, where construction began in the fall of 2000 on a 130,000 square-foot energy-efficient demonstration building and technology demonstration center in Beijing, with the design coordinated by NRDC. Also with NRDC assistance, China is adopting a new energy-saving building code that will affect 400 million people. We designed an ambitious fertilizer demonstration project that is expected to shut down nine coal-based fertilizer plants and reduce annual CO, emissions by half a million tons. And we are beginning work to assist China in controlling its power-plant emissions, to pave the way for alternative sources such as natural gas and renewable energy.</t>
  </si>
  <si>
    <t>Water &amp; Coasts</t>
  </si>
  <si>
    <t>After twelve years of litigation, NRDC attorneys scored a hard-won victory against Texaco this year. The oil giant finally conceded to study the effects of hundreds of Clean Water Act violations it committed in the Delaware River. NRDC attorneys also brought a major case against HoltraChem, whose chlor-alkali plant has been discharging mercury, a potent neurotoxin, into Maine's Penobscot River for thirty years. The Penobscot's sediments show the highest levels of mercury ever recorded. NRDC's campaign to protect Florida's Everglades intensified in 2000. We escalated our grassroots, public relations, and political campaigns and joined forces with a variety of local and national partners. Most recently, we successfully brought to Congress's attention that plans to build an airport in the Everglades are inconsistent with the multi-billion-dollar restoration program currently underway. BEACHES AND OCEANS Our tenth annual Testing the Waters report, which summarizes nationwide water quality and beach closure data, generated exceptional publicity this year. Newspapers such as the Washington Post credited NRDC's report as a major influence on state law and policy. And Congress passed the BEACH bill, requiring nationally consistent health standards for beachwater testing and providing for more comprehensive monitoring and public notification. NRDC's ongoing work to protect marine mammals made great leaps forward. The release of an investigative report by the United States Navy and the National Oceanic and Atmospheric Administration (NOAA) established that the recent mass mortality of whales and dolphins in the Bahamas was caused by the Navy's risky Low Frequency Active Sonar (LFA) technology. In response to this admission from the Navy, NRDC called for congressional oversight hearings and a moratorium on all active sonar testing. PROTECTING FISHERIES Also in 2000, NRDC's Give Swordfish a Break campaign enlisted more than 700 chefs in a boycott of the endangered fish and netted a key victory. The federal government announced new measures to protect the fish-a decision that will close 132,670 square miles of ocean to longline fishing seasonally and should result in a 30 to 40% reduction in the number of juvenile swordfish killed by longliners. And NRDC's fisheries campaign won a major court victory in a case challenging the National Marine Fisheries Service (NMFS) quota for summer flounder. The court's unanimous ruling in our favor read: "Only in Superman Comics' Bizarro world, where reality is turned upside down, could the National Marine Fisheries Service reasonably conclude that a measure that is at least four times as likely to fail as to succeed complies with the law.”</t>
  </si>
  <si>
    <t xml:space="preserve">Air &amp; Energy </t>
  </si>
  <si>
    <t>NRDC's earthsmartcars campaign is a joint initiative of our Air and Energy, Communications, International, and Urban programs. It is aimed at creating a consumer-driven challenge to auto manufacturers to produce lower-emissions vehicles. This year, we surpassed – by more than 14,000-our Earth Day 2000 goal of 100,000 pledges for earthsmartcars. More than 70,000 people joined our e-mail newsletter list on the subject. In May we began converting these subscribers into activists, asking them to urge EPA to issue a strong diesel-pollution rule-and on May 16, EPA issued that rule. ENERGY-EFFICIENT APPLIANCES AND CLEAN POWER Also in 2000, after years of persistence, NRDC's energy team negotiated ground-breaking new efficiency standards for fluorescent light fixtures, which will soon use approximately 20% less energy than they do now. Because commercial lighting accounts for about 20% of peak electric power across the nation, the new standards should cut electricity use by 4%-a significant reduction. And we were lead negotiators on a major new agreement with washing machine manufacturers, which will phase in EPA's Energy Star standard-a 50% reduction in clothes-washing energy– between 2004 and 2007. In watershed news for clean energy in California, NRDC and our allies were instrumental in pushing six visionary energy bills through the legislature and across the desk of Governor Gray Davis. The state will, among other measures, invest billions of dollars in clean energy research and development; establish environmental performance standards for energy producers; create incentives for carbon dioxide reductions; and provide energy services to low-income families. CLIMATE CHANGE AND CLEAN AIR NRDC maintained a leadership role in working to control global warming. We continue to build public support for the Kyoto agreement to cut global warming pollution as part of a multi-year campaign for Senate ratification. We focused attention on opportunities to reduce carbon pollution from electric power plants and motor vehicles. Our power-plant cleanup advocacy resulted in b1part1san sponsorship of multi-pollutant cleanup bills in Congress-and a public commitment from presidential candidates Vice President Al Gore and Texas Governor George W Bush to support power-plant cleanup if elected. The year also saw exceptional progress in New York State when, following an intense NRDC advocacy campaign, Governor George E. Pataki announced that nitrogen oxide and sulfur dioxide emissions will be reduced significantly over the next few years The Governor also announced that auto emissions levels will be reduced to meet the California low-emission vehicle (LEV II) standards, creating a critical market mass for automakers and encouraging better vehicle performance nationwide.</t>
  </si>
  <si>
    <t>Health &amp; The Environment</t>
  </si>
  <si>
    <t>In a major victory for public health this year, Dursban-the most widely used insecticide in the country and also among the pesticides most hazardous to human health-was taken off the market for all indoor uses. The joint announcement by Dow AgroSciences and EPA reflects NRDC's work on both the underlying science and the legalities of this harmful chemical, and it will significantly reduce families' exposure to pesticides in the home. TOXICS Also this year, using the federal Toxic Release Inventory (which requires information on industrial chemical emissions to be made public), NRDC successfully sued California to list forty pesticides as reproductive toxins under the state's landmark "right-to-know” law, Proposition 65. As a result, discharge of these pesticides into sources of drinking water is now illegal, and consumers must be informed before they are exposed to these chemicals. In February, NRDC released Arsenic and Old Laws, a report showing that, for decades, tens of millions of Americans have been drinking tap water containing unsafe levels of arsenic. And in May, our public health program attorneys sued the White House's Office of Management and Budget for blocking EPA's efforts to establish a new arsenic standard. Just days after we filed suit, OMB finally released the proposed rule, which suggests a ten-fold slashing of allowable arsenic concentrations. INDUSTRIAL POLLUTION NRDC's path-breaking five-year collaboration with the Dow Chemical Company has culminated in a stellar success. Our comprehensive plan to cut costs and reduce wastes and emissions at Dow's Midland, Michigan, plant which produces more than 500 products, including plastic packaging and pesticides and to yield results that outperformed our expectations. The original objective of 35% reductions in toxic chemical wastes and emissions was exceeded: we saw a 37% waste reduction and a 43% emissions reduction. The project proved that reductions of nearly 50% of toxic pollution may be possible at our nation's factories, despite industry's claims that most possible reductions have already been taken. Continuing our efforts to reduce industrial pollution, NRDC has now launched a second initiative, this time with Huntsman Chemical Corporation at two facilities in Texas. Using similar techniques, we hope to achieve results at least as good as those we produced at Dow.</t>
  </si>
  <si>
    <t>NRDC's nuclear team once again made history in 2000. Although ten years have passed since the end of the Cold War, the Pentagon is still planning nuclear strikes against thousands of targets in Russia, creating real danger and fueling xenophobia nuclear war planning builds an adversarial image of other countries, which undercuts diplomacy. In an effort to replace nuclear terror with common security and the rule of law, NRDC is advocating that the United Stales' superstructure for planning nuclear attacks against these "potential adversaries” be abandoned To support this, our team has developed a Nuclear War Simulation project, featuring an unprecedented unclassified capability for computing and visualizing the potential effects of such attacks. We also continued to challenge the Department of Energy (DOE)'s flawed plan to use three-dimensional supercomputer simulations of an exploding nuclear weapon to offset the constraints of the Comprehensive Test Ban Treaty. The most controversial element of this "virtual testing" strategy for nuclear "stockpile stewardship" is the National Ignition Facility (NIF), a $4 billion mega laser for fusion experiments, now under construction at Lawrence Livermore National Laboratory. The nuclear team's early opposition to the plan for this facility-which is already $1.8 billion over budget-was vindicated this year when NRDC's recommendation to slow NIF construction to allow scientific peer review was echoed by a General Accounting Office report confirming our team's findings. RADIOACTIVE CONTAMINATION And an NRDC lawsuit has charged Lock heed-Martin, the nation's largest defense contractor, with concealing worker exposures to plutonium and other radioactive metals for decades while allowing these hazards to spread into the environment around DOE's Gaseous Diffusion Plant in Paducah, Kentucky. This major case received tremendous press in 2000, when the Washington Post ran an investigative series about the contamination at Paducah that was based upon the revelations in the lawsuit brought by NRDC and the workers at the site.</t>
  </si>
  <si>
    <t>Communications &amp; Public Education</t>
  </si>
  <si>
    <t>NRDC's communications and public education programs had an exceptional season. In October 1999 we launched Nature's Voice, a readable, photo-filled bulletin bringing NRDC members up-to-date on the campaigns made possible by their contributions. Members have responded enthusiastically to its calls for action. And our public education program yielded outstanding returns. Besides generating a million petitions on behalf of Laguna San Ignacio from our members and the broader public, our efforts produced hundreds of thousands of letters demanding protection of the Arctic National Wildlife Refuge and the ocean's marine mammals from Navy sonar. CREATING INTERNET ACTIVISM Our expanding e-mail and web-based activism capacity netted formidable results. The Save Wild California campaign, for instance, generated nearly 15,000 fax, website, and hard-copy petitions urging the President to designate the Giant Sequoia National Monument. And our Internet advertising was responsible for adding more than 6,000 new e-mail subscribers to our California Activist Network. To expand and modernize our Internet capabilities, this year we redesigned NRDC's website This major Communications effort debuted NRDC's Citizen Action Center, marking the first step in a multi-year plan to develop an Internet presence that will support a large activist network. We have seen a steady increase in traffic every Month, and we are forming strategic alliances with new web portals to generate growth for our site. CRAFTING A MESSAGE In addition, we redesigned NRDC’s logo, which research shows will now more effectively brand NRDC’s identity and broaden our impact on the public; the new logo bears the powerful tagline, "The Earth's Best Defense." We also updated the look of The Amicus Journal to make the magazine a more effective tool for both member and non-member action and education. Amicus, while continuing to fulfill its mission as an independent and unmatched voice in environmental journalism, has added a provocative front section and bolder, more compelling visuals.</t>
  </si>
  <si>
    <t>From the Chair of the Board</t>
  </si>
  <si>
    <t>This has been a year of superlatives for NRDC--a year that has seen far-reaching victories in almost every realm of our work. We established new protections for monumental public lands, most notably the giant sequoias. We secured landmark progress in clean air and environmental quality-of-life in major U.S. cities. We laid the foundation for cleaner energy standards across China. We fought for – and won – increased protections for threatened ecosystems and species, from the Arctic down to Central America. And the list goes on. In one of the highest profile achievements in our history, NRDC and our partners triumphed over Mitsubishi, which planned to build an enormous saltworks in Laguna San Ignacio, Mexico – the world's last sanctuary of the Pacific gray whale. We mobilized more than a million people to save this pristine ecosystem in Baja California, motivated by the expertise of our staff and the passion of our devoted membership. These victories give us a sense of what is possible – of the infinite opportunities for change that open up when people make their voices heard. Confronting constant challenges, NRDC continues to set an increasingly ambitious agenda. Battling adversaries that could not be more powerful, we keep winning. And we are able to do this because of the people we represent – the people whose faith and muscle carry us forward. To those of you whose heartfelt conviction makes us strong, thank you. And may we all have many more years like this one.</t>
  </si>
  <si>
    <t>At the turn of the millennium, NRDC is challenging itself to fight bigger fights than ever, and we are finding new ways to fight them. By employing the Internet and new media in defense of our world's resources, we find ourselves in the vanguard of a communications revolution giving citizens unprecedented access to the policy-making process. We believe this new accessibility can reshape the political landscape – and bring environmentalism and activism into American homes as never before, but as the world changes around us, one thing remains constant: NRDC's greatest strength is our people. We have a deeply dedicated Board of Trustees, many of whom are leaders in their fields – fields ranging from entertainment to information technology, from climate science to oceanography. Their vision has given us strategic advantages and enabled us to move swiftly and confidently down unfamiliar paths. At the same time, NRDC's extraordinary communications and development programs engage an increasingly broad public in our message: that human and environmental welfare are inextricably linked. Finally, our core staff – lawyers and scientists who build their lives around NRDC – has never been more committed or more passionate about the work they do. We are grateful to all these people for their commitment. And we believe their passion will allow us to make a future out of what began three decades ago as a dream.</t>
  </si>
  <si>
    <t>Legislative</t>
  </si>
  <si>
    <t>As the fulcrum for NRDC's Washington advocacy, the legislative program plays a vital role. In national law and policy formulation. The 106th Congress continued to eschew open debate, hearings, and voting on our issues, addressing environmental matters almost exclusively in backroom negotiations. NRDC's legislative team played a key role in fighting off scores of environmentally destructive budget riders that would have caused irreparable harm in the realms of drinking water, forest policy, and climate change, among others. WASHINGTON ADVOCACY It wasn't all defense. The legislative staff worked closely with NRDC's program experts to move our issues forward – especially Everglades restoration, public lands protection, and incentives for energy efficiency. NRDC's Washington advocacy Is powered by the analysis and information we provide – particularly in our Legislative Watch and Damage Report publications, which remain staples for activists, journalists, and congressional staff – and by our growing membership and Internet activism. Beyond Washington, NRDC played an important role in legislative advocacy at the state level on a variety of issues, especially in New York and California, considered ground-breakers in environmental policy-making.</t>
  </si>
  <si>
    <t>Natural Resources Defense Council Annual Report 1999</t>
  </si>
  <si>
    <t>I feel extraordinarily fortunate to have been able to watch, for over a decade now: the phenomenal growth in both size and stature of what I consider to be the most dedicated and brilliant group of environmental lawyers, scientists. and policy analysts in the nation. As the generation that founded NRDC moves into new positions of leadership, a younger generation of lawyers and scientists, as well as physicians and information technology specialists, is stepping into line behind diem to dedicate d1eir careers to defending the environment. Our staff and Board are replete with national experts in many fields, including toxics, energy, marine biology. nuclear weapons, communications, and of course U.S. and international environmental law, to name but a few. Because this organization fosters tremendous loyalty, the people who come to us are devoted to their mission. They are ready and willing to stay with us well into the future to carve out a unique niche for themselves and for NRDC in the history that's being made even as I write this. Our Board, too, has recently grown to include a diverse younger set ofleaders from all sectors, including academia, investment, technology. and entertainment. They will play a critical role in bringing NRDC's message to a broader audience, and in leading the institution into path-breaking new ventures. Gearing up to tackle the problems of the next 30 years, we have an exceptional legislative office in Washington, D.C., which is literally second to none in any field of advocacy in the capital; we, alone among national environmental organizations, have established a major presence in Los Angeles, where we have identified and sought to meet the crucial need for environmental progress; and we have a strategic Initiatives fund that gives us the muscle to fight hard battles against major environmental offenders like Texaco. In short, we have the resources to ensure a strong. ongoing program of environmental advocacy. It is my hope and my belief that our efforts will transform this country and the world. Those of you who know me know I feel that living fully means living out our commitment to an ideal. In the words of Justice Holmes, 'As life is action and passion, it is required of a man [ and woman] that he should share the passion and action of his time, at the peril of being judged not to have lived." My hope is that when future generations reflect on ours, d1ey will be able to look around at the world in which mey live and say of us: What if they had not cared?</t>
  </si>
  <si>
    <t>Financial Statement</t>
  </si>
  <si>
    <t>NRDC finances were stronger than ever in fiscal year 1999 thanks to the continued generosity of our members, major donors, and foundation supporters. Support and revenue totaled $40.7 million, $4.3 million more than in the previous year. Of the 540.7 million in income, 530.6 million was designated for operating support. The balance of the income, $IO.I million. included contributions to NRDC's endowment and Gift Planning Program, strengthening our long-term financial stability and providing N RDC with a future stream of operating income. The non-operating income also included investment returns and contributions received for future operations. which under the new non-profit accounting standards are now reflected on the income statement. The bulk of NRDC's financial support comes from the public: from membership and major donor gifts, from foundation and government grants, from bequests, and from in-kind contributions. Public support represents over 84°0 of NRDC's total income. evidence of our supporters' strong commitment to NRDC's work and the effectiveness of our environmental programs. NRDC's membership of more than 400,000 strong plays an important role in keeping environmental issues at the forefront of public policy. providing standing in court cases. and applying increased citizen pressure in both the private and public sectors. Our members also play an increasingly important role in ensuring that NRDC will be a vital force for the environment in the years ahead by remembering N RDC in their estate planning and wills. This year, NRDC received $3.5 million in bequests. further evidence of our members' commitment to NRDC work to advance a more ecological} sound society and to safeguard a livable planet into the next century Due to the generosity} of our supporters, NRDC has begun to build the solid base of financial assets needed to carry us into the 21st century Prudent investing and favorable conditions in the financial markets allowed NRDC investments to grow by $5.2 million in 1999. A portion of this return, approximately $350,000, went to support operations. NRDC Trustees have set a policy allowing up to 5°0 of the total investment return to be used for annual operations. The balance of the funds have been reinvested for future growth, which will provide operating support into the future. Total expenses for the year were $31.1 million, of which 530.1 million was for operations. Of total expenses, 82% went to program, 7% was devoted to management of operations, and n•o was spent on raising funds to support ongoing operations. Approximately 39% of NRDC's expenditures paid the salaries and benefits of the 174 staff members.</t>
  </si>
  <si>
    <t>Protecting Habitats and Species</t>
  </si>
  <si>
    <t>NRDC’s campaign to prevent Mitsubishi from building a salt factory in the Pacific gray whale’s last pristine nursery in Baja California has garnered overwhelming international support. In July 1999, NRDC, working with the noted whale expert Dr. Roger Payne, drafted a statement opposing the saltworks that was signed by 34 of the world’s most respected scientists and placed in leading Mexican and American newspapers. Some 50 Mexican environmental organizations have joined us in the new Coalition in Defense of Laguna San Ignacio, in Baja California, which includes Greenpeace Mexico and the International Fund for Animal Welfare, whose “Don't Buy It!” campaign against Mitsubishi products NRDC supports. On both U.S. coasts, NRDC has won momentous victories that will protect overfished species and ocean ecosystems. We were instrumental in securing the passage of the California Marine Life Protection Act this October, which creates a system of “wilderness” waters where fishing is prohibited and pollution minimized. Our “Give Swordfish a Break” campaign is attracting participants around the country; pressure mounts to ensure that strong international measures are adopted to protect swordfish. And NRDC’s release of Sounding the Depths: Supertankers, Sonar, and the Rise of Undersea Noise drew public attention to the growing problem of ocean noise pollution. We also have made major breakthroughs this year in restoring natural flows of freshwater in California and the Everglades. Years of diverting water from the San Joaquin River for irrigation have endangered fish, including salmon; in late 1999 the U.S. Supreme Court upheld NRDC’s court victory rescinding 40-year contracts between the federal government and irrigation districts in the San Joaquin Valley. As a result, in an about-face, the districts are working with us to restore the river. In Florida, NRDC has helped strengthen the U.S. Army Corps of Engineers’ plan for revamping water management to restore flows to Everglades National Park and Florida Bay. However, when the Corps failed to respond to our requests that it protect the imperiled Cape Sable seaside sparrow, an indicator species for the healthy functioning of the ecosystem, we filed suit under the Endangered Species Act. We continue to press the Administration to reconsider allowing nearby Homestead Air Reserve base to be redeveloped into a commercial airport.</t>
  </si>
  <si>
    <t xml:space="preserve">Publicizing Policy Debates </t>
  </si>
  <si>
    <t xml:space="preserve">Congressional staff. reporters, and environmental activists on Capitol Hill rely on NRDC's thoughtful and well-supported analyses and updates of ongoing and upcoming legislative developments. High-priority issues that have been the focus of NRDC's legislative advocacy over the past year include global warming. protection of open space, sprawl, anti-environment budget riders, and destructive regulatory reform legislation. Most Americans would be surprised to learn that efforts to weaken environmental laws have dominated Congress's environmental agenda for the past few years. Lawmakers' favorite method of undermining popular environmental policy is the use of environmentally destructive "riders," techni-technical provisions tacked onto unrelated budget bills. This unscrupulous tactic violates the fundamental principles of democracy, allowing special-interest-driven measures to be enacted without public hearings, open debates, or public votes. NRDC's answer to this backdoor attack is to shine a spotlight on it. We take the time to read the fine print, analyze the provisions, and let the public know when proposals harmful to the environment are up for a vote. Just after Earth Day. We launched a series of radio ads aimed at holding members of the House of Representatives accountable for voting against the Defense of the Environment Act-a bill that would have prohibited Congress from taking anti-environment measures onto unrelated bills. During the fall budget process of 1999, we released Backdoor Legislating: The Environment and the 106th Congress, a summary of more than 40 riders and other anti-environment legislation, such as so- called "regulatory reform" bills that would significantly weaken enforcement of environmental safeguards. Americans across the country follow environmental issues in Congress through NRDC's biweekly Legislative Watch email bulletin; through our award- winning quarterly. The Amicus Journal; and through detailed briefings on our website. We are now working to enhance the ability and profile of our web-based activism, to publicize behind-the- scenes Congressional maneuvers, and to make it easier than ever before for the public to make their voices heard on Capitol Hill. None of the past 30 years’ accomplishments, nor any of those in the future, would be possible without the generous contributions of our members and other friends. Special thanks to each of you for recognizing and supporting what matters most. </t>
  </si>
  <si>
    <t>For 30 years NRDC has worked for clean air and water, viable forests and fisheries, and, more recently: climatic stability. We have fought for three decades to build and defend the most powerful framework of environmental laws in the world and have seen our key domestic issues become global in scope. The new century presents us with challenges we could not have imagined 30 years ago, but are now well prepared to meet. NRDC is committed to working globally on climate. biodiversity, fisheries, toxics, land and water issues that know no national borders and must be addressed in a broad, cooperative context. Our high-profile climate change team is working in the U.S. to convince government and corporate leaders to reduce greenhouse gas emissions. Internationally. We are working to promote clean energy technologies in developing countries and hold the fossil fuels lobby responsible for contributing to global warming. We remain committed to improving environmental quality of life in our mega cities. We are also advocating in key unspoiled landscapes along the west coast of North America, from Laguna San Ignacio in Baja California ro the mid-coast temperate rain forests of British Columbia. And we are involved in a major coalition effort to preserve at least 40 million acres of undisturbed roadless areas in the national forests (including Alaska's vast and stunning Tongass). To capitalize on the revolutionary potential of evolving communications technologies, NRDC is launching an internet-based citizen action center d1at will provide updates on environmental issues coupled with user-friendly mechanisms for taking action. We expect it will prove vital to the task of harnessing public will in the public interest. Since 1970, NRDC has led environmental reform from a position of strength, establishing itself as a powerhouse for diange on a Stable foundation of litigation and advocacy: using each victory: large or small, as a building block for the next. In the 21st century we are determined to fight as hard as we have in the 20th, for our more than 400,000 members. without whose trust we could not be who we are.</t>
  </si>
  <si>
    <t>Protecting Threatened Ecosystems</t>
  </si>
  <si>
    <t xml:space="preserve"> For years the ancient trees around British Columbia’s beautiful Clayoquot Sound were falling prey to chainsaws, irrevocably altering one of the oldest forests in North America. In late 1998, NRDC and other environmental and First Nations groups successfully convinced MacMillan Bloedel, Canada’s largest logging company, to promise to stop clear cutting old-growth forests in Clayoquot Sound. Then we joined with our local partners, the Nuu-chah nulth, to develop a Memorandum of Understanding with the company that confines logging in Clayoquot Sound to already developed areas. We are now expanding our campaign to stop industrial logging in North America’s last temperate rainforest ecosystem, the pristine, vast, midcoast region of British Columbia, home of the rare white Kermode bear. Throughout 1999, NRDC provided key leadership in the 200 group coalition effort that catalyzed President Clinton’s October decision to adopt our goal of protecting 40 million or more acres of undisturbed unlogged roadless areas in the national forests - over 20% of our 192 million acres of national forest land. Bolstering the case for this initiative we produced a definitive report on the scientific basis for wildlands conservation. We also launched an attack on the re-industrialization of Tongass rainforest in Alaska, and not only objected to a new Forest Service Plan to increase logging in the northern Sierra Nevada, but succeeded in obtaining interim protection for all old-growth forests and spotted owl habitat in that area. In addition, we designed a comprehensive proposal for saving California’s last unprotected Giant Sequoia groves. This year we also published and distributed more than 20,000 copies of a newspaper-style-publication, Parks for Tomorrow, which reprinted the best of current thinking on the threats facing our national parks. We fought for and obtained new federal rules requiring states to adopt pollution controls to eliminate the haze that clouds the vistas of many of the parks and, to help ensure the continued existence of the Sierra Nevada bighorn (one of Yosemite National Park’s key imperiled species). We spearheaded its listing as endangered on an emergency basis. </t>
  </si>
  <si>
    <t>Quality of Life in New York</t>
  </si>
  <si>
    <t>Close Living quarters in New York City make it crucial to preserve outdoor space. More than 800 community gardens have sprw,g up in previously vacant lots, mostly in lower-income neighborhoods. When Mayor Giuliani decided to auction off 115 of these public gardens for development, NRDC provided the legal strategy and muscle to a coalition to save them- forcing the mayor to switch the sale to Bette Midler's new York Restoration Project and the Trust for Public Land. which will preserve these green spaces for future generations. The New York Urban program is actively engaged in protecting the city's drinking water and forcing the city to instinite and maintain recycling programs. NRDC prepared a report detailing threats to the city's upstate reservoirs, which supply drinking water to 9 million city residents. We advocate purchasing watershed lands. protecting wetlands, and ending subsidies that encourage development in sensitive watershed areas. Also, thanks in good measure to NRDC. weekly recycling collections are being phased in throughout the city And we continue to serve as environmental consultants to the Bronx Community Paper Company, a path-breaking venture to reclaim the value of 1.2 million tons of wastepaper generated annually in New York by building a paper de-inking and newsprint production facility in the South Bronx.</t>
  </si>
  <si>
    <t>Legal Victories in Los Angeles</t>
  </si>
  <si>
    <t>More than a third of the waters and beaches in the Los Angeles area are polluted with such contaminants as oil, fecal matter, and lead. Although 20 years ago the Los Angeles Regional Water Quality Control Board was legally required to develop pollution limits. called Total Maximum Daily Loads (TMDLs), the agency has not yet done so. Furthermore, the Environmental Protection Agency has failed to uphold its enforcement duties under the Clean Water Act. NRDC recently won a set· clement that requires EPA to establish new TMDLs for all waters in the region that have been identified as polluted. Los Angeles's air will also be cleaner due to NRDC's efforts. Working with local partners, NRDC scored a major victory in a federal suit against the regional and state air pollution control agencies for their failure to implement smog control measures required by the Clean Air Act. After the regional agency refused to settle the case, the federal court ruled in NRDC's favor, ordering that the agency rescind its attempted rollback of more than 30 measures. Pursuant to a settlement agreement, the California Air Resources Board has committed to adopt new measures that will achieve reductions of 57 tons per day of smog-forming chemicals.</t>
  </si>
  <si>
    <t>International Leadership on Climate Change</t>
  </si>
  <si>
    <t xml:space="preserve">NRDC played an important role in convincing the Administration to sign the Kyoto Protocol at the Buenos Aires conference on climate change in November 1998; since then we have been working intensively to see the Protocol implemented. In meetings with the Vice President, the Energy Secretary, and other key figures, we have advocated the adoption of measures that reduce carbon emissions. The fossil fuel lobby argues that the U.S. should not agree to limit its carbon emissions until developing countries make a similar commitment; yet coal, oil, and natural gas companies ignore their own role in promoting fossil fuel production and consumption in these countries. To highlight the contribution of the world’s fossil fuel companies to the global warming problem, NRDC recently released Kingpins of Carbon, co-authored by the Union of Concerned Scientists and the U.S. Public Interest Research Group. This report provides the first-ever ranking of the 122 largest coal, oil, and natural gas companies by volume of carbon produced, and shows that nearly a quarter of the world’s carbon pollution is attributable to the top 20 private corporations. NRDC is working with developing nations, most notably China, to ease the transition to less-polluting energy technologies. </t>
  </si>
  <si>
    <t>Watchdogging and Advocacy on the Home Front</t>
  </si>
  <si>
    <t>NRDC filed a major lawsuit this year, under the False Claims Act, against Lockheed Martin regarding its management of a Paducah, Kentucky uranium processing plant. The suit alleges that Lockheed Martin and its predecessors illegally disposed of radioactive and hazardous wastes and violated worker health and safety regulations; its outcome could have a significant ripple effect throughout the industry. In addition, we put together a grant mechanism for distributing 56.25 million received in settlement of contempt of court claims against the U.S. Department of Energy to grassroots environmental organizations across the country. Finally, NRDC has played a pivotal role over the years in researching and publicizing the many technical and political issues surrounding the comprehensive Test Ban Treaty, which we view as a crucial step forward in the struggle against nuclear proliferation. We funneled signinficant resources this year into briefing papers and articles promoting the ban, which had been signed by President Clinton in 1996 but remained unratified by the Senate, whose subsequent hasty consideration and rejection of the treaty in late 1999 presents the Nuclear Program with a critical challenge as we move into 2000 and beyond.</t>
  </si>
  <si>
    <t>Reducing Automotive and Industrial Pollution</t>
  </si>
  <si>
    <t>NRDC’s legal staff recently scored an important national victory for clean air. Prompted by an NRDC lawsuit concerning toxic air emissions from electric utilities, the Environmental Protection Agency agreed to require coal-fired power plants to monitor and report publicly on their mercury emissions. This marks the first time we will be able to show regulators and the public exactly how much of this dangerous pollutant is being pumped into the air every day. NRDC’s “Eathsmartcars” campaign, launched in spring 1999, urges citizens to “Upgrade your car for Y2K” and calls on automakers to put these cars on the market. What is an “Earth Smart Car”? We say it's one that at least doubles current fuel economy, meets California standards for ultra-low emission vehicles (the toughest in the country), seats four or five passengers, and costs no more than the average car. Using our award-winning website, we are working as catalysts for change in this crucial sector by collecting 100,000 signatures by Earth Day 2000 from citizens pledging to buy low polluting vehicles the next time they car-shop.</t>
  </si>
  <si>
    <t>Harnessing Technology</t>
  </si>
  <si>
    <t>NDRC compiled extensive databases and created software for the ambitious andpotentially ground- breaking Nuclear War Plans simulation Project, which is aimed at accurately simulating U.S. and Russian nuclear war plans and assessing what would happen if the plans were to be executed. NRDC will use the results to determine realistic needs for current and future nuclear forces. We are continuing our research and litigation project to explore the full implications of the U.S. DOE's Stockpile Stewardship and Management Program (SSMP) and ensure that it is conducted in full compliance ,with U.S. environmental law: This year, RDC made important progress in analazing the technical hurdles and proliferation implication of MP, and in examining and publicizing criticisms of wasteful DOE programs for the continuation of nuclear weapons research and development. We also played a key role in disseminating information to journalisrs' and the general public on nuclear issues at critical structures throughout the year. including the alleged Chinese espionage case at the Los Alamos National Laboratory in New Mexico.</t>
  </si>
  <si>
    <t>Raising Expectations on Preventing Pollution</t>
  </si>
  <si>
    <t>In the fall of 1996, NRDC joined with local and regional groups in a groundbreaking project to reduce toxic wastes and emissions from Dow Chemical's Midland, Michigan, headquarters facility This project, the Michigan, Source Reduction Initiative, set the goal of reducing targeted toxic wastes and emissions by 35% using only pollution prevention innovative techniques that prevent waste at the source while saving money. This year the results came in: the project reduced target wastes by a surprising 43%, from 1 million to 593,000 pounds, and targeted emissions by 37%, from 175 million to II million pounds. The changes arc saving Dow more than 55 million annually after up-front costs of only 53 million. NRDC and its partners were awarded a Most Valuable Pollution Prevention Award by the National Pollution Prevention Roundtable in fall 1999 for this precedent-setting work; we will be using the outstanding efficiency gains at Midland to encourage other manufacturers around the country to institute major pollution-prevention systems at their facilities .</t>
  </si>
  <si>
    <t>Reaching the Media</t>
  </si>
  <si>
    <t>1999 saw unprecedented media coverage of NRDC issues, initiatives, and successes. We also reached new audiences this year: Americans who may not have had a particular interest in environmental protection, and business people who may have thought that environmental protection was bad for the bottom line. The release of NRDC's Bottled Water: Pure Drink or Pure Hype? sparked feature stories on all three network television morning shows, as well as reports on the network affIliates and cable news stations. Two of the country's most respected dailies, The New York Times and The Los Angeles Times, ran editorials in support of NRDC's call for stronger bottled water regulations. Then the Sunday business section of The New York Times published a front-page article on NRDC's work with Dow Chemical. which helped the company reduce wastes and emissions by nearly 7 million pounds while saving $5 million annually. The piece has become instrumental in our efforts to convince more chemical companies to practice pollution prevention.</t>
  </si>
  <si>
    <t>Promoting Green Buying and Building</t>
  </si>
  <si>
    <t xml:space="preserve">NRDC has emerged as a leader in efforts to strengthen and promote the guidelines of the FOrest Stewardship Council (FSC). An international organization that “certifies” wood from responsibly managed forests. In a major breakthrough in NRDC’s and our FSC partners’ efforts to reach “green” consumers with our certified wood message, Home Depot announced in August that, beginning in 2002, it will phase out wood from endangered areas and give preference to certified wood. It also committed to promoting efficient wood use and alternative environmental products at its stores. Also this year, NRDC and Habitat for Humanity, one of the country’s largest home builders, launched a joint initiative whereby all houses built by Habitat in California will use certified wood and efficient building methods by the year 2003. 1999 also saw the formation of NRDC partnerships with three of the country’s largest for-profit home builders to demonstrate “forest-friendly” building. </t>
  </si>
  <si>
    <t>Mobilizing the Public Across National Borders</t>
  </si>
  <si>
    <t>Over the past year NRDC has reached five million environmentalists around the globe wid, alerts on two leading threats to north America's wildlife: Mitsubishi's plan to build the world's largest salt factory at Laguna san Ignacio in Mexico-the last undeveloped birthing area of me Pacific gray whale- and logging company plans to clearcut the rainforest home of the Spirit Bear in Canada. These campaigns generated more than a million letters of protest to the companies involved. Each week the Membership and Public Education staff also answer hundreds of letters, calls, and emails from members, students, teachers, and others. To keep new members informed in 1999, we launched Nature's Voice, a colorful, bimonthly bulletin that reports news of member-supported campaigns. Nature's Voice joins The Amicus Journal, our award-winning quarterly of environmental news and opinion.</t>
  </si>
  <si>
    <t>Reducing the Risks from Pesticides</t>
  </si>
  <si>
    <t>NRDC is working with coalition partners to protect the public, especially children, from exposure to hazardous pesticides. We have kept pressure on the Environmental Protection Agency to implement the Food Quality Protection Act (FQPA) of 1996, which requires the agency to set tolerances. or maximum allowable residues in food, at levels that arc safe for children. FQPA explicitly established a deadline of August 3, 1999 for revision of worst of all pesticide tolerances in order to protect children; when EPA failed to meet this deadline, NRDC filed suit with a diverse range of co-plaintiffs. including labor, health, and physicians' organizations. We will continue to ensure that this important legislation does the job intended in protecting the health of children and the American public.</t>
  </si>
  <si>
    <t>Putting our Expertise to Work</t>
  </si>
  <si>
    <t>Our legislative program is at the heart of NRDC's policy advocacy in Washington D.C., helping to shape and pursue priorities, developing and coordinating legislative strategy. and working hard to keep NRDC's expert staff fully deployed in the many vital environmental debates in Congress. Seasoned legislative specialists work closely with NRDC's staff of widely respected experts on a broad range of public lands, public health, and pollution issues. Our clout is greatly enhanced by our ability to mobilize NRDC's more than 400,000 members and our network of email activists to pressure Congress in key battles. In addition, we work closely with the press, and use paid advertising as necessary, to help educate the American public about our highest- priority legislative battles.</t>
  </si>
  <si>
    <t>Curbing Water Pollution</t>
  </si>
  <si>
    <t>With our December 1998 Report, America’s Animal Factories, NRDC brought into the limelight a little-publicized but major problem: the pollution from animal waste at so-called “factory farms”.” Manure from large-scale poultry, hog, and cattle farms is often over applied to fields and stored in vast lagoons that break, spill, or leach, putting polluted runoff into nearby waters. We are currently working with EPA and USDA to develop strong guidelines to address the problem. And NRDC’s Stormwater Strategies: Community Responses to Runoff Pollution, released in May, identified key components of effective municipal programs to prevent and control stormwater pollution. We will use these findings in our outreach with local governments, environmental groups, and citizens.</t>
  </si>
  <si>
    <t>Revealing the Truth about Bottled Water</t>
  </si>
  <si>
    <t>As part of our recent petition to the U.S. Food and Drug Administration requesting stronger bottled water regulations and oversight, NRDC published Bottled Water: Pure Drink or Pure Hype?, which demonstrated that bottled water is not necessarily any safer than water from the tap. Out of 103 bottled water brands NRDC tested, one-third exceeded purity guidelines or stare standards in at least one sample, but some were contaminated with arsenic or bacteria. The media and consumers responded to this report with overwhelming attention: nearly 1,000 newspapers and television stories covered the issue, and NRDC Online received more than one million hits subsequent to the report's release.</t>
  </si>
  <si>
    <t>Urban</t>
  </si>
  <si>
    <t>Citics are a high- profile forum for NRDC's interdisciplinary approach to environmental problem-solving hot spots for precedent setting case studies in open space and habitat preservation, safe drinking water regulation. clean air and water protection, and alternative transportation modeling. With offices on both coasts, NRDC has made key contributions toward raising environmental standards in the U.S,’s two largest cities. We are now devoting increased resources to examining the growing problem of urban sprawL, and working on an integrated program to address harmful development patterns that needlessly degrade ecosystems and exacerbate transportation pollution.</t>
  </si>
  <si>
    <t>With more countries obtaining nuclear capability as the old superpowers’ nuclear systems age dangerously, it is imperative that public scrutiny be applied to the development of nuclear technologies. and that governments be held accountable for their actions. Through public education. advocacy. and litigation. NRDC is working intensively to change the way society thinks about nuclear energy, weapons. and war Our objective is to safely reduce global nuclear weapons arsenals with the goal of eventual elimination, and to secure and diminish existing stocks or weapon usable fissile materials, as well as prohibit their commercial use.</t>
  </si>
  <si>
    <t>Health and the Environment</t>
  </si>
  <si>
    <t>Safe drinking water, healthy food and an environment free of toxic contamination. NRDC defends the public's right to these basic amenities. We were closely involved in developing most of the important federal laws on toxic chemicals and public health including the Safe Drinking Water Act, Food Quality Protection Act, Resource Conservation and Recovery Act, and Superfund and remain vigilant in monitoring their implementation and enforcement. We also work directly with farmers and corporate polluters to alter their toxic chemical habits and promote alternative practices better for both public health and the environment.</t>
  </si>
  <si>
    <t>Activist Network</t>
  </si>
  <si>
    <t>In 1999 NRDC established a citizen-action center, the activist model for the next century. We're using Internet-based technology to educate and inform, to create easy ways for people to get involved, and to relay public opinion to key environmental decision makers in government and industry. Save Wild California, a major new NRDC campaign launched this year, is a prime example of our innovative communica- tions/activist paradigm. The new model combines direct mail, Internet promotion. newsgroup coordination. and media relations and will allow us to set even higher standards for environmental effectiveness.</t>
  </si>
  <si>
    <t>Utility Reform</t>
  </si>
  <si>
    <t xml:space="preserve">As electric utilities in the U.S. undergo fundamental changes in response to competitive forces, NRDC is focused on making sure the restructured industry is provided with strong incentives to promote energy efficiency and renewable resources. We are working to change regulation so that the financial health of hometown utilities is no longer tied to increases in the volume of electricity and natural gas they provide. At the same time, we are helping consumers take advantage of new opportunities to vote with their electricity bills for cleaner power sources. </t>
  </si>
  <si>
    <t>Writing the Book on Sprawl</t>
  </si>
  <si>
    <t>Just as urban sprawl became a hot-button media topic, NRDC co-produced the most comprehensive compendium on the issue to date: Once There Were Green Fields: How Suburban Sprawl Is Undermining America's Environment, Economy and Social Fabric. The book outlines principles for “smart growth," featuring strong central cities, transit-accessible development, open space, and non-commuting job opportunities. We are reaching a broad new audience with the book, which is available from two major online book- sellers (amazon.com and barnesandnoble.com) and Ingram Book Company): the country's largest distributor</t>
  </si>
  <si>
    <t xml:space="preserve">Land and Forests </t>
  </si>
  <si>
    <t xml:space="preserve">Since our founding, NRDC has protected millions of acres of public forests through litigation and policy advocacy. Today, we are strategically targeting pristine forests in Alaska, British Columbia, and the Pacific Northwest for preservation and simultaneously working to transform the wood products market so that over the next decade certified wood becomes a household term and environmentally sound building the norm. This year we were instrumental in convincing Home Depot, the country’s largest retailer of “do-it-yourself” home products, to commit to environmentally superior wood sourcing. </t>
  </si>
  <si>
    <t>Thirty years ago, NRDC’s attorneys joined together in the belief that the U.S. needed tough new laws to protect air, water, forests, and public lands. Since then we have worked on Capitol Hill and beyond to preserve these landmark laws against the continuing assaults of special interests, a struggle that cannot be neglected even as we address such complex new environmental problems as global warming. Thirty years from now the battles may be very different, but we'll still be right there defending the earth.</t>
  </si>
  <si>
    <t xml:space="preserve">Record breaking heat and rainfalls far below normal left many states parched in the summer of 1999. Massive hurricanes swept the eastern seaboard, inundating towns, destroying homes, and laying waste to billions of dollars in property, livestock, and crops. Although such weather anomalies cannot yet be linked directly to climate change, scientific consensus predicts they will persist if global warming trends continue. NRDC is leading crucial battles to curtail carbon pollution and secure breathable air and a stable atmosphere for future generations. </t>
  </si>
  <si>
    <t>Communications and Public Activism</t>
  </si>
  <si>
    <t>The power of people in defense of the environment was one of NRDC's three founding principles. and is becoming an increasingly effective tool for change. The advent of the World Wide Web has enabled us to educate millions of people and to encourage them to work for environmental protection. An informed public enabled NRDC to get the lead out of gasoline. and member pressure on restaurants across the country eased threats to the North Atlantic swordfish But that was just the beginning.</t>
  </si>
  <si>
    <t>Water and Coasts</t>
  </si>
  <si>
    <t xml:space="preserve">At the close of the twentieth century, fish were being overharvested to the point of extinction, rare whales driven out of their last calving grounds, and beaches closed due to ocean pollution. But at NRDC we know what it takes to protect the waters and the aquatic life they support. We are deploying sound science, law, and the power of public opinion to nudge water policy forward into an era when only a thunderstorm will keep kids from the beach. </t>
  </si>
  <si>
    <t>International Cooperation</t>
  </si>
  <si>
    <t>NRDC is acting as an environmental consultant on a nascent plan to create a commercially monitored retrievable spent fuel storage site in Russia as a practical means of generating the billions of dollars needed for environmental cleanup and defense conversion in Russia. We are continuing our dialogue with Russian military and political officials regarding the future of U.S. cooperation with Russia on nuclear and environmental security issues.</t>
  </si>
  <si>
    <t xml:space="preserve">This year, NRDC turns thirty. Thirty years of aggressive, high-stakes court cases and decisive research reports. Laws passed. Laws enforced. Thirty years spent protecting our small planet’s ability to support life. Thirty years of winning the battles that matter most. </t>
  </si>
  <si>
    <t>Pilar</t>
  </si>
  <si>
    <t>1998 NRDC Annual Report</t>
  </si>
  <si>
    <t>Perhaps because the United States is surrounded by the sea and streaked by hundreds of thousands of miles or rivers and streams, some of us have taken the waters for granted, assuming they could remain unimpaired despite our many uses and abuses. NRDC staff monitors the significant threats to the health of our waters and the fish and animal life they support, and we take action to protect them - both in this country and in seas worldwide. We are pleased to report this year that NRDC members, consumers, local governments, and the federal courts responded to our messages with strong, positive steps. Protecting Aquatic Life RDC is keeping pressure on Mitsubishi and its Mexican government partner to halt plans to build a giant salt-production facility next to Mexico's Laguna San Ignacio-the last pristine nursery ground of the California gray whale. More than 600,000 NRDC members and others have sent messages to protect this ecosystem. In close cooperation with Mexican environmentalists, NRDC requested that the Laguna be added to the list of World Heritage Sites "in danger." "Give Swordfish a Break" is the message of NRDC's joint campaign with SeaWeb. The campaign aims to spur government action to restore the severely depleted North Atlantic swordfish population to healthy levels and to raise consumer awareness about the impact of overfishing. Since early 1998, 275 chefs, a variety of stores, hotels, cruise lines, and an airlines have agreed to stop serving the fish until an adequate federal recovery plan is adopted. NRDC's western water project won a major legal victory before an appeals court that found contracts supplying water to Central Valley farmers in California invalid, on the grounds that the redirection of water from the San Joaquin River has decimated the region's salmon population, hurt waterfowl and other wildlife, and violates the Endangered Species Act. Our staff also worked for passage of two bills: one to strengthen California's fisheries management program and the other to improve the state's approach to protecting marine areas. The lush flora and fauna of the Everglades are getting a breather, thanks to NRDC's threat of a lawsuit against the federal government over the transfer of nearby Homestead Air Reserve base to Dade County for development into a major commercial airport. The transfer has been deferred until a supplemental environmental impact statement is completed. Good News and Bad News NRDC's eighth annual Testing the Waters report, presenting nationwide data on beach closings and beach water-monitoring programs, shows progress: at least four states initiated or significantly expanded their water-testing programs. Some officials cite NRDC's listing of them as "beach bums" as a motivation to clean up their act. Since assessing the environmental performance of 78 coastal communities in our report, Long Island Sound Municipal Report Cards, NRDC and its partners Connecticut Fund for the Environment and Save the Sound have been educating local officials and residents about how to take a more active role in protecting this great estuary. Our efforts earned us EPA Region 2's highest honor, the Environmental Quality Award. A major NRDC report brought to national media attention the public health threat from eating fish laced with toxic compounds. Stocked with data from coastal and Great Lakes states, Contaminated Catch revealed the presence of mercury, PCBs, and dioxin in popular species. The report criticized the lack of federal monitoring and notification standards for fish caught for recreation and called for a reduction in releases of persistent pollutants.</t>
  </si>
  <si>
    <t>Public Education</t>
  </si>
  <si>
    <t>In the field of communications technology, sophistication equals simplicity. High-end technologies enable us to convey information to far-flung audience, virtually at the touch of a button. the availability of these systems ups the ante on the pot of techniques and equipment an organization must have to compete in an information-saturated market. At NRDC, our communications professionals constantly evaluate how to leverage our limited resources to most effectively disseminate our research findings. In some cases, the “old-fashioned” methods of publishing and letter-writing carry our message to the press and public. In other cases, recent developments in the Internet and telecommunications became methods we can’t afford not to use. Whatever the issue, NRDC’s Membership and Public Education staff are available to answer the thousands of letters, phone calls, and e-mail messages we receive each year. NRDC’s in-house publishing program produces about a dozen reports annually, covering the spectrum of environmental issues our staff investigates. This year, in addition to holding traditional press conferences to release new reports, we developed video packages and made them available, via satellite transmission, to television stations across the country. NRDC's first use of a satellite feed, for Contaminated Catch: The Public Health Threat from Toxics in Fish, increased the number of media markers around the country carrying our story by 90 percent. The video for Testing the Waters VIII helped to double last year's television coverage. We expect to expand our visibility even further in the coming year, with the development of publications-tracking systems and electronic data-bases that will help us reach a broader audience. In a satisfying endnote to the decade-old media buzz about the apple pesticide Alar, NRDC set the record straight. After EPA issued a 1989 study providing that Alar was carcinogenic, NRDC released a report describing the risk it posed for children, and CBS picked up the story. The chemical industry responded with both a libel lawsuit against NRDC and CBS and a media campaign claiming that concern over Alar was all hype. Although the court overturned the lawsuits, an article in The New York Times last summer persisted in calling Alar a “health scare that wasn’t so scary.” NRDC pointed out to the Times editors that the source for the article, the American Council on Science and Health, is largely funded by the chemical industry. We pushed for, and got, a printed correction in the Times - establishing the “controversy” over Alar was invented, and that the facts support the ban on its use. Each week, about 20,000 people enter our virtual world at NRDC Online. Our Web site was recently redesigned to make it easier for visitors to access in-depth information on a wide variety of environmental topics. Visitors might read the Executive Summary of our latest report, ask one of our resource experts a question, or explore some of the hundreds of links to other environmental sites. The British Broadcasting System has included NRDC Online in the "BBC Education Web Guide," recognizing "the quality and educational content" of the site. Several new, fun features designed to bring younger people to the site include the "Eco IQ" test on extreme weather, "Creature Closeups" on North American animals ranging from the praying manus to the gray whale, and "Postcard Central," where visitors to NRDC Online can send beautiful electronic nature postcards to friends for free.</t>
  </si>
  <si>
    <t>Are cities good or bad for the environment? At first, they may seem bad, with their mounds of garbage, clouds of diesel smoke, and often polluted waterways. But well-managed cities make good environmental sense. By concentrating people, goods, and services, urban center development results in drastic cuts in energy consumption, motor vehicle use, and hap-hazard suburban sprawl. NRDC has set itself the challenge of making cities more livable for people and more friendly to the planet. While we have focused our efforts on the country’s two biggest cities, New York and Los Angeles, we will release a book in early 1999 describing the socio-economic impacts of sprawl and proposing principles of “smart growth” for all metropolitan areas. Dump Dirty Diesels Campaign NRDC's five years of work to get New York City to "dump dirty diesels” was rewarded at the end of 1997, when the Metropolitan Transportation Authority approved a contract for the purchase of 190 clean-burning natural gas buses. The city plans to put more than 600 of these clean-fuel buses on the streets over the next five years, and NRDC is pushing for a total phase-out of the diesel smokers. Our Los Angeles staff took the campaign to California with a legal twist: NRDC filed four lawsuits against major grocery chains in the first-ever litigation to allege that the use of diesel-burning trucks violates California's Proposition 65. This law prohibits anyone from exposing the public to significant amounts of carcinogens without prior warning. Supporting NRDC's contention that the trucks pose a public health risk, the California Attorney General's office filed companion lawsuits. NRDC's case against diesel engine pollution is outlined in Exhausted by Diesel, a report released in April. New York NRDC's legal staff continue to chalk up victories for recycling, watershed protection, and environmental justice. The state's appellate courts agreed with NRDC that the city could not count tons of construction and demolition debris used at its Fresh Kill landfill as "recycling" and would have to take additional action to satisfy the city's landmark recycling stature. In our federal Clean Water Act suit to secure limits on pollution discharges into New York's irreplaceable reservoirs and other threatened bodies of water, we defeated vigorous government motions to dismiss this case; meanwhile, initial steps to comply with the stature are already being taken. In Albany, NRDC brought a citizens suit under the federal Resource Conservation and Recovery Act and won a settlement against the state for its poor operation of an incinerator that had been adversely affecting an historic African-American community. Los Angeles Enforcement was the key word in our Los Angeles office this year. The legal team has been litigating against stare, federal, and local air quality agencies for their failure to implement the clean air plan required for southern California by the federal Clean Air Act. We have continued our efforts to enforce and strengthen restrictions on major discharge into Santa Monica Bay, and we reached a settlement against the California Department of Transportation for failure to adopt stormwater-runoff measures. NRDC's record of success in protecting wildlife habitat around urban areas also continued, as we won enforcement cases on behalf of the coastal California gnatcatcher, the Chinook salmon, and, in a landmark decision from the state's Supreme Court, the Mohave ground squirrel and its 7,000-square-mile habitat north of Los Angeles.</t>
  </si>
  <si>
    <t>Land &amp; Forests</t>
  </si>
  <si>
    <t>Of the virgin old-growth forests that once shaded much of the North American continent, major stands remain only in British Columbia and Alaska. U.S. demand for wood and paper products, which is putting pressure on forests worldwide, is threatening these magnificent forests. By promoting better forest management and more efficient use of wood products, NRDC is helping take the pressure off these natural gems and preserving habitats for the remarkable creatures that dwell in them. In the United States, NRDC continues to battle federal government proposals that would allow logging, mining, and grazing on our public lands. W'e are also commirred ro ensuring char people will be able ro enjoy the scenic majesty of our National Parks for generations to come. RDC is advocating issuance of a Presidential Order making resource protection the National Park Service's highest priority. Our work in specific parks includes efforts to save Yellowstone's buffalo and to reduce automobile traffic at Yosemite and the Grand Canyon. The Last North American Frontier: British Columbia and Alaska In the magnificent Great Bear Rainforest along the northern Pacific - where the rare "Spirit Bear" roams among 1,000-year-old trees - NRDC and its Canadian partners are fighting off logging proposals that would destroy this ancient habitat. Working with the Coastal Rainforest Coalition, NRDC secured the agreement of 30 major U.S. companies to cease purchasing old-growth wood products. In Alaska, NRDC is working to shield the Tongass National Forest-comprising nearly one-third of the earth's temperate rainforest-from logging by getting it included in the Administration's "roadless area protection" initiative. In another battle to keep our wild lands wild, we are opposing the Interior Department's plans to permit drilling in Alaska's National Petroleum Reserve, partly on the grounds that it should be reserved for a true national fuel emergency. The area is extraordinarily sensitive from an ecological standpoint and possesses wildlife and wilderness resources on par with those of the Arctic National Wildlife Refuge. Promoting Environmentally Sound Forest Management To protect forests from unsustainable logging practices, NRDC is promoting the "certification" of wood products according to international standards for responsible forest management. NRDC has worked to broaden support for the strict standards of the Forest Stewardship Council (FSC) over weaker, competing industry standards that would mislead forest product buyers. We also led a successful campaign to forestall certification on federal lands until the controversy is resolved over whether, where, and how much logging should rake place. Making Efficient Wood Use a Reality NRDC’s wood use program stepped from policy into practice this year when we reamed up with Habitat for Humanity to launch a "Green Building" initiative in California. We completed several homes that demonstrate how to save wood in building; our goal is to have all Habitat homes built using wood efficiently within three years. We will be reaching our to the building industry in the coming year with our new handbook, Efficient Wood Use in Residential Construction: A Practical Guide to Saving Wood, Money, and Forests. This how-to guide addresses builders in their own professional language and offers them real-life examples of how using wood more efficiently, and purchasing environmentally certified or reclaimed wood, can improve their bottom line.</t>
  </si>
  <si>
    <t>Public Health</t>
  </si>
  <si>
    <t xml:space="preserve">Linking environmental contamination with its impact on human health is a tricky business. Many chemical contaminants are invisible and not easily detected. If tests reveal a suspected contaminant, scientific data may be lacking on just how toxic the substance is or on how much exposure people can withstand without getting sick. Even in situations where a substance is known to be present in quantities known to be a health risk, government regulations and enforcement may not be sufficiently strong to change business as usual. NRDC has a straightforward response to this dilemma: take the precautionary approach. Focusing on industry and agriculture, the major users of toxic chemicals, we track the hazards to public health and promote both stricter regulations and safer alternatives. Focus on Pesticides and Children’s Health The Food Quality Protection Act of 1996, which NRDC helped shape, requires that the U.S. Environmental Protection Agency set its “tolerances” for pesticide residues on food at levels that protect infants and children (not only adults) and that take into account all exposures (not only food). Under FQPA, EPA must set tolerances 10 times lower than it would have previously, unless reliable data show that children's health is not affected. In two new reports, our medical staff put forth the ways in which EPA is failing to adequately uphold the protective features of FQPA. Putting Children First calls on EPA to use this tenfold safety factor in more cases; Trouble on the Farm recommends that EPA recognize the particularly high exposures faced by children who live on or near farms or whose parents work in agriculture. NRDC has called for a phase-out of the most hazardous pesticides, including those which disrupt the human endocrine system and thus affect reproduction and development. We have been helping to establish guidelines for identifying endocrine-disruptors by serving on the federal advisory committee charged with developing a national chemical testing program. Finding Solutions for Agriculture and Industry Fortunately, there are alternatives to pesticide use, as NRDC documented in Fields of Change, a report profiling 22 innovative farmers in 16 states who have reduced their use of pesticides. Collectively, these farmers produce many of the nation’s most valuable commodities, including a wide variety of fruits, vegetables, grains, cotton, and dairy. With techniques ranging from lowering the frequency of their pesticide applications to going completely organic, all of them were able to maintain, and in some cases improve, the profitability of their operations. We will continue to use these success stories to advocate nontoxic agricultural solutions. With NRDC’s assistance, Dow Chemical could become an example of what a large manufacturing company can do to reduce the country's pollution burden. Under a collaborative program that brings industry officials and state and local activists to the table, Dow is targeting 26 chemicals for reduction at the source (meaning before recycling or treatment). So far NRDC and its partners have met with senior officials at 90 percent of the divisions at Dow's Midland, Michigan, facility, which range from plastics manufacturing to pharmaceuticals. The company aims to reduce air and water emission and overall waste generation at the facility by 35 percent by April 1999, compared with 1996 data. </t>
  </si>
  <si>
    <t>Air &amp; Energy</t>
  </si>
  <si>
    <t xml:space="preserve">Skyrocketing world energy use has brought with it a build-up of carbon dioxide and other greenhouse gases in the atmosphere. Scientists are already measuring a rise in average global temperatures and an increase in destructive weather patterns. Fortunately, we have the technologies and techniques to reduce our contribution to the problem. NRDC sees our energy future - one based on renewable resources and clean, efficient technologies - and we’re working to ensure that industry, business, and government around the world see it, too. Getting the World to Act on Global Warming After participating in the historic conference on climate change held in Kyoto, Japan, in December 1997, NRDC launched a collaborative effort with other leading environmental organizations to build public support for U.S. ratification of the Kyoto Protocol. With these groups, we pushed for U.S. leadership in cutting emissions from power plants and vehicles and in reducing energy consumption. At the follow-up to Kyoto, held in Buenos Aires in November 1998, NRDC worked intensively with other nongovernmental organizations (NGOs) to formulate a joint message that emphasized broad agreement between NGOs in both developed and developing countries. Between the two conferences, we published Energy Futures, a newspaper-style collection of the best articles and opinion pieces on climate change, which was distributed free to 60,000 people. (It can be viewed online at www.energyfuturesnews.org.) NRDC has launched a new effort to address the critical energy needs of China, where carbon dioxide emissions will soon exceed those of the United Stares. We are undertaking several projects, including a green building demonstration in the city of Chongqing, to stimulate the transfer and adoption of new climate-friendly technologies and policies. The energy team has also been active in pushing for more support for energy efficiency and renewables by Western Hemisphere governments and the multilateral development banks. Tracking the U.S. Electric Industry For the first rime in history, some Americans can choose the com pan that supplies their electricity. To help consumers make the "green" choice, NRDC identified the four companies offering environmentally preferable electricity to residents of California (the first state to put utility competition into effect). We sent our free guide, "Choosing Clean Power in California," to our 80,000 California members. As restructuring of the electric industry continues, the public will need tools to compare companies' environmental performance. NRDC collaborated with Public Service Electric and Gas Company to compile 1996 pollution data from the 100 largest electric utility companies, which account for about 90 percent of the industry's carbon, nitrogen, and sulfur emissions. We released the results in a report, on CD-ROM, and online as Benchmarking Air Emissions of Electric Utility Generators in the United States. Promoting Energy-Efficient Design NRDC's promotion of energy-efficient standards for appliances was rewarded recently with the introduction by several major manufacturers of super-efficient clothes washing machines that use 50 percent less energy and 40 percent less water than conventional washers. Through our leadership position at the U.S. Green Buildings Council, NRDC is helping tO develop a 14-point rating system to judge energy and environmental design. We're also encouraging the American Society of Heating, Refrigerating, and Air Conditioning Engineers to raise their own efficiency standards. </t>
  </si>
  <si>
    <t xml:space="preserve">Almost a decade after the collapse of the Soviet Union, nuclear weapons production has virtually halted, stockpiles have been consolidated, and thousands of warheads have been dismantled. Nevertheless, the continuing presence of these weapons still poses a variety of threats and dangers, from their environmental legacy to accidental war. NRDC’s Nuclear Program staff keeps close watch on the many issues surrounding global nuclear arsenals and makes their findings publicly available online and in published reports. We also engage in domestic litigation, where necessary, to protect the public's interest against ill-conceived actions of federal agencies entrusted with managing nuclear facilities and policies. Domestic Safeguards One of these actions was the Department of Energy's (DOE) decision to rely on an assessment by a conflict-ridden committee of the National Academy of Sciences in determining whether to build the National Ignition Facility, a multi-billion-dollar laser fusion facility. NRDC won an injunction barring DOE's reliance on the committee’s report. A federal district court in Washington, D.C., found that DOE and the Academy had violated provisions of the Federal Advisory Committee Act. Dissemination of the report and federal funding of the committee has been suspended, and the case is under appeal. The recycling of radioactively contaminated metal into commercial products has been haired by a court ruling in a recent NRDC case. On behalf of three environmental organizations, we filed suit challenging a Department of Energy contract that would sell scrap metal from the Oak Ridge nuclear weapons plant to British Nuclear Fuels, Inc., and allow it to be recycled into such products as stainless steel and batteries. The judge ruled that DOE must prepare an environmental impact statement before any sale can take place. In another move to prevent public exposure to radiation, NRDC petitioned the Nuclear Research Council to reject DOE's tank closure program at the Savannah River weapons plant, because the plan would leave behind a large quantity of radioactive material. Some of the underground tanks have already leaked into the surrounding soil and groundwater. Secrecy Does Not Equal Security The facts regarding nuclear stockpiles and their locations are official secrets for the five declared nuclear nations: the United States, Russia, France, Great Britain, and China. Nonetheless, NRDC's nuclear team has been able - by monitoring military activity, combing public records, and conducting field research - to estimate the number and location of each nation's weapons. This information was made public in March 1998 with the release of Taking Stock. NRDC also brought to light the controversial flow of federal weapons research dollars to American universities in Explosive Alliances. Researchers at the five universities participating in the Department of Energy’s Academic Strategic Alliances Program are involved in developing the tools to perform “virtual” computer-based testing of nuclear weapons as an alternative to the explosions prohibited under the Comprehensive Test Ban Treaty. The report points out that such testing undermines the nonproliferation intent of the treaty and places graduate students in the position of relying on funds to conduct research to which they might morally object. </t>
  </si>
  <si>
    <t xml:space="preserve">The hub of NRDC's Washington advocacy is our legislative program, which deploys our expert staff in the continuing battles on Capitol Hill to protect and build on America's landmark environmental laws. We closely track environmental legislation, develop and coordinate strategies for repelling Congress's seemingly endless environmental assaults, and work to promote progress on our pressing environmental problems. This year, once again, we were forced to spend the lion's share of our efforts in defending challenges to our hard-fought gains. With help from NRDC's 400,000 members, and the support of the American public generally, we were once again able to force Congress to abandon a litany of anti-environment proposals. Leading the list of attacks were efforts to undermine state and local land use laws across the nation through so-called "takings" legislation, proposals to undercut environmental enforcement in the guise of "regulatory reform," and a host of assaults on America's public lands - most of which were buried as technical provisions (called "riders") in annual funding bill for environmental agencies. Promoting Public Participation Our most effective weapon is public exposure of Congress's actions, so a major priority for NRDC's legislative team is to ensure that NRDC members, the media, and the American public are fully informed about the environmental impacts of proposed legislation. NRDC marshals a number of techniques to educate the public about the environmental battles in Congress. We brought the anti-environmental legislation buried in the budget process into the open in a highly publicized September report, Riders on the Storm, and followed up with the final rally of the 105th Congress in the second edition of Damage Report. Both report were released in nationally televised press briefings that NRDC held jointly with environmental leaders from the House and Senate. With strategically targeting advertising, in print and on the airwaves, we highlight battles of particular concern in crucial regions that can have an impact on the national debate. For example, this year we supported radio ads in Florida and Texas, two states that experienced record heat this summer, exposing Congressmen who backed budget legislation blocking efforts to reduce global warming pollution. With "Legislative Watch," the biweekly online bulletin, we provide a continuous review of environmental issues in Congress to thousands of activists, who make their views known on Capitol Hill. Through our monthly “Earth Advocates" newsletter and quarterly Amicus Journal, NRDC keeps it members regularly informed of congressional battles over environmental issues. The Next Step Unfortunately, ti is not enough to keep from moving backward. The continuing challenge of NRDC’s legislative team, and our major priority for 1999, is to move beyond fighting the anti-environment agenda, and get Congress to focus on affirmative initiatives to solve urgent environmental challenges like global warming, urban pollution, contamination of our rivers and lakes, and protection of our threatened public lands. </t>
  </si>
  <si>
    <t>Twenty-nine years ago, John Adams had lunch with an eminent Wall Street lawyer named Stephen P. Duggan. They discussed the unusual notion of starting a charitable national organization licensed to practice law, in the interest of the environment. Despite his already busy schedule, Mr. Duggan rook on the responsibilities of Chairman of the Board of this fledgling group of idealists. early three decades later, the Natural Resources Defense Council is ubiquitous in textbooks on environmental law. We have more than 400,000 members supporting our attorneys, scientists, and policy analysts as well as the communications, development, and administrative professionals comprising an organization that has been instrumental in protecting our wilderness, our waters, the quality of our air, and the health of our children. Mr. Duggan served on NRDC's Board of Trustees in various capacities until his death in November 1998, at the age of 89. His contribution to the organization and to the environ- mental movement cannot be overestimated. His wisdom and leadership will be missed. To better manage RDC's growing presence in national and international policy arenas, the Board of Trustees this year voted to create a new leadership position, that of President. In October 1998, John - RDC's founding Executive Director-became its first President. Frances Beinecke, who has served the organization for 24 years, most recently as Deputy Director, now oversees the day-to-day operations as Executive Director. John, who was recently named one of the century's "100 champions of conservation" by Audubon magazine, continues to focus much of his energy on strategies for long-term environmental protection and on forging links with other important organizations and government officials. The new positions complement RDC's strategic initiative, which seeks to leverage the organization's resources to have the greatest impact on our most pressing environmental problems. Within our seven program areas (described in this Annual Report), our organization has recently focused on three major global initiatives: climate change, oceans protection, and forest preservation. In these and other areas, NRDC pressures the U.S. Congress and Administration both to establish sound policy at home and to be an environmental leader abroad. On behalf of my colleagues on the Board of Trustees, I thank everyone who has joined u in supporting RDC's work. Thanks to our growing membership, we have the financial and intellectual capital to continue to safeguard Earth's people, plants, and animal into the next century.</t>
  </si>
  <si>
    <t>From the President &amp; Executive Director</t>
  </si>
  <si>
    <t>NRDC has always used "the power of law, the power of science, and the power of people" in defense of the environment. Lately, NRDC has struggled to maintain the power of landmark environmental laws, while both the 104th and 105th Congress failed to address many critical long-term resource issues facing the planet. Now, more than ever, we are enlisting the power of people to take personal action that helps the environment and to show our government leaders that environmental protection is a priority. As part of NRDC's climate change campaign, we are reaching out to citizens in stares particularly vulnerable to the effects of global warming. We are helping people understand the implications of greenhouse gas emissions and the steps they can rake, ranging from purchasing clean-fuel cars and energy-efficient appliances to communicating their concerns to their representatives. Under our oceans protection initiative, we brought the "Give Swordfish a Break" campaign to commercial food buyers and preparers, prompting hundreds of chefs and countless businesses to stop serving North Atlantic swordfish until federal plans are adopted to restore their population co healthy levels. We also saw overwhelming support for our campaign to preserve Mexico's Laguna San Ignacio, the last undisturbed breeding ground of the California gray whale. NRDC delivered an amazing 600,000 petition signatures to Mitsubishi, opposing its plan to build a mammoth salt factory at the creatures' winter home. NRDC's "Forever Forests" campaign is moving from localized battles-such as defending the last pristine habitat of the rare Spirit Bear from logging-to educating consumers and builders about buying wood products derived from sustainably managed forests and using wood efficiently. While working at the federal level to develop and enforce public health legislation for food and water safety, NRDC unearthed positive news: our success stories of 22 farmers who have reduced their use of pesticides prove that alternative agriculture is good business. In the year ahead we will employ our strengthened communications capabilities to further enhance the reach of our message. As Earth Day 2000 approaches, we will be pondering the fundamental changes needed to protect our ecological systems globally. We are honored that you, our members, have allowed us to represent you in defending the earth.</t>
  </si>
  <si>
    <t>Treat the Earth Well</t>
  </si>
  <si>
    <t xml:space="preserve">A lot happens at NRDC over the course of one year. A lot happens because of NRDC, too. In the pages of this Annual Report you will find highlights from NRDC's programs, covering mid-1997 through the fall of 1998. The work of our International Program can be found throughout, as NRDC increasingly moves into resource and wildlife protection issues that are both multinational and multidisciplinary in scope. In this report you will also meet more than a dozen of the individuals behind our work. Together with their colleagues, these members of our staff and Board of Trustees are working creatively, and often collaboratively, to protect both the natural world and the quality of life in the places we call home. When NRDC trustee Adam Albright visited Clayoquot Sound, British Columbia, in 1993, he saw the surrounding forest of ancient trees being razed. “I knew I couldn’t stay quiet while this fantastic ecosystem was lost forever,” Adam explains. He contacted NRDC senior attorney Liz Barrett-Brown, who with his support build an advocacy campaign that was pivotal in stopping the logging. Today, NRDC’s work with the area’s native leaders, local environmentalists, and industry is leading to a new model of sustainable economic development. Recently Canada’s largest logging company, MacMillan Bloedel, announced the end of its destructive practice of clearcutting old-growth forests. Says Adam, “Liz and her colleagues at NRDC changed the whole debate.” </t>
  </si>
  <si>
    <t>Mission Statement</t>
  </si>
  <si>
    <t>NRDC's purpose is to safeguard the Earth: its people, its plants and animals, and the natural systems on which all life depends. We work to restore the integrity of the elements that sustain life-air, land, and water-and to defend endangered natural places. We seek to establish sustainability and good stewardship of the Earth as central ethical imperatives of human society. NRDC affirms the integral place of human beings in the environment. We strive to protect nature in ways that advance the long-term welfare for present and future generations. We work to foster the fundamental right of all people to have a voice in decisions that affect their environment. We seek to eradicate the pattern of disproportionate environmental burdens borne by people of color and others who face social or economic inequities. Ultimately, RDC strives to help create a new way of life for humankind, one that can be u rained indefinitely without fouling or depleting the resources that support all life on Earth.</t>
  </si>
  <si>
    <t xml:space="preserve">Commerce, culture, and convenience - these are some of the main reasons people are drawn to cities. Pollution, poverty, and poor planning-these are among the most critical problems associated with urban living. NRDC's urban program tackles the pollution and planning issues that harm public health and the environment and also examines the way these issues often impact disproportionately on lower-income neighborhoods and communities of color. One-third of the United States population lives in areas where the air pollution is unsafe by federal standards. Because vehicles typically represent the largest source of urban air pollution, NRDC continues to promote cleaner, alternative fuels. In 1997, encouraged New York Governor Pataki to sign into law a set of tax incentives that will promote private-sector investment in alternative fuel vehicles, refueling stations, and infrastructure. In California, attorney Gail Ruderman Feuer initiated clean air enforcement litigation and a program to reduce diesel air pollution, which is linked to an estimated 8,000 premature deaths per year from heart and lung disease in Los Angeles County alone. Beckman's prosecution of stormwater polluters in Southern California helped prevent the discharge of trillions of gallons of poisonous runoff into coastal waters. Garbage is another blight on the urban landscape. Americans generate 4.5 pounds of it per person every day. Over the last decade, municipalities and businesses across the country have found that recycling is a better way than landfilling or incineration to handle valuable materials like used plastic, paper, and metal. So when The New York Times Magazine published the now-infamous cover story titled “Recycling is Garbage,” NRDC put the record straight in an 80-page rebuttal, Too Good to Throw Away: Recycling’s Proven Record (which we distributed to the Society of Environmental Journalists). Led by attorney Eric A. Goldstein, NRDC scored a legal victory for recycling when New York State courts ruled again this year that New York City was in violation of a court order requiring implementation of its own recycling law. We are now helping to bring about the expansion of the City’s recycling program. "In a few years, New York City residents will be able to breathe a little more easily thanks to an agreement [between Gov. George Pataki and the MTA] to begin converting the city's fleet of 3,600 dirty diesel buses to buses that run on much cleaner fuels like natural gas. The agreement owes much to the persistence of the Natural Resources Defense Council, an environmental group that campaigned for three years to overcome bureaucratic inertia as well as fears that cleaner buses would be too expensive." - The New York Times, 2/12/97 As urban areas spread, more and more species are deprived of their natural habitats. With the lead of attorney Joel Reynolds, NRDC won important legal victories in state and federal courts to preserve hundreds of thousands of acres of land threatened by urban encroachment and hundreds of rare species, including the little songbird the coastal California gnatcatcher. With the report Leap of Faith, we released the first independent study of a controversial Southern California initiative to balance development with regional wildlife conservation. NRDC’s report evaluated the promising but flawed habitat conservation plan developed by the Natural Community Conservation Program. In New York City this year, attorney Mark Izeman prosecuted our ongoing federal Clean Water Act citizen suit, helped to ensure that the City’s drinking water meets important public health standards. The suit is aimed at limiting direct discharges and preventing stormwater runoff from polluting endangered state water-bodies - including the City’s 19 upstate reservoirs, which provide drinking water for 9 million people. NROC's unprecedented partnership with the Bronx local community development group Banana Kelly over the last few years is about to come to fruition. The planned paper recycling mill, conceptualized by NRDC scientist Allen Hershkowitz, will bring jobs to one of the city’s poorest neighborhoods; it is scheduled to break ground in 1988, with a plan by acclaimed designer Maya Lin. Economic revitalization efforts are ongoing in Harlem as well, where our Environmental Justice Director Vernice Miller is working with West Harlem Environmental Action to promote the redevelopment of brownfields - abandoned or underutilized properties where development is complicated by real or perceived contamination. In Los Angeles, NRDC continued to provide legal representation to a community group in South Central LA fighting violations at a toxic waste transfer and storage facility near their homes and schools and to oppose the discriminatory siting of a proposed freeway in El Sereno that would divide this historic Latino community. The negative environmental, economic, and social impacts associated with the spread of automobile-dependent sprawl will be the subject of a forthcoming series of publications on “smart growth” that NRDC is preparing. In addition to policy analysis, case-study research is currently under way in the Chicago and Cleveland metropolitan regions. </t>
  </si>
  <si>
    <t xml:space="preserve">Until the nineteenth century, the world relied for most of its energy on renewable resources - primarily wood to fuel fires and food to fuel human and animal labor. As reserves of fossil fuels have been exploited, the demand for energy has skyrocketed - and with it the pollution pouring into our atmosphere. An intergovernmental United Nations panel of 2,500 energy and atmospheric scientists from around the world has concluded that a potentially devastating warming of the global climate is now under way. NRDC aims to guide government and business decision-makers back to the future: by developing new sources of clean renewable energy and by finding ways to use energy more efficiently. Our efforts over the past year have made it easier for citizens to find out where and when government and industry energy policies are robbing them of their right to breathe clean air. WHAT'S COMING OUT OF THAT SMOKESTACK? Current Congressional and state efforts to restructure the electric utility industry will give residential and industrial consumers greater choice in selecting their electric company. By increasing competition in the industry while insisting that pollution levels are reduced, we can achieve a major portion of the global warming reductions needed while lowering consumers’ energy bills. Consumers’ ability to assess the environmental performance of competing generating companies will depend on the type of information contained in the “profiles” that NRDC prepared in 1997. The profiles detail pollution from the 50 largest electric utility generating companies in the eastern half of the United States, which account for a majority of the industry’s total emissions: 73 percent of nitrogen oxides, 78 percent of sulfur dioxide, and 64 percent of carbon dioxide emissions. NRDC released the data in the report Getting the Dirt on Your Electric Company and posted it on our website. PROMOTING CLEAN ENERGY &amp; GREEN BUILDINGS In a unique collaborative study with the Union of Concerned Scientists, Tellus Institute, the American Council for an Energy-Efficient Economy, and the Alliance to Save Energy, NRDC scientist Daniel Lashof outlined the policy approaches that would lead this country away from reliance on coal and politically risky oil to a sound energy economy based on renewable resources. The report, Energy Innovations: A Prosperous Path to a Clean Environment, found that taking the right steps now would lower energy costs and create 770,000 additional jobs by 2010. Using cleaner sources of energy and using energy more efficiently are critical components of what are becoming known as “green” buildings. NRDC staff are currently participating in the US Green Building Council, which is developing an environmental rating system. Our efforts to commercialize clean energy received a major boost when the Durst Organization, with whom NRDC economist Ashok Gupta has been working closely, announced its extraordinary commitment to integrate solar photovoltaic panels and natural gas fuel cells into the design of its Four Times Square development - destined to become a showcase demonstrating the commercial viability of environmentally friendly technologies. After helping to persuade EPA to propose stricter health-based standards for ozone smog and particulate pollution (soot), NRDC attorney David Hawkins joined others in battling industry’s multi-million campaign to defeat them. EPA estimates that implementation of the new standards would prevent more than 15,000 premature deaths, reduce heart and lung disease, and avoid countless serious asthma episodes in children across the nation. Our months of work educating the Administration, Congress, and the public were rewarded with an import victory for public health when President Clinton and Vice President Gore approved the new standards. The minimum efficiency standards for refrigerators and room air conditioners that NRDC recommended and the Department of Energy adopted also will lead to significant reductions in air pollution. The refrigerator standards encourage manufacturers to phase out ozone depletes in insulation by mid-2001 - 18 months earlier than the phaseout planned by EPA - while the air conditioner standards will curb carbon dioxide and nitrogen oxide emissions. NRDC scientist David Goldstein is the 1998 co-recipient of the American Physical Society's prestigious Leo Szilard Award for Physics, in recognition of his ''significant contributions to enhancing efficient energy use, particularly for applying physics and economics to optimize energy-efficient appliance standards." NRDC's innovative Location Efficient Mortgage Program promotes changing underwriting guidelines to increase home loans in urban areas, where people drive less and thus place less demand on transportation energy. The project has garnered considerable support from private lenders, and we plan to conduct test programs in Chicago and Seattle.
</t>
  </si>
  <si>
    <t>Health</t>
  </si>
  <si>
    <t xml:space="preserve">Nearly three decades since Rachel Carson’s Silent Spring asserted that widely used herbicides and pesticides were having harmful effects on wildlife and human health, the debate is still raging: How much of which chemicals can be used safely? What amount of risk is ‘tolerable’? Through efforts that overlap our program areas, NRDC in 1997 fought to push health standards concerning drinking water, pesticides and food, and air quality into a range we see as more protective of vulnerable populations, such as children. We also stepped up our efforts to get government and private-sector decision makers to share information on chemical risks with the public. With the addition of two medical doctors to our staff, NRDC is better positioned than ever to provide science based arguments clarifying the links between environmental exposure to specific chemicals and human health. Dr. Gina Solomon has been focusing on the emerging science and policy of endocrine disruptors - chemicals thought to interfere with hormones in the body's endocrine system - and is currently serving on the federal Endocrine Disruptors Screening and Testing Advisory Committee. Dr. David Wallinga has been focusing on the inadequacy of risk assessment as traditionally used in the regulatory process to protect the health of children and other vulnerable populations. Children are particularly vulnerable to environmental contaminants because they breathe more air, drink more water, and consume more food as a percentage of their body weight than adults - and because their bodies are still developing. NRDC's new report, Our Children at Risk, identifies the five worst environmental threats to their health - lead, air pollution, pesticides, environmental tobacco smoke, and drinking water contamination - and recommends both policy changes and steps parents can take now to protect their childrens’ health. It also describes the disproportionate impact that these environmental threats pose to children of color. The report’s author, NRDC scientist Laurie Mott, is serving on EPA’s Children’s Health Protection Advisory Committee. In our continuing battle to improve the quality of drinking water for the entire American population, NRDC negotiated an agreement that will lead to the establishment of new EPA rules under the Safe Drinking Water Act Amendments of 1996. These rules will help control dangerous parasites (such as cryptosporidium) and reduce exposure to the potentially hazardous byproducts of disinfection. "Children face special environmental risks. NRDC's recommendations [in Our Children at Risk] go to the heart of what we need to do to protect children.” - U.S. Senator Barbara Boxer (D-CA) Expanding the Public’s Right to Know. California’s landmark Proposition 65, which NRDC helped get passed, provides a more extensive public listing than the federal Toxics Release Inventory (TRI) of commercially used chemicals that are known to harm, or suspected of harming, human health. This year, we identified 65 chemicals (mostly pesticides) that are potential reproductive toxins and filed a lawsuit to force the state’s governor to add them to the Proposition 65 list. When investigations conducted by NRDC and the California Attorney General revealed that some calcium supplements contained varying levels of lead, a known reproductive toxin, we were able, under Proposition 65, to reach a settlement with a major national manufacturer of calcium supplements to market virtually lead-free supplements. Also this year, NRDC’s legislative staff assisted U.S. Representatives Waxman and Saxton in developing a bill that would expand the list of chemicals covered by TRI. In an effort to break through the "green wall" that separates environmental staff and their recommendations from business decision makers, NRDC scientist Linda Greer directed pollution prevention workshops at Dow Chemical Corporation's Midland, Ml, facility over the last year. Through our meetings with business operations and executive staff responsible for three specific areas of operation, we successfully negotiated reductions in water and air emissions and waste generation at the facility by 35 percent within two years, using pollution prevention strategies. By partnering with local and state activists concerned about the facility, we are aiming to make this project a model for participation between communities and the personnel at factories in their neighborhoods. After helping to secure passage of the Food Quality Protection Act of 1996, NRDC continues to push for its implementation in a manner that will be most protective of children's health. In dialogue with EPA, our scientists are emphasizing the need to use a tenfold safety factor in setting safe levels for pesticides in cases where key information on exposure or toxicity is lacking.
</t>
  </si>
  <si>
    <t xml:space="preserve">From the beginning of time, the development of human civilization has been inextricably linked with bodies of water - for growing crops, as a source of food, and as a conduit for transportation and trade. As the 20th century draws to a close, modern agricultural, municipal, industrial, and fishing practices are damaging our oceans and rivers and undermining their capacity to provide for this and future generations. In 1997, NRDC’s water program launched two major campaigns: one focused on the state of our nation’s waters, the other on the state of the world’s fisheries. We also continued our work to preserve aquatic-based ecosystems. DOCUMENTING THE WORLDWIDE DECLINE IN FISHERIES With the release of Hook, Line &amp; Sinking: The Crisis in Marine Fisheries, NRDC documented the alarming news that marine fish populations are declining worldwide. NRDC's 175-page report identifies the three primary causes of this decline-overfishing, habitat degradation and loss, and pollution-and recommends steps to reverse the tide of depletion. Our campaign to protect and revitalize threatened fish populations, led by policy analysts Lisa Speer and Karen Garrison, includes a consumer campaign focused on protecting North Atlantic swordfish: if current fishing trends continue, this population may be commercially extinct in the Atlantic in 10 years. RECOGNIZING THE CHALLENGES OF THE CLEAN WATER ACT-25 YEARS LATER In 1970, when environmentalism was a nascent movement, only 35 percent of the nation's lakes and rivers were safe for fishing and swimming. Today, thanks largely to the passage of the Clean Water Act in 1972, almost two-thirds of the nation’s lakes and rivers are safe for recreation. Over the past 25 years, NRDC has sought to uphold the goals of this seminal legislation, and our litigators have brought suits to enforce its provisions. In 1997: With Jessica Landman as co-chair of the Clean Water Network, a national alliance of more than 1,000 groups, NRDC persuaded the White House to hold a commemorative press conference at which Vice President Gore called on Congress to strengthen the CWA and commit to an annual net gain of 100,000 acres of wetlands-crucial guardians of water quality. The release of NRDC's seventh annual Testing the Waters report, documenting the poor testing and monitoring systems for water quality at some of the nation's most popular recreational beaches, spurred the US Environmental Protection Agency to establish a National Beach Program to encourage water monitoring and public notification programs. Our efforts to strengthen water-pollution rules targeted runoff from urban areas and airports; factory farm pollution; and dioxin discharges from pulp and paper mills. The Everglades are the largest remaining subtropical wilderness in the continental United States, made up of both fresh and saltwater areas. The already threatened integrity of these fragile ecosystems would be seriously jeopardized if the U.S. Air Force allowed nearby Homestead Air Force Base to be turned over to private developers for transformation into a major commercial airport. Through the work of attorneys Sarah Chasis and Brad Sewell, NRDC has succeeded in convincing the Clinton Administration of the need to prepare a Supplemental Environmental Impact Statement to assess the potential impacts of the proposed airport-noise, stormwater runoff, air pollution, and related development-on the Everglades National Park and Biscayne Bay National Park. California faces threats to both coastal and inland waters. This year NRDC led a successful campaign to strengthen California's coastal and marine protection laws, including enactment of legislation establishing a uniform protocol for monitoring coastal water quality along the state's 1,100-mile coast. Seeking to restore habitats for fish and wildlife in California's rivers and the San Francisco Bay/Delta Estuary, attorneys Hal Candee and Wendy Pulling worked with commercial and recreational fishing organizations to convince the Clinton Administration to implement the landmark Central Valley Project Improvement Act, which calls for returning to the environment a portion of the water chat has long been diverted for irrigated agriculture. NRDC also led a coalition to ensure the adoption of vigorous urban water conservation policies in the Bay/Delta area. After NRDC exposed classified U.S. Navy plans to develop a submarine detection system that uses low-frequency sonar, the Navy initiated a multi-million-dollar research program to explore the potential harm to marine mammals caused by the introduction of overwhelming sound into their deep-sea environment. A major NRDC report on the growing problem of noise pollution of the oceans is due out in 1998.
</t>
  </si>
  <si>
    <t>Public Information and Education</t>
  </si>
  <si>
    <t>Information is the currency of our times. More sources than ever before are brokering it. Very often, misleading, anti-environmental viewpoints make their way into the public discourse, courtesy of industry-paid “advertorials” and privately funded “experts.” In 1997, NRDC launched its most sophisticated campaigns yet to put critical environmental information into the hands of our members, Congress, and the general public - by any media necessary. On the World Wide Web: in 1997, NRDC Online ( www.nrdc.org) was visited by tens of thousands of people from all over the world. During the "Countdown to Kyoto" campaign, our banner ads on the Internet led people to a special page that encouraged them to call or e-mail the President, urging him to take strong action at the summit on climate change. During the Kyoto summit, NRDC Online visitors had a front-row seat, with daily dispatches from NRDC’s team in Japan and the opportunity to get answers "live" from NRDC scientist Daniel Lashof. In print: NRDC staff wrote more than a dozen extensively researched reports in 1997. We continued to publish our award-winning Amicus Journal, a quarterly magazine of top-notch environmental reporting sprinkled with nature poetry. To our membership: Every week, NRDC responds to hundreds of phone calls and letters from members, as well as teachers, students, and journalists. This year we developed special informational letters, urging members to get involved in protecting the breeding grounds of the gray whale in Mexico’s Laguna San Ignacio, preserving our National Parks and other wilderness areas, and preventing the U.S. Navy from exposing marine mammals to sonar noise pollution. Press coverage: NRDC attracted an amazing 1,500 print stories and 300 electronic stories in 1997. Our Hook, Line &amp; Sinking report was cited as an authoritative source in a cover story in Time magazine. We reached the younger set as well, with VH-1 and Rolling Scone Magazine coverage of our forestry and headwaters benefit concert featuring Bonnie Raitt, Bob Weir, and John Popper of Blues Traveler. On the broadcast front, NRDC made the network news more often, and on a broader array of issues, than ever before. CNN did a special segment on the San Ignacio lagoon, featuring footage shot by the Cousteau film crew during our trip. “NRDC’s ‘environmental news and information online’ keeps the graphics to a minimum, without looking amateurish, making it easy to navigate. Get into Pro for policy papers, or check out sitings, a link-filled guide to environmental info.” - The Web Magazine, February/March 1997 AN EMPHASIS ON POLICY The NRDC Legislative Affairs office is the fulcrum of the organization’s policy advocacy efforts, helping to develop legislative priorities, coordinate related strategy, and keep NRDC's expert staff fully deployed in the many vital policy debates in Congress. Shepherded by Capitol Hill veteran Gregory Wetstone, the legislative team provides strategic leadership in the environmental community and a regular presence in the Washington, DC, political scene. High-priority issues this year have been clean air, global warming, protection of National Parks, hazardous waste clean-up, transportation policy, regulatory reform bills, and anti-environment budget riders. Congressional staff, reporters, and environmental activists rely on NRDC's thoughtful and well-supported analyses of ongoing and upcoming legislative developments. Since the 104th Congress, attorney Sharon Buccino has written “Legislative Watch,” the only continuous, reliable online review of environmental issues before Congress. This bi-weekly bulletin counts 3,500 subscribers (including professors, journalists, government workers, and politicians) who have it delivered, free, to their e-mail boxes. NRDC also provided an overall survey of the legislative landscape at the end of 1997 with the release of Gathering Storm: Coming Environmental Battles in the 105th Congress. In 1997, NRDC kicked off the NRDC Action fund, a separate organization funded with non-tax-deductible contributions. The Action fund's sole mission is to promote public education on crucial policy issues to mobilize public pressure in key legislative battles. Those who would like to support the dynamic advocacy of the new NRDC Action fund through non-deductible contributions can call 202-289-2410 or write to NRDC's Washington, DC, office.</t>
  </si>
  <si>
    <t>Land and Forests</t>
  </si>
  <si>
    <t xml:space="preserve">Protecting America's invaluable National Parks and Forests and other public lands has been a core component of NRDC's efforts for two-and-a-half decades. This year we launched a new campaign, "Forests for Tomorrow," that turns to the global marketplace, where a growing demand for wood products is threatening to wipe out forests in North America and around the world. Our goal is to educate the public and commercial purchasers to move away from wood products logged from highly threatened forests in favor of ecologically sound alternatives. We have short-changed our National Parks for too long. While the number of visits to National Parks has shot up from 208 million in 1984 to 269 million in 1994, fewer and fewer real dollars are going to maintain and preserve them. This underfunding has resulted in crumbling historic infrastructures and increased pollution. Many of the parks' resources- including pristine lakes and diverse plant and animal life-are at risk, because park staff lack the funds and the tools, including basic scientific darn, to deal with these environmental problems. Reclaiming Our Heritage: What We Need to Do to Preserve America’s National Parks, a report co-published by NRDC with the National Trust for Historic Preservation, used 17 case studies to highlight the precarious state of the parks and outlined measures to ensure their long-term future. As recommended in the report, and partly thanks to the efforts of NRDC staff in Washington, DC, Congress voted to increase appropriations to the National Park Service by 6 percent in 1997, and a bill to allow the issuance of special bonds to finance park-protection projects was introduced. DEFENDING THE WILDERNESS This year NROC opposed several proposals that would have had devastating effects on our irreplaceable natural treasures. Our work included: Fighting plans, under the leadership of attorney Niel Lawrence, to cut old-growth trees in Alaska's Tongass National Forest-at the heart of the largest remaining temperate rainforest on Earth. Mobilizing support to prevent exploratory oil drilling in Utah's Grand Staircase-Escalante National Monument. Helping to organize the conservation movement's effort to protect the remaining roadless areas in our National Forests from construction. Blocking a Forest Service proposal for the Sierra Nevada range that would have overridden conservation reforms that NRDC scientist Sami Yassa and attorney David Edelson had forced the agency to adopt. Although only 5 percent of the world's population lives in the United States, Americans use approximately 27 percent of the wood commercially harvested worldwide. This year NRDC established itself as a leading advocate for wood-use efficiency and a prime actor in the movement to promote the expansion of markets for wood harvested from forests that are independently certified as being well managed. Responsible forest management means avoiding unsustainable logging practice, such as uncontrolled clear-cutting. It also serves to protect wildlife and water quality and provide lasting employment for the local community. We bolstered our public education efforts with the widespread distribution of a special information packet, "Forests for Tomorrow: Responsible Forest Stewardship Through Consumer Power." In April 1997, NRDC helped establish the Certified Forest Products Council-an association of businesses committed to purchasing certified wood products. We are focusing on-the-ground efforts in the large California market, where our staff has formed partnerships to promote certified wood products and wood-use efficiency among consumers, builders, and private forest owners. NRDC is also represented on the Board of Directors of the Forest Stewardship Council, an international nonprofit organization established in 1993 to develop global certification standards for forest management. In the Pacific Northwest, NRDC attorneys Liz Barratt-Brown and Robert F. Kennedy, Jr., are working with our Canadian colleagues to call attention to proposed logging in the Great Bear Rainforest-home to the Spirit bear. Building on our success in protecting British Columbia's Clayoquot Sound, we are striving to put in place forest management practices for the region that are both environmentally responsible and supportive of local economies.
</t>
  </si>
  <si>
    <t>Mission Statement and Letter from the Chair</t>
  </si>
  <si>
    <t xml:space="preserve">NRDC's purpose is to safeguard the Earth: its people, its plants and animals, and the natural systems on which all life depends. We work to restore the integrity of the elements that sustain life - air, land, and water - and to defend endangered natural places. We seek to establish sustainability and good stewardship of the Earth as central ethical imperatives of human society. NRDC affirms the integral place of human beings in the environment. We strive to protect nature in ways that advance the long-term welfare of present and future generations. We work to foster the fundamental right of all people to have a voice in decisions that affect their environment. We seek to eradicate the pattern of disproportionate environmental burdens borne by people of color and others who face social or economic inequities. Ultimately, NRDC strives to help create a new way of life for humankind, one that can be sustained indefinitely without fouling or depleting the resources that support all life on Earth. Human beings have an enormous spiritual need for wild places and wild things. Whenever I venture out into nature, whether it be on an NRDC whale protection mission or simply a walk beneath a forest canopy closer to home, I experience a sense of awe and also one of responsibility. For the dedicated staff and supporters of NRDC, this sense of responsibility translates into action-to preserve these wild places and the creatures that live in them, and to enable future generations to appreciate their beauty. How can we plan for Earth's future inhabitants and still provide for the immediate needs of a burgeoning world population! It's a balancing act, one that NRDC has been engaged in since its inception, when a small band of lawyers sued Consolidated Edison to prevent the electric company from building the Storm King pump storage plane that would have destroyed the natural integrity of the great Hudson River. No one doubted that people living in New York needed electricity, but the founding staff challenged the company's right to profit by destroying a place that was beloved by all. Energy is once again at the heart of the issue on every environmentalists' lips-climate change. How will we meet the demand for energy as developing nations buy more automobiles, build more factories, and upgrade their homes to include heating, lighting, and air conditioning-without causing an irreversible change in the global climate? A similar question might be asked regarding most of the critical environmental issues today. For example, how can we build the world's homes with wood and feed the world's people with fish, without stripping our forests and depleting our oceans? Since 1970, NRDC has been finding answers to these questions: answers rooted in science, supported by legislation, and enforced, if necessary, by the courts. Today, the solutions are increasingly sophisticated, global in nature, and often driven in part by economics. Yet no matter how complex the terrain becomes, I expect that NRDC will continue to be at the vanguard-promoting the most innovative technologies and protective legislation to safeguard the health of our people, the integrity of our resources, and the future of our planet. In the pages of this Annual Report, you will find highlights from each of NRDC's program areas, covering mid-1996 through 1997. For making this work possible, I thank our committed Board of Trustees, our active membership, our many supporters, and NRDC's 170 staff members. Together, we are defending the earth. </t>
  </si>
  <si>
    <t>Letter from the Executive Director</t>
  </si>
  <si>
    <t>An unprecedented course of events is under way. Representatives of nearly 160 nations gathered in Kyoto, Japan, in December 1997 and reached an agreement on the one issue that affects the economy of every country and will determine the fate of the global environment: climate change. For years we at NRDC have fought targeted battles to conserve our natural resources, preserve habitats for wildlife, and protect the public health. Now it has become more apparent than ever how interwoven these issues are under the umbrella of Earth’s one atmosphere. The strong consensus among the international scientific community now is that the atmosphere is warming. While the actual outcome of this warming is unknown, it is likely to wreak havoc with our weather patterns and to change the way people live and make a living. People residing near the coast (as millions of Americans do) could see their homes threatened by rising sea levels. If the average temperature rises as little as 4°F, even the hardy maple tree might have to move north of New England-so there would no longer be such a thing as Vermont maple syrup! If this kind of ecosystem disruption occurs, it would represent a serious threat to the lands, water bodies, and wildlife NRDC has sought to protect-for example, Alaska's Tongass National Forest, British Columbia's Clayoquot Sound, and the gray whale that breeds off Mexico's Baja Peninsula. Implementing the Kyoto Protocol will have immediate positive impacts on air quality, public health, and urban environments- three of NRDC's areas of concern. That's because reducing air emissions from the primary sources of "greenhouse gasses”-power plants and automobiles-will simultaneously cut smog in our cities and potentially help thousands of people suffering from respiratory ailments. Developing the technologies to target these sources of pollution will also be a boon for our economy-a new industrial revolution built on cleaner ways of producing and using energy. American citizens and businesses can already take part in this revolution, by investing in such innovative products on the market as long-lasting light bulbs, rooftop fuel cells to heat buildings, and zero-emission electric vehicles. Because even the most global environmental issues cannot be saved without the participation of informed individuals, NRDC has pledged to expand our communication with our members and the rest of the public. This year, for example, we launched major campaigns to inform the public about the threats to forests and to fisheries from unsustainable harvesting practices. If the nations of the world succeed in replacing the 19th century energy technology that has been fueling our development in favor of 21st century technology that will make that development sustainable-and if we succeed in educating the world's citizens about the positive choices they can make-I believe we will be able to tackle all the global environmental issues with an increased spirit of cooperation and hope.</t>
  </si>
  <si>
    <t>Global</t>
  </si>
  <si>
    <t>"NERO presents the 1997 Energy Conservation award to Ralph Cavanagh of the Natural Resources Defense Council [in recognition of] a body of work with the electric industry to provide efficiency improvements through innovative market-based mechanisms that have made utilities willing partners in achieving energy-efficiency gains, rather than reluctant draftees." - The National Energy Resources Organization. As the scope of environmental problems has become increasingly international in nature, so too have NRDC’s activities. In December 1997, after years of preparation and 11 days of grueling final negotiations, some 160 nations reached an agreement legally limiting greenhouse gas emissions from industrialized countries. As accredited observers at the talks, held in Kyoto, Japan, NRDC's team of scientists and lawyers met regularly with the US delegation led by Undersecretary of State for Economic Affairs Stuart Eizenstat. Our participation was instrumental in getting the delegates to reject two out of three potential loopholes: "no" to the banking of credits from reductions in gases that have already occurred, and "no" to a proposal to limit regulation to three out of six major greenhouse gases. Mexico's Laguna San Ignacio is the last undisturbed nursery ground of the gray whale, yet the Mexican government and its partner Mitsubishi are planning to build a massive salt factory at its edge. Because this project would transform and possibly destroy the whales’ precious winter home, NRDC has met several times with project leaders and continues to mobilize public support against its construction. Through its participation in the Hemispheric Energy Steering Committee process, NRDC has promoted sustainable energy in Latin America and compelled governments to live up to the promises made at the Miami Summit of the Americas. Specifically, NRDC successfully advocated to the Mexican government and the Inter-American Development Bank to reinstitute a $40 million energy-efficiency loan that had been canceled. In China, where coal-burning plants with virtually no pollution controls are still expected to meet most of the country’s soaring energy demand, NRDC has initiated an energy-efficiency demonstration program in one of the largest and most polluted cities - Chongqing. We are brining Chinese policymakers and academics together with US experts and private firms to develop a strategic action plan for the city’s 30 million residents. Three regions in Russia - Chelyabinsk, Rostov, and Omsk - have committed to working with NRDC and our Russian partners toward adoption and enforcement of our joint proposal for energy-efficiency standards in new construction.</t>
  </si>
  <si>
    <t xml:space="preserve">What will it take to move to a world free of the threats posed by nuclear weapons? Through research and analysis, domestic and international advocacy, and dialogue with foreign nuclear establishments, NRDC's nuclear program seeks to identify the technical and policy steps needed to make this transition. Our efforts range from the overarching—educating US and foreign governments on the need to implement a genuine Comprehensive Test Ban Treaty— to the more specialized—exploring alternatives to reprocessing spent nuclear fuel and ultimately banning the production of weapon-usable material at civilian reactors. Under the Federal Advisory Committee Act, committees supported by federal agencies are subject to rules concerning the balance of interests among participants and the public's access to committee work. When NRDC realized that the National Academy of Sciences' committee recommending the construction of the $3.5 billion "National Ignition Facility" for nuclear research was, in fact, riddled with conflicts of interest, we sued successfully to block the Department of Energy from relying on its work and issued a report on the program to the public and media. Similarly, NRDC discovered that the Department of Energy failed to prepare an adequate impact analysis of its $67-billion "Stockpile Stewardship and Management Program" for the nation’s nuclear arsenal, and failed to prepare any analysis of its program for environmental restoration of sites severely contaminated by five decades of nuclear weapons production, as required by the National Environmental Policy Act. On behalf of 38 co-plaintiffs, NRDC filed suit challenging DOE’s right to proceed until such analyses are prepared. To assist the public in gaining access to information about nuclear weapons, this year we posted The Internet and the Bomb: A Research Guide to Policy and Information about Nuclear Weapons on NRDC’s Web site, with links to more than 1,000 other sites. NRDC’s nuclear program is led by scientist Thomas Cochran with policy analysts Christopher Paine and Robert Norris. 
</t>
  </si>
  <si>
    <t>1996 Annual Report</t>
  </si>
  <si>
    <t>Energy production consumes large quantities of nonrenewable resources and also is among the leading sources of pollution. NRDC's Air and Energy Program spent 1996 fighting attempts to gut key legislation like the Clean Air Act, while working to protect consumers and the environment as the once tightly controlled utility market is restructured. Clean air saves lives and improves the efficiency of the economy. According to the EPA, emissions controls saved from 45,000 to 140,000 lives in 1990 alone. A 1996 EPA study found that the total direct costs of implementing the Clean Air Act were $436 billion, while the benefits were $6.8 trillion-a net gain of $6.4 trillion. And NRDC's own report, Breath-Taking, documented that fine particle air pollution contributes to the premature deaths of over 60,000 Americans each year. Despite these extraordinary numbers, the Clean Air Act was a major target for anti-environmental forces in 104th Congress. A bill called the Clean Air Simplification and Efficiency Act was poised to eviscerate reporting and review requirements. NRDC responded with a point-by-point expose of the proposal, entitled The Polluters' Secrecy Act, and a public education campaign. Perhaps convinced they could not win, the industry sponsors dropped the proposed legislation. Tough policing is an essential part of any regulatory scheme, and we kept a close eye on Clean Air Act enforcement measures in 1996. In California, NRDC spearheaded a campaign to persuade the California Air Resources Board and EPA to reject the proposed State Implementation Plan required under the federal Clean Air Act. In meetings with agency personnel, testimony at hearings, and extensive technical and legal comments, we argued that the plan was too weak to meet even minimum attainment goals. The public has a fundamental right to know what is released into the air they breach. When Vice President Gore and EPA Administrator Carol Browner proposed expanding the Toxic Release Inventory to include coal and oil fired power plants, NRDC applauded the move. NRDC is currently working to tighten the reporting standard from the current level of 25,000 pounds of pollutant. What goes into power planes is often as toxic as what comes out of them. This past year Florida Power &amp; Light proposed switching one of its Tampa plants from fuel oil to Orimulsion, a tar and water mixture. Florida Governor Lawton Chiles denied the company's application, citing increased nitrogen oxide emissions and resulting ozone problems as well as the effects of possible spills on Tampa Bay. NRDC and a coalition of other environmental groups supported the governor's decision, which forces utilities to explore clean, renewable alternatives. Automobiles are the fastest growing source of greenhouse gasses in the world. NRDC spent 1996 working to promote responsible energy use and to reduce pollution by encouraging cleaner driving. When Congress was considering cutting the gasoline tax to insulate the economy from price fluctuations, NRDC Senior Scientist Dan Lashof called instead for an increase in fuel economy standards. Not only would this lower our dependence on foreign oil, it could result in less total pollution. We also urged Congress to restore funding for energy efficiency and alternative fuels program. We pushed for reauthorization of Transportation Act provisions that encourage alternatives to driving and proposed increasing the gasoline tax to moderate price drops when market conditions ease. A major priority in 1996 was ensuring that the coming restructuring of the domestic energy market is equitable and preserves incentives for conservation. While restructuring may lower some electricity rates, conservation incentives could be lost. NRDC developed practical ways to align the goals of increased competition and improved environmental quality. In California, we worked with the state's largest investor-owned electric utility, private energy service organizations, and others to develop a proposal on cost- effective energy efficiency initiatives, which will expand programs that saved Californians an estimated $2.5 billion between 1990 and 1995. In September, with NRDC's help, California's legislature and governor agreed to commit $600 million annually to energy efficiency, renewable energy, and equity initiatives. Comparable efforts are underway throughout the Pacific Northwest, with utilities joining NRDC and state regulators to create the nation's most ambitious multi-state conservation program. We face rough contests in other states on electricity issues, however. Older, coal- burning power plants, exempt from strict environmental standards because of their age, may have a competitive edge in a deregulated energy market. As a result, these plants may see increased use, and communities downwind will have to endure the resulting pollution. The Federal Energy Regulatory Commission agreed to help EPA in its negotiations to impose voluntary-and possibly mandatory--emissions limits on those plants. NRDC will fight to ensure that all polluters are held to rigorous, consistent standards in the new electricity markers. In New York State, we have been working with legislators and local environmental groups to see that individual customers on Long Island and in New York City benefit from deregulation. When Governor George Pataki proposed dismantling the Long Island Lighting Company, we put forward a plan to deliver savings to customers, who now pay some of the highest utility rates in the country. Electric power planes are the largest air polluters in the United Scares. Although they account for more than a third of all carbon dioxide emissions, electric utilities have been able to ignore their effect on the world's climate. But as governments impose taxes, emissions limits, and mandated technological improvements to reverse global warming, polluters will have to pay their way. In September, NRDC published Risky Business, assessing hidden financial liabilities of power plant ownership. It found, for example, that utilities which rely on coal face up to twenty- five times the financial exposure of similar companies that use cleaner sources.</t>
  </si>
  <si>
    <t>Water &amp; Coastal</t>
  </si>
  <si>
    <t>Healthy aquatic ecosystems are indispensable to the life of the planet. Although ocean ecosystems receive far less attention than those on land, it is clear that they are subject to grave threats. According to the UN Food and Agriculture Organization, fully 70 percent of the world's fisheries are overfished, depleted, fully exploited, or slowly recovering. In 1996, NRDC launched a major strategic initiative to preserve ocean ecosystems from excessive and wasteful fishing, habitat loss, and pollution. We saw two important achievements in marine fisheries protection in 1996: the enactment of major reforms to the nation's principal federal statute governing marine fisheries management, and U.S. ratification of a groundbreaking international treaty that establishes, for the first time, requirements for the conservation and management of high seas fisheries. These two events set the stage for reversing the decline of marine fisheries within the United States and around the world. Ocean noise pollution is a far less obvious problem than overfishing but one with potentially dangerous impacts. In 1996, we learned of classified U.S. Navy plans to develop and deploy a low frequency, active sonar submarine detection system. The proposed system would generate extremely high energy, high volume sound over enormous areas, to detect distant vessels. We expressed concern to the Navy that such noises could harm marine mammals that rely on sounds and hearing for survival. In April, after eight months of negotiation, the Navy agreed to prepare a comprehensive Environmental Impact Statement on the project and circulate it for public comment. We are committed to opposing this system unless and until it is shown to be safe for all marine species. NRDC also marked some important gains for coastal ecosystems in 1996. A victory in our crusade to save the California Coastal Commission set the stage for NRC's leading role in a state legislative campaign to improve water quality and sustain fisheries off California's coast. We also prevailed in a lawsuit to list the Sacramento River spring-run salmon as a candidate species under the state Endangered Species Act, and continued our fight for improved migration conditions for salmon in the Columbia River Basin. Further south, NRDC successfully settled a lawsuit with Los Angeles County over stormwater pollution. Under the settlement, the County will implement a comprehensive stormwater management plan and a five-year, $5 million education program. It will also conduct a study to determine how pollution disperses in and affects ocean ecosystems, and a three-year investigation to identify the sources of Southern California's stormwater pollution. These programs will serve as models for eighty-five other California municipalities. After three years of legal effort by NRDC, the Ninth Circuit Court of Appeals ruled that private citizens can sue state agencies for the enforcement of stormwater runoff permits. The court also found that the defendant, CalTrans, had violated Federal law by failing to prevent runoff pollution from entering Santa Monica Bay. In August, NRDC sued CalTrans again, this time over its violation of laws designed to prevent stormwater runoff pollution in the San Diego area. In July, we released the sixth edition of Testing the Waters, our annual survey of beach closings caused by pollution. For the first time, the report identified "beach bums,” heavily used tourist areas that do not adequately monitor bacteria levels or provide warnings about unhealthy pathogens or toxins in the water. Soon after the report was released, two of the seven "bums"---Miami Beach, Florida and Santa Barbara, California: -announced plans to launch beachwater monitoring programs, and a third area, Mississippi's Gulf Coast, is currently considering such a program. In our work to protect Everglades National Park, we succeeded in getting the Clinton Administration to delay the transfer of Homestead Air Reserve Base to Dade County for development of a major commercial airport, pending further environmental review. Development of an airport adjacent to Everglades and Biscayne National Parks would bring noise, air, and stormwater pollution, and could compromise Everglades restoration. NRDC has urged that a Supplemental Environmental Impact Statement be prepared prior to the transfer though the Administration has yet to agree. As population burgeons, access to water is an increasingly critical issue, especially in the western United States, where farms, cities, and the environment compete for already scarce supplies. In 1996, NRDC fought to prevent large agribusinesses from garnering water subsidies originally intended to benefit small family farmers. We scored a key victory when a California Congressional coalition announced it was scrapping a bill that would have seriously weakened the Central Valley Improvement Act of 1992. The law ensures that California fisheries and wetlands get badly needed water, especially in the fragile San Francisco Bay/Delta estuary. NRDC also defended coastal ecosystems by maintaining legal pressure on polluters. We intervened in a lawsuit filed by an oil industry group against the State of Washington, lending our support on the question of the state's right to legislate stricter environmental standards for oil tankers than the federal government does. We also filed suit against Southwest Marine, a shipbuilder in San Diego Bay that has released oils, toxic heavy metals, and other contaminants, in violation of its operating permits. Finally, NRDC joined forces with the National Oceanic and Atmospheric Administration to successfully defend the Natural Resource Damages rules from attack by industry interests. Industry groups had sought the repeal of "heritage damages, which polluters must pay to compensate future generations when an oil spill decays natural resources.</t>
  </si>
  <si>
    <t xml:space="preserve">Global &amp; Nuclear </t>
  </si>
  <si>
    <t>Environmental threats respect no national borders and can be addressed only through concerted international effort. NRDC keeps pressure on world leaders and international institutions to go beyond rhetoric and tackle the increasing dangers to global environmental security. Nuclear weapons and power pose a truly global threat. Though the Cold War is over, the United States and Russia still maintain vast arsenals and have barely begun to address the need to dismantle thousands of weapons and clean up the toxic and radioactive legacy from their production. There is increased concern that Russian nuclear weapons materials might fall into the hands of terrorists or rogue nations. Ten years after the Chernobyl disaster, there are still sixty-seven Soviet- designed reactors operating, a third of which lack containment domes and other basic safety features. Serious threats such as these motivated NRDC's involvement in the Nuclear Safety Summit held last spring in Moscow, the highest level meeting ever convened on nuclear safety and nonproliferation issues. In preparation, NRDC assembled a forty-six-member International Expert Task Force and developed policy proposals for Clinton, Yeltsin, and other G-7 leaders. Working with Russian environmentalists, NRDC also organized a non-governmental Preparatory Meeting, held two days before the Summit began. One hundred and eighty environmentalists and scientists from sixteen countries attended the session. During the Summit, NRDC urged that all of the fifteen Chernobyl-style RMBK reactors still in operation be shut down. We also called for creation of a $10 billion Sustainable Energy Revolving Fund; a demonstration program for safeguarding disposal of nuclear weapons materials; and legal mechanisms to ensure citizen access to nuclear data. NRDC maintained a "Summit Watch" that provided the international press with expert commentary on the proceedings. Although the Summit failed to make progress on many important issues, Russia did agree to cease ocean dumping of radioactive wastes, and Ukraine reaffirmed its commitment to shut down the two reactors still operating at Chernobyl by 2000. The threat that unsafe Soviet nuclear reactors pose to Americans is not as remote as one might think. The Russian Ministry of Atomic Energy has been offering to assist Cuba in recommencing construction of two nuclear power plants less than a hundred miles from Florida. In February, NRDC organized a delegation to Cuba to investigate the safety of the Juragua nuclear plant and provide information on energy alternatives. The group met with President Fidel Castro for over two hours, urging him to abandon plans for nuclear power. In January 1997, Castro announced that he had indefinitely halted work on the plants and would instead upgrade the efficiency of Cuba's existing thermal energy plants. In November, NRDC reached an historic agreement with the Chinese Academy of Engineering Physics, the institution responsible for research, development, and testing of nuclear weapons in China. Under the agreement, NRDC will work with CAP in redirecting its research toward environmental and energy problems. NRDC is also developing cooperative programs with other Chinese agencies. With its vast population and rapid economic growth, China's policies on energy and environment will have profound implications. Perhaps the most serious environmental problem facing the international community is global warming. In July, NRDC marked an important victory at the Geneva Conference of the Parties to the Climate Change Convention. There the United States called for industrialized nations to agree to legally binding limits on greenhouse gas emissions by the end of 1997- a vital policy reversal reached, at least in part, because of NRDC effort. Because the United States took this leadership role, the resulting "Geneva Declaration" included important advances, and concluded that continued increases in greenhouse gas concentrations will dangerously alter the world's climate. In Geneva, we also sought to focus attention on the automobile, a critical area in which nations will need to cooperate to reduce greenhouse gas emissions. There are now roughly 600 million cars on the world's roads, and that number is expected to double in the next twenty-five years. At the conference, NRDC released Green Auto Racing, a unique country-by-country survey of efforts being made to develop the next generation of fuels and vehicles. We also called for an International Car Summit to speed the transition to better alternatives. NRDC's international work also focuses on the Americas. In January, we began to step up our opposition to a proposal by Mitsubishi and the Mexican government to construct the world's largest salt factory at San Ignacio Lagoon on the Baja Peninsula. The lagoon is the last pristine calving grounds for the Pacific Gray Whale, which migrates there each winter from Alaska, and an internationally recognized Biosphere Reserve. We have worked closely with the Grupo de las Cien, the leading Mexican environmental group that first called attention to the planned salt works, and with a recently-formed coalition of Baja groups. NRDC has played a key role in pushing for implementation of environmental commitments made by national leaders at the 1994 Summit of the Americas. We completed two surveys of international efforts made to address promises on biodiversity and energy. NRDC also organized the presentation of twenty national test cases at the 1996 Summit Conference on Sustainable Development in Bolivia. NRDC's work led to the Organization for American States being given the unprecedented responsibility to report on national implementation at the next Summit of the Americas.</t>
  </si>
  <si>
    <t xml:space="preserve">Since our founding in 1970, NRDC has had a strong commitment to the urban environment, devoting a team of lawyers, scientists, and researchers to work exclusively on environmental issues affecting New York City. Six years ago, NRDC expanded its Urban Program with the opening of a new office in Los Angeles. We now have over twenty professionals working full-time on the public health and environmental issues of the nation's two largest cities. In 1996, NRDC took on the problem of fine particulate air pollution. A major public health threat in urban areas, fine particulates are created by cars, diesel- powered vehicles, and power plants. In May, we released a widely-praised report estimating that fine particulate pollution contributes to the premature deaths of 64,000 Americans annually. Tbc study, entitled Breath-Taking, helped prompt the Environmental Protection Agency's recent proposal to establish the first-ever air standards for fine particulate pollution. NRDC also secured important victories in New York and Los Angeles on the purchase of natural gas buses, which emit roughly 60 percent less particulates and nitrogen oxide than even the most advanced diesel engines. NRDC's three-year- old campaign against dirty diesel buses in New York was capped by Governor Pataki's announcement that, in a fundamental policy shift, the city would purchase at least 500 natural gas buses over the next three years and convert three inner-city diesel bus depots to natural gas. Similarly, when the staff at the Los Angeles Metropolitan Transportation Authority sought to persuade the agency to renege on a two-year-old commitment to buy only natural gas powered buses, NRDC's "Dump Dirty Diesels'' campaign, through which we had fought to secure the commitment, forced the agency to back down. One particularly unique focus of NRDC's transportation work has been the often-overlooked environmental problems associated with the nation's fastest growing transportation sector – air travel. In October, we released Flying Of Course: Environmental Impacts of America's Airports. In this first-of-its-kind study, NRDC researchers reported that airports create significant levels of air, water, and noise pollution yet are exempt from certain important environmental regulations. During 1996, a major focus of the Urban Program's work in New York City was safeguarding the city's irreplaceable drinking water supply. NRDC, along with a coalition of local housing, civic, and environmental groups, won a state court ruling blocking an ill-considered plan to sell the entire water system to a state-created shell corporation. We also provided scientific and legal expertise in the ongoing battle to protect the city's nineteen upstate drinking water reservoirs from mounting development pressures and other pollution threats. The past year also saw significant gains in NRDC's efforts to promote recycling and address unsafe landfills. In New York, for example, a state court judge ruled in NRDC's favor in our multi-year effort to enforce and implement a landmark 1989 law that requires the City to achieve a 25 percent residential recycling rate. We also brought the Bronx Community Paper Company recycling plant closer to completion, winning state approval for construction. When built, the plant will help create a much-needed market for recycled newsprint, and bring 2,200 construction and 600 full-time jobs to one of the poorest neighborhoods in New York City. In California, we successfully challenged the state's failure to monitor and address landfill violations, which had allowed contaminants from leaking landfills to leach into groundwater aquifers, thereby endangering public health and safety. Working as part of a broad-based environmental coalition, we also successfully persuaded the Clinton Administration to require further safety tests before allowing any transfer of federal land for the proposed Ward Valley Low Level Nuclear Waste Dump near the Colorado River, a major source of Los Angeles' drinking water. Urban Program staff on the West Coast also continued successful BE litigation and advocacy on behalf of threatened and endangered species and millions of acres of vanishing habitat. In January, the San Francisco Superior Court overturned Governor Pete Wilson's five-year suspension of the California Endangered Species Act, and in April the California Court of Appeal affirmed the trial court decision invalidating the Fish and Game Commission's unlawful de-listing of the threatened Mojave Ground Squirrel and its 7,000 square miles of habitat north of Los Angeles. In July we sued the Commission yet again for its refusal to protect the endangered Spring-Run Chinook Salmon. Together with NRDC's International Program, we initiated a comprehensive campaign to protect the last remaining pristine calving ground for the Pacific Gray Whale on the west coast of Baja California Sur. Because poor and minority communities all too often bear the brunt of urban environmental problems, environmental justice initiatives remain a large component of NRDC's work. In Los Angeles, we continued to press our federal court challenge to the discriminatory siting and design of a proposed expressway that would bisect the historic Latino community of El Sereno. Working on behalf of a community organization in the Athens Park neighborhood in South Central Los Angeles, we successfully challenged the expansion of a toxics storage and transfer facility in a residential neighborhood and persuaded the Country to initiate a long-overdue enforcement action against the owner. NRDC also reached out to grassroots groups in Indianapolis, Indiana to address problems in its poorest neighborhoods. </t>
  </si>
  <si>
    <t>Protecting public health by reducing environmental toxins has been a centerpiece of NRC's agenda since our founding. To this end, NRC's Public Health Program registered several important gains this past year. Passage of the Food Safety Protection Act of 1996 was a landmark victory for NRDC. It is the first comprehensive pesticide reform in twenty-five years. One of the law's major advances is a provision requiring manufacturers to prove that their products are safe for children, who are at the greatest risk from pesticide residues in food. With this requirement, the law recognizes what NRC's landmark report Intolerable Risk demonstrated eight years ago: children have different health needs than adults and require added safeguards. The new law replaces a fundamentally flawed, cost/benefit standard with a new, health-based mandate and establishes a timetable for EPA to phase out pesticide uses that violate the standard. A right-to-know provision encourages major grocery stores to distribute EPA brochures identifying alternatives to the pesticides that present the greatest risks. Perhaps most importantly, the Act requires the government to consider the cumulative effects of multiple exposures to pesticides from all sources and the multiple adverse health risks they present, including nerve damage, reproductive failure, birth defects, and cancer. NRDC is now closely monitoring EPA to ensure this new law is obeyed without delay. These new legal protections come not a moment too soon. Last year, NRDC obtained EPA documents showing that in the United States conventional pesticide use reached an all time high in 1995, with more than 1.2 billion pounds sprayed on our crops. To publicize this disturbing statistic, NRDC held a press conference in front of the U.S. Capitol and rolled out 100 pesticide drums- -each one representing the volume of pesticides used every twelve minutes in this country. Like food, water is a major medium of environmental exposure to toxins. One notorious health threat to children is lead in drinking water. Embryos and fetuses, for instance, can be poisoned by lead in their mothers' bloodstream, and infants drink large volumes of water relative to their body weight. Last year, NRDC won a major victory in the battle against lead in water with the settlement of our suit against four major manufacturers who produced faucets that leached lead into drinking water. The settlement will effectively remove lead-tainted faucets from the American market, and yield $2.9 million for scientific research, public education, and fees. The lawsuit is the largest recovery to date under Proposition 65, a California right-to-know law that NRDC fought to pass. We have now used this novel stature to challenge other unsafe avenues of exposure to lead, among them water meters found in millions of homes and dietary supplements marketed to promote health, especially for pregnant women. In another victory for public health and clean water, in August President Clinton signed the Safe Drinking Water Act Amendments of 1996, with strong bipartisan support. The President met with NRC just before signing the bill to thank us for playing a lead role in securing its passage. The law includes a right-to-know provision requiring water systems to inform consumers annually, and in plain language, what contaminants are in their drinking water. It also requires EPA to set new health standards for important tap water contaminants like Cryptosporidium (the parasite that sickened over 400,000 people and killed over 100 in a 1993 outbreak in Milwaukee), arsenic, radon, and cancer- causing trihalomethanes. A month after the new drinking water law passed, the President signed legislation that approved $1.3 billion in new funding to help water systems upgrade their treatment and improve the protection of water at its source. In May 1996 we released Just Add Water, a report on drinking water quality in the United States that was jointly written by NRDC and the Environmental Working Group. The study found that 45 million people drank tap water supplied by systems that violated basic EPA health standards or treatment requirements during 1994 and 1995. We released the report as Congress debated the future of the Clean Water Act, and it--along with a half dozen previous NRC reports highlighting drinking water problems- contributed to the eventual strengthening of the Act. We also fought hard last year to make sure governments lived up to their commitments to stop the use of the pesticide methyl bromide. The chemical is an environmental double-threat: it is extremely toxic and it depletes the Earth's ozone layer, exposing us to harmful ultraviolet rays. In December 1995, the industrial nations party to the Montreal Protocol agreed to a phase-out schedule of the year 2000 for the pesticide. Having worked to secure this international agreement to stop the use of the pesticide, we found ourselves battling to protect those gains. NRDC successfully fought an attempted Congressional roll-back of the 2000 deadline. And we sued EPA to force an interim warning "this product was manufactured with a substance that destroys the ozone layer"-to apply to agricultural products, such as processed foods.</t>
  </si>
  <si>
    <t xml:space="preserve">Land </t>
  </si>
  <si>
    <t>In 1996, NRDC launched an ambitious, multifaceted forest campaign, the Forever Forests Initiative. We also spent much of the year in pitched battles with opponents of land conservation and resource protection laws. The Forever Forests Initiative builds directly on NRDC's long-standing efforts to protect key North American forest ecosystems. It brings together NRDC experts in forest management and certification, efficient building design, and communications to address the root causes of forest loss and degradation: increased wood consumption and unsustainable logging practices. The Initiative’s goals are to promote more efficient use of wood and also to enlarge the market share of products from well-managed-and independently certified-forests. Strategies to achieve these goals include a marketing and public education campaign, work with wood purchasers and end-users, and projects with major players in the building industry to demonstrate the viability of certified wood and wood-efficient practices. All of these efforts complement our ongoing work to protect specific ecosystems, like Alaska's Tongass National Forest and California's Sierra Nevada. The Tongass is America's last great expanse of old growth, and in 1996 NRDC played a leading role in preventing both Congress and the U.S. Forest Service from badly damaging it. With our urging, the Clinton Administration made the Tongass a centerpiece of its resistance to anti-environmental budget riders in Congress and also canceled a fifty-year pulp contract that dictated virtual strip mining of the forest's ancient trees. As logging levels continued to fall dramatically under pressure from NRDC and our Alaska Rainforest Campaign partners, we were instrumental in preventing the Forest Service from adopting a management plan that would largely have returned the Tongass to wholesale industrial clearcutting. In the Sierra Nevada, we defeated attacks by the Forest Service and the timber industry on the California spotted owl policy. That 1993 policy, which NRDC was instrumental in securing, banned clearcutting and protected all large trees remaining in the region. The timber industry challenged the policy in federal court, cynically alleging that its environmental protections violated the nation's environmental laws. NRDC intervened to defend the policy, and, in August, the industry's case was dismissed. In a related development, NRDC and our environmental allies persuaded the Clinton Administration to withdraw an imminent Forest Service proposal that would have permanently overridden the spotted owl policy and nearly doubled logging throughout the Sierra. We also continued our efforts to protect Clayoquot Sound-one of North America's last remaining ancient temperate rainforest watersheds-from further logging by MacMillan Bloedel. Joining forces with environmental organizations in British Columbia, NRDC lobbied UNESCO to declare the area a Biosphere Reserve. We also continued work to shift the marker away from old-growth fiber and toward more ecologically sound alternatives. Our efforts to inform companies yielded fruit when National Geographic, which has more subscribers than any other periodical in the nation, publicly forswore use of paper made from ancient rainforest trees. Pacific Telesis shareholders declared their support by returning one of the highest shareholder votes ever recorded for a resolution directing the company not to use old growth fiber in its phone directories. In the Pacific Northwest, we continued our successful defense of the inland forests of Oregon and Washington's Eastside. We helped secure cancellation, modification, or deferral of many harmful timber sales proposed under the infamous "salvage rider" and rallied opposition to legislation that would have promoted damaging logging past the rider's expiration. We also led conservationists’ efforts to keep the White House from accepting Congressional interference in a new regional ecosystem planning process for federal lands. In response to the environmental threat posed by the 104th Congress, NRDC forged alliances with an unprecedented range of groups. For instance, in our successful battle to prevent passage of the Public Rangelands Management Act --a bill that would have allowed ranchers below-cost access to publicly owned rangeland at sustainable and environmentally harmful levels-we coordinated efforts with over 200 groups, including the libertarian Cato Foundation. Through these coalition building efforts, we also helped scuttle the Utah delegation's proposal to open nearly 20 million acres of the state's Redrock Wildlands to mining. NRDC was also instrumental in securing Presidential vetoes of the Interior Appropriations Bill and the Budget Reconciliation Bill, both of which would have allowed oil drilling in the Arctic National Wildlife Refuge. And, as the 104th Congress drew to a close, we managed to rid the Omnibus Parks Bill of most -- if not all--of its controversial items, including its original provisions for irresponsible and unsustainable oil drilling in Alaska, damaging grazing throughout the West, and development along the Florida coast.</t>
  </si>
  <si>
    <t>Events in Congress have compelled environmentalists to fight a rear-guard action, defending fundamental statutes many Americans had assumed were secure. NRDC helped shape these landmark environmental laws a quarter of a century ago, and we are not about to stand by while they are demolished. But we also cannot let the battle be defined by our opponents. We must look to the future now, just as we did in 1970. Our world is facing staggering population growth. By the year 2050 there will be 10 billion people on the planet, a mind-boggling number when you consider that it was not until 1940 that the human race hit the 2 billion mark. Simply feeding this many people will be a monumental challenge, and there are obvious questions about how far natural systems can be pushed before they break down. Many analyses are predicting that the next century will be dominated by natural resource crises. The State Department has now incorporated environmental stewardship as a central policy objective. Even the Joint Chiefs of Staff have begun preparing contingency plans for resource and migration-driven conflicts. In this century, we have already begun to see indications of a world shaped, more than ever before, by scarcity and the suffering it engenders. We have seen real limits to global supplies of fresh water; the unrelenting pace of deforestation has caused massive erosion, water contamination, and every year drives more species towards extinction; marine fisheries, which once seemed inexhaustible, are showing signs of being overtaxed, and some are on the verge of collapse. To build a world that will be livable in the next century, we must radically rethink how we use natural resources. The task is to provide for the people of 2050 without irreparably damaging the global ecosystems on which they will depend. Energy consumption offers a compelling illustration of the quandary. If the rest of the world were to use energy as inefficiently as Americans do today, by the year 2050 global emissions of greenhouse gasses would be ten times what they are now. To stabilize the climate at safe levels, however, these emissions should by 2050 be half of what they are now. Without this reduction, global warming will accelerate, bringing with it rising sea levels and increasingly violent, destructive weather. While the challenges before us are unprecedented, so too are the opportunities. International climate negotiations now under way have the potential to culminate, at a December meeting in Kyoto, in a binding treaty to cut greenhouse gas emissions. The Rio Plus Five session to be held in June offers another opportunity for global leaders to address consumption and sustainability. Our task is to make sure that the United States takes a leadership role, not only on treaties, but also in the development of new alternative energy technologies, in family planning, in curbing waste. NRDC is uniquely positioned to have a profound impact on what the world will be like in the next century. We have retooled ourselves to rise to this challenge, focusing our energies in key strategic areas such as fisheries, forests, and energy. It is clear that we have a long way to go, and that there is no time to waste. But I know that with your support we can seize the opportunities and overcome the challenges that lie ahead.</t>
  </si>
  <si>
    <t>Letter from the Chair</t>
  </si>
  <si>
    <t>In 1902, Theodore Roosevelt noted: "It is difficult to make our condition better by the best law, but it is easy to ruin it by bad laws." This admonition from T.R., one of the great early conservationists, seemed particularly relevant during the 104th Congress, which sought to dismantle some of the best environmental laws -- crafted and supported by both parties over the course of twenty-five years-and replace them with bills that would have been ruinously bad for the environment had they been passed into law. The sun finally set on the 104th Congress in 1996. They left behind the wreckage of more than fifty failed assaults on our environmental laws. The ferocity of the two-year battle testifies not only to the political power polluters wielded, but also to the American electorate's deep commitment to the environment. Again and again during 1996, public outrage over legislation like the Omnibus Parks Bill-which, among other things, would have opened the Arctic National Wildlife Refuge to oil and gas drilling-put a stop to anti-environmental bills. Throughout the past year, NRDC kept the spotlight on Congress. Marshaling all of our resources, from our Website to the Amicus journal and from our research reports to press advisories and media events, we kept the public informed. As people became aware of what Congress was up to, they made their voices heard and saved America's framework of environmental laws. This is not to say that the Congressional assault on the environment was completely defeated. There were some serious setbacks in 1996-especially for the National Forests. We have a long, hard fight in front of us to make up the lose ground and begin to move forward. But public opinion clearly favors more, not less, environmental protection from Congress. As the 105th Congress considers environmental management, this political reality will no doubt be on their minds; NRDC will be there reminding them. To chart our course over the long term, we have worked hard this past year to hone our strategic campaigns, designed to identify complexes of environmental problems and address them on a variety of fronts. Our Resource Protection Campaign identified depletion of global fisheries and unsustainable forestry practices as the most pressing natural resources issues. The Pollution Prevention Campaign is moving forward on several fronts, tapping into efforts of our urban, land, water, energy, and global programs. Our goal in these new, integrated efforts is to bring the added power of synergy to bear on some the most urgent environmental problems. This report is organized into brief updates on each of our program areas. Each section covers the highlights of the year, illustrating how we use a mix of scientific knowledge, legal expertise, legislative action, and public education to protect the environment. As you read, remember that though we have had some successes, there is still much work to be done-and without you, that work would be impossible. I want to thank you for your help and co promise you we will keep fighting.</t>
  </si>
  <si>
    <t xml:space="preserve">Public Information </t>
  </si>
  <si>
    <t>Because the leadership of the 104th Congress met with opposition when trying to rewrite landmark environmental laws directly, they turned to stealth attacks: closed door sessions with industry, funding cuts, and budget riders. It is difficult to overemphasize the covert nature of these attacks- or the urgency of the need to bring them out into the open. In a January 1995 New York Times op-ed we stated: "The American public would be outraged if they knew what Congress was really up to." Our certainty on this point propelled NRDC's public outreach-and was confirmed by polling data released late in 1995. As politicians scrambled to whitewash their voting records, we worked to set the record straight, releasing The Year of Living Dangerously, a detailed retrospective of anti-environmental hills. In May, we followed up with Still in the Woods. These and other legislative analyses were vital to thwarting the attempted regulatory rollback. With thousands of visitors every week, our award-winning Web site, NRDC Online, also spread the word, providing the latest on Congressional maneuvering, breaking environmental news, and links to related sites. All of NRDC's advocacy work is undergirded by good relationships with the press. Journalists know they can turn to NRDC as a knowledgeable, trustworthy source of information. In addition to garnering widespread national and local press coverage for environmental issues during 199G, NRDC also placed a steady stream of editorials and opinion pieces in publications like The New York Times, The Christian Science Monitor, U.S.A. Today, The Atlanta Constitution, The Miami Herald, and The San Francisco Chronicle. NRDC also used carefully targeted advertising to get the word out, putting together a series of radio ads about Congressional attempts to use the budget process to block safeguards protecting the public from air and water pollution. The ads helped spark vocal opposition, which prevented most of the anti- environmental provisions in the budget bills from taking effect and led to the defeat of many of the proposals. We also used advertising to respond to a proposal to open 20 million acres of Utah's protected Redrock Wildlands to mining and other development. Even though the plan would have irreparably damaged a spectacular area and set a bad precedent on publicly-owned lands, few outside of Utah knew what was at stake. Working with the Southern Utah Wilderness Alliance, we took out full-page ads in fifteen regional newspapers and several national ones. Citizens reacted with outrage, contacting their Representatives and making it impossible for politicians to bury the unsavory legislation in a broad public lands bill. The effort was defeated in the Senate in March. Finally, NRDC carried forward the public service advertising campaign on water quality we launched in 1994. A joint effort with the Ad Council and the EPA, the campaign consists of television, print, and radio spots that provide information on how individuals can protect water quality. Advertising time and space donated to the campaign in 1996 amounted to the equivalent of over $1.6 million.</t>
  </si>
  <si>
    <t>1995 NRDC Annual Report</t>
  </si>
  <si>
    <t>Nineteen ninety-five was a year of environmental milestones. As of December 31, leaded gas is no longer available in the United States-the culmination of a twenty-year campaign NRDC has led since its earliest days. The fifth anniversary of the landmark 1990 Clean Air Act amendments was celebrated with significantly healthier air in many of our cities. Production of chemicals that erode the protective atmospheric ozone layer has been cul by 90 percent. It was, nonetheless, a tough year for environmentalists. As you read through the following updates on NRDC's work in 1995, you will see, again and again, that much of our energy was spent just holding the line against a congressional majority determined to dismantle twenty-five years of bipartisan environmental legislation. And while we managed to hold off much of this rollback, we were acutely aware that our environmental problems really required us to move forward. This past year a United Nations scientific panel concluded for the first time that global warming had begun and would intensify. It estimated that greenhouse gases emitted by industrialized nations would raise the planet's average surface temperature 1.4 to 6.3 degrees over the next century. This conclusion was soon reinforced by the news that 1995 had been the hottest year on record. In this political-and environmental-climate, it is essential to identify the most important goals and the best tactics for achieving them. In 1994, we initiated an in-depth strategic planning process to chart our course for the next five years. With support from the Ford foundation, the staff and Board took a close look at what NRDC docs and how we do it. We also talked with a wide array of outsiders-from grassroots and environmental justice leaders to scientists, economists, and industry representatives. The process culminated in 1995 with the identification of four major campaigns that we have already begun to pursue. First and foremost is the battle to maintain federal environmental laws. These statutes are the bedrock of environmental protection, and we will fight to keep them solid. Second, we are working to protect three great natural resources: land, forests, and fisheries, and to preserve the ecosystems they depend upon. The third major thrust addresses the increasing need to avert pollution, not just control it. Working in collaboration with communities and industries, we are fighting for more recycling, better industrial methods, and the phase-out of the worst toxics. The fourth effort is our push for efficient energy use and renewable energy sources- two of the most effective steps for the environment, as well as for technological advancement and economic competitiveness. ln summing up the past year, I want to pay tribute to Honorary Trustee Beatrice Abbott Duggan, who died in February. Smokey Duggan's unfailing support of her husband Stephen, our founding chairman, was aucial to NRDC's founding. She was an early-and convincing-proponent of addressing environmental problems globally, securing Non-Governmental Status for NRDC at the United Nations and serving ably as our UN Representative thereafter. Her deep commitment to NRDC and contribution to the environmental cause will be both remembered and missed. Years like 1995 test the resolve of environmentalists, the years ahead will undoubtedly bring equally serious challenges. Necessarily, we focus here on one year. But we all know that the fight to preserve and protect the environment is a long-term struggle. We have come through hard times before. Then and now, your support has been an essential part of NRDC's success, and it gives me great confidence about the battles that lie before us. - Frederic A.O. Schwarz</t>
  </si>
  <si>
    <t>NRDC 1995 Annual Report</t>
  </si>
  <si>
    <t>Nineteen ninety-five was a year of environmental milestones. As of December 31, leaded gas is no longer available in the United States-the culmination of a twenty-year campaign NRDC has led since its earliest days. The fifth anniversary of the landmark 1990 Clean Air Act amendments was celebrated with significantly healthier air in many of our cities. Production of chemicals that erode the protective atmospheric ozone layer has been cul by 90 percent. It was, nonetheless, a tough year for environmentalists. As you read through the following updates on NRDC's work in 1995, you will see, again and again, that much of our energy was spent just holding the line against a congressional majority determined to dismantle seventy-five years of bipartisan environmental legislation. And while we managed to hold off much of this rollback, we were acutely aware that our environmental problems really required us to move forward. This past year a United Nations scientific panel concluded for the first time that global warming had begun and would intensify. It estimated that greenhouse gases emitted by industrialized nations would raise the planet's average surface temperature 1.4 to 6.3 degrees over the next century. This conclusion was soon reinforced by the news that 1995 had been the hottest year on record. ln this political-and environmental-climate, it is essential to identify the most important goals and the best tactics for achieving them. In 1994, we initiated an in-depth strategic alarming process to chart our course for the next five years. With support from the Ford foundation, the staff and Board took a close look at what NRDC docs and how we do it. We also talked with a wide array of outsiders-from grassroots and environmental justice leaders to scientists, economists, and industry representatives. The process culminated in 1995 with the identification of four major campaigns that we have already begun to pursue. First and foremost is the battle to maintain federal environmental laws. These statutes are the bedrock of environmental protection, and we will fight to keep them solid. Second, we are working to protect three great natural resources: land, forests, and fisheries, and to preserve the ecosystems they depend upon. The third major thrust addresses the increasing need to avert pollution, not just control it. Working in collaboration with communities and industries, we are fighting for more recycling, better industrial methods, and the phase-out of the worst toxics. The fourth effort is our push for efficient energy use and renewable energy sources- two of the most effective steps for the environment, as well as for technological advancement and economic competitiveness. ln summing up the past year, I want to pay tribute to Honorary Trustee Beatrice Abbott Duggan, who died in February. Smokey Duggan's unfailing support of her husband Stephen, our founding chairman, was aucial to NRDC's founding. She was an early-and convincing-proponent of addressing environmental problems globally, securing Non-Governmental Status for NRDC at the United Nations and serving ably as our UN Representative thereafter. Her deep commitment to NRDC and contribution to the environmental cause will be both remembered and missed. Years like 1995 test the resolve of environmentalists, the years ahead will undoubtedly bring equally serious challenges. Necessarily, we focus here on one year. But we all know that the fight to preserve and protect the environment is a long-term struggle. We have come through hard times before. Then and now, your support has been an essential part of NRDC's success, and it gives me great confidence about the battles that lie before us.</t>
  </si>
  <si>
    <t>At this time last year, things looked pretty bleak. The very first action of the House Natural Resources Committee in the 104th Congress was an ominous decision to drop the word "natural" from its name. The so-called Contract With America concealed regulatory "reform" proposals that would have crippled Washington's ability to protect public health and the environment. Bills being written in closed-door sessions with industry threatened to dismantle environmental laws representing the public will of a generation. And, under the guise of deficit reduction, plans were being developed to sell off or give away our public lands. In January, we wrote in a New York Times op-ed that "the American people would be outraged if they knew what Congress was really up to" and then we mobilized every available resource to get the word out. Over the year we released half a dozen reports that were the primary source for the media on the nature and severity of congressional attacks. We were the first to focus attention on "reform" bills that subverted environmental laws and the first to reveal covert environmental attacks slipped into the budget process. As we enter the second session of this Congress, the fact that basic environmental statutes are still on the books is a victory. Although we lost in some areas, most notably the notorious "salvage" logging rider, we have also marked important victories. Most important of all is that Americans have learned what Congress is up to and are making their outrage clear. When the timber salvage rider passed, tens of thousands of Americans wrote President Clinton in protest. Over a million people signed the "Environmental Bill of Rights." A polltaker whose clients include House Speaker Gingrich reported that conservative Republicans were "out of sync with mainstream American opinion" on environmental issues. Moderate Republicans complained they had "taken a beating" on environmental policy, and House leadership concluded they had “mishandled” the environment issue. As this report goes to press, public pressure has brought down a "budget reconciliation" bill that, under the pretext of balancing the budget, would have sold off public resources far below market value. The president's vetoes of appropriations and budget bills have, at least temporarily, blocked proposals to weaken the EPA, expose Alaska's Tongass National Forest to rampant clear-cutting, and open the Arctic National Wildlife Refuge to oil development. But the battle is not over by a long shot. Although the House leadership and the corporate coalition lobbying for regulatory reform now claim to be open to compromise, it remains to be seen if this is sincere. It is, after all, still a Congress dominated by those who prefer development to conservation. Most of the major proposed rollbacks are still on the table; there are plans to gut the Endangered Species Act; and another major drive to open the Arctic Refuge is likely. We have organized the following report into brief updates on eight environmental program areas. Although space presents us from relating more than just the highlights, each section offers a glimpse of how we utilized legal and scientific expertise, legislati\'e action, and public education in concert to protect the environment in 1995. As you read through the.e updates, I want you to know that your part in th.ts work was instrumental. Your support enabled us to move environmental issues to the top of the national agenda. I want to thank all of you for sticking with the fight and promise you that we will not relax our vigilance. -John H. Adams</t>
  </si>
  <si>
    <t>Land</t>
  </si>
  <si>
    <t>Much of the work of NRDC's Land Program in 1995 necessarily consisted of holding the line in Congress. In March, we began the fight against a rider attached to the Supplemental FY95 Appropriations and Rescissions Act that suspends all federal laws and regulations affecting "salvage" timber sales on federal lands. This back-door attack was conducted without a single hearing and wipes out twenty-five years of protective legislation. In July, NRDC joined other environmental groups in an attention-getting "Twenty-One Chainsaw Salute" outside the White House to condemn the president's signing of the budget bill- despite a huge public outcry-with the rider intact. We also drew public attention to a provision slipped into the massive budget reconciliation bill-ostensibly as a deficit reduction measure-that would have authorized opening the Arctic National Wildlife Refuge to oil development. Working with the Alaska Coalition, a broad association of national and state groups, we alerted Americans to this attempt to evade public hearings or comments. When the president vetoed the budget reconciliation bill, he cited plans to drill in the refuge as one of his primary reasons. A central part of NRDC's effort to alert the public to congressional attacks on public lands was publication of Selling Our Heritage. The report revealed congressional plans to sell, lease, or give away much of the federal estate and hamstring public land managers by suspending or eliminating environmental laws. Longtime NRDC trustee Robert Redford helped publicize the report's release in Washington, D.C., in July. Our efforts contributed to a groundswell of public outrage that, in October, sank a proposed parks-review commission, which would have left 315 of 369 National Park System units vulnerable to removal from jurisdiction of the National Park Service. NRDC also vigorously opposed special interest provisions in the Interior Department FY96 appropriations bill, including one that would boost subsidized logging on Alaska's Tongass National Forest, America's premier rainforest. While a single company, Louisiana-Pacific, would benefit from the measure, the list of losers includes taxpayers, the environment, and growing sectors of the regional economy. Although timber jobs in southeast Alaska have declined over the past four years, the region's economy has grown by 4 percent, thanks to booming tourism and fishing industries. A similar point was made about California's Sierra Nevada in Felling the Myth, a report NRDC issued in November. It documents the minuscule role that timber extraction plays in the overall economy of the Sierra Nevada, which is diverse and growing. Despite years of "owls versus I jobs" rhetoric from the timber industry, environmental protection has not come at the expense of economic health. NRDC also continued its work in defense of endangered species. Last year, the California Fish and Game Commission was ordered to accept NRDC's petition to consider adding the California gnatcatcher, a tiny songbird, to the endangered species list. They appealed the decision and lost. In March, NRDC obtained yet another court order directing the commission to comply with the state Endangered Species Act and provide protection for the bird. NRDC also filed suit against the California Department of Fish and Game to halt a permit, requested by the governor, that would have allowed suspension of the Endangered Species Act until the year 2000 under the pretext of emergency response. This litigation is another step in NRDC's continuing biodiversity protection efforts.</t>
  </si>
  <si>
    <t>As population and consumption burgeon worldwide, addressing enviornmnetal issues from an international perspective becomes ever more vital. Consensus on this point was nowhere more evident than at the 1992 Rio Earth Summit, one of the largest gatherings of national leaders ever held. In 1995, NRDC continued to push for implementation of the commitments made at the Earth Summit. We attended preparatory talks for the first conference of the parties to the Climate Change Convention - pushing for adoption of a protocol with binding commitments and specific policies to back them up - and then joined over 100 national delegations at the conference in Berlin. Our pressure helped push industrial naitons to agree to the "Berlin mandate" binding them to negotiate greenhouse gas emissions reductions by 1997. As of January 1, 1996, leaded gasoline is no longer permitted in the United States, culminating a twenty-year campaign - led by NRDC - against this toxin. Our new goal is a worldwide phase-out of leaded gasoline by the turn of the entury. An April wokrshop cohosted by NRDC's Earth Summit Watch and EPA prompted the UN Commission on Sustainable Development to call upon all nations to develop phase-out plans. And we are leading in the follow-up to the 1994 Summit of Americas - at which Western Hemisphere leaders agreed to develop and implement action plans to eliminate lead from gasoline. In the fall, Earth Summit Watch released One Year After Cairo, tracking fifty-three nations' progress implementing the Programme of Action reached at the UN Conference on Population and Development. This unique report shows that many national governments are taking positive steps to address population and environmental issues. During 1995, funding for international environmental programs was under unprecedented attack in Congress. One target was the Global Environment Facility (GEF), which finances developing countries' efforts to combat environmental degradation. NRDC worked to show that the GEF is essential to addressing global warming, tropical deforestation, and other pressing problems. Although Congress enacted deep-cuts in the GEF, NRDC's efforts helped thwart misguided proposals to "zero-out" appropriations for this vital green fund for the global environment. Clayoquot Sound on Canada's Vancuover Island is a global environmental treasure - and the largest surviving temperate rain forest in North America. In 1993, British Columbia decided to allow clearcutting on most of its 650,000 acres - and NRDC launched a campaign to stop them. In March 1995, we released Forests on the Line, refuting British Columbi'as claim to "world class" logging rules by comparing them to rules used just across the border in Washington State. This summer British Columbia's claim to "world class" logging rules by comparing them to rules and just across the border in Washington State. This summer British Columbia announced a major change of course, promising to end clear-cutting and put undisturbed areas off-limits until inventories are completed. Thanks to NRDC efforts, there is also now one less United States client for paper made from Clayoqyot Sound's ancient trees. After months of dialogue, the New York Times announced in November that it would no longer purchase newsprint produced by MacMillan Bloedel, Canada's largest forest products company, because of their egregious environmental practices.</t>
  </si>
  <si>
    <t>Air</t>
  </si>
  <si>
    <t>This past year was the fifth anniversary of the landmark Clean Air Act Amendments of 1990. As the programs it mandated have begun to be implemented, air quality has dramatically improved. Over half of the cities that had unsafe levels of smog and particulates in 1990 now meet standards for these pollutants. Sulfur dioxide emissions, which cause acid rain, have been reduced by 2.6 million tons, and the amount of toxics emitted annually has been slashed by 1.6 billion pounds. Production of chemicals that destroy the ozone layer has been reduced by over 90 percent. All of these gains were achieved at costs far less than industry had estimated. Despite this success, the 104th Congress made clean air policies a major target of its efforts to eliminate, override, or defund basic environmental laws. This hidden agenda became evident not only in committee work on the Clean Air Act but also during the budget process, when numerous riders were attached to prohibit implementation of key sections of the act. Funding for critical efforts to prevent ozone depletion and global warming also came under attack. NRDC used detailed reports, such as Breach of Faith and Stealth Attack, to alert the news media and the public about budget riders and environment programs targeted for deletion by special interests. Congress's anti-environment agenda is now widely recognized, and some of the more troubling proposals, such as a measure that would have exempted petroleum refineries from air toxics standards, were stymied because of public outcry. Although we were forced to devote much of our attention to defending the Clean Air Act, NRDC's Air Program did make some important policy gains. We persuaded EPA to develop more stringent limits on exhaust from diesel trucks. And we fought to get the agency to devise new air quality standards for fine particle pollution, which is responsible for an estimated 60,000 deaths annually. Litigation gains included a settlement of our challenge to EPA's acid rain rules that will prevent the release of as much as 5 million tons of excess sulfur dioxide. Successful settlement of another NRDC suit against EPA led Pennsylvania to adopt measures that cut nitrogen oxide emissions from large coal-burning power plants by 200,000 tons by May 1995;. These reductions not only will help the state to meet ozone smog standards but also will reduce acidification of lakes and streams throughout the Northeast. In a unique collaboration with the industrial sector, NRDC's Pollution Prevention Project worked to devise nonregulatory strategies to curtail the release of toxics. We completed a pollution audit at a Dow Chemical plant in Texas, finding that recycling and reduction of chlorinated organic waste would not only reduce incineration but also cut costs. We arc now working on a similar audit at a Monsanto facility in Florida. NRDC staff also worked collaboratively with the industrial sector through "Car Talk," President Clinton's interdisciplinary advisory committee examining ways to reduce greenhouse gas emissions from the transportation sector. We developed innovative proposals in a number of areas, focusing on incentives for alternative fuels and on fee and rebate systems to encourage the sale of more efficient vehicle,</t>
  </si>
  <si>
    <t>Motivated by the belief that restoration of the physical environment can also spark economic and social renewal, NRDC's Urban Program strives to transform our cities into livable, healthy, and environmentally sustainable communities. In New York City, we launched an innovative campaign of bus ads to get the Metropolitan Transportation Authority (MTA) to phase out its diesel bus fleet in favor of cleaner alternatives. We filed a successful First Amendment lawsuit in federal District Court to force the MTA to ru nthe ads, and we took reporters on a guided tour of depots, major olluters that are mostly located in low-income communities. The outcome of this hard-hitting approach? We are now negotiating with the MTA about converting at least one depot to service clean-fuel vheicles and working with utilities to smooth the transition. Another major focus has been fighting plans to sell New York City's irreplaceable water and sewer systems to a state-created shell corporation. Working in coalition with housing and environmental groups, we filed suit in the New York Supreme Court, arguing that the proposed sale is illegal. We also released New York City's Environmental Vital Signs, a twenty-five-year review of a wide variety of indicators, to draw attention to environmental gains - and to the work that remains. After being stalled in litigation for a year, the $400 million Bronx Community Paper Company took an important step forward when, in December, an agreement was signed with a New Jersey-based company to build and operate a $25 million sorting plant. NRDC is now negotiating with two international paper companies to build the main facility. NRDC worked on a wide array of urban issues on the West Coast. Leaking landfills in California pose a serious threat to public health and the environment. In December, we won a lawsuit against the California Integrated Waste Management Board for failure to enforce laws governing landfills. The suit grew out of an NRDC investigation that found that the board not only failed to enforce standards but also neglected to notify the public about severe and chronic leaks. In September, we joined forces with the NAACP Legal Defense Fund to sue the California Transportation Commission and Caltrans over a proposed six-mile extension of the Long Beach Freeway through El Sereno and South Pasadena. The suit challenges discriminatory sitting and design, noting use of mitigation measures throughout the route - except in El Sereno, a low-income Latino community. In a landmark victory for Santa Monica Bay, NRDC, Heal the Bay, and Santa Monica BayKeeper compelled the Port of Long Beach to implement a comprehensive monitoring program and master plan for controlling polluted runoff. This success sends a clear message to thousands of other industries in California-that stormwater standards must be met. EPA regulations for stormwater pollution currently cover only large cities and industries. To spur more comprehensive control, NRDC successfully filed suit to force EPA to issue standards for small cities and businesses. In March, EPA agreed to draft rules within two and a half years in an open process involving all stakeholders. The new rules will particularly benefit beachgoers, coastal towns, and fishers.</t>
  </si>
  <si>
    <t>Public Information</t>
  </si>
  <si>
    <t>Because it has always taken a groundswell of public support to achieve environmental change, communication and public education have long been at the heart of NRDC's agenda. We use a variety of tools and vehicles-from exhaustive reports to targeted advertising-to get our research, analysis, and information out to the public. Strategic use of the media was particularly vital in 1995 to counteract the aggressive– and often misleading – advertising and public relations campaigns conducted by anti-environment interests in the 104th Congress. NRDC used a broad array of tools to respond to distorted messages in the media and to compete in this increasingly sophisticated arena. For instance, we used focus group research to clarify public attitudes-and found that, contrary to the agenda articulated in the so-called Contract With America, most Americans continue to be strong supporters of laws protecting the environment and public health. One of the most valuable new tools that NRDC added to its communications arsenal in 1995 was a site on the World Wide Web. Close to a thousand people now visit the NRDC Web pages every week to get timely updates on congressional battles, summaries of NRDC's reports, useful netlinks, and the latest information on environmental issues. If you have not already visited NRDC's site, point your browser to http:/ /www.nrdc.org. One of NRDC's widest-reaching education efforts is the public service advertising campaign we launched in January 1994. The campaign, which focuses on water quality, is the product of a unique collaboration among NRDC, EPA, and the Ad Councils of the United States and Japan. Its simple message -"Clean Water. If We All Do a Little, We Can Do a Lot"-has reached millions of people worldwide. Since it began, the campaign has received $36 million worth of donated advertising time and space. Another of NRDC's principal means of public education is the Amicus Journal. The quarterly has served as a leading forum for environmental thought for over sixteen years-often breaking important stories that the mainstream media has subsequently addressed. Its articles are frequently reprinted and routinely used in college classrooms. In 1995, Amicus maintained a special focus on Congress: exposing its hidden anti- environment agenda and examining the false reasoning and financial motives behind it. The magazine also published work by leaders in a variety of fields, such as biodiversity expert Peter Raven, economist Donella Meadows, environmentalist Evangelical Ronald Sider, and feminist Bella Abzug. In 1993, NRDC established the John B. Oakes Award for Distinguished Environmental Journalism. Oakes, a founding trustee of NRDC and the former Editorial Page editor at the New York Times, has been a pioneer in environmental journalism. Amicus administers the award carrying his name, and an independent panel of judges- chaired by Thomas Winship, former editor of the Boston Globe-evaluates the entries. In December, they conferred the Second Annual Oakes Award on Pat Stith and Joby Warrick, coauthors of "Boss Hog," a five-part series that appeared in the News &amp; Observer of Raleigh, North Carolina. This prescient investigative series brought to light environmental abuses at factory farms-four months before a massive hog waste spill in the state.</t>
  </si>
  <si>
    <t>In 1995, NRDC's Water and Coastal Program led the way in alerting Americans about congressional attempts to gut the Clean Water Act. We fought the House "dirty water bill," which would eliminate 60 to 80 percent of wetlands, halt progress on controlling polluted runoff, and provide loopholes for industries now subject to strict control of toxic discharges. NRDC also brought to light Contract with America provisions- such as onerous cost-benefit analyses and unfunded mandate restrictions- that would cripple implementation of water quality protections. We alerted the public and media to congressional attacks on the Central Valley Project Improvement Act, landmark legislation we helped secure in 1992. And we helped block a plan to sell the federal Central Valley Project to private interests for a fraction of its value. One of NRDC's chief tools for getting the word out is publication of reports. In April, we issued Winners and Losers, a "dirty water bill" analysis that was widely used by grassroots lobbying organizations. On Memorial Day, we released Save Our Summers, documenting the onslaught against coastal protection laws, and in June we brought out the fifth edition of our annual survey of beach closings, Testing the Waters. In July, we issued Hog Wash, which revealed congressional plans to drastically weaken safeguards against pollution from factory farms. NRDC also turned the spotlight of public scrutiny on appropriations riders, developed behind closed doors, that would cut the EPA's budget by a third and eliminate critical programs such as wetlands protections and the Great Lakes lnitiative. Our efforts helped avert a disastrous rider tl1at would have exempted a federal darn- operating agency in the Northwest from salmon protection laws. And we opposed a Superfund "reform" bill that would have severely impeded the public's ability to recover money for natural resources damaged by chemical and oil spiUs. We marked a significant victory on coastal oil development when Congress agreed to keep protections in the Interior appropriations bill fuat defend the Atlantic and Pacific coasts, Florida's Eastern Gulf, and Alaska's Bristol Bay. And, capping a decade of work to protect Bristol Bay and the Florida Keys, a settlement was reached between the federal government and major oil companies providing for cancellation of existing offshore drilling leases in these sensitive marine areas. NRDC also celebrated victories in our fight to curtail ocean noise pollution. In June, we hammered out an agreement with the Scripps Institution of Oceanography to redesign and relocate their Acoustic Thermometry of Ocean Climate project, which would have threatened marine mammals in the Monterey Bay National Marine Sanctuary. And we successfully blocked Exxon plans to survey for oil with massive seismic blasts in the Santa Barbara Channel, threatening an annual migration of gray whales. In the global arena, NRDC focused on overfishing, which threatens marine ecosystems and global food supplies. NRDC staff served on the United States delegation at the UN 1 conference addressing this issue. There we successfully advocated and helped secure adoption of a conservation-oriented and legally binding treaty to regulate high-seas fishing.</t>
  </si>
  <si>
    <t>In 1995, NRDC's Nuclear Program continued its international efforts to further elimination of nuclear arsenals and discourage the use of plutonium and highly enriched uranium in civil energy programs. We made significant progress on one of NRDC's highest priorities - obtaining a Comprehensive Test Ban Treaty (CTB). In 1994, NRDC learned that the United States and the four other declared nuclear weapons states intended to exempt small nuclear tests from the treaty, then being negotiated in Geneva. We immediately launched a campaign to ensure that the treaty banned all tests, no matter how small. NRDC released a report reviewing the proposed loopholes and showing how they would contribute to dangerous nuclear proliferation. And we distributed a 1995 revision of this report widely among the global CTB community. Our efforts yielded fruit in August 1995 when the administration completely reversed the policy and embraced a "true zero yield" treaty that would ban all tests. In 1994 the Nuclear Program was successful in getting the Department of Energy (DOE) to launch a cooperative program between nuclear weapons laboratories here and in Russia, aimed at strengthening physical security, material control, and accounting over weapon-usable fissile material in Russia. In 1995 we fought to enhance this cooperative "lab-to-lab" effort. We are currently working to get both governments to add a cooperative effort to design and demonstrate a safeguards program for other weapons states. Such a program is essential to achieving deep reductions in nuclear weapon arsenals. In 1995 NRDC also continued efforts to halt development of unsafe Russian reactors in the former Eastern Bloc. In a move that would have set a dangerous precedent, the European Bank for Reconstruction and Development (EBRD) had planned to finance completion of a Soviet-designed reactor at Mochove, Slovakia. NRDC led an international campaign against the financing, working closely with citizens and advocacy groups in Slovakia and leading a series of advocacy efforts with both EBRD and the Clinton administration. In the summer of 1995, EBRD declined to finance the Mochove project. This is a major victory - for public health and the environment not only in Slovakia but also throughout the former Eastern Bloc, where Western financing for unsafe nuclear facilities is now more questionable. In July, NRDC's Nuclear Program responded to a Department of Energy intelligence report that revealed imminent danger from reactors in five former Eastern Bloc countries. We immediately called for a $10 billion Western emergency package to shut down the world's most dangerous nuclear reactors and drew public attention to this problem. Finally, on the domestic front, NRDC worked in conjunction with two local grassroots groups to win an injunctino halting construction of a $100 million open-air weapons testing facility by the Lost Alamos National Laboratory. NRDC had, late in 1994, helped persuade the Department of Energy to conduct two environmental impact statements for the facility, which was to be built on the Pajarito Plateau in northeastern New Mexico.</t>
  </si>
  <si>
    <r>
      <rPr>
        <sz val="12"/>
        <color theme="1"/>
        <rFont val="Arial"/>
      </rPr>
      <t xml:space="preserve">Throughout 1995, NRDC's Public Health Program opposed congressional attempts to weaken publilc health safeguards. We successfully fought a House-proposed moratorium on rule making, arguing it would not only fail to improve government efficiency but also block efforts to protect public health. And we condemned hasty adoption of unfunded mandate legislation that could undermine basic environmental statutes. In February, NRDC released Breach of Faith, a detailed analysis of how the "Job Creation and Wage Enhancement Act" - the legislative fine print of the Contract with America - would sabotage nineteen separate environmnetal statutes. In it, we warned that EPA's efforts to protect the public from a host of toxic substances were threatened. We also testified about the shortcomings of risk assessment as a basis for our environmental protection structure - urging pollution prevention as the most productive avenue for regulatory reform. NRDC led the Campaign for Safe and Affordable Drinking Water, working to halt congressional attempts to gut water safeguards. In February, we released </t>
    </r>
    <r>
      <rPr>
        <i/>
        <sz val="12"/>
        <color theme="1"/>
        <rFont val="Arial"/>
      </rPr>
      <t>The Dirty Little Secret About Our Drinking Water</t>
    </r>
    <r>
      <rPr>
        <sz val="12"/>
        <color theme="1"/>
        <rFont val="Arial"/>
      </rPr>
      <t xml:space="preserve">, revealing that parasites and microbes in the nation's water have sickened nearly 500,000 people in 116 separate incidents since 1986. We were joined in this effort by Physicians for Social Responsibility and the National Association of People with AIDS, among others. In October, we released Trouble on Tap, a survey of major water utilities and unpublished industry data showing that one or more carcinogens contaminate the tape water of 102 million Americans. While we faced tough opposition in Congress, we celebrated some important victories in the courts. In February, the federal District Court in California approved a settlement to phase out eighty cancer-causing farm chemicals over the next five years. It was the end of a six-year lawsuit, brought by NRDC and the AFL-CIO, that accused EPA of ignoring the Delaney Clause, which forbids the presence of cancer-causing chemicals in processed foods. EPA's agreement to enforce Delaney will protect farm-workers and consumers-and could change the face of American agriculture. In July, we prevailed in a lawsuit in the New York Supreme Court challenging the new governor's first bid to roll back environmental protections. The governor had attempted to repeal limits on a chemical in insect repellents that is hazardous to human health at high concentrations. In the same month we settled two suits-both brought under California's Proposition 65--against manufacturers of faucets and submersible well pumps that leach lead into drinking water. In the first suit, all of the nation's major faucet makers agreed to reduce or eliminate lead over the next four years, provide warnings in the interim, and pay $3.5 million for public education, penalties, and litigation costs. ln the second suit, the settlement involved cessation of sales and a $200,000 donation to an education fund. </t>
    </r>
  </si>
  <si>
    <t>Electricity production is one of society's most significant activities in both environmental and economic terms: for example, it accounts for one-third or more of total emissions of carbon dioxide, nitrogen oxides, and particulate matter in the United States. NRDC is a leader among the public interest community in helping to ensure that electricity is produced deanly and used efficiently. In 1995, we faced challenges at both state and federal levels, many of them involving massive restructuring of the electric industry itself. NRDC's detailed proposals for reinventing the industry have been influential in forums across North America. In its December 20 order on the future of the nation’s largest utilities, the California Public Utilities Commission specifically cited and embraced a public-interest framework hammered out by NRDC and a dozen other environmental and consumer groups. That framework seeks to ensure that an increasingly competitive industry will continue to promote energy efficiency, renewable energy, and low-income services. Earlier we had won agreements on key elements of this new approach with the Pacific Gas &amp; Electric Company that preserved and extended the nation’s most successful utility programs for promoting energy conservation. NRDC has been in the forefront of comparable initiatives in the Pacific Northwest and New York, involving utilities like the Bonneville Power Administration, Washington Water Power, Puget Power, Pacific Power and Light, the New York Power Authority, and Consolidated Edison. Our advocacy helped win commercial contracts for some of the world’s largest new wind-power projects, which will be sited in Washington and Wyoming. We also chair a new public interest coalition that is working with the Federal Energy Regulatory Commission on a nationwide blueprint for electricity competition. In March, NRDC won a major victory before the Internal Revenue Service, which issued a ruling that embraced our position on the tax treatment of utilities’ investments in energy efficiency improvements throughout the economy. Earlier, IRS staff had threatened to adopt punitive policies that could have choked off these investments. Our work on appliance efficiency remains a central priority. In 1995, we struck agreements with Whirlpool and Frigidaire on stringent new efficiency standards for clothes washers. These standards have been submitted to the U.S. Department of Energy and should result in washers that use almost two-thirds less energy and water than current models. In New York, we scored an important breakthrough with the New York Power Authority that will bring super-efficient refrigerators to 180,000 low-income households. And in Congress, we have fought - so far successfully - to preserve the nation’s appliance efficiency standards from repeated attacks.</t>
  </si>
  <si>
    <t>Donor Acknowledgement</t>
  </si>
  <si>
    <t>The Natural Resources Defense Council gratefully acknowledges the donors listed below for their critical support of NRDC's environmnetal protection efforts from July 1994 through November 1995. Whether sustaining our core operating programs, providing for our long-term capital needs, or supplying seed money for new programs nad initiatives, these donors furnish the funds that enable NRDC to defend the environment wherever and whenever it is threatened. We thank them for their exceptional leadership and generosity.</t>
  </si>
  <si>
    <t>1994 NRDC Annual Report</t>
  </si>
  <si>
    <t>Due to your outstanding generosity, fiscal year 1994 was the strongest year we have ever had financially. Our total support and revenue surpassed $26 million, an increase of more than $5.6 million over fiscal year 1993. The chief reason for this record growth was the initial success of our "A Trust for the Earth Campaign" - NRDC's drive to raise $18 million in new funds for endowment, strategic initiatives, information technology, and the program work of our San Francisco and Los Angeles offices. Contributions from major individual supporters and donor-advised funds as well as from our general membership reached record levels in fiscal 1994. The combined total came to more than $16 million, a testament to your strongly-held environmental convictions. Foundation grants also achieved record levels, providing funds for both innovative new projects and ongoing core programs. Included in the total support and revenue were Campaign gifts, court-awarded attorneys fees, and investment income of more than $6.1 million toward NRDC's endowment and similar funds. Among the many generous gifts to the Campaign was one particularly outstanding contribution of $5 million from the LuEsther T. Mertz Charitable Trust for NRDC's capital and operating needs. In addition, life-income gifts, which arc managed by NRDC and provide income to the donor throughout his or her lifetime, totaled almost $1 million in fiscal 1994. Together, life-income gifts and bequests registered a record $2 million. This support shows that more and more NRDC supporters are not only investing in the urgent environmental work of today, but also ensuring that we will have the resources required to craft and implement solutions to tomorrow's most pressing environmental problems by including NRDC in their Wills and estate planning. To all who have supported us in this year and past years, we extend our thanks. On the following pages you will find some of the commendations and words of praise NRDC received during 1994. We hope you take pride in them. Without your support none of the work that earned this praise would have been possible.</t>
  </si>
  <si>
    <t>Water Overview</t>
  </si>
  <si>
    <t>1993 Annual Report</t>
  </si>
  <si>
    <t xml:space="preserve">No substance is more fundamental to a healthy environment than water. All of the Earth's ecosystems depend on it. Protecting water supplies from pollution and wasteful practices was NRDC's first project, initiated nearly 25 years ago. Today, we spearhead the Clean Water Network, a coalition of some 400 citizen groups across the country formed to fight for far-reaching reforms at local, state, and federal levels. In the coming months, no water battle looms larger than that involving the reauthorization of the Clean Water Act - our nation's foremost water-quality statute. Strengthening it is one  of NRDC's highest priorities. Also in 1994, NRDC will intensify our efforts to encourage pollution prevention - the elimination of hazards before they enter water systems. Additionally, we will promote responsible growth management and efficient land use to reduce polluted stormwater runoff from urban areas. We will call for the conservation of scarce water resources in the West. Finally, NRDC will remain a driving force in the environmental community's work to restore the integrity of rich coastal ecosystems that support wildlife, along with human needs for food, employment, and recreation. In 1993, NRDC won two long-standing lawsuits against oil giants Texaco and ARCO for their flagrant water pollution practices. Our case against Texaco charged the company with repeatedly polluting the Delaware River with toxins so dangerous that they prevented local residents from swimming or fishing in the river. Texaco was found guilty in federal court. The company was ordered to pay a hefty $1.5 million penalty and was placed under a strict court injunction to obey pollution laws. For more than a decade, ARCO Alaska flouted environmental laws in its North Slope operations because it thought no one was watching. The company engaged in the typical industry practice of dumping toxic oil drilling wastes into large unlined gravel pits that dot the Arctic tundra. While the oil industry was busy touting its “clean” environmental record in Alaska, NRDC investigators were accumulating evidence that hundreds of ARCO’s toxic pits - each up to several acres in size - were leaking toxic wastes into fragile tundra wetlands and ponds. At risk was vital and productive habitat for Alaskan wildlife, especially millions of migratory birds that summer in the Arctic. ARCO tried to outlast NRDC in court for five years before finally conceding to settle on our terms. ARCO agreed to stop its destructive dumping practices, clean up all existing toxic waste pits, and pay a $1 million penalty - $800,000 of which will go to environmental education and cleanup efforts in Alaska. Also last year, NRDC launched our Clean Water Campaign to add urgently needed teeth to the Clean Water Act. In January, NRDC members mailed tens of thousands of postcards to Congress, helping convince lawmakers to draft several tough bills to strengthen the Act. Then, last September, NRDC members kept up the pressure on Capitol Hill. To offset the lobbying clout of polluters, our members phoned Western Union’s Clean Water Hotline and flooded the Senate with calls for a strong Clean Water Act - one that will protect natural treasures like the Everglades, the Great Lakes, and the Chesapeake Bay, as well as safeguard our nation’s remaining wetlands, coastlines, and beaches. NRDC was chosen from among hundreds of applicants for a major media campaign by the Ad Council, the country’s premier public-service advertising company. The focus of the campaign, which will run throughout 1994, is protecting America’s lakes, rivers, estuaries, and coasts. NRDC spearheaded the successful fight for extra water flows in the Columbia River Basin to protect salmon spawning grounds and help secure the fish’s future. NRDC published Testing the Waters III, which documented 2,600 beach closings and contamination advisories in 1992. To solve these problems, NRDC wants stringent pollution-prevention measures added to the Clean Water Act. NRDC published The Clean Water Act 20 Years Later, a comprehensive assessment of the law’s successes and failures, which immediately became a keystone of the environmental community’s effort to defend and strengthen the law. </t>
  </si>
  <si>
    <t xml:space="preserve">As NRDC approaches its 25th anniversary, I have thought often of all the friends who have come forward over the years to support our work. Unquestionably, NRDC owes its reputation, and every victory we have ever won, to good people like you who have stood up with us against the forces of environmental destruction as you look over this annual report taking stock of what we have achieved together over the past year I hope - indeed, I sincerely believe - you will have reason to be proud. NRDC won three Landmark victories in court in 1993 to help halt the federal government's decades-old practice of draining away water for huge agribusinesses without regard for environmental needs. Also last year, NRDC was deeply involved in the fight to save some of our nation's greatest forests. Through our staunch advocacy, we began transforming the way the forest service manages old growth in the Eastern Cascades of the Pacific Northwest. In addition, we were instrumental in the successful fight to end a pulp contract that was destroying the vast tongass National Forest of Alaska. Also in 1993, and rdcs efforts to work creatively with industry resulted in an Innovative new program the golden carrot that is putting a super efficient refrigerator into mass production. Ultimately, it is the goal of our golden carrot program to direct the entire Home Appliance Market towards dramatically improved Energy Efficiency. As encouraged as we are by this Landmark program, please understand that NRDC will not hesitate to tackle head-on industry, Corporation or government agency whose actions injure the environment. Last year, for example, and rdc1 to you of the largest lawsuits we have ever brought against polluters. In the first, a Texaco Refinery was found guilty of flagrantly polluting the Delaware River, fined $1.5 million, And ordered to come  into full compliance with federal water pollution laws. In the other, a federal court ordered ARCO Alaska to reform shoddy toxic disposal practices that were contaminating fragile wetlands in Alaska. In the wake of yet another hard-hitting NRDC lawsuit, Los Angeles County agreed to upgrade a sewage treatment plant that expels more than 150 million gallons of an adequately treated sewage a day into Santa Monica Bay. Of course, the successful suits are only a few highlights of a year filled with encouraging progress. During 1993, NRDC laid the groundwork for the passage of a tougher more effective Clean Water Act our advocacy and legal prowess helped convince the federal government to overhaul its pesticide program plus and are DC lead, and will continue to lead, the fight for a tougher Superfund one that ensures the cleanup of toxic sites across the country. As to 19 94? I must tell you candidly that urgent environmental problems will continue to challenge us. Immediate actions must be taken to address profound threats to our forests, our oceans, and our atmosphere. NRDC has made a decided commitment to stay with these and other battles for as long as it takes to achieve a sustainable society. And with the continued help and dedication of friends like you we will carry the day! </t>
  </si>
  <si>
    <t>Cities Overview</t>
  </si>
  <si>
    <t xml:space="preserve">NRDC's environmental mission includes protecting not only wildlife habitat, but also human habitat - the places where we live, work, and raise our children. For the moment, the principal focus of NRDC's urban environment initiatives are the nation's two largest cities, New York and Los Angeles. In these urban giants, we work to reduce solid waste and expand recycling. We strive to diminish toxic industrial wastes and sewage, which foul waterways and can contaminate drinking water supplies. We fight for cleaner-powered vehicles and encourage increased reliance on public transit systems. Both measures work to improve air quality and help millions of Americans breathe easier. We also seek to curtail highway construction and the suburban sprawl that inevitably follows, destroying the green spaces that are so precious to city dwellers. NRDC recently began working with communities of color and low-income communities, such as \Vest Harlem, New York, to redress policies and practices that unevenly burden their neighborhoods with pollution. Ultimately, it is NRDC's goal to “re-create“ Los Angeles and New York as models of environmental balance. We want to demonstrate that urban areas can - with the proper foresight, planning, and commitment - provide a healthful environment for those who live and work within them. Last fall NRDC attorneys in Los Angeles charted new legal ground, launching citizen suits to enforce - for the first time ever - new stormwater regulations of the Clean Water Act in California. NRDC's goal in this landmark effort is to create a clean, swimmable coastal environment wherever California's cities border the ocean - from San Diego to San Francisco. NRDC attorneys Mitch Bernard and Everett Delano fired the first salvo in this battle by delivering 32 letters of intent to sue to some of California’s worst polluters. By doing so, we send a message to every industry, city and agency responsible for polluting America’s coasts - that NRDC is alert and ready to protect our coastlines. Also this past year, as a direct result of intensive NRDC pressure, the White House issued an Executive Order requiring the federal government to buy recycled paper made from at least 20% post-consumer fiber as of 1994 - and 30% post-consumer fiber by 1998. The federal government is America's largest single consumer of paper, using 300,000 tons of writing and printing paper every year! That's why this Executive Order alone will be key to promoting recycling and protecting the environment. NRDC helped put more than 100 alternative-fuel buses on New York City streets in 1993, including 89 that run on natural gas. Our aim is to prevent the planned purchase of 1,500 new diesel buses by the city's Transit Authority and, eventually, to convert its entire bus fleet to natural gas. NRDC's Robin Marx and Eric Goldstein authored A Guide to New York City's Reservoirs, an analysis of the 19 reservoirs that supply New Yorkers’ drinking water. NRDC attorneys Joel Reynolds and Michael Fitts assisted concerned local citizens in opposing - and stopping - the construction of a massive superhighway through the last remaining underdeveloped stretch of coastal mountains in California’s Orange County. </t>
  </si>
  <si>
    <t>1993 Highlights</t>
  </si>
  <si>
    <t>NRDC continued the fight to protect Canada’s James Bay region - eastern North America’s largest remaining stretch of untouched wilderness - against a massive and environmentally disastrous hydroelectric project. If completed, Hydro-Quebec’s mega-project will blow 11 giant givers with hundreds of dams and dikes, flooding 6,000 square miles of wilderness, irreversibly damage a watershed area the size of Germany, and threaten the culture and well-being of the Cree Indians. In 1992, NRDC helped convince New York State to cancel its $13 billion contract to buy 1,000 megawatts of power from Phase I of Hydro-Quebec's mammoth project. But, to justify the building of Phase II, Hydro-Quebec is counting on increased demand for its hydroelectric power, including yet another crucial financial agreement with New York State - this one an 800 megawatt, 20-year, $5-billion contract set to start in 1999. New York Governor Mario Cuomo has the right to cancel the contract before the end of 1994. That's why, last fall, NRDC began mobilizing a campaign against the second Hydro-Quebec contract. Ashok Gupta, an NRDC energy analyst, made a forceful, well-documented argument as to why New York State’s energy needs can be met far more cheaply, and with no adverse environmental impacts, by investing in efficiency instead of additional hydropower. And, as part of our James Bay campaign, NRDC members launched a nationwide postcard mailing to Governor Cuomo, urging him to cancel the state’s contract with Hydro-Quebec and strike a second financial blow against further dam construction. Late in 1993, Hydro-Quebec released a 30-volume, 5,000 page Environmental Impact Statement which concludes that the Phase II dams will be environmentally benign. As we enter 1994, NRDC experts will begin the complex process of analyzing and challenging this monumental document. On another North American front, the government of British Columbia decided to open up 70% of the ancient rainforest of Clayoquot Sound to logging. Timber giants were given the go-ahead to clearcut the heart of this 850,000 acre ecosystem - our continent’s largest remaining, accessible coastal temperate rainforest. In response, NRDC immediately targeted provincial, Canadian and U.S. leaders in a concerted effort to protect the rainforest, its native people, and their prospects for a long-term sustainable economy. NRDC attorney Robert F. Kennedy.Jr., sealed an alliance between NRDC and the Clayoquot tribes whose ancestral lands are at stake. Meanwhile, attorney Elizabeth Barratt-Brown called international attention to the massive subsidies that prop up the Canadian timber trade at the expense of the environment. In addition, NRDC mounted a continent-wide protest campaign - with the goal of mobilizing hundreds of thousands of North Americans to write Canadian leaders and voice their opposition to Clayoquot's clearcutting.</t>
  </si>
  <si>
    <t>Land Overview</t>
  </si>
  <si>
    <t xml:space="preserve">NRDC believes that the land ethic of a nation such as ours - one blessed with rich, varied, but still-threatened natural resources - must be one of stewardship. By stewardship we mean preserving biological diversity, safeguarding ecosystems, and restoring damaged lands. The mission of NRC's Land Program is to inspire such an ethic among the people and leaders of our country. We pursue this goal through campaigns designed to redirect public land management away from its historic preoccupation with commodity extraction - principally logging, grazing, and mining - and toward the sustainable use of resources, from which both the environment and local communities benefit. In 1993, NRDC succeeded in stemming the devastation of magnificent ancient pine-forest ecosystems, and their wildlife, in the "eastside" Cascade Mountains of Oregon and Washington. As a direct result of our petition, brought against the U.S. Forest Service by NRDC attorneys David Edelson and Nathaniel Lawrence, the Service agreed to a complete reassessment of its logging plans. We believe this reassessment will lead to vastly improved forest management in the eastside Cascades. NRDC represented 22 national and local organizations in this potentially history-making fight. NRDC also protected the threatened Seller's Sea Lion by compelling the U.S. Navy to cease practice bombing in the Copalis Nationa Wildlife Refuge a breakthrough victory that could pave the way for saving scores of other national wildlife refuges. Since 1944, the Navy has dropped smoke-charge bombs from deafening, low-flying A-6 jet war planes into the refuge, a coastal breeding ground for seabirds and sea lions so vital that it has been proposed for inclusion in the new Olympic Coastal National Marine Sanctuary. Local staff of the U.S. Fish and Wildlife Service were, for years, keenly aware of the disruption caused by the bombing and repeatedly urged that it be stopped. But the Navy refused, claiming it had no alternative sea-based target. In October, 1992, NRDC’s Citizen Enforcement Project filed suit to half the practice bombing within Copalis. And the Project celebrated victory last May when the Navy made a unilateral announcement that it would suspend the bombing runs indefinitely. NRDC, in coalition with other groups of the Alaska Rainforest Campaign, convinced federal authorities to reopen the planning process for the magnificent Tongass National Forest. Our aim is to persuade the U.S. House of Representatives to call for significantly reduced logging there. An NRDC legal victory heightened the chances for survival of federal desert lands by compelling the Interior Department to designate them critical habitat areas. NRDC attorney Robbin Marks successfully defended the Farm Bill from an alarming amendment that would have gutted the bill's environmental provisions. </t>
  </si>
  <si>
    <t>Air Overview</t>
  </si>
  <si>
    <t xml:space="preserve">There is no more pressing environmental issue than that of clean, safe and breathable air. Human health depends on it. Plants, animals, and their webs of life cannot survive without it. For more than 20 years now, NRDC has been a widely recognized leader in protecting the air we breathe from toxic pollutants, acid rain, and urban smog. In the 1970s, our attorneys and scientists played a central role in creating an unprecedented nationwide air-pollution cleanup program. In the 1980s, we achieved federal air-quality standards based on human health needs. In 1990, we led the fight to pass landmark amendments to the Clean Air Act. NRDC remains deeply committed to making the Clean Air Act work. In the months ahead, we will continue our tireless efforts to use the Clean Air Act to find effective, cost-efficient solutions to urgent air-quality problems affecting us all. Thanks to a significant NRDC court victory, the Environmental Protection Agency will soon require simple, inexpensive devices in every automobile to trap the smog-forming carcinogenic fumes that escape when a tank is filled with gasoline. In addition, NRDC published the first comprehensive review of the medical literature on air pollution threats to children in the Los Angeles area. Our report, Out of Breath, revealed that Southern California and the rest of the country are failing to protect children from the adverse effects of steady exposure to high levels of pollutants. Those effects include cell damage, greater susceptibility to respiratory illness, and a risk of chronic lung disease. The Clean Air Act directed EPA to issue rules for such devices in 1991. However, the Bush Administration derailed the process under the pretext that the traps would be unsafe. NRDC joined with the Center for Auto Safety and other national organizations to bring suit, demonstrating to the court that clean air and safe cars are compatible! NRDC convinced EPA to hold a second major public hearing on toxic air pollution in Louisiana's "Cancer Alley,” where more than 75% of U.S. organic chemical plants are located. Dozens of citizens in the area were at long last able to voice their concerns about the polluted air they are forced to breathe. NRDC filed suit to force EPA to close dangerous loopholes that permitted electric utilities to release excessive amounts of sulfur dioxide - a key ingredient of acid rain. </t>
  </si>
  <si>
    <t>Energy Overview</t>
  </si>
  <si>
    <t xml:space="preserve">At the core of many of today’s most urgent environmental problems - acid rain, oil spills, global warming, the destruction of wildlife habitats - lies the issue of energy production. NRDC has worked since 1975 to find innovative solutions to pressing energy/environmental concerns. Solutions that promote a robust economy and protect the natural world. For example, NRDC, in a pioneering effort, has worked collaboratively with major utilities to help them promote energy efficiency among their customers, rather than build new power plants. In the months ahead, NRDC will assist the Administration in implementing its plan for stabilizing U.S. carbon dioxide emissions - the main greenhouse gas. We will also champion market incentives as a way for auto manufacturers to make their cars both more fuel efficient and safer. It was four years ago that NRDC senior scientist Dr. David Goldstein proposed the Super Efficient Refrigerator Program (SERP) - a year-long contest to design and build the worlds most energy efficient refrigerator. Last summer, the Whirlpool Corporation won that contest and walked off with the “golden carrot” - a $30 million manufacturing contract funded by 24 utilities that together supply electricity to more than one-fifth of American households. The new refrigerator, scheduled to reach showrooms as early as this spring, will reduce its owner's electricity bill by $300-$500 over its lifetime. Best of all, the refrigerator will greatly benefit the environment. Whirlpool's new refrigerator uses no CFCs, a boon to the Earth’s ozone layer. In addition, because the refrigerator is highly energy efficient, it will help reduce U.S. air pollution by using less electric power. NRDC will continue to work with utilities on new golden carrot projects for such products as energy-efficient washing machines aid commercial rooftop air conditioners. Also last year, NRDC led the environmental community’s fight against those who want to turn back the clock to those days when electric service to homes and businesses was run on the discredited idea of “retail wheeling” - the notion that the more you use the less you pay. Retail wheeling directly undermines efforts to convince utility companies to conserve energy and invest in renewable energy. NRDC is urging regulators to reject retail wheeling and encourage the utility industry’s continued transition to greater energy efficiency and improved environmental protection. </t>
  </si>
  <si>
    <t>Health Overview</t>
  </si>
  <si>
    <t>Protecting public health is a priority spanning all of NRDC's programs. We strive to uphold the fundamental right of all people to unpolluted air, water, and food. Our work takes three primary paths. First, we encourage the development and use of new technologies and processes such as low-chemical farming and industrial recycling of toxics to prevent pollution before it contaminates the environment. Second, we seek to improve government regulation by strengthening key federal statutes like the Resource Conservation Recovery Act. Third, we fight for the thorough cleanup of toxic waste sites. NRDC's work on pesticide safety last year helped pave the way for the first ever decision by a U.S. Administration to reduce pesticide use. This landmark turn of events came about after NRDC experts Jennifer Curtis and Tim Profeta detailed in their book, After Silent Spring, the ongoing pesticide contamination of drinking water, food, and the environment over the past 30 years. In addition, Erik Olson of our staff led a coordinated effort among environmental, consumer, labor, and public health groups to pressure the federal government into considering an aggressive Pesticide Reform Agenda. The upshot of these efforts? The Clinton Administration announced it would endorse the reduction of pesticide use and encourage sustainable agriculture. In 1994, it will be a goal of NRDC's Health Program to make the Administration’s pledge a reality! Also last year, a new NRDC report, Think Before You Drink, revealed that millions of Americans are unnecessarily exposed to health threatening micro-organisms and toxic chemicals due to widespread and often undisclosed contamination of drinking water. Our report grabbed front-page headlines and evening-news coverage, and was featured in a New York Times Magazine cover story. NRDC won an important interim Victory in our ongoing legal battle to eliminate faucets that leach lead into drinking water. NRDC continued to fight for new amendments to the Superfund law, requiring that polluters pay for the cleanup of the nation's worst toxic waste sites. An NRDC lawsuit compelled EPA to enforce the national drinking-water law in all 50 states. Previously, EPA declared it had no obligation to demand that states comply with the law.</t>
  </si>
  <si>
    <t>Nuclear Weapons Overview</t>
  </si>
  <si>
    <t xml:space="preserve">Simply put, nuclear warfare has no rival as a threat to life and the environment that sustains life. That’s why NRDC remains the foremost U.S. environmental organization working to reduce nuclear stockpiles, compel governments to honor their nuclear-disarmament pledges, and stop the spread of nuclear weapons beyond national borders. NRDC also serves as a driving force for the immediate and thorough cleanup of toxic contamination produced by nearly 50 years of nuclear weapons production. Toxic contamination of soils and groundwater in and nearby nuclear weapons production facilities remains a serious threat to human health. In addition, NRDC has made it a priority to help end the production of plutonium and other materials used in weapons. Plus, we have taken the lead in assuring the safe disposal of nuclear wastes. Throughout last year, NRDC played a major role in guiding the United States and Russia toward the safe, mutually verifiable dismantling of their vast nuclear weapons complexes. To that end, we organized a series of international workshops with the Federation of American Scientists. Not only did American nuclear experts attend, but so did officials of the Russian Foreign Ministry, Ministry of Defense, and Ministry of Atomic Energy. Also last year, thanks in part to NRDC’s persistent efforts, Energy Secretary Hazel O’Leary canceled the construction of a new U.S. nuclear reactor and withdrew plans authorizing the operation of a recently refurbished nuclear reactor near the Savannah River in Georgia. NRDC scientists showed that the tritium to be produced from these two reactors could be obtained from salvage operations on nuclear weapons scheduled for dismantling, as well as from the country’s large stockpile of obsolete weapons. NRDC played an instrumental role in convincing the Clinton Administration not to resume nuclear weapons testing, even in the face of renewed testing by China. NRDC’s updated Nuclear Weapons Databook and related research remained the leading worldwide references for public information about nuclear weapons production and stockpiles of weapons. NRDC helped pass a new law that withholds U.S. funding for a plutonium storage facility in Russia until President Clinton certifies Russia’s commitment to ending the production of weapons-grade plutonium. 
</t>
  </si>
  <si>
    <t>New NRDC Programs</t>
  </si>
  <si>
    <t>In 1993, NRDC launched an interdisciplinary program that focused on the connections among global population growth, wasteful consumption and environmental degradation. DOMESTIC POLICIES: Executive Director John Adams was appointed to chair a new Presidential Task Force on sustainable communities. INTERNATIONAL POPULATION POLICY: NRDC experts are authoring a report that will review AID and World Bank population policies from an environmental perspective. UNITED NATIONS: NRDC began preparing for the 1994 U.N. International Conference on Population and Development by working to assure that the environmental impacts of increasing population and consumption will be addressed and acted upon. PUBLIC EDUCATION: NRDC published a new Earth Action Guide entitled Population and Planet Earth which will be used to inform educators, students and policymakers. NRDC hired Vernice Miller, a leader in the national environmental justice movement, to coordinate our efforts in this area with local and national allies. NRDC helped a Southern California Latino community to block construction of a toxic waste incinerator. NRDC and West Harlem Environmental Action settled a lawsuit against New York City over a sewage plant's adverse impacts. The settlement will establish a $1.1 million fund to address environmental and health concerns in West Harlem. We are helping to ensure that communities near Superfund sites are heard as the Congressional debate over this program goes forward.</t>
  </si>
  <si>
    <t>1993 Program Highlights: Overview</t>
  </si>
  <si>
    <t>NRDC, from our earliest days, recognized what has today become commonplace knowledge: that environmental pollution and ecosystem destruction respect no national borders. Consequently, NRDC has been a leader in reforming the environmental policies of U.S. and multilateral foreign aid agencies. We also have concentrated on promoting efficiency as an economically and environmentally sound response to the surging energy needs of developing countries. Plus, we have  championed “sustainability" as a core objective of U.S. development aid. Last year, in fact, we expanded this effort by creating a Population, Consumption, and Environment Initiative to infuse all of our programs with a strong understanding of sustainability.  In 1994 NRDC will strive to establish and strengthen  international environmental institutions, to incorporate environmental safeguards into international trade regimes, and to restore U.S. leadership on global environmental issues. We also will seek to fully protect natural resources of international concern, such as Quebec's James Bay wilderness, the magnificent ancient forest of Clayoquot Sound in British Columbia, and the Bio-Bio River in Chile.</t>
  </si>
  <si>
    <t>1992 Annual Report</t>
  </si>
  <si>
    <t>The heyday of fossil fuels is over. America has no more leeway for the subsidies and favorable regulations that have made oil and coal so attractive for so long. Our gargantuan fossil-fuel appetite is the primary factor bringing about the global warming trend – an environmental threat that many atmospheric scientists consider second only to nuclear war in its potential for destruction. And fossil fuels have become uneconomic, even in the short term. The energy sources of the future lie in the high-tech, labor-intensive industries of energy efficiency, solar power, and wind power – industries that Japan and Germany are rushing to develop. For almost two decades, NRDC has been the leading public-interest group working to bring U.S. energy policy into the 20th century. We pioneered the collaborative model of working with utilities to help them invest in energy efficiency for their customers, rather than new power plants. We are one of the leading advocates of forward-looking federal energy policies and sound regional and national transportation policies. An energy-wise society is coming closer all the time. NRDC is committed to achieving it. 1992 Highlights. Congress took the most important federal energy initiative in a decade when it passed the national Energy Policy Act of 1992. The Act capped months of effort by Marika Tarsutani, Daniel Lashof, and Janet Hathaway, working in concert with other environmental groups. They helped secure new efficiency standards, tax incentives to promote renewable energy and energy conservation, utility reforms, and requirements for energy efficiency planning measures that will save this country the equivalent of 110 large coal-fired power plants by the year 2010. NRDC continues to work for further viral improvements, such as dramatic cuts in automobile fuel consumption. Acting on a proposal by David Goldstein, two dozen utilities have formed a unique consortium to transform the refrigerator market. They have offered $30 million to the manufacturer that mass-produces the best "super-refrigerator," built to run on half the energy of today's refrigerators and incorporating no ozone-destroying CFCs. Once the appliance is available to consumers – at the price of an ordinary refrigerator – it should set the pace for the rest of the industry. The energy savings potential is enormous, as refrigerators frequently account for more than 20 percent of household energy use. The consortium, with Goldstein's continued assistance, plans to fund similar design breakthroughs for other appliances in the future. The James Bay wilderness of Canada is the site of one of the largest, most destructive energy projects in North America – a series of dams that have flooded 4,000 square miles of forest, altering wildlife habitat and the culture of the native peoples. Ashok Gupta, Robert F. Kennedy, Jr., S. Jacob Scherr, and Lisa Speer are working with the local Cree and other concerned Canadians to oppose a second phase of construction that would add further damage. In a major interim success, Gupta and Kennedy helped convince New York State to cancel a $13 billion contract for power from the new project, one of its financial underpinnings. Building on NRDC's collaboration with the largest New York State utility, they played key roles in demonstrating that the efficiency "resource" makes better economic sense. For many years, the federal law allocating transportation construction funding to the states was known formally as the Surface Transportation Act, but informally as the Highway Bill. Its monies were directed primarily and inflexibly toward road-building – largely closing off the possibilities for states to build public transit, which is more energy-efficient and generates less air pollution. In 1990-1991, Janet Hathaway and a diverse coalition representing cities, planners, and architects lobbied for fundamental change. As a result, late in 1991, President Bush signed a reauthorized version that allows communities to use federal transportation money for the projects they prefer. It also requires community planners, for the first time, to analyze the land use and energy implications of the transportation projects they review. NRDC has been reaching out to communities around the country to help chem use the new funds for projects that address their needs for environmental protection and urban renewal, as well as mobility. After more than a year of work, NRDC helped put in place the largest utility efficiency investment program in U.S. history. Chris Calwell, Ralph Cavanagh, David Goldstein, and Peter Miller participated intensively in designing efficiency programs for Pacific Gas &amp; Electric, California's (and the nation's) largest investor-owned utility. As a direct result of this collaboration, PG&amp;E will invest $1 billion in efficiency over three years; only three years ago, $1 billion was the annual efficiency investment of the entire U.S. utility sector. Russia, the world's second largest energy consumer, is extremely energy-inefficient. David Goldstein and Robert Watson are working to rectify this problem by sharing NRDC's energy expertise with Russian analysts and policymakers. In 1992 their Russian colleagues completed their first experiment to gather data for residential efficiency planning: they found that U.S.-made super-insulating windows cut energy consumption in a Moscow apartment by 18 percent. The Russian Ministry of Construction is now exploring ways to begin manufacturing super-insulating windows domestically. In response to advocacy by NRDC and our friends at the Northwest Conservation Act Coalition, Oregon's Public Utility Commission has taken a critical step to promote energy efficiency. Like California, Washington, and New York, which have also followed NRDC recommendations on utility regulation, Oregon will soon formulate rules that break the link between utilities’ energy sales and their profits, and allow them to earn profits on successful conservation programs.</t>
  </si>
  <si>
    <t xml:space="preserve">Fundamentals </t>
  </si>
  <si>
    <t>When NRDC was founded in 1970, we had a staff of fewer than ten and an annual budget of less than $200,000. Today, our staff of 165 includes lawyers, scientists, and policy analysts regarded as leaders in their fields; our budget of $17 million supports work to design innovative solutions to the most critical environmental problems. What has made this growth possible is the dedication of the NRDC family – our members and friends in the foundation and philanthropic communities. Their high standards have kept us striving for excellence. Their sustained commitment has enabled us to build in-depth environmental programs and maintain chem over many years. NRDC is continually working to build from within and to reach out: to strengthen our ties with our members and friends and to communicate our environmental message to a wider public. These fundamentals are the foundation of our effectiveness. 1992 Highlights For twelve years, NRDC has benefited immeasurably from the guidance of Adrian W. DeWind as Chair of the Board of Trustees. DeWind, a leader in the fields of human rights, nuclear arms control, and the environment, took NRDC to new levels of international environmental advocacy and nuclear arms control work. Though stepping down as Chair, he will remain active on the Board. Frederick A.O. Schwarz, Jr. has assumed the Chairmanship. A partner in the law firm of Cravach, Swaine &amp; Moore, Schwarz has had an illustrious public service career. He served as chief counsel for the Senate Select Committee on Intelligence during its historic 1975-1976 investigations into improprieties by the FBI and CIA; as Corporation Counsel for New York City in 1982-1986; and as Chair of the City's Charter Revision Commission in 1989. He is a trustee of the NAACP Legal Defense Fund and chairs the Fund for the City of New York and the Vera Institute for Justice. NRDC is delighted to welcome him as Chair. Designing and implementing environmental solutions requires sustained effort over the long term. To ensure that NRDC stays on the leading edge of rapidly evolving environmental problems in the decades to come, the Board has initiated a long-range planning process. This joint Board-staff effort will identify our most important priorities and promising strategies for the future. The Board has also determined that to keep our environmental programs at full strength into the next century, NRDC must develop a sound financial base of endowment and capital funds. A capital base will enable us to remain effective through plentiful and lean economic rimes alike, and thus to plan work for the long run. NRDC has therefore begun planning the most important capital drive in our history, "A Trust for the Earth." The steering committee will be co-chaired by trustees Adam Albright and Alan Horn and by Wendy Gordon Rockefeller. The campaign, to begin in 1993, will raise funds for endowment, strategic initiatives, and information technology. In the recession years of 1991-1992, many public-interest groups saw their memberships drop and their incomes decline. NRDC was extraordinarily fortunate in the resolve of our supporters, who actually increased their commitment to our work. (See pages 32-33.) NRDC's membership has grown constantly since our membership program began in 1975. By fiscal year 1991 it had reached 170,000; in fiscal 1992, despite the recession, it held steady. During fiscal 1993, our membership resumed its upward trend. (NRDC's fiscal year extends from April through March.) Moreover, contributions from individuals rose from $10.3 million in 1991 to $10.6 million in fiscal 1992 – but the actual increase in gifts to NRDC's annual operating budget was much larger, because the fiscal 1991 total includes many special contributions to NRDC's Building Campaign for our energy-efficient headquarters. These figures include gifts from major individual donors and donor-advised funds, as well as from the Council of I 000 and NRDC's general membership. Charitable foundations also increased their grants, from $4.7 million to $5.7 million. This increase testifies to the confidence many foundations have placed in NRDC's work, a confidence we hope to continue to earn. Life-income gifts rose from $700,000 to $ 1.1 million, including our single largest gift to date. (These gifts provide income for life to donors over 55.) Income from NRDC's special events rose from $395,000 to $438,000. Finally, in fiscal 1992 a record number of NRDC's supporters remembered us in their Wills. Environmental reforms require the backing of a broad constituency; to build it, NRDC must take our message to the public. Further, special-interest groups with considerable resources are waging sophisticated public relations campaigns against environmental protection. NRDC has made it a priority to meet these challenges. In 1992 we reached more people than ever before through the print and electronic media. The results will be measured over the long term – but many short-term benefits are already clear. For example, because of the publicity around NRDC's report on beaches closed due to pollution, EPA has begun negotiations on a national standard for monitoring beach water quality. Another example is NRDC's intensive media work at the Earth Summit, which helped to raise national awareness of the weak U.S. stance on global warming. The potential and the need for these kinds of successes grow daily. NRDC must increase our capacity to communicate with a larger and more diverse public if we are to secure far-reaching changes in the future.</t>
  </si>
  <si>
    <t>If there is a cardinal environmental need, perhaps it is for safe, breathable air – our most intimate and constant contact with the environment. Yet, in the United States, air is the primary route of human exposure to toxic chemicals. The nation began attacking this problem in 1970 with the Clean Air Act, a visionary law calling for healthy air for every American. NRDC was founded the same year; from the scare, one of our long-term priorities has been to ensure that the goals of the Act are achieved in practice. In 1990, NRDC helped secure a major seep on this road: an amended Act with specific directives for cleaning up toxic air pollution, acid rain, and urban smog. Our task since then has been to see that the new law is implemented as Congress intended. This task grew increasingly difficult in 1991-1992, as Executive Branch officials sought to undermine the regulations EPA must write to set the Act in motion. NRDC responded by lobbying EPA all the harder for strong regulations; backing up our arguments with in-depth analyses; bringing lawsuits when necessary (a dozen are still pending) to have delayed rules released or inadequate rules rewritten; and helping to build a growing cross-country network of activists working to enforce the Clean Air Act in their own states. In the coming years, NRDC will continue shepherding the new Act under the new Administration. We will do our utmost to ensure that the promise of the Clean Air Act for Americans' health becomes reality. 1992 Highlights NRDC's participation in negotiations to cue air pollution from the coke ovens used in steel production has helped produce a breakthrough. This victory is particularly significant because coke ovens are the single largest industrial source of airborne carcinogens. In 1991, NRDC called on EPA, the steel industry, steelworkers, and state and local officials to negotiate the new coke oven standards called for in the 1990 Clean Air Act. David Doniger represented NRDC in the discussions, and also brought local organizations from steel towns into the talks. After months of negotiation, the parties hammered our agreement on a program that, EPA estimates, will reduce coke oven pollution 94 percent by 1998. NRDC intends to keep working for still greater reduction of this serious public health threat. After a year and a half of advocacy by David Hawkins, EPA issued final rules for the first nationwide program to control acid rain. Due in large part to Hawkins' negotiations with the electric utility industry, the rules on sulfur dioxide set stringent limits and strong enforcement mechanisms. When the program is implemented, it will greatly reduce acidic damage to lakes and streams, lower the risk of damage to forests and soils, and improve the clarity of the air throughout the eastern United States. The rules on nitrogen oxides, however, are weak, and NRDC may sue for their improvement. The success of the Clean Air Act in cleaning up air pollution in America hinges on two interlocking processes: the federal effort by EPA to write stringent regulations and enforce the law; and the effort by state and local governments to develop strong plans for carrying out the actual cleanup programs. NRDC has traditionally focused on federal advocacy – but the federal front is only part of the battle. In 1991-1992, to assist regional and local activists working for clean air in their communities, Deborah Sheiman and a steering committee of grassroots activists organized a nationwide citizens' Clean Air Network. The Network serves as an information clearinghouse and a central hub for developing coordinated strategies. Jayne Mardock, its Coordinator, works with Network participants to provide them with up-to-the-minute alerts on action opportunities at all levels of government. Over 600 activists and organizations are involved to date. NRDC is hosting the Network at our Washington, D.C., office, so that we can work in close partnership with the Network to achieve our common clean air goals. Tens of millions of people will eventually breathe cleaner air because of new EPA regulations on air pollution from aging automobiles. These rules, released in response to an NRDC lawsuit, will establish the improved auto inspection and maintenance program required by the 1990 Act. NRDC's analysis and advocacy were primary factors in convincing EPA to craft a strong program, but the rules were held up for months by the Administration's Office of Management and Budget. They were issued only after Katherine Kennedy and James Simon won a court order for their release. In a similar victory against backroom maneuvers to undercut public health protection, David Doniger won a lawsuit in the U.S. Court of Appeals. The Court overturned an action by the Bush Administration's Council on Competitiveness to block EPA from banning the incineration of car batteries containing lead – an extremely dangerous poison. EPA had proposed the ban in 1990 because car batteries are a significant source of lead in incinerator emissions. The Court agreed with NRDC that there was "no rational explanation" for dropping the ban and required EPA to rewrite its rules. NRDC will follow up by pressing hard to get the ban adopted.</t>
  </si>
  <si>
    <t>NRDC was founded on the principle that all people are entitled to have a voice in decisions that affect their environment. For two decades, our efforts to extend this principle internationally have kept us in the forefront of U.S. organizations working to protect the global environment. We strive to promote basic environmental rights worldwide and to help build international environmental treaties and institutions. We work in close partnership with organizations and communities in other nations, particularly in regard to large-scale energy construction projects that threaten undeveloped lands and the indigenous peoples who live in them. In all these efforts, NRDC seeks to make the United States a leader in redressing urgent global problems. We work to curb the greenhouse trend. We seek to end the production of chemicals that deplete the ozone layer. And we are working to prevent the destruction of fast-vanishing natural places that harbor the biological wealth of the Earth. 1992 Highlights. NRDC Trustee Dr. George Woodwell, one of the nation's foremost environmental scientists, has said, "The potential of global warming for destruction is virtually infinite." NRDC has made the greenhouse problem our top priority for the decade. In 1990-1992, Elizabeth Barratt-Brown, David Doniger, and Daniel Lashof were instrumental in promoting the development of the global warming treaty that was signed in June 1992, at the Earth Summit in Rio. The 159 signatory nations formally recognized their collective responsibility to save the planet from global warming, and committed themselves to reducing greenhouse gas emissions so as to end dangerous human interference with the climate. NRDC is now deeply involved in the all-important negotiations on setting binding targets and timetables for cutting emissions. In 1986, NRDC called for a ten-year, worldwide phaseout of CFCs (chlorofluorocarbons) and other chemicals that destroy the ozone layer. This first public proposal for a total phaseout was initially dismissed as too "radical." But in 1986, the nations of the world agreed to cut CFC production in half; in 1990, they decided on a total phaseout by 2000; and in 1992, they brought the phaseout deadline forward to 1996 NRDC 's original target date. They also set phaseout schedules for virtually all other ozone-depleting chemicals. David Doniger was one of the moving forces throughout this process – lobbying the U.S. and other governments, working with other environmentalists, and participating in international negotiations. He continues to seek international phaseout deadlines for the last remaining ozone depleters, and to press the U.S. government to speed up its own phaseout schedule. For over a decade, NRDC has been working to reform the energy lending policies of the World Bank, which lends billions of dollars every year to developing countries for energy development projects. In 1992, an environmental coalition led by Glenn Prickett secured a policy breakthrough. The Bank has decided that all future electric power projects it supports must be based on national energy strategies that include energy efficiency and renewable energy sources. It has also determined that all future energy loans must include some efficiency components. Chile's Bio-Bio River, one of the world's last great wild rivers, is threatened with a major hydroelectric project likely to flood the surrounding forests and the lands of 9,000 indigenous people. Working with the Grupo de Accion por el Bio-Bio, a Chilean coalition, S. Jacob Scherr, Robert F. Kennedy, Jr., and Glenn Prickett have spurred the first-ever public debate in Chile over a proposed dam construction project. The Chilean government is now investigating energy efficiency as a means of reducing the country's need for hydropower. As part of NRDC's work to foster environmental rights and institutions in the former Soviet Union, two years ago Dan Reicher and Kristen Suokko helped launch the Russian Center for Environmental Law – the first environmental law organization in Russia. Since then, NRDC has been training RCEL attorneys in the techniques of public interest law. RCEL has now filed the first two pollution control enforcement lawsuits in Russian history, seeking to protect the Baltic Sea from industrial pollution and sewage. During 1991-1992, the United States held negotiations with Canada and Mexico towards a North American Free Trade Agreement. Through concerted advocacy, John Adams and Justin Ward helped incorporate important environmental safeguards into the draft agreement; Lynn Fischer played a key role by developing joint positions with Mexican environmentalists. For instance, following NRDC's recommendation, the three countries will form a trinational commission to monitor enforcement of environmental laws. Much remains to be done before the package is approved by Congress, and NRDC continues to press for improvements by Congress, the Clinton Administration, Mexico, and Canada. NRDC has taken the lead in forging links between the environmental and human rights communities. At Yale Law School, we co-organized the first international conference on human rights and environmental protection; with Human Rights Watch, we released the first report on government suppression of environmental advocates around the world. Defending the Earth was co-edited by S. Jacob Scherr and included a preface by Adrian DeWind, NRDC Chair Emeritus and Vice Chair of Human Rights Watch. Lynn Fischer, David O'Very, and Kristen Suokko contributed chapters.</t>
  </si>
  <si>
    <t>NRDC's enduring commitment to the water resources of this country addresses every environmental value we hold. Human beings need drinking water free of harmful toxins, swimming beaches unpolluted by sewage, and seafood that is plentiful and uncontaminated. Wildlife, from the grizzly bear to the freshwater minnow, needs pure and abundant waterways for survival. And there are less tangible, but no less compelling, reasons to protect our streams, lakes, rivers, and seacoasts: they are the oases where people have always gathered for recreation and spiritual repair. One of NRDC's highest priorities in 1992 was the campaign for a stronger Clean Water Act – an effort that will continue for a year or more to come. We are spearheading a coalition of 400 environmental groups that has emerged as a forceful player in the Congressional debate. And, in all of our water quality work, we are promoting far-sighted pollution prevention measures to cut off water pollution at the source. Our goal is to incorporate these measures at the heart of a revitalized Clean Water Act. 1992 Highlights Wetlands are essential to every watershed; they filter out pollutants, control flooding, and harbor wildlife. Yet the United States has already lost more than half its wetlands. In spite of the Clean Water Ace's conservation provisions, we are still losing 30 acres an hour. Through a year-long effort by several staff members – Robert Adler, Diane Cameron, Charles Clusen, Jessica Landman, Robyn Robens, and Lisa Speer – NRDC helped defeat two initiatives that would have accelerated the destruction: the Bush Administration's attempt to redefine half the nation's wetlands out of existence, and bills in Congress to weaken wetlands conservation. These are the first in what NRDC hopes will be a series of victories for a stronger Clean Water Act. In a breakthrough for sound management of scarce Western water resources, Congress passed a law requiring efficiency and environmental balance in California's water use policies. Traditionally, the U.S. government earmarks vast amounts of water for agribusiness, at heavily subsidized prices; farmers have so little incentive for conservation that many grow monsoon crops in the desert – even as rivers dry up, fish stocks die out, and cities pay five times the agricultural price for drinking water. The new law reserves water for rivers and wetlands, and it encourages farmers to conserve by allowing them to sell their water to cities. It represents years of work by Hal Candee, Karen Garrison, Laura King, and Sarni Yassa, who were instrumental in drafting the bill and building the coalition that backed it. In a landmark victory for NRDC's campaign to save valuable coastal ecosystems from oil exploration, the Interior Department has abandoned plans to open new areas off California to drilling. Its decision will keep new oil rigs off almost all of California's l, l 00-mile shoreline for at least five years. Ann Northoff, Johanna Wald, Sarah Chasis, and Lisa Speer worked with state activists and officials to win this decision. New York City, the last U.S. city still dumping processed sewage sludge in the ocean, ended the practice in June 1992. Nina Sankovitch and former NRDC attorney Lynne Edgerton had fought for this milestone for five years, because of evidence that sludge dumping can harm marine ecosystems and food fishes. Sankovitch continues working to ensure that the city's sludge is free enough of toxic pollution to be recycled as fertilizer. Sarah Chasis, Kailen Mooney, and Ashley McLain released the second edition of Testing the Waters, the first national report on ocean beaches closed to swimming due to pollution. The study drew widespread attention to the lack of a consistent water quality standard for recreational swimming, and spurred EPA to start work on a national standard. It also dramatized the need for a stronger Clean Water Act to prevent coastal pollution in the first place. After four years, NRDC's Citizen Enforcement Project won a court ruling for the third largest penalty ever levied in a citizen lawsuit to enforce the Clean Water Act: $1.68 million to be paid by Texaco Refining and Marketing to the U.S. government. The refinery had violated the Act with hundreds of illegal pollution discharges into the Delaware River. Mitchell Bernard and Joseph Guth worked in partnership with the Delaware Audubon Society on the case, assisted by Katherine Kennedy, Nancy Marks, Turner Odell, Rhonda Roff, James Simon, and Patrick Stern. In 1990, after concerted lobbying by NRDC, Congress passed the Oil Pollution Acc. This law was designed to prevent oil spills in U.S. waters and to ensure that any spills that did take place would be quickly cleaned up. Nina Sankovicch, William Schrenk, and Carol Lee Rawn have now released a report detailing gaps in the implementation of the Act – gaps that leave our shores still at serious risk of spills. The report, Safety At Bay, is the keystone of NRDC's continuing campaign for oil spill safeguards. Ann Notthoff and Johanna Wald played pivotal roles in securing the creation of the largest marine sanctuary in U.S. history, the Monterey Bay National Marine Sanctuary off central California.</t>
  </si>
  <si>
    <t>Nuclear Weapons</t>
  </si>
  <si>
    <t>Since the early 1970s, NRDC has been the foremost national environmental group working to counter the extraordinary environmental threats posed by the unleashed power of the atom. Even with the end of the Cold War, we still face enormous challenges in our effort to ensure that the nuclear arsenals of the United States and the former Soviet Union are dismantled. Nor are the weapons themselves the only problem; almost fifty years of nuclear weapons production have generated massive toxic contamination that must be cleaned up to protect the public health. NRDC has also made it a priority to help secure a hale to nuclear weapons resting worldwide and to help end the production of plutonium and other materials used in weapons. We are seeking to strengthen national and international safeguards against the spread of nuclear weapons to other nations. Finally, NRDC is taking the lead in assuring the safe disposal of nuclear wastes. 1992 Highlights Seven years of NRDC's science and advocacy culminated in 1992 with the passage of a historic law that will ban U.S. nuclear weapons testing after four years. This legislation is an indispensable step towards a global test ban treaty – a crucial element in curbing the arms race and preventing the proliferation of nuclear arms worldwide. During five years on Congressional staff and a year and a half at NRDC, Christopher Paine played a key role 10 developing the legislative strategy and political coalition for a test ban bill in Congress. Thomas Cochran and former NRDC Chair Adrian DeWind paved the way for its passage by launching a program with the Soviet Academy of Sciences in 1986 to demonstrate chat seismic measuring technology can detect underground nuclear tests – and therefore that the parties to a test ban treaty can verify one another's compliance. After the dissolution of the Soviet Union, the growing political will for a U.S. test ban finally made the difference. For decades, the U.S. government has exercised a double standard in environmental protection: its own facilities have not been subject to the environmental requirements it imposes on private industry. The result is a staggering contamination problem at federal sites. The cleanup costs for nuclear weapons plants alone are estimated at over $300 billion – more than all civilian Superfund sites combined. NRDC worked throughout the 1980s to eliminate this double standard. We achieved partial gains through litigation, but ultimately, new legislation was needed. Dan Reicher and James Werner helped lead a seven-year lobbying effort by the environmental community and finally secured the Federal Facilities Compliance Act in 1992. This law subjects federal facilities to the same environmental standards and enforcement that apply to private industry. The breakup of the Soviet Union has created pressing problems for the environment and international security. The vast Soviet nuclear weapons complex, which continues to release radioactive contamination into the environment, is now under questionable security – including its growing excess stockpiles of weapons-grade plutonium. In partnership with the Federation of American Scientists, Thomas Cochran and Christopher Paine have held five international workshops to date concerning the verified dismantlement of nuclear weapons and the disposition of the fissile material. These workshops, the first international discussions of these topics, have been attended by officials from every relevant department of the Russian and U.S. governments. There are more than 20,000 federal waste sites in urgent need of cleanup. Yet much of the work has been stalled by disagreements among state and federal agencies about which facilities should be cleaned up first. James Werner was a moving force in securing a series of formal negotiations among federal agencies, state officials, environmentalists, active American tribes, and community organizations to resolve this problem. After two years of talks, the parties agreed on a clear process, proposed by Werner, for making budget decisions and setting priorities – a process that allows for public input at every step. Werner also helped pass a new law to ensure that the hundreds of defense facilities closed in the next several years will be cleaned up quickly and returned to local communities as soon as is safely possible. He worked closely with labor unions to help provide for training for displaced weapons plants employees. The Department of Energy has pushed to begin disposing of nuclear waste at its Waste Isolation Pilot Plant (WIPP) in New Mexico without establishing that the environment would be adequately protected, or obtaining the required Congressional approval. Dan Reicher and Johanna Wald, with state officials and the Sierra Club Legal Defense Fund, brought suit. Our court victory cleared the way for the 1992 legislation that imposed strict environmental conditions for waste disposal at WlPP. Working with contacts in the Russian Foreign Ministry, Thomas Cochran and Christopher Paine persuaded the Russian government to propose an unprecedented exchange of data with the United States on nuclear material stockpiles and production and storage sites. On the U.S. side, they secured the Senate's adoption of a condition to the START treaty requiring disclosure and verification of nuclear weapons and material stockpiles as future arms reduction agreements go forward.</t>
  </si>
  <si>
    <t>Human health needs are among the most critical imperatives driving NRDC’s work. From the start, we have counted pure air, clean water, and safe food for every human being among the cardinal goals of environmentalism. We have put the greater part of our strength towards these goals, because we believe char the deepest human right is to the resources chat sustain life. NRO 's human health program concentrates on root causes of toxic contamination throughout the human environment. By promoting effective, low-chemical-input methods or farming, we seek to eliminate dangerous pesticides from food and water supplies. We are working not only to make sure that toxic wastes are carefully disposed of, but also to cut the production of these wastes at the source. And we seek to help reduce involuntary exposures to toxins, particularly among those who are hardest hit children, whose physiology and behavior can make them especially vulnerable; and people of color, whose communities have historically received a disproportionate share of toxic facilities. 1992 Highlights The American Academy of Pediatrics considers lead, a highly toxic heavy metal, to be the leading environmental health threat to children. Lead poisoning is found among children of every race and economic class, although it falls most heavily among children of color, at all economic levels. NRDC's program to combat this problem is unique in its broad scope: we are working to reduce lead in housing, soil, and drinking water as well as to improve screening and treatment for lead poisoning. In 1992, NRDC was instrumental in the passage of the most significant lead poisoning prevention law since the phaseout of leaded gasoline. Erik Olson worked in concert with activists from communities of color to secure its passage. Although the law is not as comprehensive as NRDC had hoped, it begins to address the problem of lead in houses and soil. It requires the disclosure of known lead hazards (and some potential lead hazards) as part of many residential real estate transactions, so char families moving in will be informed of the threat of lead poisoning before it takes place. It requires contractors who renovate pre-1978 housing to notify the residents that they should take precautions to protect their children from lead poisoning. And it authorizes funding to clean up lead hazards in low-income homes. U.S. industry routinely discharges vast quantities of toxins into the environment every year. The federal government requires certain industries to disclose some of these discharges to the public under its "Right to Know" program – but, because of gaps in these requirements, tens of billions of pounds of toxic releases are kept secret. As part of NRDC's continuing campaign to broaden the public's right to know, Deborah Sheiman and the Governor of New York petitioned EPA to require reporting on some eighty additional chemicals that are officially classified as toxins but are not yet included in the program. Although the final outcome remains to be seen, EPA has responded to the petition by issuing a proposal to include these chemicals. In a landmark decision, a federal court of appeals ruled in a case brought by Al Meyerhoff that the "Delaney Clause" of the Food, Drug and Cosmetic Act (which bans carcinogenic additives in food) must be applied to pesticides. NRDC had challenged EPA for allowing cancer-causing pesticides to be used on foods that are processed, such that the pesticides concentrate at higher levels than in raw produce. By sending a message that the law requires – and Americans expect – the highest standard of safety for the food supply, the decision reinforces NRDC's work for alternative farming methods that control pests without massive applications of chemicals. The federal hazardous waste regulations are designed to protect the American public by requiring careful transportation, treatment, and disposal of wastes that are dangerous to human health. NRDC is working to eliminate loopholes in these rules, but we must also prevent the opening of new loopholes – as when EPA proposed a rule in 1992 chat would have deregulated up to 90 percent of the hazardous waste in this country. Linda Greer led a campaign of environmentalists and state governments that defeated the proposal and led to negotiations with manufacturers for a stronger regulation. NRDC has helped eliminate a huge loophole in the regulations issued under Proposition 65, the innovative California toxics law. Prop 65 requires a "clear and reasonable warning" to members of the public before they are exposed to chemicals known to cause cancer or birth defects; but the previous Governor cried to gut the law by exempting food, drugs, and cosmetics from its reach. Al Meyerhoff, working with labor groups and other environmentalists, sued to restore the law. The current Governor has agreed to repeal the regulation.</t>
  </si>
  <si>
    <t>The environment NRDC strives to protect is not limited to wilderness and wildlife. It is also the human environment: the air people breathe, the water they drink, the ecological health of the area in which they live. Because we have always included human beings in our environmental perspective, for nearly two decades NRDC has maintained a commitment, unique among the national environmental organizations, to improving the environmental quality of city life in the United Scares. NRDC focuses our urban environment work primarily on the two largest cities in the nation, New York City and the greater Los Angeles area. In these two regions, we work for clean water and healthy air. We promote recycling and waste reduction, and advocate conservation of natural areas as protected parks. We foster careful land use planning and sound transportation systems that will save energy, improve air quality, and reduce suburban sprawl. In all these areas, we seek to collaborate with activists of color who are redressing the environmental harm that has been heavily concentrated in their neighborhoods. Ultimately, NRDC's goal is to transform these two cities into models of environmental balance – to demonstrate that urban areas can in fact provide a healthful, harmonious, and aesthetic habitat for humankind. 1992 Highlights New York City has perhaps the worst garbage problem in the country. Years of NRDC's efforts to promote recycling bore fruit in 1989 when landmark legislation was passed, and since that time NRDC has been working to ensure that this law is fully enforced. Early in 1992, following several funding cuts and missed deadlines, we won a suit to get recycling back on track. This victory, coupled with a lobbying campaign by Eric Goldstein and Renee Skelton in concert with other groups, has led to a strong, well-funded new plan to expand recycling considerably over the next five years. Upon the plan's adoption, City Council Environmental Chairman Stanley Michels told NRDC, "These reforms are your reforms." In a major victory for air quality in Southern California, Veronica Kun secured a regulation from the California Air Resources Board that requires all gasoline sold in the state to produce 30 to 40 percent less smog than those currently on the market. This is the most comprehensive such action taken anywhere in the country. If other states follow suit, they could eventually tip the balance of the U.S. gasoline market towards less-polluting fuels. Through several months of participation on the Sequoia Group, an association of Los Angeles businesses, community groups, and local officials formed to discuss the transportation problem, Veronica Kun helped forge a consensus endorsing land use management to bring highway construction under control. This agreement, signed by some of the state's largest developers, represents a startling shift from what was once an entrenched pro-sprawl ideology. New York City owes the relatively high quality of its drinking water to the pristine watershed of its upstate reservoir system. Robert F. Kennedy, Jr., secured a commitment from the City to begin protecting this priceless public health asset by earmarking $47 million for land conservation. NRDC is working to make this purchase the first of many. We have helped convince EPA to defer a requirement that the City filter its water – a step that would reduce the incentive to preserve the watershed – provided that New York moves quickly to adopt a comprehensive watershed protection program. Joel Reynolds and Michael Fim successfully defended Southern California environmentalists in a lawsuit brought by an Orange County agency that has proposed the state's first roll road. NRDC and many others had sued to oppose the eight-lane highway, which would attract traffic, air pollution, and development in one of the region's last remaining pristine areas. The local agency then sued NRDC's coalition partners for holding up construction – to our knowledge, a virtually unprecedented case of a government agency suing its own citizens for exercising their right to participate in environmental decisions. Poorly planned development can do profound damage to city environments; it adds congestion, air pollution, and water pollution, and demolishes older buildings that are often vital to the aesthetics and character of a neighborhood. Mitchell Bernard and Katherine Kennedy averted a series of New York City projects that would have caused all these kinds of damage, including the destruction of twenty-two historic Broadway cheaters. The theater owners had sued in 1988 to challenge the cheaters' landmark status, and NRDC opposed them successfully in three state courts. In 1992 the owners appealed to the U.S. Supreme Court, which declined to hear their case. As a result, the cheaters cannot be altered or demolished without public input and permission from the City.</t>
  </si>
  <si>
    <t>People draw both physical and spiritual sustenance from the land. We cannot afford to squander its resources. Yet the United States is rapidly losing the pristine natural places that are among its greatest treasures – the ancient conifer forests of the West Coast states, the unique tropical ecosystems of Hawai' i and Puerto Rico, the deserts of The Southwest. And, through intensive single-crop agriculture and excessive pesticide use, we are jeopardizing the productivity of our soils and the purity of our water supply. NRDC is working for better management of land resources throughout the United Scares. We are seeking a new approach to land management, one that recognizes the value of wildlands and biodiversity and seeks to conserve our farmlands and forests rather than exhaust them. In the short run, environmentally sound land management offers tangible economic benefits, including jobs in forest restoration and generally higher profits for farmers who reduce their spending on agricultural chemicals. In the long run, it is essential that we safeguard the land and water resources our children and grandchildren will depend on. 1992 Highlights. After years of concentrated advocacy by NRDC, the U.S. Forest Service has taken the first concrete steps toward a new way of managing the National Forests. Traditionally, the Forest Service has created these forests principally as timber resources. NRDC is working to make ecological restoration and protection the Service's first priority. We achieved a breakthrough in 1992 when the Service adopted a dramatically improved management plan for the National Forests in California's Sierra Nevada – over five million acres of magnificent forests that are home to the largest living things on Earth, the giant sequoias. After David Edelson had threatened a lawsuit to protect the California spotted owl, the Service convened a scientific panel to draft a new management plan; Sarni Yassa then played a key part in persuading the panel to recommend an effective conservation program. The plan bans clearcutting and forbids logging of the oldest and largest trees. Because it also requires labor-intensive measures for restoring the forests, it could become a national model for sound forest management coupled with lasting local employment. Nathaniel Lawrence, representing national and Puerto Rican organizations, won a lawsuit blocking construction of a highway through El Yunque, the Caribbean National Forest. El Yunque is the only ecologically significant fragment of rainforests that once covered much of the West Indies; it harbors several rare species, and for many Puerto Ricans it is the heart of their natural heritage. The highway, proposed by the U.S. Highway Administration and the Forest Service, would have cut only minutes off the trip from one end of El Yunque to the other. NRDC was instrumental in securing provisions for soil and water protection in the 1990 Farm Bill. In 1992, Justin Ward and Robbin Marks worked to ensure that these gains were enforced. They lobbied successfully for increased financial assistance for farmers who reduce water pollution through measures such as crop rotation and cutting pesticide and fertilizer use. NRDC will work for still more advanced provisions in the next Farm Bill, scheduled for reauthorization in 1995. A quarter of the U.S. species believed to be at risk of extinction are native to Hawai' i. The most serious current threat is the invasion of alien species, from pigs and snakes to ground plants and trees, that have no natural predators in the islands and can spread freely. With The Nature Conservancy of Hawai'i, Susan Miller published the first comprehensive study of the regulatory loopholes that allow dozens of new species into Hawai'i every year. NRDC is now working to build consensus for the reforms recommended in the report. The United States is a major consumer of tropical wood products. Many of the tree species logged for these produces are in grave danger of extinction. To help end this destructive practice, Faith Campbell is participating in continuing international negotiations to improve the treaty that regulates trade in wildlife. In 1992, she secured new international protection for two highly endangered hardwood species, Brazilian rosewood and Caribbean mahogany. One of the most endangered U.S. ecosystems is Southern California's coastal sage scrub. Home to numerous rare plants and animals, including a songbird called the California gnatcatcher, it is nevertheless under intense pressure for real estate development. In 1992, Joel Reynolds and Mike Fins won a lawsuit challenging the state's decision not to protect the bird and its habitat. In addition, Ann Notthoff and Nathaniel Lawrence are hammering out an agreement with the development community and government agencies to collaborate on a development plan based on the needs of the ecosystem.</t>
  </si>
  <si>
    <t>In 1992, I was honored to become Chair of NRDC's Board of Trustees. There have been two previous Chairmen in NRDC's twenty-three years: Stephen Duggan and Adrian (or Bill) DeWind. In those years, the environment – once an issue only a few saw as a matter of pressing concern – has become widely recognized as critical to the future of humanity and the Earth. And NRDC, with its staff of unparalleled expertise and vision, has become an organization of international significance. NRDC has a pivotal role to play in the movement to heal and to safeguard the Earth. Every member, staff member, trustee, and supporter of NRDC participates in this historic work. So why do we, as private citizens, join this effort for the public good? What values impel us? To begin, simple urgency. The visible signs that we face problems that cannot be put off are multiplying. For the first time in world history, we know that human activity threatens the basic stability and health of the Earth. Global warming and ozone depletion are a new kind of threat. And every decade, and every day, we are losing wild places and wild things. The world's fisheries are failing. Over 40 percent of tropical forests, and 35 percent of temperate forests, have been destroyed. All this has already happened. And at the same time the human population that needs the Earth's resources is soaring. The poisoned industrial towns of the former East Bloc, the parched and depleted soils of sub-Saharan Africa, and the fouled dumping grounds made of many of our own poorest communities will all be precursors of the future if we fail co acc. We must act not only for ourselves, but also for future generations. They are not now represented. But we have the responsibility to protect their interests. Are we, the powerful at the end of the twentieth century, to be branded as the first generation in human history to knowingly act in a way that makes the world worse for our children and our children's children? Finally, all of us who work to protect the environment do so, in some degree, because it fulfills our best nature. There is not a dichotomy between the natural world and the social and political world of human beings. We humans need the wild. Without it, we will lose our poetry, our painting, our joy, our spiritual wellsprings. We humans need health, not toxic risks. Moreover, environmental values are not divorced from but rather are fundamental to the ideals of justice, fairness, and liberty with responsibility that are central to American aspirations and values. We must address the disproportionate environmental harm borne by people of color in this country, by developing nations throughout the world, and by the poor everywhere. Americans must be fully informed and exercise their democratic rights when environmental decisions are made by our government. Unless we do so, unless environmental issues and values are ably articulated, the rights embodied in the Clean Air and Clean Water Acts, and many other hard-won laws, will gradually wither away in response to the clever blandishments of special interests who forger or obscure the pressing needs of today and tomorrow. So for me, NRDC represents responsible, thoughtful, and vigorous activism at its best, inspired by values of profound importance to us and to our progeny. I am honored to be associated with NRDC and with all who are part of it.</t>
  </si>
  <si>
    <t>Nineteen ninety-two was a remarkable year, for NRDC and for the world environmental community. It brought a global warming treaty, new protection for the ozone layer, a U.S. nuclear test ban law, an Energy Policy Act. It brought the first National Forest management plan that puts ecological values before timber production. It brought the most significant lead poisoning prevention law since the phaseout of leaded gasoline. I am proud to say that in all these achievements, NRDC was a moving force. NRDC was able to take full pan in the work of this watershed period, for one reason: the commitment of our friends and supporters. Despite a painful recession, NRDC's members and friends never wavered in their dedication to the work we do together. They have built this organization, they maintain it, and every ounce of its effectiveness is due to them. This was a watershed year for another reason as well. In 1992, the world's political leaders acknowledged the principle that you cannot sustain an economy that plunders the Earth. The natural resources of this planet, including its human resources, are the ultimate source of all economic activity. Exhaust the soil, poison the water, change the balance of the atmosphere, and you curtail the future. At the Rio Earth Summit, the nations of the world formally affirmed that development and environmental protection are principles that must travel hand in hand. At home, we now have a President and Vice President who understand fundamental environmental issues and who recognize that environmental concerns must be integrated into economic policy. There can be no knowing, at this stage, what effect these changes will have. Every environmental policy must still be hammered out in a political process involving many parties. It is our task, as environmentalists, to move this process forward. We must create and put in place the solutions that will lead to genuine partnerships of Earth and economics. NRDC is striving to do this on every front. We worked with the Clinton Administration to help craft the economic package proposed early in 1993 – a major step forward in the way it brought together energy, environmental, and economic ideas. And we are building models for further change. In 1992, utilities from across the nation took the first step in our concept for transforming the appliance market, by offering $30 million for the first mass-produced refrigerator that meets NRDC's energy and environmental standards. The Forest Service plan we secured for five million acres of National Forests calls for labor-intensive measures to restore these forests – measures that could help create steady, long-term employment, rather than an old-growth-logging economy that will collapse when all the ancient forests are cut. Each day advances the technologies that make these kinds of solutions possible: energy efficiency, recycling, low-input farming, and many others. For the first time, the scientific capacity for an ecologically sustainable society is coming within reach. NRDC has dedicated itself to the work of helping to build such a society. In the aftermath of Rio, with a new Administration in the White House, the opportunities have never been greater. We extend our thanks to all those who have come with us thus far. We hope they will stay with us as we continue our efforts into the 21st century and beyond.</t>
  </si>
  <si>
    <t>NRDC 1991 Annual Report</t>
  </si>
  <si>
    <t>THIS IS NRDC'S 21ST ANNUAL REPORT. TO all those members and other friends who have supported us in this year and past years, we extend our thanks. We hope you take pride in the accomplishments listed here. You have made them possible. In these pages, you will find highlights from our six Programs--Air &amp; Energy, Water &amp; Coastal, Land, International &amp; Nuclear, Public Health, and Urban. We are giving you only the highlights because, with an organization the size of NRDC, it's impossible to tell the entire story. There is always work going on in the background that will bear its fruit in the future. However, a report on the highlights runs the risk of leaving out the environmental vision that guides NRDC in this year and every year. And so I want to describe something of that vision here, and something of what it means for NRDC's own future. Our Chairman writes that NRDC's goal is a world in which human beings live in harmony with our environment. For NRDC, that harmony depends on the fulfillment of two central ethical imperatives. The first is one of human health: pure air and water and safe food for every human being. From the start, NRDC has put the greater part of our strength into this goal. It is at the heart of our environmental program, because we believe that the deepest human right is to the resources that sustain life. The second is one that many Native American peoples have expressed: a belief in the sanctity of the natural environment. We humans must strive to preserve the Earth in all its bounty and variety. We must not destroy what we did not create and what we cannot re-create if it is lost. From these two imperatives flows the idea of a sustainable society, a world in which human beings use our resources without fouling or depleting them. Such a world would not forego economic growth, especially that needed in poor nations and communities to raise the global standard of living. But it would respect the basic environmental principle, which is also a basic economic principle, that growth can only continue if it does not destroy the natural resources that fuel it. Guided by these tenets, NRDC sets itself high standards. Ultimately, we seek a world in which wastes are not dumped into rivers and oceans; in which cities are centered on mass transit and not the automobile; in which a worldwide network of wildlife habitat is carefully guarded; in which efficiency and renewable energy sources meet most energy needs; in which there is minimal use of agricultural chemicals. And that is only the beginning. These are idealistic goals. But we have started down the road to realizing them in practice. In 1991, NRDC released a study that sets out ways to reduce pesticide use on crops in California and low by up to 80 percent. NRDC's work has persuaded Pacific Gas &amp; Electric, the largest investor-owned utility in the nation, to meet almost all new energy demand through efficiency and renewables. And in 1988, an NRDC lawsuit won a ruling that should eventually end all toxic waste dumping from new organic chemical plants into our nation's waters. It is important to remember that this environmental vision is, has to be, an international one. The environment takes no notice of boundaries. The United States, not Bangladesh, puts out the bulk of all greenhouse gases, but it is Bangladesh that will lose a third of its land when global warming raises sea levels. The global nature of environmental problems compels international solutions. And so one of NRDC's goals is to help create strong new global environmental institutions. We have seen the first steps towards such institutions in the Montreal Protocol on ozone-depleting chemicals and the new treaty for protecting Antarctica. NRDC is working towards the next step, which we hope will be taken at the 1992 U.N. Earth Summit: an expansion of U.N. environmental powers. It will be a long struggle before an effective international system is in place and working, because real change takes time. What this means for NRDC's future is that we must be here for many years to come. We have a great deal to contribute in the fight for a sustainable society, and we believe it is our responsibility to remain strong and active enough to make that contribution. Therefore, we are taking steps to strengthen this organization--to build it from an environmental d group into an environmental institution. NRDC now owns a permanent headquarters, which we have made into the leading example of energy-efficient office renovation. We have reorganized our management structure to give better support to our Programs. And in the not-too-distant future, we will be working to increase our capital reserves so as to ensure our financial stability during lean years. NRDC is doing all this because we intend to be here over the long run. We intend to keep fighting for as long as environmental advocates are needed. We intend to keep fighting until the right to a healthy environment is recognized and protected as a basic right that will never need to be defended again.</t>
  </si>
  <si>
    <t>Building for the Future</t>
  </si>
  <si>
    <t xml:space="preserve">1991 has been a landmark year for NRDC. I say that not just because of the environmental progress derailed in this Annual Report, but also because this was the year in which we reached one of the most important milestones of our 21-year history: the completion of our Building Campaign. We owe this achievement to a wonderful outpouring of support from our members and other friends that touched all of us at NRDC deeply. We could not be more grateful for their generosity. NRDC undertook our $6 million, three-year Building Campaign in order to establish a permanent headquarters for this organization: four floors in a twelve-story building that also houses Cambridge University Press and the New York Library for the Blind and Physically Handicapped. This move was a major step in our larger effort to prepare for the challenges of the future. NRDC believes that the next few decades will determine the future of this planet. Humanity must learn to walk more lightly on this Earth. And I believe that NRDC has a significant role to play in the struggle for a sustainable society. As I said in my opening Letter to this Annual Report, NRDC is making the transition from environmental group to environmental institution, so that we can continue fighting for the environment, with all our heart and strength, through the 21st century. Hence, the Building Campaign. Owning our own headquarters has been an invaluable part of our global warming work, because it gave us the chance to create the nation's leading model of energy efficiency in renovated office space. But our headquarters has also been vital for NRDC's growth as an institution. It has given us a new institutional stability and solidity. It serves as a sound financial asset to back up our fiscal health. And it gives our staff a new sense of having a permanent professional home base, one that they can identify with and take pride in. I want to thank everyone who helped us to reach this point. It is not always recognized that environmental organizations, just like hospitals and universities, need capital support as well as program support. And yet our friends responded to the Building Campaign with such warmth and understanding of its importance for our future work. I particularly want to single out two groups who were at the core of this Campaign. First, our Trustees. Their contributions--both through their personal generosity and the gifts they were responsible for securing--made up over half of the Campaign total. There could be no more eloquent expression of their commitment to NRDC or of how fortunate we are to have them on our Board. And among the Trustees, Henry Breck and Frances Beinecke, co-chairs of the Campaign, deserve special thanks for the generosity, enthusiasm, and dedication that inspired all of us. The other group that made all the difference for this Campaign was those who gave gifts of $100,000 and above. Without these wonderfully generous contributors, NRDC could not have completed our Building Campaign. We owe them all a tremendous debt of gratitude, and we will never forget how much they helped us at this crossroads for our organization. These benefactors were: the American Conservation Association, Inc.; The Beinecke Foundation, Inc. John R. Robinson, President; The William Bingham Foundation; The Clark Foundation; The Charles Engelhard Foundation; the Maximilian E. and Marion O. Hoffman Fund of The New York Community Trust; The Kresge Foundation; The New York Community Trust in cooperation with the New York State Energy Office; Laurance S. and Mary Rockefeller; five anonymous benefactors; and Consolidated Edison of New York, which provided a grant towards our energy-efficient equipment. Below, we list those who helped us in the Building Campaign with gifts of $1,000 or more. And once again, we thank our members and other friends who kept our programs strong and effective throughout the Campaign. In this Annual Report, we honor them all. </t>
  </si>
  <si>
    <t>Energizing America</t>
  </si>
  <si>
    <t xml:space="preserve"> NRDC achieved tremendous success in our work to convince utilities to invest in energy efficiency instead of new power plants. The entire Energy Project staff-Chris Calwell, Ralph Cavanagh, David Goldstein, Ashok Gupta, Peter Miller, Marika Tatsutani, Jacqueline Warren, Robert Watson, and several Program assistants worked closely with utility officials and analysts to produce several groundbreaking initiatives: California's Pacific Gas &amp; Electric pledged to meet at least 70 percent of new power demand in the next decade through efficiency, with the remainder to come primarily from renewable energy sources: Consolidated Edison of New York will invest $4.1 billion over the next 17 years in efficiency programs to meet all new demand; and--in a breakthrough on global warming--Southern California Edison and the Los Angeles Department of Water and Power made the first major U.S. commitment to lower carbon dioxide emissions through efficiency and renewable sources. NRDC is now advising these utilities on how to meet their goals. The Energy Project also worked with colleagues in the Northwest Conservation Act Coalition for efficiency gains in the Pacific Northwest. The Washington state utility commission passed new rules tying utility profits to energy saved as well as energy sold. Puget Power launched *Operation Conservation, which has already doubled the utility's annual energy savings. And the four-state Northwest Power Planning Council raised its energy savings goal for the year 2000 by 50 percent. NRC's Energy Project staff won a landmark victory for renewable energy sources when the California utility commission ordered all utilities to estimate the costs of the environmental damage caused by different power resources and take account of those costs in their investment decisions. This step will enhance the competitiveness of solar and wind power and other renewables. The commission also adopted rules tying utility profits to energy saved as well as energy sold. David Goldstein and Chris Calwell designed two innovative programs for utilities to invest in efficient technology, and convinced several major utilities to participate. The "Golden Carrot" program will reward manufacturers that produce highly efficient household appliances, and the "California Compact" will spur production of higher-quality compact fluorescent lightbulbs. After a year-long effort by David Goldstein and Peter Miller, the California Energy Commission adopted the nation's most stringent construction standards for residential buildings. The new standards--a national model of flexible, cost-effective regulation--will cut energy consumption in new homes by the equivalent of some 80 million barrels of oil. The nation took an important step towards transportation reform when both the House and Senate passed new Surface Transportation bills that will provide real flexibility to use federal funding for public transit--the first time the Surface Transportation Act has nor earmarked most funds for highways. Janet Hathaway was instrumental in lobbying for the changes. NRDC and other energy efficiency experts released America's Energy Choices, the most comprehensive and detailed plan for national energy efficiency ever produced. Daniel Lashof initiated this joint effort, and, with Peter Miller and David Goldstein, contributed large portions of the study. NRDC is now spearheading a coalition of environmentalists pressing for national adoption of our recommendations. Robert Watson published Looking for Oil in All the Wrong Places, a report that has become the centerpiece of the environmental community's battle for tighter efficiency standards. The report details how much more abundant and cheap the "resource" of efficient buildings, transportation, and appliances is than all the oil in the Arctic Refuge and the undrilled areas of the Outer Continental Shelf. In 1990, Chris Calwell edited and helped write 50 Simple Things You Can Do to Save the Earth and 30 Simple Energy Things You Can Do to Save the Earth (published by the Earth Works Group). By the end of 1991, these two public outreach books had provided practical environmental information to nearly 3 million people. </t>
  </si>
  <si>
    <t xml:space="preserve">An intensive lobbying effort involving three of NRC's Programs--and thousands of NRDC members who contacted their Congressional representatives--was instrumental in preventing Senate passage of a retrograde energy bill that called for oil drilling in the Arctic National Wildlife Refuge. Robert Adler, Charles Clusen, Daniel Lashof, Lisa Speer, and Marika Tatsutani all worked to oppose the bill, which would also have increased the nation's reliance on coal and nuclear power. The release of NRC's major energy study, America's Energy Choices (see above), played a critical role in our victory. Robert Adler and Lisa Speer achieved an interim victory in a lawsuit to secure further protection for the Arctic Refuge. The Interior Department has recommended that Congress open the Refuge to oil drilling, basing its recommendation on a deeply flawed Environmental Impact Statement, and NRDC has gone to court to prove that the conclusions of that Statement are wrong. The Interior Department responded with a motion that our suit be dismissed, which the judge has now denied--freeing NRDC to press forward with our lawsuit. Lisa Speer completed Tracking Arctic Oil, the most comprehensive study to dare of oil industry pollution in Alaska. This report has become a principal weapon in the environmental community's fight to preserve the Arctic Refuge. As NRDC noted in our 1990 study No Safe Harbor, the risk of an oil spill is greater when oil is transported via tankers than when it is transported via pipeline. When Chevron wanted to use tankers rather than pipelines to deliver oil produced off the southern California coast, Ann Northoff, along with local groups, defeated the tanker proposal and successfully insisted on the safer pipeline alternative. NRC's Citizen Enforcement Project–James Simon, Joseph Guth, Katherine Kennedy, Nancy Marks, Noah Najarian, Turner Odell, Rhonda off, Patrick Stern, and several Program assistants–sued ARCO to end its massive pollution in northern Alaska. In 1991 NRDC successfully fought off ARCO's efforts to have our key claim dismissed, and we will proceed to trial in the coming year. Lynne Edgerton dramatized the risks global warming poses to our coastlines–and how to mitigate them--in The Rising Tide. The book sets out a program of policy reforms for curbing global warming and responding to the rise in sea levels that the greenhouse effect will cause. Nina Sankovitch was instrumental in ensuring that the last six New Jersey communities still dumping sewage sludge in the ocean ended that practice in the spring of 1991. She is now working to end dumping by three New York State communities, the last ocean dumpers in the United States. Jennifer Kassalow, Sarah Chasis, Allen Hershkowitz, and Nina Sankovitch published Tating the Waters, an analysis of the frequency and causes of beach closings in ten coastal states. The report has become a valuable tool in NRC's effort for strong provisions in the Clean Water Act to end coastal sewage pollution. Sarah Chasis, Robert Adler, and Lisa Speer were influential in persuading the government to toughen its terms against Exxon when it settled lawsuits arising from the Econ Valdez oil spill disaster and from a major spill in New York Harbor. Still not satisfied with the settlements, however, NRDC and the National Wildlife Federation (represented by Trial Lawyers for Public Justice) are suing Exxon for disclosure of the environmental data on the Valdez spill--most of which has been kept secret from the public--and for restoration of all environmental damage. </t>
  </si>
  <si>
    <t>I AM SOMETIMES ASKED WHAT exactly the Natural Resources Defense Council is. It is clear, at such times, that the answer "NRDC is a major national environmental organization" will not do. Those who ask this question are looking for something more specific, and often for something impossible: a pigeon-hole for an organization that cannot be pigeonholed. Is NRDC a defender of wilderness? Is it a public health crusader, fighting for clean air, clean water, and safe food? An energy efficiency advocate? A nuclear arms control campaigner? NRDC is all of these things. It is the most effective, most versatile environmental champion I know of. To look back on its 21-year record is to take a roll call of landmarks in every field of environmental protection. NRDC has protected dozens of National Forests from abusive logging. NRDC led the fight for a worldwide ban on chemicals that destroy the ozone layer and for a national phaseout of lead from gasoline. NRDC took the lead in making energy efficiency the leading new energy source in California and the Pacific Northwest; spearheaded the passage of the 1990 Clean Air Act; and proved that an underground nuclear test ban treaty can be verified. This is a list that could go on and on. What has made NRDC so successful across the spectrum of environmental issues is its unmatched ability to translate vision into action. Ultimately, NRDC's goal is a world in which human beings live in harmony with our environment. To realize that goal, it has built up a staff that includes some of the foremost environmental experts in the nation-experts not merely with the test tube or microscope, but with the real-world tool of public policy: Their great strength is their ability to identify the most critical environmental problems, design creative solutions, and then put those solutions into place and make sure that they work in practice. This Annual Report contains a multitude of examples of this process. Here you will find the NRDC staff at work on projects at every stage of development: designing innovative policies to reduce toxic waste; securing approval of new energy efficiency proposals; fighting to uphold the mandates of the 1990 Clean Air Act; preventing oil drilling in the Arctic National Wildlife Refuge. All of these projects, and the many other projects described in these pages, are long-term efforts. Translating environmental ideals into reality requires persistence and vigilance as well as creativity and expertise. NRDC is able to sustain these efforts over the long term because of the tremendous support it receives from those who believe in it. In Fiscal Year 1991, which ended last March, NRDC raised $17.5 million, well over the previous year's total of $16.7 million. Its membership grew from 138,000 to 170,000. These figures are a testament to the strength of the commitment felt by NRDC's members, and by its friends in the foundation community and the private sector, to its vital work. The Trustees and staff of NRDC join me in expressing heartfelt thanks to all of you.</t>
  </si>
  <si>
    <t>The Global Environment</t>
  </si>
  <si>
    <t xml:space="preserve">Glenn Prickett secured a Congressional ban on all U.S. foreign aid for environmentally damaging logging in tropical forests. Dan Reicher and Kristen Suokko established a unique U.S.-Soviet environmental law exchange with the first public-interest environmental law center in the USSR and the Leningrad State University Law School. NRDC is training Soviet lawyers in environmental law principles that will help them draft and lobby for strong environmental laws in their country. Jacob Scherr and Robert F. Kennedy, Jr. took the lead in following up on the publication of Amazon Crude, NRC's groundbreaking book documenting the devastating impacts of oil development on the people and ecology of Ecuador's Amazonian region. This work has drawn international attention to the growing threat of oil development in rainforests all over the world. Jacob Scherr, Robert F. Kennedy, Jr., and Lynn Fischer worked with the Peruvian Environmental Law Society to convince a Texas company to abandon its plans for oil drilling in a Peruvian rainforest reserve. NRDC and other groups raised serious warnings about the environmental damage that a North American Free Trade Agreement could wreak unless strict environmental controls are placed on all new investment and trade. In response, for the first time, President Bush has appointed environmentalists to advise him on this major foreign policy agreement. NRC's Executive Director John Adams is a member of a key advisory committee, and Glenn Prickett and Justin Ward are working to ensure that the Administration fulfills its new environmental commitment. Congress has passed critical legislation that enables the U.S. to set up new "debt-for-nature" swaps by forgiving portions of debts owed by Latin American countries and allowing them to pay interest on their debts into funds to protect their own environments. Eugene Gibson and Glenn Prickett successfully lobbied to ensure that local environmental groups–often the strongest voices for environmental reform--will play a major role in managing the new funds. As part of NRC's work to create international models of energy efficiency, Robert Warson, David Goldstein, and Victoria Mats secured new commitments to energy reform in the USSR's republic of Byelorussia. The Byelorussian government approved a project to design and build several energy-efficient houses as prototypes for future construction, and NRDC, with cooperating Byelorussian technicians and American architects, began work on the design in November. Byelorussia also approved an energy planning process to identify new ways of decreasing energy consumption. NRDC is engaged in a long-term partnership with the leading national environmental advocacy group in the USSR, the Socio-Ecological Union. In 1991 Kristen Suokko helped the SEU complete a computer database on its 300 member groups and the environmental problems they are addressing across the country. </t>
  </si>
  <si>
    <t>The air we breathe is the first and most urgent need of our lives. The atmosphere that surrounds our planet governs its climate, and, therefore, every aspect of our environment. For over two decades, NRDC has been leading the fight for good stewardship of the atmosphere. Our staff includes some of the nation's foremost air quality policy experts and energy efficiency advocates. We are working not only for immediate, concrete reductions in air pollution, but also for long-term change in the way society treats a resource that is so fundamental to all life on Earth. A decade of advocacy by NRDC culminated in 1990 with the passage of a new Clean Air Act. The Act is the nation's best hope for cleaning up toxic air pollution, acid rain, and urban smog, and for protecting the ozone layer. NRDC is taking the lead in the struggle to see that this hard-won law will prove to be more than a politician's promise--that the rules EPA writes to set the Act in motion are enforceable and free of loopholes. We have a critical role to play: defending the public interest. NRDC is fighting for strong rules on virtually every major issue; often, we are the sole public interest voice in negotiations with dozens of industry representatives. And we are bringing together a national network of citizen groups that will do the vital work of enforcing the new rules in states and communities. NRDC is also leading the way toward ending the massive energy waste in the U.S. that is the primary cause of urban smog, acid rain, civilian exposure to radioactive waste, and the damming of free-flowing rivers--as well as the most dangerous environmental problem of this century, the global warming trend that is bringing the Earth to the brink of climate chaos. We are showing utilities how to save money by investing in efficiency technology for their customers and in renewable energy sources rather than new power plants. We are working with state governments to promote utility rules that encourage efficiency. We are a preeminent advocate of economic incentives for cleaner, more fuel-efficient automobiles–and of new kinds of cities based on public transit rather than the automobile. And through our Congressional lobbying and our leadership in the international negotiations to frame a global warming treaty, NRDC is fighting to incorporate these and many other cutting-edge energy practices into the law of the land, and into the law of the entire international community.</t>
  </si>
  <si>
    <t xml:space="preserve">NRDC is unique among national environmental organizations in our commitment to America's cities. For over 15 years, we have been the only national environmental group with a full-time project dedicated to improving public health and the quality of the environment in New York City. With the establishment of our Southern California office in 1989, we became the only national environmental group with full-time projects devoted to the nation's two largest urban areas. NRC's goals for this work go beyond the 20 million people who live in New York City and the greater Los Angeles area. We have taken a leadership role in these two places because the nation's urban centers (and the tens of millions who live in them) are integral to NRC's definition of the environment we are committed to protecting. We are working to forge sound urban environmental policies in New York and Los Angeles that can be applied in urban areas all over the country. One of our guiding principles in this work, as in all our Programs, is environmental justice--the concept that everyone has the right to a safe, clean environment, and that no community should have to bear a disproportionate environmental and public health burden. The problem of toxic waste disposal, for instance, has often been borne by the poor and people of color, because landfills and incinerators are so frequently sited in their communities. Environmental justice demands that society as a whole confront such problems and find solutions for them, rather than simply displacing them. NRDC is working in Southern California and New York to design and apply the lasting, effective solutions to urban environmental problems that environmental justice demands. To end the solid waste glut that is rapidly exhausting landfill space, we are pressing for effective recycling programs and for source reduction policies to reduce the amount of waste generated in the first place. We are working for reduction and better treatment of the industrial toxics and sewage that foul urban waterways, as well as for conservation of upstream watersheds to safeguard nearby ecosystems and drinking water quality. To clean up the air urban residents breathe, NRDC is promoting both cleaner vehicles and new, more concentrated patterns of development that will depend on public transit systems rather than an ever-increasing network of highways. And we are striving to save and beautify the open spaces that are so critical to the quality of life for all urban residents. </t>
  </si>
  <si>
    <t xml:space="preserve">Robert Adler and Jessica Landman won a momentous victory in their "megatoxics" lawsuit to compel EPA to write new water pollution rules for dozens of industries. This achievement, a landmark in a series of successful NRDC efforts to uphold the Clean Water Act, should cut toxic water pollution from tens of thousands of polluters around the country. Diane Cameron and Richard Cohn-Lee are working to educate Congress and the public about the little-recognized problem of poison runoff--heavily polluted rainwater runoff from city streets and parking lots-in order to promote strong new Clean Water Act measures to control it. To dramatize the gravity of the poison runoff problem, Cameron and Cohn-Lee have prepared several analyses of the quantities of pollution that wash into the waterways of various cities during rainstorms. In 1991, they completed and published analyses for Atlanta, Georgia; Tidewater, Virginia; and Norfolk, Virginia. Sarah Chasis and Jessica Landman were instrumental in securing Congressional passage of an important new program to curb coastal pollution from poison runoff. If it is successful, this program will serve as the model for runoff pollution control in the Clean Water Act. The program will promote such essential reforms as reduced pesticide use and preservation of undeveloped open space between new developments and the water's edge. The Citizen Enforcement Project won several lawsuits to protect American rivers: James Simon, Katherine Kennedy, Nancy Marks, and Rhonda Roff compelled a Marine Corps training base to end poorly treated sewage discharges into the Potomac River; Kennedy and Roff won a court decision that toxic discharges from a Pennsylvania tannery into the Conococheague Creek are illegal; and Marks and Roff, working with the Rutgers University Environmental Law Clinic, forced a Pennsylvania steel mill to stop dumping toxic metals into the Brandywine Creek. The participation of NRDC members was decisive in all of these cases. Robert F. Kennedy, Jr. won two suits to protect Northeastern wildlife and water quality. One compels New York City to stop replenishing its upstate reservoirs with polluted Hudson River water and adding chlorine to treat the pollutants--an illegal practice that kills fish in the reservoir ecosystem. The other prevents a skeet shooting range from continuing to kill waterfowl by discharging its 70 tons of lead per year into Long Island Sound. Both of these cases set precedents for ending similar practices all over the country. </t>
  </si>
  <si>
    <t>International &amp; Nuclear</t>
  </si>
  <si>
    <t xml:space="preserve">Virtually since NRDC was founded, our global perspective has kept us among the leading American environmental groups working for international environmental protection. And for over a decade, that perspective has made us the preeminent environmental group working to prevent the ultimate environmental disaster: nuclear warfare. NRDC's years of effort to stem the arms race and promote nuclear glasnost are among the factors that led to the stunning arms reduction pledges by Presidents Bush and Gorbachev in 1991–one of this century's greatest gains for the planet. We are now continuing our U.S.-Soviet arms control work to ensure that the promised reductions are actually carried out, and that they take place as quickly as possible and without harming the environment. At the same time, we are stepping up our efforts to address the continuing problem of the spread of nuclear weapons to other countries. And we have become the foremost national advocate working to redress the environmental harm already done in the U.S. by the arms race--the massive nuclear and other toxic contamination at weapons production plants. NRC's work on other global environmental issues is aimed above all at curbing global warming. the environmental threat that rivals nuclear warfare in its potential to devastate the Earth. In the early 1970s, we began working to prevent U.S. development dollars from doing environmental harm in the countries they are intended to aid. In the two decades that followed, these efforts--which, among other gains, have turned around the U.S. Agency for International Development to make it a force for environmental reform--have concentrated primarily on the issues that are most critical for slowing the greenhouse trend: preserving the world's rainforests and increasing energy efficiency worldwide. NRDC is now engaged in several unprecedented partnerships in countries where environmentalists have asked for our help; we are working on energy efficiency planning in the USSR and Sri Lanka, and rainforest protection in Peru, Ecuador, and Chile. Finally, drawing on our pivotal role in securing such international environmental landmarks as the Montreal Protocol to protect the ozone layer, NRDC is taking the lead in a new but rapidly growing movement for powerful international institutions to protect the environment, based at the U.N. It may take many years to achieve such a system. But it is this global environmental movement that holds most hope for healing the Earth. </t>
  </si>
  <si>
    <t xml:space="preserve">The U.S. encompasses a stunning variety of rich ecosystems. Few nations can match the diversity that includes the unique Hawaiian tropics, the fertile Midwestern topsoils, the ancient forests of California and the Pacific Northwest, and the great deserts and prairies of the West. NRDC's goal is a society that will not despoil these lands, but share them, both with other species and with future generations. We are working to forge new tools for the protection of land ecosystems--through, for instance, the forthcoming reauthorization of the Endangered Species Act--and to protect critical ecosystems all over the country. In Hawaii and the Caribbean, dozens of species that exist nowhere else have been lost to development and to an invasion of foreign plants and animals. NRDC is fighting to turn the tide. We are working for the preservation of vital forests and undeveloped coastlines, and for a comprehensive, preventive program to address the pervasive problem of foreign species in Hawai'i. In the country's leading farming regions, serious problems threaten the soil and water resources necessary to support a healthy environment and a thriving rural economy. NRDC is shaping and advocating agricultural policies that encourage careful land stewardship, reduce farmers' reliance on chemical inputs, and promote clean lakes, streams, and aquifers. In 1990, we helped pass a Farm Bill with innovative provisions to promote sustainable agriculture. We are now striving to expand these provisions and to ensure that they are upheld in practice. The 156 U.S. National Forests are a majestic nationwide network of wildlife habitat and ecosystem diversity that includes parts of nearly every major mountain range in the country. NRDC is working to reform abusive logging practices that threaten to fragment these forests' ecosystems. Our goal is not only to promote better management of individual forests, but also to establish far-reaching principles of conservation; in 1990, for instance, we won the first lawsuit to halt logging in a National Forest on the grounds that it would harm biological diversity. In the West, NRDC is fighting for protection of the publicly owned desert and mountain ecosystems that make up the great open spaces of American legend. We are working both for the protection of critical areas and for public scrutiny of the government decisions that are allowing these fragile systems to be grazed nearly to extinction by private livestock. </t>
  </si>
  <si>
    <t>Human health concerns have been among the imperatives driving NRDC’s work from the beginning. All of our Programs have strong public health components, and one, the Public Health Program, works exclusively to safeguard human health by fighting environmental exposure to toxic chemicals. NRDC is the leading national environmental advocate of hazardous waste policies based not on technological or economic convenience, but on the need to reduce the ever-increasing toxic burden borne by our planet. In our efforts to promote recycling and reduce incineration, to make the Superfund toxic cleanup program more effective, and–most critically at the moment--to secure powerful new amendments to the national waste management law (the Resource Conservation and Recovery Act), our ultimate goal is to prevent waste generation as well as to improve the treatment of waste after the fact. NRDC has also been a leader in the fight for tougher pesticide regulations. Our objective is to reduce the staggering degree to which agriculture today relies on chemicals that are hazardous to human health and the environment. Two billion pounds of pesticides are applied every year in the U.S. alone, contaminating groundwater, leaving residues on food, and directly endangering farmworkers. NRDC is working to phase out the most toxic chemicals and to promote alternative farming techniques for dramatically reducing the use of all other pesticides. Children constitute a sector of the public to which NRC is devoting particular attention. The average child consumes more air, water, and food per pound of body weight than an adult--and is therefore exposed to more pollutants. Yet government safety limits on toxins are based on adult consumption levels. NRC's long-term aim is to redress this critical failure to protect children. We are also taking immediate action to prevent children's exposure to some of the most virulent childhood toxins, such as lead. Finally, NRDC is working to unleash the single most powerful force for public health protection: the public itself. We are fighting for public disclosure of the untold billions of tons of toxins released into the environment every year, in order to give Americans the information they need to assert their right to a clean, safe environment.</t>
  </si>
  <si>
    <t>Clean Air</t>
  </si>
  <si>
    <t>In year-long negotiations with industry and state officials, David Hawkins played a pivotal role in convincing EPA to propose a strong set of rules for the first nation-wide program to control acid rain. NRDC will now fight to close loopholes remaining in the proposed rules, and to defend the bulk of the rules against industry opposition. David Doniger achieved a major victory in negotiations with EPA and the oil industry over a Clean Air Act requirement for cleaner-burning gasoline in America's most polluted cities. Doniger not only blocked an industry proposal to gut the requirement, but also secured a framework for an effective set of rules that could achieve even cleaner gas than the Act mandates. In 1990, Veronica Kun contributed to California's adoption of the nation's most stringent automobile pollution standards. In 1991, David Goldstein and David Hawkins built on this success by helping to persuade several Northeast states to follow California's lead. Deborah Sheiman was instrumental in preserving a new Chemical Safety and Hazards Investigation Board, established by the Clean Air Act to investigate past toxic chemical accidents and help prevent new ones. By working with other environmentalists to alert the media and lobby Congress, Sheiman convinced the Administration to withdraw objections to the Board, and secured funding for the Board in the 1992 federal budget. Among the pollution control mechanisms called for in the new Clean Air Act are emissions permits for individual factories and other pollution sources. These permits, which will set limits on the amount of pollution each source can release, are at the heart of the Act. Therefore, when EPA proposed permit rules that were full of loop-holes and would have allowed factory operators to revise their permits at will--without citizen oversight--David Hawkins responded with a full-scale critique. As a result, EPA redrafted its rules, and when this Report went to press, they were being reviewed by the White House. NRDC will continue to press for strong rules; if the final rules are flawed, we will go to court to make sure they are rewritten.</t>
  </si>
  <si>
    <t>Defense and the Environment</t>
  </si>
  <si>
    <t xml:space="preserve">Public hearings took place around the country to initiate the Department of Energy's first comprehensive, public examination of environmental damage caused by nuclear weapons production--a breakthrough brought about by an NRDC lawsuit. Dan Reicher and James Werner are working for better cleanup and prevention of toxic contamination through this process. Dan Reicher and Christopher Paine scored a signal victory when DOE agreed to delay plans for a multibillion-dollar reactor to produce tritium for nuclear warheads, and to incorporate the planning process for this reactor into its comprehensive re-evaluation of its plans to modernize the weapons production complex as a whole (another breakthrough won in an NRDC suit). NRDC will use the extra time to press DOE to reconsider the need for this reactor and to review alternatives to its construction. James Werner performed a comprehensive computer analysis of DOE's environmental budget that showed that the budget was far too low--a serious hindrance to DOE's ability to clean up its profoundly polluted nuclear weapons plant sites. This information was a key factor in Congress's decision to increase DOE's environmental budget by $1 billion in 1992. Dan Reicher won a landmark lawsuit compelling the government board that oversees safety at the U.S. nuclear weapons complex to include the public in its proceedings–proceedings that were previously kept secret. This step is vital for increased citizen participation in health and safety decisions at nuclear arms production plants. A lawsuit brought by Dan Reicher and the grassroots Knolls Action Project (with the pro bono assistance of Paul, Weiss, Rifkind. Wharton &amp; Garrison) led to the first public hearing on a top-secret DOE Naval Nuclear Program facility in New York State. James Werner developed and proposed to Congress a plan to help redress the serious lack of environmental scientists needed to clean up DOE's weapons plants. Congress allocated $1 million towards the annual scholarship training program Werner proposed, and is likely to continue it in the future. </t>
  </si>
  <si>
    <t>Public Disclosure</t>
  </si>
  <si>
    <t xml:space="preserve">U.S. industry routinely discharges vast quantities of toxic chemicals into the air, water, and land every year. The U.S. government requires certain industries to report some of these discharges to the public under its "Right to Know" program. In a new report, "The Right to Know More," Deborah Sheiman detailed gaps in these requirements that keep tens of billions of pounds of toxic releases secret from the public every year. The publication of this study forced EPA to begin work to expand its toxic reporting rules. It has also spurred a nationwide grassroots campaign for legislation to broaden the toxic release reporting requirements. Linda Greer, with consultant Edward Clarence-Smith and Jacqueline Warren, published Going to the Source: A Case Study on Source Reduction of Toxic Industrial Waste. Greer used the New Jersey toxic release database, the most thorough in the country, to demonstrate that detailed information on industry's use of toxic substances would enable state governments to design effective source reduction programs. NRDC is using this report as part of our campaign for new requirements for industry to disclose its use of toxic chemicals. In other right-to-know victories, Deborah Sheiman and David Doniger eliminated industry's ability to claim "trade secrecy" on chemicals discharged into the air and water; added seven ozone-destroying chemicals to the list of toxic chemicals industry must report on; persuaded EPA to expand public access to toxic release data; and spurred the first Federal Trade Commission actions to prevent manufacturers of ozone-depleting products from labeling them "ecologically safe. Albert Meyerhoff won two lawsuits to uphold California's innovative toxics disclosure law, Proposition 65, which requires that the public be informed about exposure to substances that can cause cancer and birth defects. The suits overturned exemptions that former California Governor George Deukmejian had established for the workplace and for food, drugs, medicines, and cosmetics. (The decision in the latter suit is now being appealed.) </t>
  </si>
  <si>
    <t xml:space="preserve">WATER IS THE LIFEBLOOD OF EVERY ECOSYSTEM on Earth. NRDC's work to safeguard this resource is our oldest institutional project. NRDC is the only environmental group with a full-time staff committed to achieving the national goal of the Clean Water Act: an end to the discharge of wastes into lakes, rivers, and streams. It is this far-sighted goal of "zero discharge" that drives our work. We are spearheading the national coalition for a stronger, revitalized Clean Water Act in 1992, and in this as in all our water quality efforts, we are advocating far-reaching reforms--reducing and recycling toxic wastes instead of discharging them, a chlorine-free paper industry, growth management to reduce polluted runoff from urban areas and highways, and many other practices that will reduce water pollution at the source and return American lakes and rivers to health. NRC is working for similarly profound changes in the obsolete policies that are depriving Western cities, streams, and wetlands of water while encouraging wasteful irrigation practices. We have become a leading advocate promoting agricultural water conservation and the restoration of rivers that have been diverted for irrigation. We are working for an end to the subsidies that have allowed Western farmers to cultivate monsoon crops in the desert. NRC's Water &amp; Coastal Program is also working hand-in-hand with our Air &amp; Energy Program to save pristine coastal ecosystems from oil drilling and oil spills. We have succeeded so far in preserving the Florida Keys, the California coast, the Arctic National Wildlife Refuge, and other irreplaceable ecological jewels; and we believe that Americans are increasingly coming to recognize that sacrificing these coasts for a few months' worth of oil would be like selling our birthright. In addition to our efforts for immediate improvements in coastal management, therefore, NRDC is engaged in a sustained effort to secure long-term protection for critical coastal areas. </t>
  </si>
  <si>
    <t>Children's Health</t>
  </si>
  <si>
    <t xml:space="preserve">Joel Reynolds won a landmark lawsuit to compel the State of California to test and treat poor children for lead poisoning, as required under federal law. Millions of low-income children across the country, many of them African-American and Latino, may be suffering from toxic levels of lead exposure-yet few states have complied with the law requiring that children be protected from this severe health hazard. Reynolds' case sets a crucial precedent that other states cannot ignore. In The Lead Contamination Control Act: A Study in Non-Compliance, Evelyn Mauss, with Andrew Kass and Jacqueline Warren, reported the results of a comprehensive survey of state efforts to identify and eliminate sources of lead in school and daycare drinking water. She found that 36 out of the 53 U.S. states and territories have failed to comply with a federal law requiring them to test school and daycare drinking water for lead. NRDC is now lobbying for new legislative amendments to get the program back on track. Lawrie Mott and a coalition of children's and health advocacy groups successfully lobbied for California legislation that establishes the toughest lead poisoning prevention program of any state in the nation. The new law requires screening of all children for lead poisoning, medical treatment for all children with unacceptable levels of lead in their blood, and environmental evaluation and abatement of lead sources to which the poisoned children are exposed. Mothers &amp; Others for a Livable Planet, NRDC's public health action project, grew to 13,000 supporters in 1991. Mothers &amp; Others, co-chaired by Wendy Gordon, works towards a healthy environment for young children. Its supporters receive household environmental tips and political and consumer information on environmental action through a quarterly newsletter, tlc. </t>
  </si>
  <si>
    <t>Forests</t>
  </si>
  <si>
    <t xml:space="preserve">The Greater Yellowstone ecosystem is one of the last outposts of Western wilderness and a sanctuary for the threatened grizzly bear. David Edelson won a signal victory for its preservation by securing the rejection of a plan for subsidized logging of the Gallatin National Forest (adjacent to Yellowstone National Park). David Edelson, Sami Yassa, and Nathaniel Lawrence won new protection for ancient forests in the Sierra Nevada Mountains. These forests harbor a wealth of wildlife species, including the California spotted owl-subspecies that has not received the attention given its Northwestern cousin. NRDC threatened a lawsuit to protect the owl from extinction, and in response, pending a longer-term solution, the Forest Service has agreed to preserve an average of 2,500 acres for every owl known to inhabit the National Forests of the Sierra Nevadas. In 1985, NRDC successfully appealed the Forest Service plan for Colorado's Grand Mesa, Uncompahgre, and Gunnison National Forests. Kaid Benfield and Thomas Kuhnle participated extensively as the new plan was drafted. The final plan, released in 1991, calls for dramatically reduced logging in these scenic and popular forests. Justin Ward, Richard Hard, and Kreg Lindberg published a report that has provided important new ammunition for the fight to preserve ancient forests. Plant a Seedling, Cut a Forest compares the Administration's plan to address global warming by planting new trees with the effects of the continued logging of old-growth forests (which store large amounts of carbon dioxide, the principal greenhouse gas). The study demonstrates the folly of destroying the ancient forests that are some of the greatest carbon storehouses on Earth. </t>
  </si>
  <si>
    <t>Transportation and Air Quality</t>
  </si>
  <si>
    <t>Five years of advocacy by Eric Goldstein culminated in a 1991 New York City law calling for the conversion of much of the City's fleet of cars, buses, and other vehicles to vehicles powered by cleaner-burning fuel–a critical step towards cleaning up the diesel bus emissions that are among New York City's primary air pollution threats. Veronica Kun helped prevent backsliding by the government agency responsible for periodic revision of Southern California's air pollution cleanup plan. In its 1991 draft, the agency backed away from the previous plan's strong call for transportation reforms to discourage new highways and suburban sprawl. NRDC's detailed criticism of the new plan convinced the agency to prepare an improved version for the next round. Joel Reynolds and Michael Fitts won an important state court lawsuit that is part of NRDC's effort against the proposed San Joaquin Hills toll road--a huge highway construction project that would bring additional air pollution and suburban sprawl into Southern California and cut through one of the last remaining pristine areas of the local coast. The judge not only ordered the project's sponsor to reconsider its approval of this highway, but criticized the sponsor for deliberately ignoring crucial environmental information. Eric Goldstein and Douglas Guevara secured New York State rules to close a major air pollution loophole. Emissions of smog-causing vapors from aerosol sprays and other consumer products that, until now, have been completely unregulated, must be substantially reduced over the next five years.</t>
  </si>
  <si>
    <t>Tropics</t>
  </si>
  <si>
    <t xml:space="preserve">Laura King and Susan Miller, in concert with NRDC's Energy Project, helped pave the way for a new energy planning process at Hawaii's utilities. NRDC, in concert with Hawai'i utilities, state agencies, and other public interest groups, negotiated a set of principles calling for the utilities to invest in efficiency programs and to start taking account of environmental costs in all investment decisions -a critical first step in moving Hawaii toward efficiency and away from environmentally harmful energy supply projects. We are now awaiting an order from the state Public Utilities Commission that will establish a planning framework for carrying out these principles in practice. Susan Miller, Charles Clusen, and Faith Campbell were instrumental in securing a 26 percent increase in the 1991 federal budget, and substantial increased state funding, for conservation and endangered species programs in Hawaii's tropical forests. NRDC was also a moving force in a statewide environmental coalition that forestalled the state from proposing a bill to weaken Hawaii's Endangered Species Act. Charles Clusen and Suzzette Delgado-Mendoza, working with environmentalists in Puerto Rico, helped persuade Congress to extend federal protection--for the first time--to rare coastal ecosystems in Puerto Rico and the U.S. Virgin Islands. Some 75 miles of the Puerto Rican and Virgin Island coasts have now been included in the national network of coastlines subject to federal restrictions on development. </t>
  </si>
  <si>
    <t>Water Use</t>
  </si>
  <si>
    <t xml:space="preserve">In 1987, the federal government issued rules on water subsidies that allowed unlimited subsidies to huge corporate farms. Hal Candee sued, with family farm groups and other environmental organizations, and won the case in 1991. The rules are now being rewritten to take environmental issues into account. Hal Candee achieved an interim victory in a landmark lawsuit against the automatic renewal of long-term federal water supply contracts. In response to his suit, large agricultural interests tried to claim a constitutional right that preempts environmental reviews of their contract renewals; the court rejected that claim and allowed NRDC's suit to go forward. (The San Francisco law firm of Pettit &amp; Martin is providing pro bono assistance in this case.) The renowned Northwest salmon are at risk of extinction because the rivers in which they spawn have been disrupted by hydropower and irrigation operations that do not take the environment into account. Karen Garrison convinced the Northwest Power Planning Council to draft new rules for irrigation efficiency and water policy reform, and she is now working to ensure that the rules are finalized and fully enforced. Garrison and Ralph Cavanagh also formed the first coalition of environmentalists and fishing interests to restore the Northwest salmon fishery. </t>
  </si>
  <si>
    <t>Arms Control</t>
  </si>
  <si>
    <t xml:space="preserve">Working with the Federation of American Scientists, the Soviet Foreign Ministry, and the Soviet Ministry of Atomic Power and Industry, NRDC began the first international discussions to date on methods of eliminating nuclear warheads -a sensitive task for both the environment and foreign policy. Thomas Cochran and Frank von Hippel of the FAS organized a series of international workshops in which U.S. and Soviet nuclear weapons scientists and arms control experts agreed upon steps to verify the storage and dismantlement of nuclear warheads. NRDC's Nuclear Weapons Databook series, whose principal authors are Robert Norris and Thomas Cochran, is the leading source of public information on nuclear weapons stockpiles and production. In 1991 the Databook authors published several papers on vital arms control issues: a major article in the Bulletin of the Atomic Scientists on Soviet nuclear weapons production; a chapter on the major nuclear powers for the Yearbook of the Stockholm International Peace Research Institute; and a paper for an international conference on the environmental consequences of nuclear development. Richard Fieldhouse published the most detailed paper ever produced on China's nuclear arsenal and nuclear proliferation policy. The paper will form part of the upcoming Volume V of the Databook. </t>
  </si>
  <si>
    <t>Preserving Open Space</t>
  </si>
  <si>
    <t xml:space="preserve">Mary Nichols played a pivotal role in the creation of a new ecological reserve that puts most of Southern California's Santa Rosa Plateau off limits to development. The Plateau, which harbors numerous threatened species, is one of the few remaining undisturbed tracts of coastal sage scrub in the area--a type of habitat that many experts consider one of the most endangered in the continental United States. In response to a lawsuit brought by James Thornton and Joel Reynolds, a proposal for a major golf course and condominium development in Malibu's pristine Corral Canyon was withdrawn. Mitchell Bernard provided the legal expertise in a coalition of New York City public interest groups that defeated "Trump City," a giant shopping mall and apartment complex proposed by developer Donald Trump, which would have overwhelmed its residential neighborhood. The project that has now been proposed instead is a radically different development, residential rather than commercial, that would open up the Hudson River to the public with a 23-acre waterfront park. </t>
  </si>
  <si>
    <t>Desert and Prairie</t>
  </si>
  <si>
    <t xml:space="preserve">Johanna Wald has written the definitive how-to guide for citizens who want to help protect the publicly owned grasslands, deserts, and prairies of the West. Published in concert with several other environmental groups, How Not to be Cowed explains in detail how the public can influence government decisions about the extent of private livestock grazing permitted on these lands. Johanna Wald and Faith Campbell secured protection from heavy grazing for Utah's Dixie Resource Area and California's Desert Conservation Area. These two regions encompass hundreds of thousands of acres of critical habitat for the desert tortoise, a threatened species whose decline signals the decline of the Western prairie lands as a whole. Johanna Wald and Faith Campbell have also published two new brochures on the unique plants that sustain prairie ecosystems in the West. The brochures explain the damage done by livestock grazing, mining, and offroad vehicles, and tell how citizens can get involved. </t>
  </si>
  <si>
    <t>Environmental Justice</t>
  </si>
  <si>
    <t xml:space="preserve">Joel Reynolds brought several suits in 1989 through 1991 on behalf of two neighborhood organizations, the Mothers of East L.A. and the Concerned Citizens of Southern Central Los Angeles, to challenge plans to build California's first large-scale commercial toxic waste incinerator in a low-income, primarily Hispanic community. As a result of these lawsuits, the incinerator--which would have emitted a wide range of toxic substances 24 hours a day, in a residential area whose air is already among the most polluted in the country--was canceled. In cooperation with grassroots activists of color, Eric Goldstein and Renée Skelton completed a study, in five working-class and low-income New York City neighborhoods, of the environmental issues that community leaders themselves have identified as affecting their neighborhoods. This collaborative effort has already established closer links between NRDC and community activists, and it is helping to shape our expanding environmental justice agenda in New York City. </t>
  </si>
  <si>
    <t>Waste + Water Quality</t>
  </si>
  <si>
    <t xml:space="preserve">As part of their work to ensure that New York City's landmark 1989 recycling law succeeds in practice, Eric Goldstein, Samuel Hartwell, and Renée Skelton intensified NRDC's WasteWatch Project to monitor and protect the City's fledgling recycling effort. NRDC's advocacy helped secure continued funding for this program, which had been slated for termination by New York budget officials. In the wake of a lawsuit brought by Katherine Kennedy in concert with other environmental groups, the City is starting a new program that could eventually prevent thousands of pounds of industrial toxic pollutants from being dumped into its waterways every day. NRDC's Southern California staff was instrumental in persuading EPA to deny a request from the County of Los Angeles that it waive a requirement for more thorough treatment of County sewage discharges into the Santa Monica Bay. </t>
  </si>
  <si>
    <t>Pesticides</t>
  </si>
  <si>
    <t xml:space="preserve">Jennifer Curtis, with Lawrie Mott and Thomas Kuhnle, published Harvest of Hope, a report on the potential of alternative agricultural methods to reduce the use of pesticides. Curtis examined alternative methods of pest control for selected crops, and found that practical and economically feasible techniques already exist to cut pesticide use on these crops from 25 to 80 percent. NRDC is now pressing for the adoption of agricultural policy reforms that will make it easier for farmers to use these techniques. Albert Meyerhoff, along with labor, consumer, and other environmental groups, successfully called upon EPA to ban most uses of parathion, one of the most widely used pesticides in the world. Parathion, originally developed during World War Il for use as a nerve gas, has been linked to over a hundred deaths and countless poisonings worldwide. </t>
  </si>
  <si>
    <t>Waste</t>
  </si>
  <si>
    <t xml:space="preserve">In the wake of a lawsuit brought by Jacqueline Warren with the Sierra Club Legal Defense Fund, EPA agreed to rewrite its gravely inadequate standards for municipal solid waste landfills. The new standards establish the first national requirements for the siting, design, operation, and closing of these landfills. Eight Northeastern and two Midwestern states have passed legislation drafted by Allen Hershkowitz with other environmentalists to eliminate the use of cadmium, lead, mercury, and hexavalent chromium from all consumer goods packaging. These toxic heavy metals are frequently incorporated into plastics, and they can escape into the air when the plastic is incinerated, or leach into groundwater when the plastic or its incinerator ash is landfilled. </t>
  </si>
  <si>
    <t xml:space="preserve">Justin Ward, Thomas Kuhnle, Nathaniel Lawrence, Robbin Marks, and Merrill Buice all worked to preserve several environmental gains of the 1990 Farm Bill. In coordination with citizens' groups in the Midwest, NRDC argued successfully against proposals from the U.S. Department of Agriculture that would have gutted incentives for crop rotation practices that reduce the need for pesticides and fertilizers. In Congress, NRDC helped defend against attempts to attach environmentally damaging amendments to the Farm Bill, and we helped to secure new funding for the Farm Bill's wetlands conservation and water quality incentive programs. </t>
  </si>
  <si>
    <t xml:space="preserve">NRDC released The Amazing L.A. Environment, the first general environmental guide to the greater Los Angeles area. Co-authored by Mary Nichols and environmental writer Stanley Young, and published in both English and Spanish versions, the book provides a wealth of information on steps Southern Californians can take to help restore their environment. It will be the centerpiece of NRDC's work to create a consensus for change in the area. </t>
  </si>
  <si>
    <t>Endangered Species</t>
  </si>
  <si>
    <t>Faith Campbell took part in an environmental coalition that succeeded, late in 1990, in convincing Congress to designate significant new funds for protecting endangered species in 1991. The Fish and Wildlife Service received a 23 percent increase for research to identify newly endangered species, and a 30 percent increase for programs to help endangered species recover.</t>
  </si>
  <si>
    <t>Emma</t>
  </si>
  <si>
    <t>Working at NRDC</t>
  </si>
  <si>
    <t>NRDC 1990 Annual Report</t>
  </si>
  <si>
    <t>From our origins in a three-room office in 1970, NRDC has grown by leaps and bounds to today's staff of 150, operating out of offices in New York, Washington D.C., SanFrancisco, Los Angeles, and Honolulu. NRDC’s move to our new headquarters in New York in 1989 represents a major step. We set out to create an office that would be a model of energy efficiency, using cost-effective state-of-the-art energy conservation technology; the result is the most energy-efficient renovated office space in the country. NRDC's methods have also grown more effective. NRDC was originally conceived to be more than a law firm representing clients; we quickly realized chat co be effective in protecting the environment we would have to work to influence lawmaking and the regulatory process as well. Our lobbying activities were initially restricted by federal tax law, but the law changed in 1976 to allow limited lobbying by tax-exempt organizations, and today, almost every major piece of federal environmental legislation and many state and local laws bear NRDC's imprint. In the early 1970s, we also chose to switch from representing other organizations in lawsuits to becoming a membership organization and representing our own members. As we begin our twentieth year, NRDC's membership is 125,000 strong and growing. In addition to our litigation, lobbying, and involvement in rulemaking, we conduct high-quality policy analysis and research, as well as public education campaigns reaching our members and beyond. We also design and coordinate innovative demonstration projects char successfully put our theory into practice- projects ranging from a pilot project of alternative-fuel buses in New York City to our work demonstrating energy efficient technology in the Seattle Lighting Design Laboratory. All of which adds up to make NRDC an exciting place to work. Sarah Chasis, senior staff attorney with NRDC's coastal project: "NRDC offers tremendous flexibility and autonomy. There are extremely high expectations of you and immense pressure to perform, but as long as you do well you're given a lot of leeway. The substantive work is fascinating-it keeps changing as the issues evolve." Frances Beinecke, trustee and former member of the staff: "NRDC was originally modelled after the NAACP Legal Defense Fund, but with a difference. We realized early on, for instance, chat it would be crucial to work not just in court, but in the administrative process as well, where the meaning of environmental laws would be determined. And we learned quickly chat it isn't enough to win lawsuits. We've won what seems like zillions of lawsuits, but even when we win a case we don't always win on the larger issue. So there's been an evolution, and now we're a multifaceted organization using every cool we can co bring about change: the policy process, the media, Congress, the courts. Probably one of the most important changes has been developing our membership. If you don't have a constituency, you're just another 'expert,' and Congress can choose to listen to you or not. But if you have constituents, Congress has to listen. We now have a loyal, educated, committed membership-we know from our research chat they are a positive group who didn't join us out of fear, but out of the knowledge chat we can do something about the environment." Richard Ayres, senior staff attorney;1 clean air project: "There has always been a split of sores in the environmental movement between the visionary side-the mystical side, if you will and the practical. The role of NRDC, I chink, is to bridge the gap, to get environmental policy written and enforced co carry out the visionary ide. And our work is evolving. The environmental movement used to be viewed as a nice sidelight-protecting the birds and the bunnies- while the really serious issue were the stockmarket and the economy. Today that kind of thinking is out the window. Now we're addressing the habitability of the planet itself. Far from being a side issue, environmental work is the critical work today." Johanna Wald, senior staff attorney, public lands project: "Today there are more women in program staff positions at RDC chan at virtually any ocher environmental group, and NRDC has enlightened parental leave and part-time work policies. But it wasn't always easy as a woman at NRDC. Back in 1973 when I scarred, I was the only woman attorney, and since I had two small children I worked part-time. Most of the other staff didn't have children, and no one seemed to know what ic was like. I used to agonize when one of my children was sick and I had to stay at home, and I'd cringe when one of the kids called me at work, because no one would understand these things. When my children came to the office, the men would run into their offices and shut the doors until they were assured chat 'chose creatures' had left. Today if someone brings in a baby, people congregate in the hall co coo and smile-nor just women, but the men coo. The change in attitude makes the work atmosphere much more enjoyable, and really more productive, since there's less energy lost in the conAicc between work and being a parent. Being a woman in chis work back then had its amusing moments, coo. I remember once going to a Bureau of Land Management field office with an associate of mine and asking to see the district manager. The secretary asked who we were, and after a while came back and told us he wasn't there. We happened to look out the window and sported him making his escape in the parking Jlotoe. He seemed he had never dealt with an 'environmentalist' before, much less an environmentalist attorney-and a woman attorney at that!" James Thornton, senior staff attorney: "I initially worked as a law fellow ac NRDC, then did a seine in a Park Avenue law firm, our in the wilds of corporate America, and returned to help launch NRDC's citizen enforcement project against corporate water polluters. When I took on that project, I grew up professionally. I had had very little litigation experience, and within six months of starting the enforcement project, I had forty federal court cases going. The training was the best there is-I always knew I had someone to turn to who had great depth of experience. The lessons went very deep for me." Allen Hershkowitz, senior staff scientist: "Ac NRDC we rake the view chat burning paper in incinerators is the U.S. equivalent of torching forests. So in addition to making our new headquarters a model of energy efficiency, we've made all of our offices into models of how waste recycling can work. We don't just recycle paper, but bottles, cans, and batteries as well. And in our new offices we made an all-out effort to avoid the toxic chemicals char are commonly used in new materials such as carpeting. The point isn't just to protect our health, but to demonstrate that we can do without these chemicals." Lisa Speer, senior staff scientist, coastal project: "NRDC insists on maintaining very high standards in its scientific work. That, plus the fact chat scientists coming to work here have to quickly learn about the law, makes chis work very challenging and creative. It's also very satisfying to see our scientific analysis put to work to achieve real-life, tangible results. Back in 1981, for instance, Congress placed 700,000 acres of federal offshore areas off limits to oil development; by 1990 Congress had expanded char protection to cover 84 million acres." Kaid Benfield, senior staff attorney; "I remember my first business rrip for NRDC. Another NRDC attorney and r went up to Oregon to meet with a forest economist. le turned out the 'office' for the weekend was a cabin deep in the back country, surrounded by about three feet of snow. We slept on the floor and rode around the Siskiyou National Forest on a half-track left over from World War II, talking about forest silviculture a d n economics. A few times we almost slipped off the road into the canyon. That's when I realized that working at NRDC wouldn't be anything like working at a Washington, D.C. law firm!" Lynne Edgerton, senior staff attorney: "Within fifteen years, there will be six million more people in the Los Angeles area. Without careful planning, that will mean 50 percent more traffic, 50 percent more pollution, 50 percent more trash, and 50 percent more waste flowing into our bays. But Los Angeles can tackle its pollution and develop model programs for an urban environment. That's why NRDC is here." Pattie Sullivan, NIWC administrator: "People often ask me how I've been able to stay in the same job in the same place for so long. There are really two reasons-NRDC has grown and changed and prospered so much that the managing of it is still a new job every year. I also can't imagine a greater luxury than working with the people here; their intelligence, commitment, and goodwill are amazing." Linda Lopez, director of membership: "One thing that's particularly satisfying about my job is the chance to get to know NRDC members individually, even now with more than 125,000 members. Through the phone calls and letters we get every day, my staff and I get to hear firsthand what a difference NRDC makes in people's lives-how our work on pesticides helps parents feel that they can provide their children ·with safe food, for instance, or what it means when a nature area that someone has loved for years will stay that way because of NRDC's work. And it's marvelous to watch how one member who is excited about our work shares that excitement with others and gets them to join us."</t>
  </si>
  <si>
    <t>Twenty years ago</t>
  </si>
  <si>
    <t>Twenty years ago there was no body of environmental law in the United tares; you could have sat down and read what there was of it in about an hour. Even the term "environment" wa just coming into use; up until then, the word was "conservation"-dating back to Teddy Roosevelt. Today, of course, it is a very different story: there's an enormous body of environmental law, and entire law school departments are devoted to the field. And RDC has had a significant influence on shaping much of that law. In those early days of NRDC, though, I don't think any of us would have guessed that we'd be able to have that kind of impact. We started out in a three-room office in the Bar Building in ew York; our rent was low because the bar association was interested in what we were trying to do- establish an organization to act as a law firm for the environment. It seems that the idea occurred independently in 1969 to a group of about a half-dozen third-year Yale law students, and in I ew York, to my former law partner Whitney North Seymour, Jr. and me. I was interested in the idea because of my involvement, along with my wife, in a local organization fighting a proposed power plant on the Hudson River-the group that fought the storm King court case, which set up important precedents and became a granddaddy case of environmental law. It impressed Seymour and me that such fledgling environmental efforts around the country were usually disorganized, one-shoe deals, and chat instead of this finger-in-the-dike approach to protecting the environment, the e efforts would benefit from an organization staffed by lawyers and scientists who could provide ongoing professional help. I remember asking my wife what she thought of the idea-with the warning that it would no doubt be time-cons urn- ing for me. She said she was with me all the way. My wife had been a U.N. Delegate to the 1970 Stockholm Conference on the Human Environment. Her enthusiasm for international environ- mental activities later influenced NRDC to enter that arena. We incorporated as the Natural Resources Defense Council in Feburary 1970; in January we had hired as our executive direc- tor John Adams, who had been a respected assistant U.S. attorney for the Southern District of New York. The Ford Foundation linked us up with the group of recent law graduates who would become our core staff. They were Richard Ayres, John Bryson, Gus Speth, and Ed Strohbehn from Yale, and Tom Stoel from Harvard. They had also approached the foundation to fund an environmental law firm, and Ford proposed that instead of duplicating efforts, we should join forces. The Yale group was suspicious at first of us stuffy Wall Street lawyers, and we were, if not suspicious, at least cautious about these young students with stars in their eyes. But we made a go of working together and assembled a board of directors that repre- sented both groups-some of whom, like Adele Auchincloss, John Robinson, David Sive, Boris Bittker, and George Woodwell, still serve on the board today. Before long we realized they were good, those young lawyers-very good. They could have made fortunes on Wall Street if they had been so inclined, but instead they cook on this risky job at NRDC. It was rocky going in the beginning. At first the IRS withheld our tax-exempt status while it debated whether a charitable organization could engage in litigation. Some of the staff ended up sleeping on the couch in John Adams's Greenwich Village apartment for much of 1970 because of tough financial circumstances. But we never lost sight of what we were attempt- ing and when we finally were granted tax-exempt status in late 1970, we were off and running-on behalf of the environment. Gus Speth, founding staff attorney with NRDC, now NRDC trustee and president of the World Resources Institute: "Those of us in the Yale group had been calling ourselves the Legal Environ- mental Assistance Fund-'LEAF,' of all things. We had gone so far as to print stationery, and had assembled a good group of advisors. But then Gordon Harrison at the Ford Foundation told us there was an organization forming in New York chat we really should talk to and join up with. I .went to see Seymour and Dug- gan, and it turned out chat they had already incorporated, and had a board and executive director. My heart sank; the last thing we wanted forced on us was someone else's choice of a director. Bue Seymour said, 'Just wait, you're going to love chis guy, John Adams.' So we engaged in a several month courtship ritual, making decisions about how we'd operate and who would be on the board of trustees; it was agreed chat the people who had been advising us could join the board. But I'll never forget what Seymour said about loving chis guy Adams. Because, of course, it turned out co be true."</t>
  </si>
  <si>
    <t>Earthshaking</t>
  </si>
  <si>
    <t>On Friday, April 29, 1988, I stood in the sand on the edge of the Black Rock Desert in Nevada and witnessed history in the mak- ing. With me were more than two dozen American and Soviet scientists, reporters, and colleagues of mine from the Natural Resources Defense Council. Just before 11 :00 in the morning, the earth under us heaved as a chemical explosion with the force of ten cons of dynamite went off underground a quarter of a mile away from where we were standing. Two hundred and fifty miles away, in Deep Springs, California, the first Soviet seismic monitoring station ever set up on American soil picked up signals from the explosion-an explosion rhar was many times smaller than a nuclear weapons rest explosion would be. Ir was a dramatic moment for me personally, for NRDC as an organization, and for the world. The event was one in a series of unprecedented experiments that NRDC initiated in 1986 with the Soviet Academy of Sciences in an attempt to bring our governments closer to a nuclear rest ban treaty-the all-important first step in ending the nuclear arms race-by proving that such a treaty would be verifiable using stare-of-the-art seismic monitor- . . mg equipment. Not all of NRDC's work is literally earthshaking the way our nuclear test ban verification project has been. Bur much of what NRDC does has very dramatic repercussions in people's everyday lives. Just a few examples: When we succeeded in forcing the phase-out of lead in gasoline, we saved the health of untold numbers of people by removing the chief exposure for most Amer- icans to this deadly chemical. Our pioneering work in energy conservation has saved consumers hundreds of billions of dollars, and has kept utility companies from having to build more than a hundred new power plants that would be extremely costly and environmentally damaging. We got CFCs- a major cause of global warming-out of aerosol cans, and we're working to phase out their use worldwide. And thanks co NRDC's research and public education efforts, parents can now feed their children apples without- out fear that they're contaminated with the potentially cancer-causing chemical Alar. I remember vividly my return from Moscow in May of 1986, after I signed the ini- tial agreement between NRDC and the Soviet Academy of Sciences to undertake our joint test ban verification experiments. Back in New York, I immediately had an important meeting with major foundation funders, and I made a presentation to them about the NRDC/Soviet agreement. A seismologist we were working with had already told us we'd need more than one-half million dollars for equipment alone, and under the terms of the agreement we had to raise that money and begin setting up our seismic monitoring stations in the Soviet Union within just thirty days. It seemed a daunting task, but then in its history NRDC has faced any number of daunting tasks. It's impossible to describe the excitement in that meeting when I related what NRDC was doing; the response co our funding needs was immediate and gen- erous from chose funders and a host of others. And in fact, it's been chat kind of enthusiastic support of NRDC's undertakings-by foundations, by individual donors, and by our members- that has helped us to be as undauntedly effective as we have been for the past twenty years. For that I am immensely grateful. I have been greatly honored to chair NRDC for the second of its two decades-succeeding Stephen Duggan who guided the first decade. In this report you will get to know the people of NRDC and you’ll see how they and NRDC have led the effort on virtually every national environmental front for twenty years. With your support, through the next decade and into the next century, NRDC will be even more successful in pursuing the increasingly compelling global issues that require global solutions to protect the Earth.</t>
  </si>
  <si>
    <t>The 1990s and beyond</t>
  </si>
  <si>
    <t>The beginning of the 1990s represents a profound milestone for NRDC and the environmental movement. It's not just that it's NRDC's twentieth anniversary and the anniversary of Earth Day, it's also a matter of the very serious state of the environment itself. The threats of global warming are such that every national leader in his or her right mind is thinking about it. Whereas in the 1960s and early 1970s, a few visionaries recognized the direction we were heading, today everyone sees the strains on the environ- ment. It is clear that we're leaving an imprint on this planer and it's certainly not an imprint of the best of what humans have to offer-instead it's the imprint of industrial and sewage pollution, deforestation, and species destruction. Environmentalism isn't a fad. It is an issue of overriding importance chat has arrived on the scene by a process of slow mat- uration, driven home by the sheer force and weight. of the problems we're facing. NRDC is well-prepared for the challenge. For the past twenty years NRDC has been the most important player in writing and enforcing this country's environmental laws and regulations, combining our unsurpassed legal expertise with the highest-caliber scientific analysis. But however effective we have been, until recently it wasn't possible to foresee how serious this work would be, and how fundamental an approach was needed. It was the summer of 1988-with almost daily reports of polluted beaches, red tides, fish kills, ozone depletion, global warming, drought, and forest die-back-that awakened many Americans to the urgency of the problems facing us. That was the summer in which our planet, poisoned and sick, screamed out for help. And that was when many of us first realized that only global action would provide the cure. What the future will involve is leaping boundaries--national boundaries and issue boundaries. We have to translate our national work to the global arena and expand our work on one issue into ochers, turning our successes (and failures) in one area into opportunities in another. It's already happening. For instance, our work with Soviet scientists is already having a profound impact on arms control discussions; meanwhile it has led us to new work within the Soviet Union to help transform their energy system from one of the most wasteful in the world to one of the most efficient. Our work on pesticides is creating a whole new market in this country for safe food. And our leadership on the issues of clean air and energy efficiency has led us to undertake our organization-wide Atmospheric Protection Initiative, which has as its goal nothing less than preserving the integrity of the global atmosphere. This work is nor just a job to us, and it isn't just about practical solutions-although we certainly have those. Instead, for all of us at NRDC, this work hinges on a deeply-held moral belief in the correctness of preserving our resources and species for the future. We have always been true to our principles. We've never laid chem down because it was the expedient thing co do, and that has allowed us to squarely face competing interests like industrial greed or shortsightedness, and to refuse to give in to them at the expense of the environment. This report is full of examples of what NRDC has already accomplished. Running throughout these pages, beginning on page 23, is a chronological listing of our successes, put in the context of many important environmental events of the past two decades. Even a quick glance at this list will give you an ide f h a o t e amazing scope of NRDC's work. Today NRDC is building on its record of leadership in the environmental movement and we're on the lookout for many new chances to leap boundaries in the future.</t>
  </si>
  <si>
    <t>The 1990s and Beyond</t>
  </si>
  <si>
    <t>The beginning of the 1990s represents a profound milestone for NRDC and the environmental movement. It's not just that it's NRDC's twentieth anniversary and the anniversary of Earth Day, it's also a matter of the very serious state of the environment itself. The threats of global warming are such that every national leader in his or her right mind is thinking about it. Whereas in the 1960s and early 1970s, a few visionaries recognized the direction we were heading, today everyone sees the strains on the environment. It is clear that we're leaving an imprint on this planer and it's certainly not an imprint of the best of what humans have to offer - instead it's the imprint of industrial and sewage pollution, deforestation, and species destruction. Environmentalism isn't a fad. It is an issue of overriding importance chat has arrived on the scene by a process of slow maturation, driven home by the sheer force and weight. of the problems we're facing. NRDC is well-prepared for the challenge. For the past twenty years NRDC has been the most important player in writing and enforcing this country's environmental laws and regulations, combining our unsurpassed legal expertise with the highest-caliber scientific analysis. But however effective we have been, until recently it wasn't possible to foresee how serious this work would be, and how fundamental an approach was needed. It was the summer of 1988 with almost daily reports of polluted beaches, red rides, fish kills, ozone depletion, global warming, drought, and forest die-back-that awakened many Americans to the urgency of the problems facing us. That was the summer in which our planet, poisoned and sick, screamed out for help. And that was when many of us first realized that only global action would provide the cure. What the future will involve is leaping boundaries - national boundaries and issue boundaries. We have to translate our national work to the global arena and expand our work on one issue into others, turning our successes (and failures) in one area into opportunities in another. It's already happening. For instance, our work with Soviet scientists is already having a profound impact on arms control discussions; meanwhile it has led us to new work within the Soviet Union to help transform their energy system from one of the most wasteful in the world to one of the most efficient. Our work on pesticides is creating a whole new market in this country for safe food. And our leadership on the issues of clean air and energy efficiency has led us to undertake our organization-wide Atmospheric Protection Initiative, which has as its goal nothing less than preserving the integrity of the global atmosphere. This work is nor just a job to us, and it isn't just about practical solutions-although we certainly have those. Instead, for all of us at NRDC, this work hinges on a deeply-held moral belief in the correctness of preserving our resources and species for the future. We have always been true to our principles. We've never laid chem down because it was the expedient thing co do, and that has allowed us to squarely face competing interests like industrial greed or shortsightedness, and to refuse to give in to them at the expense of the environment. This report is full of examples of what NRDC has already accomplished. Running throughout these pages, beginning on page 23, is a chronological listing of our successes, put in the context of many important environmental events of the past two decades. Even a quick glance at this list will give you an idea of the amazing scope of NRDC’s work. Today NRDC is building on its record of leadership in the environmental movement, and we’re on the lookout for many new chances to leap boundaries in the future.</t>
  </si>
  <si>
    <t>James Thornton, senior staff attorney who helped launch NRDC's citizen enforcement project: "When Ronald Reagan came into office, with his view that there should be as little regulation of the environment as possible, even he knew that he couldn't go to Congress to repeal the environmental laws, since they were so overwhelmingly popular. Instead the administration set out to achieve the same objective by simply not enforcing the laws and leering the industries that are polluting the air or water know that the laws wouldn't be enforced. EPA and Justice Department conference appropriations were cut, and the EPA was reorganized several times and the enforcement authority moved around so much that within a few years no one knew who had authority for what. Things got so bad that by the spring of 1983, not one single enforcement case had been filed that year under the Clean Water Act in the entire country. That was extraordinary, given that there are tens of thousands of companies regulated under the Clean Water Act. "NRDC did some serious analysis and decided to step into the breach, using the 'citizen suit provision' that environmentalists, including NRDC, had lobbied into federal environmental laws. Under the Clean Water Act, private citizens could bring citizen enforcement cases to obtain a court order requiring polluting company to comply with the law and pay substantial penalties. There's also pretty good data collection under the Clean Water Act; there's a permit system for industrial discharges, so that if you're Bethlehem Steel discharging industrial wastes into the Chesapeake Bay, you have a permit that makes explicit what you're allowed to discharge and in what quantities. You also have to rest the water going out of your pipe and file that information with the state and the EPA. "NRDC's approach was to go to the state agencies, pull the permit files on every major discharger, and look at the companies' compliance records for the previous year. If a company was reporting violations of the law, we'd go back five years to get a full picture. Where it seemed that there was a good case that an industry was chronically violating the law, we wrote a 'sixty-day notice letter' telling the company and the government that we were ready to sue. In the beginning, companies simply ignored the letters and we filed the lawsuits. But they learned pretty quickly that we meant business. Even if they hired large downtown law firms, we'd meet them in court-and win! Now when companies get a sixty-day notice from NRDC, many want to negotiate the next day. Others want to fight, but we don't quit until the company complies with the law. Of course there have been situations where a company's technical experts agree to sit down with ours and convince us there isn't a problem. In those cases, we applaud them and go on our way. We're not out to victimize companies, just to stop illegal water polluting - although industry has had a hard time understanding the difference. If the company agrees to c omply with the law, we can talk about settlement leading to a court order. We require the company to pay a fine for the pollution. The fine goes to the U.S. Treasury or towards an environmentally beneficial project in teh area where the pollution occurred. The project is done by someone other than NRDC; we receive no financial benefit directly or indirectly from the penalty money. Some companies accuse NRDC of getting the penalty money from cases through the back door. We don't. But many companies don't understand altruism: if they did, they probably wouldn't be polluting, would they?"</t>
  </si>
  <si>
    <t>Eric A. Goldstein, senior staff attorney, urban environment project: "In late 1981, we began to hear rumblings that the EPA was thinking of rescinding its critical program to reduce levels of toxic lead in gasoline-a gradual phase-out program that NRDC lawsuits and regulatory activity throughout the 1970s had helped to bring about. This news was startling to us, since the lead phase-out had been one of the most important environmental success stories, but now it appeared chat the new administration was caving into industry pressure so we had already begun to rev up our engines to deal with another attack on this program, and sure enough, in February 1982, EPA announced that it would be issuing a proposal to weaken or rescind the lead in gasoline rules. NRDC jumped into action and launched a huge public education campaign. We contacted our members. We contacted the press. And we sent out copies of the proposal to scientists and to state and local environmental agencies around the country-the agencies that would have to develop new lead reduction plans of their own if the federal government dropped its program. "At about the same time, we were told that the EPA Administrator Anne Gorsuch was approached by a small oil refinery in New Mexico that was having trouble meeting the lead standards, and that off the record she had told them not to worry, that the standards would be repealed. We were able to get memos of those meetings, and they were publicized through Congressional hearings-it was the first hint of scandal in the Gorsuch EPA. "NRDC's work helped to generate many of the more than one thousand comments that the EPA received on its proposal to rescind the lead standards. Editorials appeared around the country, many of them with the same headline, Keep the lead out!' One of the arguments that the EPA was making was that the lead problem was already solved because reductions in the 1970s. So we filed a Freedom of Information request and got hold of the monitoring data, including an EPA study that showed that most air pollution monitors around the nation had underestimated lead levels. Of course, chat triggered another whole round of publicity, and by the summer of 1982, the lead-in-gasoline issue had become the symbol of what the administration was attempting to do co environmental regulation in the country. Then there were health reports, including one from the Centers for Disease Control showing how health improvements were directly linked with reductions of lead in gasoline. The EPA saw the writing on the wall, and abruptly decided to do a 180-degree rum and tighten the lead standard. This time it was the Office of Management and Budget that tried to hold up the stringent plans, so NRDC responded with a letter directly to the White House pointing our how foolish it would be for OMB to scuttle things after all the hoopla in the EPA. By this time the issue was so hot that the letter itself became a news event! "This story has a happy ending: in August 1982, the EPA withdrew its proposal to weaken or rescind the old rule, and instead proposed a tighter rule that was adopted in October 1982. And in 1985 EPA strengthened the standards again. Today, airborne lead has been reduced 95 percent from the uncontrolled levels in the 1970s."</t>
  </si>
  <si>
    <t>The unleashed atom represents the ultimate danger to our planet's environment. NRDC has sought to change the way our society thinks about nuclear energy, nuclear weapons and nuclear war. We have focused on stopping the spread of dangerous nuclear technologies and on cleaning up the massive environmental contamination that has already resulted from forty years of nuclear weapons production. When our nuclear program was launched in 1971, our government was promoting the widely-accepted vision of a future in which the United Scares would have some 1,000 commercial nuclear power plants, including a new generation of breeders, each to be fueled with several tons of weapons-usable plutonium. Since a nuclear bomb can be built using five kilograms of plutonium, our concern was that widespread commercial use of plutonium could lead to a world crowded with nuclear-armed nations and territories. We countered with a campaign of litigation, advocacy, and public education against a "plutonium economy." This massive NRDC effort culminated in an after-midnight Senate debate and vote in 1983, when the Senate finally voted to stop construction of the Clinch River demonstration breeder reactor-the multi-billion dollar centerpiece of the government's R&amp;D program. In 1981, the Pentagon announced plans for the largest buildup of nuclear weapons since the 1950s. NRDC responded with new programs to overcome the public's lack of ready access to information on nuclear weapons and to compel an awareness of the awesome global environmental consequences of nuclear war. NRDC also focused on exposing and correcting these horrendous safety and environ- mental problems of our massive nuclear weapon production complex. In 1984, NRDC won a landmark lawsuit forcing the Department of Energy's nuclear weapons plants to obey the same hazardous waste laws long applied to private industry. And a 1987 NRDC case threw out the government's inadequate standards for the disposal of highly radioactive wastes. Our unrelenting litigation and advocacy set the stage for the emergence in 1988 of national attention to the scandal of our country's antiquated and dangerous nuclear weapons facilities. With a de facto moratorium on U.S. plutonium production, NRDC is pushing for an agreement with the Soviets for a permanent end to the production of nuclear weapons materials. In 1986, NRDC embarked on a history-making program with the Soviet Academy of Sciences. We were determined to show that American and Soviet scientists could work together to remove the obstacles to progress on nuclear arms control and disarmament. We were the first Americans ever to establish a seismic station on Soviet soil to monitor for nuclear resting. This program of seismic verification of a nuclear test ban grew to be the largest privately-funded scientific exchange ever undertaken with the Soviets, and today is being continued by the federal government. In July 1989, we made unprecedented measurements of radiation from a nuclear-tipped cruise missile on a Soviet cruiser on the Black Sea - work that has stimulated new interest in naval nuclear arms control.</t>
  </si>
  <si>
    <t>David Doniger, senior staff attorney, clean air project: "When we got CFCs out of aerosols in 1978, we eliminated what was then the major use of these chemicals in the United Scares. Bur CFCs were still used in refrigerators, in foam packaging, electronics manufacturing, and ocher things. These ocher uses grew steadily so that by the mid-1980s, CFC use was higher than ever and still growing. So, NRDC sued the EPA co force more cues in CFC emissions. We were able co gain a settlement committing the agency to issue new regulations and to work on an international treaty to address the problem. Then something dramatic happened: scientists discovered the "hole" in the ozone layer over Antarctica. Overnight, the case for doing something more became very strong. Add to this the EPA's conclusion that even with an 85 percent worldwide reduction in CFC use, the damage could just be held at current levels. The EPA wasn't ready to state the policy implications of those findings, but NRDC was, and at a conference in 1986 I proposed a ten-year total phase-out of CFC production. At first that idea was dismissed as utterly radical, totally outside the scope of the possible. But we kept repeating the message until the EPA itself called for a treaty with a 95 percent phase-out of CFCs over ten years. From that point on, NRDC's involvement was critical in forcing the government to maintain a strong position. We publicized every rumor that the phase-out policy would be abandoned, warning public officials who were so inclined that they would be labeled saboteurs of the only good environmental initiative in the Reagan Administration. Ac a 1987 cabinet level meeting, interior secretary Donald Hodel came up with his notorious 'personal protection' policy-instead of a phase-out of CFCs, the government should urge people to protect themselves by staying inside or wearing a hat and sunglasses and sunscreen. When word of this was leaked to me, I immediately told reporters, who confirmed the story with Hodel's office. I did some calculations; industry had said it would cost them $1 billion over a decade to limit CFCs, but I figured that if everybody in the country had to buy Raybans, sunscreen, and a hat, that would come to $8 to $10 billion annually. And besides, it would be difficult to get the animals and fish to wear sunglasses. Hodel ended up looking utterly foolish. The United States and other countries adopted the 1987 international agreement known as the 'Montreal Protocol,' cutting production and use of CFCs by half over the next decade. The following year, the EPA issued similar regulations for the United States. The Protocol and the U.S. regulations are being reviewed in 1990, and NRDC is there in the thick of things pushing for a total phase-out of CFCs and related ozone-depleting chemicals."</t>
  </si>
  <si>
    <t>The year is 1975. The Bonneville Power Administration, one of the largest electric utilities in the United States is busy orchestrating for the Pacific Northwest region the most ambitious nuclear power plant construction program in the nation. NRDC is helping to lead a coalition of environmentalists in opposing the project. Donald Hodel, who later becomes Secretary of the Interior, is the Administrator for Bonneville Power, and in a speech that is to become notorious, he assails his opponents: "The greatest threat to the environmental movement is the environmental movement itself," he says. "Over the past several years, it has fallen into the hands of a small, arrogant faction which is dedicated to bringing our society to a hair. I call this faction the Prophets of Shortage. They are the anti-producers, the anti-achievers. The doctrine they preach is that of scarcity and self-denial. " Cut to ten years later. The Bonneville Power Administration has abandoned its nuclear plane construction and instead is investing only in energy conservation as its new energy supply. The BPA is giving its "Administrator's Award for Exceptional Public Service" to ... NRDC. What happened in those ten years is the success story of NRDC's energy program. NRDC developed and promoted the concept that kilowatt-hours saved from waste are functionally equivalent to kilowatt-hours produced by a power plane. But a wide range of efficiency measures are far cheaper than new energy supplies, so rather than restricting the economy, energy officials throughout the West coast and elsewhere now agree that energy efficiency helps economic growth. NRDC has taken the lead in implementing efficiency programs, and in reforming electricity planning to treat energy efficiency and energy supply on an equal footing. NRDC helped secure adoption of the nation's most stringent statewide energy efficiency standards for new buildings in California and the Pacific Northwest, and negotiated cough national appliance efficiency standards that are saving consumers billions of dollars annually and will save the equivalent of at least sixty large-scale coal fired power plants. We participated extensively in electricity planning focusing on those two regions, and put energy conservation co the rest in collaborative projects with utilities, including the Hood River Conservation Project, an ambitious program char reseed state-of-the-art energy conservation technology on a community-wide basis in a county in Oregon. In 1989, NRDC launched the Seattle Lighting Design Lab, a collaborative project with Seattle City Light, the local utility. And NRDC is cooperating with the Soviet Academy of Sciences in several programs to help improve energy efficiency in the Soviet Union, including energy conservation planning, a pilot project in housing retrofit, and a demonstration center for energy efficiency technology.</t>
  </si>
  <si>
    <t>In the two decades since the Santa Barbara oil spill helped to mobilize the nascent environmental movement, a gloomy picture has gradually emerged of the breadth of pollution threats to our various water and coastal resources. At stake are our coastal waters, the wetlands that are critical for migratory ducks and geese, the water supplies that provide our drinking water, and the rivers and lakes that provide the fish we eat. NRDC has effective programs to protect all of our water resources from the range of threats by industrial and sewage pollution and inappropriate energy and commercial development. NRDC has hounded the EPA to expand the scope of its water pollution control program to regulate a broad range of toxic water pollutants from major industries. When the EPA agreed to our demands for significant regulatory improvements in a landmark "consent decree" in 1976, we helped solidify the victory by incorporating the measures into the 1977 Clean Water Act amendments. In a recent NRDC case challenging one of the most important rules issued under this decree, EPA ordered to evaluate whether new chemical planes should be required to eliminate toxic water pollution entirely. NRDC's intervention in a lawsuit challenging General Electric's discharge of polychlorinated biphenyls (PCBs) into the Hudson helped lead to a halt of the PCB dumping and a $7 million cleanup program. Through a series of lawsuits in the early 1980s NRDC was able to keep the Reagan Administration from dismantling the program controlling the discharge of huge amounts of toxic pollutants into public sewage treatment plants, which aren't adequately equipped to treat the toxics before discharging them into water supplies. And in the early 1980s when the Reagan Administration brought environmental enforcement to a virtual standstill, NRDC stepped into the breach and began a very successful program of suing polluters on behalf of our members. As of December 1989, NRDC's citizen enforcement project had sued 116 illegal polluters in 23 scares from Florida to Alaska. and had forced polluters to pay millions of dollars in penalties. After the rash of beach closings because of medical and sewage waste in the summer of 1988, NRDC developed a comprehensive, practical plan of pollution and development controls that could reverse coastal pollution within five years and restore coastal waters to their previous unspoiled state within ten years. While we still have a long way to go to control pollution from factory and sewage planes, NRDC is also leading the way to control the biggest remaining threat to our rivers, lakes, and coastal waters - poison runoff from farms, city streets, and other lands.</t>
  </si>
  <si>
    <t>Sarah Chasis, senior staff attorney with NRDC's coastal project: "One tangible outcome of 7ROCs work is something you don't see: we have staved off oil development in environmentally sensitive ocean areas like Bristol Bay and the Arctic Wildlife Refuge in Alaska, Georges Bank off the New England coast, and the Florida Keys and environmentally critical areas off the coast of California-areas where an oil spill disaster could wipe out an entire ecological system or a fishing economy. Since the early 1980s, when the government showed ics willingness co open up these areas to oil development, we've managed through lawsuits and legislation co block these lease sales one-by-one. And the initiative of NRDC trustee Robert Redford, we actually sat down in 1985 and 1986 with industry representatives to negotiate some consensus recommendations for deleting the most sensitive offshore areas in Alaska's Bering Sea from the government's oil and gas leasing program. The government was offering a hundred million acres at a time for lease sales; industry wasn't even interested in most of it. This kind of negotiating with industry was new to me, and I was skeptical at first about whether it could work. On one occasion we were all feeling queasy-some of the negotiating sessions took place on a boat in the middle of rough seas. But we were able to find areas of agreement; we agreed on which of the most environmentally sensitive areas should be dropped from consideration for leasing for oil development altogether, and agreed to put off developments of other areas that industry was interested in. We presented our recommendations to the government, but the Interior Department just bagged our suggestions. We had thought we were making government's job easier, by bringing two opposing sides into agreement. But it seems instead that government was threatened, and felt left out of the process. So we're back to fighting the lease sales on an individual basis-but meanwhile the Exxon Valdez spill has effectively turned public opinion against inappropriate oil development, so we may have the first chance in a decade to enact some broad, effective controls."</t>
  </si>
  <si>
    <t>From our origins in a three-room office in 1970, NRDC has grown leaps and bounds to today's staff of 150, operating out of offices in New York, Washington, D.C., San Francisco, Los Angeles, and Honolulu. NRDC’s move to our new headquarters in New York in 1989 represents a major step. We set out to create an office that would be a model of energy efficiency, using cost-effective state of the art energy conservation technology; the result is the most energy-efficient renovated office space in the country. NRDC's methods have also grown more effective. NRDC was originally conceived to be more than a law firm representing clients; we quickly realized that to be effective in protecting the environment we would have to work to influence lawmaking and the regulatory process as well. Our lobbying activities were initially restricted by federal tax law, but the law changed in 1976 to allow limited lobbying by tax-exempt organizations, and today, almost every major piece of federal environmental legislation and many state and local laws bear NRDC's imprint. In the early 1970s, we also chose to switch from representing other organizations in lawsuits to becoming a membership organization and representing our own members. As we begin our twentieth year, NRDC's membership is 125,000 strong and growing. In addition to our litigation, lobbying, and involvement in rule-making, we conduct high-quality policy analysis and research, as well as public education campaigns reaching our members and beyond. We also design and coordinate innovative demonstration projects that successfully put our theory into practice projects ranging from a pilot project of alternative fuel buses in New York City to our work demonstrating energy efficient technology in the Seattle Lighting Design Laboratory. All of which adds up to make NRDC an exciting place to work. Sarah Chasis, senior staff attorney with NRDC's coastal project: "NRDC offers tremendous flexibility and autonomy. There are extremely high expectations of you and immense pressure to perform, but as long as you do well you’re given a lot of leeway. The substantive work is fascinating - it keeps changing as the issues evolve.”</t>
  </si>
  <si>
    <t>In our programs to protect the nation's land resources, NRDC advocates responsible stewardship for more than 270 million surface acres of publicly-owned forest and range lands throughout the country. Recognizing the biological importance of America's tropical forests in Hawaii, Puerto Rico, and the Virgin Islands, NRDC has also initiated a major program to protect these areas. NRDC was the first organization to challenge the federal government's mismanagement of public lands; our litigation opened up the Interior Department's decision-making process to public participation and forced the Department to study the environmental impacts of its policies of livestock grazing and coal mining that were seriously threatening federal lands and the wildlife dependent on them. Similarly, NRDC has exposed and challenged the federal Forest Service's policies allowing environmentally damaging timber cutting and clearcutting in plans that will determine the future of the nation's 156 national forests; NRDC is providing legal representation to environmental organizations and citizens in challenges to dozens of these plans found to be inadequate. And in an agricultural program that is unique among mainstream environmental organizations, NRDC has fought for key provisions in federal legislation to prevent agricultural practices leading to soil erosion and wetland destruction, and is leading efforts for comprehensive federal legislation to promote environmentally-responsible farming. NRDC's work on land issues reaches far beyond our national border. In the early 1970s, NRDC embarked on an international program that is now leading global efforts to protect critical ecosystems and encourage environmentally responsible development. The focus has been on promoting environmentally and economically sound use of foreign aid dollars by the U.S. Agency for International Development, and on encouraging multilateral banks to impose environmental standards on projects affecting tropical forests, wetlands, and American grasslands. NRDC has also drafted and is promoting an international treaty to protect tropical forests and other habitats that are crucial to millions of animal and plant species threatened by extinction.</t>
  </si>
  <si>
    <t>The Summer of 1988. From Texas to Vermont, the country sweltered in record high temperatures. Cities choked in their smog, the plains were parched from drought, and global warming was transformed from an abstract scientific theory to a household term. Whether or not 1988 was the first tangible evidence of global warming, or merely a preview of what the greenhouse climate might be like, NRDC recognized that the potential for climate disruption must be addressed and that the time for action is now. Our response was to launch our Atmospheric Protection Initiative, the most aggressive and comprehensive campaign in the history of our organization. In this initiative, twenty NRDC lawyers and scientists from eight different programs are working together to address the interconnected problems that are assaulting the Earth's atmosphere problems that include acid rain, global warming, ozone depletion, and mismanagement of our forestry, coastal, and energy resources. Long before 1988, NRDC was already working on each of these issues, but with our Atmospheric Protection Initiative, we've stepped up and coordinated our efforts to develop practical, immediate solutions to the overriding threats to the planer's environment. NRDC's work on chlorofluorocarbons (CFCs) is a good example of these efforts. In the 1970s, when the threat to the fragile, protective ozone layer first became clear, NRDC petitioned successfully for a ban of CFCs in aerosol sprays. Since then we have led efforts for a total phase-our of CFCs and related ozone-depleting chemicals both in the United Scares and worldwide. Similarly, our forestry and tropical forests programs are working to preserve domestic forests, while our international program is doggedly combating deforestation in Africa and South America. And NRDC's energy program is demonstrating practical ways to promote energy efficiency both in the United States and in the Soviet Union, which together produce nearly half of the worldwide carbon dioxide emissions that contribute to global warming.</t>
  </si>
  <si>
    <t>Johanna Wald, senior staff attorney, public lands project: "Today there are more women in program staff positions at RDC chan at virtually any ocher environmental group, and NRDC has enlightened parental leave and pare-time work policies. But it wasn't always easy as a woman at NRDC. Back in 1973 when I started, I was the only woman attorney, and since I had two small children I worked part-time. Most of the other staff didn't have children, and no one seemed to know what it was like. I used to agonize when one of my children was sick and I had to stay at home, and I'd cringe when one of the kids called me at work, because no one would understand these things. When my children came to the office, the men would run into their offices and shut the doors until they were assured that 'those creatures' had left. Today if someone brings in a baby, people congregate in the hall to coo and smile-not just women, bur the men too. The change in attitude makes the work atmosphere much more enjoyable, and really more productive, since there's less energy lost in the conflict between work and being a parent. Being a woman in this work back then had its amusing moments, too. I remember once going to a Bureau of Land Management field office with an associate of mine and asking co see the district manager. The secretary asked who we were, and after a while came back and told us he wasn't there. We happened to look out the window and sported him making his escape in the parking lot. It seemed he had never dealt with an 'environmentalist' before, much less an environmentalist attorney-and a woman attorney at that!"</t>
  </si>
  <si>
    <t>David Hawkins, senior staff attorney, clean air project: "I remember a pivotal point in federal legislation on motor vehicle pollution. It was late 1981; the Reagan administration was proposing to weaken federal carbon monoxide standards, and was backing the proposal with an analysis purporting to show that the standards could be weakened and cities could still achieve air quality goals. Well, we looked at the administration's assumptions and saw that they had made overly optimistic projections about how rapidly cars deteriorate. We didn't have computers back then, so I used my pocket calculator to figure our what the administration's proposal really meant. It was a typical NRDC effort, with us scrambling to get the information together at the last minute before an important committee vote. The day before the vote, we called a press conference. Senator Pete Domenici had a key vote on the committee, so we spent a lot of time with the press from Albuquerque, and sure enough, that night the evening news in Albuquerque ran a report about a federal proposal on carbon monoxide that could mean that people there would never breathe clean air. Domenici was livid. I was in the committee room the next day and he pointed a finger at me and said, 'You'd better be right on this.' The committee voted against weakening the standard, and ordered a staff inquiry into the differing analyses. The inquiry cook several months, but in the end they couldn't refute our findings."</t>
  </si>
  <si>
    <t>Bob Adler, senior staff attorney, clean water project: "Before I came to work at NRDC, I spent three years living and working in Alaska. Having kayaked through Prince William Sound before it was despoiled by Exxon's folly, and having backpacked in the solitude of the Arctic National Wildlife Refuge, it means a lot to me personally to be part of NRDC's efforts to save the wildlife and wilderness of Alaska. Long before the Exxon Valdez dumped eleven million gallons of North Slop crude into pristine Alaskan waters, NRDC was working to protect sensitive areas of the state from oil and gas development. We've labored for years, in the courts and in Congress, to prevent oil drilling in Bristol Bay, one of the world's largest salmon fisheries and habitat for internationally-significant populations of birds, whales, and other marine mammals. In our report Oil in the Arctic, we exposed the oil industry's pitiful compliance with laws and regulations that were designed to protect Alaska's fragile environment. Now we're in court challenging the Interior Department's incredible recommendation that Congress allow full-scale oil development in the Arctic National Wildlife Refuge - the only sanctuary in North America for a complete spectrum of arctic ecosystems, and the annual birthing grounds for the 180,000-head Porcupine Caribou Herd. And we are working with other groups to make sure that Exxon pays fully for its actions, and that such a tragedy never happens again."</t>
  </si>
  <si>
    <t>Tom Cochran, senior staff scientist: "It's funny how something as significant as our test ban verification work started out as a whim. A few of us were sitting in my office one day-it was early 1986; we had just finished a report on secret U.S. nuclear tests, and we were talking about how difficult it was to get hold of that information. Someone joked that what we really needed was to set up our own seismic stations near the Nevada test site. That didn't seem very plausible or even sensible, but the idea rather quickly developed into something quite different - a way to try to alter the debate on a comprehensive nuclear test ban treaty. Every U.S. president from Eisenhower to Carter had sought such a treaty - the stumbling block had always been verification. Reagan was the first president to actively oppose a comprehensive test ban. Meanwhile, Gorbachev had taken the psoition that verification was possible, and had declared a moratorium on Soviet nuclear arms testing the year before. So, we decided to set out to prove that a test ban could be verified, and at a meeting in Moscow with scientists from the Soviet Academy of Sciences, we proposed that the Soviet Academy join us in setting up seismic monitoring stations near the nuclear test sites in both countries. Within five days they took us up on our proposal."</t>
  </si>
  <si>
    <t>Preface</t>
  </si>
  <si>
    <t>Pause a moment before you read this report. Take a deep breath-and consider for a minute the air you breathe and the water you drink. Then think of the intense, mystical beauty of an unspoiled coastline or forest. Imagine holding a child's hand in yours, and cry to picture the Earth that our children will inherit from us. The work of the Natural Resources Defense Council touches all of our lives. It is as basic as protecting our air and water, and as profound as preserving nature, our children's future, and the future of the Earth. For twenty years, the court cases we have fought and won, the research we have conducted and the reports we have issued, the laws we have helped to pass and to enforce, the work we have doggedly pursued with government agencies-all of this has amounted to one endeavor: protecting our small planet's unique ability to support life. This is the story of that endeavor. It is the story of NRDC, told in the words of NRDC staff, trustees, and members. It is a celebration of NRDC and its accomplishments and innovative solutions for the future. And it is a celebration of the environmental movement, and of the variety. of life on Earth itself.</t>
  </si>
  <si>
    <t>Richard Ayres, senior staff attorney, clean air project: "When I first read the 1970 Clean Air Act, I realized immediately what a visionary law it was. There were standards for public health, and provisions giving the government real power to control air pollution. But if the law was to really accomplish anything, we knew that we'd have to become deeply involved with EPA's regulation writing. Under the law, the states were told to submit pollution control plans co the EPA, and if the states' plans were inadequate, the federal government was given the power to enforce the law. So we reviewed every state plan that came in, and began a program of litigation based on what we found, overturning the EPA's approval of several deficient plans and shaping the practical meaning of the law. During the Reagan years we were forced to defend the law against hi administration's misguided assault, and it wasn't until the end of 1989 that we were finally in a position to strengthen the law to address the threats of smog, acid rain, and toxic pollutant. Of course, then the next round of hard work start for NRDC: making sure that the new law is implemented correctly."</t>
  </si>
  <si>
    <t>Problems with our Atmosphere</t>
  </si>
  <si>
    <t>Worldwide each year we add 6 to 8 billion tons of carbon to the atmosphere by burning fossil fuels and destroying forests. The resulting carbon dioxide is the main "greenhouse gas" - responsible for about half of the overall global warming effect. The United States alone produces 23 percent of the gases that cause the greenhouse effect. Carbon dioxide is absorbed by living forests, but additional carbon dioxide is released when forests are burned or cut down. Today, forests around the world are being destroyed at a rate of about 26 million acres every year - an area the size of the state of Ohio. If we continue to produce greenhouse gases at the current rate, the global average temperature could be 3 to 10 degrees warmer sometime in the first half of the next century. Ocean levels could rise by as much as 3 feet by the year 2050, submerging up to 80 percent of U.S. wetlands, 15 percent of Egypt's arable land, and 11 percent of the nation of Bangladesh. Over the next eighty years, more than 150 million additional people could get skin cancer in the United States alone if ozone-depleting chemicals are not phased out.</t>
  </si>
  <si>
    <t>Problems with Our Air</t>
  </si>
  <si>
    <t>More than 100 million Americans live in urban areas where the air is officially classified by the EPA as unsafe to breathe. Each year, more than 50 millino tons of sulfur and nitrogen oxide pollutants are pumped into the sky over North America. The bulk of these emissions stem from large coal-fired power plants that, in 1990, are still allowed to operate without any sulfur and nitrogen oxide air pollution controls whatsoever. Large factories alone release more than 22 million poounds of toxic pollutants into the air each year. Roughly three-quarters of the largest sources operate without any end-of-the-pipe air pollution control devices. In the early 1980s, there were more than 11,000 toxic chemical accidents in the United States, resulting in 309 deaths, injury to more than 11,000 people, and evacuation of half a millino people from homes and workplaces. Seventeen of the accidents exceeded the toxicity potential of the Bhopal accident, but did not result in catastrophe because of favorable weather and other circumstances. Rain ten to twenty times more acideic than unpolluted precipitation falls over large parts of the Eastern United States. The most acidic rain falls on the Midwest, where much of the pollution is generated.</t>
  </si>
  <si>
    <t>Frances Beinecke, trustee and former member of the staff: "NRDC was originally modeled after the NAACP Legal Defense Fund, but with a difference. We realized early on, for instance, that it would be crucial to work not just in court, but in the administrative process as well, where the meaning of environmental laws would be determined. And we learned quickly that it isn't enough to win lawsuits. We've won what seems like zillions of lawsuits, but even when we win a case we don't always win on the larger issue. So there's been an evolution, and now we're a multifaceted organization using every tool we can to bring about change: the policy process, the media, Congress, the court. Probably one of the most important changes has been developing our membership. If you don't have a constituency, you're just another 'expert,' and Congress can choose to listen to you or not. But if you have constituents, Congress has to listen. We now have a loyal, educated, committed membership-we know from our research chat they are a positive group who didn't join us out of fear, but out of the knowledge chat we can do something about the environment."</t>
  </si>
  <si>
    <t>Since NRDC was founded, it has led efforts to protect the environment and public health from pollution of the air in all its forms-from the auto emissions and toxic industrial pollution that lead to urban smog, to the emission of ozone-depleting chemicals and greenhouse gases that are causing global warming. NRDC was one of the first environmental organizations in the country to tackle the problems of acid rain and global warming: a 1972 RDC lawsuit was the first to raise the issue of acid rain in the federal court, and in 1989 NRDC argued the first case in a federal court of appeal that challenges a government action for failure to address the impacts of global warming. In a settlement of a 1977 NRDC lawsuit against the Tennessee Valley Authority, the TVA agreed to the largest air pollution clean-up program in history, cutting its sulfur dioxide pollution by more than one million tons annually and reducing by 4 percent nationwide the pollution that causes acid rain. In 1987, NRDC won a precedent setting court decision that EPA standards for toxic air pollutants must be based on health protection, not cost-benefit analysis.</t>
  </si>
  <si>
    <t>Problems with Our Public Lands</t>
  </si>
  <si>
    <t>In 1987, the timber industry in the Pacific Northwest was logging and estimated 170 acres of ancient forest each day - an equivalent of one hundred and twenty nine football fields. The Greater Yellowstone Ecosystem, the area including and surrounding Yellowstone and Grand Teton Naitonal Parks, may be the largest remaining intact ecosystem in the United States. But much of this area, managed largely by the U.S. Forest Service, is open to logging, road building, oil and gas development, and other development. Of the 736,560 acres of roadless lands that conservationists have proposed for wilderness designatino, Forest Service plans would designate less than 8 percent as formal wilderness. Taxpayers will lose over 2 billion dollars over the next decade as a result of Forest Service timber sales that are “below cost.” Forest Service plans call for significantly expanded logging on sixty-one of the seventy-three national forests that consistently lose money on timber sales. Biologists estimate that as little as 5 to 10 percent of the original old growth forests remain in the Pacific Northwest. Forest Service plans call for nearly half of these ancient forests to be logged.</t>
  </si>
  <si>
    <t>The Toxics Threat</t>
  </si>
  <si>
    <t>Some 2 billion pounds of pesticides are used on crops in the United States every year. The EPA is legally required to set limits on the residues of the toxic chemicals that remain in our food supply “to the extent necessary to protect the public health.” But the law has been carried out so poorly that in 1987 the EPA itself called pesticides in food one of the nation’s most serious health and enviornmental problems. There are some 70,000 chemicals used in commerce today. Ninety percent of them have never been subjected to any testing that is remotely adequate for determining their human health effects. Toxics leaking from municipal landfills are contaminating drinking water supplies, rivers, and streams in thousands of communities across the United States. In New York alone, approximately 2 million gallons of contaminated liquid leaches out of the New York City landfill into waterways every day. There are now 30,000 superfund sites in the United States - areas that the government recognizes as so contaminated by toxics that they will present serious public health threats unless they are cleaned up in the near future.</t>
  </si>
  <si>
    <t>The Nuclear Threat</t>
  </si>
  <si>
    <t>The U.S. Department of Energy’s nuclear weapons production complex employs nearly 100,000 people at seventeen major sites in thirteen states. Within this complex, there are more than three thousand radioactive, chemical, and solid waste sites, and hundreds of contaminated buildings. The cleanup costs could easily exceed $100 billion - which represents almost $2 million for each warhead produced, and more than what was spent to put a man on the moon. The D.O.E. wants to spend $50 billion more on a whole new generation of nuclear weapons plants, including several new reactors. Between them, the United States and Soviet Union have more than 50,000 nuclear weapons, equal to 15 billion tons of TNT, or about three tons for each person on Earth. Under the proposed START treaty, the United States and Soviets will withdraw some 10,000 older warheads from their arsenals. They are now working on developing more than two dozen new, more lethal nuclear weapons. In the past forty-four years, the United States has conducted more than 920 nuclear tests, and the Soviets 640 - an average of one test every ten days.</t>
  </si>
  <si>
    <t>NRDC'S pesticides and toxics projects have focused much-needed public attention on the health risks posed by pesticides in the food supply and by the use and disposal of toxic industrial chemicals. NRDC halted the EPA practice of closed-door meetings with industry representatives in setting pesticide regulatory policy, and helped pass federal pesticide legislation that require comprehensive testing of pesticides for health defects. We also helped secure the phase-out of electrical transformers containing carcinogenic PCBs and a ban on asbestos brake lining. As a result of two successful NRDC lawsuits, EPA now requires the chemical industry to test and set standards for a long Iist of potentially toxic compounds. Our research and advocacy has helped to promote waste reduction as an alternative to hazardous waste disposal. And in a dramatic coup in 1989, NRDC's groundbreaking report on pesticides in children's food and a major public education effort, with the help of Meryl Streep, helped to mobilize the country against dangerous pesticides in the food supply, and led to the worldwide removal of the potentially cancer-causing chemical Alar from use on food.</t>
  </si>
  <si>
    <t>Dan Lashof, senior project scientist, Atmospheric Protection Initiative: "In trying to grapple which a huge scientific problem like global climate change, obviously it's impossible to predict with absolute certainty what will happen over the next fifty or a hundred years or beyond. But if we wait to take action, it may be too late. The stakes are too high; we have to act immediately to reverse the destruction of the Earth's atmosphere. There is a host of things we can do, including reducing carbon dioxide emissions by halting the massive logging in our publicly-owned forests. And we can use energy more efficiently-which makes good environmental and economic sense. By improving the energy efficiency of three million refrigerators, for instance, we could save enough electricity to eliminate one $600 million coal fired power plane - thus saving hundreds of millions of dollars, while simultaneously preventing new carbon dioxide emissions. Installing electricity-saving devices widely in homes and businesses could shut down more than 200 coal-burning power planes and would reduce carbon dioxide emissions from utilities by one-third."</t>
  </si>
  <si>
    <t>David Goldstein, senior staff scientist, energy project: "I think one of the most significant accomplishments of NRDC's energy work has been showing that economic and environmental goals are usually complementary. The best way to reduce energy use-which is the chief cause of global warming-is to invest in new technologies for efficiency. The return on these investments is usually 30 to 100 percent per year or better. What's more, producing and installing new conservation products presents immense new business opportunities. In our work we try to identify who are the winners from new policies designed to save energy, or who could become the winners if policies are changed. Often, these interests have worked with us in developing ways to improve energy efficiency. Unfortunately, though, industry often fails to recognize new opportunities, or prefers the security of sticking with its old practices. Ironically, that means that NRDC is often opposed in energy standards debates by the very interests that stand to gain the most by being environmentally responsible."</t>
  </si>
  <si>
    <t>Problems with Our Water</t>
  </si>
  <si>
    <t>Every year in the United States we dump 5 trillion gallons of industrial wastewater and 2.3 trillion gallons of sewage into our coastal waters. These wastes include well over 1 billion pounds of dangerous toxic pollutants that contaminate our seafood and drinking water. In 1985, fishing in nearly one-third of the productive shellfish areas in the United States was limited, due to actual or potential contamination by sewage or other pollution. At least half of the nation’s water pollution is caused by poison runoff from places like city streets, farms, building sites, and parking lots. The EPA has found at least sixty-seven toxic pollutants in urban runoff. Even golf courses are a source of poison runoff; the average golf course uses two and a half times the chemicals per acres as farms do. Every year an estimated 100,000 marine mammals, such as seals and sea lions, and thousands of birds die from ingesting or becoming entangled in plastic litter that washes up on beaches.</t>
  </si>
  <si>
    <t>"To me, one of the most striking symbols of how NRDC's cooperation with Soviet scientists really touches people's lives occurred in July 1989 when an NRDC group became the first Westerners ever permitted to visit the Soviets' Kyshtym nuclear weapons production complex in the Ural Mountains. Two of the site's five reactors have been shut down, including one they call 'Anotchka,' or 'Little Anna,' which produced the plutonium for the first Soviet atomic bomb in 1949. Today, 100,000 people live and work at Kyshtym, a facility so secret that it doesn't appear on any Soviet maps. On our arrival, we were approached by an elderly couple, and the man said to us, 'I am seventy-five years old and I've worked almost my entire adult life building nuclear weapons. I'm just glad I've lived long enough to see Americans come in here, because now maybe we can put an end to this senseless arms race. '" -Jacob Scherr, senior staff attorney with NRDC's nuclear project</t>
  </si>
  <si>
    <t>Problems with Energy Production and Waste</t>
  </si>
  <si>
    <t>Between 1973 and 1988, U.S. electric utilities doubled their annual consumption of coal - one of hte biggest causes of acid rain, global warming, and respiratory ailments. Even though 78 percent of American voters believe that new cars should average 45 miles per gallon by the year 2000, the federal government still requires what it did in 1985 - 27.5 MPG. Seventy-five percent of the energy that goes into lighting U.S. buildings is wasted by inefficient bulbs and ballasts, poorly designed fixtures, and misdirected illumination. Because of safety and financial problems, one hundred and fifteen nuclear power plants have been abandoned before completion. This misdirected investment has cost more than $20 billion. The amount of energy currently wasted by American cars, homes, appliances, and mass transit systems equals more than double the energy potential from oil and gas reserves in all of the Alaskan lands and the U.S. Outer Continental Shelf that have not been leased for energy development.</t>
  </si>
  <si>
    <t>"Air pollution is the accumulation of many apparently unconnected things: many thousands of large and small businesses across the country going about their daily business, from the major industrial polluters down to the corner dry cleaner... people in hundreds of new condominiums in Aspen all burning wood in their fireplaces... taxis in New York snarling traffic when they pick up or drop off passengers. It's easier to understand this concept in an area like garbage disposal; people are only now beginning to understand that what gets tossed into the kitchen garbage pail today leads to tomorrow's newspaper headlines about a waste incinerator going up in the community, or a garbage barge that can't find a place to dump its cargo. Well, there's the same problem with what we put into the air - our actions are catching up with us from the local level to the global." - David Hawkins, senior staff attorney, clean air project</t>
  </si>
  <si>
    <t>Dan Reicher, senior staff attorney: "One of the great ironies of our time is that the U.S. nuclear weapons program, which is supposed to assure our national security, is instead threatening the well-being of millions of Americans who live in the shadow of the bomb planes. It takes real courage for people to speak out about dangerous and dirty warhead production facilities in places like South Carolina, Idaho, and eastern Washington, where the economies are so heavily dependent on bomb-making. The heart and soul of our efforts is working closely with individuals and groups at the grassroots. We are starting not only to clean up massive contamination and to reduce the risks of catastrophic accidents, but also to cause a fundamental shift in the way this country thinks about national security. One result of our work is that our society is finally coming to terms with the true costs of preparing for nuclear war."</t>
  </si>
  <si>
    <t>Jacki Warren, senior staff attorney, toxics project: "NRDC has worked for years for a preventative approach to protecting people against toxic substances like asbestos. The best way to do this is to reduce or eliminate exposures to toxic substances by controlling their use and environmental release, and by encouraging the development of safer materials. In the case of asbestos, which is known to cause cancer in humans, NRDC began in the mid-1970s to pressure various regulatory agencies to eliminate asbestos use and exposures. In 1989 we had our most significant success when the EPA announced a comprehensive ban and phase-out of more than 90 percent of asbestos uses by 1997. An NRDC petition was instrumental in persuading the EPA to include in the ban the largest remaining unregulated use of asbestos, in vehicle brakes and other friction produces. The phase-out will stimulate innovation in asbestos substitutes by creating a market for them."</t>
  </si>
  <si>
    <t>Johanna, senior staff attorney, public lands project: "When we first started this work, for all intents and purposes the public's lands were in the control, not of the public, but of the people who benefitted from them economically-livestock operators, hardrock miners, and the coal industry. They were the only people the Bureau of Land Management ever talked to. There was 110 way chat ordinary people, who might simply want to hike or fish there, could participate in decisions about how the lands would be managed-no matter how much they cared about them. Although we've succeeded in overhauling the government's process for making decisions on managing public lands, we still haven't succeeded in our ultimate goal admittedly not an easy one: getting the government to view its mission not merely as a custodial role, or as representative of the economic interests, but as the steward of these lands."</t>
  </si>
  <si>
    <t>David Doniger, senior staff attorney: "Once I tried to explain to my daughter, who was then three years old, what I do when I go to work every day. I told her I was trying to stop pollution - the smoke that comes out of the back of buses, that kind of thing. We were outside one day when a big bus rolled by, and she pointed at it and said, 'There's a smoky bus, Dad. Go get it.' It's hard toe xplain to a child - it's hard for me to understand - why it has to take so long to get a regulation out of EPA so that within eight or ten years new buses will have to be cleaner. But we worked hard and we did it. And starting next year, those new buses should start to hit the streets."</t>
  </si>
  <si>
    <t>David Wirth, senior staff attorney: "Industrialized countries like the United States, with the highest emissions of greenhouse gases, clearly have a huge responsibility to cut those emissions. But we also have to work to help developing countries avoid future unnecessary increases in their emissions. Right now, tropical deforestation is the chief source of greenhouse gas emissions in the Third World. Meanwhile, the World Bank is the single largest investor in the Third World, and many of its billions of dollars in loans wind up supporting projects that destroy millions of acres of forests. NRDC has worked to get the World Bank to establish an environmental department as well as standards for tropical forest protection. Now we are busy monitoring the Bank's loans to make sure that they don't support environmentally destructive projects."</t>
  </si>
  <si>
    <t>"For me, and for most of us, no place on Earth holds more fascination than where land meets sea. Coast, beach, shore, and tidepool - no matter what we call it, our coastline is a source of beauty and wonder: Palmettos rustling along the South Carolina shore, whooping cranes basking in the warmth of Gulf Stream waters, surf splashing on the beach at Malibu, and the Lights of Manhattan reflected in a river bound for the sea. No wonder most of us strive to live close to these waters. They sustain us, spiritually as well as physically. The sea is life's genesis, and in some deeply instinctive way we flock to our primordial birthplace." - -Jean-Michel Cousteau, The Cousteau Society, from the foreword to NRDC's Ebb Tide for Pollution</t>
  </si>
  <si>
    <t>Richard Ayres, senior staff attorney, clean air project: "There has always been a split of sores in the environmental movement between the visionary side - the mystical side, if you will - and the practical. The role of NRDC, I think, is to bridge the gap, to get environmental policy written and enforced to carry out the visionary side. And our work is evolving. The environmental movement used to be viewed as a nice sidelight-protecting the birds and the bunnies- while the really serious issues were the stock market and the economy. Today that kind of thinking is out the window. Now we're addressing the habitability of the planet itself. Far from being a side issue, environmental work is the critical work today."</t>
  </si>
  <si>
    <t>Linda Lopez, director of membership: "One thing that's particularly satisfying about my job is the chance to get to know NRDC members individually, even now with more than 125,000 members. Through the phone calls and letters we get every day, my staff and I get to hear firsthand what a difference NRDC makes in people's lives - how our work on pesticides helps parents feel that they can provide their children with safe food, for instance, or what it means when a nature area that someone has loved for years will stay that way because of NRDC's work. And it's marvelous to watch how one member who is excited about our work shares that excitement with others, and gets them to join us."</t>
  </si>
  <si>
    <t>"In terms of the wide open spaces that we talk about in the myths of America, most of the country's remaining open spaces are publicly-owned lands. The federal Bureau of Land Management manages more wildlife habitat and open land than any other agency in the nation or the world. But our open spaces are vanishing; they're being eaten up by housing developments, parking lots, and shop- ping centers. At the same time, we're threatening to destroy much of what's left of our public range lands and forests with mining, overgrazing by livestock, and excessive logging. When we allow this to happen, we're inevocably losing something that this country has always said it values enormously. " -Johanna Wald, senior staff attorney, public lands project</t>
  </si>
  <si>
    <t>David Edelson, senior staff attorney, forestry project: "The ancient forests of California and the Pacific Northwest are practically all that remain of the vast virgin forest that blanketed much of the country when the first seeders arrived. These forests provide essential habitat for rare and threatened species like the spotted owl and the fisher, and they provide cold, clear water for abundant trout, salmon, and steelhead populations. Bu, the huge trees that make up these ancient forests are highly valued for lumber, and the timber industry is putting enormous pressure on the Forest Service and the Bureau of Land Management to log the remaining stands. NRDC is using every tool we have - litigation, administrative actions, and advocacy- to keep this from happening."</t>
  </si>
  <si>
    <t>Tom Stoel a founding staff attorney, now senior staff attorney with NRDC's international program: "NRDC established an international program back in 1973-well before the broader environmental movement was aware of the global implications of environmental problems. Among other accomplishments, we've succeeded in making the U.S. Agency for International Development a force for environmental protection in the Third World. We've even persuaded Congress to force AID to use its leverage to help developing countries cut their emissions of greenhouse gases. This translates into concrete improvements in the environment and in people's lives: in parts of the world dangerous pesticides are not being used, forests are still standing, and environmentally damaging projects have been abandoned because of NRDC's work."</t>
  </si>
  <si>
    <t>Laura King, senior staff scientist: "We have no right asking Brazil and the rest of the world to stop the destruction of their rain forests if we aren't willing to protect our own tropical forests in Hawaii, Puerto Rico, and the Virgin Islands. The evolution of species in these island ecosystems far surpasses what Darwin found in the Galapagos Islands. But the rare species of America's tropical forests are extremely vulnerable to the activities of man-nearly a quarter of the endangered species in the United Scares are found in Hawaii alone. NRDC is working to save the forest habitat of these species, both for their scientific value and for the sheer wonder of their existence."</t>
  </si>
  <si>
    <t>Kaid Benfield, senior staff attorney; "I remember my first business trip for NRDC. Another NRDC attorney and I went up to Oregon to meet with a forest economist. It turned out the 'office' for the weekend was a cabin deep in the back country, surrounded by about three feet of snow. We slept on the floor and rode around the Siskiyou National Forest on a half-track left over from World War II, talking about forest silviculture and economics. A few times we almost slipped off the road into the canyon. That's when I realized that working at NRDC wouldn't be anything like working at a Washington, D.C. law firm!"</t>
  </si>
  <si>
    <t>James Thornton, senior staff attorney: "I initially worked as a law fellow at NRDC, then did a stint in a Park Avenue law firm, out in the wilds of corporate America, and returned to help launch NRDC's citizen enforcement project against corporate water polluters. When I took on that project, I grew up professionally. I had had very little litigation experience, and within six months of starting the enforcement project, I had forty federal court cases going. The training was the best there is - I had always knew I had someone to turn to who had great depth of experience. The lessons went very deep for me."</t>
  </si>
  <si>
    <t>"When NRDC launched its pesticides project in the early 1980s, many people didn't consider pesticides to be an urgent environmental issue. One of the most satisfying things about working on this project has been to watch it become not just a frontline environmental issue, but a household issue. As just one indication of how far we've come, when we first started out, our most ambitious goal was to gain public access to data on how pesticides were regulated. Now we're working for state and federal legislation to phase carcinogenic and reproductive toxins out of the food supply " - Lawrie Mott, senior staff scientist, NRDC's pesticides project</t>
  </si>
  <si>
    <t>Allen Hershkowitz, senior staff scientist: "At NRDC we take the view that burning paper in incinerators is the U.S. equivalent of torching forests. So in addition to making our new headquarters a model of energy efficiency, we've made all of our offices into models of how waste recycling can work. We don't just recycle paper, but bottles, cans, and batteries as well. And in our new offices we made an all-out effort to avoid the toxic chemicals that are commonly used in new materials such as carpeting. The point isn't just to protect our health, but to demonstrate chat we can do without these chemicals."</t>
  </si>
  <si>
    <t>For fifteen years, NRDC has had a unique project on the urban environment. The urban environment project staff relentlessly pressed the Environmental Protection Agency for more than a decade to eliminate airborne lead pollution by phasing out lead in gasoline - considered to be one of the most significant accomplishments in the EPA's history. And NRDC has led the fight to renew and strengthen the federal Clean Air Act, providing the leadership for the National Clean Air Coalition. As The Washington Monthly has put it, "EPA staff members say NRDC lawyers know more about the Clean Air Act than anyone else, including most EPA lawyers."</t>
  </si>
  <si>
    <t>"Critical to solving most of the major environmental problems today-including global warming, acid rain, and nuclear wastes-is the need to deliver services to society with less energy use. What people value are economic growth and quality of life; the amount of energy used to maintain them is really a matter of sublime indifference. One of NRDC's chief accomplishments has been proving that we don't have to make a choice between environmental degradation and 'doing without.' Instead, we're showing how to get more work from less energy." -Ralph Cavanagh, senior staff attorney with NRDC's energy project</t>
  </si>
  <si>
    <t>Lisa Speer, senior staff scientist, coastal project: "NRDC insists on maintaining very high standards in its scientific work. That, plus the fact that scientists coming to work here have to quickly learn about the law, makes this work very challenging and creative. It's also very satisfying to see our scientific analysis put to work to achieve real-life, tangible results. Back in 1981, for instance, Congress placed 700,000 acres of federal offshore areas off limits to oil development; by 1990 Congress had expanded that protection to cover 84 million acres."</t>
  </si>
  <si>
    <t>Kaid Benfield, senior staff attorney, forestry project: "One of the things I like best about NRDC is how we work with other organizations. In our forestry cases we represent groups like the Wilderness Society, National Audubon Society, Sierra Club, Defenders of Wildlife, and a host of others. These organizations are also doing great work, and I find that our skills often complement one another's and that we learn a lot from each other."</t>
  </si>
  <si>
    <t>Pattie Sullivan, NRDC administrator: "People often ask me how I've been able to stay in the same job in the same place for so long. There are really two reasons - NRDC has grown and changed and prospered so much that the managing of it is still a new job every year. I also can't imagine a greater luxury than working with the people here; their intelligence, commitment, and goodwill are amazing."</t>
  </si>
  <si>
    <t>"Humanity is conducting an unintended, uncontrolled globally pervasive experiment whose ultimate consequences could be second only to a global nuclear war. The Earth's atmosphere is being changed at an unprecedented rate by pollutants resulting from human activities, inefficient and wasteful fossil fuel use and the effects of rapid population growth in many regions. These changes represent a major threat to international security. " -Toronto Conference on the Changing Atmosphere, June 1988</t>
  </si>
  <si>
    <t>Lynne Edgerton, senior staff attorney: "Within fifteen years, there will be six million more people in the Los Angeles area. Without careful planning, that will mean 50 percent more traffic, 50 percent more pollution, 50 percent more trash, and 50 percent more waste flowing into our bays. But Los Angeles can tackle its pollution and develop model programs for an urban environment. That's why NRDC is here."</t>
  </si>
  <si>
    <t>Pesticide Policy Reform</t>
  </si>
  <si>
    <t>1988 NRDC Annual Report</t>
  </si>
  <si>
    <t>NRDC's Pesticides Program aims to improve public health by reducing exposures to toxic pesticides and by fostering increased public demand for safe food. A strategy combining legislative and educational efforts, as well as litigation, is proving to have a notable impact. Public response to Pesticide Alert: A Guide to Pesticides in Fruits and Vegetables, by staff scientist Lawrie Mott and research associate Karen Snyder, verified what NRDC has been saying for many years: Americans are worried about the hazards posed by pesticides in food. They realize that the government is not protecting them, and they want to know how best to protect themselves. Pesticide Alert, for the first time, provides consumers with information on pesticides found on fruits and vegetables, what the known health risks are, and how to reduce those hazards. The first printing of twenty-five thousand copies sold out soon after Mott completed a nationwide media tour. Her campaign produced a host of articles, editorials, and radio and television interviews that educated many people who were perhaps unaware of the risk. Across the country, several supermarkets are responding by providing organically grown produce and using independent testing services to detect pesticides on produce. A companion report on the potential health risks of pesticides in preschool childrens' diets, prepared by Brad Sewall and Robin Whyatt, is scheduled for release in early 1989. It documents an elevated risk of cancer in preschoolers, and urges major changes in the way EPA establishes permissible pesticide residue limits. The key to a safer food supply lies in reauthorization of the Federal Insecticide, Fungicide, and Rodenticide Act (FIFRA). Intensive, final hour lobbying by NRDC attorney Janet Hathaway and actress Meryl Streep helped to ensure enactment of legislation that will substantially strengthen FIFRA. The new law will require pesticide manufacturers to help fund the evaluation of each pesticide's health and environmental effects, and repeals the requirement that EPA purchase all stocks of pesticides suspended from use. The new legislation is a significant step on the long road to pesticide reform, but it does not adequately control pesticides. Hathaway will continue to press for additional legislative changes to protect groundwater from contamination and to ensure that pesticide residues do not pose health threats. The Pesticides Program staff is also working to strengthen California statutes that could set the pace for the nation. The Birth Defect Prevention Act requires that all pesticides used in the state be tested for their ability to cause cancer, sterility, miscarriages, birth defects, and other chronic diseases. It requires the California Department of Food and Agriculture to survey all pesticides used in the state, and identify all "data gaps" in inadequate health studies. The pesticide chemical industry must then do the testing necessary to fill in the gaps. Unfortunate\\ deadlines for both agency and industry compliance have passed with little action. NRDC attorney Al Meyerhoff has filed suit against the agency; if successful, full chronic toxicity testing of nearly half the pesticides used throughout the country will be done long before the EPA would require such testing. One of the most controversial state environmental laws on record, the Safe Drinking Water and Toxics Enforcement Act, or Proposition 65, was overwhelmingly approved by California voters in 1986. This sweeping measure prohibits human exposure, without warning, to toxic chemicals that present a significant risk of cancer or reproductive problems. It also prohibits contamination of drinking waler bv those chemicals. The goal of this citizen-sponsored initiative is to drive dangerous chemicals out of the environment, the home, and the marketplace by requiring warnings to consumers. Market forces could convince businesses to consider the use of safer alternatives. The Governor of California, George Deukmejian, has consistently tried to cut the heart out of the statute by issuing regulations that exempt most of the products it is supposed to cover. For the past year, Meyeroff has led the California environmental community’s litigation efforts to uphold the intent of Proposition 65. Three lawsuits now pending in the California courts have managed to hold off the governor’s hatchet for the time being. If successful, they will result in a strong toxics protection law for California consumers and a shining example for other states. Other pending NRDC litigation would also serve to strengthen policies governing all pesticides. We have challenged EPA’s approval of daminozide, which is applied primarily to apples to delay ripening. Daminozide poses a cancer risk to children, because they consume large quantities of apple products; the suit seeks to establish that the government may not permit cancer causing pesticides in food. Another suit is contesting a court decision to allow the use of dinoseb, which causes birth defects.</t>
  </si>
  <si>
    <t>To Our Members and Friends</t>
  </si>
  <si>
    <t>In the year just passed, the environment sent humanity a powerful message. During the long months of record heat, drought, and ocean calamities, we could almost hear the planet pleading with us. I am proud to report that we are answering those pleas with direct action. Many months before the heat wave of 1988 made "the greenhouse effect" a household phrase, the staff and trustees had begun to assemble the elements of our Atmosphere Protection Initiative. We are attacking the greenhouse effect in a variety of ways, developing the programs needed to protect the world's climate. The first achievement of our program is a new "anti-greenhouse" agreement under which RDC and the Soviet Academy of Sciences will demonstrate how energy efficiency can reduce production of greenhouse gases. That agreement was made possible by our ongoing work with the Soviet Academy to demonstrate how seismology can verify compliance with a nuclear test ban. The Nuclear Test Ban Verification Project reached a dramatic point in April when seismologists detonated simulated nuclear explosions in the Nevada desert. Each blast was successfully recorded at our seismic monitoring stations, validating our argument that verification should pose no obstacle to an international test ban agreement. Pioneering work in international agreements has become an important complement to NRDC's consistent legal advocacy on behalf of America's natural resources. The cover of last year's annual report showed caribou grazing in the Arctic National Wildlife Refuge. The refuge was then in imminent danger, threatened by the Interior Department's plans for oil development. Environmentalists rallied and Congress halted the plans. It is far soon to declare victory, but we are very proud of our work to preserve this pristine area. The Arctic Refuge is a touchstone for the entire environmental movement, and NRDC's part in the fight to preserve it is emblematic of the role we've filled for eighteen years. We moved quickly on all fronts, urging Congress to consider wilderness legislation, while helping to block pro-development bills. The staff published a stunning report, Oil in the Arctic, exposing the damage already done by oil development at nearby Prudhoe Bay and warning of similar consequences for the refuge. We followed up with legal action, filing Clean Water Act enforcement suits on oil companies now operating at Prudhoe Bay. Eighteen years of environmental advocacy have taught us many lessons and we apply that experience every day. In these many years together we have forged a staff of dedicated professionals who are acknowledged as the best in the business. Several of our staff were honored this year by their peers. Lisa Speer received a commendation from the Natural Resources Council of America for Oil in the Arctic; Richard Ayres was honored by Yale Law School as an alumnus who has made an "outstanding contribution to public interest law; Justin Ward received the 1988 American Farmland Trust Agricultural Conservation Award; and Dr. Thomas Cochran was presented the American Physical Society's Slizard Award. In addition, the United Nations Environment Program selected NRDC for special honors, and the Washington Monthly cited NRDC as one of the five best public interest groups in America. As we approach our twentieth anniversary in 1990, it is a great pleasure to see that NRDC has grown to nearly ninety-five thousand members, with a thriving staff and an accomplished board of trustees. There are some notable changes on the board this year. Senator John C. Culver departed and Gifford B. Pinchot became an honorary trustee. Robert Curvin moved on to the Ford Foundation. Taking their places will be Lucy Blake, executive director of the California League of Conservation Voters; Frederick W. Terry, a partner with Sullivan and Cromwell; and John E. Echohawk, executive director of the Native American Rights Fund. The duty of defending our environment has become an ever more complicated task. We have grown to meet the demands of this defense, and your confidence and participation have made our efforts possible. On behalf of the trustees and staff, we thank you. - John H. Adams, Adrian W. Dewind</t>
  </si>
  <si>
    <t>The Urban Environment: Making Progress in New York City</t>
  </si>
  <si>
    <t>The Urban Environment Program, directed by Eric A. Goldstein, is a unique undertaking for a national environmental organization. For more than a decade, the mission of this program has been to improve environmental quality in the nation's most densely populated metropolis, ew York City, and to develop solutions that could be applied in other urban areas. Over the years, our team of lawyer and urban specialists paved the way for the multi-billion dollar rebuilding of the region's transit system, brought successful litigation to increase shorefront parklands, and spearheaded nationwide reductions in toxic gasoline lead. During the summer of 1988, ozone smog in the New York-New Jersey region peaked at the highest levels seen in the last decade. Millions of residents in these two states alone were regularly breathing unhealthy air. In the wake of our successful 1987 court actions directing officials in both states to implement clean air strategies without further delay, RDC worked to insure that smog control measures ordered by the courts were actually implemented. Our staff testified at numerous administrative hearings and our attorneys turned back petroleum industry appeals of the federal court rulings. In one of the summer's few air quality bright spots, several pollution reduction strategies, including controls on escaping gasoline fumes at thousands of service stations were finally being put into place. Another air pollution milestone was put into effect this spring. Six low-polluting methanol-powered buses began rolling on New York City streets to test whether alternative fueled vehicles can replace the smoke diesel buses that pour noxious pollutants into urban air. This demonstration project, an outgrowth of an NRDC case settlement, and a similar experiment involving buses running on natural gas are being closely monitored by NRDC. If successful, their pilot projects could lay the foundation for the eventual phase-out of diesel-powered buses in heavily polluted urban areas. This was also an active year on the solid waste front. In the spring, RDC headed up an environmental coalition that released A Solid Waste Blueprint for New York State. In late summer, the New York State Department of Environmental Conservation announced adoption of comprehensive new rules on recycling, incineration, and landfilling activities. The rules incorporate several key NRDC recommendations, including tighter recycling mandates for local communities, and one of the nation's first standards to limit incinerator emissions. Meanwhile, RDC supplied the legal firepower in a year-long administrative permit challenge to the first of several proposed new garbage burning plants that would surround New York City. A decision in this important proceeding is pending. Finally, we added an important new weapon to our urban environment arsenal this year. With assistance from the J.M. Kaplan Fund, we established an Urban Law Center to confront the environmental effects of real estate development in New York City. Unchecked residential and commercial development, which can have adverse impacts on air, water, transportation, parks, open space, and community character will now be met head on by advocates for responsible, controlled development. Two attorneys have been hired to staff the center: Mitchell Bernard, who spearheaded the last round of successful litigation against the Westway highway in New York City, and Katharine Kennedy, a recent Harvard Law School graduate.</t>
  </si>
  <si>
    <t>Public Land and Natural Resources: National Forest Management</t>
  </si>
  <si>
    <t>From New Hampshire' White Mountains to California' Sierra Nevada, the 156 national forests constitute a rich natural resource. But the future of nearly every one of those fore t i now at stake. The Forest Service is currently preparing new management plans for each fore t-plan that will guide logging, road development, wildlife habitat, and recrea- tional opportunities for the next fifty years. Many of the plans used so far have been heavily skewed toward commercial development at the expense of environmental values. This year, NRDC's Forestry Program increased its efforts to influence this critical planning process. Attorneys Kaid Benfield, David Edelson, and Jame Thornton, and resource specialist Justin Ward are working with a network of local activists, dentists, and attorneys to examine the plans for more than twenty-five national forests. In one prominent case, NRDC is representing seventeen local and na- tional groups and individual in challenging the management plan for the Gallatin National Forest in Montana. The Gallatin is part of the Greater Yellowstone Ecosy tern, one of the last sizable intact ecosystem in the nation, and provides critical habitat for grizzly bears and elk. The management plan threatens to spoil the integrity of the forest with extensive road building, oil and gas leasing, and below-cost timber sales. NRDC's in-depth administrative appeal of the plan seeks widespread restrictions on development and protection of wild lands. Another significant case involve the Rio Grande National Forest in Colorado. NRDC provided local conservationists with technical support for an appeal that attempted to block extensive below-cost timber sales. The appeal was denied, so the local group initiated a lawsuit against the Forest Service, relying in part on precedents set in another NRDC case in Colorado. NRDC has intervened in the suit to ensure that the prece- dent is properly interpreted and preserved. Preservation of unlogged, ancient forests is a vital issue that affect many forest plans. Old growth forests in northern California and the Pacific Northwest are irreplaceable ecosystems that provide optimum habitat for the northern spotted owl and many other species. With a broad coalition of conservation groups, NRDC has filed lawsuit that seek to protect spotted owls under the Endangered Species Act and challenge the Bureau of Land Management's logging plans in southern Oregon; the latter case has already halted many planned timber sales. Other priority cases include the George Washington National Forest, where the Forest Service is rewriting the plan in response to an NRDC appeal; the Sequoia, where NRDC contributed to a challenge to abusive logging practices; and the Willamette, where the proposed plan would liquidate one of the largest remaining old growth forests. On the national level, the program staff continues to audit regulations that affect national forests, particularly the "umbrella" plan for overall management and congressional appropriations for below-cost sales. Of special concern this year is a Forest Service proposal to narrow the time frame allowed for appeals of management plans. NRDC is opposing these changes through various administrative and legislative channels.</t>
  </si>
  <si>
    <t>Environmental Law Enforcement</t>
  </si>
  <si>
    <t>NRDC's Citizen Enforcement Program was founded in 1982 to bring lawsuits against companies that are in violation of environmental statutes, on behalf of NRDC members. The program has investigated the records of thousands of companies in over twenty-five states, and prepared lawsuits against more than one hundred of the worst violators. The program has enjoyed a remarkable success rate. To date, all of the suits have been concerned with violations of Clean Water Act permits that limit pollutant discharges into waterways and sewage treatment plants. Most of the companies that NRDC has sued or negotiated with have agreed to comply with their permits, and over three million dollars in penalties has been paid to the United States Treasury, state environmental agencies, or third party environmental organizations. Last year NRDC reached a settlement unprecedented in size with the Bethlehem Steel Corporation for its pollution of the Chesapeake Bay. In addition to promising to comply with its discharge permits, the company agreed to pay $1.5 million in penalties. One million dollars was placed in an escrow fund for restoration and protection of the Chesapeake Bay, and the balance was paid to the U.S. Treasury. This year, NRDC received court approval to direct $200,000 from the escrow fund to the Trust for Public Land for the purchase of critical watershed areas near Chesapeake Bay, and $300,000 to Maryland authorities for model sewage treatment projects. In 1988, NRDC continued its court action against Gwaltney of Smithfield, a Virginia meat packing plant. In this case, NRDC obtained an assessment of nearly $1.3 million in penalties against Gwaltney for pollution of a Virginia river. The case has been important not only for stopping Gwaltney' s pollution, but also for establishing the right of citizens to bring suit under the Clean Water Act. It has been heard by the Supreme Court, twice by the Fourth Circuit Court, and twice by the trial court, which reaffirmed its original judgment. An additional appeal by the company to the Fourth Circuit has been filed. This summer NRDC sued ARCO Alaska Inc., for violations of the Clean Water Act in connection with its oil and gas drilling activities on the North Slope of Alaska. The case arose from NRDC's report Oil in the Arctic, which exposed the dismal record of environmental compliance in that region. Trustees for Alaska, the Northern Alaska Environmental Center, and the Alaska Center for the Environment ha\'e joined NRDC in the suit. While pursuing final judgments in these and other cases, the program's staff-attorneys James Simon, Nancy Marks, and Nora Chorover, and scientists Patrick O'Mallcy and Kim Locke have continued to bring new cases throughout the country. Suits have been initiated against polluters in New England, the Atlantic states, and the Great Lakes states. After six years of successful Clean Water Act enforcement, the program is preparing to move in new directions; we are now investigating citizen enforcement of other environmental statutes.</t>
  </si>
  <si>
    <t>The Nuclear Program: Nuclear Test Ban Verification Project</t>
  </si>
  <si>
    <t>NRDC's historic scientific exchange with the Soviet Academy of Sciences continued to break new ground as it entered it third year of operation. This project is setting the stage for a nuclear test ban by demonstrating that such an agreement can be effectively monitored using state-of-the-art seismic stations. Last March, as a result of RDC's efforts, the U.S. government finally granted unrestricted visas to the Soviet Academy scientists, allowing them to do field work here. This policy change opened the door to an experimental chemical explosion in Nevada in April. Just before the experiment, the Soviet team brought over their own monitoring equipment and established the first Soviet-equipped and operated seismic station ever on American soil. RDC and Academy scientists then detonated three underground blasts simulating the seismic waves of very small nuclear explosions. The explosions were tens to thousands of times smaller than nuclear weapons tests. In spite of their small size, they were successfully recorded on more than 150 seismometers hundreds of miles away, including those at the new Soviet stations, the three NRDC/Soviet Academy permanent stations, and along two arrays set up for the experiment. The experiment demonstrated the remarkable sensitivity of the equipment and confirmed the seismologists' beliefs about rock formations underlying test sites in both countries. This new information will help seismologists to calibrate the test sites and design a network of seismic stations necessary to monitor a test ban. In August and September 1988, joint field teams made seismic recordings of nuclear explosions at the Nevada and Kazakh test sites, which were carried out as part of a government-to-government verification experiment. Our objective was to show that the seismic method of estimating explosion yields is superior to the hydrodynamic method favored by the Reagan Administration. In cooperation with leading arms control and environmental organizations, NRDC cosponsored earlier this year the International Scientific Symposium on a Nuclear Test Ban, in Las Vegas. At the conference, NRDC released a Nuclear Weapons Databook Working Paper revealing 117 unannounced nuclear explosions at the Nevada Test Site. The report focussed attention on the unnecessarily secretive nature of the U.S. government's testing policy. The Verification Project has increased public awareness of the failure of the U.S. government to make real progress on ending nuclear testing. Although the House once again approved a moratorium on all but the smallest nuclear tests, the Senate voted by a small margin not to follow suit. Congress did, however, increase significantly the funding for cooperative research on seismic verification and initiated an Energy Department program to begin preparing for a comprehensive test ban. As a result of NRDC's verification work, led by Dr. Thomas Cochran and Jacob Scherr and involving leading seismologists, the next administration will be in a position to quickly initiate and implement a mutual, verifiable halt to nuclear testing.</t>
  </si>
  <si>
    <t>Multilateral Development Banks</t>
  </si>
  <si>
    <t>The United State government has great influence on the policies of four multilateral development banks (MDBs), which together lend approximately $23 billion worldwide each year for development projects. NRDC has managed to exert considerable influence for positive environmental reform at the banks, by working with the Treasury Department, Congress, and bank staff. In 1987, attorney David Wirth led a coalition of environmental groups in securing legislation that requires U.S. representatives to the bank to press for environmental reform. This legislation for the first time makes public access to MOB documents a part of U.S. policy, and reaffirms a policy calling for increase in environmental staff and environmentally beneficial lending. It also requires the administration to prepare alternatives to questionable projects. Working with the Treasury Department, RDC has been able to initiate significant reform in bank policies regarding tropical forests. In April, Treasury Secretary James A. Baker III released standards requiring U.S. representatives to the MDBs to vote against projects that do not meet strict environmental requirements for presentation of tropical forests. The guidelines were drafted by the NRDC sponsored Tropical Forest Working Group, which is chaired by trustee Robert Blake. The NRDC-sponsored Working Group on Tropical Wetlands drafted similar guidelines to protect wetlands from the adverse effects of development projects. Acting Treasury Secretary M. Peter McPherson released the guidelines as voting standards for U.S. representatives in September 1988. Although wetlands occupy only 6 percent of the earth’s surface, they are enormously important for flood control, food production, water supply, and wildlife habitat. The Treasury Department has requested that Wirth and resource specialist Steve Parcells help to ensure full implementation of the standards by organizing an educational symposium for the World Bank staff. And, at the invitation of the World Bank, NRDC has joined the bank’s Critical Ecosystem Task Force, a position that will allow us to exert considerable influence on future policy development. Parcells is now beginning work on standards for projects that affect the marine environment. The program staff have carried out case studies of several MDB projects, both to initiate change in those projects and to draw attention to environmentally inadequate policies. David Wirth’s exposure of a World Bank plan for an environmentally destructive livestock project in Botswana led this year to a suspension of disbursements for flawed cattle ranching schemes. Wirth also succeeded in convincing the African Development Bank to begin a thorough overhaul of its lending policies regarding livestock. As a result of his concern over the Botswana livestock project, Wirth was invited by the Botswana government and the AfDB to visit that country. Upon his return, the Botswana Cabinet confirmed an unprecedented agreement, drafted by Wirth, to work with NRDC and the Sierra Club on a range of environmental issues. Wirth plans to use that agreement to advance conservation policies throughout Africa.</t>
  </si>
  <si>
    <t>Efficiency is our Untapped Resource</t>
  </si>
  <si>
    <t>In California, NRDC developed a coalition of building industry and public interest organizations to obtain passage of improved energy efficiency standards in new houses. These standards represent a consensus of the coalition, and are accompanied by the nation's most comprehensive set of training materials and supporting documents. The new standards will reduce household heating needs by more than 80 percent, compared to pre-energy-crisis levels. Because of the wide range of choices that the new rules offer for meeting this energy target, they are supported by home builders as well as environmentalists. The energy savings from adopting similar standards and implementation techniques nationwide would exceed the equivalent of two billion barrels of oil, over half the mean projected output of the Arctic National Wildlife Refuge. NRDC found additional ways to tap large conservation resources in an agreement with the Pacific Power and Light Company, the Pacific Northwest's largest utility. Over a period of at least two years, NRDC and Pacific will jointly develop programs for improving the efficiency of long-lived electric appliances and furnaces. Pacific will also launch an ambitious campaign to bring at least 60 percent of the new electrically heated houses in its region into compliance with stringent efficiency standards by 1991. The NRDC/Pacific accord is a breakthrough in a long-standing dispute between environmentalists and utilities over power marketing policies during periods when generating capacity is in surplus. Also in the Northwest, NRDC helped organize a collaborative effort to build a Seattle demonstration facility for super-efficient lighting, which will show builders and architects how to cut lighting needs in commercial buildings by 75 percent or more. Currently, commercial buildings consume approximately 100,000 megawatts of peak power, which exceeds the entire installed capacity of the U.S. nuclear program. The facility is jointly sponsored by RDC, the Bonneville Power Administration, the Northwest Conservation Act Coalition, the California Energy Commission, and Seattle City Light, the city's municipal utility. Operation of the new Lighting Showcase is expected to begin in the summer of 1989. NRDC is also now constructing a "demonstration model" of its own. Relying on the technical expertise of the Energy Program staff, NRDC's new headquarters in New York City is being fitted with state-of-the-art energy conservation measures, including sensors that turn off lights in unoccupied rooms and one of the most advanced heating and cooling systems on the market. Our new offices will be the most energy efficient in New York City, and will prove to architects, engineers, and city planners that energy conservation is feasible and affordable.</t>
  </si>
  <si>
    <t>Western Water Policy</t>
  </si>
  <si>
    <t>In this year of severe drought, the Western Water Program intensified its fight to end illegal water subsidies to large agribusinesses that lead to water waste and environmental contamination. Efforts to reduce federal irrigation subsidies focused on new regulations adopted by the Bureau of Reclamation to implement the landmark Reclamation Reform Act (RRA). At the behest of western agribusiness interests and a handful of politicians, the rules opened loopholes that perpetuate millions of dollars in unintended subsidies, sparking a new cottage industry of 'paper farms' technically small enough to receive the subsidies. These schemes are exacerbating the demand for new water projects in the west. NRDC exposed the loopholes in a report, The Broken Promise of Recla111atio11 Reform, and attorney Hal Candee presented the results to Congress at a Senate oversight hearing. Congressional concern led to several RRA amendments requiring audits of the largest Bureau of Reclamation irrigators, and a full report to Congress so it can take further corrective action. In early 1988, NRDC filed a lawsuit contesting the remaining loopholes. A coalition of environmentalists, family farmers, rural advocates, and local government officials interested in strict enforcement of the subsidy limits have joined the suit. Meanwhile, our campaign to end toxic contamination caused by agricultural drainage from Bureau of Reclamation projects prompted several noteworthy decisions by California authorities. Spurred by staff scientist Laura King, the California Water Resources Control Board approved pioneering water quality objectives for the San Joaquin River that would sharply limit discharges of selenium-laden agricultural drainage. The objectives call on irrigators to adopt new water conservation and drainage reduction measures as advocated by NRDC. In addition, under pressure from NRDC, the board rejected yet another Interior Department plea to delay cleanup of Kesterson Wildlife Refuge, where thousands of fish and waterfowl have been poisoned by agricultural drainage. In July 1988, the board upheld NRDC's request that the department eliminate all seasonal flooding at the refuge, after new scientific studies showed that the seasonal ponds contain hazardous levels of selenium. Although the board granted a one-year reprieve on cleaning up the remainder of the refuge, it rejected Interior's request for an alternative, open-ended research experiment which NRDC charged would delay cleanup indefinitely.</t>
  </si>
  <si>
    <t>The loyal and generous members of NRDC and our friends in the foun- dation community are to be thanked for another year of financial growth. In the 1988 fiscal year (April 1, 1987 - March 31, 1988), NRDC's total income increased by $1,533,000, to $11,760,242. Special contributions earmarked for our building campaign (see page 48) account for the modest difference between income and expenses. The most significant and dramatic growth was in membership, the people whom NRDC lawyers and scientists represent when they file a lawsuit or testify before Congress. We added 29,000 new members, for a total of 83,000 at the end of the fiscal year; we currently have 95,000 members and expect to cross the 100,000 mark next year. In addition to providing 51 percent of NRDC's annual income, our members augment NRDC's work by participating in petition and letter writing campaigns. They are a constant source of pride to the board and staff. One group of members, the Council of 1000, deserves special mention for their outstanding support of NRDC. These four hundred individuals, each of whom gives at least $1,000 annually, contributed over $1,500,000 in FY88. NRDC prides itself on running lean. This year, only 6 percent of our budget was spent on fundraising, and 9 percent on management of the organization. More than $9,400,000 was available for environmental programs run by our staff of lawyers, scientists, and resource specialists, our internship program, The Amicus Journal, and our efforts to build an active and informed membership. Special thanks must be given to NRDC's small but energetic development staff, who helped us raise more money than ever before. High points of last year were the benefit premieres of two films with environmental themes. Over 1200 people attended The Milagro Beanfield War, directed by trustee Robert Redford. In June, we held our first film premiere on the west coast when we screened Big Business, starring Bette Midler and Lily Tomlin. NRDC also sponsored a very successful public lecture, in honor of the late James Marshall, one of NRDC's founding trustees. Former Governor Bruce Babbitt of Arizona spoke on "Priorities on the Eve of the 21st Century."</t>
  </si>
  <si>
    <t>Public Health and the Environment</t>
  </si>
  <si>
    <t>The summer of 1988 brought the worst air quality in recent memory to most of the nation's metropolitan areas, imparting fresh urgency to enacting new pollution control measures. As leader of the National Clean Air Coalition's campaign to strengthen the Clean Air Act, NRDC has shaped the congressional agenda. NRDC attorneys Richard Ayres (chairman of the coalition), David Hawkins, and David Doniger testified more than two dozen times before House and Senate committees this past year, urging enactment of new pollution control requirements for motor vehicles, electric power plants, chemical factories, and other emissions sources. The clean air staff worked with members of both Houses of Congress and their staffs to frame and revise legislative proposals on acid rain, smog, and toxic air pollutants. The challenge was to devise new programs that industrial opponents could not defeat, while preserving the essential elements of effective control programs. Throughout the summer, NRDC staff worked on compromise proposals designed to address industry objections. In the final days of the congressional session it became apparent that these efforts would not succeed this year. While many issues were resolved, two industries in particular were adamantly opposed to passage of a new law: the automobile and electric utility industries. If more time had remained in the session, this opposition could have been overcome. However, with only a few days left, all had to concede that these forces could block legislation simply by using procedural delaying tactics. In October, congressional leaders for a new clean air law announced there would be no floor vote this year. Our work was not in vain, however; we now have an advanced base from which to proceed next year. There is now a congressional consensus that passage of a new law is a priority task for the next Congress. Protection of the enviornment has been elevated as a public issue by the past 'summer of distress' and by the presidential candidates' pledges to do a better job than the current administration. This should produce a better climate for passage of a strong Clean Air Act in the next Congress.</t>
  </si>
  <si>
    <t>Environmental Effects of Nuclear Weapons Production</t>
  </si>
  <si>
    <t>After ten years of advocacy, NRDC has now compelled leaders at the highest levels to finally address the deteriorating and dangerous nuclear weapons production facilities overseen by the Department of Energy (DOE). We are taking legal action to compel full disclosure and debate on the serious problems of safety, nuclear and chemical wastes, and excessive pollution at more than thirty DOE facilities nationwide. In addition, NRDC will force DOE and Congress to consider seriously the future of the production complex, and to implement the more than $100 billion cleanup that is required to protect health and the environment. Longstanding RDC efforts to address the contamination at DOE weapons facilities already achieved a significant victory earlier this year, long before officials admitted to the public that there was a problem. In settling a case brought by NRDC and three citizen groups, the DOE has agreed to clean up several waste sites at the Savannah River Plant in South Carolina. NRDC strongly advocates a halt in DOE's production of plutonium and a reevaluation of the need for tritium. In cooperation with other leading group, NRDC launched the "Plutonium Challenge," a campaign calling upon the President and Congress to halt the production of plutonium, and to challenge the Soviets to do the same. At the same time, NRDC contested DOE's plans to increase plutonium production, when attorney Dan Reicher filed suit to compel the agency to prepare an Environmental Impact Statement on a proposed restart of the reactor at the Hanford Nuclear Reservation in Washington state. NRDC's litigation and lobbying efforts were a significant factor is DOE' s eventual decision to mothball the reactor. NRDC also led a successful national campaign against DOE's proposed billion dollar plutonium refinery in Idaho. A panel of experts assembled by NRDC developed a strong technical and economic case against the facility, the Special Isotope Separation plant. An NRDC-coordinated media campaign focused national attention on the plant, and lobbying effort by NRDC and others convinced Congress to delay a decision about constructing the plant until the next administration takes office.</t>
  </si>
  <si>
    <t>Public Lands Protection</t>
  </si>
  <si>
    <t>The Public Lands Program realized several noteworthy accomplishments this year in its efforts to protect the diverse lands and resources managed by the Bureau of Land Management (BLM). Following up on a settlement agreement signed last fall with the Department of Interior, program director Johanna Wald kept a close eye on the department's processing of non-competitive coal leasing applications, and helped prevent indiscriminate leasing on thousands of acres of valuable wildlife habitat. When the first two Environmental Impact Statements on proposed leases were issued, as mandated by the settlement, Wald and the National Wildlife Federation prepared detailed critiques of their content. Those comments revealed the department's failure to address the impacts on wildlife, with the result that no lease applications have been granted. A new lawsuit, now pending, is challenging the department's procedures for granting competitive coal leases. Known as "unsuitability criteria," the procedures are supposed to identify land that should never be leased because environmental impacts would be too great. But the criteria fail to address such important values as wetlands, air quality, and Native American sacred sites. NRDC's suit aims to secure compliance with the National Environmental Policy Act and thereby force the department to consider fully the impacts of leasing. Much of the program's work is aimed toward limiting the role of livestock grazing in management of public lands. This year, NRDC forced the BLM to back off from its plan to resurrect "cooperative management agreements," which would have institutionalized livestock grazing as the dominant use of public lands and turned over their management to livestock owners. The BLM abandoned that plan, as well as several other damaging proposals, after Wald and David Edelson generated substantial public opposition and submitted comments. NRDC is now concentrating on changing the federally subsidized grazing fee formula and securing more protection for riparian areas. In testimony before the House Subcommittee on Parks and Public Lands, Wald documented how the formula used by the Forest Service and the BLM fails to charge fair market value.</t>
  </si>
  <si>
    <t>National Energy Conservation</t>
  </si>
  <si>
    <t>On the national level, NRDC helped convince Congress to enact a sequel to the 1987 national Appliance Energy Conservation Act, which sets minimum efficiency requirements for most common household appliances. The new law, signed on June 28, 1988, creates standards for commercial lighting equipment. Savings from the first installment of the regulation will be equivalent to fourteen large coal-fired power plants. It is not enough simply to secure new legislation; enforcement requires continued vigilance. For example, NRDC is working to ensure that national guidelines for refrigerator efficiency are consistent with protection of the global ozone layer; our focus has been conservation technologies that avoid the use of ozone-destroying chemicals. NRDC also prepared extensive comments on specific techniques for improving lighting efficiency in federal buildings. The U.S. Department of Energy subsequently proposed to adopt verbatim NRDC's recommended lighting performance requirements, effective in 1992. As the first step toward a national least-cost energy plan, NRDC resource specialist Robert Watson prepared a report, Fact Sheet on Oil and Conservation Resources. His analysis shows that the largest unexploited oil and gas reserves lie not in environmentally sensitive coastal or Alaskan fields, but in an enormous stock of inefficient automobiles, buildings, and appliances. Watson's calculations demonstrate that these conservation resources could provide more than twice as much energy as the total predicted oil production from all federal unleased offshore and Alaskan lands. Through their work, the program's staff have established reputations a impeccable sources of information and ideas on energy issues. As a result, Ralph Cavanagh has been appointed to serve a three-year term on the Energy Engineering Board of the National Academy of Sciences. David Goldstein was honored by the American Council for an Energy Efficient Economy in recognition of "his efforts in creating the National Appliance Efficiency Act of 1987-88." And congressional committees active in national energy policy matters have repeatedly sought RDC assistance on issues ranging from global warming to competitive auc- tions for new electricity supplies.</t>
  </si>
  <si>
    <t>Hazardous Waste Disposal</t>
  </si>
  <si>
    <t>A graphic example of government inaction on toxic substances was released this year in the report Right Train, Wrong Track. NRDC and a coalition fo environmental groups found that EPA used legitimate cleanup methods in only 8 percent of last year's decisions regarding toxic waste site cleanups under the Superfund law. The report received widespread publicity and sparked a number of congressional hearings; Warren and legal fellow Douglas Wolf testified about EPA's minsmanagement at three hearings. A followup suit has charged EPA with failing to incorporate into the cleanup plan the stringent standards contained in the 1986 amendments. To avoid creating more Superfund sites, hazardous wastes are to be disposed of according to guidelines in the Resource Conservation and Recovery Act (RCRA). The basic statute is sound, but rules proposed by the EPA have consistently tried to circumvent or weaken a ban on land disposal of untreated wastes. Several of the rules do not ensure adequate containment of wastes, and do not protect the public from possible waste migration. Attorney Jane Bloom and other program staff have analyzed each land disposal rule issued and filed extensive comments outlining for EPA the many shortcomings. Two lawsuits challenging the rules are now pending; one protests the rule on solvents and dioxin-containing wastes, the other addresses underground waste injection proposals. A waste reduction policy could substantially reduce the amount of waste that later has to be treated and disposed. Project scientist Ned Smith published recommendations for a national performance standard for waste reduction, prompting discussions with state officials, congressional staff, the National Academy of Sciences, and industry representatives. While others working on this subject have tended to rely on voluntary moves toward waste reduction, NRDC's approach would limit releases of chemicals to a small fraction of the total amount used or produced. Staff members are now working with Congress to incorporate our recommendations into the 1989 RCRA reauthorization, and are supporting similar waste reduction legislation in the Senate.</t>
  </si>
  <si>
    <t>Atmosphere Protection Initiative: An Anti-Greenhouse Action Strategy</t>
  </si>
  <si>
    <t>The prospect of a rapidly warming atmosphere and unstable climate is a threat to humankind second only to nuclear war. The risks posed by the greenhouse effect are so substantial and the causes of the phenomenon so deeply rooted in modern industrial activity, that we are forced to reexamine some of our basic national and international policies. In early 1988, months before the "summer of distress" forced the greenhouse effect into our national consciousness, NRDC began forging a new way of organizing our scientists, attorneys, and resource specialists to better address the challenge of global warming. We are calling this endeavor the Atmosphere Protection Initiative, which better describes the multifaceted approach our staff has developed for initiating meaningful action to protect the earth's climate. Major changes in national air pollution regulations and energy and land use policies, as well as carefully directed diplomacy, will be necessary to deal with global warming. NRDC has committed twenty attorneys and scientists from eight different on-going NRDC programs to the tasks of litigation, scientific reporting, congressional action, consumer campaigns, and public education. Attorney Richard Ayres is leading this organization-wide team in the development of new legislative proposals, in cooperation with concerned members of Congress. As the new administration takes office, we will channel these proposals into a powerful stream of measures to improve energy efficiency, eliminate greenhouse chemicals, bolster protection of forests, and alter international lending and aid policies. For eighteen years, NRDC has been the premier citizen voice for the protection of public health and the environment from air pollution. With more than half a century of experience, NRDC' s three clean air attorneys-Ayres, David Doniger and David Hawkins-are acclaimed leaders who have greatly affected our public policy on atmospheric environmental issues. It was in spearheading efforts to protect the stratospheric ozone layer that we began the evolution to this major expansion of our program to address global atmospheric problems.</t>
  </si>
  <si>
    <t>In September 1987, amidst concerns about the growing "hole" in the ozone, more than two dozen nations signed an unprecedented international accord to protect the stratospheric ozone layer. The accord is the fruit of a decade of persistent effort by NRDC scientists and lawyers, led by Doniger and International Program attorney David Wirth, to curb chlorofluorocarbons (CFCs) and other ozone-depleting compounds. The U.S. Senate ratified the Montreal Protocol in March 1988, and in August, EPA adopted rules to cut domestic production of CFCs by SO percent. The rules were issued under a court-ordered deadline obtained by RDC. Although the accord only partially protects the ozone layer, and much more work on this problem lies ahead, the agreement demonstrates how RDC orchestrated a broad-based campaign that has shown the way to global cooperation on international environmental issues. In May 1988, Ayres and executive director John Adams led an NRDC delegation to Moscow that concluded an agreement with the Soviet Academy of Sciences for joint energy efficiency demonstration projects. The Soviet Union consumes almost as much fossil fuel as the United States; together, the two superpowers account for nearly half of the world's carbon dioxide emissions, one of the main precursors to global warming. Employment of sophisticated energy conservation techniques developed by RDC's Dr. David Goldstein and Energy Program attorney Ralph Cavanagh could substantially reduce carbon dioxide emissions and help to stabilize the global climate. The project will be patterned on several NRDC conservation projects in the United States, including the successful Hood River Conservation Project, which tested the limits of residential energy conservation, and the Seattle Lighting Showcase, which is now in its initial phase. As a first step, RDC and Soviet scientists will prepare least-cost energy plans for two key areas of the Soviet Union. The plans identify and describe in detail the policy mechanisms, such as building standards, necessary to secure the least-cost resources.</t>
  </si>
  <si>
    <t>Tropical Forests</t>
  </si>
  <si>
    <t>A new NRDC program was launched this year to protect tropical forests in Hawaii, Puerto Rico, and the Virgin Islands. Although these forests are small in comparison with others throughout the world, their biological values are great. If intense development pressures are not met now with equally intense pressure for conservation, key areas and species may be lost forever. NRDC's strategy, developed by Laura King, David Edelson, and Dr. Faith Campbell, will address the primary issues affecting the forests, including species loss, land management, water resources, and coastal development. In Hawaii, which has more endemic species than anywhere else in the world, two national parks and several wildlife refuges are seriously threatened by invading plant and animal species. The state has some of the most progressive environmental laws in the nation, but they have not generally been implemented effectively. NRDC has opened an office in Honolulu and hired Susan Miller, a seasoned environmentalist, to help address this problem. Our first tactic will be to publish a report on protection of endangered species, identifying the species and communities that need protection, and analyzing legal and funding issues. NRDC staff will later participate in reviews of Hawaii's land use and coastal zone management plans, and will push for increased funding for parks, refuges, and protection programs. Funding increases for pro- grams to control invading species have already been secured through Campbell's efforts in Congress. In Puerto Rico we are concentrating on the fourteen commonwealth forests. Suzzette Delgado, our research assistant from Puerto Rico, is now investigating development projects; where projects are found to have been implemented contrary to environmental law, NRDC will take action to force compliance. In the Virgin Islands we are working with local groups to secure funding to purchase unprotected land, and are lobbying Congress to release more funds for land acquisition.</t>
  </si>
  <si>
    <t>New NRDC Headquarters</t>
  </si>
  <si>
    <t>The New York office staff will soon be packing up their files and books and moving downtown; we have joined with two partners to purchase a twelve-story building at 40 West 20th Street. Three floors will be the home of NRDC's New York headquarters and the remaining floors will be sold as condominiums to other non-profit organizations. Buying a building makes sound business sense. Since 1977, we have rented space at favorable rates, but our ten-year lease expired last spring, exposing NRDC to the high costs and instability of renting in New York. In ten years, rent alone could have cost the New York office as much as $1.2 million a year. As owners, we will be able to reduce our future operating expenses, and thereby devote more of our income to our environmental programs. In addition, NRDC will have an appreciating asset. The new offices will be the most energy efficient in the city, giving architects, engineers, planners, and conservationists a demonstration model that will instruct them on how best to conserve energy in the future. Extra insulation in the walls and windows, more efficient overhead and task lighting, light sensors, and one of the most advanced heating and cooling systems on the market will reduce the amount of energy expended, thus reducing our total energy costs. In addition, the new offices will feature an environmental, science, and law library. NRDC has launched a $6 million capital campaign to finance its share of the purchase price and renovations. The staff is immeasurably grateful to the entire board of trustees for the generosity and support of this purchase, especially Frances Beinecke and Henry Breck, who co-chaired the capital campaign. The move is scheduled to take place in early 1989.</t>
  </si>
  <si>
    <t>Legal Action and Public Education</t>
  </si>
  <si>
    <t>While the legislative battle continued, NRDC worked through the EPA and the courts to address the problems of acid rain, urban smog, and toxic air pollutants. Hawkins won a significant victory this year in the sixteen-year legal battle to outlaw the heart of the acid rain problem: the electric utility industry's dispersion of pollution through extremely tall smokestacks, rather than control of sulfur and nitrogen oxides at their source. The U.S. Court of Appeals ruled that EPA regulations permitting this practice are illegal, and ordered the agency to tighten pollution control requirements for as many as two hundred of the nation's largest units. Hawkins is now pursuing court actions under three other provisions of the Clean Air Act which could curtail emissions of sulfur oxides by nearly as much as the acid rain bills that were considered by Congress. Resource specialist Deborah Sheiman helped keep the acid rain issue in the public eye by providing citizens and the media with the most recent monitoring data on acid deposition and stream acidification throughout the eastern United States. Much of this information came from government studies that otherwise might not have been brought to public attention. NRDC is also leading efforts to reinvigorate the moribund EPA smog control program, which has contributed to worsening threats to human health. Hawkins, whom the National Journal profiled as "the detail man on the clean air beat," because of his encyclopedic knowledge of technical and legal issues, completed special studies documenting the increasing health threat. His analyses show that on Long Island, and in Washington, D.C., the outdoor air is so polluted many days of the summer that it violates workplace standards for ozone.</t>
  </si>
  <si>
    <t>Agricultural Resources</t>
  </si>
  <si>
    <t>Conservation of agricultural resources is a critical issue: more than half the nation's land is used to produce crops and livestock. Nationally, agriculture accounts for more than 80 percent of water consumption, and nearly one in five private sector jobs. But the successes of American agriculture have been accompanied, unfortunately, by threats to the industry's sustained well-being: soil erosion, hazardous chemical use, economic difficulties, and water depletion and pollution. The primary focus of NRDC' s Agriculture Program has been to further environmental gains won in the 1985 Food Security Act (the farm act) and the 1986 Tax Reform Act. Resource specialist Justin Ward helped persuade the Department of Agriculture (USDA) to set soil erosion standards under the farm act for fragile rangelands and woodlands being plowed up for crop production. He is working now to establish similar standards for severely eroding cropland. Such measures should help prevent future dust bowls and alleviate rural water pollution. NRDC also joined other conservation organizations in defending the farm act's "swampbuster" provision against weakening assaults in Congress and at USDA. Swampbuster rules remove federal crop subsidies for agricultural destruction of scarce natural wetlands. The program's staff exposed the connection between agricultural conservation and tax policy in several in-depth analyses released this year. Highlights include Tax Shelter Surplus, describing how the new tax law should benefit the rural environment and economy; and Taxing the Rural Landscape, suggesting provisions for laws favoring farmland protection. In a new program area, resource specialist Thomas Kunhle is examining how federal farm support discourages low-chemical cropping practices. This analysis will help guide development of the 1990 farm bill.</t>
  </si>
  <si>
    <t>Offshore Oil Leasing</t>
  </si>
  <si>
    <t>Secretary of the Interior Donald Hodel's 5-Year Offshore Oil and Gas Leasing Program poses one of the greatest threats to the ocean environment. The Interior Department itself admits that twenty or more major oil spills will likely result from the program. NRDC attorneys Sarah Chasis, James Thornton, and Johanna Wald filed a suit challenging the department's refusal to exclude ecologically sensitive areas or consider alternative energy sources. Thornton presented oral argument in the case in September 1988. But Hodel's program remains in effect until the court makes a decision, so NRDC staff have turned to other avenues to protect sensitive areas from leasing. This summer, Lisa Speer worked to secure Congressional leasing bans protecting 23 million highly sensitive acres off northern California, the Florida keys, and New England's Cape Cod and Georges Bank. The staff also participated in the individual lease sale process under the program, and supported local efforts to control the effects of leasing and related development off New Jersey, Rhode Island, Florida and Alaska. RDC attorney Johanna Wald and resource specialist Ann otthoff compiled extensive comments on the first sale in northern California, incorporating the opinions of numerous experts. On the local level, RDC intervention succeeded in upholding the ordinances of more than a dozen California cities and counties to regulate onshore support facilities, and helped to defend the state's Coastal Management Program from attack by the federal government. Both efforts were major victories for state and local governments that have often felt powerless to influence the national leasing program.</t>
  </si>
  <si>
    <t>U.S. Foreign Policy</t>
  </si>
  <si>
    <t>The U.S. Agency for International Development (AID), the world's largest bilateral development aid agency, is an extremely important point of leverage in solving international environmental problems. NRDC staff have played a significant role in establishing AID as a major force for conservation. By putting pressure on AID and Congress, program director Thomas Stoel succeeded this year in nearly doubling the funds that AID must spend on wildlife conservation, to $4.5 million a year. Projects supported by AID under this mandate include rhino conservation in Kenya and Nepal, preservation of coral reefs off Belize, and protection of Costa Rica's Corcovado National Park. NRDC is now urging the Senate to approve an amendment to the Foreign Assistance Act that contains several important environmental provisions. The amendment was drafted in part by Stoel and after intensive lobbying, was passed by the House of Representatives in December 1987. It would require AID to spend at least $45 million on specific environmental protection activities in Africa, where disregard for the environment has contributed to recent famines. The projects would emphasize participation of and administration by local people rather than distant bureaucrats. The amendments also call for new AID emphasis on sustainable agriculture and energy, environmental soundness of water projects, and protection of biological diversity. Once the legislation is enacted, NRDC will use its international contacts to ensure that proposals for beneficial projects are submitted to AID and receive the necessary funding.</t>
  </si>
  <si>
    <t>NRDC and the Academy also plan to retrofit residential buildings in the Soviet Union with energy efficiency measures, construct building technology demonstration centers in both countries, and prepare model building codes. Protection of the world's forests is also a paramount concern because trees, especially dense tropical rain forests, capture carbon dioxide, thereby diminishing its concentration in the atmosphere. Despite that fact, the U.S. Forest Service is currently preparing long-range plans for the future of our national forests that call for doubling the annual timber cut by the year 2030. NRDC has been coordinating a nationwide network of attorneys and experts to scrutinize and challenge these misguided plans. Actions by development aid agencies to help developing countries reduce emissions are extremely important; those nations are projected to account for an increasing share of global carbon dioxide emissions. NRDC's congressional testimony in the spring of 1988 led to provisions in this year's appropriations bill that direct AID and the U.S. representatives to the MDBs to take strong action to bring about increased energy efficiency in developing countries. This was the first time that Congress has directed federal agencies to act to prevent global warming, and thus sets an important precedent. Our new team of attorneys and scientists, coordinated by NRDC attorney Jacob Scherr, will be working to transform this entire agenda for action into the basis for an international treaty for atmospheric protection.</t>
  </si>
  <si>
    <t>Controlling Toxics</t>
  </si>
  <si>
    <t>The 1987 amendments contained new deadlines for regulating the organic chemical and pesticide industries, two of the largest remaining sources of toxic water pollutants. Due in part to NRDC pressure, the EPA issued the organic chemicals rule in late 1987; it improves regulation of the chemical industry, but is still riddled with loopholes and deficiencies. Thirty different industry litigants, including most of the nation's largest chemical companies, have sued EPA to weaken the rule. NRDC, led by attorney Bob Adler, is the only party in the case arguing for more protection of water quality. Adler is also stepping up the pressure on EPA to fill other regulatory voids concerning discharges from hazardous waste treaters, waste oil refiners, and paint manufacturers. Congress stipulated that states must adopt numerical standards for toxic pollutants in their waters, identify toxic "hotspots," and clamp down on discharges of these pollutants. Although the language of these provisions is crystal clear, EPA has proposed to allow states to circumvent them. Clean Water Program attorney Jessica Landman vigorously objected to EPA's interpretation, and notified all stales that they should follow the law rather than EPA's illegal proposal. Many stales reportedly revived their plans to conform with the law because of NRDC's pressure. But NRDC still may have to go to court to correct EPA's unlawful policies.</t>
  </si>
  <si>
    <t>Endangered Species: Plant Trade</t>
  </si>
  <si>
    <t>The Convention on International Trade in Endangered Species of Wild Fauna and Flora (CITES), which seeks to prevent the extinction of species by overexploitation, has now been signed by ninety-six countries. NRDC resource specialist Faith Campbell successfully pressed for improved treaty protection for vulnerable plant species, and in the past year, maintained pressure on the U.S. to improve enforcement of CITES. Campbell has also been working to increase the funds to implement CITES, and testified before Congress in support of a larger U.S. contribution. As a member of the board of the Conservation Treaty Support Fund, she is assisting efforts to generate world-wide public support for the treaty. Many plant species dug from the wild to supply the horticultural market are not yet protected by either CITES or U.S. law. NRDC is working with the World Wildlife Fund and the Garden Club of America to identify which species are collected from the wild, to educate the gardening public to avoid purchasing them, and to improve legal protection for those species. More than twenty-five thousand copies of a brochure on wildflowers and a fact sheet on bulbs have been distributed to the public. In response, plant retailers and the National Association of Botanical Gardens are now reconsidering their role in educating the public and making propagated plants available.</t>
  </si>
  <si>
    <t>Sewage Treatment</t>
  </si>
  <si>
    <t>Toxic pollution in sewage sludge, which comes from the discharge of industrial wastes into public sewage treatment plants, can contaminate air, water, and food supplies when the sludge is incinerated, landfilled, dumped in the ocean, or used as fertilizer. The Clean Water Act amendments directed EPA to develop criteria governing the level of toxins that can be present in sludge. Under earlier law, regulations were due in 1978, but were never issued. Continuing this decade-long history of delay, EPA is already well behind the new statutory schedule. To precipitate faster action, Landman filed suit to force EPA to agree to a new schedule; we expect to win an enforceable schedule from the court this year. An earlier NRDC lawsuit has prohibited industries from increasing their toxic discharges to sewage plants until the sludge rules go into effect. That ban should have prompted a number of the affected cities and industries to urge EPA to issue the sludge rules, but they chose in tead to seek a legislative bailout from Congress. Their efforts failed, largely due to lobbying efforts by Adler and Landman. Some cities and industries have sued EPA, arguing that the pretreatment requirements should be weakened, despite Congress' prohibition and the court decision. NRDC has intervened in these cases to uphold our earlier victory.</t>
  </si>
  <si>
    <t>Solid and Medical Waste Disposal</t>
  </si>
  <si>
    <t>Glaring deficiencies in the federal solid waste program have become increasingly apparent in the past year: municipal solid waste is piling up and medical wastes are closing beaches. NRDC has initiated a series of programs that will bild on our past successes in the hazardous waste arena to find solutions to these emerging problems. At congressional hearings on medical waste, attorney Jacqueline Warren called for a new federal program to address the impacts of illegal disposal, and outlined possible tracking and control measures. Warren and the program staff are now developing an overall solid waste management strategy that will be presented to Congress for consideration in the 1989 reauthorization of the Resource Conservation and Recovery Act. It expands on the recommendations of A Solid Waste Blueprint for New York State with a nationwide survey of innovative solid waste reduction programs, now being conducted by research associated Andy Kass. Until an acceptable national plan is implemented, NRDC will continue to press for improved management of medical wastes, mandatory recycling, and strengthened controls on landfills and incinerators. Warren and research associate Brad Sewall have testified at Senate hearings on the federal solid waste program, analyzed proposed technology requirements for landfills, and acted as peer reviewers for the EPA's proposed waste strategy.</t>
  </si>
  <si>
    <t>Troubled Waters</t>
  </si>
  <si>
    <t>In early 1988, the Coastal Program began to focus on strategies to halt the steady degradation of ocean waters in the northeast. In the first segment of this campaign, attorney Lynne Edgerton testified in support of the federal Ocean Dumping Phase-Out Act of 1988. Under this act, all ocean dumping of sewage would be illegal after December 31, 1991. Congress is expected pass the act in late 1988. While the legislation was making its way through congressional com- mittees, Edgerton and Jessica Landman pressed for improvements in New York City's pretreatment program in order to prevent toxic materials from entering the waste stream, and for restrictions on the city's offshore dumping permit. In August, Edgerton notified nine New York and New Jersey municipalities of NRDC's intention to sue to end ocean dumping, charging that continued dumping of sewage sludge violates several federal environmental laws. Both actions helped to publicize the urgency of the issue and stimulated congressional action on the Ocean Dumping Phase-Out Act. To ensure that sewage sludge produced in the future is either beneficially used or safely disposed of, NRDC has initiated an inter-program effort to identify the most environmentally and economically preferred land-based alternatives.</t>
  </si>
  <si>
    <t>NRDC Publications: The Amicus Journal</t>
  </si>
  <si>
    <t>Now in its tenth year of publication, The Amicus Journal is a leading arbiter of environmental thought and opinion. Focusing on national and international policy, it features commentary, investigative reporting, book reviews, and poetry. Last year, Amicus inaugurated the Fund for Environmental Journalism, enabling expanded research and reporting. The Fund launched a highly acclaimed, four part series on the state of today's environmental movement. The series will form the basis of Crossroads: Environmental Priorities for the Future, to be published by Island Press. Amicus' editor, Peter Borrelli, is an experienced journalist and environmentalist who has guided the magazine from its inception. The assistant editor, Jacquelyn Southern, combines environmental and broad public interest experience. The poetry editor, Brian Swann, is a poet and authority on Native American literature. Widely indexed, reprinted, and cited, Amicus reaches not only NRDC's membership, but Congress, government officials, editorial writers, environmental reporters, and over 2,500 libraries. Library Journal calls it “one of the best of its type.” Mediafile says it "presents some of the best writing around," adding, "its fact-crammed articles are well researched, well written, and well illustrated. The quality and style are equal to that of any major national publication."</t>
  </si>
  <si>
    <t>Toxic Air Pollution</t>
  </si>
  <si>
    <t>A legal victory governing emissions standards for the toxic air pollutant, vinyl chloride marked the judicial rejection of the cost-benefit approach tl1 protecting public health from air pollution. The court held that emission controls must be based on health protection, rather than clean-up costs. This ruling greatly improves prospects for meaningful controls on dozens of other toxic air pollutants, including benzene and radionuclides. As of July 1988, major manufacturing facilities that handle large quantities of some 328 toxic chemicals are required to report their discharges to the air, land, and water. Much of this pollution is emitted to the air largely because toxic air emissions are so poorly regulated and controlled relative to other media. NRDC's Deborah Sheiman has been at the forefront of efforts to secure public access to comprehensive information about toxic releases. She sent a Reporter’s Kit to hundreds of journalists around the country, generating extensive coverage of the toxic release data. Sheiman later released a prototype report on toxic air pollution releases in Maryland, to serve as a guide for citizens in other states.</t>
  </si>
  <si>
    <t>Drinking Water and Groundwater Proection</t>
  </si>
  <si>
    <t>Evidence that contamination of groundwater is a major national problem also continued to accumulate this year, but EPA has done little to protect our resources. In an effort to remedy the situation, NRDC united with other environmental organizations in designing a naitonal groundwater protection plan that would reduce land disposal of municipal and industrial wastes by 80 percent within fifteen years. The plan, Protecting the Nation's Groundwater: A Proposal for Federal Legislation, was released in February. Proper implementation of the 1986 amendments to the Safe Drinking Water Act could help to stem many groundwater contamination problems. Continuing their oversight of EPA's adminstration of the amendments, project scientists Wendy Gordon and Robin Whyatt have analyzed several proposed regulations and guidelines. They are also now developing a model program to help communities plagued with contamination of drinking water supplies. Working with the EPA, the water supply industry, and a community whose water is contaminated with lead, NRDC will create a system to notify citizens about the dangers, and will try to find a feasible solution to the problem.</t>
  </si>
  <si>
    <t>The Arctic Refuge</t>
  </si>
  <si>
    <t>NRDC's efforts to protect coastal environments do not stop at the shoreline. In January 1988, staff scientist Lisa Speer released Oil in the Arctic, the first in-depth analysis of the oil industry's environmental record on the North Slope of Alaska. The report, which exposed widespread abuse of the environment and of the law, is the centerpiece in RDC's campaign to convince Congress to prohibit similar development in the coastal plain region of the Arctic National Wildlife Refuge. It is the only documented, comprehensive rebuttal to the oil industry's claim that fifteen years of oil development at Prudhoe Bay has not harmed the environment. The report has been the subject of three congressional hearings, and continues to play a major role in the ongoing legislative debate over the fate of the refuge. NRDC's campaign scored a very important, albeit temporary, victory when legislation to open the refuge was shelved un- til 1989. The debate will resume in earnest in January, and NRDC will continue to bring its expertise to bear on this classic conservation battle.</t>
  </si>
  <si>
    <t>Nuclear Weapons Databook</t>
  </si>
  <si>
    <t>Through the Databook Project, RDC seeks to raise the quality of the nuclear weapons debate and enhance public participation. While publication of the databook series remains a central focus of the project, the staff increasingly works on a number of other publications and activities. In addition, RDC is called upon daily by congressional staffers, journalists, and other organizations to provide information. In December 1987, NRDC organized "Summit Watch" to serve as a source of independent information and analysis on nuclear weapons for the thousands of journalists covering the meeting of President Reagan and Secretary General Gorbachev. RDC analysts Dr. Stan orris, Dr. Thomas Cochran, and William Arkin, in cooperation with leading experts, issued detailed technical analyses and held daily briefings and press conferences to help journalists understand the new INF treaty. Volume IV of the Databook, the most comprehensive compilation of information on the Soviet nuclear arsenal, is now complete.</t>
  </si>
  <si>
    <t>Toxic Substances Control</t>
  </si>
  <si>
    <t>From coast to coast, the effects of toxic substances and solid waste have hit home in hundreds, if not thousands of communities. Small towns like Times Beach and Love Canal have been rendered uninhabitable; others can no longer tap into their water supplies. Overflowing landfills have forced many towns to look for alternative methods of garbage disposal. And this summer, millions more people were forced to face the problem when medical waste and sewage fouled their favorite beaches. Many federal and state laws exist to deal with these problems. But some are full of loopholes, and others have been poorly implemented, so high hopes of real action are often spoiled. To counter such neglect, NRDC's Toxics Program provides a forceful citizen's voice in the ongoing debate over regulation of wastes and chemicals, and strives to assure the most stringent protection of public health possible.</t>
  </si>
  <si>
    <t>Chesapeake Bay Clean-Up</t>
  </si>
  <si>
    <t>The 1987 amendments call on states to control the runoff of toxic and other pollutants from agricultural, residential, and urban sources: so-called "nonpoint source" pollution. About half the nation's water pollution stems from these diffuse sources, which are much harder to control than "point source " such as factories. NRDC has selected the Chesapeake Bay and Virginia as a model for encouraging effective nonpoint source pollution control programs. With the support of the Virginia Environmental Endowment, research associate Paul Thompson is preparing a detailed report that will help Virginia and other state to implement successful control programs. Drawing from the best examples of existing programs, as well as the most recent research, Thompson's report will be a "how to" guide for state and local officials, far more comprehensive than is available from EPA or other sources.</t>
  </si>
  <si>
    <t>Endangered Species: Protecting a Fragile Asset</t>
  </si>
  <si>
    <t>The Endangered Species Act was finally reauthorized and strengthened in October 1988, capping four years of lobbying efforts by NRDC and others. The law was due for reauthorization in 1985, but controversies over individual species had delayed action. Faith Campbell's testimony on endangered plant species proved instrumental in securing new protections for plants; for the first time it is illegal to destroy endangered plants on public or private land. To fend off attempts by the administration to cut back other endangered species programs, Campbell lobbied Congress for increased funds. In the last several months, increases have been won for several programs, including Forest Service endangered species management, the BLM's wildlife program, and the international conservation efforts by the National Park Service and the Fish and Wildlife Service.</t>
  </si>
  <si>
    <t>NRDC Publications: Books and Reports</t>
  </si>
  <si>
    <t>The NRDC staff produces numerous technical and consumer-oriented publications on a wide variety of environmental issues. Listed below are some of this year's highlights. For a full list and order form, contact the New York office. A Solid Waste Blueprint for New York State; Fact Sheet on Oil and Conservation Resources; Nuclear Weapons Databook, Volume IV: Soviet Nuclear Weapons; Oil in the Arctic: The Environmental Record of Oil Development on Alaska's North Slope; Pesticide Alert: A Guide to Pesticides in Fruits and Vegetables Responsible Power Marketing in an Increasingly Competitive Era; Right Train, Wrong Track: EPA 's Mismanagement of Superfund Taxing the Rural Landscape: Improving State and Federal Policies for Prime Farmland</t>
  </si>
  <si>
    <t>Coastal Resouces</t>
  </si>
  <si>
    <t>In the summer of 1988, beaches closed by pollution and medical waste graphically illustrated what conservationists have been saying for years: the oceans do not have a limitless capacity to absorb society's waste. Without further protection, they will soon lose their ability to rebound from abuse. Demands for shoreline development, offshore oil leasing, and garbage disposal must be viewed in the context of their impact on the environment. NRDC's coastal program, in addressing both the national and local impacts of coastal development, is forcing decision makers to consider more seriously the consequences of their actions.</t>
  </si>
  <si>
    <t>Clean Water: Safeguarding Rivers, Lakes, and Streams</t>
  </si>
  <si>
    <t>The battle for a comprehensive, strengthened Clean Water Act took ten years, and was accomplished only when Congress overrode a presidential veto last year. NRDC played a critical role in persuading Congress of the need for the new strengthening provisions, shaping the substance of the amendments, and mustering support for the override. This year the program's staff concentrated their efforts on ensuring the timely and effective implementation of those amendments. Already, EPA' s implementation of the new act has been plagued by delays and "interpretations" designed to weaken the act's most important provisions.</t>
  </si>
  <si>
    <t>Energy Conservation</t>
  </si>
  <si>
    <t>The Energy Program, directed by Ralph Cavanagh and David Goldstein, world to demonstrate that low-cost opportunities to improve energy efficiency, as well as renewable energy, can entirely replace the need for environmentally destructive sources of new electricity, oil, and gas supplies. The program has focused on developing successful regional ex- ilmple of "least-cost" energy planning, which serve as models for minimizing dollar and environmental costs by exploiting conservation "resources." During the past year, NRDC obtained exciting new agreements and policies to save energy on the regional and national level.</t>
  </si>
  <si>
    <t>The environments of developing nations, home to two-thirds of the earth's population and land mass, have long been subject to the whims of more powerful countries, with the result that deforestation, desertification, and squandering of scarce resources is commonplace. These problems not only undermine development efforts in the countries concerned; they have serious global impacts. NRDC's International Program aims to reverse these trends by encouraging international policymakers to develop environmentally sound policies and to consider long term environmental factors as important as short term political pressures.</t>
  </si>
  <si>
    <t>From the Executive Director</t>
  </si>
  <si>
    <t xml:space="preserve">When NRDC was established seventeen years ago, we knew we were laying the groundwork for an exciting new sector in the conservation movement - using the judicial system to protect the environment. What we didn't realize, perhaps, was just how successful our idea would be in the long run. Starting with just one employee -myself - and a dedicated Board of Trustees, NRDC has grown to become the most respected and credible environmental law organization in the country. Those abstract terms of success all boil down to just two significant factors - the people who work for NRDC, and the people who support that work. We now have over 120 staff members in three offices, and they are truly the best in the business. Working within each NRDC project, from agricultural tax policy to water pollution, are people whose expertise in environmental law and science is well known. The long hours and hard work put in by our staff have led to exciting victories for our environment and the nation's public health. Because of NRDC, service stations in New York and New Jersey will soon install vapor recovery systems to help reduce ozone pollution. Bethlehem Steel will donate $1 million to local environmental groups to help clean up the Chesapeake Bay, and will start complying with its own waste discharge permit at its plant on the Bay. More than a dozen companies in New England will cut back their illegally high discharges of wastes into rivers and streams. The Forest Service will rewrite the management plan for Vermont's Green Mountain National Forest to incorporate conservation measures. The Kesterson Wildlife Refuge in California will be cleaned of toxic agricultural drain water. The EPA will revamp its emission standards for underground repositories of nuclear waste. New energy efficiency standards for household appliances will be instituted nationwide. I could go on and on, but you can read about these and many of NRDC's other activities in this report. Despite this enormous workload, our staff has retained a sense of responsibility to teach others what we know. Every semester, a handful of outstanding law students from New York University come weekly to our office to discuss various aspects of environmental law with the staff. This Environmental Law Clinic, taught by myself and Ross Sandler, a former NRDC attorney who is now New York City's Commissioner of Transportation, also allows each student to work one-on-one with a senior staff attorney, giving the students invaluable first-hand experience. Most projects also employ a full-time student intern with either a legal or scientific background. But our educational programs are not only for students. Young attorneys are given the opportunity to learn the finer aspects of environmental law in positions as Legal Fellows. And conservationists from other countries are brought to NRDC to exchange ideas with our staff through the Duggan Fellowship program. This year our Duggan Fellows were Ms. Sunita Narain from the Center for Science and Environment in New Delhi, India, and Ms. Ana Maria Daitx from Acao Democratica Feminia Gauche in Brazil. There have been many staff changes over the years, but we have been fortunate in that most of those who depart retain their ties to NRDC in one form or another. Some maintain their connection by acting as consultants to the staff; others return later to join the Board of Trustees. And we have been able to attract the highest caliber of new employees, so that the spirit of cooperation and commitment remains constant. One exciting development earlier this year was the establishment of a Communications Department. We expect that this new commitment will increase our visibility in the news media and strengthen our hand in dealing with policy makers, while also helping us to inform our members about important developments in environmental advocacy. The annual Marshall Lecture, which honors one of our founding Trustees, the late James Marshall, was given this year by Gro Harlem Brundtland, Prime Minister of Norway and Chairman of the World Commission on Environment and Development. Mrs. Brundtland spoke on "Our Common Future" to a full house at the United Nations. After seventeen years of work, NRDC has developed into a well established, growing organization. All of our work is guided by our Board of Trustees, an outstanding group of individuals from diverse backgrounds who all have one thing in common-a tremendous commitment to NRDC. But none of it would have been possible without the help of our members and donors. The numerous foundations and 70,000 individuals who support NRDC give us both the legal standing to take our case to court and the financial base to develop our programs. To them, from all of NRDC, I say thank you. John H. Adams Executive Director
</t>
  </si>
  <si>
    <t xml:space="preserve">One of the great annual pleasures of my serving as chairman of NRDC is the chance to reflect with you on our numerous and diverse accomplishments. Recently, I returned from Moscow where I signed an agreement on behalf of NRDC with Evgeniy Velikhov, vice president of the Soviet Academy of Sciences, extending for another fourteen months our joint project to demonstrate verification of compliance with a nuclear test ban. Under the new agreement, NRDC's team of seismologists will be permitted to monitor underground Soviet nuclear tests from eight stations inside the Soviet Union. In September, Soviet and American scientists simulated a series of nuclear explosions, clearly demonstrating that it is possible for our two nations to agree to a test ban without fear that either nation will be able to violate the treaty without being detected. It would be a first essential step toward ridding the world of our severest environmental threat, by stopping new nuclear weapons development. The work of NRDC at home has been no less exciting in the fields of energy conservation, water pollution control, and resource protection. In March, President Reagan finally accepted and signed into law what many consider to be the most significant energy conservation legislation in a decade, the National Appliance Energy Conservation Act. The law, which is the direct outgrowth of extensive negotiations between NRDC and the appliance industry, establishes minimum energy efficiency standards for thirteen household appliances. Eventually, it will result in the conservation nationwide of twenty thousand megawatts of electricity, the generating equivalent of forty coal-fired power plants. Again this year the staff also spent a good deal of time clamping down on industrial water polluters by filing citizen lawsuits under provisions of the Clean Water Act. Adding to previous victories, our case against the Bethlehem Steel Corporation was successful, and the company has ceased violations and agreed to pay a record $1.5 million settlement, money that will be used to support environmental programs in the Chesapeake Bay. Other significant cases are still in progress. Happily, awarded attorneys feeds are carrying the costs of the project. Much of our work, of course, continues to involve environmental advocacy against insufficient and sometimes illegal government regulations. An example is our major victory before the First Circuit Court of Appeals that struck down the Environmental Protection Agency’s standards for the disposal of highly radioactive waste. NRDC succeeded in its contention that the standards would enable the Department of Energy and commercial utilities to dispose of wastes in a manner that could expose drinking water supplies to radioactive contamination. As you will discover in the following report, NRDC is thriving. We now have 70,000 members and an annual operating budget of some $10 million, reflective of a steady growth that carries with it both opportunities and responsibilities which all of us take quite seriously. There was a sad note this past summer when Wade H. McCree, a member of the board since 1985, passed away. Wade, a distinguished professor of law at the university of Michigan, was the Solicitor General during the Carter Administration. Thomas C. Jorling, a trustee for six years, left the board earlier this year in order to assume the position of Commissioner of the New York State Department of Environmental Conservation. We will miss his invaluable contribution to NRDC, but his leadership in the DE will prove a great asset to New York's environment. Joining the board this year are three lawyers; Frederick A. O. Schwarz, a partner in the law firm of Cravath, Swaine and Moore; Charles Koob, a partner in the firm of Simpson, Thacher and Bartlett; and Cruz Reynoso, a former member of the Supreme Court of California who is now in private practice. We look forward with confidence to the challenges of 1988. We all know the task of defending our environment is great, and most worthwhile. We thank you for your trust and participation in this defense. Adrian W. D Wind Chairman of the Board of Trustees </t>
  </si>
  <si>
    <t>The Nuclear Ban &amp; Nuclear Test Ban Verification Project</t>
  </si>
  <si>
    <t xml:space="preserve">Almost from its inception, NRDC has had an active concern about the destructive potential of the unleashed power of the atom. NRDC's work has evolved over the years to focus upon issues where our unique blend of scientific and legal expertise can make a real difference in the nuclear debate. This year was one of the most successful in the program's history, with the implementation of the test ban verification project, publication of the second and third volumes of the Nuclear Weapons Databook, and substantial progress in efforts to compel the Department of Energy (DOE) to address the hazards of its nuclear weapons complex. Dr. Thomas Cochran, a physicist, and S. Jacob Scherr, an attorney, serve as co-directors of the Nuclear Program. In 1987, NRDC renewed for another year its historic agreement with the Soviet Academy of Sciences - a scientific exchange designed to demonstrate that the issue of verification need not be a barrier to a nuclear test moratorium or test ban treaty. Implementation of the initial phase of this project in 1986 represented the first time in history that the Soviets permitted foreign nationals on their soil to monitor nuclear weapons activities. In August 1987, a congressional verification fact-finding trip to the Soviet Union, organized by NRDC, resulted in another spectacular breakthrough. The delegation was permitted to visit the top secret, highly controversial radar installation at Krasnoyarsk, which is claimed to be a violation of the Anti-Ballistic Missile Treaty. Soon after the first year's agreement was signed in May 1986, NRDC and the Soviet Academy established three seismic monitoring stations around the principal Soviet nuclear weapons test site in eastern Kazakhstan. In November 1986, a delegation of Soviet Academy seismologists visited the United States to select locations for three reciprocal stations near the Nevada Test Site. Although Soviet defense officials have so far not permitted the Kazakhstan stations to operate during their nuclear tests, the research teams have been successful in recording data from earthquakes and chemical explosions in the region, as well as nuclear tests outside the Soviet Union. This data, unavailable before in the West, will facilitate more accurate estimates of the yields of previous and current Soviet tests. Under the terms of the second year agreement, research efforts will focus upon the monitoring capabilities needed to verify a one-kiloton test ban. NRDC and the Soviet Academy have agreed to add five new stations, sited six hundred miles or more from the Kazakh Test Site. In a major breakthrough, the Soviets have agreed to let these distant stations record Soviet tests. In Congress, the project has been cited as a signal of an important shift in Soviet attitudes on in-country verification. Our work contributed to an unprecedented vote in 1986 by the House to cut off funding for all but the smallest nuclear tests, if the Soviets would do the same. This legislation was reintroduced in the 1987 session of Congress and was passed once again by the House. NRDC has been fortunate in obtaining the assistance of a number of leading American seismologists to carry out this project. Dr. Charles Archambeau of the University of Colorado is serving as chief technical advisor and chairman of the scientific advisory committee. Dr. Jonathan Berger of the University of California, San Diego and Dr. James Brune of the University of Nevada, Reno are leading the teams of scientists working with their Soviet Academy counterparts to install and operate the seismic stations. </t>
  </si>
  <si>
    <t>Habitat Protection &amp; African Assistance Efforts &amp; The Multilateral Development Banks &amp; Wetlands Conservation</t>
  </si>
  <si>
    <t>Scientists estimate that up to 20 percent of all species on earth will become extinct within twenty years, largely due to destruction of habitat in developing nations. Assistance from developed countries, given with a careful eye toward protecting fragile environments, is essential if we are to save these endangered species. NRDC's International Project staff has made a special effort to influence United States foreign aid policy in favor of wildlife protection. Finding the Reagan Administration unwilling to commit the necessary resources, NRDC turned to Congress. NRDC attorney Thomas Stoel, Jr. helped legislators draft a bill requiring the U.S. Agency for International Development (AID) to spend at least $2.5 million each year on wildlife conservation. NRDC has closely monitored AID's performance under this new law. Agency officials had predicted they would have difficulty in finding sound local projects to fund, but events confirmed NRDC's view that there were many well-designed proposals that were unable to proceed for lack of resources. Less than a year after the legislation was signed, AID has become one of the world's significant forces for conservation. The recent famine and continuing crisis in sub-Saharan Africa are due in part to years of desertification and deforestation. The U.S. foreign aid program could play a crucial role in establishing models of environmentally sound, sustainable development that will help reverse these trends, but in the past AID has not regarded this as a high priority. By working with members of Congress and consulting with experts, NRDC helped to formulate an amendment to the Foreign Assistance Act that will require 10 percent of all AID funds in this region to be spent in support of small-scale, village-level assistance efforts. As part of the Foreign Assistance Act reauthorization, the amendment was approved by committees in both the House and Senate in March 1987, and is now awaiting floor action. Every year, the World Bank and other multilateral development banks (MDBs) lend more than $20 billion for a variety of projects in developing nations. During the past year, NRDC has made significant progress improving the environmental performance of these institutions. NRDC attorney David Wirth's work with key members of Congress led to the establishment of an "early warning system,” under which AID must independently monitor the environmental impact of MDB funded projects. NRDC has continued to press for improvements in an environmentally counterproductive World Bank cattle project in Botswana - a project that exemplifies the MDB's support of environmentally damaging livestock schemes. In response to NRDC's efforts, Treasury Secretary James Baker instructed U.S. representatives to the MDBs to seek improvements in the project and to vote against future cattle projects that do not meet strict environmental standards. After NRDC identified flaws in a related proposal to the African Development Bank (ADB), that institution sent an environmental mission to Botswana for a first-hand investigation. The United States ultimately abstained in a vote on this project, the first time any government has withheld its approval of an ADB project on environmental grounds. In 1986, NRDC began a multi-faceted effort to influence AID and the development banks in favor of conserving valuable wetlands worldwide. Our first step was to establish a database on current or proposed projects that may adversely affect wetlands. Resource specialist Steve Parcells is now preparing detailed critiques of some of the more harmful projects, including aquaculture and pesticide projects in Ecuador, destruction of crucial bird nesting grounds in Korea, and floodplain development in western Africa.</t>
  </si>
  <si>
    <t>The centerpiece of EPA’s hazardous waste disposal program is the Resource Conservation and Recovery Act (RCRA). This year the Toxics Project concentrated efforts on RCRA's land disposal ban program, which prohibits land disposal of wastes unless they are pretreated or it is guaranteed that no hazardous constituents will migrate from the disposal unit. NRDC attorney Jane Bloom and project scientists Ned Smith and Wendy Gordon prepared for EPA an extensive critique of the first two land disposal ban rules, which cover solvent and dioxin-containing wastes, and a variety of wastes containing toxic metals, PCBs, and corrosives. When the solvent and dioxin rule was finalized without taking into account their objections, Bloom filed suit in the U.S. Court of Appeals, challenging EPA's decision to allow highly toxic wastes to be disposed of in substandard landfills and impoundments. A third land ban rule, proposed by EPA after months of negotiations between NRDC, EPA, and industry, reflects NRDC's long-standing efforts to limit the disposal of billions of gallons of hazardous waste by underground injection. Although the proposed rule addresses a number of the problems identified in our 1985 report, Deeper Problems, it falls short of restrictions we had sought, and we will need to press for stronger regulations. NRDC has also closely followed EPA's progress in bringing new hazardous wastes into the RCRA system. We filed detailed comments on several new rules, including those that determine which wastes will be termed hazardous. When EPA failed to list used oil as a hazardous waste, NRDC challenged that decision in a suit filed in the U.S. Court of Appeals. This year, NRDC attorney Jackie Warren represented NRDC in two successful negotiations involving the environmental community and representatives of the chemical and electric utility industries. The first resulted in EPA's adoption of a uniform national spill clean-up policy for polychlorinated biphenyls (PCBs), and the second established a process for following the commercial development of new chemicals. A third negotiation is currently underway to address deficiencies in EPA's PCB disposal regulations. Searching for a preventive solution to the disposal problem, Ned Smith has developed a model state-level program that will reduce substantially the amount and toxicity of wastes generated by industry. A report outlining the model program will be distributed to state and federal officials and citizen groups across the country. We intend to work for adoption of our recommendations in both key waste generating states and at the federal level. In 1987, the Toxics Project expanded its focus to monitor EPA's management of wastes that are not technically considered hazardous and so are not governed by RCRA. These solid wastes, which often contain numerous toxic substances, are disposed of in unlined municipal landfills and surface impoundments and contribute to groundwater pollution problems. Science associate Brad Sewell and legal fellow Don Strait worked with EPA staff to develop regulations to upgrade the quality of municipal landfills and submitted extensive comments on EPA's draft requirements for landfills. The 1986 Superfund amendments added a number of major new duties to EPA's agenda and greatly increased the funds available for clean-up of toxic dumpsites. To ensure that the new programs are implemented in a timely and effective manner, Bloom and Smith submitted comments on EPA proposals concerning the new community right-to-know program, the model for ranking hazardous dump sites, and the minimum standards to be achieved in clean-up efforts.</t>
  </si>
  <si>
    <t>The Federal Insecticide, Fungicide and Rodenticide Act (FIFRA), which regulates the use of pesticides, was one of the few environmental statutes not renewed by the 99th Congress. Despite the unified support of environmental, consumer, farm, and labor organizations and pesticide manufacturers for amendments reached in negotiations led by Al Meyerhoff, reform legislation narrowly missed enactment. With the new 100th Congress, the chance to finish the job has improved. Building on last year’s efforts, NRDC attorney Janet Hathaway is urging Congress to pass even stronger legislation. Key elements of last year’s agreement have been reintroduced, including full testing of all older pesticides, an expedited process for removing dangerous chemicals from use, groundwater protection programs, and improved worker safeguards. Pending comprehensive reform legislation, NRDC is moving forward on other fronts to reduce the hazards posed by pesticides. In 1986, NRDC filed a formal petition with EPA to ban the use of daminozide on food. This carcinogenic plant growth regulator, which is primarily applied to apples, poses significant risks to infants and children because they consume such large quantities of apple products. Early in 1987, EPA denied our petition, so NRDC and Public Citizen filed suit against the agency. Since NRDC commenced efforts to ban daminozide, public concern has reached unprecedented levels and many food manufacturers and supermarket chains have announced that they will not accept daminozide-treated apples. In the Ninth Circuit Court of Appeals, NRDC intervened in a case brought against EPA by a food processors' association in order to defend EPA’s emergency ban on the pesticide dinoseb. The 1987 suspension was based on EPA’s discovery that the chemical posed risks of birth defects, as well as adverse reproductive effects in men. The lower court had overturned EP.Ms suspension, permitting the use of dinoseb for at least another year, with the restriction that women of childbearing age could not apply it to crops. NRDC challenged that decision on the grounds that it violates procedural rules for suspension of a pesticide, as well as the prohibition of sex discrimination contained in the Civil Rights Act. In California, NRDC filed suit against the state Department of Food and Agriculture, seeking to compel compliance with the Birth Defect Prevention Act, a California law that requires the health and safety testing of all pesticides used in the state. The law directed the department to start testing by March 1987, but no studies have been initiated. Implementation of this law will have nationwide effects, because nearly half the pesticides used in agriculture are applied in California. Next spring, NRDC will release a consumer guide to pesticides in food. The guide, written by NRDC scientist Lawrie Mott and research associate Karen Snyder, provides consumers with information on the health effects of pesticides commonly found in fruits and vegetables and lists steps that can be taken to minimize exposure. Brad Sewell and Robin Whyatt are now preparing a study of the potential health impacts of pesticides on preschool children. When setting residue limits, EPA ignores the fact that children are more susceptible to the toxic effects of pesticides, instead basing limits on the physiology and diet of the average adult male. NRDC's study will outline a program for regulatory reform to better protect this particularly sensitive segment of our population.</t>
  </si>
  <si>
    <t>Industrial Pollution Control &amp; Environmental Law Enforcement</t>
  </si>
  <si>
    <t xml:space="preserve">The Clean Water Project continues to press for implementation of preexisting Clean Water Act programs. This battle for industry-specific pollution control standards is now in its second decade. Stringent standards could eliminate the discharge of two hundred million pounds of pollutants each year, but controls for many types of industries, including the pesticide and organic chemicals industry, are still incomplete. This year, NRDC took its case to Congress, testifying about the intolerable delays in this program. NRDC recently filed suit against EPA for failing to protect Colorado’s still-pristine mountain streams against pollution. This is the opening salvo in our effort to protect our remaining clean streams, while working to rehabilitate those that already are contaminated. The action in Colorado should lay important groundwork in breaking the vicious cycle of pollution by stopping it before it begins. Complementing the Clean Water Project's efforts to tighten pollution controls is the work of the Enforcement Project. This year the project focused on industrial compliance with water pollution discharge permits and prepared cases against dozens of companies in fifteen states. In these cases, NRDC took action to prevent the dumping of conventional, non-conventional, and toxic pollutants into the nation's waterways. All polluting industries received a warning loud and clear when NRDC and its co-plaintiff, the Chesapeake Bay Foundation, won a judgment holding the Bethlehem Steel Corporation liable for its illegal discharge of millions of gallons of waste into the Chesapeake Bay. On the eve of the trial to assess penalties, Bethlehem Steel agreed to settle the case out of court, by paying $1.5 million in penalties. Of this amount, $1.0 million will be given to local groups for environmental programs on the bay, and $500,000 will go to the U.S. Treasury. In another closely watched case, NRDC and the Chesapeake Bay Foundation won an assessment of $1.3 million against Gwaltney of Smithfield for its pollution of the Pagan River in Virginia. This penalty is the largest court-awarded penalty to date in a citizen's water pollution case. In upholding the lower court's decision, the Fourth Circuit Court of Appeals rejected a favorite legal argument of polluters: that a citizen may sue only for continuing, rather than past, pollution violations. In October 1987, NRDC and CBF attorneys defended this victory before the U.S. Supreme Court. In the past year, more than fifteen companies in Ohio, Pennsylvania, Connecticut, and New England states agreed to settle cases brought against them by NRDC. As part of their settlements, the companies agreed not only to comply with their permits in the future, but also to pay a penalty to a third party environmental fund or the U.S. Treasury. Favorable court decisions in cases against two major polluters, the Upjohn Company in Connecticut and W.R. Grace in New Hampshire, were particularly important victories for NRDC. Having successfully pursued major polluters in the Northeast, the Enforcement Project's legal team - James Simon, Nancy Marks, and Nora Chorover - together with scientists Patrick O'Malley and Kim Locke, have begun investigating polluters in other regions. In late 1986 and early 1987, NRDC initiated legal action against companies in Georgia, Alabama, Pennsylvania, Michigan, Tennessee, West Virginia, and Illinois.
</t>
  </si>
  <si>
    <t>Offshore Oil Leasing &amp; The Arctic National Wildlife Refuge</t>
  </si>
  <si>
    <t>The Coastal Project won major concessions this year from the Department of the Interior during the formation of its five-year Outer Continental Shelf (OCS) leasing program, but the final plan still poses a severe threat. For the first time in history, sensitive tracts off California, Alaska, and the East Coast were deleted from the department's oil and gas leasing program before final plans were announced. Unfortunately, the department did not accept all of our recommendations, most notably those proposed jointly by industry, environmental, and Alaska native and fishing interests, under the auspices of NRDC Trustee Robert Redford's Institute for Resource Management. Because many ecologically valuable areas were included in the OCS program, attorneys Sarah Chasis and James Thornton filed suit against the Interior Department. California Coastal Project attorney Johanna Wald and project scientists Lisa Speer and Ann Notthoff have already filed extensive comments on the first sale scheduled in California. In addition to negotiating with the Interior Department, project staff have been working with Congress and in the courts to prevent leasing in particularly sensitive offshore areas. Lisa Speer worked closely with several members of Congress to ensure the continuation of leasing moratoria off California and Georges Bank, a world class fishery off the New England coast. Sarah Chasis has been fighting in court to keep the oil companies out of Bristol Bay, Alaska. An injunction prohibiting that sale was imposed in 1986, based on violations of the Alaska National Interest Lands Conservation Act (ANILCA). In 1987, however, the Supreme Court held in a related case that ANILCA does not apply, so Chasis went back to court to argue that the injunction should be upheld because of other violations. NRDC has also been working to try to mitigate the environmental effects of existing offshore drilling operations. The project filed suit in 1986 against EPA, for imposing inadequate toxic discharge limitations on operations in the Gulf of Mexico. A decision on those standards will set a precedent for drilling operations around the country. The Coastal Project moved onshore to head off the Interior Department's plan to open the 1.2 million acre coastal plain of the Arctic National Wildlife Refuge to oil development. The refuge is the largest arctic wilderness sanctuary in the world, and supports one of the few remaining large herds of caribou in North America, as well as muskox, grizzly bears, Dall Sheep, moose, and peregrine falcons. The Interior Department has estimated that there is only a 19 percent chance of finding oil, in quantities that would provide only a two-hundred-day supply for the nation. Despite these low estimates, the department has recommended that Congress open the coastal plain to oil development, rather than give it further protection as a wilderness area. To demonstrate to Congress and the public what the real effects of oil development would be, Lisa Speer is preparing a comprehensive evaluation of the industry’s environmental record at the nearby Prudhoe Bay oil complex. By exposing this record and rallying public support, NRDC hopes to convince Congress not to allow industry into this last arctic sanctuary for wildlife in the U.S.</t>
  </si>
  <si>
    <t>Clean Air &amp; Acid Rain</t>
  </si>
  <si>
    <t>NRC's Clean Air Project continued to lead the environmental community this year in efforts to protect and improve our nation's air quality. Concentrating on both revision of the Clean Air Act and enforcement of current law, our strategy includes advocacy before governmental agencies, participation in domestic and international policy negotiations, litigation, and public education. At the beginning of the 100th Congress, it appeared that only the issues of acid rain and failure to meet federal air quality standards for urban smog and pollution would be addressed. But NRDC's public education efforts, undertaken both independently and through the National Clean Air Coalition, brought to bear a high level of public concern about toxic air pollutants and ozone-depleting chemicals, and legislators are now considering bills covering all these issues. The current Clean Air Act lacks a direct and comprehensive policy to combat acid rain, but the prospects for enacting such a program in the 100th Congress are higher than ever. NRDC advocates a 50 percent reduction in acid rain-causing pollution. Project attorneys Dick Ayres and David Hawkins have repeatedly testified before key congressional committees and have shared their expertise at the request of the senators and congressmen drafting legislation. A strong consensus is now emerging among legislators on the need for stringent acid rain control measures. In July 1987, the Senate Environmental Pollution Subcommittee approved a bill that would reduce sulfur dioxide emissions by twelve million tons and nitrogen oxides by four million tons, thus achieving the desired 50 percent reduction. In conjunction with our legislative efforts, NRDC's attorneys and scientists are pursuing several routes to achieve control of acid rain-causing pollutants under current law. For more than fifteen years, NRDC has kept pressure on EPA to control sulfur dioxide emissions at their source, under the current Clean Air Act. We have vigorously fought the use of "tall stacks” - smokestacks that in some instances are taller than the Empire State Building - which simply disperse the pollutants. Over the years EPA has issued many regulations, but none actually curb emissions from tall stacks. We are now challenging in the U.S. Court of Appeals EPA's most recent dodge, which would actually permit a sulfur dioxide emissions increase of four to seven million tons. Nitrogen oxides, another precursor of acid rain, also contribute to visibility impairment and smog. The Clean Air Act requires EPA to adopt regulations that limit pollution increases in areas that are still relatively clean, but EPA has failed to do so. When faced with a suit from NRDC, EPA conceded its duty to adopt such limits, but asked the court to approve a five-year delay. In March, relying on evidence provided by NRDC, the court ordered EPA to complete its work in just two years. A related suit, filed in July 1987, charges EPA with failure to control the pollutants that are impairing visibility in several northeastern national parks.</t>
  </si>
  <si>
    <t>Management and Finance &amp; The Council of 1000</t>
  </si>
  <si>
    <t xml:space="preserve">NRDC grew dramatically in the fiscal year 1987; expenses grew by 30% and income by 26% while the excess of income over expenses remained healthy. The growth is largely attributable to the addition of the Nuclear Test Ban Verification Project, but it clearly shows NRDC's capacity to utilize opportunities and to incorporate them into the fabric of the organization. While the cost of managing the organization increased in terms of absolute dollars, it declined to 10 percent of the total expenses, reflecting our commitment to put the maximum number of dollars to work in the program area. The cost of membership services has grown over the years, but not at the dramatic rate by which the membership itself has grown; we now have over 70,000 members. The commitment and growth of the membership has prompted NRDC to begin to design planned giving programs - pooled income funds, a giftlands program and a bequest program - to increase the stability of the organization and allow people to make long term commitments to NRDC. The Giftlands Program, whereby individuals donate land that NRDC can resell with appropriate environmental restrictions, has attracted interest from all over the country. Two plans are underway which will materially affect the future of the organization. An expanded use of computers has given the staff the ability not only to maintain our extensive records in the most efficient way, but also to analyze and create complex scientific models. This plan was made possible through the generosity of several foundations. NRDC is also considering the purchase of office space for the New York office. We hope not only to control occupancy costs and acquire an appreciable asset, but also to make our offices a model of energy conservation and non-polluted indoor air. It is an exciting possibility, but one which will require NRDC to launch a major capital/building campaign. Fiscal Year 1987 (April 1, 1986 to March 31, 1987) has been extraordinarily productive and demanding for the board and staff. The Development Department was given a real challenge to raise $2,700,000 more than ever before, but the strength of our programs, the commitment of our board and staff, and the enthusiastic and unstinting support of our individual and foundation supporters at all levels made it possible. NRDC's Council of 1000 was created by the Board of Trustees in 1985 to recognize the exceptional leadership provided by a small group of donors. In addition to members of the board, the following individuals have made an annual gift of at least $1,000. Council of 1000 members are vitally important to the future of NRDC and its ability to develop and enforce sound national environmental policy.
</t>
  </si>
  <si>
    <t>Nuclear Weapons Databook &amp; Environmental Effects of Nuclear Weapons Production</t>
  </si>
  <si>
    <t xml:space="preserve">Two volumes of the Nuclear Weapons Databook series were published in 1987. Volume II, US. Nuclear Warhead Production, focuses on the vast complex of laboratories, test ranges, and factories which design, test, and manufacture U.S. nuclear warheads. Volume III, US. Nuclear Warhead Facility Profiles, provides detailed descriptions of the facilities that make up the complex. NRDC is quickly becoming known as one of the foremost sources of information on nuclear weapons. Almost daily, Dr. Stan Norris and other staff members are called upon by the press for up-to-date, accurate information. For the third consecutive year, the Databook staff have contributed a chapter to the prestigious Stockholm International Peace Research Institute Yearbook on annual developments in nuclear weapons. And since May 1987, the staff has contributed a monthly "Nuclear Notebook" column to the Bulletin of the Atomic Scientists. The Department of Energy's nuclear weapons production complex has for many years operated with little regard for environmental and safety hazards. Since the Chernobyl disaster in 1986, public concern about outmoded DOE reactors has risen sharply, adding even more fuel to NRDC's longstanding efforts to bring those facilities into compliance with federal environmental laws and protect the public from dangerous waste disposal practices. A stunning victory in July 1987 struck down EPA’s standards for the disposal of highly radioactive waste in deep geologic repositories. NRDC's petition to the First Circuit Court of Appeals in Boston, drafted by attorney Dan W. Reicher, contended that disposal of such wastes, produced by DOE facilities and commercial nuclear power plants, would expose potential drinking water supplies to illegally high levels of contamination. This decision will force EPA to set stricter radiation emission standards to protect groundwater, and raises serious doubts about several locations that DOE has proposed for a repository. Earlier in the year, NRDC litigation and lobbying was instrumental in forcing DOE to abandon a four-year effort to avoid compliance with federal hazardous waste laws in the disposal of its mixed hazardous and radioactive wastes. NRDC has increased investigation of DOE's outmoded nuclear reactors. The N-Reactor in Washington state, most similar in design to the stricken Chernobyl facility, was shut down by DOE in early 1987 after some of DOE's expert consultants found it to be unsafe. In July 1987, NRDC, along with six members of Congress and eleven Pacific Northwest citizen groups, filed suit to thwart DOE's plans to restart the aged facility until an Environmental Impact Statement is prepared. 
</t>
  </si>
  <si>
    <t>The Nation's Conservation Capital &amp; Some Bright Ideas for Seattle - and the Nation &amp; The New Electricity Salesman</t>
  </si>
  <si>
    <t xml:space="preserve">Initial results of the Hood River Conservation Project, in which homes in an entire Oregon country were super-insulated, were released in June 1987. NRDC proposed and cosponsored this ambitious test of residential sector energy conservation, which was funded and administered by the Bonneville Power Administration and the Pacific Power and Light Company. Eighteen months of intensive analysis followed two years of construction work on the community’s electrically heated households. The project succeeded in demonstrating the economic feasibility of meeting forecasted energy needs through conservation methods rather than through construction of new coal-fired power plants. Climate-adjusted energy consumption for space heating in Hood River homes was the lowest ever reported following a “weatherization” program, in comparison with more than 100 programs in the U.S., Canada, and Sweden. Just as important, reliable methods were developed for ensuring virtually universal participation, including groups that traditionally have been difficult to reach, such as indigent and elderly citizens. The project also produced a wealth of information on particular techniques for improving the efficacy of residential building shells. Nationwide, reducing waste in commercial lighting systems could "produce" as much power as the entire U.S. nuclear power program over the next two decades at a small fraction of the cost. NRDC has launched an effort to demonstrate as much in Seattle, in partnership with Seattle City Light, the Bonneville Power Administration, and the Northwest Conservation Act Coalition. The initial phase involves an inventory of state-of-the-art lighting conservation measures and the design of a testing and demonstration facility. Ultimately, NRDC hopes to join the utilities in successfully promoting city-wide use of these technologies. The project will include an innovative Lighting Mock-Up Facility, the first of its kind, to demonstrate how improved technologies can reduce lighting energy needs by 75 percent or more while maintaining or improving lighting quality. Throughout North America, electric utilities are beginning to reintroduce a dangerous and discredited sales pitch: "the more you use, the less you pay." Such promotional policies helped unleash a ruinous cycle of demand increases and power plant debacles in the 1960s and 1970s. NRDC has developed a package of safeguards for utilities and regulators to incorporate in marketing programs to guard against adverse long-term environmental and economic impacts. Key utilities and regulatory bodies before which NRDC's proposals are now pending include the Bonneville Power Administration, the California Public Utilities Commission, and the Montana Public Service Commission. </t>
  </si>
  <si>
    <t xml:space="preserve">The Bureau of Land Management (BLM) and the U.S. Forest Service manage millions of acres of land in the western United States, ranging from the vast plains and deserts of Utah and Nevada to the rugged mountains of California. Too often, conservation of the diverse resources of this land is bypassed in favor of commercial development such as coal mining and livestock grazing, with little public notice of the accumulated degradation. NRDC’s Public Lands Project works to protect the wildlife, wilderness, and other resources of these often-forgotten lands. A settlement agreement that NRDC recently signed with the Department of Interior will ensure that environmental factors are thoroughly considered prior to issuance of nearly one hundred applications for coal leases that are now pending. The quarter-million acres covered by the agreement contain valuable wildlife habitat and irreplaceable archaeological and cultural resources that could be irreparably damaged by coal mining. Under the settlement, the Interior Department will prepare Environmental Impact Statements for most of the lease applications, and for the first time it will disclose publicly the anticipated costs of complying with environmentally protective stipulations. Livestock grazing, a seemingly innocuous activity, has in fact caused severe damage to millions of acres of public lands. In 1986, the BLM and the Forest Service adopted a grazing fee formula that charges livestock owners fees that are far below fair market value, failing even to cover the costs of the agencies' grazing programs. This fee structure results in increased grazing on fragile lands and reduces the amount of money available to protect wildlife habitat, riparian areas, and other important values. NRDC attorneys Johanna Wald and David Edelson filed suit in the federal district court, challenging the fee structure. In August 1987, the court ruled in our favor, holding that the agencies failed to follow public participation requirements in setting the fee. In May 1987, the BLM proposed regulations that would result in increased livestock grazing on the public lands and reduced consideration for wildlife, recreation, and other environmental values. A 1985 NRDC lawsuit had struck down the BLM's prior efforts to weaken the grazing program, including a proposed "cooperative management agreement" that would have turned public land management over to the livestock industry. NRDC orchestrated substantial public opposition to the BLM's proposal to resurrect these regulations; if the bureau does not respond, further litigation may be necessary.
</t>
  </si>
  <si>
    <t xml:space="preserve">NRDC achieved two major victories this year in efforts to reduce federal water subsidies to western irrigators and to protect the environment from the harmful effects of agricultural pollution. First, we won an important legal ruling upholding the constitutionality of the 1982 Reclamation Reform Act. The RRA contains a number of provisions that, if properly implemented, should reduce many of the subsidies historically enjoyed by western irrigators. A key section of the act, the hammer clause, seeks to prevent large corporate farms from abusing a water subsidy program meant for small-scale farmers. Twelve California irrigation districts challenged the hammer clause, arguing that it was unconstitutional. NRDC, represented by attorney Hal Candee, moved to intervene in the case, noting that it was uncertain whether the Interior Department would vigorously defend the statute. The court agreed with NRDC and ruled that long-term contracts cannot insulate western agribusinesses from a new statute designed to prevent abuses in the subsidy program. Our second victory achieved protection for wildlife at the Kesterson Wildlife Refuge in California. Early in 1986, we succeeded in forcing the Bureau of Reclamation to stop discharging toxic agricultural drain water from farms into the Kesterson Reservoir, where thousands of fish and waterfowl have been poisoned. This past year, we fought to secure a proper clean-up of the site, which is still contaminated by selenium and other hazardous substances. The bureau proposed flooding the reservoir with "clean" water, in hopes that the contaminated sediments would be immobilized. Staff scientist Laura King pointed out that the water would continue to attract water- fowl and that the selenium would not remain isolated, but would be taken up in the food chain. At NRDC's urging, the State Water Board rejected the flooding proposal and ordered the bureau to adopt a more reliable clean up method. Project staff also continued to work toward better irrigation pricing policies by participating in the regulatory process. Toward that end, we were involved in Bureau of Reclamation proceedings to implement the hammer clause and other provisions of the Reclamation Reform Act. In addition, we commented on a new ratesetting proposal by the bureau for the Central Valley Project in California. In both cases, NRDC urged adoption of reforms identified in our 1985 report, Turning Off the Tap on Federal Water Subsidies. 
</t>
  </si>
  <si>
    <t>Energy Conservation &amp; New Energy Efficiency Standards</t>
  </si>
  <si>
    <t xml:space="preserve">In a year when Secretary of the Interior Donald Hodel warned of imminent energy shortages and federal agencies redoubled efforts to open wilderness and coastal areas to drilling for oil and gas supplies, NRDC's energy conservation efforts were both timely and telling. Ralph Cavanagh, David Goldstein, and Robert Watson met with great success this year in their efforts to develop innovative energy solutions with the lowest possible economic and environmental cost. In March 1987, President Reagan signed into law what congressional sponsors called "the most significant energy conservation legislation of the last decade.” The National Appliance Energy Conservation Act, the outgrowth of extensive negotiations between NRDC and the appliance industry, establishes minimum energy efficiency standards for thirteen household appliances such as refrigerators and air conditioners. At the urging of NRDC, several states had already enacted their own energy efficiency requirements. Now, extension of similar standards across the nation will save consumers more than twenty thousand megawatts of electrical power by the end of the century. The expected savings are equivalent to the capacity of some forty large scale, coal-fired power plants, plus about 1.5 billion barrels of oil and gas, which is approximately the projected petroleum resources of the California coastal zone. NRDC also won the adoption of precedent-setting efficiency standards for new homes at the state level. NRDC advocacy before the California Energy Commission was instrumental in achieving consensus on a strengthened state code that puts to rest ten years of debate over residential efficiency standards. Comparable standards for the nation as a whole could save the equivalent of some eight billion barrels of oil-more than projected results for drilling in the Arctic National Wildlife Refuge, the Florida Keys, and the California coastal zone combined. NRDC earlier helped win improved Model Conservation Standards from the Northwest Power Planning Council that show the nation how to combine tight construction with better indoor air quality. The Northwest Power Planning Council also granted an exhaustive NRDC rule-making petition that could lead, by 1988, to release of the nation's most stringent efficiency standards for commercial buildings. In addition, the federal Department of Energy released proposed regulations for constructing government buildings which relied on NRDC recommendations for lighting efficiency provisions, affecting more than half of the building's electricity use.
</t>
  </si>
  <si>
    <t>International Wildlife Trade</t>
  </si>
  <si>
    <t xml:space="preserve">The Endangered Species Project continued its efforts to improve regulation of the international trade in wildlife, particularly plant species, through the Convention on International Trade in Endangered Species of Wild Fauna and Flora (CITES). The focus has been on improving enforcement efforts by European countries and the CITES treaty secretariat, as well as correcting persistent problems in the United States' implementation of the treaty. Resource specialist Faith Campbell played an active role in the 1986 meetings of the CITES Technical Committee and helped to provoke a discussion of wild plant trade enforcement problems in Europe. In part as a result, several European countries have stopped accepting artificial propagation certificates from Madagascar, which will cut off much of the trade in vulnerable species. In 1986, NRDC initiated studies of several plant groups that suffer from overexploitation and trade. The project surveyed species offered in mail-order catalogs, then consulted with experts to determine their origin and biological status. Preliminary results were publicized through the garden editors of several magazines and newspapers. A toxicological report on the pesticide chlordimeform, written by NRDC scientist Karim Ahmed, was publicly released last January in conjunction with the Pesticide Action Network (PAN), a coalition of over three hundred nongovernmental organizations around the world. PAN urged the companies who manufacture and sell chlordimeform to withdraw the product immediately from the world market because of its carcinogenic risk. In partial response to PAN's recommendations, one company announced that it would begin removing their trademarked product from developing country markets, but would continue its sale in the U.S. NRDC and PAN have pressed for its withdrawal in the U.S. by petitioning the EPA, and are continuing to campaign for its eventual ban worldwide. Through our participation in the Coordinating Committee on Toxics and Drugs (CCTD), NRDC has ensured continued worldwide distribution of the UN Directory of Banned and Severely Restricted Products, an inventory of regulatory information from eighty countries on over seven hundred chemicals. NRDC consultant Eileen Nic, CCTD's Program Director, established a Hazardous Products Working Group in Geneva to support the United Nations Environment Programme's hazardous products information systems. The group is coordinating a systematic review of regulatory data in the Directory and will work with UNEP to improve its quality.
</t>
  </si>
  <si>
    <t>The Urban Environment</t>
  </si>
  <si>
    <t xml:space="preserve">With a December 1987 congressional deadline for cities to attain federal clean air standards looming on the horizon, the Urban Environment Project launched a major campaign this year to secure air quality improvements in New York, the nation's most densely populated urban area. The result - two favorable federal court rulings requiring New York and New Jersey to cut smog-generating ozone emissions by a total of more than 200,000 tons per year. Under court orders obtained by attorney Eric A. Goldstein and NRDC's Urban Environment Project, officials in both states were directed to implement major portions of their long-dormant clean air implementation plans. Controls on escaping gasoline fumes at service stations and limitations on industrial discharges are among the strategies to be phased in across the region. The saga of Long Island's garbage barge adrift at sea with no place to dispose of its refuse brought the problem of solid waste disposal in New York into sharp focus. For the Urban Environment Project, our multi-year program to address the garbage dilemma hit full stride during the past twelve months. In Washington, D.C., we helped draft legislation aimed at encouraging recycling and minimizing air emissions from solid waste incineration. Meanwhile, EPA granted in part our 1986 petition that sought comprehensive federal regulations to control municipal garbage burning. But the agency's proposed regulations will not take effect for several years and would effectively exempt existing incinerators around the nation from having to meet stringent pollution control requirements. As a result, NRDC filed suit this fall, challenging the EPA decision. New York City's three antiquated municipal incinerators and approximately two thousand poorly controlled apartment house incinerators emit high levels of air pollutants that have scientists worried. This fall, NRDC formally petitioned the federal government, on behalf of New York environmental groups and lung associations, to phase out these threats to public health. Finally, 1987 was the year in which NRDC's long-awaited report on the state of New York City's environmental quality was completed. This groundbreaking assessment of the city's air and water quality, solid waste disposal, and toxic chemical situation is the product of an investigative effort led by research associate Mark Izeman. The report will be released in early 1988.
</t>
  </si>
  <si>
    <t>Metropolitan Air Pollution &amp; Stratospheric Ozone Loss</t>
  </si>
  <si>
    <t xml:space="preserve">Seventeen years ago, Congress directed the federal and state governments to work together to clean up our polluted metropolitan areas. Much progress has been made, but air quality remains unhealthy in nearly sixty metropolitan areas. As part of the Clean Air Act renewal package, Congress is now considering a bill that addresses this problem. New measures would control vapors from gasoline refueling, ban lead from gasoline, and require tight new controls on industrial pollution sources. While there is much to applaud in this new initiative, NRDC will continue its work on additional measures that are needed to attain clean air, particularly strengthened health standards for ozone and particulates. In July 1987, EPA issued revised health-based standards for particulates that are essentially as protective as their prior standards. This represents a major victory for NRDC, since industry had requested a substantial relaxation. However, EPA's rules to see that the standards are actually attained are inadequate, and we have gone to court to seek improvements. In 1978, NRDC won a ban on the use of chlorofluorocarbons (CFCs) as aerosol propellants in the U.S., a victory that temporarily curbed their destruction of the protective stratospheric ozone layer. In recent years, however, other uses of CFCs have increased to the point where the danger to the atmosphere and public health is back to pre-aerosol ban levels. In September 1987, twenty-four nations signed an unprecedented international agreement to reduce industrial consumption of those chemicals by 50 percent by the year 2000. NRDC staff attended the negotiations in Montreal, and by serving both as advisors to and watchdogs of the U.S. delegation, played a critical role in maintaining a strong U.S. position. Substantial as the planned reductions may seem, they will serve only to slow down damage to the ozone layer. So the focus now turns domestic, where EPA is under a court order obtained by NRDC to take further steps. 
</t>
  </si>
  <si>
    <t>Toxic Substances Information Line &amp; Antibiotics in Animal Feed</t>
  </si>
  <si>
    <t xml:space="preserve">The Toxic Substances Information Line is now in its second year of operation, responding to an ever-increasing demand for reliable information about toxic substances in the environment, workplace, and home. Utilizing a number of resources, Susanna Schmidt and Sharmy Buechner provide the public with information regarding the health effects of toxic substances and ways to solve toxics-related problems. Topics of inquiry include hazardous and municipal waste, radiation, and pesticides. In the past year, an overwhelming amount of evidence has been released attesting to the serious health hazards posed by bacterial contamination of meat and poultry. The Centers for Disease Control and the National Academy of Sciences have documented a dramatic increase in outbreaks of food-borne diseases caused by bacteria such as Salmonella and Campylobacter. A growing number of these outbreaks have been attributed to antibiotic-resistant bacteria, which develop as a result of the common practice of adding antibiotics to animal feed. NRDC is concerned about the problems that antibiotic-resistant bacteria pose to the future effectiveness of antibiotics in health care and is responding by developing consumer education materials. Hidden Hazards in Meat and Poultry, a consumer-oriented pamphlet written by science associate Mary Uva, explains this complex problem in layman's terms and outlines practical steps to take to avoid microbiological hazards. An accompanying technical report on antibiotic resistance will prepare consumer activists to fight for safety regulations. NRDC is now developing a comprehensive plan for regulatory and legislative action to improve meat and poultry safety. We have joined a broad coalition of groups to support legislation that would restrict the use of penicillin and tetracycline in animal feeds and have filed petitions with the federal agencies responsible for food safety. We also plan to seek testing requirements for Salmonella and other disease-causing bacteria in raw meat and poultry. 
</t>
  </si>
  <si>
    <t>National Forest Management</t>
  </si>
  <si>
    <t xml:space="preserve">One of NRDC's most long standing activities is the promotion of conservation in the 191-million-acre national forest system. In recent years, NRDC attorney Kaid Benfield and resource specialist Justin Ward have focused particular attention on the Forest Service's development of new fifty-year management plans for national forests. NRDC selected a number of representative plans around the country for intense scrutiny, based on their posture with regard to key planning issues and their potential to set precedents for the system as a whole. In each case, we submitted a detailed analysis of the pros and cons of various management strategies to the Forest Service. Follow-up negotiations with the Forest Service this year succeeded in incorporating conservation values into the management plan for Vermont's Green Mountain National Forest. A similar effort resulted in substantial improvements, particularly in regard to oil and gas development, in the new plan for the Allegheny National Forest in Pennsylvania. Other target plans have required more forceful measures. In Virginia's George Washington National Forest, the Forest Service made some concessions in response to NRDC comments, but nevertheless decided to more than double the rate of clearcutting on the forest and build some three thousand miles of logging roads. NRDC immediately filed a formal administrative appeal, and on behalf of several national and local organizations, submitted legal and technical analyses exposing numerous violations of law and policy in the new plan. After considering its prospects in court, the Forest Service announced that it would rewrite the plan. Our work on forest planning is complemented by an array of administrative and legislative activities. In the past year, we supplied technical analysis to Congress and the Forest Service on proper financial accounting for below-cost timber sales and joined forces with other organizations in providing congressional testimony on logging practices.
</t>
  </si>
  <si>
    <t>The New Clean Water Act Amendments</t>
  </si>
  <si>
    <t xml:space="preserve">NRDC's water pollution control program centers on monitoring enforcement of the Clean Water Act. In 1986, lobbying by NRDC staff proved instrumental in persuading the 99th Congress to renew the act with many strengthening provisions. This victory suffered only a temporary setback when President Reagan vetoed the bill, for the 100th Congress, convening in 1987, quickly passed the reauthorization. The law now contains a number of strengthening provisions that will enable us to act on persistent surface pollution problems. For the first time, states must control nonpoint agricultural and urban runoff, the source of a significant percentage of water pollutants. Stormwater runoff, a previously uncontrolled source of both toxic and conventional pollutants, will be controlled under a tight schedule, and more sophisticated strategies will be developed to bring "toxic hot spots" under control. The law also requires EPA to control toxic substances found in sludge from sewage treatment plants. In the past, dangerous pollutants were simply transferred from wastewater to sludge, where they could leach out of landfills or pollute the air when incinerated. NRDC is now leading the environmental community in the complex and often overlooked area of following up the legislative victory with surveillance of EPA's regulatory actions. NRDC attorney Jessica Landman is working with EPA officials to plan strategies for integrating old and new programs, and to ensure public participation in setting program priorities. Landman has commented extensively on draft implementation plans and regulations and has gone to Congress to seek the necessary funding. To facilitate public participation in the development of local water pollution control programs, NRDC published A Citizen's Handbook on Water Quality Standards. The handbook provides an explanation of the renewed law, and sorts out the intricacies of the process whereby states must set levels for acceptable pollutants in their waters.
</t>
  </si>
  <si>
    <t>Agricultural Resource Conservation</t>
  </si>
  <si>
    <t xml:space="preserve">In 1986, NRDC’s Agriculture Project was expanded to address a new and critical aspect of public policy: federal and state tax laws that discourage conservation of scarce agricultural resources and reward destructive farming practices. Several NRDC-sponsored initiatives that restrict tax subsidies for indiscriminate conversion of highly erodible lands and wetlands were adopted by Congress in the Tax Reform Act of 1986. Shortly thereafter, NRDC published its widely circulated analysis, Assessing the Tax Reform Act: Gains, Questions and Unfinished Business, and is now monitoring the Treasury Department’s implementation of the new provisions. NRDC attorney Said Benfield and resource specialists Justin Ward and Anne Kinsinger are building upon the success of the 1986 reforms with a series of publications designed to expose additional elements of tax laws that conflict with federal and state politics favoring conservation. Dollars and Sense in Irrigated Agriculture, which discusses tax subsidies for excessive irrigation, was published in early 1987. At each step, NRDC is proposing appropriate reforms to make the tax code consistent with environmental needs The project’s second major priority is to ensure effective implementation of the landmark conservation legislation enacted in the 1985 farm bill, the Food Security Act. We have focused particularly on sections of the act that limit federal support for environmentally destructive practices. Staff members testified before the House and Senate Agriculture Committees on the act’s swampbuster provision to protect wetlands, as well as its sodbuster and conservation compliance provisions to protect highly erodible lands from crop production. As special-interest lobbies began to resist implementation of these programs, we pressed for their prompt and fair enforcement in rule making proceedings at the U.S. Department of Agriculture (USDA). While some compromises were necessary, we have been successful in protecting the most important features of this highly beneficial legislation. </t>
  </si>
  <si>
    <t>Drinking Water Protection</t>
  </si>
  <si>
    <t xml:space="preserve">As EPA began implementing the requirements of the 1986 amendments to the Safe Drinking Water Act, NRDC staff filed comments analyzing several agency proposals and took legal action on others. In a disappointing action, EPAs decision to double the allowable level of fluoride in drinking water was upheld in court. However, in another decision the court affirmed EPA’s authority to establish very protective goals for carcinogens in drinking water. Despite the growing propensity of the courts to defer to agency dec1s1ons involving toxic substances, we intend to continue to challenge drinking water standards that do not adequately protect public health. At the same time, we have increased our advocacy efforts at the local level, as the states develop drinking water standards that are more stringent than EPAs. In California, NRDC attorney Al Meyerhoff and scientist Lawrie Mott joined other organizations in supporting Proposition 65, the Safe Drinking Water and Toxics Enforcement Act. Enactment of this measure by California voters signaled widespread public concern over the failure of existing laws to provide protection from toxic substances. The law requires the governor of California to issue a list of chemicals known to cause cancer or reproductive hazards so that discharges of those chemicals into drinking water can be prohibited. Noncompliance results in a series of civil penalties enforceable by citizen suit litigation. Governor Deukmejian initially listed only twenty-nine of the chemicals known to cause cancer and reproductive toxicity, despite the clear legal requirement for the first list to be in approximately 250 substances. NRDC, the AFL-CIO, and others sued the governor, and the court rapidly ruled in our favor. The governor has appealed the court's decision - in spite of the California Attorney General's refusal to represent him.
</t>
  </si>
  <si>
    <t>Airborne Toxic Pollutants</t>
  </si>
  <si>
    <t xml:space="preserve">Literally billions of pounds of toxic compounds are emitted into the air each year, taking an annual toll of thousands of cases of cancer and acute illness. The 1970 Clean Air Act clearly established EPA's duty to set health standards for hazardous air pollutants, yet EPA has taken only token action against seven of them. NRDC attorney David Doniger provided data and expertise on toxic air pollutants to the Senate Environmental Pollution Subcommittee, which passed a bill that would give EPA specific duties to curb these pollutants. The bill requires stringent standards for the major industrial sources of more than three hundred pollutants, and directs EPA to cut emissions from smaller sources in half over ten years. It also mandates EPA action to prevent industrial chemical accidents, which are occurring at the rate of more than five per day. The toxic air pollution legislation is now an integral part of the clean air legislation moving through Congress. NRDC also continues to prosecute new suits over unacceptable EPA decisions concerning individual toxic pollutants. We received a temporary setback in November 1986, when a panel of the U.S. Court of Appeals, in an opinion written by Judge Robert H. Bork, decided that EPA should have virtually unbridled discretion to place industry cost over public health when setting emission standards for toxic pollutants, despite clear precedents to the contrary. Based on a strong dissent, NRDC sought rehearing by the full court. In August 1987, the court, including Judge Bork, unanimously reversed the panel decision, issuing a new opinion that severely restricts EPA's authority to impose cost or feasibility tests. We anticipate that this favorable decision will set a precedent for regulations regarding more than a dozen airborne carcinogens. </t>
  </si>
  <si>
    <t>The Amicus Journal</t>
  </si>
  <si>
    <t>Founded in 1979 with the assistance of The J.M. Kaplan Fund, The Amicus Journal has become a leading arbiter of environmental thought and opinion. Widely indexed, reprinted, and cited, it reaches not only NRDC's membership but Congress, government officials, editorial writers, environmental reporters, and over 2,500 libraries. Focusing on national and international environmental policy, The Amicus Journal features commentary, investigative reporting, book reviews, art, and poetry. This past year saw the publication of in-depth reporting on Native American issues, nuclear winter, and ozone depletion. Amicus continues to expand its investigative reach. Distinguished contributors this year included MacArthur Fellows Lester Brown and Richard Turco; scientists George Woodwell and Paul and Anne Ehrlich; internationally acclaimed novelist and reporter Peter Matthiessen; and celebrated poets Mary Oliver, William Stafford, David Ignatow, and Wendell Berry. And for the first time, Amicus published extensive on-site reporting from nations around the globe. In December, it was awarded the National Arbor Day Foundation's Certificate of Merit for its cover story on Waldsterben (forest death). With the Summer issue, Amicus inaugurated the Fund for Environmental Journalism. Initial funding from NRDC Trustee John R. Robinson enabled Amicus to launch a highly acclaimed series on the environmental movement. The editor, Peter Borrelli, is a seasoned journalist and environmentalist who has guided the magazine from its inception. The assistant editor, Jacquelyn Southern, combines environmental with editorial and broad public-interest experience. The poetry editor, Brian Swann, is an authority on Native American literature, and the design consultant, Ivan Chermayeff, is nationally recognized.</t>
  </si>
  <si>
    <t>Logal Shoreline Protection &amp; Sea Level Rise</t>
  </si>
  <si>
    <t>In a major victory for state level coastal protection, the U.S. Court of Appeals upheld NRDC attorney Lynne Edgerton's defense of Delaware Bay from harmful development. The court turned back a challenge from the Norfolk Southern Corporation, which had argued that prohibition of a coal transfer operation in the bay by the state of Delaware violated the interstate commerce clause of the Constitution. This decision is important not only in Delaware, but nationwide, because it affirms the right of all coastal states to protect their shorelines. Project staff in the California office continued their efforts to ensure full compliance with California's landmark Coastal Act by state and local agencies. Ann Notthoff compiled a voting chart chronicling the significant decisions of the California Coastal Commissioners, revealing a serious erosion in the conservation voting pattern of the once environmentally-noted commission. The Coastal Project recently initiated a new program, in order to develop policy responses to predictions that global warming will cause a two-to-seven-foot rise in global sea level in the next century. The project will soon issue the first part of a report evaluating the available scientific information on the possible nature and extent of sea level rise, and identifying the steps that state and federal policymakers are taking to prepare for the consequences.</t>
  </si>
  <si>
    <t>Endangered Species Conservation</t>
  </si>
  <si>
    <t xml:space="preserve">The Endangered Species Project's top domestic priority is reauthorization of the Endangered Species Act, now two years overdue. Congress' renewed attention in 1987 has given us another opportunity to support and promote strengthening amendments. Two proposed amendments, although applicable generally, would particularly benefit rare plant species. The first would require a substantial increase in funding to allow the program to protect newly endangered species. The second would require the Fish and Wildlife Service to monitor candidate species for any new threats to their survival, so they can be listed promptly to counter those threats. We are seeking two other amendments specifically to improve protection for plants. One would further regulate collecting of endangered plant species; the second would strengthen enforcement of international plant trade regulations. Since the U.S. Department of Agriculture has proved itself unwilling to act against violators, NRDC has asked Congress to give jurisdiction over plant imports and exports to the Fish and Wildlife Service. Ensuring adequate funding of other government programs is central to NRDC's commitment to protection of endangered wildlife. In the past year, lobbying by the project has blocked funding cuts for some programs and secured increases for others.
</t>
  </si>
  <si>
    <t>Biotechnology Issues</t>
  </si>
  <si>
    <t>Commercial applications of biotechnology are rapidly emerging in many diverse industries, ranging from pharmaceutical production to agriculture, food processing, and pollution control. This expanding use of novel organisms in industry, and the commercial availability of biotechnology products has raised a host of complex technical, regulatory, and ethical questions. As a member of the original committee that helped the federal government to establish a framework of guidelines for genetic engineering research, NRDC scientist Karim Ahmed has been intimately involved in the technical and regulatory issues associated with biotechnology. Ahmed is now working with federal agencies to improve the regulatory framework so that it ensures effective regulation of bioengineered organisms. A primary goal is to strengthen provisions of the Toxic Substances Control Act, so as to regulate microorganisms that will be released into the environment. NRDC is currently organizing and promoting state-wide forums to spark public discussions on the concerns posed by biotechnology. The first such effort brought together representatives from public interest groups, academia, private industry, regulatory agencies, and the public at Rutgers University in New Jersey.</t>
  </si>
  <si>
    <t>Toxic Substances</t>
  </si>
  <si>
    <t xml:space="preserve">In recent years much of the work of the Toxics and Pesticides Projects has been geared toward securing congressional renewal of environmental laws. Most of those efforts met with great success as NRDC’s lawyers and scientists helped Congress develop strengthened programs for the Safe Drinking Water Act, the Resource Conservation and Recovery Act, and the Superfund program. In 1987, NRDC focused its resources on the implementation of those and other statues, to ensure that government agencies take full advantage of laws to protect the environment and human health from the potentially devastating effects of toxic substances. </t>
  </si>
  <si>
    <t>Nuclear Winter</t>
  </si>
  <si>
    <t xml:space="preserve">NRDC continues to push for a complete review of U.S. nuclear weapons policy in light of the scientific evidence on the devastating global environmental consequences of nuclear war. In 1986, the Pentagon's study of Nuclear Winter was again rejected as inadequate by Congress. A third report is due in November 1987. It will be the first to be subjected to a review by the National Academy of Sciences and, because of Chernobyl, will include consideration of the health effects of nuclear war.
</t>
  </si>
  <si>
    <t>toxic Substances Control</t>
  </si>
  <si>
    <t>1986 annual report</t>
  </si>
  <si>
    <t xml:space="preserve"> NRDC's Toxic Substances and Pesticides Projects work to protect the public and the environment from the hazards posed by exposure to toxic substances. To accomplish this objective, staff members monitor implementation of important statutes analyze proposed regulatory initiatives, suggest policy alternatives, and seek congressional action or judicial intervention when necessary. The Safe Drinking Water Act In 1986, after several years of debate and discussion, Congress passed major strengthening amendments to the federal Safe Drinking Wafer Act. Many of the new provisions were originally suggested to Congress by NRDC attorney Jacqueline Warren and research associate Wendy Gordon. Over the next three years, the amendments will require EPA to set standards for eighty-three contaminants of drinking water. In addition, all water supplies around the country will for the first time be tested for other contaminants and all states will begin to protect their vulnerable underground drinking water sources. Project staff also filed extensive comments analyzing and suggesting modifications to proposed drinking water standards for two long lists of chemicals. In two critically important cases, we challenged EPA's decision to double the current permissible level of fluoride in drinking water and to disregard evidence that another contaminant, vinylidene chloride, causes cancer in experimental animals. Both cases have serious implications for future standard-setting as EPA begins to implement the new amendments to the Safe Drinking Water Act. Hazardous Waste This year, NRDC focused more attention than ever before on the problems of hazardous waste management. In recent years, underground injection of liquid hazardous waste has become the major avenue of disposal. Project attorney Jane Bloom and research associate Wendy Gordon published a report on this subject entitled Deeper Problems: Limits to Underground Injection as a Hazardous Waste Disposal Method. EPA is presently considering regulatory changes to incorporate some of the report's recommendations. A new effort to stimulate waste reduction has been initiated by NRDC. After studying the obstacles to waste reduction and the efforts of states to reduce wastes, Jane Bloom and research associate Ned Smith began developing a model program for New Jersey and other states to adopt. This program will suggest a combination of regulatory measures and financial incentives to bring about measurable reductions in the enormous volume of hazardous waste generated every year. Project staff also submitted lengthy comments on EPA proposals to phase out land disposal of hazardous wastes, to control the recycling and burning of used oil, to regulate incineration of dioxin-contaminated wastes, and to include certain hazardous mining wastes in the federal hazardous waste program. The Toxics Project has continued to press Congress to reauthorize the federal cleanup fund, Superfund, at a higher level, and to strengthen the existing law by adding cleanup standards, deadlines for EPA action, and citizen suit provisions. Staff members testified at congressional hearings and coordinated efforts with a coalition of other environmental groups seeking reauthorization of the cleanup statute. The Toxic Substances Control Act In 1986, NRDC continued long-standing efforts to expedite safety testing of widely used chemicals under the Toxic Substances Control Act. Following two successful NRDC lawsuits on this issue in 1980 and 1984, EPA issued more than two dozen rules on chemical testing. NRDC attorneys recently negotiated with EPA and the chemical industry for a new procedure to further expedite the testing process. The Toxics Project staff has submitted formal comments on various EPA proposals, such as one to regulate a group of carcinogenic industrial solvents including methylene chloride, carbon tetrachloride, and perchloroethylene. In addition, we testified in agency hearings on a rulemaking to ban further use of asbestos in the United States. The latter proposal includes a ban on asbestos brake linings, and represents a positive response to NRDC's 1984 petition to EPA seeking such a ban. Following settlement of an NRDC lawsuit in 1984, the EPA has moved to phase out electric utility transformers containing carcinogenic PCBs by 1990. Jacqueline Warren recently participated in negotiations with EPA, the chemical industry, and the electric utility industry to develop a national policy for cleanup of PCB spills. As a result of the 1984 settlement with NRDC, more than two hundred million pounds of PCBs must be disposed of by 1990, and state involvement will be essential to ensure proper disposal. Recently, a large electric power company brought suit against the state of Maryland, claiming that state disposal regulations are preempted by federal law and thus have no jurisdiction over disposal of PCBs. At the request of the state of Maryland, NRDC filed an amicus brief in this precedent-setting case involving the right of Maryland and other states to regulate PCBs as hazardous wastes and to enforce proper disposal. As a follow-up on previous NRDC efforts to obtain regulation of formaldehyde, project consultant Frederica Perera and research associate Robin Whyatt testified at hearings of the Occupational Safety and Health Administration (OSHA) on a new workplace standard for formaldehyde. Their testimony was welcomed by OSHA representatives and participating labor unions as an extremely important contribution. Pesticide Reform Every day Americans are exposed to pesticides in their food, drinking water, homes, or workplaces. Over 99 percent of Americans now have detectable amounts of pesticides, including DDT, dieldrin, and heptachlor in their bodies. Meanwhile, an increasing number of pesticides have been found to cause cancer, birth defects, adverse reproductive effects, nervous system disorders, and genetic mutations. NRDC's Pesticides Project is working to reduce these hazards with a strategy that seeks reform on several fronts, including amendments to federal laws to eliminate loopholes, reduced industry influence over EPA's regulatory program, and public education. Through successful litigation, we have established the public's right of access to industry-generated health and safety data on pesticides, prevented continuation of closed- door negotiations between industry representatives and EPA officials, and forced the reconsideration of previous EPA decisions to place no restrictions on more than a dozen chemicals. This year the project focused its efforts on forming and leading the Campaign for Pesticide Reform-a group of forty-one organizations dedicated to reform of federal pesticide laws. NRDC attorney Albert Meyerhoff led the coalition through months of unprecedented negotiations with the agricultural chemicals industry to reach an "agreement in principle" outlining major amendments to the Federal Insecticide, Fungicide and Rodenticide Act (FIFRA). The agreement was then expanded into legislation introduced with bipartisan support in the House and Senate. If enacted, the legislation would require testing for possible health hazards of pesticides now on the market, authorize EPA to ban pesticides registered with false or invalid data, prevent importing of food containing residues of cancelled or unregistered pesticides, regulate so-called "inert" ingredients, and streamline cumbersome pesticide cancellation procedures. In an overwhelming endorsement of the proposed reforms, both the House and Senate approved the legislation in early fall. In July 1986, NRDC, the states of New York and Maine, two pediatricians, and several children filed a formal petition with the EPA to prohibit continued use of the pesticide daminozide on food. Daminozide is a plant growth regulator used primarily on apples to delay ripening, promote red color, and increase storage life. Five separate studies have shown daminozide to be a carcinogen, yet the EPA has allowed use of daminozide to continue virtually unrestricted. According to EPA estimates, the exposure to infants and children is especially high, between four and fifteen times that of adults, because they consume such large quantities of apple products. Citizen education efforts continue to be a focal point for NRDC. Following up on our 1984 report, Pesticides in Food: What the Public Needs to Know, which documented evidence of pesticide residues on a sample of California fruits and vegetables, NRDC is now developing a pesticide pamphlet for consumers. This publication will provide the public with not generally available practical information on the pesticide residues commonly found on various foods, the hazards involved, and what effect washing or cooking will have on residues. NRDC has also initiated a study of pesticide residues in food in the New York metropolitan area. The study will evaluate residue analysis data gathered by federal and state health agencies, focusing particularly on pesticide contamination of infants' and children's food. Staff scientist Lawrie Mott completed a year-long study, Reregistration Program: An Evaluation of EPA's Progress, analyzing EPA's process for reevaluating the safety of approximately six hundred older pesticides registered without full health and safety data. Mott discovered that nearly fifteen years after Congress specifically directed EPA to reregister pesticides, EPA has acted on only sixteen of these six hundred chemicals. The report contains numerous recommendations for EPA to improve its re-registration program. EPA called the NRDC report thorough and the evaluation fair. Antibiotics in animal Feed In November 1984, in response to rising scientific concern, NRDC filed a formal petition with the Food and Drug Administration (FDA) seeking an immediate ban on the routine use of antibiotics such as penicillin and tetracycline in animal feeds. Recent evidence indicates that the use of these drugs in farm animals' daily feed regimen is producing antibiotic- resistant bacteria, posing severe threats to the future effectiveness of these drugs in combatting human diseases. FDA denied NRDC's eminent hazard petition in November 1985; however, the National Cattleman's Association and the Texas Cattleman's Association have already advised their members to discontinue the use of antibiotics. At present, NRDC is establishing a national clearinghouse of information and consumer education tools to inform the public of the use of antibiotics in animal feeds and of the serious public health threat associated • with this practice. Toxic Substances Information Line After eighteen months of initial research and planning, NRDC's Toxic Substances Information Line is now in full operation, staffed by two science associates, Susanne Schmidt and Brad Sewell. Designed to provide the general public with substantive information about toxic conta1nination problems, the "hotline" now receives and responds to approximately thirty-five calls each week. Utilizing several computer databases, NRDC is able to provide the public with accurate answers to questions regarding specific toxic substances, household hazardous wastes, occupational exposure, pesticide safety, and community health problems.</t>
  </si>
  <si>
    <t>Six years ago when I became Chairman of the NRDC Board of Trustees I knew that I was taking on a new I and important responsibility; 1 was about to embark on a great adventure for NRDC and the nation, as -~ well as for me personally. Adrian W.  There is so much that NRDC does every year that gives me confidence that we-the nation and the world-have the capacity to protect and to restore this planet. But in this past year the highlight has been a journey to Moscow with Tom Cochran, the able senior staff scientist and nuclear physicist employed in NRDC's Washington office. Like so many people associated with NRDC, Cochran had an important idea and the skill, dedication, and persistence to pursue it. Concerned about the consequences of a possible nuclear war and active in efforts to prevent the spread of nuclear weapons, Cochran came up with the idea of having NRDC initiate an exchange experiment with the Soviets to demonstrate the feasibility of fully verifying a nuclear test ban. Very simply, we would invite Soviet scientists to install the latest seismic monitors in this country near our Nevada nuclear test site, and NRDC would send a team of scientists to the Soviet Union similarly , to monitor their test site near Semipalatinsk, in Kazakhstan. If this could be done, politically and technically, it would demonstrate that negotiations between our two countries toward a comprehensive nuclear test ban need not bog down over the issue of verification, as they have in the past. Cochran drafted the proposal and circulated it among American and Soviet scientists and diplomats while informing the State Department of the intended plan. As it happened, this came at a time when two international organizations, the Five Continent Peace Initiative and Parliamentarians for Global Action, were discussing other proposals for verifying a moratorium or ban on testing. Their prior discussions with the Soviets had the assistance of Frank von Hippel, a highly respected physicist at Princeton University. Through von Hippe! we were able to arrange to  meet in May with E.P. Velikhov, vice president of the Soviet academy of scientists a group of Soviet experts. within a matter of days, Vehkhov , and I had signed an agreement committing the Soviet Academy of Science and NRDC to an unprecedented exchange of scientific information, . . . with shared expenses. The agreement called for the monitoring equipment to be set up at three sites within one hundred miles of the mam Soviet test site near Semipalatinsk, in the remote uplands of Kazakhstan, and at three sites near the American test site in Nevada. As I write, we have already sent a team of scientists to the Soviet Union and the first installation of seismic equipment is in place. We expect the Soviet scientists to be here by November. The public response to the project has been tremendous, as contributions and letters of support have poured in from around the country. We now have the resources, close to $2 million, to go forward in both countries for at least one year. Already conversations are underway for expanding the joint project into additional areas of verification concern. Our own government, while neutral about the project, has cooperated in granting equipment export licenses and we do not anticipate problems as we go ahead with Soviet participation. I am also pleased to report that this was both a year of great accomplishment and recognition for NRDC in many other areas of activity. In the Pacific Northwest the Bonneville Power Administration presented NRDC's Energy Project director, Ralph Cavanagh, with its annual Award for Exceptional Public Service. Once a major proponent of nuclear and coal-fired power plants, Bonneville now places paramount emphasis on energy conservation-a remarkable transition in both attitude and investment, for which Bonneville publicly credited NRDC. Also on the west coast, NRDC's Pesticides Project, directed by Albert Meyerhoff, broke new ground by forming and leading the Campaign for Pesticide Reform and negotiating with the agricultural chemicals industry a set of amendments to the federal pesticide law. If enacted by Congress, the amendmen~s agreed on between NRDC and the industry will bring about far-reaching changes to the law, providing significantly greater protection from dangerous chemical pesticides for the American public. While this was a year of new initiatives, it was also a remarkable year of achievement in a~eas where NRDC has always excelled. The Clean Water Enforcement ProJect, for example, has given new meaning to the term enforcement and put many industries on notice that blatant disregard for the law will not be tolerated. By using the citizen suit provision of the Clean Water Act, ~RDC has since 1983 researched the records of over two thousand companies and filed suit against the one hundred worst polluters. Recently, in two nationally reported cases involving major polluters of the Chesapeake Bay, the federal courts have upheld NRDC's ;~ actions. Judgment in the first case, filed against Bethlehem leaves the company open to potential penalties of $3 million. The second case, involving Gwaltney of Smithfield, Ltd., resulted in the largest fine ever levied in a citizen enforcement case. NRDC has also demonstrated its legal acumen and commitment to coastal resources in neighboring Delaware Bay, where the Norfolk Southern Corporation, seeking to establish a coal transfer facility, challenged the legality of Delaware's Coastal Zone Act, and indirectly, the federal Coastal Zone Management Act. NRDC staff attorney Lynne Edgerton, representing several environmental groups, intervened on Delaware's side and succeeded in preserving the integrity of both the federal and state coastal protection laws. While Edgerton was defending coastal resources on the east coast, her colleague in the coastal program, attorney Sarah Chasis, was involved in a unique and ambitious effort to get the oil companies to negotiate with environmentalists over which portions of the Outer Continental Shelf ought to be spared from oil and gas exploration. With the help of trustee Robert Redford, meetings were arranged between industry executives and representatives of the environmental community. After nine months, they developed an agreement on how Alaska's Bering Sea should be treated in the next Five-Year Offshore Oil and Gas Leasing Program. We are hopeful that the Secretary of the Interior will accept these recommendations. This report goes on to describe NRDC's activities in more than a dozen areas of concern. With an ever-increasing membership that now exceeds sixty thousand and the generous support of contributors, I look forward to the coming year fully confident of new accomplishments. Sadly, my fellow trustee James Marshall will no longer be part of our deliberations. Jim, who was ninety years old when he died in August, was one of the original incorporators of NRDC, and had served on the board since 1970. The Marshall Lecture Series, founded in Jim's honor in 1982, will carry on his tradition of intellectual rigor and lively concern with all environmental matters. In closing, I am reminded of the eloquent statement of Theodore Roosevelt, quoted recently by New Jersey Governor Thomas Kean during the 1986 Marshall Lecture in Washington, DC: To waste and destroy our natural resources, to skin and exhaust the land instead of using it so as to increase its usefullness, will result in undermining in the days of our children the very prosperity which we ought by right to hand down to them amplified and developed. These are "the days of our children," and it is now our continuing responsibility to carry on.</t>
  </si>
  <si>
    <t>Since 1970, NRDC has led citizen efforts to protect public health and the environment from air pollution. Working through the Congress, the Environmental Protection Agency, and the courts, NRDC has shaped the Clean Air Act and the national programs designed to implement its promises. Acid Rain Control Acid rain, caused by emissions of sulfur and nitrogen compounds, is battering the North American environment from coast to coast. After six years of efforts by NRDC attorneys Richard Ayres and David Hawkins to secure passage of acid rain control legislation, prospects brightened substantially in 1986, when new bills were introduced in Congress with broad bipartisan support. These bills outline programs that would reduce sulfur oxide and nitrogen oxide emissions by about ten to twelve million tons per year. As we build strong citizen support for new legislation, we are also taking legal action to control acid rain under the existing Clean Air Act. Instead of cleaning up pollution, many electric utilities have built tall smokestacks to disperse emissions over great distances. New EPA regulations, which NRDC has brought suit to overturn, still permit this practice. A 1985 NRDC study, Tall Stacks: A Decade of Illegal Use, A Decade of Damage Downwind, concluded that proper restrictions on tall stacks under the cur- rent Clean Air Act could reduce sulfur dioxide emissions by four to seven million tons, nearly half the amount sought by pending legislation. A federal court decision in a unique international air pollution suit signaled an important victory for NRDC in 1985. Filed with eight northeastern states and several Canadian citizens, the suit sought to require EPA to clean up the emissions that are causing acid rain across the Canadian border. NRDC is defending the court's decision on appeal and will work hard to implement it if, as expected, it is upheld. In another court victory, NRDC obtained a court-ordered schedule for EPA to limit sulfur dioxide emissions from new industrial boilers, the second largest source of sulfur pollution in the eastern United States. We are now working to ensure that stringent standards are set. NRDC has also gone to court to force establishment of national air quality standards to protect public health against low concentrations of sulfur dioxide, which are dangerous to asthmatics. In violation of the Clean Air Act, EPA has failed to revise the standards in accordance with the latest scientific evidence. Toxic Air Pollutants NRDC continues to be the principal advocate for control of toxic air pollutants. Billions of pounds of toxic pollutants enter the atmosphere each year through routine emissions and accidents. They can cause death or serious illness even at very low concentrations. Under the 1970 Clean Air Act, EPA has an unambiguous mandate to set standards for these pollutants to protect public health. Yet in sixteen years, EPA has set standards for only six such pollutants. NRDC attorney David Doniger is leading a dual strategy of advocacy for amendments to reform the existing law and litigation to enforce it in the interim. In 1985, NRDC helped congressional staff draft comprehensive legislation introduced in the House of Representatives. Concurrently, we are prosecuting four cases against EPA concerning fourteen different cancer-causing pollutants. The suits challenge EPA's refusal to follow the timetable for action mandated by the Clean Air Act, as well as EPA's authority to use cost-benefit tests that weigh the number of lives to be saved against costs. In 1986, NRDC reached a favorable settlement of a lawsuit concerning polycyclic organic matter (POM), a family of compounds that includes dioxin, the most potent chemical poison known to man. The settlement establishes a schedule under which EPA will make regulatory decisions on two principal POM sources: woodstoves and municipal garbage incinerators. The sheer number of woodstoves--nearly one million new units each year-make them one of the most important sources of air pollution. NRDC is also pursuing control of toxic emissions from diesel trucks and buses, which emit thirty to seventy times more toxic particulate matter than conventional engines. EPA data shows that as many as 350 cases of cancer may be caused each year by emissions of diesel particulate matter. NRDC has filed a lawsuit contesting EPA's extremely weak and delayed standards for these vehicles, which impose no significant control on emissions until the 1990s. The long-term answer for diesel emissions may be to switch to an entirely new fuel: methanol. In June 1986, NRDC reached an agreement with EPA, General Motors, and Celanese Corporation to establish a demonstration program for methanol-powered city buses in New York City. The agreement resolves a major NRDC enforcement lawsuit against GM and EPA for the failure to recall 700,000 cars which violate emission standards. Under the agreement, GM will perfect the design of a methanol-fueled bus engine and place a test fleet of thirty-two buses in New York City over the next five years. Celanese, a methanol supplier, will supply New York City with fuel for the buses for three years at a discount price. David Doniger Federal Clean Air Standards More than seventy-five million Americans still live in areas where the air violates the minimum federal health standards. December 31, 1987, is the final statutory deadline for attaining the health standards, but EPA projects that as many as thirty-five urban areas will fail to meet the deadline. NRDC is virtually the only environmental organization that brings scientific and legal expertise to the EPA process for reviewing and revising the health standards themselves. We are currently involved in EPA proceedings to revise the standards for particulate matter, sulfur dioxide, ozone, and lead. Despite strong industrial opposition to strengthening the standards, NRDC is forcefully presenting the most up- to-date scientific information, which calls for reducing the level of each pollutant. NRDC also continues to combat abuse of the "bubble" concept, where a polluter is allowed to trade emission reductions at one source for increased emissions at another source. A recent study performed for EPA concluded that more than one-third of the trades examined were merely paper transactions, some of which actually resulted in more pollution. NRDC, in fact, was responsible for uncovering most of the flawed trades in that EPA study. We have also shown that even without obvious fraud, emissions trading in the nation's still-polluted areas delay the attainment of health standards and should not be allowed. In the coming year, NRDC will mount court challenges to several proposed emissions trades.</t>
  </si>
  <si>
    <t>The Global Environment Aid to Developing Countries</t>
  </si>
  <si>
    <t xml:space="preserve"> The United States Agency for International Development (AID) and multilateral development banks (MDBs) such as the World Bank exert a tremendous influence over global environmental policies. By monitoring the evolution of policies and programs funded by these institutions, RDC has made substantial progress toward protecting the environment from the effects of unwise and short-sighted development projects. Significant progress was made toward NRDC's wildlife conservation goals in 1986 when the House of Representatives passed a bill, initiated by NRDC attorney Tom Stoel, directing AID to increase its expenditures in this area to at least $10 million a year, a seven-fold increase over present levels. Congress is now also considering bills, lobbied for by NRDC, that would require AID to spend at least $75 million a year on village-level, resource-conserving projects in Africa to increase food production while protecting and restoring the natural resource base. NRDC pressure has spurred Congress and the Treasury and State Departments to scrutinize closely both the overall environmental performance of the MDBs and specific projects proposed for new loans. During 1986, we have focused on a World Bank loan to support a livestock project in the southern African nation of Botswana. This ill-advised project will exacerbate desertification on Botswana's overgrazed rangeland, and will decimate local wildlife. NRDC attorney David Wirth has stimulated widespread publicity and hearings by two influential congressional committees. Hazardous Exports NRDC is working on several fronts to counter the misuse of pesticides in developing as well as developed countries. As a member of the International Pesticide Action Network (PAN), a coalition of over three hundred nongovernment organizations, NRDC helped launch a global campaign in 1985 to eliminate the use of twelve highly toxic pesticides-the "Dirty Dozen"-that currently pose severe threats to both developed and Third World nations. NRDC scientist Dr. Karim Ahmed represented RDC at the 1986 PAN International Conference in Canada that was dedicated to expanding the campaign against the misuse of hazardous chemical pesticides and to looking forward to safe alternatives for pest management. At the conclusion of the conference, Dr. Ahmed released the "Ottawa Declaration," a statement signed by thirty of North America's foremost scientists, calling for a concerted worldwide effort by the scientific community to discontinue development of new chemical pesticides and expand research on nonchemical alternatives. NRDC's expertise on pesticides and toxic substances has enabled us to provide assistance to United Nations delega~es ~oncerned with hazardous exports. Through participation in the Coordmatmg Committee on Toxics and Drugs, we provided technical assistance to delegates at the UN Commission on Transnational Corporations, as they negotiated a text for a Code of Conduct for Transnational Corporations. A guide to the draft code has been distributed to UN delegates and hundreds of public interest organizations. NRDC consultant Eileen Nie has been working with UN delegates and public interest organizations to ensure the worldwide distribution of the "UN Consolidated List of Banned and Severely Restricted Products," an international trade and regulatory database containing information on over five hundred hazardous products. The directory has been instrumental in provoking major changes in environmental legislation in a number of countries. Industrial Plant Safety In the immediate aftermath of the tragic industrial accident in Bhopal, India, NRDC and a number of environmental, labor and consumer associations organized the Citizens Commission on Bhopal. Co-chaired by Dr. Ahmed of NRDC and Rhoda Karpatkin, executive director of Consumers Union, the commission sponsored a special two-day event in December 1985 to commemorate the first anniversary of Bhopal. The commission released a number of reports dealing with compensation and relief programs for the Bhopal victims and the development of international industrial plant safety standards. NRDC and other members of the commission filed an amicus brief on behalf of the victims in the liability suit against Union Carbide Corporation. In April 1986, a report to the Citizens Commission entitled The Bhopal Tragedy was published, providing a comprehensive and authoritative account of the accident and information and guidelines for citizen action. Stratospheric Ozone Layer A~r pollution is now posing a major threat to the earth's atmosphere and climate through a variety of chemicals-principally chlorofluorocarbons (CFCs)-that attack the stratospheric ozone layer that protects us frozen harmful doses of ultraviolet radiation. Besides the threat of serious climatic changes, ozone depletion could lead to major public health  with agreement on a deadline for EPA to CFCs and other chemicals that affect the atmosphere. CFCs and other pollutants, principally carbon dioxide, are also causing a global "'warming, Thomas Stoel, Jr. a "greenhouse effect," that is exacerbated by tropical deforestation. Immense climatic changes will result from the warming-ranging from changes in worldwide rainfall patterns to sea level rise-unless emissions of carbon dioxide and other greenhouse gases are rapidly curbed. Control of these emissions requires broad changes in domestic and international energy use and development practices. NRDC believes there is a great potential to slow, or even stop, the increase in atmospheric carbon dioxide through improvements in the efficiency of energy use and a slowing down of tropical deforestation. NRDC's Clean Air, International, Energy, and Coastal Projects are working together to bring about these changes. Endangered Plant Preservation Resource specialist Faith Campbell continued her efforts to prevent the extinction of a significant portion of the plant kingdom. In Congress, Campbell lobbied for reauthorization of the Endangered Species Act and for increased appropriations for protection programs. The latter campaign succeeded in raising the sum available to federal agencies by $1.4 and $2.2 million, respectively. For years, NRDC has pressured the Fish and Wildlife Service (FWS) to prosecute dealers who illegally import or export vulnerable plants, a campaign that has now begun to show results. Since June 1985, the FWS has obtained guilty pleas in two cases and brought indictments in two others. While FWS has responded, the Department of Agriculture (USDA), which shares responsibility in this area, has not brought a case since 1978. In addition, USDA employees continue to allow importation of plants contrary to the law. NRDC is maintaining pressure on USDA to improve its enforcement program.</t>
  </si>
  <si>
    <t>nuclear</t>
  </si>
  <si>
    <t>The Nuclear Program Nuclear war represents the overarching environmental threat of our times. NRDC has sought to become more than just another voice for nuclear arms control. Instead, we use innovative approaches to break the gridlock in U.S.-Soviet relations, to improve the capability of the public to participate in policy debates, to stimulate a reexamination of current outmoded ways of thinking about nuclear weapons, and to counter the environmental damage being suffered now because of the production of nuclear weapons. Citizen Verification On May 28, 1986, NRDC entered into an unprecedented agreement with the Soviet Academy of Sciences to establish six seismic monitoring stations near the principal nuclear weapons test sites in the United States and the Soviet Union. The agreement represents the first time the Soviets have allowed foreign scientists on their soil to monitor for nuclear testing. The objective of this scientific exchange is to demonstrate that verification is not an obstacle to a nuclear test moratorium or test ban treaty. A team of seismologists, led by NRDC scientist Thomas Cochran, went to the Soviet Union in July to begin the installation of seismic equipment around the Semipalatinsk nuclear test site. The team included Dr. Charles Archambeau of the University of Colorado, who is serving as chairman of the technical advisory committee for the project, and Ors. James Brune and Jonathan Berger, internationally respected seismologists from the University of California at San Diego. Later this year, NRDC will establish identical reciprocal stations around the Nevada nuclear weapons test site. All of the seismic stations are to be jointly operated and the costs shared by NRDC and the Soviet Academy. Nuclear Weapons Databook NRDC staff completed two volumes of the Nuclear Weapons Databook series in 1986. Volume II, U.S. Nuclear Warhead Production, examines how and where nuclear warheads are developed, tested, and manufactured in the United States. Using hundreds of government documents, the authors, including Thomas Cochran and research associate Stan Norris, reveal for the first time the inventories of uranium, plutonium, tritium and the other crucial substances needed for nuclear explosives and the process used in their production. The nuclear test ban verification team begins installation of seismic sensing equipment in the Soviet Union. ... Volume III, U.S. Nuclear Warhead Facility Profiles, supplements Volume II by providing detailed profiles of the nine laboratories, nineteen production facilities, and two test sites a comprise a nuclear warhead complex. Each profile includes information about the facility's history, function, budget, and manpower. . . . Volume IV, Soviet Nuclear Weapons, is nearing completion and will be published simultaneously with a revised and updated version of Volume I, U.S. Nuclear Forces and Capabilities, in the spring of 1987. Environmental Effects of Nuclear Weapons Production NRDC is compelling the Department of Energy (DOE) to comply with federal environmental laws at its vast complex of nuclear weapons production and research facilities. NRDC attorney Dan Reicher and three citizen groups in South Carolina and Georgia filed suit to force DOE to comply with hazardous waste laws at the three-hundred-square-mile Savannah River Plant in South Carolina, which contains over 160 waste sites. One dump there alone contains several tons of radioactive mercury and large quantities of radioactive PCBs. NRDC was successful this year in forcing the DOE to prepare an Environmental Impact Statement on the expansion and renovation of the Feed Materials Production Center (FMPC) in Ohio. During its thirty-year history, the FMPC has released over one hundred tons of uranium into the air and over eighty tons into surface waters, and in recent years has been the largest emitter of radioactive air pollutants in the United States. We have also been at the forefront of efforts to ensure the safe disposal of defense and commercial high-level nuclear waste. A successful NRDC suit forced EPA to issue environmental protection standards for the disposal of high-level nuclear waste in deep geologic repositories. Currently we are leading a legal challenge to these standards, which fail to protect groundwater adequately. In the aftermath of the Chernobyl disaster, NRDC has stepped up its program to ensure the safety of DOE's nuclear weapons material production reactors, those in the United States most similar to the stricken Soviet plant. litigation forced DOE to retract its claim that an outside panel of independent, yet essentially pro-nuclear experts was to review the safety of the N-reactor at Hanford Washington NRDC scientist prepared a study on the health effects of the radiation releases from Chernobyl and testified before Congress on the safety of the DOE reactors. We are currently working on legislation to establish regulatory oversight of these plants. Nuclear Winter As a result of NRDC advocacy, the Pentagon issued in 1985 a report on nuclear winter-the environmental consequences of nuclear war-and its implications for nuclear weapons policy. NRDC attorney S. Jacob Scherr sharply criticized the report which, despite acknowledging that nuclear war could lead to devastating climatic disruptions, merely reasserted support for current policies. In response, the Senate Armed Services Committee held its first hearing in forty years on the consequences of nuclear war, and Congress ordered the Defense Department to redo its study. In its second report, issued in 1986, the Pentagon again showed its unwillingness to come to grips with the reality of nuclear war. NRDC is thus seeking the creation of an independent commission. NRDC also proposed that the United States and the Soviet Union engage in a joint study of nuclear winter and its implications for the security of both nations. This proposal was enacted into law in 1985 in the form of an amendment sponsored by Senators Proxmire (D-WI) and Hatfield (R-OR). In April 1985, Dr. Carl Sagan of Cornell University presented the second annual NRDC Marshall Lecture, entitled "Nuclear Winter: Changing Our Way of Thinking." Nearly three hundred public and cable television stations have carried what was NRDC's first television program, with an estimated audience of one million.</t>
  </si>
  <si>
    <t>The thrust of NRDC' energy work was summarized in one of the recent publications: Energy supply can be either by producing more or wasting less, and the goal of planners should be lo dire l investment toward whatever methods for producing more or wasting less best reduces costs, uncertainty and risk.* For the electricity issues on which NRD focuses, this is an inquiry lc1rgely independent of dips and surges in oil prices; less than one- twentieth of U.S. electricity is produced from oil. The relevant competition pits as yet unbuilt power plants fueled by coal, uranium, and water against methods for using energy more efficiently. The past year was one of NRDC's most successful in promoting energy conservation as a replacement for costly and destructive new energy projects. That conclusion was reaffirmed in June 1986 by what once would have seemed an unlikely source: the Bonneville Power Administration (BPA), which supplies about half the electricity consumed in four northwestern states. In a public ceremony at its headquarters, the agency named Ralph Cavanagh, Director of NRDC's Energy Project, the 1986 recipient of its annual Award for Exceptional Public Service. Once a major proponent of nuclear and coal-fired power plants, BPA now puts paramount emphasis on energy conservation; the agency has indefinitely deferred all new large-scale power plants in its four-state service territory. BPA publicly credited NRDC for helping to make that transition possible, through literally thousands of hours of involvement in resource planning, forecasting, and designing new ways to secure energy savings. Also cited was NRDC's innovative work in developing the Hood River Conservation Project, a $20 million demonstration program that took just two years to insulate more than 90 percent of an entire county's eligible households, in a wide-ranging test of home-heating conservation methods. Energy Efficient Appliances A key element of NRDC's energy strategy has been the promotion of energy efficiency standards for consumer appliances such as refrigerators and air conditioners. Although appliances are not usually thought of as a major energy user, they account for over 30 percent of U.S. electricity Mt. Hood, Oregon. Site of the Hood River Conservation Project. consumption. In July 1986, NRDC reached a historic agreement with representatives of the appliance industry to support federal legislation that would establish national energy efficiency standards for all major appliances. According to conservative estimates, if established, the standards established in the bill will save consumers over $25 b1l11on on their electricity bills, or a net savings of over $250 per household. The bill will also save the nation approximately twenty thousand megawatts of electric power by the year 2000-equivalent to one-third the reliable output of the entire nuclear program. While the 1978 National Energy Conservation Act requires the Department of Energy (DOE) to set appliance standards, the agency balked at implementing the act and ultimately issued final regulations that would have set no efficiency standards for all products. In response to an NRDC lawsuit, that decision was overturned by the court of appeals, which ordered DOE to reconsider its "no standard" standards, and to issue new standards by 1988. The uncertainties of a new DOE rulemaking were a major driving force behind the national consensus bill. In addition to efforts at the national level, NRDC has defeated two court challenges by industry to the State of California's pathbreaking appliance standards, which will cut energy consumption of refrigerators and air conditioners by 50 percent and 20 percent, respectively. Those standards, adopted in response to an NRDC petition in 1985, are already an international model for how to save both consumers and utilities literally billions of dollars in power plant investments. Indeed, 1986 will be remembered as the year the Energy Project officially became an international effort. Staff were summoned to Ontario and Manitoba to help Canadian utilities profit from NRDC's conservation expertise, and the Canadian National Energy Conservation Association published Letting Conservation Compete for Energy Dollars, an extensive NRDC assessment of Canadian energy policy. We also broadened our reach within the United States, working with utilities and state officials in Massachusetts, lllinois, Ohio, New York, and the District of Columbia to find "least-cost" strategies for meeting electricity needs without adding power plants. At the national level, meanwhile, staff scientist David Goldstein continues to represent the environmental community in organizations that set influential energy efficiency standards for new buildings: the American Society of Heating, Refrigeration and Air Conditioning Engineers (ASHRAE) and the Illuminating Engineering Society. ASHRAE sets standards that form the basis of building codes in more than forty states and in several other countries; NRDC's extensive work on an imminent, much-improved ASHRAE code will help promote cost-effective conservation around the world.</t>
  </si>
  <si>
    <t xml:space="preserve"> A major area of activity for NRDC over the past year has been review and comment on the Secretary of the Interior's Five-Year Offshore Oil and Gas Leasing Program. NRDC submitted extensive comments critiquing the scientific and policy analysis underlying the program. Staff members were also invited to testify before a House committee. In California, resource specialist Ann Notthoff and attorney Johanna Wald led a successful effort to obtain greater public participation in the leasing program. The Department of the Interior (DOI) had scheduled only one hearing in the state-located over five hundred miles away from the first scheduled sale. As the result of these efforts, DOI agreed to hold a hearing in northern California where congressional representatives, local officials, and hundreds of citizens appeared to urge the department to revise its program. Under the auspices of NRDC Trustee Robert Redford's Institute for Resource Management, attorney Sarah Chasis, resource specialist Lisa Speer, and a number of environmental and Alaskan groups spent nine months negotiating an agreement with several leading oil companies on how the Bering Sea off Alaska should be treated in the next Five-Year Program. These negotiations represented a historic breakthrough, the first time that the environmental community and the oil industry agreed on a set of joint recommendations to the Secretary of the Interior. The final agreement was presented to the Secretary in the form of a map that recommended specific areas for exclusion from and inclusion in the new program. We are currently working to ensure that the Interior Department accepts these recommendations. The Coastal Project was also successful this year in obtaining an injunction against oil development in Bristol Bay, Alaska, an area of spectacular natural resources which supports one of the world's greatest commercial fisheries. The injunction, which prevents the opening of bids and the insurance of leases for the sale, was upheld on appeal and should remain in effect until at least 1987. Coastal Resources The Coastal Barrier Resources Act (CBRA) requires that the Department of Interior submit to Congress a report on expansion of the barrier islands system and management strategies for conservation of the natural resources. In order to encourage the general public to comment on the Department's draft report, NRDC mounted a major educational campaign. A public comment package was sent to hundreds of people around the country, generating a large public response. In addition, NRDC submitted detailed technical comments on the proposals for managing coastal barriers within the system. We are now preparing to wage a major public campaign to put pressure on the DOI to issue a responsible and timely report to Congress. The California Coastal Project, which focuses on environmentally sound management of the state's coastal and marine resources, made significant progress this year when harmful exploratory drilling activities off northern and central California were abandoned after attorney Trent Orr filed a legal challenge to approval of the drilling. California project staff also continued longstanding efforts to ensure full compliance with California's landmark Coastal Act by state and local governments. The state Coastal Commission this year approved the local coastal plan for the spectacular Big Sur area, which NRDC helped formulate over the fierce opposition of development interests.</t>
  </si>
  <si>
    <t xml:space="preserve"> The mission of NRDC's Urban Environment Project is to protect public health and environmental quality in New York City, the nation's largest metropolis, and to develop solutions to environmental problems that can be applied to urban areas around the nation. A primary goal of the project is to improve urban air quality. In 1986, in addition to the Clean Air Project activities described previously, NRDC filed cases against six of New York City's largest diesel bus operators, charging them with violating city laws that restrict vehicle idling and the discharge of smoky pollutants. Virtually all of the cases resulted in findings of violation, marking the first successful prosecutions of New York City diesel bus operators in years. NRDC hopes these cases will spur additional enforcement activities by city officials and serve as a model for action by citizens in other cities. Jn another clean air initiative, project director Eric A. Goldstein returned to federal district court to seek enforcement of a 1983 order directing EPA to control industrial sources of toxic lead emissions. Plans to achieve the national health standard for lead by cleaning up industrial emissions in several key states are years behind both the congressional schedule and the court-ordered timetable NRDC negotiated with EPA. The 1986 court action is still pending, but we expect a favorable decision directing EPA to take expeditious action to reduce lead emissions in northeastern New Jersey and other industrialized areas. The solid waste disposal crisis facing New York and other cities across the country has been another major area of concern for NRDC. Our primary goal has been to ensure that the long-sought phase-out of landfilling is not replaced by other environmentally destructive disposal practices. To that end NRDC has encouraged recycling and resource conservation and has sought stringent emissions standards and tough operating controls for new incineration facilities. In 1986, we filed a federal rulemaking petition asking the EPA to establish tight controls over hazardous emissions from solid waste incinerators. We also prepared a report for a state-wide coalition of environmental and civic groups seeking to strengthen proposed New York State garbage burning regulations and to encourage recycling. Finally, we represented NRDC's members in the precedent-setting permit hearings for New York City's first solid waste incinerator. It is our hope that, when concluded, these hearings will lead to the toughest set of operating, monitoring and pollution control requirements of any garbage burning incinerator in the nation. The Urban Environment Project has, for many years, sought to expand recreational opportunities and improve the quality of life for New Yorkers. During 1986, we went back to federal court as part of our multi-year effort to expand Gateway National Recreational Area, one of the country's most heavily-used urban parks. As the litigation heats up, NRDC attorneys are also negotiating with the U.S. Navy to secure the valuable beach front and historic parcels on Staten Island that Congress specified were to be set aside for the enjoyment of residents of the New York metropolitan area. </t>
  </si>
  <si>
    <t>Public Lands Management</t>
  </si>
  <si>
    <t xml:space="preserve"> Through the Public Lands Project and the Public Lands Institute (PLI), NRDC has sought to protect wildlife, wilderness, and other publicly-owned resources under the jurisdiction of the Bureau of Land Management (BLM). In September 1985, NRDC won a major victory when a federal court upheld our challenge, filed by attorney David Edelson and legal fellow Nancy Marks, to national grazing regulations that would have allowed private livestock operators to unilaterally manage grazing on the public's lands. The court prohibited implementation of the BLM's "cooperative management agreement" program that would have effectively excluded the public from participating in range management decisions. The extent of the resource degradation caused by improperly managed livestock grazing was documented in a report, Our Ailing Public Rangelands: Condition Report-.1985, co-authored by NRD attorney Johanna Wald. Based on an exhaustive analysis of data, the world revealed that over 70 percent of rangelands arc in unsatisfactory condition using the BLM's own criteria. Furthermore, significant improvements are unlikely to occur as long as grazing fees remain far below their market value. The report is now being used by NRDC in an ongoing effort to convince Congress to enact legislation raising grazing fees and instituting other needed reforms. Pending congressional action on fees, NRDC filed suit in 1986 to challenge the adoption of a new grazing fee formula that, like the old, does not charge fair market value and will not generate the funds needed to rehabilitate our rangelands. NRDC also continued efforts to improve the management of another environmentally harmful program of the BLM-the federal coal program. In January 1986, the Secretary of the Interior announced his adoption of a new coal program to replace the one adopted by James Watt but subsequently contested by NRDC in 1982. The new program incorporated a number of improvements over the old "give-away" plan, but did not cure all of its legal defects. Accordingly, in June NRDC and the other plaintiffs in the 1982 suit, which had been held in abeyance while two Interior Secretaries, Congress, the Linowes Commission and the Office of Technology Assessment reviewed the Watt program, asked the court to rule on the remaining substantive issues. Charles Callison of the Public Lands Institute recently completed a two- year investigation of BLM's performance under its congressional mandate to designate and protect special resource areas known as "Areas of Critical Environmental Concern." Congress defined this term to mean areas in need of "special management attention ... to prevent irreparable harm" to historic, cultural, scenic, wildlife, and other resources. Callison's report documented the clear failure of the Bureau to comply with this mandate. In response to the report, the BLM moved with uncharacteristic swiftness to begin at last to give these special areas the protection they deserve.</t>
  </si>
  <si>
    <t>Western Water Subsidies</t>
  </si>
  <si>
    <t xml:space="preserve"> NRDC's project to end wasteful and environmentally destructive water pricing subsidies made substantial progress this year. We produced a major report documenting the magnitude of irrigation subsidies, fought to save key environmental resources from the impacts of subsidy policies and began pressing the Bureau of Reclamation to eliminate the subsidies to its largest customer. In August 1985, NRDC published Turning Off the Tap on Federal Water Subsidies, the first comprehensive analysis of subsidies in the Bureau's mammoth irrigation project, the Central Valley Project in California. Co- author Laura B. King found that the total subsidy to Central Valley Project irrigation users ranges from $3.2 to $3.5 billion-of which an estimated $1.5 billion is illegal. The report includes a number of concrete recommendations for recapturing the unintended subsidies. NRDC was successful this year in forcing the Department of the Interior to bring an end to the poisoning of waterfowl and other wildlife caused by the discharge of toxic agricultural drainwater into the reservoir at the Kesterson National Wildlife Refuge. A month after NRDC challenged the Kesterson pollution in court, the Interior Department promised to end the drainage into Kesterson by June 1986. A new federal suit was necessary to ensure that the Department would keep its promise. As the deadline approached, agribusiness interests pressured the Department to keep Kesterson open, but NRDC successfully spearheaded a campaign to convince Interior Secretary Hodel to abide by his promise. As a result, all drainage into Kesterson ceased in early June 1986. The drainage water causing the problems at Kesterson comes from the Westlands Water District, the largest single recipient of Bureau of Reclamation subsidies, which was targeted by NRDC's report as key to any effort to reduce water subsidies. In the fall of 1985, NRDC helped expose a proposed agreement between Westlands and the Interior Department that would have allowed Westlands to continue buying the majority of its irrigation water at a price only one-tenth of its actual cost. When the terms of the agreement came to light, Congress blocked it and told the Interior Department to negotiate a better deal. NRDC's water subsidy work moved beyond California in the past year, raising important questions about the need for a major new expansion of the Columbia Basin Project in Washington. At NRDC's request, a House subcommittee asked the U.S. General Accounting Office (GAO) to investigate the proposed expansion. The subsequent GAO report found a number of serious economic and environmental flaws in the planned project.</t>
  </si>
  <si>
    <t>Through its policy advocacy, NRDC promotes sound management of forest lands in the United States. We have sought, in particular, to ensure that the U.S. Forest Service manages the 191-million-acre National Forest System to achieve an appropriate and sustainable balance among con- ser\'ation and commercial uses of these valuable public lands. we made significant progress during the past year toward limiting "below-cost" timber sales on the national forests, which occur when the go\·ernment sells timber to private purchasers at prices too low to recover expenses incurred in making the timber available. These subsidized transactions waste taxpayers' money and often disturb scenic and remote back- country) areas. In 1985, l RDC won a precedent setting decision from the U.S. Department of Agriculture (USDA) requiring that the Forest Service reconsider expanded logging programs in the Colorado Rocky Mountains. Ruling on administrative appeals brought by NRDC, the USDA held that the fifty- year land and resource management plans for the San Juan, Grand Mesa, Uncompahgre, and Gunnison National Forests had not been sufficiently justified, because scheduled timber sales would cost more to administer than the timber was worth. RDC documented that the planned doubling of timber sale volumes would cause huge financial losses and significant environmental harm. We will monitor closely the Forest Service's actions undertaken to comply with the USDA decision. On a related matter, attorney Kaid Benfield testified at congressional oversight hearings last June for greater economic efficiency in the federal timber sales program. NRDC's recommendations were reflected in bills passed by the House of Representatives calling for reduced appropriations for wasteful and environmentally harmful loggmg road construction on the national forests. We have also recently devoted special attention to national forests in the eastern United States, where public land available for outdoor recreation and undisturbed wildlife habitat is a particularly scarce commodity. Highlights of NRDC's involvement in the East include a pending challe_nge to massive clearcutting and roadbuilding on the scenic George Washington National Forest in the Blue Ridge mountains, successful neogiations with the Forest Service for stricter environmental standards governing oil and gas development in Pennsylvania's Allegheny National Forest, and cooperative development of a plan to manage Vermont's Green Mountain National Forest with an emphasis on backcountry recreation.</t>
  </si>
  <si>
    <t>NRDC's quarterly magazine, the Attiucs Journal, has become a successful and highly respected national publication. Founded m 1979, it now draws both exceptional contributors and a broad-based readership. Its editor, Peter Borrelli, is himself an experienced journalist and environmentalist who has directed the magazine since its inception. The Amicus Journal aims to provide the general public with facts and opinion on environmental policy. Each issue includes commentary, investigative reporting, book reviews, and original art and poetry. Volume 7 featured both reports and analysis of toxic pollution. For example, it covered deep-well injection, pesticide poisoning, acid rain, forest death, and a profile of Waste Management, Inc. A second leading theme was the international environment. Contributors have included such highly acclaimed writers as Roger Caras, Paul and Anne Ehrlich and Michael Brown. Amicus also publishes new works by such distinguished poets as W.S. Merwin, Mary Oliver, and William Stafford. The Amicus Journal continues to receive generous assistance from the J.M. Kaplan Fund, which has permitted continuous improvements in design and graphics, the recruiting of new talent among writers and artists, and expansion of the circulation. In addition to the sixty-five thousand NRDC members, the magazine is distributed to five thousand members of Congress, federal and state government officials, leading editorial writers, and environmental reporters. Readers run the spectrum from brigadier generals through scholars, attorneys, scientists, and grassroots activists. Amicus continues to exercise wide influence on national opinion. Its work is cited in the mass media and scholarly texts, and many of its articles are reprinted in school readers and other periodicals. It is further accessible through periodical indexes, including the Abstracts Journal of the U.S.S.R. Academy of Sciences.</t>
  </si>
  <si>
    <t>Professional Training &amp; Education</t>
  </si>
  <si>
    <t xml:space="preserve"> During the past year NRDC renewed its commitment to furthering the education of outstanding students and other individuals by offering practical experience in the environmental field through a variety of internship and fellowship programs. Several full-time student interns and legal fellows were selected this year for placement in each of NRDC's offices, most receiving a one-year appointment. By working closely with the project staff on such diverse topics as pesticide regulation, urban environmental problems, agricultural tax reform, and national forest management, the interns gained invaluable experience in environmental science and law. In addition to the full-time interns and fellows, several New York University Law School students were chosen to participate in the Environmental Law Clinic led by NRDC's executive director John Adams and former NRDC attorney Ross Sandler. The clinic combines lectures, taught by NRDC staff attorneys and scientists with expertise in diverse areas, with first-hand experience in researching legal issues. The Stephen P. Duggan Fellowship program in 1986 sponsored educational visits to the United States for two foreign environmental professionals. The program provides foreign environmental leaders with a rare opportunity to meet with public interest organizations and government officials in the United States, in order to exchange information on issues related to natural resource management. The recipients of the 1986 fellowships were Mrs. Emmy Hafild, Coordinator of the Network for Forest Conservation in Indonesia, and Dr. Abou Thiam, an environmental biologist from Environment and Development in the Third World, a public interest organization in Senegal.</t>
  </si>
  <si>
    <t>Membership Development</t>
  </si>
  <si>
    <t xml:space="preserve">NRDC's membership reached a new high of 65,000 this year, a fifty percent increase over the previous two years. This new strength in numbers played an increasingly effective role in shaping NRDC environmental programs. Individual members were represented in court by NRDC attorneys in scores of clean water enforcement suits nationwide. And members spearheaded petition campaigns in support of NRDC actions to save Bristol Bay from oil exploration and to curtail the practice of deep-well injection. Three events for members were especially noteworthy this past year. In New York, trustee Robert Redford premiered his new movie "Out of Africa" as a fundraising benefit for NRDC. Over one thousand members and friends attended this enormously successful event. In San Francisco, hundreds of members and supporters celebrated NRDC's fifteenth anniversary with a dinner that honored Representatives George Miller (D- CA) and Claudine Schneider (R-Rl) for their work on behalf of the environment. NBC News anchorman Tom Brokaw was guest speaker for the occasion. The year concluded with the third annual Marshall Lecture, a series established in honor of the late James Marshall, a longtime conservationist and NRDC trustee. Governor Thomas Kean of New Jersey delivered this year's lecture to a full house at the National Geographic Society in Washington, DC. </t>
  </si>
  <si>
    <t>Agricultural Policy</t>
  </si>
  <si>
    <t>Enactment of the Food Security Act represented a culmination of NRDC's longstanding efforts to harmonize federal agricultural policy with the need for soil conservation and wetland protection. Adopting recommendations urged by resource specialist Justin Ward in testimony before congressional agriculture committees, the new farm law contains a sweeping conservation title including strong measures that will protect those resources. In coming months, NRDC will work for sound implementation of these provisions. A major focus of our work in 1986 has been the promotion of agri- cultural resource conservation through tax reform. Tax bills approved by the House and Senate have incorporated several recommendations presented to Congress by NRDC, including repeal of the generous capital gain exemption currently allowed for income from the sale of highly erodible fields or wetlands that have been destructively converted to cropland. We will work in the federal rulemaking process for effective implementation of these reforms.</t>
  </si>
  <si>
    <t>Natural Resources Defense Council Fifeteen Year Report</t>
  </si>
  <si>
    <t>Fifteen years after its founding, RDC has the largest legal and technical staff of any environmental organization in the country. Moreover, in a recent Environmental Law Institute survey of Washington environmental policy professionals, NRDC was rated the "most influential, most effective, most respected and credible" in helping to establish meaningful federal environmental management programs. That NRDC has been able to grow as it has, and command the respect it has, is, I believe, due to the commitment and dedication of its Board and staff. Three of the six original staff members are still with the organization; one-third of the senior attorneys and scientists have been on the staff for ten or more years. Similarly, nine of our twelve founding 'Trustees still serve on the Board, and nearly half of the Board members have served for ten years or longer. The long-term partnership of 'Trustees and staff has given RDC an organizational stability, unity of purpose, and depth of expertise uncommon among environmental groups today. Further, it has allowed the organization to become involved on a long-term basis with the full range of environmental and health issues. For example, just a year after its founding, RDC was the first national organization to challenge the nuclear fast breeder reactor program. In 1972, in a suit challenging the Environmental Protection Agency's failure to implement the Clean Air Act, we raised some of the very first warnings about acid rain. And, within the past year, NRDC played an instrumental role in forcing the Pentagon to face up to the nightmare of a nuclear winter. Over the years, RDC has been aided tremendously in its programs by volunteer participation. Hundreds of individuals have given generously of their time and talents in a variety of projects to help further RDC's mission of protecting our natural resources and human environment. I would like to mention two groups in particular. The Chairman's Council is a group of prominent citizens from a broad range of professions and 2 geographic locations. Serving as advisors to the Board of Trustees, Council members provide expertise on program matters and help NRDC reach out to new audiences in their geographic regions. The Publication Advisory Council is a resource for our award-winning quarterly publication, The Amicus Journal. Composed of fifteen professionals in publishing and communications, the group provides counsel and assistance on content, marketing, and production of the magazine. Their participation has been invaluable to us in developing Amicus into a leading journal of environmental thought and opinion. As we review our progress over the last fifteen years and look toward the future, the Board and staff are engaged in long-term planning for addressing key environmental and health problems and for identifying emerging issues that RDC can help to clarify or resolve. At the same time, we are projecting the resources we will need to accomplish our objectives. NRDC added significant new resources to its Board of Trustees in 1985, when the members elected four new 'Trustees. Richard Cotton, a partner in the law firm of Dewey, Ballantine, Bushby, Palmer &amp; Wood, was a senior staff attorney at NRDC's San Francisco office from 1975 to 1977. He left to join the U.S. Department of Health, Education &amp; Welfare, where he held one of the Department's senior management posts. Wade H. McCree, Jr., who served as solicitor general of the United States from 1977 through 1981, is now a professor at the University of Michigan Law School. In a distinguished judicial career, he was a circuit judge in Wayne County, Michigan, and was later appointed to the U.S. District Court for the Eastern District of Michigan, and the U.S. Court of Appeals for the Sixth Circuit. Admn Albright and his family live on a farm in Vermont, where he raises sheep. Graduated from Brown University, Mr. Albright ha5 long been interested in environmental issues. D1: Thomas Roush, a native of Ohio, earned his medical degree from the University of Washington. He now practices as an internist in Manhattan. A full list of Board members appears on the inside front cover. On behalf of the Board of Trustees, I want to express our appreciation to the members and donors of NRDC for their loyalty and generous support over the past fifteen years. This report is for you, because you have made possible the work and achievements it describes. Thank you. Adrian W. DeWind Chairman of the Board of Trustees.</t>
  </si>
  <si>
    <t>A Look Forward</t>
  </si>
  <si>
    <t>To examine the achievements of the first fifteen years of the Natural Resources Defense Council is to survey the evolution of environmental law in this nation. As NRDC has expanded and established a strong tradition of advocacy, we have helped to construct a shield of laws and regulations which now stand as a first line of defense for our environment. From an initial staff of six in 1970, RDC has grown to encompass the largest legal and scientific staff of any environmental organization. And with that growth we have developed a depth of experience and expertise that enables RDC to influence the environmental policy decisions of Congress, federal and state agencies, and the courts. Policy makers know that RDC staff members are experts in their fields who can be counted on to bring to the debate an in-depth, balanced perspective on increasingly complex problems. Both the Trustees and the staff are extremely proud of what we have been able to accomplish in a relatively short period of time. RDC has been instrumental in helping this nation progress from an era of little environmental regulation to the establishment of major laws protecting our air, water, land, and health. In some cases this required major lawsuits that no other organization was equipped to undertake; at other times expert testimony in Congress was necessary to make the public's voice heard. It would be easy to assume that with the major environmental statutes in place, our nation is well on its way to a clean and healthy environment. Great progress has been made, but comprehensive solutions to these problems are far from being realized. The Trustees and staff of RDC are currently formulating long-term plans to steer RDC's course through the next several years. By carefully examining the current national situation and trends we hope to determine where RDC will be most effective in moving forward the country's environmental protection programs. Several of the early environmental statutes have already or will soon expire, and must be considered for renewal by Congress. We must use our expertise to see that recent scientific knowledge about these issues leads to new problem-solving approaches that can be implemented in the renewal process. RDC is one of the few organizations with the long-term commitment to see these ideas through the labyrinth of Congressional committees and federal agencies to become enforceable regulations. Enforcement of the regulations envisioned by Congress is the key to real environmental progress. During the last five years the Environmental Protection Agency's budget has been cut back by thirty-five percent, and the job of implementing and enforcing these laws is simply not getting done. As the federal agencies turn over enforcement responsibilities to the states, so too will NRDC turn to the state governments to ensure that controls are implemented and enforced. Most industries are still fairly hostile to environmental concerns, and with decreasing government enforcement, many regulations are being ignored altogether. With the advent of NRDC's highly effective programs of citizen enforcement, however, industries are realizing that they can no longer ignore the nation's environmental laws. We must expand these programs in the future and also step up our consultations with industry representatives in order to find solutions to national environmental problems. Strong support for effective environmental protection programs must come from the people of this nation. NRDC's public education efforts have been and must continue to be an integral part of this support process. The 55,000 members of NRDC have provided the backbone of our programs and success since 1970. And in the years to come, RDC will be guided by a membership committed to the goals of clean air, pure water, uncontaminated food, and abundant public lands for all Americans. John H. Adams Executive Director</t>
  </si>
  <si>
    <t>Management and Finance</t>
  </si>
  <si>
    <t>NRDC was founded in 1970 with a grant from the Ford Foundation. Starting with a six-lawyer office and an annual budget of $158,000, NRDC has grown over the years to a staff of forty-eight legal and technical professionals in three offices, with an estimated budget of $7,100,000 in the 1986 fiscal year. Among environmental groups, NRDC now has the largest technical and legal Maff in the country. Our growth and program expansion over the years are a direct result of the commitment and generosity of our members and donors. Their financial support traditionally has constituted ninety percent of NRDC’s annual income, and their gifts of volunteer time and expertise have been of tremendous assistance to you in all of our programs. In 1983, NRDC trustees formally recognized the value and importance of our membership by amending the by-law so as to offer members the opportunity of electing the Board of trustees. It has long been a goal of NRDC to achieve an active membership of 50,000. We are proud to report that in 1985 we reached and exceeded that goal, with membership at 55,000 individuals, an increase of thirty percent over last year's enrollment of 42,000. The Trustees and staff are grateful to all our members for helping us reach this milestone in NRDC's history. Throughout our fifteenth anniversary year, NRDC has been looking to the future, Lo begin formulating new program strategies and assessing our long-term financial requirements. It has become clear that the major environmental issues will not be resolved easily or quickly, and that NRDC's expertise and action will be needed into the next century and perhap beyond. To maintain our programs into the future and to retain the capacity to respond to sudden environmental or economic crises, the Board of Trustees has determined that NRDC must increase its financial reserves from the current level of $2,250,000 to an amount at least equal to our annual operating budget. Con. equently, we have begun planning for a capital funds campaign to be announced publicly in 1986. NRDC has been extremely fortunate in having a Board of Iru tee that has been actively concerned with providing good management.and planning for the organization. NRDC's legal action , taken on behalf of its members, are approved first by the Board, and are all important financial, personnel and program matter; NRDC has also been fortunate in retaining the excellent legal counsel of the firm impson, Thacher • Bartlett, which has represented us in corporate matters since our inception. Coopers and Lybrand, our accounting firm, has been instrumental in helping us develop rigorous accounting policies and procedures. In 1984, the Board adopted a change in fiscal year, from the calendar year to the period April through March. We had been advised by our auditors and by members of the Board that 1 NRDC 's strategic planning tasks would be accomplished more efficiently if the financial year ended in a period less active than the end of the tax year. The summary financial statement on page 2 shows a substantial operating deficit for the three- month accounting period ended March 31, 1985. Traditionally, expenditures have exceeded income during this quarter, and the income to cover the deficit has been received in later quarters. For the 1986 fiscal year, expenses are projected at $6,893,000 and income at $7,113,000, leaving a surplus of $220,000 to be applied to the shortfall in'urred during the short 1985 fiscal year.</t>
  </si>
  <si>
    <t>RDC's Toxics Project is working to eliminate or reduce public exposures to toxic substances, through the identification of hazards and adoption of stringent measures to prevent or control exposures. Some aspects of this project's activities, uch as those dealing with safe drinking water, are de c1ibed elsewhere in this report. As a result of two successful lawsuits filed by NRDC under the Toxic Substances Control Act, a long-delayed program for testing dozens of suspected chemicals is finally getting underway. Many of these chemicals are widely used in industry, exposing many thousands of workers and other citizens to significant health risk . Other 1 RDC litigation on specific hazardous chemicals has served to reduce widespread exposure. Because of RDC's efforts, the EPA must now address the dangers posed by electrical transformer fires, where dioxin and other toxic subtances are formed as by-products of burning PCBs. In settling another suit, EPA agreed to address the dangers posed by widespread consumer exposure to formaldehyde. And, in granting a petition brought by 1RDC, EPA will initiate a proceeding to consider banning the use of asbestos in vehicle brakes -a very dangerous, unregulated practice. The expertise of the lawyers and scientists on the Toxics Project has enabled NRDC to provide national leadership on the most important toxic policy issue facing the country today. Serving on committees of the National Academy of Sciences, the National Toxicology Program, and EPA science advisory board , RDC staff have played an influential role in shaping federal health policies concerned with cancer-causing ub tanccs. RDC taff have often provided expert testimony before Congress on complex toxicological issues. In 1984, we helped strengthen amendments to the Resource Conservation and Recovery Act, the primary legislative tool for addressing the nation's waste disposal crisis. Senior project attorney Jane Bloom drafted an amendment to the statute which prevents the disposal of hazardous wastes into or above drinking water aquifers. In the future, we will continue our efforts to secure reauthorization of federal Superfund legislation, pu hing for a greatly expanded program to clean up abandoned toxic dumps. One of RDC's main objectives is to inform the public about the dangers of toxic substances, and help people play a role in the reduction of these hazards. To that end, we have published several handbooks and reports for citizens. A Citizen's Handbook on Groundwater Protection gives citizens, community groups, and pubLIc officials the information necessary to influence groundwater protection policies. Our Children's Art Hazards study provides teachers and parents with often unobtainable information on the health hazards posed by common art materials. Our recent reports on hazardous waste disposal methods have already been influential in changing national policies on the e practices. In 1985, RDC initiated a public service not available anywhere else, a toll-free Toxics Hotline, providing accurate and timely information about hazardous substances . Concerned citizen , worried about po ible exposures or eeking accurate information to facilitate local campaigns, can now turn to RDC for reliable easily accessible information.</t>
  </si>
  <si>
    <t>Protecting Coastal Resources</t>
  </si>
  <si>
    <t>The early 1980s saw the worst threat to America's coastal resources in decades. Interior Department Secretary James Watt proposed a massive one-billion acre offshore oil leasing program. Under the Watt program, almost no stretch of the nation's vast coastal waters would be off limits. NRDC launched a comprehensive effort to combat the potential environmental devastation. Representing a number of fishermen and Alaskan conservation groups, NRDC in 1983 obtained an injunction against a lease sale scheduled for the St. George Basin in the Bering Sea, an extremely productive and environmentally sensitive marine resource. By the terms of the injunction, the Department of the Interior must prepare a complete reassessment of the possible environmental consequences of the sale, and develop strong protective measures for the eight species of whales that migrate through the area. At NRDC's urging, Secretary Watt's successor, William Clark, subsequently deleted a lease area in the Chukchi Sea off Alaska and shrank the big Bristol Bay lease area by eighty-five percent. RDC played a pivotal role in persuading Congress to embargo funding in fiscal years 1984 and 1985 for oil lease sales in many environmentally sensitive areas, including portions of the California coast, Florida's Gulf Coast, Cape Cod, and Massachusetts' Georges Bank. Altogether some tens of millions of acres were protected. Even before these dramatic victories were won, RDC had an impressive record of achievements on behalf of the nation's coastal areas. In California, we played a key role in the successful implementation of that state's Coastal Act, widely acknowledged to have set the national standard for coastal protection. We spurred the elimination of ub ideas for development on barrier islands and participated in the creation of a twenty-eight state Coastal Zone Management Program. In the late 1970s, RD was the genesis of the Coast Alliance, a coalition of organizations that sponsored the 1980 Year of the Coast. This massive public education campaign significantly increased the public's awareness of the fragility of our coastal resources. Senior staff attorney Sarah Chasis continues to serve as chairperson of the Alliance. In California, NRDC resource specialist Ann Otthoff has spearheaded the League for Coastal Protection, a statewide coalition working to ensure that the model California Coastal Act is protected from assaults by developers . During the next several years, both independently and through the Coast Alliance, we will work to see the Coastal Zone Management Act reauthorized and strengthened, and to restrict federal subsidies for development on barrier islands. We will strive to create a means by which valuable marine areas can be permanently protected, and we will continue to monitor the off-shore oil leasing program. And we will go to court to enforce tough coastal protection laws.</t>
  </si>
  <si>
    <t>NRDC has long believed that the best alternative to nuclear energy is conservation, and we have seen in the electric utility industry a crucial opportunity to demonstrate this belief. NRDC's efforts to reshape the electric utility industry began in the early 1970s, when the Bonneville Power Administration in the north-west proposed a mind-boggling program of power plant construction-a huge new coal or nuclear plant each year for a quarter of a century in a four-state area whose total population lagged behind that of I ew York City. NRDC's response to this proposal was the publication of three detailed energy conservation plans for the region. Our alternative plans showed how the region's energy needs could be met for at least two decades through conservation and renewable energy alone. Initial skepticism about these recommendations was olved in the face of what would become one of the utility industry's most startling economic fiascos-as the region's nuclear power plant construction program was caught up in a catatrophic spiral of cost overruns. Meanwhile, NRDC demonstrated in licensing proceedings that the new plants were neither cost-effective nor necessary to meet regional demand. As a result, everal partially completed plants were scrapped. By 1983, regional planners formally adopted NRDC's planning concept: conservation would be the dominant energy source" in the northwest, and all new plants would be deferred indefinitely. To help meet that goal, the region's utilities agreed to fund a $20 million demonstration program proposed by NRDC for Oregon's Hood River County- the world's largest experiment to test the limit of cost-effective conservation; an entire community is now being equipped with state-of-the-art energy conservation measures. Over the same period, in California, NRDC was meeting and overcoming similar energy planning challenges. NRDC recommendations helped the state shrink utility construction plans in time to avoid investing billions of dollars in unnecessary new power plants, and now provide a foundation for state energy policy. We then won a precedent- setting a U.S. Supreme Court decision preserving the right of California and all states to reject new nuclear power plants on economic grounds. At NRDC's urging, California further promoted conservation efforts by adopting statewide energy efficiency standards for new residences, commercial buildings, and appliances. These standards will achieve a sixty-five percent reduction in energy demand and will save California consumers billions of dollars. NRDC is now working with other states and organizations to build upon the north-west and California precedents. In recognition of this exceptional record, NRDC recently received two distinguished citations: the Oregon Governor's Award for Achievement in Energy Conservation (1984) and the national Energy Conservation Coalition's Advocate of the Year Award (1985).</t>
  </si>
  <si>
    <t>Controlling Urban Pollution</t>
  </si>
  <si>
    <t>Despite great progress, some 140 million Americans still live in urban areas where the air does not meet minimum federal air quality standards. These federal standards reflect the lower pollution levels which must be achieved if the public health is to be maintained. In 1970, Congress directed the EPA to set the standards for several pollutants and created programs to achieve them. In the past fifteen years, RDC's lawyers and scientists have exerted a major influence at every EPA proceeding to establish these health standards, which form the foundation of the entire air quality program. Cleaning up auto emissions i a necessity if cities are to achieve the federal air quality standards. In 1970, EPA promised immediate adoption of a standard for airborne lead emissions from automobiles and industries, which cause learning disabilities and other serious health problems, particularly for inner-city children. RDC litigation finally forced EPA to produce the standard in 1978. Then, by forcing the government to address the lead problem through persistent advocacy over more than a decade, NRDC was instrumental in producing a plan for the virtual phase-out of lead in gasoline. Similarly, diesel engines emit large quantities of fine black particles that de troy urban visibility and cause cancer and respiratory diseases. In 1984, NRDC litigation forced the EPA to issue standards to control particulate matter, which had been delayed for many years. A ub equipment RDC law uit, still pending, is challenging the adequacy of the particulate standards because they require no controls until the 1990 , and few controls even then. RDC also recently used a comprehensive report on the diesel problem in 1ew York City, recommending a variety of strategies to reduce diesel pollution, many of which can be adopted by other cities . RDC's Urban Environment Project, which focuses on the nation's single most populous area- New York City- has made great strides in improving the city's public transit system, thereby offering a viable alternative to automobiles. One of the Project's main accomplishments was helping to establish a definitive capital needs program to support a multi-billion dollar transit rebuilding program, which is now underway. In 1984 the Urban Environment Project began scientific and administrative efforts to ensure that New York City's plan for eight new garbage incinerators would not pose a toxic air quality threat to the millions of people living nearby. Through meetings with city officials and an intensive media campaign, we secured an agreement from the city Sanitation Department to install state-of-the- art pollution controls. The city has further agreed to undertake a major recycling program, which could reduce the need for future incinerators.</t>
  </si>
  <si>
    <t>The National Forests</t>
  </si>
  <si>
    <t>In the early 1970s, NRDC attorneys played a leading role in the now-famous Monongahela clearcutting lawsuit. In that case the Fourth Circuit Court of Appeals found the unrestricted clearcutting as then practiced in the Monongahela national Forest of West Virginia illegal under existing law. The national debate on clearcutting that followed this decision led to passage of the national Forest Management Act ( FMA) of 1976-an extremely important, comprehensive package of reform measures that restricts clearcutting and provides a framework for land-use planning for the national forests. Having helped initiate the first important national forest reforms in decades, 1RDC's Forestry Project staff in the late 1970s began an exhaustive examination of timber sale contracts. The figures we unearthed spoke for themselves: in a number of cases , the Forest Service was selling timber well below cost. It cost more to map and manage the ales, build the logging roads, and repair damages than the taxpayers earned from the sales. In some Rocky Mountain forests, for example, timber sales returned as little as twenty cents on the dollar. Unable to resolve the issue of below-cost sales by negotiation, in 1984 RDC brought two administrative cases on behalf of a coalition of national and local conservation groups. The cases, which may ultimately prove as significant as the Monongahela decision, are still pending; at the same time we are pressing the issue before several committees of Congress. RDC has also won wilderness status for millions of acres in national forests around the country. In the Roadless Area Review (RARE-II) case, NRDC and the State of California forced the Forest Service to review its criteria for recommending to Congress that certain roadless areas in the national forests be given wilderness status. That decision resulted in millions more acres being declared eligible for Congressional wilderness designation. A significant portion of these eligible lands has now been permanently added to the national Wilderness Preservation System -most recently through the California Wilderness Act of 1984, which created 1.2 million acres of new federally protected wilderness. In the future, 1 HDC plans to carry its work on below-cost timber sales to revolution through litigation and lobbying. We will also continue to monitor the legal and ecological impacts of the emerging fifty-year management plans for everal national forests. Where appropriate, we plan to challenge potentially damaging proposals, such as those that would convert the diverse mixed-hardwood forests of the eastern United tales into pine plantations or expand western timber harvests beyond the bounds of long-term sustainable yields.</t>
  </si>
  <si>
    <t xml:space="preserve">Industrial Water Pollution Control </t>
  </si>
  <si>
    <t>In 1976, a series of NRDC lawsuits culminated in the landmark Flannery Decree, which forced EPA to undertake a comprehensive program to control toxic water pollutants and develop limits for sixty-five toxic chemicals such as lead and mercury, which were being routinely dumped into our waterways. In 1977, provisions of the decree were incorporated into Clean Water Act amendments. With this victory in hand, RDC turned its attention to ensuring that EPA 's regulations required each major industry to install the "best available control technology” for toxic substances. We participated extensively in the rulemaking proceedings for the most important industries, and won significant improvements to the standards. In 1982, NRDC received another favorable cou1t decision, compelling EPA to control toxic substances discharged by industries into municipal sewage plants. Without "pretreatment" of these industrial discharges, toxics sent to the treatment plant can escape to rivers, lakes, and oceans or contaminate the sewage plant sludge. Our victory reinstated critical regulations which the EPA, under pressure from industry and the Reagan task Force on Regulatory Relief, had tried to suspend. NRDC's Clean Water Project achieved a significant victory over Reagan Administration deregulators in 1983. Then-EPA Administrator Anne Gorsuch had proposed a major weakening of EPA rules governing water quality standards for both toxic "hotspots” and exceptionally clean water areas. In a massive educational and organizing effort, we helped citizens throughout the country to file comments objecting to the proposed revisions. EPA received over 1,400 comments, most of which were critical of the changes. As a result, the next Administrator, William Ruckelshaus, reversed EPA 's position . RDC has, throughout the years, worked closely with both houses of Congress to draft amendments to strengthen the Clean Water Act and to oversee their implementation. These and other efforts have produced dramatic results, but the job of cleaning up the nation's waters is far from complete. 1RDC's Clean Water Project will strive to meet that challenge. We will continue to monitor EPA 's enforcement of the Clean Water Act, and its development of water pollution control programs. At the same time, RDC will push for new programs to control pollution from agricultural and urban runoff, now emerging as significant sources of water pollution.</t>
  </si>
  <si>
    <t>Citizen Enforcement and Clean Water Laws</t>
  </si>
  <si>
    <t>In 1978, senior staff attorney Ross Sandler led negotiations to settle long-standing disputes over plans for Hudson River power plants, which would have killed millions of young striped bass in a pro- ductive fishery. The negotiations culminated in 1980 in a comprehensive settlement ending the dispute. Hailed by a New York Times editorial as the "Peace 'Ireaty on the Hudson," the settlement ended all administrative and court litigation which had occupied the patties for over seventeen years. A key result of the settlement was the establish- ment of the independent Hudson River Founda- tion, whose assets are used exclusively to sponsor programs related to the Hudson River. NRDC's Toxics Waterwatch Program, initiated in 1980, has helped heighten public awareness of toxic water pollution and has stimulated construc- tive citizen involvement in EPA's water quality programs. Our staff conducted over seventy work- shops in which we trained more than 1,200 citizen activitists to participate in reviews of industrial discharge permit applications. Citizens trained by NRDC later submitted comments on over seventy- five permit requests around the nation, helped develop several local pretreatment programs, and participated in the formal review of numerous state water quality standards. In 1983, a follow-up training program run by RDC gave citizens in ten southeastern states the tools to oversee revisions to their state water quality standards. In response to drastically reduced federal enforcement activity early in the Reagan Adminis- tration, NRDC began a novel Clean Water Enforce- ment Project. Relying on self-monitoring reports required by law of all industrial dischargers, RDC has taken legal action against nearly 100 chronic polluters that had repeatedly violated their discharge permits. Our Enforcement Project has become an established deterrent to polluters. In one recent case, a federal court ruled that the Bethlehem Steel Corporation, a significant pol- luter on the Chesapeake Bay, was liable for over 300 violations of its permit. And, in the first case to reach the court-impo ed penalty tage, Gwalt- ney at Smithfield, Ltd., a major meatpacking plant, was assessed a $1.3 million fine for pollut- ing the Pagan River, a tributary of the Chesapeake Bay. We expect that the fine will be used for pollu- tion clean-up and restoration of the Pagan River.</t>
  </si>
  <si>
    <t>Controlling Acid Rain</t>
  </si>
  <si>
    <t>Acid rain is now the most well-known regional effect of sulfur and nitrogen oxide emissions from industry. Emitted from smokestacks as tall as the largest skyscrapers, these pollutants travel long distances and eventually fall to the earth in the form of acid rain, which erodes monuments and buildings, weakens forests, and causes respiratory illness and death. NRDC leads the current national effort to obtain new legislation to address the problem of acid rain. But long before acid rain was widely recognized as a threat to the environment, we began a series of actions under the Clean Air Act to force EPA to establish effective control of the pollution that causes acid rain. In 1972, NRDC successfully sued EPA to stop their practice of allowing industry to disperse pollution through the use of tall stacks, rather than demanding installation of pollution control devices as required under the Clean Air Act. But the EPA did not comply with the law. In 1977, Congress adopted legislation, strongly advocated by RDC, prohibiting the substitution of stack height for pollution controls and requiring all new coal-fired power plants to install the best available pollution control technology. Since 1977, we have participated in three sets of proceedings and one major lawsuit to force EPA compliance with the 1977 law. Today, EPA is under NRDC court order to write rules that carry out the law on tall stacks. NRDC was a major force behind New York State's 1983 decision to require sulfur dioxide "scrubbers'' to clean up coal-burning power plants in the New York City area. We are now urging EPA to adopt tight controls on industrial boilers, the second largest source of sulfur oxide pollution after power plants. NRDC is also largely responsible for the single largest sulfur dioxide clean-up program in the nation's history. We sued the Tennessee Valley Authority (TVA), then the nation's largest polluter, to force clean-up of twelve huge coal-fired power plants. Under a settlement agreement, TVA embarked on a clean-up program which reduced sulfur dioxide emissions by over one million tons each year.</t>
  </si>
  <si>
    <t>Promoting Safety in Pesticide Use</t>
  </si>
  <si>
    <t>Convinced that not nearly enough was being done to counter the pe ticide threat, 1 RDC launched an important new effort in 1982 with several ambitious goals: (1) to strengthen federal pesticide laws; (2) to force federal and state agency to tighten up testing, marketing, and crop use regulation ; (3) to fo ter deeper public understanding about the threats posed by pesticides; (4) to promote safe alternatives to pesticides; and (5) to take action against certain pesticides that pose intolerable risks. Within a few months , we had already scored an extremely important victory-a legal ruling, upheld in the Supreme Court in 1984, affirming the public's right of access to health and safety data on all marketed pesticides. Prior to this decision, most chemical companies, under whom we auspices virtually all the health and safety testing is performed, had refused to make public the results of their inquiries. In another lawsuit, NRDC and the AFL- JO challenged then-EPA Administrator Gorsuch· practice of making pesticide health and safety decisions in closed-door meetings with chemical industry representatives. In settling the case, EPA agreed to rcasse regulatory decisions made in such meetings on more than a dozen chemicals contained in hundreds of pesticides. And new regulation have been proposed preventing ·uch meetings in the future. In 1983, NRDC commissioned an independent chemical analysis firm to test a “market basket”  of California produce for pesticide residues. The result: detectable levels of several dozen pesticides, some in excess of or near current allowable limits, and often at significantly higher levels than those reported by California's Department of Food and Agriculture. NRDC’s report Pesticides in Food: What the Public Needs to Know, which attracted national attention, documented the findings of the study, exposed a number of weaknesses in federal pesticide regulations, and proposed a set of reforms for pesticide regulatory programs. NRDC is now spearheading a national campaign to reform the federal pesticide law known as the Federal Insecticide, Fungicide and Rodenticide Act (FIFRA)-which currently fails to protect the public health.</t>
  </si>
  <si>
    <t>Conserving Western Water Supplies</t>
  </si>
  <si>
    <t>In the western United States, the Bureau of Reclamation has stimulated a never-ending demand for new water projects by selling water to irrigators at rock-bottom prices. NRDC has fought the environmental destruction caused by unnecessary water projects and associated agricultural pollution, both by opposing individual projects and by working for reform of misguided water pricing policies. In 1973, NRDC took the Bureau to court over the Auburn Dam/Folsom South canal project in California-a two billion dollar scheme that would cost more than Hoover, Shasta, Grand Coulee, and Glen Canyon dams combined, but would deliver a fraction of the water produced by any one of them. NRDC produced extensive evidence that the Bureau's planners had failed to assess alternative water pricing policies and conservation opportunities, and the dam remains unbuilt. Throughout the 1970s, NRDC submitted testimony on the environmental and economic aspects of numerous water projects in the West, and in 1984 launched an important new project to study the extent and consequences of current water pricing policy. Our main objective has been to compel the Bureau of Reclamation to stop under-pricing irrigation water and to eliminate those pricing subsidies never intended by Congress. Raising the price of water closer to its true value will decrease demand for new projects and discourage wasteful, polluting irrigation practices. One of the most visible examples of the environmental consequences of underpricing water is the agricultural water pollution at the Kesterson Reservoir in California. Thousands of waterfowl in the Kesterson Wildlife Refuge have died or suffered birth defects as a result of the selenium and pesticide laden irrigation water that drains into the refuge from nearby farms. RDC attorneys filed a petition in California Superior Court in February 1985, seeking to halt the pollution threat. Six weeks later the Interior Department announced that it would phase out all drainage and shut off water to the farmlands that contribute the worst toxic wastes unless the farmers quickly come up with an environmentally acceptable drainage control program.</t>
  </si>
  <si>
    <t>The International Pesticide Problem</t>
  </si>
  <si>
    <t>Even though the use of some dangerous pesticides such as DDT and dieldrin has long been prohibited in the U.S., their production is still increasing. Chemical companies have discovered in developing nations a huge market for many highly profitable pesticides which are now banned in the U.S., such as DDT. Unfortunately, safety regulations in these countries are often nonexistent, and misuse of these chemicals has led to devastating effects on wildlife and many cases of human poisoning. RDC's expertise on pesticides and toxic substances has made us a leading source of information for foreign environmental organizations and governments, and we have done much to try to mitigate this international problem. Our efforts led to a special amendment to FIFRA requiring notification to foreign importers about U.S. exports of banned and severely restricted pesticides. And, as a member of the Agricultural Chemical Dialogue Group, which contained environmental, church, and industry representatives, we helped convince pesticide manufacturers to adopt self- imposed advertising and labeling guidelines which educate the public about the safe use of chemicals, rather than simply to promote them. In 1985, NRDC published a widely quoted report on pesticide residues found in and on foods imported into the U.S. The report, Harvest of Unknowns, revealed that over half the major food items imported from abroad routinely show pesticide contamination. Yet only a tiny fraction of total imports are even inspected upon entry. For example, only fourteen samples were taken in one year out of two billion pounds of orange imported into the U.S. The report analyzed the adequacy of regulations governing imports, and made specific recommendations for reform. As part of the international Pesticide Action network, RDC recently helped launch a global campaign, along with 300 organizations world- wide, to eliminate the use of twelve highly toxic pesticides-the "Dirty Dozen" -which currently pose severe threats to both developed and Third World nations.</t>
  </si>
  <si>
    <t>Enforcing the Clean Air Act</t>
  </si>
  <si>
    <t>RDC has long been urging the EPA to use its authority under the Clean Air Act to cut emissions of airborne toxic chemicals. Increasingly, the EPA agrees that most Americans are exposed to toxic chemicals more through the air than through any other medium. Yet the agency acted to cut these exposures only after persistent effort by NRDC. A major problem in enforcing industrial regulations has been EPA 's "bubble policy." Originally intended to reduce pollution control costs by allowing industries to selectively control pollution sources (as if the plant were under a giant bubble with only one outlet), the policy has more often enabled industries to avoid controls altogether. For seven years, NRDC has watchdogged EPA's implementation and enforcement of this policy, and has prevented key industries from exploiting this regulatory loophole. Recently, NRDC attorneys obtained a $5 million fine against a steel company that proposed under the "bubble policy" to pave a dirt road to control dust, rather than clean up its pollution. We also obtained a court order striking down a "bubble policy" agreement between EPA and General Motors which would have allowed GM to avoid recalling 700,000 cars with defective pollution control devices in return for a promise to make cleaner cars in the future. The EPA has often tried to rationalize its lack of enforcement action through elaborate "cost- benefit" computer analyses. NRDC has articulated the view that protecting public health is the paramount goal in the regulation of airborne toxics, and cost considerations should not be allowed to compromise public health. NRDC is now challenging decisions made by EPA on the basis of these computer models not to impose controls on several cancer-causing pollutants. At the same time, NRDC has urged Congress to strengthen control of toxic pollutants by adopting more specific directions to EPA to protect public health.</t>
  </si>
  <si>
    <t>The Public Lands</t>
  </si>
  <si>
    <t>As in the national forests, unwise exploitation has plagued the vast public domain administered by the Bureau of Land Management (BLM)-some 350 million acres of arid and semi-arid lands in the West. In the early 1970s, an internal BLM report classified only seventeen percent of all BLM lands as being in good or excellent condition; the rest were rated fair or poor, mainly as a result of over-grazing by commercial livestock. A landmark victory won by RDC in 1973 forced the BLM to undertake a rigorous environmental assessment of how its grazing policies were affecting 170 million acres devoted primarily to commercial grazing. Since then, our Public Lands Project has persistently monitored BLM's review of grazing policies. As of mid-1985, NRDC was still involved in several important lawsuits concerning grazing-one seeks to overturn new regulations that effectively allow private ranchers to make grazing management decisions for our public lands. The BLM also serves as custodian of some sixty percent of the West's coal reserves. From its earliest days, RDC has served as a watchdog to ensure that the BLM's coal leasing policies discouraged both speculation and mining in environment- ally sensitive areas. Key actions were two lawsuits in the late 1970s which forced the BLM to post-pone coal leasing until adequate environmental assessments had been prepared. Former Interior Secretary James Watt's coal leasing program of the early 1980s, which offered huge quantities of coal from western federal lands at a fraction of their worth, triggered additional activity by NRDC. Charging that the new program would encourage overdevelopment of coal and have severe environmental effects, NRDC challenged the program in court in 1982. Under pressure of that lawsuit and criticism by Congress, the BLM has once again revamped the program.</t>
  </si>
  <si>
    <t xml:space="preserve">Preserving the World's Rainforests </t>
  </si>
  <si>
    <t>NRDC's land preservation work extends internationally to one of the twentieth century's greatest conservation challenges - protecting the tropical rainforests and their biological diversity. The institutions with the most influence on the fate of conservation and the environment in the Third World- where most of the earth's rain- forests are located-are the multilateral development banks (MDBs). In recent years the MDBs in which the U.S. has tremendous influence-the World Bank, Inter-American Development Bank, Asian Development Bank, and African Development Bank- have lent out over $20 billion annually to plan and finance huge projects such as hydroelectric dams and agricultural colonization schemes. These projects have tremendous environmental and public health consequences including large-scale deforestation, displacement of tribal people from their homelands, and destruction of critical wildlife habitats. In 1983 and 1984, NRDC initiated and drafted with Congressional and U.S. Treasury Department staff a set of nineteen recommendations for environmental reform in the MDBs. Key Congressional committees and the Treasury Department agreed in 1984 to implement the recommendations as a bi-partisan U.S. environmental policy for the multilateral banks-an unprecedented breakthrough in international environmental policy. 1RDC has also influenced specific projects of the banks that are affecting the ecological fate of developing countries. Consultations with the World Bank staff resulted in the redesigning of a multi-billion dollar regional development project in the Mexican state of Chiapas, which contains that country's last surviving rainforests. Strict environmental protection, including safeguards for rare and endangered tropical species, is now an integral part of the project. In 1985, similar results were achieved with two World Bank and Inter-American Development Bank projects in Brazil. In both cases, large loans were held back or cancelled solely on environmental grounds-the first time this has ever happened.</t>
  </si>
  <si>
    <t>Nuclear Proliferation</t>
  </si>
  <si>
    <t>Plutonium is one of the mo t hazardous sub lances on earth. One-millionth of a gram lodged in a lung will cause cancer. Only ten pounds are required to manufacture an atomic bomb of the size that destroyed Nagasaki. The so-called "plutonium economy" being advocated by the federal government would create much greater risk of nuclear weapons proliferation and terrori m and of injury to public health and the environment, all without any economic benefit. In 1971, 1RDC began a campaign to revere plans for the widespread commercial use of plutonium. We filed a series of precedent-setting lawsuits and administrative action forcing a total reevaluation of civil plutonium programs. All that remained in 1981 of the federal government's plans was the monumentally expensive prototype Clinch River Breeder Reactor (CRBR). Intended to demonstrate the commercial feasibility of plutonium breeder technology, the CRBR was in fact dangerous, unnecessary, and uneconomic. RDC renewed its litigation against the CRBR and spearheaded a coalition of environmental, afe energy and fiscal con ervative organizations in an effort to persuade Congress to abandon the project. Our relentless opposition effort finally culminated in a historic 193 vote of Congress to terminate the CRBR. RDC' concerns about the dangers of plutonium also extend overseas. In 1976, we initiated the first challenge to a proposed nuclear Regulatory Commission license to export nuclear fuel abroad. This action and other RDC litigation focused attention on the inadequacy of international controls on sensitive nuclear technologies, which can be readily diverted from peaceful to military uses. These efforts resulted in the 1978 uclear on- Proliferation Act-the first major overhaul of U.S. nuclear export and nonproliferation policies in over twenty years.</t>
  </si>
  <si>
    <t>Nuclear Weapons and Nuclear Winter</t>
  </si>
  <si>
    <t>In 1981, NRD launched a major new program to overcome one of the principal barriers to effective public participation in the arm control debate: the lack of readily available, authoritative information on the world's nuclear arsenal. In 1984, we published Volume One of the Nuclear Weapons Databook series, which focused on the U.S. nuclear arsenal. The Dalabook met critical acclaim from McGeorge Bundy in The Ne10 York Times and from leading scientific and arms-control experts. We are now preparing additional volumes on the U.S. nuclear weapon production complex, the Soviet nuclear arsenal, and the nuclear weapons potential of other nations. In 1983, NRDC cosponsored The World After Nuclear War conference in Washington, D.C., chaired by NRDC trustee Dr. George Wood. New scientific studies, first released at the conference, illustrated how the smoke and dust from even a limited nuclear war could trigger a nuclear winter-weeks to months of killing cold and darkness worldwide. Following the conference, RDC launched an extensive advocacy and public education campaign designed to compel a reexamination by Congress of existing nuclear weapons policies. NRDC's efforts have already led the Pentagon to concede the validity of the nuclear winter theory and have spurred an enlarged federal research program on the climatic effects of nuclear war.</t>
  </si>
  <si>
    <t>Nuclear Waste</t>
  </si>
  <si>
    <t>RDC has served as the leading citizen watchdog over the federal nuclear waste program, paying particular attention to the massive volumes of waste generated in the production of nuclear weapons. In the 1970s, RDC's legal actions forced the federal government to begin efforts to deal with millions of gallons of high-level defense nuclear wastes held in leaky sub-surface steel tanks at the Hanford Reservation in Washington State and the Savannah River Plant in South Carolina. In 1981, the Reagan Administration began a massive buildup of nuclear weaponry, with little or no concern about serious environmental risks. In 1982, a successful RDC lawsuit forced a halt in plans to restart a thirty-year-old nuclear weapons reactor in South Carolina, which had produced plutonium for nuclear weapons. Restarting the reactor would have destroyed 1,000 acres of wetlands, released substantial quantities of radionuclides into surrounding waters, and produced several hundred thousand gallons of radioactive wastes annually. In a precedent-setting case involving the Y-12 nuclear processing plant in Tennessee-a facility that was leaking hazardous PCBs, cyanide and mercury into the surrounding environment- RDC compelled the Department of Energy to comply with federal hazardou waste law and to abide by those laws at all nuclear weapons facilities around the nation.</t>
  </si>
  <si>
    <t>Preserving our Agricultural Resources</t>
  </si>
  <si>
    <t>Recognizing that the nation's farm economy rests upon responsible stewardship of U.S. topsoil, water, and farmlands, NRDC's Agriculture Project has over the past fifteen years successfully promoted conservation of the natural resources essential to that industry. In 1981, NRDC testimony in Congress was essential in securing passage of the general farm bill, which for the first time confronted the growing problems of soil erosion, rural water pollution, and prime farmland conversion. Throughout the 1980s we have consistently promoted the idea of cross-compliance, which requires farmers to practice soil-conservation farming methods in order to qualify for federal agricultural assistance. This concept is now being considered in several farm legislation proposals. In practical terms, we have been effective proponents of farm policies that harmonize the nation's food production and resource conservation objectives. Our work has aided the protection of rural landscapes and has helped ensure adequate agricultural commodity production for our future domestic and export needs. We have also served the cause of alleviating wildlife habitat destruction, stream sedimentation, and other external impacts of non conserving farm practices.</t>
  </si>
  <si>
    <t>Professional Training and Education</t>
  </si>
  <si>
    <t>NRDC's professional staff has traditionally looked for opportunities to share its expertise with people entering the environmental field. Each year, NRDC staff attorneys conduct the New York University Law School Clinic, instructing twenty students in the intricacies of environmental law. In addition, the Stephen P. Duggan Fellowship Program brings foreign environmentalists to the United States to learn first-hand about our nation's environmental programs. In the past we have hosted individuals from Kenya, Ecuador, and the Philippines. In 1985, Rani Advani, a public interest attorney, traveled from India to spend seven intensive weeks meeting with ROC staff. NROC offers scientific and legal intern hips and fellowships to several outstanding graduate and postgraduate students each year. These positions offer students training and experience in environmental law and public policy that they are not likely to find elsewhere. In turn, the students provide valuable research assistance to the professional staff. Since 1972, NROC has accepted nearly 350 clinic students, interns, and fellows, some of whom have subsequently joined our staff.</t>
  </si>
  <si>
    <t>Educational Workshops and Publications</t>
  </si>
  <si>
    <t>NRDC staff members often conduct educational workshops for citizens who want to take a more active role in protecting their environment. For example, the Toxics Waterwatch Project taught citizens how to prepare and submit to government officials formal comments on local water pollution control programs. These workshops enable people to find their way through bureaucratic red tape and make their voices heard. ROC's lawyers and scientists have published numerous books and reports designed to educate the public and help facilitate local advocacy campaigns. Perhaps the most massive of these undertakings is the Nuclear Weapons Databook, Volume One of which was released in 1984. The Databook will consist of eight volumes, and is the only publication available today containing comprehensive, authoritative information about the world's nuclear weapon capability . Our other citizen' handbooks have covered such diverse topics as the toxic hazard posed by artists' material , pesticide residues in domestic and imported food , groundwater protection, hazardou waste management, and the nuclear winter debate.</t>
  </si>
  <si>
    <t>In 1970 Congress passed the Clean Air Act, landmark legislation aimed at reducing air pollution to tolerable levels in urban areas and maintaining air quality where it is still relatively pristine. RDC's Clean Air and Urban Environment Projects have played a leading role in the development of pollution control programs mandated by this act. We have repeatedly defended the e laws before Congress and in the courts, have fought for new measures to deal with emerging pollution problems, and have consistently monitored the Environmental Protection Agency (EPA) to ensure that Congress's goals are accurately reflected in the agency's regulations. NRDC has focused on the major air pollution issues: curtailing the damage to public health, reducing acid rain, addressing the health effects of industrial emissions of toxic chemicals, protecting our resources of still clean air, and reducing pollution of the stratospheric ozone layer that protects us from ultraviolet radiation.</t>
  </si>
  <si>
    <t>Antibiotics in Animal Feed</t>
  </si>
  <si>
    <t>In November 1984, in response to rising scientific concern over the effects of food additives, RDC filed a formal petition with the Food and Drug Administration (FDA) seeking an immediate ban on the routine use of antibiotics such as penicillin and tetracycline in animal feeds. Growing evidence suggests that the use of the e drugs in farm animals' daily feed regimen is producing new generations of antibiotic-resistant bacteria that are immune to conventional drug therapy, posing severe threats to the future effectiveness of these drugs in combating human diseases. Contrary to common belief, the animals are not routinely fed drugs to keep them healthy-the main purpose of the antibiotics is to promote rapid growth. Pending a decision by the FDA on RDC's petition, the National Cattlemen's Association has already advised its members to  discontinue the use of antibiotics.</t>
  </si>
  <si>
    <t>After only six years of publication, RDC's Amicus Journal has earned national recognition as a leading journal on environmental thought and opinion. In 1983 ROC was greatly honored when Long Island University presented editor Peter Borrelli the George Polk Award for special Interest Publications, for excellence in environmental reporting. Guided by an editorial board and an advisory committee, The Amicus Journal aims to prevent a range of views and opinions on environmental affairs, particularly those relating to policies of national and international significance. The journal has covered topics such as pest management, genetic science marketing, vanishing species, nuclear winter, and toxic waste management. Amicus is supported by member dues and special contributions from readers and contributors. We are especially grateful to the J.M. Kaplan Fund for its ready support of this important educational effort.</t>
  </si>
  <si>
    <t>Preserving the Stratospheric Ozone Layer</t>
  </si>
  <si>
    <t xml:space="preserve">In the mid-1970s, it was discovered that air pollution had reached as high as the stratosphere. Calculations showed that these pollutants were a threat to the ozone layer, which protects all life from the sun's ultraviolet radiation. Severe damage to the ozone layer could cause tens of thousands of additional skin cancers as well as disastrously affect the climate. In 1977, Congress instructed EPA to take action to curtail the production of chlorofluorocarbons, a major source of stratospheric pollution. EPA banned the chemical from use in spray cans as a result of pressure from RDC, but took no further action on other sources. In 1984, 1RDC filed a lawsuit, now pending, to force further EPA action. </t>
  </si>
  <si>
    <t>Protecting the Nation's Resources of Clean Air</t>
  </si>
  <si>
    <t>The United States has resources of clean air unmatched by any other industrial country. Millions of tourists come annually to see the great vistas of the desert Southwest, for example, contributing billions of dollars to the economy. To protect these vanishing resources, NRDC became involved in the Congressional decision to adopt a fed- eral program to "prevent significant deterioration" of high quality air resources. At that time, the National Academy of Sciences, the nation's most prestigious scientific body, asked RDC to provide an analysis of the impact of the various proposals then under con- sideration. In 1981, when the "significant deterioration" program was under attack, RDC led the successful effort to defend it.</t>
  </si>
  <si>
    <t>Pesticides and Toxic Substances Control</t>
  </si>
  <si>
    <t>More than 2.5 billion pounds of pesticides will be used in the United states in 1985- Ten times the quantity applied forty years ago. One might expect that such a toxic assault would have resulted in steadily declining crop losses to insects. On the contrary, losses have doubled since World War II, as have the number of pests exhibiting resistance or immunity to the chemical . Ninety-nine percent of all Americans now have measurable level of pesticides stored in their body tissue. And much of the groundwater in the U.S. is now contaminated by insecticides, fungicides, and similar chemicals.</t>
  </si>
  <si>
    <t>Safe Drinking Water</t>
  </si>
  <si>
    <t>In 1985, a national effort by members of Congress and public health advocates, led by RDC, is expected to culminate in the successful enactment of tough new amendments to the Safe Drinking Water Act-the principal legislation guarding the quality of the water we drink. The amendments are Likely to require that the EPA set safety standards for dozens of toxic substances already detected in drinking water supplies across the country. In addition, water suppliers will probably be required to test their water for the presence of other contaminants.</t>
  </si>
  <si>
    <t>Energy and the Nuclear Dilemma</t>
  </si>
  <si>
    <t xml:space="preserve">Four decades ago, Albert Einstein warned that “the unleashed power of the atom has changed everything save our modes of thinking, and we thus drift towards unparalleled catastrophes.” In the face of this danger, NRDC has, since its founding, challenged the misconceptions and miscalculations which continue to drive the development and spread of nuclear technology. And we have helped to further the right of the public to have a voice in the decisions affecting national defense and energy policies. </t>
  </si>
  <si>
    <t>In 1972, Congress passed the Federal Water Pollution Control Act, one of the strongest environmental laws ever written. NRDC launched the Clean Water Project in the same year to monitor federal implementation of the act. By combining timely legal action, expert testimony before Congress, and highly effective public education campaigns, we have made great progress in seeing that water pollution control programs are indeed put into place and enforced.</t>
  </si>
  <si>
    <t>The Land and It's Resources</t>
  </si>
  <si>
    <t>The earth's greatest and most exploited resource is its precious land: the forests, farmlands, and deserts, and the natural wealth they contain. Our goal has been to see that this wealth is extracted wisely and responsibly-to use it, as Aldous Huxley wrote, as if future generations mattered.</t>
  </si>
  <si>
    <t>1984 Annual Report</t>
  </si>
  <si>
    <t>During the six years I have served on the Board of the Natural Resources Defense Council, I have been continually impressed by the dedication of its staff and the active involvement of its Trustees and members. It is certainly true that NRDC's strength as an organization lies in the corps of individuals committed to our mission of protecting the quality of America's water, air, and public lands. Their commitment to environmental protection has been particularly important in 1983 and 1984, as proposals to weaken the nation's pollution control laws have been introduced in Congress. Through broad coalition efforts and expert testimony, we believe we have convinced Congress that the laws should not be weakened, and have demonstrated the need for stronger legislation. It remains for an awakened Congress now to act on several major environmental laws up for renewal. We have also intensified our campaign to make government implement and enforce the existing laws. As the following reports document, our record of accomplishment is impressive. On behalf of its members, NRDC has brought actions to compel EPA to reduce air and water pollution and prohibit use of the carcinogen EDB on grain products. We forced the Department of Energy to comply with environmental laws in the operation of nuclear weapons facilities, and we defended the right of the states to reject nuclear power development that is economically infeasible. Nineteen eighty-three ended with the sobering report of an international team of biologists and atmospheric scientists that detonation of even a small portion of the world's nuclear arsenal could trigger a climatic catastrophe-a nuclear winter-that the human species might not survive. These findings, first revealed to the scientific community in a Swedish scientific publication in 1982, were publicly presented in late October 1983 at a conference in Washington, D.C., The World After Nuclear War, that NRDC was proud to co-sponsor. Our Vice Chairman, Dr. George Woodwell, director of the Ecosystems Center at Woods Hole, chaired the conference. The nuclear winter findings come at a moment when the nuclear arms race is entering a more dangerous phase as a result of several new developments, including the rapid increase in more accurate weapons, the pursuit of ''star wars'' defensive systems, the build-up of nuclear missiles in Europe, and the increased prospect of the spread of atomic bombs to yet other countries. Our new understanding of the environmental consequences of nuclear war adds urgency to efforts to stop and reverse this rush toward oblivion. To this end, we have initiated the Nuclear Winter Project, to ensure that the public and its leaders become much more aware of the risks and consequences of nuclear war. NRDC's programs are guided by the Board of Trustees, elected annually by our members. Dr. Robert Curvin, dean of the Graduate School of Management and Urban Professions at the New School for Social Research, is a new member elected to the Board this year to fill a term in the Class of 1987. Dr. Curvin also serves on the boards of the Victoria Foundation, the Federation of Protestant Welfare Agencies, and the Center for Excellence in Government. Present Trustees reelected in 1984 to serve three-year terms are: Boris Bittker, an educator and specialist in tax law who has been a member of NRDC's Board since 1970; Henry R. Breck, chairman, Lehman Management Co., Inc.; Stephen P. Duggan, attorney and chairman emeritus of NRDC; Thomas C. Jorling, attorney and director of the Center for Environmental Studies at Williams College; Hamilton F. Kean, chairman of Livingston National Bank; Jonathan Z. Larsen, a journalist active in the preservation of open land; Michael McIntosh, conservationist and president of the McIntosh Foundation; Carol R. Noyes, a board member and officer of Planned Parenthood Federation and trustee at three educational institutions; Franklin E. Parker, attorney, conservationist, and chairman of the New Jersey Pinelands Commission; Christine Haas Russell, anthropologist and board member of the Columbia, North Star, and Vanguard Foundations; and Thomas B. Stoel, a partner in the Portland, Oregon law firm of Stoel, Rives, Boley, Fraser &amp; Wyse. Nathaniel P. Reed, a conservationist who was formerly assistant secretary of the Interior, was reelected to serve a two-year term; Thomas A. Troyer, partner in the Washington, D.C., law firm of Caplin &amp; Drysdale, who serves on the boards of several foundations, was reelected to serve a one-year term. A full list of Board members appears on page 2. Two members of the Board resigned in 1984. Joshua Lederberg, president of the Rockefeller University and a founding trustee of NRDC, has left after 14 years of valued service to NRDC and remains available to us for his advice and guidance. Joan K. Davidson, president of J.M. Kaplan Fund, has also resigned after six years on the board. Ms. Davidson, one of our most dedicated trustees and a constant source of imagination and enthusiasm, has been elected our first Honorary Trustee and will continue her active interest in that new role. On behalf of the Board of Trustees, I want to express our gratitude to all of NRDC's members and contributors, whose loyalty and generosity have made possible the work described in this report. We hope you share our sense of achievement.</t>
  </si>
  <si>
    <t>Under its current five-year oil and gas program, the Department of the Interior (DOI) has proposed leasing by 1987 one billion offshore acres -virtually the entire Outer Continental Shelf (OCS). Such accelerated development poses serious environmental threats to the country's commercial fisheries and coastal habitats. In 1983, Resource Specialist Lisa Speer played a significant role in persuading Congress to eliminate funding in fiscal year 1984 for oil and gas lease sales in the sensitive areas off the coasts of northern California, New England (Georges Bank), and Florida (Gulf of Mexico). More than 50 million sensitive acres are now off limits to the billion acre program. More than one-half of the total acreage proposed for sale, some 550 million acres, lies in Alaskan waters. This represents an area larger than the entire land mass of the state and encompasses some of the most biologically productive areas in the world. NRDC sued DOI over its scheduled lease sale in the St. George Basin, one of the world's greatest commercial fisheries and a critical habitat for eight species of endangered whales and several other marine mammal populations. NRDC attorneys Sarah Chasis and Lynne Edgerton, representing fishing, native Alaskan, and conservation groups, obtained an injunction against leasing until DOI conducts additional studies on environmental impacts and adopts increased protections for the endangered whales. Lisa Speer and Sarah Chasis also led a campaign that convinced Interior Secretary Clark to postpone leasing in Bristol Bay, the site of the world's largest salmon fishery. Legal Fellow Nancy Marks and Attorney Trent Orr successfully opposed DOI plans to lease seabed tracts at the Gorda Ridge off Oregon and northern California to the mining industry for the extraction of polymetallic sulfide minerals. The Gorda Ridge is an undersea mountain range, where oceanic crust is being formed at the boundary of two tectonic plates. The little-studied area is a likely site for mineral-producing hot springs and associated exotic life forms. Despite a near-complete lack of knowledge of the actual mineral and biological resources of the area, DOI planned to lease vast acreages at extremely low rates. NRDC organized a group of scientific experts to bring public attention to the deficiencies of the plan. Our efforts resulted in cancellation of the proposed sale and postponement of any leasing at Gorda Ridge until thorough research on the area is completed. Over the past three years, NRDC has helped maintain appropriations for state coastal management, despite the Administration's efforts to eliminate funding for the program. These funds are a major incentive for a number of states to implement comprehensive coastal programs. NRDC staff works on a daily basis with state coastal zone management programs, and monitors state and federal activities in this field. Specifically, NRDC staff has worked to preserve and strengthen state coastal zone management programs in New York, Alaska, New Jersey, and California. In Maryland and Virginia, our efforts focus on coastal management issues as they affect the Chesapeake Bay. In California, NRDC continues to advise the state Coastal Commission on planning issues. Resource Specialist Ann Notthoff testified against proposed amendments to the San Mateo County Local Coastal Plan (which NRDC helped formulate) that would have permitted conversion of productive farmland to urban use. Recognizing the value of the plan, the commission denied the county's requested amendments.</t>
  </si>
  <si>
    <t>In 1983, NRDC began a study of pesticide residues in food and the adequacy of government programs to protect consumers from these chemicals, most of which are highly toxic. As a part of the investigation, resource specialists Lawrie Mott and Martha Broad conducted an analysis of pesticide residues in fresh produce sold in San Francisco area markets. The results were published in March 1984, in Pesticides in Food: What the Public Needs to Know. The study shows that among 71 samples of ten varieties of California-grown fruits and vegetables, 44 percent contained detectable residues of 19 pesticides; 18 percent held residues of more than one pesticide; and four percent contained four different pesticides. The most commonly found pesticide was DDT, banned from use 12 years ago. The study also details the inadequacy of government programs to protect public health. For example, the EPA tolerance-setting system often establishes exposure levels to pesticides with toxicological data that are insufficient, or in some cases, invalid or even fraudulent. Moreover, the system does not take into consideration increased toxic effects caused by exposure to a combination of pesticides. Federal monitoring programs are inadequate because the tests employed can detect only about one-third of all the pesticides used on foods, and enforcement programs are weak because laboratory results frequently are not available until after food has been sold. The NRDC study, distributed widely among public and private agencies and the media, makes specific recommendations for reforming pesticide regulatory programs. NRDC has taken several steps to ensure public disclosure of the health and safety data used by EPA to make pesticide regulatory decisions. We filed a brief in support of the federal pesticide law in the U.S. Supreme Court on behalf of seven national environmental organizations and the AFL-CIO. In addition, we organized the efforts of several scientific groups, including the American Association for the Advancement of Science, which filed a separate brief arguing that public access to data is necessary to allow peer review and accurate science. Recently the Supreme Court unanimously ruled in our favor, requiring full public disclosure of pesticide health and safety data. Residues of the pesticide ethylene dibromide (EDB), an extremely potent carcinogen, have been found in much of the nation's food supply. During 1983, NRDC staff initiated several actions to urge EPA to control its use. Together with the AFL-CIO and Consumers Union, NRDC petitioned EPA for emergency cancellation of EDB use and establishment of federal standards to eliminate residues from the food chain. In response, EPA ordered an immediate stop to the use of EDB on grain products and took action to prevent the occurrence of EDB residues in citrus.</t>
  </si>
  <si>
    <t>Coal Leasing and Mining</t>
  </si>
  <si>
    <t>In 1984, NRDC achieved a substantial victory in the management of the federal coal-leasing program when DOI announced its intention to revise the program and to prepare a new programmatic environmental impact statement (EIS). NRDC's involvement in this issue began in 1982, when Attorney Johanna Wald filed a lawsuit challenging the legality of former Interior Secretary Watt's coal "giveaway" program. In 1983, Wald testified before Congress, documenting the legal deficiencies of the coal program and urging congressional action. Congress subsequently imposed a moratorium on further coal leasing until the effects of Watt's coal program could be studied. Wald and Resource Specialist Laura King reviewed and commented on the two reports ordered by Congress. King testified before the Linowes Commission on Fair Market Value, demonstrating the fiscal problems created by Watt's excessive leasing policies. She also participated in a key workshop by the Office of Technology Assessment (OTA) on the environmental impacts of the program. Thanks in part to the influence of NRDC, the reports by the Linowes Commission and the OTA strongly indicate the need to return to the more balanced coal leasing policies practiced by DOI prior to Watt's tenure as secretary. Interior Secretary Clark's decision to revise the coal program and prepare a new EIS is a direct response to the findings of the two reports. Resource Specialist Carolyn Johnson produced an influential report on coal-mining entitled Still Stripping the Law on Coal. Co-authored by Intern Eric Hildebrand, the report is the result of an in-depth investigation of the strip-mining law enforcement record in six western states. The report reveals that every state has substantially failed to enforce the law. Specifically, these states have allowed violators to cause potentially harmful impacts on water resources. Despite a clear congressional mandate to the Office of Surface Mining to take responsibility for enforcing the laws pertaining to strip mining, the agency has allowed repeated and serious violations of the law. Even before its publication in February 1984, Still StriP'J)ing the Law on Coal produced results: the New Mexico regulatory agency, having heard of the numerous deficiencies identified in the study, issued a status report detailing the changes it has made. These include such basic reforms as requiring inspectors to file complete reports and to take enforcement actions on all observed violations. Since the report's publication, a number of other states have also taken steps to reform their mining programs.</t>
  </si>
  <si>
    <t>Nationally and regionally, NRDC scientists and lawyers are working to minimize the environmental and economic costs of fueling a healthy economy. Our energy work has placed increasing emphasis on the development and use of clean, low-cost efficiency improvements in place of new, large-scale energy resources. In April 1983, the Northwest Power Planning Council set a national precedent for conservation-oriented resource development with its Northwest Conservation and Electric Power Plan, which adopted the key elements of an 800-page NRDC proposal coauthored by Attorney Ralph Cavanagh, Intern Margie Gardner, and Staff Scientist David Goldstein. The plan sets a 20-year investment and regulatory agenda for the four-state Northwest region, under which cost-effective conservation will become the dominant source of new electricity supplies. New coal-fired power plants have been deferred indefinitely and new nuclear plants have been rejected outright. Cavanagh and Attorney David Edelson represented NRDC in our successful defense, before the U.S. Supreme Court, of California's moratorium on new nuclear power plant construction. The Supreme Court's unanimous decision, issued in April 1983, confirms the right of any state to ban nuclear power development on economic grounds. A one-page document submitted by a utility to the Nuclear Regulatory Commission (NRC) in November 1983 spelled vindication for NRDC's earlier decision to fight construction licenses for two nuclear power plants in Washington State: Skagit/Hanford Units 1 and 2. Rather than contest NRDC's documentation of the lack of need for power from the plants, the utility sponsors abandoned the project. These were the last two plants on the NRC's nationwide construction licensing docket, which will remain empty for the foreseeable future. In place of new power plants, NRDC is promoting energy conservation measures. November 19, 1983 was the official opening date for the nation's most ambitious utility-financed energy conservation project, sited in Hood River County, Oregon. The idea and much of the design for the project came from David Goldstein and Ralph Cavanagh, who persuaded officials at the Pacific Power and Light Company and the Bonneville Power Administration to fund the three-year, $20 million experiment. The project will provide free installation of numerous state-of-the-art conservation measures in each of the county's 3,000 electrically heated households; the goal is to test the limits of cost-effective residential efficiency on a community-wide basis. In August 1984, NRDC received the Oregon Governor's Award under the National Awards Program for Energy Innovation, based on our work at Hood River.</t>
  </si>
  <si>
    <t>Forestry</t>
  </si>
  <si>
    <t>During the past year, NRDC took action to control unprofitable timber harvests in five national forests in Alaska and Colorado. Representing nearly a dozen national, state, and local organizations, Attorney Kaid Benfield appealed Forest Service plans to increase subsidized logging in Colorado's San Juan, Grand Mesa, Uncompahgre, and Gunnison National Forests. He documented multi-million-dollar losses to the Treasury and significant damage to the environment from the proposed increased timber harvests, and argued that the plans are contrary to law and sound public policy and need to be replaced by economically responsible timber programs. As the Colorado cases are prototypes for planning for other national forests in the United States, we are prepared to seek appropriate judicial and legislative remedies if our concerns are not resolved at the administrative level. At oversight hearings on the implementation of the Alaska National Interest Lands Conservation Act (ANILCA), Attorney Benfield and Resource Specialist Justin Ward recommended that timber sales well below cost be eliminated in the Tongass National Forest. A beautiful stretch of islands and coastline famous for its outstanding scenery, virgin stands of old-growth timber, and commercially important fisheries, the Tongass is also a major source of timber production. However, government and private reports indicate that the cost to taxpayers of producing the timber could be as much as 50 times greater than the revenues it generates. NRDC's recommendations include selling timber at fair market value, imposing sanctions against illegal activities of the two major purchasers in the area, and taking precautions to protect fisheries, wildlife habitats, soil, and watersheds. At the same time, NRDC is supporting changes in the Forest Service's fiscal 1985 budget and its long-range planning program to reduce subsidies to unprofitable timber sales, and direct resources more even-handedly toward conservation programs such as soil and water protection. Strong advocacy is particularly important in planning for eastern national forests. One Forest Service proposal calls for timber production in the Northeast at a rate three times that for national forests as a whole, and for a doubling of mining and other forms of mineral development. Although much smaller in area than their western counterparts, eastern national forests serve a much larger population. NRDC staff has begun a study of eastern forests and their management and is seeking funding to ensure that protection of these special woodlands is given adequate consideration in the planning process.</t>
  </si>
  <si>
    <t>Millions of tons of hazardous substances are dumped into United States waterways each year. By taking legal action, testifying before Congress, and working for both compliance with and major improvements in water quality standards regulations, NRDC made important advances over the past year in controlling the discharge of pollutants into our waterways. NRDC's Enforcement Project, headed by Attorney James Thornton and Project Administrator Torn Whyatt, has taken direct legal action against 71 industrial polluters from Maine to the Chesapeake Bay, each of which has a history of noncompliance with their Clean Water Act (CWA) permits. On behalf of its members, NRDC is authorized by the Clean Water Act to prosecute violating industries directly when the government fails to enforce the act. By mid-1984, of the 71 companies against whom NRDC has filed notices of intent to sue, we have won the first of the cases to be decided and have settled six other cases. The project is actively litigating against 29 companies, and pursuing settlement negotiations with 35 others. The settlements include schedules for future compliance and penalties for past and future violations. With court approval, companies that negotiate settlements frequently choose to donate their penalty fees to fund independent environmental activities. Over $100,000 has been contributed to environmental programs in this way. The scope and impact of the Enforcement Project has been acknowledged nationwide by industries and government officials. In the spring of 1984, EPA Administrator Ruckelshaus invited NRDC attorneys to meet with him to discuss enforcement policy. In addition, industries throughout the northeast have informed NRDC that they are conducting voluntary reviews of their compliance records. NRDC's efforts to strengthen clean water regulatory programs have also been productive. In December 1983, new EPA regulations became effective that govern state water quality standard-setting under the Clean Water Act. NRDC's public education, analysis and lobbying were the principal forces behind making this new rule a major step forward in the control of toxics. In April, NRDC reached a settlement with EPA and the American Petroleum Institute regarding national discharge controls for refineries. The settlement calls for annual reductions of nearly 400,000 pounds per year in toxic discharges into waterways by refineries, yet it will have a negligible economic impact on the petroleum industry.</t>
  </si>
  <si>
    <t>Enactment of acid rain and airborne toxic substances control legislation has been NRDC's highest clean air priority over the past two years. NRDC has continued to lead the National Clean Air Coalition in the campaign to reauthorize a strong Clean Air Act in 1984. Early in 1984, the Senate Committee on Environment and Public Works passed strong acid rain control legislation. In the House of Representatives, however, advocates of acid rain curbs fell one vote shy of a majority, as midwestern congressmen continued to oppose control measures despite the willingness of other regions to help pay for it. Our efforts to control acid rain through existing laws have met with greater success. Last fall, Attorney Dick Ayres won an important victory in the U.S. Court of Appeals. The court overturned most of the regulations that had ratified the excessive use of tall smokestacks to disperse rather than control sulfur dioxide emissions, and ordered EPA to rewrite the regulations within six months. The agency must now tighten emissions control requirements for 30 of the dirtiest plants in the country, potentially reducing sulfur oxide emissions by one to two million tons per year. NRDC is also taking the lead in administrative and judicial efforts to make EPA act on the dozens of airborne pollutants known or suspected to cause cancer, birth defects, and other serious illnesses. In the 11 years since passage of the Clean Air Act, EPA has set standards for only four of these chemicals. Following extensive negotiations in a lawsuit filed by Attorney Eric Goldstein, the EPA agreed to settle an important lead pollution case. The settlement requires EPA to oversee implementation of plans in 27 states for meeting the national air quality standards for toxic airborne lead, a major urban health threat. We also filed a petition with EPA seeking a final phase-out of toxic lead and two carcinogenic substances, ethylene dibromide (EDB) and ethylene dichloride (EDC), in gasoline. Nationally prominent scientists and health and consumer groups joined in what we hope will be the final campaign to reduce the public health threats associated with these harmful gasoline additives.</t>
  </si>
  <si>
    <t>Staff Scientist Thomas Cochran began work on the eight-volume Nuclear Weapons Databook in 1980. Volume I, U.S. Nuclear Forces and Capabilities, was published in January 1984. Designed to meet the growing demand for up-to-date, accurate data on nuclear weapons production and deployment, Volume I contains an overview of the U.S. nuclear arsenal, a technical primer on how nuclear weapons work, a description of the role of nuclear weapons in U.S. and allied military forces, and factsheets on each of the warhead types and delivery systems in the U.S. stockpile. It also discusses in detail over 20 new warheads now being planned and developed, as well as their delivery systems. The publication of Volume I received broad attention in the media and has already been relied upon in major television and newspaper stories. A draft of Volume II of the Databook, The U.S. Nuclear Weapons Production Complex, has been completed and circulated for technical review. The manuscript will be submitted for publication in late 1984. NRDC began full-time research and data collection on Volume III, Soviet Nuclear Weapons, in September 1983. We have identified key documents on Soviet nuclear weapons systems and production complexes, assembled bibliographies, and identified experts and institutions to be contacted. We recently received funding from The Ford Foundation to assemble an impartial, blue-ribbon panel to advise NRDC staff and consultants on preparation of the Nuclear Weapons Databook. Dr. Sidney Drell, deputy director of the Stanford University Linear Acceleration Center, has agreed to serve as chairman of the committee. As of September 1984, other members were: Representative Thomas Downey (D-NY); Richard L. Garwin, director of applied research at IBM Thomas J. Watson Research Center; William Kincaide, director of the Arms Control Association; Thomas Powers, contributing editor of The Atlantic; Walter B. Slocombe, former deputy undersecretary of defense for policy and planning; Cyrus Vance, former secretary of state; Frank von Rippel, professor of public and international affairs at the Woodrow Wilson School of Princeton University; and Paul C. Warnke, former director of the Arms Control and Disarmament Agency.</t>
  </si>
  <si>
    <t>The Campaign to Save EPA</t>
  </si>
  <si>
    <t>The Environmental Protection Agency is the most powerful regulatory agency in the government. It is responsible for the implementation and enforcement of all the major federal pollution control statutes. In January 1981 EPA had some 14,500 employees, an operating budget of $1.35 billion, responsibility for a $3.5 billion construction grant program to assist local communities in construction of water and sewage treatment facilities and a $1.6 billion hazardous waste cleanup fund-the Superfund-created by Congress in December 1980. By 1983, the agency's operating budget had been reduced to $1.08 billion, and the staff was below 11,000. The enforcement, pesticides, and research programs had suffered especially sharp cuts and had virtually ceased to function. With the resignation of Administrator Anne Burford in 1983 and the increasingly visible disintegration of EPA's ability to carry out its responsibilities, we saw an opportunity to restore resources to the agency. NRDC Attorney Jonathan Lash and Resource Specialist Martha Broad, working with a coalition of environmental groups, persuaded the House of Representatives to add over $200 million explicitly earmarked for law enforcement, toxics protection, health and safety research, and assistance to state environmental programs. However, William Ruckelshaus, newly confirmed as EPA administrator, asked Senate leaders not to increase the EPA budget. Some months later, Ruckelshaus did ask the Office of Management and Budget (OMB) for a budget increase that was higher than the level voted by the House, but the increase was denied. When Ruckelshaus appealed to the president, he got less than half the increase he had requested. As a result, EPA research and regulatory programs are still lagging. EPA recently published a report conceding that it still has almost no idea of the degree to which the nation's operating hazardous waste facilities are polluting groundwater or affecting human health. NRDC will continue to fight for more resources for EPA and for more effective use of current resources, so the agency can carry out its mission of protection of human health and the environment.</t>
  </si>
  <si>
    <t>Urban Environment</t>
  </si>
  <si>
    <t>NRDC's Urban Environment Project focuses on problems of air and water quality, public transportation, solid waste disposal, and toxic substances control. In particular, the staff develops problem-solving approaches that can be applied to urban environmental issues in every area of the country. NRDC's participation in year-long state hearings on a utility proposal to burn coal at three power stations in New York City culminated in a September 1983 ruling requiring that state-of-the-art pollution control devices called scrubbers be installed at plants before coal burning is allowed. This precedent-setting decision was based on clear evidence that without adequate controls, coal burning would increase sulfur dioxide emissions by 65,000 tons a year, threatening public health in New York and increasing acid rain problems throughout the Northeast. Our long-term efforts to control airborne lead and other toxic substances posing health threats particularly to urban dwellers are described elsewhere in this report. The staff took on a new task in 1983, working with community groups and municipal officials selecting environmentally sound ways to dispose of the 22,000 tons of solid waste generated daily in New York City. If proper pollution control measures are adopted, the plan being developed for garbage-burning plants could be a model for cities nationwide. NRDC is also working with City officials on more effective methods of controlling farebeating and other minor transit offenses. In June 1984, the state Senate and Assembly adopted legislation to implement our recommendation that an administrative tribunal be created to process minor transit crimes. New York City's environmental problems will be a subject of a special study in 1984. With scientific support from Columbia University's School of Public Health, NRDC is preparing a comprehensive, first-of-its-kind report on the state of New York City's environment. The report will present data, highlight trends, and offer practical options for dealing with critical issues such as air and drinking water quality, waste disposal, and exposure to toxic substances.</t>
  </si>
  <si>
    <t>Over the past several years, NRDC has devoted a major effort to strengthening the federal laws that protect drinking water supplies. At the invitation of the House and Senate committees with jurisdiction over the Safe Drinking Water Act (SOWA), NRDC Attorney Jacqueline Warren and Science Associate Wendy Gordon suggested a series of amendments to the law. Bills incorporating these suggestions were subsequently introduced in the House and Senate. During 1983, NRDC worked to educate citizens about drinking water issues. We mailed a citizen alert to inform people about the strengthening amendments to the SDWA currently pending in Congress, and we worked to develop a coalition to support passage of those amendments. To help people understand more fully the problems associated with toxic substances in our environment and play a role in the reduction of these hazards, NRDC's Toxics Project staff has developed two citizens' guides. Siting Hazardous Waste Management Facilities presents a consensus on many of the basic questions that need to be addressed to evaluate the suitability of a proposed hazardous waste management facility. NRDC shared authorship with 17 others, including environmental and public interest groups, trade associations, industries, and state governments. A Citizen's Handbook on Groundwater Protection, by Wendy Gordon, provides communities with valuable information on institutional, regulatory, and legal tools for reducing the threat of contamination of our nation's valuable groundwater resources. NRDC receives about a dozen inquiries per week from people seeking information on toxic chemicals and groundwater contamination. As there is now no centralized information system equipped to respond comprehensively to these inquiries, NRDC has retained the services of toxicologist Eileen Choffnes to help our staff bring together the body of technical data available on toxic substances and operate a toll-free toxics hotline, scheduled to begin operation in January 1985.</t>
  </si>
  <si>
    <t>Overgrazing</t>
  </si>
  <si>
    <t>During the past year, NRDC has taken several major new initiatives to reform BLM's administration of millions of acres of public rangeland in the western United States. Our landmark victory in 1974, NRDC v. Morton, compelled BLM to analyze the adverse environmental impacts of livestock grazing on the public lands. However, the Reagan Administration is seeking to tum greater control of the public lands over to the livestock industry. Attorneys Johanna Wald and David Edelson have filed suit in federal court to require that BLM improve its analysis of the harmful effects of overgrazing and consider specific actions that will prevent continued overgrazing and resource deterioration. The lawsuit challenges the actual management decisions that are made based on the bureau's current assessment techniques. Edelson and Legal Fellow Nancy Marks are also challenging in federal court recent national grazing regulations that would tum over additional public lands to the livestock industry and weaken the bureau's authority to prevent range destruction. The most abusive new policy would allow the bureau to enter into long-term ''Cooperative Management Agreements" with ranchers, permitting the ranchers to determine how, when, where, and how much livestock grazing should occur on the public lands. Our lawsuit seeks to overturn this policy and other environmentally destructive provisions and to require the bureau to issue new regulations that comply with legal requirements. Charles H. Callison, director of NRDC's Public Land Institute, is continuing a complementary effort in Congress to support efforts to force BLM to do a better job of monitoring and implementing the law on grazing and to raise to a fair market level grazing fees paid by ranchers. Through his PU Newsletter, Callison is also drawing public attention and raising public consciousness about the overgrazing issue.</t>
  </si>
  <si>
    <t>Exports of Hazardous Products</t>
  </si>
  <si>
    <t>NRDC works closely with the United Nations and other organizations to curb the international trade in dangerous products. During 1983, NRDC assisted the U.N. Secretary General in compiling the first comprehensive and consolidated list of exported pesticides, drugs, and industrial chemicals that are banned or severely restricted in one or more nations. NRDC Senior Scientist Dr. Karim Ahmed and consultant Eileen Nie developed a worldwide network of nongovernmental organizations (NGOs) to gather information on regulated products and to urge governments to respond to the U.N.'s request for data on banned and severely restricted products. The joint efforts of NGOs around the world and the extraordinary dedication of U.N. staff resulted in the publication of the list in December. Now importing countries have a comprehensive reference for identifying products posing serious health and environmental risks. NRDC also participated in the international Pesticide Action Network (PAN). Attorney Jacob Scherr represented NRDC at the PAN organizational meeting in Utrecht, Netherlands, in February 1984. Dr. Ahmed and Mr. Scherr are establishing task forces and working groups to carry out PAN programs, which include a concerted international effort to ban or strictly control the most hazardous pesticides now being widely abused in developing countries. NRDC also began in 1983 a comprehensive survey of the current federal government program for monitoring pesticide residues in imported foods and products. The results of the study, carried out by Research Associate Shelley Hearne, will be published in 1984. It will include findings of NRDC's preliminary survey of imported coffee beans, which show residues of many U.S.-banned pesticides such as DDT, aldrin, and dieldrin.</t>
  </si>
  <si>
    <t>NRDC has compelled the Department of Energy (DOE) to comply with environmental laws at its vast nuclear weapons production complex. With the Legal Environmental Assistance Foundation and the State of Tennessee, NRDC Attorney Barbara Finamore filed suit against DOE for numerous violations of the Clean Water Act and the federal hazardous waste law (RCRA) at the Y-12 weapons plant in Oak Ridge, Tennessee. The plant has severely contaminated nearby groundwater and surface waters by direct dumping of millions of gallons of such hazardous wastes as PCBs, cyanides, mercury, and other toxic metals. In April 1984, federal district court ruled that DOE must bring the plant into compliance with hazardous waste and pollution laws. As DOE had claimed exemption from these laws in the operation of nuclear weapons plants, the case sets the important precedent that the agency must comply fully with environmental laws at all of its 30 nuclear weapons and research facilities around the country. In another case, Attorney S. Jacob Scherr won a lawsuit to compel DOE to prepare an environmental impact statement (EIS) for the proposed restart of the 30-year-old L-Reactor in South Carolina. Used to produce plutonium, the reactor as proposed would discharge 170 °F cooling water directly into a tributary of the Savannah River, releasing radioactive materials into the river, and destroying 1,000 acres of important downstream wetlands. Following submission of the EIS in May 1984, DOE has agreed to delay the start-up of the reactor for almost two years, to construct a cooling lake, and to undertake other measures to avoid or reduce the reactor's environmental effects.</t>
  </si>
  <si>
    <t>Efficiency Standards</t>
  </si>
  <si>
    <t>NRDC is taking a leading role in state and federal proceedings to improve efficiency standards for new buildings and electrical appliances. NRDC's Energy Project has spearheaded a coalition of environmental and consumer organizations and state governments that have challenged the failure of the Department of Energy (DOE) to issue minimum appliance efficiency standards, as required by law. Through litigation we forced DOE to promulgate regulations governing appliance efficiency. However, the regulations set no minimum national efficiency levels, although they superseded all existing state standards. With consultant Alan Miller, David Edelson is now seeking to overturn these "no-standard standards" in the U.S. Court of Appeals. A favorable decision would force DOE to issue affirmative appliance standards as envisioned by Congress. A decision is expected sometime in 1984 or early 1985. In December .1983, NRDC petitioned the California Energy Commission to conduct hearings on upgraded appliance standards. In response to the petition, the commission has begun a proceeding that will examine incentives for manufacturing efficient appliances, as well as for improving standards. NRDC is an active participant in the proceedings, which should produce new standards for refrigerators by the summer of 1984, with revised standards for air conditioners coming later in the year. NRDC staff also cooperated with representatives of the construction industry and the State of California on developing efficiency standards that will reduce energy use in new California office buildings by almost 50 percent.</t>
  </si>
  <si>
    <t>Last Fall, NRDC co-sponsored the Conference on the World After Nuclear War, which presented the latest findings of more than 100 international scientists on the environmental consequences of nuclear war. Their new models predict that even a limited nuclear exchange could cause a global nuclear winter-months of freezing cold and darkness that might spell extinction for the human race. To ensure full analysis and discussion of the nuclear winter findings and their implications for nuclear weapons, arms control, and civil defense policies, NRDC has established a Nuclear Winter Project under direction of Jacob Scherr. In mid-1984, NRDC demonstrated that the Federal government had paid little attention to the nuclear winter findings. As a result of our work, both the Senate and House have ordered the Department of Defense (DOD) to study the ecological consequences of nuclear war and their policy implications. We have established a Citizens' Task Force to push for a full reevaluation by Congress of our policies on nuclear weaponry and war. Our objective is to eliminate the threat of a nuclear winter. NRDC has published Nuclear Winter, Silent Spring, a 16-page laymen's introduction to the nuclear winter findings and the nuclear arms race. Written especially for the environmental community, the booklet suggests ways concerned citizens can participate in the nuclear debate.</t>
  </si>
  <si>
    <t xml:space="preserve">Agriculture </t>
  </si>
  <si>
    <t>Each year, wind and water remove billions of tons of topsoil from the nation's croplands. Such erosion causes significant reductions in productivity as well as "off-farm" consequences, such as sediment and pesticide pollution of surface waters. Resource Specialist Justin Ward appeared before a House Agriculture Subcommittee to urge passage of a three-part soil-saving program that includes: 1) an "anti-sodbuster" provision to withdraw federal agricultural subsidies from farmers who plow previously uncultivated, highly erodible lands; 2) a program designed to retire some of the nation's most erosive lands from crop production and return them to permanent grass or other protective cover; and 3) a provision to remove a number of technical disincentives to voluntary soil conservation. We supported anti-sodbuster legislation that passed the Senate in late 1983. In addition, we took the lead in criticizing Department of Agriculture and Office of Management and Budget failure to implement the Farmland Protection Policy Act. This statute discourages federal agency participation in the unnecessary and irreversible conversion of prime farmland to urban development and other nonagricultural uses. We were instrumental in the introduction of strengthening amendments to the act in the 98th Congress.</t>
  </si>
  <si>
    <t>U.S. Agency for International Development</t>
  </si>
  <si>
    <t>The U.S. Agency for International Development (AID), which administers the $1.5 billion U.S. foreign aid program, has a great impact on the global environment. One of NRDC's priorities is to get AID committed to conserving animal and plant species threatened with extinction from habitat destruction in developing nations. We achieved a significant victory late in 1983 when Congress passed an important amendment authorizing AID to assist countries in maintaining wildlife and plant habitats and developing sound wildlife management programs. This new mandate -the first for any development aid agency -could be a major source of support for international conservation efforts. NRDC is monitoring AID's performance and working with Congress to ensure the program is fully and properly implemented. Resource Specialist Faith Campbell published several articles on the extent of the commercial plant trade and its impact on wild populations. In cooperation with TRAFFIC (USA), a unit of the World Wildlife Fund, NRDC also issued a revised brochure describing plant trade status. This work was supported in part by grants from the World Wildlife Fund, U.S.</t>
  </si>
  <si>
    <t>Writing on behalf of over 300 leading biological scientists and physicians in the country, NRDC petitioned the White House and the secretary of Health and Human Services to ban the use of penicillin and tetracycline in all animal feeds to ensure continued effectiveness of these valuable drugs in the treatment of human disease. Support of NRDC's petition is unprecedented; it has not only the backing of top academic researchers, department heads, and deans of medical and public health schools, but also the endorsement of high-ranking officials of national health and research institutes. In response to NRDC's petition and the pressure we brought to bear on behalf of the scientific community, the FDA has decided not to propose expanded use of penicillin and tetracycline in premixed animal feeds. The agency is expected to make its regulatory decision on a total ban within the next year.</t>
  </si>
  <si>
    <t>The World Bank and other multilateral development banks (MDBs) lend out billions of dollars each year in support of development projects around the world. Although the MDBs all have sound environmental policies, their record of implementing these policies has been poor. In June 1983, in direct response to a proposal drafted by Attorney Bruce Rich, the House Banking Subcommittee on International Development Institutions and Finance held special oversight hearings on the environmental performance of the World Bank and three other U.S.-supported multilateral development banks. A recent major result of NRDC's efforts so far is a World Bank decision to incorporate environmental components in the proposed $3 billion Mexico Chiapas Regional Development Program. The revised plan includes millions of dollars of assistance to help conserve this endangered tropical forest area.</t>
  </si>
  <si>
    <t>Nuclear Program</t>
  </si>
  <si>
    <t>The past year was marked by extraordinary success in NRDC 's range of activities to curb the hazards posed by nuclear energy and weapons. NRDC's ten-year battle against the commercial use of plutonium-the prime ingredient of nuclear weapons-culminated in victory in October 1983 when the Senate voted to reject further funding for construction of the Clinch River Breeder Reactor (CRBR), an $8.5 billion prototype liquid metal fast breeder reactor. The CRBR was a key component of the Department of Energy's program to produce plutonium in the process of converting nuclear energy to electricity. The Senate concluded that the CRBR would be both economically and environmentally unsound.</t>
  </si>
  <si>
    <t>Public Lands and the Coast</t>
  </si>
  <si>
    <t>The nation's public lands are managed by the Forest Service and the Bureau of Land Management. These agencies are charged with ensuring that resource development on the public lands is balanced against other public uses, including long-term preservation of the natural environment. Under the Reagan Administration, however, these agencies have encouraged rapid resource development and have relinquished control over development to private interests. NRDC's public lands staff and the Public Lands Institute, an operating division of NRDC, have fought for protection of the public domain through a program of research, administrative and legal actions, and public education.</t>
  </si>
  <si>
    <t>NRDC and the Nation</t>
  </si>
  <si>
    <t>1983 Annual Report</t>
  </si>
  <si>
    <t>BY NOW MOST AMERICANS at one time or another have heard Interior Secretary James Watt rail against environmental organizations such as the Natural Resources Defense Council, calling us narrow, selfish, special interests motivated by partisan politics and social and economic values which are anti-American. They may also have heard the President's views about environmentalists not being satisfied until they have turned the White House into a bird's nest. As chairman of NRDC it grieves me to hear such talk, because the talk and the policies that go with it are so alien to public values and expectations. The words and policies of the current administration might have been acceptable a century ago, but today the public and most lawmakers and resource managers are firmly committed to conservation in the broadest sense. Throughout our society men and women, especially the young, are seeking new ways to bring harmony into their lives. More than ever they are aware of the world around them - a world in which no continent, no ocean, is unsullied. The nation's commitment to reversing the destructive trends of the past and improving the quality of life for all Americans is eloquently stated in the National Environmental Policy Act of 1969 wherein Congress declared a: national policy which will encourage productive and enjoyable harmony between man and his environment; to promote efforts which will prevent or eliminate damage to the environment and biosphere and stimulate the health and welfare of man. This declaration of policy was given specific meaning with the passage, in both Republican and Democratic administrations, of such important laws as the Clean Air Act ( 1970 ), the Clean Water Act (1972), the National Forest Management Act (1976), the Hazardous Waste Act and Toxic Substances Control Act, the Surface Mining Act, and many more. I believe the current administration's environmental record to date represents a radical departure from the course this nation has been broadly agreed on for more than a dozen years. The administration's purpose to swerve sharply from this course to return to an outmoded view does not have the support of the American people, and in this sense is as undemocratic as it is callous. For this reason, the past year represented a special challenge for NRDC. As many of the laws cited above came up for reauthorization, we found ourselves remaking the case for their passage; and happily, for the most part both houses of Congress, Democrats and Republicans alike, resisted the administration's demands for relaxing these laws. It proved more difficult to protect these. valuable environmental programs during the budget process. At a time when the legal responsibility and work load of the Environmental Protection Agency was twice what it had been, the Administration proposed cutting funds by nearly half. In an effort to offset the ravages of this policy, we launched our Campaign to Save EPA. The national attention to and success of that campaign are known to all of us. The details of our efforts to keep the country on a progressive environmental course are the thrust of this report. Meeting the challenges posed by the administration's policies has extended our staff and financial resources to their limits and even created a sizeable deficit at the end of our 1982 fiscal year. Needless to say, a non-profit organization such as NRDC can not sustain this type of pressure for long. For this reason we have given special attention to our development program by strengthening the staff and increasing the involvement of the board of trustees. Robert O. Blake, former U.S. ambassador and assistant secretary of state, has agreed to chair this effort and now heads our Development Committee. His experience in the environmental community and his dynamic enthusiasm have already begun to move NRDC's development staff in important new directions. In addition, Mr. Blake serves on our International Committee and plays an integral part in our work to protect moist tropical forests. We have also added six men and women of outstanding distinction as new members of our board, each of whom adds an exciting new dimension to NRDC. It is my privilege to introduce them to you: Eula Bingham, former assistant secretary for occupational safety and health, U.S. Department of Labor and now professor of environmental health and dean of graduate studies and research at the University of Cincinnati School of Medicine; Henry R. Breck, managing director of Lehman Brothers, Kuhn Leob, Inc.; John Culver, former senator from Iowa and now an attorney in Washington, D.C.; Gordon Davis, a New York attorney and former commissioner of Parks and Recreation in New York City; Shirley Hufstedler, former Federal Court of Appeals judge and secretary of the U.S. Department of Education, who is now an attorney in Los Angeles; and Christine Haas Russell, an anthropologist and board member of the Vanguard and Columbia Foundations. I continue to be deeply impressed by the outstanding group of individuals who already served with me on NRDC's board. Our staff members find the board to be an invaluable source of expertise and inspiration. The attorneys and scientists regularly are able to discuss their work with individual trustees. The board's involvement in NRDC goes far beyond their formal role in financial matters, policy decisions and approval of litigation. It is their commitment to the broader purposes of NRDC, the goals of protecting scarce natural resources, preserving wilderness and other special areas and improving the quality of our environment, that makes NRDC much more than another law firm and, in fact, makes it the highly effective public interest organization that it is. It is truly a privilege to serve with all thirty-eight members, whose names are listed in the back of this report. Beginning this year, we will briefly mention those trustees elected to new terms at our annual meeting. OnJune 9, 1983, the members of NRDC elected sixteen trustees to join the other twenty-three board members; six new members mentioned above and ten reelected for new terms. For the first time, all NRDC members, some 45,000 in number, were eligible to cast ballots, as a result of recent amendments to NRDC's bylaws. We opened the elections to members so that we could formalize the important role which our constituency plays in governing NRDC. The trustees reelected are: Robert 0. Blake, mentioned above; Adele Auchincloss, a prominent advocate of parks and public gardens in New York City; Richard I. Beattie, an attorney and former general counsel for the U.S. Department of Health, Education and Welfare; Francis W. Hatch, Jr., a director of the Fiduciary Trust Co. and chairman of the Conservation Law Foundation and New England Conservatory; Joan C. Schwartz, an editorial associate of The Partisan Review active in urban issues; Robert Redford, actor, director, and advocate for protection of western lands; David Sive, an attorney, founding trustee of NRDC, chairman of the Environmental Law Institute, and a member of the New York State Energy Research and Development Authority; James B. Frankel, an attorney in San Francisco and former visiting professor at Yale and Stanford; Joan K. Davidson, president of the J.M. Kaplan Fund, board member of the National Trust for Historic Preservation, and president of the Gracie Mansion Conservancy; and Laurance Rockefeller, an attorney, conservationist, commissioner of the Palisades Interstate Park Commission, and 1983 recipient of the Robert Marshall Award for his dedication to the preservation of wilderness and leadership in conservation, particularly his work to protect barrier islands and Alaskan lands.</t>
  </si>
  <si>
    <t>Overleasing</t>
  </si>
  <si>
    <t>Secretary Watt has made no secret of his intention to hand over as much federally owned coal to industry as possible. He began with the highly publicized Powder River Lease Sale in April 1982, where an unprecedented 1.6 billion tons of coal were placed on the market. Another 11.6 billion tons are slated to be leased by the Bureau of Land Management before August 1984. Combined with leases already pending and expected to be issued, about 20.7 billion tons of new federal coal will be on the market by December 1984, more than has been leased in the entire history of the federal government prior to Watt's tenure. If consummated, this unprecedented transfer of the public's coal to industry will take place during a period of complete stagnation in the coal market. The flooding of this already depressed market will prevent the public from receiving fair market value for its coal, as reports issued by the Government Accounting Office and House Appropriations Committee have recently concluded. To slow Watt's giveaway, NRDC filed a lawsuit in September 1982, challenging the new coal leasing regulations and the procedures the agency used in adopting them. We were joined by nine other organizations in the lawsuit that seeks to halt any lease sales scheduled under the new program. We argued that the new rules violate several major land-use statutes and are such a dramatic change from the previous program that BLM must prepare a new EIS. We have also filed comments on two EIS's issued for individual lease sales, the controversial San Juan-New Mexico lease sale and the Southwestern Utah lease sale. In July 1982, Secretary Watt adopted a five-year offshore oil and gas leasing program that will open a billion acres, virtually the entire U.S. Outer Continental Shelf (OCS), to development by 1987. Some of the world's most productive fisheries and most fragile coastlines are affected. Not only does this expansive program put valuable coastal resources at risk but also, in an echo of the coal program, the public's right to a fair return for the sale of its resources is being jeopardized. Offering so much acreage for lease so quickly, at a time when oil prices are already low, is driving down the prices of OCS leases. To expedite leasing, the administration has shortened the pre-lease planning process, reducing by half the time available for environmental studies and for the preparation of environmental impact statements, and has allocated less money for environmental studies. NRDC won a major court victory directly affecting Interior's offshore leasing plans. In California v. Watt, the U.S. Court of Appeals h~1d that federal actions, such as OCS leasing, affecting a state's coastal zone must be consistent with the state's federally approved coastal management program. This decision upheld the right of coastal states to have a voice in the OCS leasing process and protect valuable coastal resources. Interior has appealed this ruling to the Supreme Court, and Attorneys Trent Orr and Sarah Chasis are representing NRDC in this appeal. At the same time, we are working actively to protect particularly sensitive areas of the coast, such as those off California and Alaska, from leasing. Of special concern is the offshore oil leasing off Alaska. More than half of the billion acres Watt plans to offer for lease between 1982 and 1987 are off the coast of Alaska. In several of the Alaskan areas, ice conditions and fragile ecology make the risks of offshore drilling particularly great. Other areas, such as the southern Bering Sea and Bristol Bay, contain tremendously productive fisheries and the North American continent's greatest concentration of sea birds and marine mammals. NRDC staff have developed a set of legislative, administrative, and legal strategies to work towards an Alaska OCS leasing program that affords protection to the state's extraordinarily valuable coastal and marine resources. We won an important victory over one of the first Alaskan lease sales in the Watt program, in the St. George Basin. This area has been ranked by the Department of the Interior as the highest in marine productivity and environmental sensitivity of any OCS area in the country. Attorney Sarah Chasis secured an injunction against issuance of leases in the area until Interior conducts additional environmental studies and takes more effective steps to protect endangered whales. Attorney Lynne Edgerton has joined Chasis in representing NRDC in the case which is now under appeal. NRDC also participated as a party in the Conservation Law Foundation's successful suit against the Georges Bank lease sale that was scheduled for March 1983. We also filed amicus curiae briefs in support of the State of New Jersey's challenge to a lease sale off its coast and of the State of New York's challenge to the largest lease sale ever held in the history of the OCS program. Not only have we been involved in challenges to individual lease sales; NRDC and six other environmental groups filed a lawsuit challenging the entire program as violating the Outer Continental Shelf Lands Act. Six coastal states also contested the program. InJune 1983, the U.S. Court of Appeals for the District of Columbia ruled in favor of Secretary Watt. This setback in the courts has turned into a positive spur for congressional action. Congress as a result has begun to take steps to restrict Watt's plans for massive offshore lease sales. The Coastal Project is playing a key role in these efforts. For example, it helped convince the U.S. House of Representatives to eliminate funding for fiscal year 1984 for OCS leasing in areas off the coasts of California, Florida, and Massachusetts that contain valuable commercial fisheries, important populations of coastal and marine mammals and birds, and other sensitive coastal resources. The measure, part of the Interior Appropriations Bill, is expected to go to the Senate in the fall. The Atlantic Coast Project and California Coastal Project also have been working actively to preserve and strengthen state coastal management programs. In New York, we were instrumental in the state's adoption in September 1982 of a coastal zone management program. We have helped develop responsible federal legislation to fund state coastal management programs through sharing a small portion of the revenues generated by OCS lease sales. Without this legislation, presently pending in Congress, most coastal states would be forced to curtail or halt coastal management activities altogether in the face of Reagan administration budget cuts. The California Coastal Project's work has taken on new urgency with the election of Governor George Deukmejian. He has already taken steps to abolish the state's Coastal Commission and to open the coast and offshore areas for full-scale development and oil drilling. California now has the nation's foremost coastal protection program, and maintaining it has important precedential value for the entire country. To do so, we helped form and lead the League for Coastal Protection, a coalition of environmental groups that has assumed a major role in the debate over coastal policy. Resource Specialist Ann N otthoff continues to review various local coastal plans, through which the protective provisions of the California Coastal Act are enforced.</t>
  </si>
  <si>
    <t>Failure to Enforce the Law</t>
  </si>
  <si>
    <t>NRDC's 1982 victory in the U.S. Court of Appeals in California v. Block, a wilderness protection case, will serve as a valuable precedent for cases involving the National Environmental Policy Act. NRDC served as co-plaintiff with the State of California, and provided lead counsel at the appellate stage, challenging the decision to open certain undeveloped national forest areas to uses that would destroy their wilderness character. The redesignation of these areas occurred under the Forest Service's second Roadless Area Review and Evaluation (RARE II). Specifically, we challenged the adequacy of the government's environmental impact statement for the program. Both the District Court and the Appeals Court, in a unanimous opinion, found the RARE II environmental impact statement wholly inadequate, and presented a ruling that requires further study of the government's plans to develop lands covered by RARE II, since each site had previously received only a cursory environmental examination. The court specifically prohibited activities which would alter the wilderness character of roadless areas until full, site-specific environmental impact statements were conducted. The court also strengthened the role that public review must play in the review process. The impact of our victory in California v. Block was secured in mid-1983 in a case protecting the pristine Grider Creek area of the Klamath National Forest in California. Attourney Trent Orr successfully argued that a proposed timber sale in this wild, remote area could not be executed without a thorough environmental analysis. As a result of NRDC's victory, the Forest Service must now delay any plans for road-building or other timber-associated activities in Grider Creek. We have been watching Interior's implementation and enforcement of the Surface Mining Act, conducting a state-by-state analysis of the intermountain region. We will use the results to support legislative proposals concerning Interior's authority and budget. A study completed earlier by our PLI staff exposed a gross failure to enforce reclamation requirements under the law. We have challenged the permitting practices of the Office of Surface Mining for the Mount Gunnison mine in Colorado. The mine, located on both national forest and private lands, was issued a permit despite inadequate procedures to protect water and land resources. We are reviewing BLM's administration of preferential right leases, a vestige of the old non-competitive coal leasing system abolished by Congress in 1976. In a rush to issue the leases, BLM has prepared a set of extremely superficial assessments of environmental impact. This action violated a court order issued in one of our previous cases, NRDC v. Berklund, that requires preparation of a thorough environmental impact statement on issuance of a PRL and specifies that an EIS must include consideration of environmental costs. After reviewing about 100 pending PRL applications, we threatened Watt with a contempt of court lawsuit for violating the court order. This led to negotiations with BLM and a favorable settlement of most of the issues we would have raised in the lawsuit. NRDC staff attorneys nevertheless returned to court to challenge BLM's grazing program. The current administration has adopted a policy of doing nothing to remedy destructive grazing practices that are being allowed on public lands, despite serious adverse impacts to wildlife, recreation and the lands themselves. We are contesting the government's failure to comply with the National Environmental Policy Act and two of our earlier judicial victories, NRDC v. Morton and NRDC v. Andrus, that required detailed analyses of the impacts of grazing in order to prevent and reverse resource deterioration. In addition, we have continued to participate at all levels of the range management decision-making process to ensure that private ranching interests are not the only voices heard. We have also acted to ensure enforcement of the Bureau of Land Management's wilderness program. In 1981, PLI staff challenged BLM's disregard of its own guidelines in failing to designate twenty-nine pristine areas in Utah, totalling 926,000 acres, as wilderness. The lands in question constitute some of the choicest wild lands in the region. In April 1983, the Interior Board of Land Appeals agreed with us that BLM had failed to assess properly 90 percent of the lands in question and ordered the agency to reassess them. Meanwhile, BLM must manage the lands so as to protect their wilderness qualities. PLI Director Callison began an investigation of BLM's failure to designate and adopt measures to protect "areas of critical environmental concern" (ACECs) under the Federal Land Policy and Management Act. Potential ACECs include hundreds of exceptional natural areas, scenic gems and critical wildlife habitats. We will publicize our findings and use appropriate techniques to persuade BLM to carry out its mandate.</t>
  </si>
  <si>
    <t>Our involvement in Northwest energy issues dates to 1974, and the events of the last year have vindicated almost a decade of effort. Conservation has been officially designated the region's dominant energy resource over the next two decades. New coal-fired plants have been deferred indefinitely; new nuclear plants have been rejected outright. April 27, 1983, stands out as a date of particular significance: it saw the official adoption of the Northwest Power Planning Council's twenty-year Conservation and Electric Power Plan. The council was created by Congress in 1980 to set the regional agenda for investment in electrical energy resources. The plan accepts the key elements of a wide-ranging package of recommendations advanced by Attorney Ralph Cavanagh and his Northwest Conservation Act Coalition allies in our 800-page Model Electric Power and Conservation Plan for the Pacific Northwest. In adopting these recommendations, the council rejected contrary positions advanced in a lavishly funded campaign by Northwest utilities. One immediate outgrowth of the council's actions was an NRDC victory in licensing proceedings for two nuclear power plants in Washington State, Skagit/Hanford Units 1 and 2. The Skagit/Hanford sponsors decided not to contest NRDC's arguments that the plants were not needed; the official cancellation announcement came in August, 1983. The year also saw the final abandonment of two partially completed nuclear plants in the Northwest and the indefinite deferral of two more, as WOOPS (short for the Washington Public Power Supply System) became an international distress symbol. WOOPS has accelerated its transition from a mammoth construction project to an even more monumental exercise in litigation and recrimination. We have engaged in neither: our focus was to prevent further waste of ratepayer dollars and to brief a national press corps that finally moved WOOPS to the front page. Thus, we helped persuade the California Public Utilities Commission to preempt quixotic efforts to sell two WOOPS plants to Southwest utilities. Fortunately, not all recent ventures of the Northwest's electric utilities have ended in abandoned power plants. For example, we have persuaded the Pacific Power and Light Company and the Bonneville Power Administration to undertake a path-breaking conservation program in Hood River County, Oregon. The project will provide free installation of numerous state-of-the-art conservation measures in every electrically heated household; the goal is to test the limits of cost-effective residential efficiency improvements on a community-wide basis. Work will begin in October 1983, with strong support from Congress, state and local government officials and utilities throughout the Northwest. We have also been involved in licensing proceedings for Shell Oil Company's proposed 800-megawatt, coal-fired cogeneration plant, to be built in California's San Joaquin Valley. While we support cogeneration, we have serious concerns about several aspects of the project. We are intervening to ensure that the plant uses the best available technology to minimize air pollution, to encourage the California Energy Commission and Shell to look for alternatives to coal as a fuel source for the plant and to ensure rigorous review of the need for the additional power the plant will provide. Since there almost certainly will be proposals for more large-scale cogeneration plants, it is crucial to establish an environmentally sound precedent at the outset. Finally, we developed a novel proposal for interregional cooperation between the Pacific Northwest and California: California utilities could invest in cost-effective Northwest conservation resources whose development had been delayed by temporary regional electricity surpluses; the additional Northwest power made available by these investments could then be used to replace existing oil-fired generation and new power plants in the Southwest. Both regions stand to benefit in reduced power costs and improved environmental quality. We will be working in the months ahead to bring that prospect to fruition.</t>
  </si>
  <si>
    <t>Campaign to Save EPA</t>
  </si>
  <si>
    <t>MUCH OF OUR ACTIVITY during the past year focused on the Reagan administration's failure to enforce the environmental laws and efforts to wreck the Environmental Protection Agency. Arguing that Ronald Reagan's election represented a mandate for less environmental regulation, the administration appointed officials to EPA who openly opposed the programs they swore to administer. Throughout most of the past year, they reversed policy, deregulated, approved budget cuts and undermined enforcement programs. EP A's responsibilities had grown tremendously in the seventies in response to the hazards posed to public health and the environment by toxic waste, toxic air and water pollutants, and toxic additives in consumer products. Yet administration policies were systematically destroying the agency. The administration's assault on the environmental programs that NRDC helped create was regarded by the staff and board of trustees as wrong, dangerous to public health and the environment, illegal, and utterly contrary to the desires of the American public. Considerable time and effort were devoted to thwarting the administration's plans through our Campaign to Save EPA. We challenged illegal actions in court, choosing carefully those cases that would enable us to reverse not only specific decisions but the administration's approach and process. The campaign included an intensive public information effort. NRDC staff alerted the press to the effects of the administration's policies, bringing them facts and explaining the consequences. At the same time, we worked to draw congressional attention to the significance of what was happening to EPA. We lobbied to prevent weakening of the basic environmental laws, wrote policy papers and testified. Most important, we conveyed information to key congressmen and senators, urging them to use their broad powers to investigate the misconduct and mismanagement at EPA. Finally, in February 1983, the scandal burst into full public view. Three events triggered the sudden surge of press attention to EPA's problems. First, the U.S. District Court dismissed the administration's suit to block Congress's contempt citation of Anne ( Gorsuch) Burford for her refusal to hand over hazardous waste enforcement documents on the grounds of executive privilege. Second, Mrs. Burford fired hazardous waste administrator Rita Lavelle. These two events together so strongly suggested a cover-up of malfeasance at the Agency that the press's instinct for a front-page corruption story was aroused. The third event was the disclosure of widespread dioxin contamination in Times Beach and elsewhere in Missouri. The firing of Rita Lavelle and the administration's claim of executive privilege had the impact they did because for two years NRDC and other environmentalists had been hammering at the administration's environmental record; particularly the appalling state of affairs at EPA. The public and Congress finally were convinced that something was drastically wrong. Now that William Ruckelshaus has taken over the leadership of EPA, he has an opportunity to restore the effectiveness of the agency and to bring about progress in addressing critical environmental problems. But this progress will not come easily. We are still faced with an administration that insists that its environmental policies are moderate and that its environmental record is excellent. As soon as Ruckelshaus was appointed administrator, NRDC attorneys took action to clarify the environmental issues which we believe must be addressed quickly and decisively. We prepared a detailed memorandum for him, identifying those issues which deserve highest priority. We then filed four successive lawsuits that challenged actions on control of toxic substances taken under Mrs. Burford and set the stage for negotiations on whether EPA policies will change under the new administration.</t>
  </si>
  <si>
    <t>Clean Air Act</t>
  </si>
  <si>
    <t>The Clean Air Act, the centerpiece of the nation's environmental protection effort, and clean air regulatory programs have been the principal targets for the Reagan administration's attempt to turn back environmental progress. For more than a decade, NRDC has been the preeminent private force on behalf of the public's interest in air quality that protects health and environmental values. We have shaped the Clean Air Act, forced EPA to pay attention to the law, and secured the help of the courts to enforce the law when the agency has strayed. Richard Ayres·, one of four Yale Law School graduates who founded NRDC in 1970, and David Hawkins, a subsequent Yale Law School graduate and former head of EPA's air programs, lead NRDC's Clean Air Project. As recognized experts, the project staff spend much of their time educating the public about air pollution problems and their solutions. They have led the resistance against the dirty air initiatives of the administration and its allies among polluting industries. Ayres and Hawkins hold leadership positions in the National Clean Air Coalition, which is composed of more than two dozen health, labor, environmental, civil rights, and other organizations. The coalition has been enormously successful in mobilizing public support for clean air into votes, letters, calls, and other expressions of support that have been effective in protecting the Clean Air Act. Through our work with the Clean Air Coalition, we succeeded in convincing the congressional committees reviewing the law to reject many of the proposals most threatening to public health and environmental quality. Compromise amendments to spur control of airborne toxic chemical pollution were adopted by committees in both houses of Congress, and the Senate Committee on the Environment adopted a significant acid rain control proposal. However, opposition by the Reagan administration and major polluting industries blocked adoption of even compromise amendments. Acid rain and airborne toxic emissions will again be key issues in the 98th Congress. Along with the Clean Air Coalition, we will urge Congress to strengthen acid rain bills to cut sulfur oxide pollution in the eastern U.S. in half, an action which scientific authorities conclude must be taken to eliminate further major acid rain damage. Our policy analysts have shown that this reduction can be achieved, without disruption of existing high sulfur coal production, for less than three dollars per month on the average electric bill. We are also supporting measures to speed adoption in the United States of emerging pollution control technologies that could trim this cost further. Expediting control of airborne toxic chemicals is a high priority for NRDC. Analyses conducted by noted authorities predict that today's airborne toxics may cause as much as 20 percent of future lung cancer. Yet in thirteen years EPA has used its present authority to control only four such toxic air pollutants. For six years the agency has studied a list of three dozen additional candidate pollutants, some already regulated as cancer agents in the workplace and elsewhere, without action. We are pushing for new legislation to force EPA to take long overdue action to control these hazardous pollutants.</t>
  </si>
  <si>
    <t>The Bubble Concept</t>
  </si>
  <si>
    <t>NRDC also checkmated an attempt by the Reagan EPA to abuse the concept of emission trading and exempt 90 percent of all new large polluting industrial facilities from federal requirements. Emissions trading, more commonly known as the bubble concept, is the most controversial regulatory reform measure at the EPA. The Clean Air Act says that large new "sources" of air pollution in places where air is already unhealthy to breathe must be built with state-of-the-art pollution control technology. The law states that the builder must also show that the pollution emitted from the new source will be more than offset by reductions in pollution from existing facilities in the area, so that progress toward healthful air will continue. Under the bubble concept, groups of individual pollution sources-blast furnaces, for example-are treated as though they are part of a single, larger whole, and are allowed to trade emission limits among themselves. (The name comes from the image of placing groups of sources under a giant plastic bubble.) Properly used, the bubble concept can allow industries to meet the requirements of the Clean Air Act at reduced cost, and frees funds for fighting additional pollution problems. Abused, however, the bubble concept becomes a way to evade pollution-reducing requirements-even to increase pollution. In an attempt to give industry regulatory relief, the Reagan EPA proposed to change the definition of the term "source." By the new definition, a new polluting facility would no longer be a source: the whole steel mill would be. The builder of the new facility would not need to obtain offsetting reductions in pollution, so long as the emissions from the source would not increase by more than 100 tons per year when the new facility was completed. An old polluting blast furnace, in other words, could be replaced with a new one even more polluting-even in the middle of a polluted urban area. Attorney David Doniger filed suit to challenge this abuse. In August 1982, the U.S. Court of Appeals in Washington agreed with NRDC, overruling EPA's rules change. The American Lawyer magazine named Doniger 1982's outstanding attorney in environmental litigation for his victory. In another action, Attorney David Hawkins blocked a bubble in which a major steel company sought to control dust from its parking lots in place of emissions from its furnaces. The company, years behind on its compliance obligations, is being forced to pay more than $2 million in penalties. The bubble concept has recently been extended to water pollution. Attorneys Jim Banks and Alan Miller were able to set an important precedent for use of bubbles under the Clean Water Act early in 1983. In negotiations with EPA and the steel industry, we established a principle of "net reduction." Now, when a bubble approach is used by a steel plant to make trade-offs from one discharge pipe to another, there must be a benefit to the environment-a net reduction in toxic discharge from the plant.</t>
  </si>
  <si>
    <t>Overlogging</t>
  </si>
  <si>
    <t>Timber production has become by far the dominant use of the national forests and is increasing as the administration calls for a doubling of national forest timber output by the turn of the century. Timber production currently consumes more than half of the agency's annual budget and seven times more than the agency spends on recreation, wildlife and watershed uses combined. Market economics do not even come close to supporting dramatic increases in logging; over half the national forests already spend more money to produce timber than they can sell it for, regularly subsidizing the wood products industry by recovering as little as twenty cents per federal dollar spent. By law, the Forest Service must manage the national forests for the multiple uses of recreation, timber, grazing, watershed, and wildlife and fish. The allocation of these uses is largely left to the Forest Service, now headed by Assistant Secretary of Agriculture John Crowell, former vice president of Louisiana-Pacific, the largest purchaser of national forest wood. By subsidizing timber production, the federal government encourages logging on "marginal lands." These marginal lands are often ecologically fragile areas, where regrowth is very slow. NRDC has focused in recent years on exposing the overwhelming extent of the timber subsidy and challenging National Forest Management Plans that fail to protect marginal lands. In particular, we have filed with the Forest Service comprehensive critical analyses of three draft plans for national forests in Colorado. Each of the areas has a history of highly subsidized timber programs, but ,nevertheless is slated by the administration for substantial increases in timber outputs in coming years. If our comments are not heeded, we will bring appropriate legal action on the issue. NRDC staff testified against grossly excessive and uneconomic timber harvests in southeast Alaska's fragile Tongass National Forest. We are preparing to contest the Forest Service's contemplated lowering of the average Tongass timber price to $1.48 per thousand board feet for virgin hemlock and spruce, a price far below the cost of production and national and regional averages. During the year, we also filed critical comments against Assistant Secretary Crowell's proposal to accelerate timber harvest scheduling in the Pacific Northwest, departing from the historical practice of not harvesting trees faster than they can be replenished in each forest. In 1982, we successfully lobbied in Congress for a reduction of the administration's proposed timber goals during the industry's recession and, in 1983, opposed features in industry relief legislation which would actually increase the current subsidy for national forest logging roads. Attorney Kaid Benfield testified and lobbied in favor of alterations to the Forest Service's budget that would redirect funds away from those timber sales which lose federal money and toward those forest conservation programs, such as soil and water protection, that the administration presently underfunds.</t>
  </si>
  <si>
    <t>Relaxing the Laws</t>
  </si>
  <si>
    <t>In November 1981, the Bureau of Land Management proposed new regulations which would have made planning for BLM lands a virtually useless exercise. On behalf of NRDC/PLI and several other environmental groups, we filed exhaustive comments on the proposed regulations. We argued that the new rules would prevent BLM from managing its public lands in a careful and sound manner, as mandated by the Federal Land Policy and Management Act. The final rules, announced in May 1983, include numerous improvements in response to our concerns. We have begun a coordinated program to monitor, influence and improve land-use plans prepared under the new regulations. Last year we opposed the administration's attempts to weaken the Office of Surface Mining's regulations, and we are striving to secure enforcement of rules which protect water quantity and quality in river basins. We have selected two river basins for focus: the Yampa River in northwestern Colorado, an area where increasingly heavy coal-mining activity is causing water problems; and the Tongue River in southeastern Montana, an area now containing few mines, where proposed operations would exceed the river basin's capability to withstand the impacts of development. In 1982, NRDC filed suit to protect fragile wetland areas in Florida's Osceola National Forest from phosphate strip mining. The matter was favorably resolved when the Interior Department agreed with our position and denied the lease applications on the grounds that the wetland environment could not be restored. However, we have now been forced to intervene to protect that decision in a new challenge brought by the lease applicants. NRDC has also participated extensively in the Bureau of Land Management's ongoing efforts to revise its grazing regulations. We recently submitted detailed comments on behalf of NRDC and two other environmental organizations objecting to major portions of the proposed regulations, that, among other things, would allow ranchers to decide when, where and how many livestock could graze on public lands and practically guarantee that overgrazing will continue. Nearly all of the environmentally protective features in the National Forest Management Act (NFMA) forest planning regulations were jeopardized in 1982 by a comprehensive administration proposal to weaken them. The proposal would have removed most of the reforms we had fought so hard to obtain in the late 1970s. NRDC led the environmental forestry community in defending the NFMA regulations. We prepared thorough analyses of the proposal and, with our allies, forced the Forest Service to reinstate the committee of scientists that oversaw the development of the original regulations under the Carter administration. The new administration retreated from its proposal and, in September 1982, the NFMA regulations were released in final form, with the NRDC reforms.</t>
  </si>
  <si>
    <t>Nuclear Non-Proliferation</t>
  </si>
  <si>
    <t>With the administration's decision to accelerate production of nuclear weapons, we have become concerned with the health and environmental impacts of the Department of Energy's nuclear weapons production facilities around the United States. InJuly 1983, we won a major victory against DOE in a lawsuit regarding the renovation and start-up of the 30-year-old L-Reactor at the Savannah River Plant in South Carolina. Attorney S. Jacob Scherr represented a coalition of organizations and individuals contesting DOE's decision not to perform an environmental impact statement on the start-up, which would flush radioactive cesium into the Savannah River, a source of drinking water for 50,000 people downstream, and destroy 1,000 acres of wetlands surrounding the plant. The State of South Carolina also joined the suit on NRDC's side. The U.S. District Court for the District of Columbia held that DOE's decision to forgo an environmental impact statement was unreasonable and an abuse of discretion and ordered that one be prepared. We have also continued a number of activities aimed at curbing the use of nuclear weapons materials, principally plutonium, in the civilian nuclear fuel cycle. We continued to oppose the construction of the Clinch River Breeder Reactor, an $8.5 billion prototype plutonium fast breeder reactor at Oak Ridge, Tennessee. NRDC has participated in the CRBR licensing proceedings before the Nuclear Regulatory Commission (NRC) since 1975, arguing that the reactor has not been designed adequately to protect against a core meltdown or explosion. In February 1983, the NRC issued a "Limited Work Authorization" permitting site preparations at Clinch River, a decision which we have appealed to an NRC Appeal Board. We have also filed a lawsuit in U.S. District Court against the Department of Energy, challenging the EIS for the entire liquid fast metal breeder reactor program, of which the CRBR is a key component. We are arguing that the assessment is inadequate because it fails to include an economic cost-benefit analysis and does not fully discuss other energy alternatives to the breeder. We have requested a halt to all breeder commercial demonstration activities, including the CRBR Project, until an adequate EIS is completed. Finally, we have led efforts to persuade Congress to terminate funding for this uneconomic, nuclear pork-barrel project. Resource Specialist Martha Broad serves as the Coordinator of the Taxpayers Coalition Against the CRBR, which is made up of sixteen environmental, labor, fiscal conservative and religious organizations. Recently, we shared a major victory with the coalition when Congress voted to eliminate all fiscal year 1984 appropriations for the CRBR unless a new plan for increased sharing of CRBR costs by private industry is approved.</t>
  </si>
  <si>
    <t>Cancer Policy</t>
  </si>
  <si>
    <t>The reversal of federal cancer policy is a vivid example of the threat to public health posed by the Reagan EPA's antiregulatory program. NRDC's Toxic Substances Project has advocated a preventive federal policy for assessing and regulating cancer-causing chemicals. As 60 to 90 percent of all cancers are attributed to exposure to toxic chemicals ( through cigarette smoking, diet and other environmental factors) limiting human exposure to these chemicals is critical to cancer prevention. Staff Scientist Dr. Frederica Perera has led our efforts in cancer prevention. Dr. Perera has assumed the position of Director of Cancer Research at the Columbia School of Public Health but will continue to work closely with our project staff. Reagan appointees at the EPA adopted an approach to cancer prevention which resolves doubtful situations in favor of suspect chemicals, rather than protection of public health. This approach has been rejected repeatedly by Congress and the scientific community, but supported by manufacturers of pesticides and other chemicals. EPA officials asserted that data from experiments on laboratory animals are not sufficient to require regulation of a chemical. Instead, they decided to postpone any action until conclusive data on humans - in other words, a count of "dead bodies" - are available. In 1983, we challenged EP A's new cancer policy in two lawsuits. The first contested the agency's decision not to consider formaldehyde as a candidate for regulation. (This chemical has been proven to cause cancer in laboratory animals and is so widely used that virtually the entire public is exposed.) We are asking the court to prevent EPA from changing to a less protective cancer risk assessment policy which the scientific community is opposed to. The second lawsuit challenged a series of pesticide regulatory decisions on widely used pesticides such as permethrin and benomyl concerning whether the use should be restricted and in setting "safe" residue levels in food.</t>
  </si>
  <si>
    <t>Clean Water Act</t>
  </si>
  <si>
    <t>NRDC has been the leader among environmental organizations in protecting and strengthening Clean Water Act programs since the early 1970s. Through our public education and information efforts, policy analyses, and selective litigation, our Clean Water Project has had a significant effect on national policies, on standards and regulations, and on the structure of the Clean Water Act. The Clean Water Act was scheduled for reauthorization in 1982, but Congress never advanced beyond preliminary hearings. Early in 1982, EPA Administrator Burford began the debate by introducing a comprehensive set of industry-backed proposals that would weaken the law. EPA's proposals would have reversed fundamental principles of the law and substantially reduced its effectiveness by providing unnecessarily long extensions of deadlines for controlling toxic industrial wastes. Soon after EPA unveiled its proposals, NRDC's clean Water Project published a detailed analysis of the impact of EPA's plan, and NRDC attorneys testified repeatedly before key congressional subcommittees, explaining why Congress should refuse to comply with the administration's hopes for a "quick fix" reauthorization which would have greatly weakened the law. As the year progressed, legislators found themselves caught between intense industry and administration pressure to weaken the law and a remarkable expression of public support for strong clean water laws. (A Louis Harris poll taken in January 1983 revealed that 97 percent of the people questioned felt the Clean Water Act should not be weakened and, of those, 61 percent felt the law should be made stricter.) This public support precluded Congress from taking any action to weaken the law in an election year. Throughout the early part of 1983, the Clean Water Project staff worked closely with congressional leaders as they were drafting various bills to amend the act. As a result, both houses opened this year's debate with sound environmental bills, and the prospects for retaining a strong Clean Water Act appear excellent.</t>
  </si>
  <si>
    <t>United Nations</t>
  </si>
  <si>
    <t>During the past year, NRDC has strengthened a close working relationship with the United Nations. Staff Scientist Dr. Karim Ahmed played an active role in assisting the passage of a strongly worded, near-unanimous U.N. General Assembly resolution on the export of hazardous substances. On a vote of 146 to 1, the resolution called upon the UN. General Secretary to prepare and publish an official, consolidated list of all banned and severely restricted products by December 1983. It also recommended that no hazardous products be exported without the express consent of the importing country. Early this year, NRDC helped organize a meeting of nongovernmental organizations (NGOs) to discuss their role with the U.N. system. Dr. Ahmed arranged the meeting, in close cooperation with the U.N. Centre for Science and Technology Development, which was held in March 1983, in Rome, Italy. Dr. Ahmed prepared the official report of the meeting, which recommended the establishment of an ongoing NGO Advisory Committee to the U.N. Centre. At their annual session, the governing body of the U.N. Centre accepted the creation of this first-of-its-kind NGO advisory mechanism in the U.N., setting the stage for a cooperative exchange of views and expertise between NGOs and the U.N. agencies, and among NGOs, both at the international and national levels. The U.N. Environment Programme, the environmental arm of the United Nations, is a crucial actor on the international environmental scene. When the Reagan administration threatened to slash the U.S. contribution to UNEP from $10 million to $2 million in 1981, a lobbying effort led by NRDC staff restored the contribution to nearly $8 million. A deeper cut would have been devastating to an agency with a usable income of only about $30 million a year. We defeated proposals to cut the contribution to $3 million in each of the last two years, but the fight continues.</t>
  </si>
  <si>
    <t>New York City</t>
  </si>
  <si>
    <t>In addition to our work to reduce toxic lead in the urban environment, mentioned above, several accomplishments of the past year confirm NRDC's commitment to New York City's environment. In 1982-83, Attorneys Eric Goldstein, David Keto, and Staff Scientist Karim Ahmed participated in year-long state hearings that culminated in a favorable ruling requiring Consolidated Edison to include state-of-the-art pollution controls called scrubbers in any plants converting to coal. Had the utility's proposal been accepted, it would have jeopardized public health and increased acid precipitation in the Northeast. Urban Environment Project Director Ross Sandler, former Chief Assistant U.S. Attorney for environmental protection in New York, and more recently, Special Adviser on Public Transportation to Mayor Koch, was welcomed back to NRDC this year. In July 1983, Sandler obtained a court victory directing the Interior Department to accept excess military lands on Staten Island, New York, for inclusion in the Gateway National Recreation Area, adding critical new parcels to one of the nation's premier urban parks. Sandler has also enjoyed the Hudson River Foundation's successes in his capacity as executive director. He was largely responsible for the terms of the Storm King settlement, where the issue was whether power plants that draw water from the river for cooling are damaging the river ecology and killing fish. The settlement required Con Edison along with four other power companies to fund a multimillion dollar fisheries research project, now administered by the Hudson River Foundation, and to institute a major striped bass hatchery on the Hudson. We also completed an assessment of New York's multibillion dollar transit Capital Rebuilding Program and began preparation of a first of its kind, comprehensive report on the state of New York City's environment.</t>
  </si>
  <si>
    <t>Endangered Plants</t>
  </si>
  <si>
    <t>Our Plant Conservation Project began this year with a victory crucial to improving protection of endangered species of the plant kingdom -- reauthorization of the Endangered Species Act (ESA). The act was one of only two major environmental bills to pass the Congress in 1982. The amended act strengthens protection for plants by prohibiting collection of endangered plants from federal lands and by requiring that plant species be accorded priority equal to that of animal species. Upon passage of the law, Project Director Dr. Faith Campbell focused public and congressional attention on providing adequate funding for implementation of the ESA. She and her allies persuaded Congress to increase appropriations over the administration's request for both 1983 and 1984. Dr. Campbell is pressing the Fish and Wildlife Service for improvement in listing of additional species. The amended ESA simplifies the listing of additional plant species so that they can receive the Act's protections, and Congress urged that additions proceed more quickly. A major effort of the project has been to advocate improved controls over collecting and trading in protected plant species. Many Americans wish to grow wild plants such as cacti, carnivorous plants, orchids, but overexploitation may cause the extinction of the rarer species. During the past year, Dr. Campbell has pressed the Fish and Wildlife Service to adopt regulations to implement the ESA, and to investigate and prosecute violations. The project also continued its campaign to improve protection of plants under the Convention on International Trade in Endangered Species of Wild Fauna and Flora (CITES). Dr. Campbell participated in the fourth meeting of the treaty nations in Botswana, where she defended U.S. proposals to increase protection for cacti and other plants.</t>
  </si>
  <si>
    <t>Scientist David Goldstein and Resource Specialist Laura King of our California Energy Project were major participants in the development of precedent-setting California residential building standards which went into effect inJune 1983. These new regulations will reduce average energy use in new houses by 50 percent. In thirty years, the standards will be saving the equivalent of two and a half 1000-megawatt coal or nuclear power plants, plus the equivalent of over 40,000 barrels-of-oil per day. We worked extensively with the California Energy Commission (CEC) and the legislature to solve problems in implementing the standards and to defuse legislation aimed at delaying or diluting enforcement. We also have assisted the CEC in its efforts to upgrade nonresidential building standards. Our work to reduce excess lighting in new office buildings led to a compromise agreement among members of the CEC's Professional Advisory Group to support a proposal to reduce energy use in new office buildings by nearly 50 percent. If extended nationwide, such a standard could save more electricity than is currently produced by the entire U.S. nuclear power industry. We have been involved in appliance efficiency at both the state and national levels. David Goldstein has defended California's appliance efficiency standards against proponents of repeal and protected the CEC's authority and ability to promulgate new standards. We are also educating the energy policy community and the general public on the value of appliance efficiency. On the federal level, we have been pressing a reluctant Department of Energy to issue the national appliance standards mandated by Congress in 1978. These standards could save U.S. consumers over $100 billion over the lifetime of the appliances involved.</t>
  </si>
  <si>
    <t>In January 1982, we launched the Western Office Toxics Project in an effort to reform the regulation and use of pesticides. Over one billion pounds of pesticides are used each year in the United States, and many of these chemicals are being found in our drinking water, food, soil, lakes and rivers. (Last year, for example, the highly toxic pesticides Temik and EDB were found in the groundwater of ten states from New York to California. EDB also was found in Florida citrus, children's snacks, wheat germ, and baby food.) We are working to maintain and improve enforcement of existing laws and campaigning for greater public participation in the process of pesticide regulation. We successfully sued EPA to release health and safety data used to register pesticides. As a result, our staff received reports of studies on ten controversial pesticides and are now analyzing the results to ensure that the public health is adequately protected. We are also before the U.S. Supreme Court defending the constitutionality of the law granting the public the right to review this data. The project staff is especially active in California, where one third of the total amount of pesticides used in the nation are applied. In July 1983, we filed suit seeking either suspension or reevaluation of more than 100 pesticides registered with fraudulent or invalid test data concerning whether these chemicals cause cancer, birth defects, nerve damage and permanent genetic mutations. Resource Specialist Lawrie Mott also recently initiated an innovative series of tests for pesticide residues in fruits and vegetables grown in California.</t>
  </si>
  <si>
    <t>Sale of the Public Lands</t>
  </si>
  <si>
    <t>One of the most outstanding achievements of the year was our success in blocking the sale of public lands. During the past year, the administration's ''asset management" program targeted six million acres of national forest land and several million acres of ELM-controlled land for sale to private interests. NRDC, the Conservation Law Foundation of New England, and the National Wildlife Federation, in a comprehensive lawsuit filed in September 1982, challenged the legality of the various sale proposals on the basis of NEPA, the Administrative Procedure Act and other laws. We also increased our educational efforts, reaching citizen leaders and members of Congress. Our PL! Newsletter has given major coverage to "asset management" ever since it appeared on the political scene. We have kept western and national environmental leaders alerted and informed through PLl's "sagebrush control network" and have supplied extensive data and interpretation to the media. New legislation is required to authorize sales of national forest property. By mid-1983, the administration could not find a single congressman willing to introduce the necessary bill. And with one eye on outraged reaction in the West, the other on the 1984 elections, Watt has back-pedaled furiously from his earlier goal of selling 2.5 million acres of BLM's public lands. We have prepared testimony in support of legislation to reaffirm Congress's intent to retain public lands. Charles Callison has also helped draft strengthening amendments to the Federal Land Policy and Management Act, which may be introduced in early 1984.</t>
  </si>
  <si>
    <t>Radioactive Waste</t>
  </si>
  <si>
    <t>We reestablished our Radioactive Waste Project earlier this year, following passage of the Nuclear Waste Policy Act of 1982. The new law provides a much needed framework for nationwide nuclear waste management. Yet the Department of Energy, hoping to save the troubled nuclear industry by instantly "solving" the radioactive waste problem, immediately began to bypass environmental, procedural, and public participation requirements. It is now apparent that our involvement is needed to ensure that DOE, as well as the Nuclear Regulatory Commission and the EPA, carry out their waste management responsibilities as fully and deliberately as possible. Attorney Barbara Finamore reviewed draft proposals issued by DOE, EPA, and the NRC relating to the new nuclear waste law. These regulations are extremely important: DOE is developing regulations to guide selection of disposal sites; EPA is attempting to set standards for radioactive emissions from high-level waste repositories; and the NRC is examining how the new law affects the projections it has made concerning waste disposal capacity. We have already testified on the inadequacy of DOE's proposed guidelines for nuclear waste repository siting. We pointed out the illegality of DOE's plans to prepare environmental assessments on specific sites before the final guidelines were published, and to begin exploratory drilling in Hanford, Washington, without such an assessment.</t>
  </si>
  <si>
    <t>Toxic Substances Control Laws</t>
  </si>
  <si>
    <t>Two major federal laws which provide protection for drinking water supplies were also scheduled to be renewed in 1982-83. Our Toxic Substances Project staff urged Congress to strengthen both the Safe Drinking Water Act and the hazardous waste law ( the Resource Conservation and Recovery Act) in order to eliminate the threat of toxic contaminants in drinking water. We advocated greater protection of groundwater supplies, the source of drinking water for 50 percent of all Americans. In testimony before Congress, Attorney Jacqueline Warren supported proposals to amend the Safe Drinking Water Act to impose stringent new standards for toxic organic chemicals in drinking water, to initiate comprehensive monitoring programs, and to prohibit improper injection of toxic waste into underground wells and landfills. Warren came to NRDC from the Environmental Defense Fund and has distinguished herself as the leading toxics attorney in the country. We also worked with Congress to amend the hazardous waste law and supported proposals to close loopholes in the law which now exempt the producers of almost half of all hazardous wastes from regulatory control. Attorney Jane Bloom worked closely with Representative James Florio's (D-NJ) staff, helping to draft an amendment which would ban injection of hazardous wastes in the vicinity of underground drinking water supplies.</t>
  </si>
  <si>
    <t>Toxic Rules</t>
  </si>
  <si>
    <t>NRDC's Clean Water Project has been involved closely in EPA's development of toxic discharge rules since 1976, when we secured a landmark consent decree. This agreement set a schedule by which EPA must issue rules for individual categories of industry. The provisions of the NRDC Consent Decree have been included in the Clean Water Act and are the law's main line of defense against toxic pollution discharged into waterways. The law requires use of best available technology (BAT), a requirement some industries have fought hard to avoid. The Reagan EPA's strategy was to issue rules that were so weak that industry would not need to ask Congress for a variance from the BAT requirement. We have reviewed the rules as EPA developed them, and we are challenging as many as our resources will allow. In 1982, we contested one of the first and most important sets of rules - those for the steel industry, by filing a lawsuit against EPA and then entering into extensive negotiations with the agency and the steel industry. The talks ended in March with a successful settlement. We also challenged regulations for the petroleum refining industry and are now reviewing rules for the organic chemical industry.</t>
  </si>
  <si>
    <t>WHEN THE NEW ADMINISTRATION took office in 1981, our public land resources came under a concerted, four-pronged attack. By entrusting the public domain to Interior Secretary James Watt and other allies of resource exploitive industry, President Reagan has attempted to roll back important progress made in the 1970s. He has tried to take us back to the days when miners, loggers and ranchers had free hand as they extracted the riches of the public lands. There's one important difference between now and then, however: today the federal government is paving the way for this abuse, rather than merely looking the other way as it did decades ago. NRDC and the Public Lands Institute (PLI), our affiliate organization in Denver directed by veteran conservationist Charles Callison, former chief of staff of the National Audubon Society, have met the administration's attack head on. Our staff attorneys and resource and land-use specialists have joined together to put forth a series of administrative actions, critical analyses, lawsuits, and public education campaigns. We have directed our efforts toward all major areas of resource management, including coal leasing and mining, grazing policy, forest management, wilderness protection and offshore leasing.</t>
  </si>
  <si>
    <t>Working with Foreign Environmentalists</t>
  </si>
  <si>
    <t>One of the most encouraging developments on a global scale has been the growth of citizen environmental groups outside the United States. NRDC has provided valuable assistance to a number of these organizations. Attorney Tom Stoel serves on the board of Environment Liaison Centre, a worldwide coalition based in Kenya that works to strengthen environmental groups in developing countries. We have also continued the Stephen P. Duggan Fellowship Program - an innovative program that makes it possible for environmentalists from developing countries to visit the United States and work with their counterparts here. The program continues to attract many highly qualified applicants from developing countries. Last year, Delfin Gana pin of the Samahang Ekolohiya ( the ecological society) in the Philippines spent one and a half months at NRDC offices in New York, Washington, D.C., and San Francisco. As the Fellowship Program entered its third year, it sought applicants from the Latin American and Caribbean region. The International Committee has chosen Roque Sevilla of the Fundacion Natura of Equador as its 1983 Duggan Fellow. He will visit NRDC's offices this fall.</t>
  </si>
  <si>
    <t>Tropical forests, the home of half the world's plants and animals, are being rapidly destroyed. NRDC has especially emphasized forestry issues, and AID now has fifteen to twenty permanent foresters on its staff and about sixty working on short-term projects overseas. NRDC organized a nongovernmental working group which helped persuade the U.S. Government to adopt an official U.S. strategy for protecting tropical forests. During the past year we have wrestled with the Reagan administration to ensure that the strategy is implemented. The International Project promotes global efforts to conserve species and ecosystems, that is, biological diversity. Dr. Faith Campbell chairs the Biological Diversity Task Force of the Global Tomorrow Coalition. NRDC led efforts to lobby Congress for inclusion of a species conservation component in the U.S. foreign aid program; its final enactment is virtually certain. We are continuing to lobby for another measure which would greatly improve the U.S.'s ability to curb imports of illegal wildlife and items such as reptile leather belts.</t>
  </si>
  <si>
    <t>Toxic Lead</t>
  </si>
  <si>
    <t>Our Urban Environment Project scored a dramatic victory in 1982 by blocking a rule reversal by EPA which would have threatened thousands of children in New York City and other urban areas. Early in 1982, EPA proposed to weaken or withdraw its nine-year program under the Clean Air Act to reduce levels of lead in gasoline. Attorney Eric Goldstein, a member of the New York City Environmental Control Board, spearheaded a successful nationwide campaign for continued reduction of toxic lead in gasoline, an effort for which he was commended for his diligence in a New York Times editorial. EPA withdrew its proposal in response to the strong public outcry and adopted new regulations which will reduce lead emissions from gasoline combustion even further. July 26, 1983, marked the successful settlement of the NRDC v. Ruckelshaus lawsuit which will require the EPA and the states to insure that toxic lead emissions from industrial sources meet national health standards.</t>
  </si>
  <si>
    <t>Toxic Chemical Testing</t>
  </si>
  <si>
    <t>NRDC's Toxics Project has also supported the enactment of legislation and establishment of administrative procedures under the Toxic Substances Control Act to require that new chemicals be carefully screened for adverse health or environmental effects before they enter the marketplace. Our goal is to have the hazards of chemicals like PCBs and vinyl chloride discovered in the laboratory, rather than after they have done extensive damage to human health. We continue to oppose efforts by the chemical industry to gain exemptions from EPA assessment of new chemicals before they are manufactured. We also have challenged EPA's failure to comply with the Toxic Substances Control Act by refusing to issue requirements for testing of chemicals currently in use. A government panel of experts has identified chemicals that present potentially serious health hazards and has recommended that the agency require testing. Instead, EPA has accepted voluntary and unenforceable agreements from the chemical industry to carry out the tests.</t>
  </si>
  <si>
    <t>U.S. AID</t>
  </si>
  <si>
    <t>The U.S. Agency for International Development administers the $1.5 billion U.S. foreign aid program. When Attorney Thomas Stoel, former Rhodes Scholar and president of the Global Tomorrow Coalition, began NRDC's international efforts in 1975, AID had no environmental impact assessment procedures, and environment and natural resource problems received little attention. Since then, we have won a lawsuit against AID under NEPA; led a lobbying effort for important amendments to AID's governing legislation; and worked with agency staff to make other improvements. In large part because of NRDC, AID was the first foreign aid agency to adopt environmental assessment procedures, and AID's spending on environment and natural resource problems has jumped to more than $120 million a year, a tenfold increase since 1978.</t>
  </si>
  <si>
    <t>Pretreatment</t>
  </si>
  <si>
    <t>The first and most blatant move was EPA's suspension of rules requiring pretreatment of industrial toxic waste discharged into municipal sewage treatment plants. Attorney Frances Dubrowski challenged the suspension, and in July 1982 the Court of Appeals reinstated the regulations. The court decision severely restricted future deregulatory attempts. The court stated that deregulation is a form of rulemaking and requires public notice and an opportunity for public participation. The attack on pretreatment continued throughout the year, however, as EPA tried to weaken a key regulatory provision of the program. We exposed the agency's plans as a clear violation of the Clean Water Act. We also defended pretreatment against a legal challenge brought by numerous industrial interests and trade associations.</t>
  </si>
  <si>
    <t>U.S. Supreme Court Victory</t>
  </si>
  <si>
    <t>Our California Energy Project scored a major victory in April 1983, when the U.S. Supreme Court upheld a California law that imposes a moratorium on new nuclear power plant construction until the problem of nuclear waste disposal is resolved. We first became a party to this case in 1978, when we intervened before the trial court on behalf of the NRDC membership and three other environmental groups. The court's ruling is especially important because it sustains any state ban on new nuclear power development that is premised on economic concerns.</t>
  </si>
  <si>
    <t>Federal Pesticide Reform</t>
  </si>
  <si>
    <t>Our Western Office Toxics Project actively has sought to strengthen the Federal Insecticide, Fungicide and Rodenticide Act (FIFRA), the federal pesticide statute that is now the "stepchild" of the nation's environmental laws. During 1982-83, we formed a coalition of sixteen environmental, labor, and scientific organizations. We then drafted comprehensive reform legislation, introduced in August 1982 in both houses of Congress. Attorney Albert Meyerhoff presented the coalition's criticisms of federal pesticide regulations before a House Agriculture subcommittee on several occasions throughout the year.</t>
  </si>
  <si>
    <t>Giveaway of Public Wealth</t>
  </si>
  <si>
    <t>The administration is pursuing an unparalleled program of development, resulting in overlogging, overleasing, overmining, and overdrilling of public lands and offshore areas. Bargain-basement prices, held down by glutted markets for these commodities, are encouraging lease purchases and depriving the public of a fair return for these resources. The administration is scheduling lease sales at a rapid rate, without time for adequate assessment of the environmental consequences or opportunity for public participation.</t>
  </si>
  <si>
    <t>Regulatory "Relief"</t>
  </si>
  <si>
    <t>When the Reagan political appointees saw that it was not going to be easy to convince Congress to alter the environmental statutes, they turned their attention to the regulatory programs mandated by these laws. Vice President George Bush's Regulatory Relief Task Force took the lead, targeting regulations for extinction. We have blocked the most damaging of these attempts to sabotage the law, and we are contesting others.</t>
  </si>
  <si>
    <t>1982 NRDC annual report</t>
  </si>
  <si>
    <t xml:space="preserve">During 1981-82, NRDC’s Forestry Project has responded to a number of potentially disastrous initiatives from the Reagan Administration and its allies in Congress. Project staff have sought to prevent the pro-development interests currently in charge of the Forest Service from significantly weakening existing multiple-use forest management regulations. At the same time, NRDC staff have followed the ongoing planning process for the national forests to ensure that the provisions of the existing laws and regulations are properly implemented. Multiple-Use Management Federal law required the Forest Service to manage over 180 million acres of forest, mountains, and waterway for multiple use, including recreation, wilderness preservation, fish and wildlife, and timber production. Under the National Forest Management Act and its implementing regulations, the Forest Service is directed to develop management plans for each of its nine regions and the various national forest themseIves. Recently, NRDC and other environmental organizations formally appealed to the Chief of the Forest Service the first regional plan to emerge. This plan, for the Northern Region (Montana, North Dakota, and parts of Idaho and South Dakota), set unrealistically low standards for classification of commercial timber lands and did not adequately consider recreational and wilderness values. Sales Below Cost For years, the Forest Service has sold timber from National Forest lands to private companies at prices below its own cost to produce that timber. NRDC documented these practices and published the results in 1980 in an attempt to bring an end to these uneconomical timber sales which have cost taxpayers over $150 million during the past five years. In 1981-82, we have continued our lobbying and public information efforts aimed at pressuring the Forest Service to reform its outmoded timber sales practice. " Something will have gone out of us as a people if we ever let the remaining wilderness be destroyed." - Wallace Stegner Wilderness For over a decade, NRDC has sought, through legal and administrative processes, to establish and maintain a perpetual wilderness heritage in our national forests. In 1979, the Forest Service completed an extensive inventory of its roadless areas to determine which areas among the 62 million acres of roadless lands in the National Forest System would be recommended for wilderness classification. The results of this Roadless Area Review and Evaluation (RARE II) were disappointing: the Forest Service recommended over 65% of the remaining roadless area for non-wilderness development and Iess than 25% for wilderness. If implemented, this decision would open up over 40 million acres to timber cutting, road building, resort construction, and other development activities. NRDC and the state of California successfully challenged this decision, in court on the grounds that the Forest Service had not sufficiently examined the value of national forest roadless wilderness preservation or considered the damage to the environment which development ould entail. In 1980, the court enjoined any development in a number of California roadless areas named in the suit until the Forest Service performs site-specific studies of these areas and determines the true environmental cost of permitting their exploitation. The Forest Service appealed this decision. The appeal a argued in September 1981, and NRDC was the principal part defending the district court's ruling on appeal. While we are optimistic that the lower court opinion will be upheld, the battle for wilderness preservation doe not end in the courts. Congress makes the final decision on addition to the Wilderness System, and all wild areas remain imperiled until they are formally designated a wilderness. The Forest Service and timber interest are lobbying hard in Congress to override the California decision and to rubberstamp the Forest Service's shoddy wilderness review. </t>
  </si>
  <si>
    <t>NRDC 1982 annual report</t>
  </si>
  <si>
    <t>In seeking to provide cost-effective environmentally acceptable alternatives to coal and nuclear power, NRDC has been active at the national, regional and state levels. At the national level, NRDC has: persuaded Congress, through lobbying and testimony, to approve $435 million for conservation programs in 1982, a full 240 million above the ceiling proposed by the Reagan Administration; filed suit against the Department of Energy for its failure to promulgate standard assuring the efficiency of consumer appliance and forced DOE to agree to issue rules by the end of 1982; sued President Reagan for his failure to implement the Solar and Conservation Bank originally created to encourage investment in solar energy and conservation; • filed a brief in the Wisconsin Supreme Court defending the right to sunlight of a residential owner of a solar energy system. In the Pacific Northwest, NRDC has been working since 1974 to force change in a mammoth power plant construction program involving nearly all Northwest utilities. At the out et of the RDC campaign, utility spokesmen were advocating the completion of thirty-three coal and nuclear plants by 1995. NRDC' conservation-oriented electricity forecast for the region and a successful NRDC law unit helped induce utilities to reduce drastically their projection of future electricity needs. As a result, the equivalent of at least 17 large-scale power plants have vanished from official forecasts. NRDC's comprehensive plan for meeting the need of a growing Northwest population and economy with le electricity helped convince the Washington Public Power and its financial backers to abandon two nuclear plants that had become the most expensive in history (projected cost at completion: 12.5 billion). NRDC has also pressed for the development of cost-efficient, environmentally preferable alternatives to new, high-cost coal and nuclear plants. NRDC led a successful fight to persuade the Bonneville Power Administration, the region's electricity wholesaler, to make increased financial incentives available to conservers and developers of renewable energy resources. To ensure a continuing and strong voice for groups committed to promoting cost-effective conservation and renewable energy resources, NRDC organized the conference that launched the North-west Conservation Act Coalition. With it 34 member organization, the Coalition focused the combined effort of environmental, labor and ratepayer group in all four northwestern states. In California, NRDC continued to make substantial progress toward implementing the policies outlined in it alternative energy scenario for California, published in 1980. The study provided a plan to halt the growth of demand for energy by 1985, and to replace conventional energy supplies with more benign alternatives. Increasingly, the NRDC California scenario is becoming the "conventional wisdom" in state energy planning, and man ' of it recommendations are being incorporated into state policy. In 1981 and 1982, Project staff focused their effort on two crucial programs called for in the scenario: the initiation of utilities financing program for conservation improvement in e i ting housing and the establishment of more stringent efficiency standards for new buildings. We worked with Pacific Gas and Electric, California's largest utility, to establish a zero interest loan program for all home weatherization. NRDC al o helped the Calinornia Energy Comission require it residential building performance standard to make them the first in the country to require a level of energy consumption for entire building rather than for specific components. The energy savings will equal what 21⁄2 coal or nuclear power plant could produce.</t>
  </si>
  <si>
    <t>Fighting Pollution: Campaign to Save the EPA</t>
  </si>
  <si>
    <t xml:space="preserve">When Congress passed the landmark environmental laws of the 1970’s, it vested in the Environmental Protection Agency (EPA) the authority to implement and enforce these laws. The attempted dismantling of EPA by the REagan Administration goes to the heart of everything NRDC has worked for over teh last decade. The programs that are being eviscerated are those we have struggled for, often helped to write, and refined through legal activities. NRDC has been the principal organization developing and implementing clean air and clean water law in the nation. Our goals–the protection of human health and the environment–are linked to the capacity and willingness of EPA to carry out its statutory functions. NRDC’s campaign to save EPA–its largest and most coordinated effort–includes lobbying, litigation and public education. When the Save EPA Campaign began in October 1981, our first priority was to stop the exodus of career staff members from EPA. To do so, we requested a list of all EPA employees above the rank of Governmental Services 7 so that we could write to them and give hope. EPA refused our request. As a substitute, NRDC placed an ad in the Washington Post asking EPA employees not to give up. We received an outpourong of letters from EPA employees telling us our message had given them a boost. NRDC has lobbied intensively for a budget that will allow the agency to meet its statutory obligations and conducted a survey of state environmental offices to counter Administrator Gorsuch’s assertion that responsibilities can be turned over to the states. In conjunction with lobbying efforts, NRDC has also initiated a series of lawsuits to force EPA to comply with its statutory duties. These actions include nine suits under the Clean Air, Clean Water, and Toxic Substances Control Acts. In addition, NRDC filed two suits to block illegal actions taken by EPA after extensive and secret consultations with industry without the participation of public interest groups. The most visible part of the Save EPA CAmpaign began at the press conference in San Fracisco, when NRDC and others announced the release of a study, 400 Days of Environmental Destruction: An Indictment of the Reagen Administration’s Environmental Policies. The 60-page volume, conceived and largely written by NRDC attorney Jonathan Lash, outlined the efforts by the Reagan Administration to curb regulation and protection in all the major areas of environmental concern. NRDC also helped prepare documents to back up all allegations. Following the press conference, NRDC sent out summaries of the Indictment to local and regional groups around the country. We asked each group to describe the impact of the Reagan Administration’s environmental policies have had on its region and towns. </t>
  </si>
  <si>
    <t>Resource Conservation: Public Lands</t>
  </si>
  <si>
    <t>For over ten years, NRDC has dedicated substantial effort to protect this country's public lands. We have sought to ensure that the environmental and non-economic value of the land are fully considered and adequately protected by the federal government in administration of their commercial uses-especially domestic Iivestock grazing and coal development. When James Watt became secretary of the Interior in January, 1981, pledging to open the fragile land to increased energy, mineral and other economic development, NRDC consolidated it commitment to the public land by merging with the Denver-based Public Land Institute (PLI). PLI ha played an important role in improving federal land management in the West. The merger of the two organizationd will eliminate unnecesary duplication of effort and permit NRDC to expand it presence in the Rock Mountain region where exploitative pressures are among the highestt in the nation. The merger also brought to NRDC additional professional staff with experience and expertise in dealing with complex public land issues. The NRDC-PLI public land project has three priorities. In Washington, we are working to defend and implement the surface Mining Control and Reclamation Act. We may have to take court action to do so, should Secretary Watt carry out his threat to weaken the reclamation standard of the Act which requires mine operator to restore land to it original contours. The project's second priority is to continue to press for a sound Bureau of Land Management (BLM) grazing policy. Following an NRDC suit in 1974, a D.C. court ordered the Bureau to prepare Environmental Impact Statement to a certain the condition of proposed grazing lands and the impact of future grazing. The Administration may introduce a new classification system which would transfer management of two of the three classes of land to livestock permit holders, thereby violating the multiple-use provision of the Federal Land Policy and Management Act. We believe that the proposed program would endorse the continued deterioration of already degraded range resources as well as the indefinite postponement of improved multiple-use management. NRDC is fighting this plan. Finally, NRDC's third priority is to maintain its fight against the Sagebrush Rebellion, which wants to transfer lands to the state, thence to private control. PLI moblilized citizens' groups across the West to resist the passage of sagebrush legislation in the legislatures of western states. In 1981, their efforts helped to defeat such legislation in California, Colorado, Idaho, Montana and Oregon.</t>
  </si>
  <si>
    <t>Eleven year of work developing and defending this nation’s clean air policy and the lasw that express it have established NRDC as the organization most qualified to lead the fight to reauthorize the Clean Air Act. The proffesional calibre of NRDC's Clean Air Project staff is unmatched by any other organization. Dick Ayres also serves as Chairman of the National Clean Air Coalition, whil David Hawkin has returned to NRDC after three years as the nation's chief air qualit official at EPA. Helping the public, members of Congress and the press to understand the consequences of proposd revision to the Clean Air Act has been a major activity of NRDC's Clean Air Project. The Clean Air Act language has become so complicated in the last five year that opponents of the Act can draft amendments that very few people understand. The expertise developed at NRDC over the last ten year allow us to counter attempt by clean air opponent to conceal their actions through the use of complicated amendments. Reporters routinely turn to us for an explanation of the meaning of amend- ments as they are discussed in committee. Leading the battle to reauthorize the Clean Air Act, NRDC has: prepared a Briefing Book on the Act for members of Congress and the press and the Clean Air Coalition's position papers on the many clean air issues; provided extensive expert testimony in Congress on every aspect of the Clean Air Act; mobilized a widespread Citizens for Clean Air Campaign across the country. In addition, RDC has monitored closely the actions taken by EPA and commented and testified when appropriate. We challenged EPA's decision to revise regulations concerning the amount of lead in ga oline. When these administrative remedies have failed, NRDC has filed lawsuits to challenge the suspension of emission control regula- tion for oil tankers, to limit the height of tall smokestacks which would allow industry to evade emissions limits, and to contest new definitions which would allow emissions from factories to increase in already polluted areas. Finally, through painstaking research and citizen education programs, NRDC led major assaults on the presently unregulated problems of acid rain and hazardous air pollutants. To help elucidate the health implications of these problems, NRDC commissioned and di tributed a study which concluded that 11-21% of current lung cancer deaths (10-20,000 per year) could have been prevented by better controls on hazardous pollutants.</t>
  </si>
  <si>
    <t>Recent initiatives by the Reagan Administration to increase production of plutonium, to divert commercial nuclear fuel to weapons use, and to relax controls on nuclear exports are all cause for grave concern. NRDC’s Nuclear Non-Proliferation Project first called public attention to many of these issues. We have worked long and hard to promote measures aimed at reducing the risk of nuclear disaster, often with great successful. NRDC’s Nuclear Project focused on two major efforts to prevent nuclear weapons proliferation. The first is the publicationof a Nuclear Weapons Databook. Using unclassified documents, nuclear scientist Thomas Cochran and his staff are producing an inventory of the United States nuclear arsenal. The Databook is a ground-breaking effort, for there currently exists no single source of information on nuclear weapons, what they are, how they are produced, how much they cost, and how decisions and future plans are made. While researching teh Databook, NRDC uncovered a Department of Energy plan to divert plutonium from civilian spent fuel for use in U.S. nuclear weapons. DOE sought to develop a technology known as “laser isotope separation,” which can be used to enrich plutonium from spent fuel to weapons-grade material. NRDC called attention to this dangerous porposal, pointing out its implication for the spread of nuclear weapons. As a result of our efforts, the Senate voted overwhelmingly to ban the use of civilian spent fuel for atomic bombs. The Nuclear Project has also taken the lead in opposing the Clinch River Breeder Reactor. NRDC has twice successfully blocked DOE’s attempts to put the costly and dangerous project on a fast track by exempting it from certain environmental and safety regulations. NRDC has requested a revision of the 1975 Environmental Impact Statement and filed extensive comments on the revision. Project staff organized a coalition of groups, called Taxpayers Coalition Against CRBR, to oppose further Congressional funding for the CRBR. In attempting to control indiscriminate spread of nuclear materials, NRDC worked with international groups to assure that proper environmental and safety reviews are undertaken prior to the export of nuclear reactors. NRDC also sued the U.S. NAvy to require it to file an Environmental Impact Statement for its nuclear weapons storage facility in Hawaii.</t>
  </si>
  <si>
    <t>Twelve years ago, in February of 1970, the Natura Resources Defense Council began its life with one lawyer, a secretary, and a board of directors working out of a cramped room in midtown Manhattan. Their plan was to forge a non-rofit environmental law organization which would vigorously implement environmental and health laws passed by Congress. From these small but already ambitious beginnings, NRDC has become the largest and, in my opinion, most successful environmental law organization in this country. Today, NRDC boasts a staff of 23 lawyers and 13 scientists and resource specialists working out of offices in NEw York, Washington, D.C., San Francisco, Denver, and Boston. Their collective work has had a profound impact: no other environmental organization has accomplished so much on so many different environmental issues as NRDC has since 1970. Though public support for vigorous environmental protection is unwavering, the Reagan Administratin has taken the pillars of environmental principle and turned them on their heads. To the detriment of public health, the Environmental Protection Agency has zealously sought to weaken clean air and clean water standards. The Secretary of the Interior has made a sham of the concept of public land management by seeking to open public lands indiscriminately to drilling, mining and other resource development. The Administration has attempted to phase out solar and other renewable federal energy programs. AT the same time, it is pushing massive subsidies and rush program for the breeder reactor, the newest, most costly and most dangerous nuclear reactor ever conceived, which carried the threat of uncontrolled worldwide weapons proliferation. AS the following report indicates, NRDC has met these and other challenges with much success in 1981 and 1982. More important, NRDC has aroused public awareness of these dangers. These victories and the most extraordinary capabilities and the dedication of the NRDC staff assure me that NRDC will continue to defend the human and natural environmental in 1982 and beyond. NRDC’s success rests, in no small part, on the shoulders of our members and supporters. Your loyalty, generosity and commitment have made this work possible. We hope you share our pride. Adrian W. DeWind Chairman of the Board of Trustees</t>
  </si>
  <si>
    <t>International Environment</t>
  </si>
  <si>
    <t>"Everything is hitched to everything else.'' - John Muir Today, nine years after the inception of the NRDC International Project, RDC remains the only environmental organization in the United States with a full-time legal and scientific staff working on the wide range of international environmental issues. NRDC's achievement in international environmental work was recently recognized b the United Nations Environmental Programme with its ten-year award, and by the appointment of NRDC Senior Attorney Tom Stoel a Pre ident of the Global Tomorrow Coalition. In 1981, Senior Attorney Jacob Scherr and Senior Scientist Karim Ahmed were major contributors to Pills, Pesticides, and Profits, a book documenting the export of pesticides and pharmaceuticals banned or highly restricted in the United States. Also in 1981, NRDC inaugurated the innovative Duggan Fellowship Program, named after RDC Chairman Emeritus Stephen Duggan and NRDC United Nations representative Beatrice Abbott Duggan. In the spirit of the Duggans' longstanding concern for the global environment, the Duggan Fellowship subsidizes the visits of two environmentalists from developing countries each year to the United States for two months to meet and work with their governmental and public interest counterparts in this country. The first Duggan Fellow, Simon Muchiru of the Wildlife Clubs of Kenya, spent a highly successful two months with NRDC staff and Board in the spring of 1982. The second Duggan Fellow, Delphin Ganapin of the Philippines, will visit NRDC in the fall of 1982.</t>
  </si>
  <si>
    <t>Since the landmark NRDC v. Train Consent Decree of 1976 which first established the comprehensive toxic pollution control program at EPA, NRDC has been the principal organization working to develop and implement the Clean Water Act. Senior attorney Jim Banks and Fran Dubrowski lead NRDC's Clean Water Project and have focused on maintaining pressure on EPA to fulfill it duties. To do so, NRDC: petitioned EPA for a regulatory review of laws governing wastewater discharges; secured a court order directing EPA to develop control on all di charges from offshore oil drilling operations; won a court decision preventing any variance from di charge limit in areas where water is already polluted; sued to challenge EPA's illegal suspension of regulation restricting toxic discharge into sewage treatment plant; continued to monitor implementation of the NRDC Consent Decree (NRDC v. Train) which directed EPA to develop limit for 21 categories of industries di charging an of 129 priority pollutants. In addition, RDC received a two-year grant to establish educational centers in New York, Chicago and Atlanta to teach citizens how to participate In EPA's wastewater discharge permit program. Finally, NRDC ha been preparing in earnest for the reauthorization of the Clean Water Act later in 1982 by mailing to members of Congr and the pre s RDC's analysis of EPA's proposed Clean Water Act amendments, and by mobilizing a nationwide Citizens Action Campaign across the country.</t>
  </si>
  <si>
    <t>Protecting the Coast</t>
  </si>
  <si>
    <t>The result achieved by the NRDC Coastal Project can be counted as among the most successful of all environmental endeavors in 1981. During that year, NRDC: won a court order compelling the Department of the Interior to revise its five-year drilling program to balance resource protection with petroleum development. The decision required Secretary Watt to reconsider his ambitious plan to lea e an unprecedented 1 billion acre of the outer continental shelf; settled a longstanding dispute with oil companies by agreeing on permit provision to regulate drilling di charge affecting the Flower Garden Bank coral reef in the Gulf of Mexico; worked with the Barrier Island Coalition to secure an amendment to the 1982 budget prohibiting costly federal flood insurance on undeveloped barrier islands after October 1, 1983; played a key role in strengthening and reauthorizing the Coastal Zone Management Act; successfully sued Secretary Watt to block the sale of oil leases which posed threats of irreparable environmental and economic harm to marine mammals, a valuable commercial fishery, and the on-shore resources of the California coast; led the development of sound land use plans for the California coastal zones of Santa Barbara, San Mateo, Mendocino and Big Sur; initiated a coastal project in the Pacific Northwest to improve the coastal zone management programs of Oregon and Washington.</t>
  </si>
  <si>
    <t>The burgeoning production of chemicals since World War II generated an array of problems arising from their manufacture, transport, use and disposal. NRDC has long played a leading role in helping to solve the problem. Since 1980 NRDC: won the first legal challenge under the Toxic Substance Control Act when a court ordered EPA to act on an expedited schedule for the testing of 39 categories of priority chemicals; produced Respirable Particles, a book examining in detail the human health effects of toxic airborn fine particulate produced by hydrocarbon combustion. petitioned EPA to establish national air quality standards for fine particles causing both acid rain and smog; began a major effort, led by senior attorney Jaqueline Warren to control the presence of organic chemicals in drinking water through proper hazardous waste management, the implementation of the Safe Drinking Water Act and the development of effective state water quality and hazardous waste programs. NRDC has also initiated a special project in California, which has one of the most severe toxics problems in the country in large part because of the pervasive use of pesticides and the large volumes of hazardous waste generated.</t>
  </si>
  <si>
    <t>Changes in the Board of Trustees</t>
  </si>
  <si>
    <t>Stephen P. Duggan, whose vision substantially created NRDC and who had served as Chairman of the Board since NRDC's founding in 1969, resigned in 1980. Since that time, Adrian W. DeWind, senior partner at Paul, Weiss, Rifkind, Wharton and Garrison, has opened new opportunities for NRDC as its Chairman. We were profoundly saddened by the deaths of Dr. Rene Dubos and Barbara Ward, both of whom had served with such distinction to further the cause of sound environmentalism. Since 1981, resignations were regretfully accepted from Frederic Collins, Robert Craig, Alvin Josephy, Jr., Owen Olpin and Whitney North Seymour, Jr. We have welcomed a number of new trustees since 1981. They ar Richard Beattie, Thoma Jorling, Jonathan Larsen, Weyman Lundquist, Carol Noyes, Nathaniel Reed, Leonard Sargent, and Thomas B. Stoel. Official Board memberships of Gus Speth and Matthew Nimetz were terminated with the creation of the Institute for World Environ-ment and Resources, but their working relationships with NRDC will remain close.</t>
  </si>
  <si>
    <t>Intern Program</t>
  </si>
  <si>
    <t xml:space="preserve">NRDC’s intern program has offered substantive work experience to college graduates entering the environmental field, and the interns have, in turn, provided very valuable assistance to NRDC’s legal and scientific staff. In 1981-82, twelve science interns contributed to the success of several of NRDC’s projects, dealing with issues involving control of toxic substances, hazardous air pollutants, international trade in dangerous pesticides, and coastal protection. NRDC also conducts the most comphrensive training program for environmental law students and urban advocates of any public interest group in New York City. Every year over forty students from the nation’s top schools and universities receive intensive instruction in one of several NRDC programs. In our successful NYU Law School clinic, for example, approximately a dozen law students each semester perform legal research, draft legislation, comment on government proposals, and develop public interest advocacy skills under the direct supervision of NRDC staff attorneys. NRDC accepts two Law Fellows each year, as well. </t>
  </si>
  <si>
    <t>NRDC has become a respected force in efforts to improve New York' tran portation system and the urban environment. In 1980-82, NRDC: organized a coalition of leading business, civic and environmen- tal organizations in a s legislative campaign to help rebuild the region's public transit network; helped mediate a favorable settlement in a seventeen-year environmental dispute over the construction of power plants along the Hudson River. The historic agreement preserves the Hudson's scenic value and marine environment; brought suit challenging Interior Secretary Watt's planned transfer of urban beachfront property out of New York's Gateway National Recreation Area, one of the most heavily visited national park settings; led a nationwide campaign to head off EPA plans that would have gutted control on lead pollution from gasoline, thus helping to protect ten of thousands of children in ew York and other citie from the insidious health impacts of toxic lead emissions.</t>
  </si>
  <si>
    <t>In efforts to help the plight of the earth's endangered species, NRDC resource specialist Faith CampbeII has focused on the often neglected plant kingdom, the foundation of the ecosystem. In these efforts NRDC: persuaded Congress to modify the Lacey Act, which established federal penalties for trafficking in wildlife, to include provisions for U.S. plants protected by state law; created a nation-wide network of plant conservationists which successfully lobbied Congress to continue a strong Endangered Species Act and to improve its protection for plant species; continues to press the U.S. Department of Agriculture and Interior to improve enforcement of law regulating the trade in rare plants; leads the 80-member Biological Diversity Task Force, affiliated with the Global Tomorrow Coalition, which seeks to incorporate measures to conserve wild species and their ecosystems into appropriate programs.</t>
  </si>
  <si>
    <t>Clean Energy</t>
  </si>
  <si>
    <t>For over a decade, NRDC has been a responsible and objective advocate of safe, affordable and reliable energy production. The nation's existing energy production, distribution and utilization system have caused near catastrophe in the economy and the environment. NRDC has consistently sought to diminish the adverse economic and environmental impacts of nuclear and other conventional thermal energy sources. We have provided detailed recommendations on how conservation and renewable resources can replace these resources at greatly reduced environmental and economic costs.</t>
  </si>
  <si>
    <t>Farmland Protection</t>
  </si>
  <si>
    <t>Today, NRDC is one of a handful of organizations working to prevent the loss of prime farmland and to control soil erosion. In 1981, NRDC played an important role in the passage of the 1981 Farm Bill which authorized for the first time federal funds to address the soil erosion problem. NRDC also published a pamphlet explaining the impact that the continued loss of farmland has on agriculture and its support enterprises.</t>
  </si>
  <si>
    <t>NRDC attorney Laurance Rockefeller founded and chaired Americans for Alaska, a group of business, civic and other leaders instrumental in the passage of the landmark Alaska Lands Act. The bill protects 104 million acres in Alaska, doubles the size of the national park and refuge system, triples the acreage of national wilderness areas, and protects 13 free-flowing Alaskan rivers in their natural state.</t>
  </si>
  <si>
    <t>NRDC 1980 annual report</t>
  </si>
  <si>
    <t>The details are depressingly familiar. The nation is running out of oil and the prices of traditional energy sources are skyrocketing. Our growing dependence on OPEC must be halted. The country must find new ways to meet its energy needs. Will we embrace energy conservation, the quickest and cheap- est way to meet energy needs? Will we turn to clean, safe energy sources such as solar power? Or will we plunge into myopic solutions that are unsafe, uneconomical, and environmentally devastating? For the past ten years, NRDC has been the leading citizens' organization drawing attention to the environmental and economic costs of nuclear power and fossil fuels, and pressing policymakers to give fair consideration to clean energy alternatives. Nuclear Power In the early 1950s, the government set out in pursuit of a dream: "a peaceful atom" generating electricity "too cheap to meter." A quarter of a century and many billions of dollars later, a near-catastrophe at Three Mile Island has afforded proof, to any who remained skeptical, that nuclear technology still has not been mastered and may well defy mastery by human institutions. Since 1970, NRDC has helped inform the nation about the enormous hazards of nuclear power, and tried to persuade administrations to adopt policies consistent with these facts. 1. Radioactive Wastes ''ff the word 'scanda/'.can be attached to nuclear power, it is that this industry, has been permitted to expand f~r two and a half decades without an acceptable solution for waste disposal." Senator Garv Hart, Chairman Subcommittee on Nuclear Regulation Over 70 commercial nuclear reactors are in operation today, with 150 more planned or under construction. Each year, each functioning reactor generates tons of high-level radioactive wastes and tens of thousands of cubic feet of low-level wastes. The Administration continues to pro- pose further nuclear development, although no method has yet been verified for disposing of the high-level wastes, many of which are highly carcinogenic and will remain toxic for hundreds of thousands of years. The low-level wastes, furthermore, have been handled and dis- posed of improperly. Throughout the decade, NRDC has pressed the government to acknowledge the magnitude of the waste disposal problem, and to find a solution before making a massive commitment to more nuclear development. For example, we have supported California's ban on the construction of new nuclear plants until there is a clear solution to the waste disposal problem. And NRDC is deeply involved in the search for a safe disposal method. Acting as consultants to the Department of Energy (DOE) and the President's Office of Science and Technology Policy, our nuclear scientists have helped design the government's research program on waste disposal. We also have. launched workshops where industry, academics, and environmentalists are meeting to develop better policy on waste disposal. Through these and other activities, NRDC has forced improvements in the government's current plan to bury wastes deep underground.While the search for a disposal solution continues, existing nuclear wastes must be stored. Through litigation and Congressional testimony, NRDC has helped prevent unsafe storage plans from being carried out. We helped defeat a governmental plan to build a temporary Retrievable Surface Storage Facility, which would not have retained high-level wastes for more than a small portion of their toxic lives, and would have indefinitely deferred any realistic planning for the ultimate disposal of these wastes. NRDC has also effected improvements in the management of military wastes. The government's record in handling these poisons has been poor: although highly toxic military wastes will remain hazardous for hundreds of thousands of years, they have been stored in near- surface tanks that will last for only a few decades at best. By 1973, about 500,000 gallons of high- level radioactive wastes had leaked from tanks at the government's Hanford Reservation in the State of Washington. NRDC, through litigation, forced the government to review its waste management programs at this and other facilities, and to consider alternative means of storing the wastes. NRDC has also brought about a review of the government's program for handling low-level wastes, and, through litigation, has prompted the passage of a 1978 act which improves federal and state management of uranium mill tailing piles. The waste problem has been exacerbated by the government's refusal to admit, until recently, that the problem was technically ·difficult. In 1959-a year after thousands of gallons of lethal radioactive waste first leaked into the soil from storage tanks at Hanford-the Atomic Energy Commission told Congress that "waste problems have proved completely manageable." This remained the government's position until 1978, when the Pres- ident's interagency group on nuclear waste management and two federal agencies released reports that finally admitted the technical uncertainties surrounding waste disposal. NRDC worked on the production of the report to the President, which advocates a more sensible and promising revamping of the federal waste disposal program. 2. Plutonium Plutonium is among the most dangerous substances known to man. Inhalation of less than a millionth of an ounce produces cancer in experimental animals. Ten pounds of plutonium can readily be converted into a nuclear bomb. Yet the U.S. government, a decade ago, launched a massive program to build hundreds of breeder reactors that would use plutonium as fuel and create more plutonium as a by-product. In 1971, NRDC forced the Atomic Energy Commission to assess ·and make public the enormous dangers of that program. Throughout the decade, NRDC led the opposition to a "plutonium economy," for example, by participating in proceedings against the Clinch River breeder reactor and other hearings on related matters. Our position on plutonium became national policy in 1976, when first former President Ford and then President Carter decided to defer indefinitely any commitment to a commercial plutonium economy. NRDC's International Project has also opposed the spread of plutonium abroad, as part of our fight against nuclear proliferation. Meanwhile, in the United States, NRDC continues to defend the President's stand on plutonium in the face of constant industrial challenge. Radiation Exposure NRDC has filed a series of petitions seeking more restrictive limits on radiation exposure for workers. Existing standards afford inadequate protection against low-level radiation. EPA and the Nuclear Regulatory Commission have both agreed to hold hearings on the subject. Coal Another by-product of the energy crisis is the government's plan for massive development of its coal resources west of the Mississippi, and for converting coal to gas and combustible liquids ("synfuels") to be piped to other parts of the country. To avert the environmental disasters that attend certain strip- mining operations, NRDC has lobbied the Departments of Energy and Interior to explore less destructive alternatives. NRDC also fought for strong regulations under the new Surface Mining Control and Reclamation Act, and defended sound existing regulations from attacks by industrial interests. In 1977, NRDC won a landmark victory requiring the Interior Department to halt further leasing of federal coal until it had evaluated the need for such leases and the environmental consequences. Obviously, the nation must continue to use coal: But NRDC believes that users should pay the costs of making it as clean as possible. In addition, the country can reduce its dependence on all fossil fuels through cost-effective conservation and the development of sensible, renewable energy sources. Synfuels In 1979 the government made a desperate commitment to the massive development of synthetic fuels, a move immediately opposed by NRDC and other environmental organizations. The government's new program will involve strip-mining on a scale never befor~ attempted. Synfuel production will also consume tens of millions of gallons of water sorely needed for agriculture. Water supplies could be contaminated by toxic chemicals produced through mining and liquefaction activities, while anticipated air pollution would defy existing technologies. Resultant increases in atmospheric CO2 may change global climates, with disastrous effects on our current civilization. Another concern is that the Energy Security Corporation and the Energy Mobilization Board, established to expedite synfuel development, will do so at the expense of hard-won laws devised to protect the health, safety, environment, and voice of the An1erican people. NRDC's energy work in the years to come will be focussed on minimizing the dangers of synfuel development, and trying to convince the government to turn instead to energy conservation-a faster, cheaper, and safer way to meet our energy needs. Clean Energy The public is told that there is a choice between more nuclear plants and massive development of coal and synfuels. NRDC rejects that choice, and is battling for other sources, such as solar power. The potential is great: the government admits that we could fill 20% of our energy needs with solar power by the turn of the century. Opponents claim that solar development would be too expensive, but they compare its costs with those of energy resources heavily subsidized by the government. In fact, solar development is economically and technically feasible; the only real obstacle is institutional inertia. NRDC took part in President Carter's Domestic Policy Review on Solar Energy, and, as a member of a national solar coalition, submitted a report to the President recommending specific policies the government could adopt to p.romote solar energy. We are now pressing for the passage and implementation of federal legislation to promote solar ' power, and helping state governments develop their own solar codes. In addition, DOE has asked us to consult with them for their international meetings on solar energy. A transition to solar power will take time; in the interim, the nation should rely more· heavily on energy conservation. NRDC is spearheading a nationwide coalition to fight for strong conservation policies in the national energy program. In addition, we are gradually making headway in convincing DOE to establish progressive energy performance standards for all new buildings. NRDC's Western office has helped prove the viability of a clean energy future by designing comprehensive alternative energy plans for both the Pacific Northwest and California. The Northwest energy plan grew out of our successful effort to halt a misguided attempt by a federal agency, the Bonneville Power Administration, to launch a massive program to produce up to 26 new coal-fired and nuclear power plants. NRDC's plan shows that the Northwest can meet its energy needs through the year 2000 by relying on conservation and renewable energy sources, without building any new power plants. We have gained broad support for the plan, and are now pressing for its implementation. Similarly, we have developed a plan which shows that California can avoid building any new major power plants through 1995, if the state undertakes a strong conservation effort and promotes the use of solar energy, wind power, geothermal energy, and co-generation. Our proposals, now under consideration in state legislative and executive hearings, promise to make California a model for states committed to sane energy planning.</t>
  </si>
  <si>
    <t>"When we wanted to know some- thing about toxic substances, I'd call NRDC. Those people are experts, and known to be experts, and could give us the answers right away." Simon Lazarus White House Staff Over 40,000 chemicals are in commercial use today and about 1,000 new chemicals are introduced each year. These chemicals are found in our foo'd, drinking water, air and the workplace. Some are toxic-they may cause birth defects, heart disease, neurological disease, or even cancer. Comparative population studies give us ample evidence that many cancers are environ mentally related. For instance, stomach cancer is more common in Japan, whereas cancer of the breast, large intestine, and pros- tate is more common in the United States. WhenJapanese move to America, the differences are lost within a generation or two. Even within the United States, rates of cancer vary markedly from region to region. These dif- ferences can in part be attributed to differences in dietary habits and lifestyles, the location of industrial plants, and occupa- tional exposure. For the past six years, NRDC has been a leader in pressing for the regulation of toxic chemicals in the environment. At first, we focussed our efforts on winning controls for individual toxic chemicals, and we achieved some important victories (see page 31). Although this work continues, it is becoming increasingly clear that the toxic substances problem is too large to be dealt with solely on a substance-by-substance basis. Hei1ce, in recent years we have been pressing the government to develop comprehensive policies for controlling toxic chemicals currently in use and, most importantly, for premarket testing of new chemicals to pre- vent highly toxic substances from ever entering the marketplace. Toxic Substances Control Act Our efforts have focussed on the Toxic Substances Control Act of 1976 (TSCA), undoubtedly the most far-reaching law to regulate toxic substances. - Prevention is the heart of the Act. TSCA requires that EPA review all new chemicals before they enter the marketplace. Speci- fically, the Act requires EPA to set guidelines on the information chemical manufacturers must submit on each new chemical. This information, which would include toxicological test data, will provide EPA with the information it needs to judge whether a new chemical should in fact be allowed on the market. In 1977 NRDC held a series of conferences among environ- rrientalists, academicians, and leading chemical manufacturers to develop a consensus document on the premarket tests EPA should require. It was felt that agreement reached before the testing guidelines were issued by EPA would allow implementation and enforcement of premarket testing to proceed smoothly. After nearly a year of meetings and consultations, a report was pre- pared and submitted to EPA. Of our meetings with industry, Busi- ness Week wrote, "This is the first time these two traditional adver- saries have reached agreement on pending regulations before the fact." In recent months, NRDC has become increasingly concerned at EPA's slow progress in imple- menting TSCA. For example, the Act gives EPA explicit authority to require industry to test chemicals currently in commerce, and, if the chemicals prove toxic, to regulate them. Three years after TSCA was passed, EPA has still not issued a single regulation requiring test- ing-not even for the ten priority chemicals singled out two years ago by an interagency committee as the chemicals most likely to be dangerous. NRDC has recently won a court victory which requires EPA to begin to take action on these priority substances. Hopefully, this will set the wheels turning on chemical testing and begin to break the logjam on the TSCA program. Broad Classes of Toxic· Substances In addition to our work on TSCA, NRDC has sought sensible regulation and use of several broad classes of substances, including: 1. Fine particulates-This is a diverse class of air pollutants, including many carcinogens, which are particularly dangerous because they are too small to be filtered out of the lungs by the body's natural defense mechanisms. The fine particulate problem will become worse as the nation increases its reliance on fossil fuels, yet the government currently does not regulate fine particulate emissions. We have convinced EPA to accelerate its research program on fine par- ticulates with the view of develop- ing a federal standard for these air pollutants. 2. Children's Art Materials- Children are especially vulnera- ble to toxic chemicals because their body systems are still developing. Over 30 million children use art materials. regularly, some of which contain chemicals dan- gerous to the children who touch, inhale, and swallow them. NRDC is preparing a report which will give parents and teachers prac- tical advice for selecting a wide variety of art materials. 3. Microwaves-TVs, radios, radar, CBs and microwave ovens all emit non-ionizing radiation. Because of the pervasive and ipvisible quality of this radiation, people have been slow to respond to its potential dangers- ' overexposure to such waves may cause damage to the nervous and immune systems or birth defects. NRDC believes that the effects of microwaves and radiowaves on human health should receive further investigation and that expo- sure to such radiation should in some cases be regulated. We are currently seeking a better occupa- tional exposure standard for this type of radiation, and are support- ing New York City's pioneering effo~ts to set an ambient air standard for microwaves and radiowaves. Federal Cancer Programs Regulating carcinogens on a substance-by-substance basis can turn into years of standard-setting, litigation and appeals . To avoid this problem, a number of federal agencies have come out with proposals for comprehen- sive cancer policies that would set out, from the beginning, the tests every new substance must undergo and the results sufficient to require regulation. The Occupational Safety and Health Administration was the first agency to propose a generic cancer policy in 1978, and the Consumer Prod- ucts Safety Commission followed suit shortly thereafter. Other agencies are developing similar cancer policies. These cancer policies raise .difficult questions-. For example: What test results are sufficient in animal experiments to conclude that a chemical poses a cancer risk in humans? NRDC has been reviewing and commenting on the cancer policies and support- ing them against intense industry opposition. Our efforts to date are only the opening round in what promises to be a sharply contested legal battle in the years to come. We will continue pressing for the most protective cancer policies possible, and once the policies are set firmly in place, will monitor their enforcement. NRDCwins federal tontrols over deadly themitals. Fluorocarbons In the early 1970s, scientists began predicting that fluorocarbons- found in millions of spray cans, air conditioners, and refrigeration units- might cause irreversible damage to life on earth. Fluorocarbons, rising to the earth's biosphere, were depleting the atmospheric ozone layer which shields the earth from the sun's harmful radiation. Increased radiation reaching the earth's sur- face could cause a million more cases of skin cancer, many fatal, and could also lead to major changes in the global climate. NRDC was the first organization to bring public attention to these dangers. We petitioned the Food and Drug Administration, EPA, and Consumer Products Safety Commission to phase out fluorocarbons as soon as pos- sible. All three petitions were granted and, as a result, the use of fluorocarbons in aerosol prod- ucts has been terminated in the United States. NRDC continues to press for control of fluorocarbons in nonaerosol products and for worldwide regulation of fluorocarbons. PCBs For years General Electric plants discharged huge quantities of PCBs, a highly toxic chemical, into the Hudson River. In 1975, NRDC attorneys, on behalf of Hudson River fishermen and environmental groups, participated in an enforcement proceed- ing brought by the New York State Department of Environ- mental Conservation against G .E. to stop these discharges. After a year of hearings and litigation, G.E. finally agreed to halt the dumping of PCBs and begin a $7 million cleanup program. The proceeding in New York drama- tized the PCB problem nationwide and helped lead to a ban on the use of PCBs in the United States. Asbestos NRDC successfully petitioned the Consumer Products Safety Com- mission to ban the use of asbestos in wall-patching compounds, like spackle and joint cement. These compounds, used by thousands o(American·s, released asbestos into the air when mixed or sanded. When asbestos is inhaled, it can cause an always fatal cancer of the lung and stomach linings. Asbestos served no useful pur- pose in these wall-patching com- pounds; it was included only as a filler. Acrylonitrile In a series of lawsuits beginning in 1976, NRDC challenged the use of polyacrylonitrile in plastic beverage bottles and other food packaging. Acrylonitrile, a known carcinogen, can leach into the beverage. As a result of our efforts, the Food and Drug Administration banned the use of polyacrylonitrile bottles.</t>
  </si>
  <si>
    <t>Urban Transportation</t>
  </si>
  <si>
    <t>The nation's transportation system is a major consumer of precious natural resources: energy, land and air. More than half the petroleum consumed in the United States is used for trans- portation; automobiles alone account for more than 30%. Three million acres of farmland disappear each year, falling victim to housing, shopping centers and other sprawl development spurred by federally aided highway projects. Levels of vehicular air pollution continue to exceed federal standards in two-thirds of the nation's 100 largest cities. Despite these facts, Washing- ton's decision-makers continue to foster America's auto-dependent lifestyle,_with funding programs that make highway construction the cheapest way for states and cities to meet travel needs. Seeking to reverse these trends, NRDC has worked to improve urban transportation in the city where mass transit problems surfaced first and most critically- New York. At the same time, we have sought a shift in transportation priorities at the national level. Strengthening New York City's Transportation System New York City is America's transit capital. Its network of subways, buses and commuter rails is more than twice the size.of any other transit system in the nation. With only nine per cent of the U.S. population, New York's system carries more than a third of the nation's transit riders. But in the early 1970s New York's transportation system was facing monumental problems. Transit ridership had been declining for 25 years. Fare hikes and service cutbacks drove still more transit riders to use automobiles. At the same time, traffic was so congested that vehicle speeds were among the slowest in the nation, while automobiles con- tributed to an air pollution level five times the federal limit. Some officials recognized the seriousness of New York's transportation problems, but they failed to act decisively. A 1973 New York State plan to reduce motor vehicle air pollution was in effect f9r a full year without any attempt on the part of government agencies to implement most of its 32 strategies. NRDC saw the state's failure to implement its own plan as a major cause of the region's transportation problems. We took the matter to court, and after a three-year struggle, U.S. Supreme CourtJustice Thurgood Marshall upheld NRDC's position that government had either to implement the plan or revise it. As a result, the city and state began to implement specific transportation improvements: New York's first contraflow bus lane, its first taxi group-riding program, a series of semi- exclusive bus lanes, acceleration of subway air-conditioning and noise reduction, and the expan- sion of commuter park-and-ride facilities. Other strategies are on planners' drawing boards; the full impact of the Court-ordered pro- gram on New York's transportation system is still several years away. Supporting Public Transportation A key component of NRDC's transportation strategy has been our emphasis on reliable, high- quality public transit-an energy- efficient alternative to the private automobile. In 1978, at the request of New York City Mayor Edward Koch, NRDC coauthored with the New York Department of City Planning the firs"t compre- hensive report on the city's mass transit system in over twenty years. A New Direction in Transit sets out a full program for improving transit, with priorities for spending scarce funds. Mayor Koch called the report "brilliant" and publicly adopted its central thesis-that the city should redirect investments from build- ing new lines to rehabilitating the existing bus and rail network. NRDC has also supported mass transit by preventing a fare hike on the New York-New Jersey PATH commuter railroad, and successfully lobbying for a 1977 amendment to the Clean Air Act which requires public tr.ansit improvements wherever air pollution levels exceed federal standards after 1982. Rethinking the Federal Highway Program Too frequently, federally-aided highway projects with potentially adverse impacts on land use, air quality and energy conservation are built without assessments of these impacts or alternatives. NRDC has successfully intervened in several instances to get federal officials to integrate environ- mental concerns into transpor- tation decisions. In 1973 NRDC joined a num- ber of local organizations in Ver- mont, Massachusetts, and Connecticut in a lawsuit seeking to suspend work on several seg- ments of U.S. Route 7. This road was being developed from a state route into an interstate-type highway through an historic, rural portion of western New England. NRDC argued, successfully, that a comprehensive review of the entire 280-mile project must be made before construction could begin on individual sections. More recently, NRDC has participated at the administrative level to identify opportunities in the nation's highway-building process for greater consideration of environmental impacts. We have filed formal comments on proposed federal regulations that would require environmental and energy analyses before new highways are approved, and have pressed these concerns in meet- ings with the Secretary of Trans- portation and White House officials. Partly in response to these efforts, the Carter Adminis- tration has announced new poli- cies aimed at preventing federal highway investments that would erode the nation's cities or promote haphazard development. Preserving the Rail System Due in part to decades of neglect, the nation's rail network has dete- riorated. Government's response has been to endorse drastic cut- backs in the amount of track remaining in service. NRDC has opposed these efforts, pointing to the value of rail in conserving energy and reinforcing urban growth. In 1973 the Interstate Commerce Commission (ICC) proposed the abandonment of some 40 per cent of the nation's railroad track. NRDC and the Harlem Valley Transportation Associ- ation sued the I CC in a test case over a proposed 30-mile track abandonment in upstate New York. A federal district court injunction upheld our claim that an environmental assessment was required before any further action could be taken. As a result, government halted its program pending further study. When a similar proposal surfaced in 1978, NRDC joined a coalition of national groups to oppose the severing of 43 per cent of the nation's passenger rail system. We were successful in blocking the system's wholesale abandonment; many of the routes scheduled to be cut were preserved. The 1980s will be a crucial decade for the nation's transportation system. The challenge will be to preserve the nation's mobil- ity while using less energy, improving urban air quality and protecting rural and agricultural lands. NRDC will build on its suc- cessful efforts in New York and continue to press for public transportation alternatives throughout the nation.</t>
  </si>
  <si>
    <t>The International Environment</t>
  </si>
  <si>
    <t>If the environment of the United States is threatened, and it surely is, the danger to the environment outside this country is far greater. Three new countries have gained nuclear weapons in this decade, and others are on the verge; the global climatic system is threat- ened by emissions of fluorocar- bons and carbon dioxide; tropical forests and the many animal and plant species they contain are dis- appearing rapidly; and vital croplands and rangelands all over the world are suffering from soil erosion and desertification. The political and economic power of the United States enables us to have profound impact-either positive or detri- mental-on the environments of other countries. Over the decade, NRDC has sought to ensure that America's export policies, foreign aid programs and overseas activi- ties reflect a responsibility for the international environment. For instance, through a law- suit, NRDC persuaded the Agency for International Development (AID) to do environmental assessments of all its foreign assistance activities, including the export of dangerous pesticides. NRDC also sued the U.S. Export-Import Bank to assess the foreign environ- mental impacts of its activities. The Bank was making $6 billion in loans each year in support of U.S. exports-including nuclear plants and offshore drilling equipment-without any environ- mental assessment. Our suit prompted President Carter's Executive Order, in 1979, requir- inga/1 U.S. government agencies to assess the impacts of their activities on the environments of other countries. The United States can do more than stop causing environ- mental harm to foreign nations; it can help support environmental protection efforts abroad. In 1977, NRDC was instrumental in the passage of an amendment to the U.S. Foreign Assistance Act which, for the first time, allowed AID to fund environmental activities in developing countries as part of America's $1.7 billion foreign aid program. Tropical Forests NRDC has sought protection of tropical moist forests, which are rapidly disappearing. These forests are estimated to contain 40% of all plant and animal spe- cies on earth. Their destruction would drive hundreds of thou- sands of species into extinction, and there would be other severe, adverse environmental impacts. NRDC has attracted public and U.S. government attention to the problem of tropical deforesta- tion. NRDC serves as the secretar- iat to a working group of some 80 concerned organizations and individuals, which is cooperating in the preparation of a U.S. gov- ernment tropical forestry strategy. Working with the International Union for the Conservation of Nature, NRDC is coordinating a major international meeting in February 1980, which is to develop a plan of action to com- bat deforestation. Nuclear Non-Proliferation Stopping the spread of nuclear weapons has been a priority for NRDC since 1974, when the proliferation threat was made real by India's explosion of an atomic bomb. The same year, NRDC filed a lawsuit requiring the U.S. government to do its first comprehensive review of the nation's overseas nuclear business. Since that time, we have used petitions, testimony and litigation to improve the government's policy on the export of nuclear fuel and equipment. NRDC worked with concerned members of Congress on a major overhaul of U.S. nuclear export policy, which resulted in the Nuclear Non- Proliferation Act of 1978. We have also cooperated with environmentalists in France Germany, England and Japan who are working to prevent a commitment to a plutonium economy. NRDC was the moving force behind the Salzburg Conference for a Non-Nuclear Future-the largest international gathering of citizens concerned with the haz- ards of nuclear energy ever assembled. NRDC continues to fight for maintaining a tough U.S. stand against reprocessing in the face of foreign government and industry opposition. Meanwhile, we assist foreign groups in developing clean energy abroad. Palau The Pacific Islands of Palau possess a rich cultural heritage and some of the most scientif- ~cally valuable marine ecosystems m the world. Since 1976, NRDC has cooperated with other United States, Micronesian, andJapanese groups in an effort to save Palau from a proposed billion-dollar Japanese superport and industrial complex. The Palau Islands are cur- rently part of the U.S. Trust Terri- tory. NRDC has gained assurance from the U.S. government that environmental safeguards will be imposed if the superport pro- posal goes forward before this trusteeship ends. We are now ask- ing the U.S. government to assist Palau in managing its natural resources after the trusteeship is over. United Nations NRDC has worked with the United Nations Environment Pro- gramme (UNEP) since 1972, when we attended the First Inter- national Conference on Human Environment in Stockholm. we have taken part in a series of international conferences since then, and have, through our u:N. Representative, gained consultative status with the U.N. Economic and Social Council. In 1979, NRDC lobbying resulted in the restoration of a threatened $2 million cut in the U.S. contribution to UNEP, an extremely important gain for an agency with an annual budget of little more than $30 million. In 1979, an NRDC scientist chaired a Non-Governmental Forum which ran concurrently with the U.N. Conference on Science &amp; Technology for Devel- opment in Vienna. The NGO Forum provided a channel for organizations lacking a formal connection with the United Nations to voice their ideas on the Conference's themes: mobilizing science and technology to address developing countries' economic problems and analyzing the mterrelationship among global problems such as food population, water, and environment. The NGO Forum-attended by over 1,300 participants from 69 countries-had a sizable impact on the outcome of the U.N. Con- ference. Aiding Foreign Environmentalists Environmentalists in other countries are sorely in need of scien- tific and technical information. They have fewer resources avail- able to them than we do in the United States, and access to government-controlled information is more difficult to obtain. No foreign country has a statute equivalent to America's Freedom of Information Act. In addition, threats to the environment like fluorocarbons often come to light in this country first. NRDC publishes the World Environmental Alert, a newsletter mailed to 70 foreign countries, to supply information to environmentalists abroad. We also respond to some 200 requests per year from foreign environ- mentalists who want analyses of international environmental issues. Various NRDC fellowship programs bring foreign environ- mentalists to the United States to gain a firsthand knowledge of American environmental institu- tions and to strengthen our international ties.</t>
  </si>
  <si>
    <t>Protecting the Coasts</t>
  </si>
  <si>
    <t>Our country's coastline- 95,000 miles of sandy beaches, guards. tranquil marshes and twisting inlets-is one of our most economically valuable natural resources. Wetlands support the and purify polluted waters. Dunes and barrier islands protect the mainland from floods and hurri-canes. Yet coastal ecosystems, the most productive on this continent, are exceptionally fragile and are increasingly threatened by development pressures. By 1990 more than three quarters of the country's population will live in the coastal zone. As population grows, so will commercial and industrial development and energy facility siting along the coast. Increased offshore activity, such as oil and gas drilling and tanker travel, will also place pressure on coastal tic and Pacific coast states to help ecosystems. Already development pressures have resulted in th loss of over a quarter of the resources. We are also pressing nation's wetlands and the pollution of major estuaries. Unless such trends are altered, we will destroy some of the nation's most valuable resources. NRDC's coastal program is fighting to see that coastal development is directed away from important coastal resources and proceeds with proper environmental safe-guards. Over the years, our work has focussed on: promoting sensible coastal zone management at the local, state, and federal levels; monitoring the federal government’s offshore oil and gas leasing program; and, as a recent outgrowth of these efforts, spearheading a nationwide campaign for the coast. The Coastal Zone Management Act is the only piece of federal legislation that calls for a comprehensive approach to protecting the coasts. The Act provides federal funds to any state that develops a an adequate program for managing its coastal resources. NRDC is working with state governments in each of the Atlantic and Pacific coast states to help develop programs that offer strong protection for coastal resources. We are also pressing the federal government to approve only those state programs that adequately protect wetlands, estuaries, beaches, dunes and barrier islands. Once a state program is approved, NRDC monitors its implementation and, in a number of cases, is involved in defending the state program against oil company challenges. An example ofNRDC's work in this area is our Western office's eight-year effort to uphold and enforce the 1972 California law to protect the state's 1,000-mile coastline. There have been repeated attempts to overturn this law in favor of the development detrimental to the environment. NRDC has lobbied and testified in court in a successful defense of the coastal management plan, has participated in hearings to ensure that oil and gas leases do not threaten ecologically sensitive areas, and has worked with local officials to develop land-use plans that comply with the state law. The federal Coastal Zone Management Act is up for re- authorization this year. Because NRDC has studied the Act's sue- cesses and failures in over 15 coastal states, we hope to be a knowledgeable and influential voice in pressing for improvements in the Act. The oil spill from an offshore drilling rig in the Bay of Campeche, Mexico-the largest oil spill in history-has provided a frightening illustration of the potential damage to the coasts from offshore oil development. Despite such dangers, the federal government annually leases millions of acres of the Outer Continental Shelf for oil and gas development. Lease sales are occurring rapidly off Alaska, Cape Cod, Southern California, and New Jersey-all areas with extremely sensitive coastal ecosystems. NRDC has reviewed each proposed lease saie in an effort to ensure.that offshore operations will not endanger coastal resources and will proceed with proper environmental safeguards. We participated in a suit to halt the first lease sale in the Baltimore Canyon sale off the shores of New York, New Jersey and Delaware. Although we ultimately lost this case on appeal, our suit led the Interior Department to adopt greater environmental controls over offshore leasing. NRDC attorneys also assisted New England environmentalists in a suit to stop the leasing of tracts in Georges Banks off Massachusetts until adequate protection was afforded to the valuable fisheries located there. NRDC is concerned not only with individual lease sales, but with the entire framework of off-shore leasing. We lobbied successfully for the Outer Continental Shelf Lands Act Amendments of 1978, which provide vital new safeguards for OCS operations. The amendments give the Interior Department the right to cancel an oil lease if operations threaten the marine environment, and require that industry use the best available and safest technologies for exploration and development. NRDC is now monitoring the Department of Interior to see that it implements these new safeguards. Year of the Coast While NRDC has effected improvements in both coastal management and offshore leasing, we have also come to realize that far greater gains could be made if there were stronger legislation to protect the coasts and existing legislation was more vigorously enforced. To build public support for coastal protection efforts, NRDC has spearheaded the formation of the Coast Alliance. The Alliance is sponsoring 1980 as the Year of the Coast-a massive educational campaign to increase public awareness of the value and fragility of coastal resources. The Year of the Coast program includes regional conferences on the coast, a media campaign, and hundreds of local events across the country: museum exhibits, riverfront festivals, coastal tours and rallies. The purpose of the campaign is to bring together fishermen, environmentalists, urban groups, beach users, community organizations and scientists to work for coastal protection at the local, state and federal levels. President Carter endorsed the Year of the Coast in his latest Environmental Message and initiated a review of all federal legislation affecting the coasts. With government and public attention focussed on coastal issues during 1980, NRDC has an unprecedented opportunity to use its coastal expertise to help form strong national policies to protect the coasts.</t>
  </si>
  <si>
    <t>On Earth Day, 1970, Americans in classrooms and town meetings across the country heard the awesome facts about water pollution. America's most magnificent rivers-the Mississippi, Potomac, Hudson, Susquehanna- had become chemical cesspools, making swimming, fishing, and even contact with the water dangerous. Enormous amounts of oil were dumped into the oceans each year, closing down beaches and killing fish. The outcry was so great that Congress passed the Federal Water Pollution Control Act in 1972-by far the strongest pollution control law ever written in the U.S. Backed by billions of federal dollars, the Act mandated that all of America's waters would be "fishable and swimmable" by 1983. Unfortunately, it seemed at first that the Act's great promise would be lost to bureaucratic inertia, with EPA missing deadlines for issuing regulations and ignoring key provisions of the Act. Industry challenged many of • the regulations that were established and in many instances persuaded the courts to set them aside. NRDC established its Clean Water Project to fight for effective and timely implementation of the Act. Our early lawsuits were aimed at forcing federal agencies to meet statutory deadlines, and preventing them from exempting significant polluting activities from regulation. Now NRDC is working to assure that these gains are not lost through lax implementation and enforcement. Some of our key successes in maintaining the Act's breadth and force are highlighted below. Toxic Water Pollutants Frightening news stories have made us all too familiar with the problem of toxic water pollutants: PCBs in the Hudson River; kepone in Chesapeake Bay; organic chemicals, some carcinogenic, in the drinking supply of New Orleans. Yet until recently, EPA's record of regulating toxic discharges was poor. What progress was made was due almost entirely to a series of NRDC lawsuits culminating in the Flannery Decree-a 1976 consent decree forcing EPA to establish a multimillion-dollar program to control toxic water pollutants. The Decree spells out virtually every aspect of EPA's program to regulate the discharge of 65 toxic chemicals heretofore casually dumped into our waterways, substances such as PCBs, asbestos, arsenic, and toxic organics. The Flannery Decree remains the landmark in control of toxic water pollutants. It is this country's only major program aimed at curbing chemical dis- charges into our waters, and it is working well. Recognizing the effectiveness of the Decree's novel regulatory approach, Congress adopted it in the Clean Water Act Amendments of 1977. Looking toward the future, NRDC recently obtained modifications to the Decree that will continue and strengthen EPA's program. EPA is beginning its efforts to expand the list of toxics to be regulated, and to devise especially strong regulations for rivers and streams with special pr9blems. Despite challenges from industry, NRDC's proposals have helped set the framework for control .of toxic pollutants for years to come. Saving the Wetlands The Clean Water Act requires the Corps of Engineers to regulate the dumping of dredge and fill material into the nation's waters. Unfortunately, the Corps wanted to limit its jurisdiction to "navigable" waters, thus excluding most wetlands-those waters most affected by dredge and fill operations. NRDC sued in 1975 and the court decreed that the Corps' pro-gram must cover all waters which are subject to the government's powers under the Commerce Clause, including wetlands. This victory assured greater protection for our vanishing coastal areas. Pollution from Runoff Almost half the pollution in our nation's waters comes not from industry or other identifiable "point" sources, but from runoff. Each year four billion tons of sediment, pesticides, herbicides, and fertilizers wash into the country's waterways from farms, ranches, mines and logging operations. An NRDC lawsuit forced EPA to expand its program against runoff pollution to all watersheds in the U.S. NRDC is now helping government agencies d~vise programs that will encourage farmers to practice soil conservation techniques. Such techniques would alleviate runoff pollution, while increasing crop productivity now threatened by heavy topsoil losses. New Initiatives NRDC continues to be the principal environmental organization, overseeing EPA's implementation of the Federal Water Pollution Control Act. Here are some recent activities: • Spills and land disposal of hazardous substances pollute groundwater and threaten human health. When EPA did not regulate hazardous spills adequately, NRDC sued, and now is working with the agency to design an effective program. Also, NRDC and others are pressing for comprehensive "superfund" legislation to address Love Canal- type disposal problems. • A proposed oil refinery on the Maine coast threatens various endangered species. EPA denied a discharge permit for the refinery, but the company appealed. NRDC is intervening in support of EPA's action. • For several years NRDC has fought against case-by-case variances to nationwide cleanup requirements. We are continuing that fight today in the Supreme Court and in several lower courts. At stake is the integrity of EPA's cleanup standards, including those regulating toxic pollutants.</t>
  </si>
  <si>
    <t>Over the past 30 years, America's dependence on the automobile and exponential growth in the use of electricity has taken a heavy toll on the nation's air quality. Air pollution has become a major health problem, has lowered the productivity of our farms and forests and ruined many of our scenic landscapes. Air pollution has been estimated to cause as much as $40 billion in health and environmental- mental damages annually. In 1970, Congress passed the Clean Air Act, aimed at sharply reducing the toll from air pollution. NRDC established its Clean Air Project to see that the goals of the Act were translated into work-able programs. Working in the executive branch, the courts, and Congress, NRDC has become one of the nation's most influential voices in the field of air pollution control. Senator Thomas Eagleton has written, "Yours is a major role in making the promise of the Clean Air Act a reality." Autos and Air Pollution NRDC has played an important role in the federal program to control auto emissions. When the 1970 clean air law was passed, Congress took the unprecedented step of ordering an industry to develop a new techno- logy to protect the public health. Throughout the decade, NRDC defended that requirement in the courts and Congress. This vigilance has paid off- as a result, emission controls that greatly reduce auto pollution are now standard equipment on new cars. Throughout the '70s, NRDC pressed the government to control airborne lead, which is emitted by cars burning leaded gasoline and lead smelters. Air-borne lead may cause brain damage and other neurological disorders, especially in children. NRDC litigation led EPA to adopt a schedule to phase out the use of lead in gasoline, and required the Agency to adopt an air quality standard for lead. Acid Rain In much of the country, rainfall is 30 to 50 times as acidic as it is in nature. Acid min has already eliminated all life from hundreds of lakes, threatens the productivity of croplands, and destroys buildings, sculpture and other man-made materials. Acid rain is primarily the result of burning coal and oil to produce energy. As early as 1972, NRDC took action to halt the practice of installing tall smokestacks, some as high as the Empire State Building, instead of controlling the pollution going up the stack, because we recognized that this practice was a major cause of acid rainfall. Twice we obtained federal appeals court rulings against the practice, and in 1977 the Congress incorporated these rulings into the Clean Air Act. Enforcement of the Clean Air Act Until recently, the Tennessee Valley Authority (TVA), a federal agency, was also the nation's largest polluter and violator of the Clean Air Act. In 1977, NRDC joined with nine citizens' environmental and public health organizations from the Tennessee Valley (and later two states and the federal government) in suing TVA to force it to comply with the law. After lengthy negotiations, this litigation-the largest pollution control case in history- resulted in a $450 million settlement that will eventually cut TVA's pollution in half. There will be substantial benefits in terms of better public health and lessened acid rain for the citizens of the Tennessee Valley. Energy and Air Pollution The greatest challenge for the future is meeting our nation's energy needs without incurring enormous costs to public health and the environment. The government's plan to burn more fos- sil and synthetic fuels could lead to tens of thousands of more deaths from respiratory illness, higher acid concentrations in rainfall and an increase in atmospheric CO2 great enough to change global climates. NRDC's role will be helping to inform the public of these costs, and attempting to influence the government's policies towards synfuels. Fortunately, we have a real voice. NRDC's expertise on both air pollution and energy has earned us the respect of policymakers. The director of NRDC's air program now serves on the National Commission on Air Quality. We have already made some headway, for example, in persuading EPA to require better air pollution controls on all new coal- fired plants. But we must still get decision-makers to acknowledge the connection between energy policy and air pollution, and make a vigorous commitment to benign energy sources such as solar power and conservation.</t>
  </si>
  <si>
    <t>The National Forest System encompasses more than 180 million acres of forests, mountains, and waterways. These lands contain almost all of the remaining forested wilderness in the contiguous United States. Watersheds in the national forests pro- vide a source of pure water and support fishery resources such as the salmon fisheries of the West. Millions of people take advantage of the National Forest System throughout the year for a wide range of recreational activities. At the same time, the Forest System is rich in commercially useful resources- minerals, forage for livestock and, of course, timber. Between 10 and 12 billion board feet of timber is harvested from the national forests each year and economists predict that the demand for wood products will continue to rise into the next century. The Forest Service has the difficult task of managing national forests to preserve their multiple use as watersheds, wildlife habitats, recreational sites and sources of timber. Unfortunately, over the years the Service came to view itself as primarily concerned with timber production. This preoccupation with one goal to the detriment of others has, of course, been encouraged by the timber industry, which constantly pressures the Forest Service for higher annual harvests. Over the past decade, NRDC has been working to counter both the pressures from industry and the biases of the Forest Service; through litigation, legislative reform and public education, we have fought for true multiple use of the national forests. Clearcutting In the early '70s, NRDC focussed primarily on the methods used to harvest timber from the national forests, and, particularly, on the environmentally devastating practice of clearcutting. Clearcutting- the logging of whole sections of forests without regard to the age or condition of trees-causes erosion, water pollution, poor regrowth of trees, and extreme aesthetic damage. In NRDC's 1973 court victory in thE: "Monongahela Case," clearcutting was declared illegal under provision of an 1896 law under which the Forest Service then operated. This decision sparked a national debate on clearcutting, leading to the passage of the National Forest Management Act of 1976. The Act restricts the use of clearcutting in national forests and creates a -- framework for land use planning for individual national forests. Sales Below Cost In recent years, NRDC has attempted to combat the Forest Service's overemphasis on timber production by examining the Ser- vice's timber sales practices. We have found that, in many national forests, the Forest Service sells timber to private companies at prices below its own costs to produce that timber-for example, the costs of building roads, reseeding, and managing the sales. Uneconomical timber sales have cost taxpayers over $150 million during the past five years and have involved logging in some of our most spectacular forests. In Alaskan and Rocky Mountain national forests, for instance, most sales are made below cost. NRDC has done pioneering research on these sales and has attracted public attention to the issue, in hopes of eventually bringing an end to uneconomical timber sales, especially in wilderness areas.</t>
  </si>
  <si>
    <t>Regions of Special Interest</t>
  </si>
  <si>
    <t>Alaska Descriptions of Alaska inevitably and justifiably invoke superlatives. The highest mountains, the longest pristine rivers, and by far the greatest expanse of wilder- ness left in the United States are found there. The state is also replete with oil, gas, coal, timber and minerals. America must make difficult decisions concerning the balance between development of these resources and the preservation of Alaska's wild lands. NRDC has fought for the pro- tection of the state's wilderness and wildlife and for a cautious approach to the development of the state's resources since the early seventies. We challenged, for example, the Forest Service's sale of over eight billion board feet of timber from Alaska's Tongass Forest-a magnificent snowcapped wilderness, with the largest concentration of bald eagles in the world. The sale was to involve the clearcutting of over a million acres and would have devastated the forest. The lawsuit led to the release of a study which was so critical of the sale that the timber company abandoned the program. In 1977 NRDC challenged the state's plan to kill 80 per cent of all wolves on certain tracts of federal lands. The state had de- cided, hastily and without sub- stantiation, that the wolves were responsible for declining caribou populations. NRDC won an injunction halting the wolf kill, but the decision has gone through numerous appeals. Since 1977 NRDC has con- centrated its Alaskan efforts on the passage of a sound Alaskan Lands Act. Towards this end, we are conducting a large-scale educational campaign, are participating in the Alaska Coalition, and have supported Americans for Alaska, a lobbying organization comprised of individuals from business, labor and civic affairs. Catskills and Adirondacks While NRDC has fought for sound land-use practices throughout the country, we have devoted special attention to New York's Catskills and Adirondacks. Some 30 mil- lion people can visit these scenic mountain areas on a day trip, escaping the traumas of urban life to fish, swim, hike or canoe. Yet the region is increasingly threat- ened by development pressures as the New York metropolitan area expands. NRDC has worked successfully to see that public agencies regulate all such development and, in a number of cases, has convinced the state to ban developments which would blight the landscape and pollute surrounding wetlands. An important victory was won last year when NRDC helped to defeat a move to end the tax- exempt status of The Mohonk Trust in the Hudson River Valley. Without tax exemption, nonprofit organizations could not afford to preserve so much of New York's open spaces for the public's use.</t>
  </si>
  <si>
    <t>The following pages tell the NRDC story- where we have been, what successes and disappointments we have encountered, and, between the lines, what we hope to do in the future. Reading that story as one of NRDC's founding members, what strikes me most is NRDC's growth over the past ten years. Beginning in 1970 with a handful of young lawyers in a three-room office, NRDC has become a national organization with a staff of 40 lawyers, scientists, and technical specialists and a membership of over 48,000 people. NRDC's agenda has expanded to include a broad range of energy, land use and pollution issues, both national and international. Our methods of addressing these issues have also grown. Where once NRDC was involved exclusively in legal issues- using litigation to try to ensure that environmental laws such as NEPA were well implemented- the staff now conducts scientific research and public education campaigns, consults with federal agencies, and is involved in the political process. This report tells NRDC's his- tory in terms of these projects and issues. But when I think back over the past ten years, what I remember most is not the programs but the people. We have been fortunate in having outstanding people on our board of directors-knowledge- able, supportive, involved. I can- not say enough about their contribution to our work. Then there is the NRDC staff, talented and conscientious. Operating on a tight budget, they have performed admirably. One tribute to the quality of their work is the number of NRDC alumni now holding important positions in government. Our appreciation goes also to people outside NRDC: to other environmental organizations who joined forces with NRDC on countless projects; to those dedicated individuals in legislative bodies and public agencies who overcame bureaucratic inertia and helped to make things happen; to lawyers and scientists who gave their time and knowledge in critical situations; to our judicial system which provides a forum for impartial hearings. And my special thanks to the hundreds of foundations and many thousands of individuals who have contributed financially. Without them there would be no NRDC. We hope our members share our pride in the successes described here, and will join us in facing the challenges of the eighties.</t>
  </si>
  <si>
    <t>Stream Channelization</t>
  </si>
  <si>
    <t>What is stream channelization? A natural stream is transformed into a straight channel by eliminating the stream's natural meanderings, carving out its bottom with heavy machinery, and stripping vegetation from its banks. In the early '70s, the government planned to channelize tens of thousands of miles of streams. Water travels faster down the straight ditches, thus draining upstream floodplain marshes for agriculture. However, at the same time it was carrying out the chan- nelization program, the govern- ment was paying farmers not to farm available croplands. The government also claimed that channelization was a means of flood control- but flood losses actually increased throughout the peak years of the channnelization program. The program encouraged development in floodplains without preventing flooding, and sometimes even caused flooding downstream. To stop this destruction, NRDC sued the Soil Conservation Service (SCS) in a test case over SCS's planned channelization of Chicod Creek in North Carolina, a . project that threatened devasta- tion for the surrounding environ- ment. The SCS claimed that it did not have to file an environmental impact statement in this and simi- lar cases, because the plans ante- dated the passage of the National Environmental Policy Act. Our victory, in this case, and the massive public education campaign that followed, helped to reduce the government's stream channelization to a few hundred miles of stream per year. Over the years our Western office has also opposed several unsound water projects. In 1972, our staff succeeded in deterring a dam and irrigation canal project on the American River in California. Subsequently, it was found that the proposed Auburn Dam would have been subject to earthquake hazard. NRDC is at work throughout California, in courts and agencies, local and state, trying to prevent expensive water projects that threaten destruction of arable land and wilderness rivers. In 1979, we worked with other environmental groups to prevent further power developments along the Tuolomne River and to forestall the destruction of Mono Lake and its unique wildlife colonies.</t>
  </si>
  <si>
    <t>A Look Forward ...</t>
  </si>
  <si>
    <t>The seventies were exhilarating years for environmentalists. Concerns that had been virtually ignored rose to national attention, bold first steps were taken and dramatic advances made. Internally, NRDC exceeded its own aspirations, growing into a major law firm and expanding to include an in-house scientific staff who brought new perspectives to environmental problems. At the close of the decade, NRDC's board and staff met to plan for the eighties. The meeting was, in many ways, sobering. It is clear that the environmental problems of the new decade will be more severe and more complex than ever before. Looming on the horizon are the basic global problems of resource depletion and limits to growth, the growing dangers of nuclear proliferation and the spread of toxic chemicals. NRDC must change to meet these problems. We must increase our lobbying and public education efforts to the full extent allowed by tax laws. We must devote more time to economic studies, to raise recognition of those places where environmental goals· support economic goals. And, we plan to establish an institute of environmental analysis, where specialists from a variety of disciplines can give careful forethought to the issues lying ahead. We anticipate that the environmental movement will grow even more rapidly in the new decade than it did in the last. By the end of the eighties, environmental goals will be moved high on the national agenda. Our goal is for NRDC to play a prominent role in that process. If we face the new decade with confidence, it is confidence inspired by the many people and organizations who helped us throughout the seventies. To all those who have given NRDC their time, ideas, support, and faith, we are grateful.</t>
  </si>
  <si>
    <t>Public Lands</t>
  </si>
  <si>
    <t>The Public Lands managed by the Bureau of Land Management (BLM) constitute a vast, valuable natural resource. In the Western states alone, these lands total about 170 million acres. The lands possess great value as watersheds, habitats for wildlife and vegetation, areas for scientific study, and recreational sites. Tragically, our natural heritage in these lands has suffered from commercial exploitation and mis- management by the BLM. For example, the BLM has largely overlooked the environ- mental damage caused by grazing- by far the most extensive commercial use of its Public Lands. Overgrazing has caused erosion and impaired water qual- ity on millions of acres of these lands, and has led to reductions in local populations of some of our most magnificent big game spe- cies, such as the bighorn sheep. In 1973 NRDC became the first national organization to launch a major attack on the BLM's mismanagement of grazing on the Public Lands. Together with local environmental groups, we won a lawsuit requiring BLM to prepare site specific environ- mental impact statements on all its range lands. That decision has been bitterly contested by certain ranchers, lobbyists and members of Congress. NRDC must continue to defend the decision in future battles and work to see that our victory is translated into practice.</t>
  </si>
  <si>
    <t>To Build a Future for Nature Now</t>
  </si>
  <si>
    <t>Nature Now 2020 Annual Report</t>
  </si>
  <si>
    <t>IN MAY 2020, I joined The Nature Conservancy as chief executive officer—one of the proudest and most joyous days in my 25-year career in conservation. Of course, the first few weeks did not go as I expected. Or the first few months. The Deadly COVID-19 pandemic surged, wreaking havoc on families, health care systems and economies around the world.Nearly a year later, many of us continue to work from home and maintain physical distance from friends, colleagues and loved ones.While it was a challenging first chapter for me at TNC, an organization I had long admired and hoped to work for one day, we were able to forge connections and make remarkable progress.I “met” thousands of colleagues and hundreds of trustees and supporters on Zoom instead of in person. My colleagues and I learned about our partnerships with Indigenous Communities to use fire to restore healthy forests through conversations and photos, without ever feeling the heat of a controlled burn. We celebrated the creation of Colorado’s new20,000-acre Fishers Peak State Park without looking up at the towering mountains. And we learned how to plant cacao trees via a social messaging app alongside planters in Brazil without holding a seedling in our hands or smelling the damp soil of the surrounding rainforest. You can learn more about these and other TNC projects in the pages to come.Many of the challenges that marked 2020—a global pandemic, record temperatures, fires and hurricanes, and long-overdue reckonings with racist systems and calls for equity—are continuing to impact our lives. But 2020 was also marked by a spirit of resilience, tenacity and creativity. The World came together to tackle problems in new ways, with unprecedented speed and collaboration. Never before has the scientific community rallied so many minds and resources so quickly. The development of powerful new vaccines in less than a year has raised hopes for quick action on other global threats, like the climate emergency.This past year we learned, with more clarity than everbefore, just how interconnected our health and wellbeing are to the health of our planet. In May 2020, the World Health Organization published its Manifesto for a Healthy Recovery from COVID-19, which recommends protecting and preserving nature as a top priority. Protecting nature supports economies, provides clean air and water and healthy food, andit can also reduce the risk of future zoonotic disease outbreaks, which science tells us are driven in part by habitat loss and climate change.Indeed, the pandemic revealed the power of nature to help heal—not only through nature-driven solutions like regen-erative agriculture, carbon sequestration and clean-energy sources like wind and solar but also in helping many people manage life in a world turned upside down. In 2020, visits to natural areas and parks expanded to record levels, outdoorgear and bicycle sales boomed, backyard birding took off in popularity, and hiking and nature walks surged. Around The world, people rekindled their connections to nature and sought solace in the outdoors.With this optimistic spirit, I reflect on all that The NatureConservancy was able to accomplish with the help of partners,supporters and our volunteer leadership in 2020—and lookahead to a promising decade of nature conservation at a globalscale. I am hopeful we can harness the tenacity and resilience that all of us developed in this difficult year to build a better future together.</t>
  </si>
  <si>
    <t>Restore Fire to the Landscape</t>
  </si>
  <si>
    <t>DURING THE PAST FISCAL YEAR, TNC’s leadership gave no small measure of time and attention to addressing and correcting for the effects on our employees, conservation work and fundraising of the COVID-19 global pandemic that shook the world’s health care, cultural and financial institu- tions to their core. In response to the pandemic, TNC made many significant changes to how we did business—closing our offices globally, moving our 4,000-plus staff to a virtual work environment and developing creative ways to remain connected to our donors and supporters. Management adopted an appropriately conservative approach to expense management in that unprecedented year, pulling back as markets plummeted in the spring by reducing spending by 20%, cutting top salaries by up to 15%, freezing all pay increases, making targeted reductions to our workforce and halting nearly all travel. Fortunately, economic stimulus measures taken by leading economies around the globe helped stabilize finan- cial markets and enabled TNC’s supporters to continue to generously contribute to the organization. In fact, with the engagement and generosity of our donors and supporters, FY20 was our best year on record in terms of top-line revenues. The conclusion of the Our World Campaign and a number of unique fundraising opportunities, including completing the MacArthur Climate Challenge and raising several large donations to support TNC’s climate and Blue Bonds work, helped fuel this substantial growth. In spite of the challenges caused by the pandemic, we were able to leverage our global reach and our capabilities in sci- ence and conservation—together with mobilizing nearly $1 billion in capital—to achieve significant conservation gains. We further took the opportunity in FY20 to reassess the structure of our investment portfolio and implemented a number of strategies to improve portfolio health. This resulted in performance for the portfolio that outpaced our established benchmarks. Looking forward and hoping for a vaccine-enabled return to normal, we see a business with an exceptionally strong balance sheet, continuing robust support from donors and contributors, a crisis-tested resilient workforce and culture all set to advance our ambitious mission to conserve the lands and waters on which all life depends.</t>
  </si>
  <si>
    <t>FINANCIAL OVERVIEW</t>
  </si>
  <si>
    <t>DURING THE PAST FISCAL YEAR, TNC’s leadership gave no small measure of time and attention to addressing and correcting for the effects on our employees, conservation work and fundraising of the COVID-19 global pandemic that shook the world’s health care, cultural and financial institutions to their core. In response to the pandemic, TNC made many significant changes to how we did business—closing our offices globally, moving our 4,000-plus staff to a virtual work environment and developing creative ways to remain connected to our donors and supporters. Management adopted an appropriately conservative approach to expense management in that unprecedented year, pulling back as markets plummeted in the spring by reducing spending by 20%, cutting top salaries by up to 15%, freezing all pay increases, making targeted reductions to our workforce and halting nearly all travel. Fortunately, economic stimulus measures taken by leading economies around the globe helped stabilize financial markets and enabled TNC’s supporters to continue to generously contribute to the organization. In fact, with the engagement and generosity of our donors and supporters, FY20 was our best year on record in terms of top-line revenues. The conclusion of the Our World Campaign and a number of unique fundraising opportunities, including completing the MacArthur Climate Challenge and raising several large donations to support TNC’s climate and Blue Bonds work, helped fuel this substantial growth. In spite of the challenges caused by the pandemic, we were able to leverage our global reach and our capabilities in science and conservation—together with mobilizing nearly $1 billion in capital—to achieve significant conservation gains. We further took the opportunity in FY20 to reassess the structure of our investment portfolio and implemented a number of strategies to improve portfolio health. This resulted in performance for the portfolio that outpaced our established benchmarks. Looking forward and hoping for a vaccine-enabled return to normal, we see a business with an exceptionally strong balance sheet, continuing robust support from donors and contributors, a crisis-tested resilient workforce and culture all set to advance our ambitious mission to conserve the lands and waters on which all life depends.</t>
  </si>
  <si>
    <t>Switching to Less Thirsty Crops Uses 50% Less Water and Inspires New Opportunities</t>
  </si>
  <si>
    <t>Farmers need water to feed people and support local economies. TNC is proving that smarter crop choices in the arid West can provide more water for both people and nature. IN ARIZONA’S VERDE RIVER VALLEY, a commonsense shift on the land has meant big changes where it counts: in the life-giving waters of the Verde River. Flowing from highlands in central Arizona, the 190-mile-long Verde and its streamside stands of willow and cottonwood are a wellspring of life. The river also irrigates dryland farms and supplies communities with drinking water. Recently, the river has been so over-tapped that sections have run dry during summer, threatening the viability of some farmlands and the survival of a rich diversity of wildlife, including two endangered fish species. To address the problem, TNC, together with local partners in business and farming, proposed a change that seemed capable of doing the impossible: saving precious water while growing marketable crops and inspiring the growth of a new sector in the local economy. In short, TNC worked with the largest farm in the region to switch to barley, which consumes half the water of thirsty crops like alfalfa and corn. And TNC helped support a new company to process the barley for use in beer. In just three years, the shift to high-quality malting barley has been a big hit with local brewers, saved 425 million gallons of water—enough to fill more than 600 Olympic-sized swimming pools—and kept the Verde River flowing.</t>
  </si>
  <si>
    <t>Transformative $100 Million Gift Boosts TNC Climate Action</t>
  </si>
  <si>
    <t>THE CONSERVANCY’S INNOVATIVE EFFORTS to develop natural climate solutions received a tremendous boost from a $100 million gift from the Bezos Earth Fund. The gift funds climate work in two critical regions—India’s agricultural states of Punjab and Haryana, as well as the Emerald Edge of coastal Washington, British Columbia and Alaska. The funding also supports efforts to replicate natural climate solutions on a larger scale. This gift, the second largest ever received by TNC, jump-starts our pio- neering work to harness nature to reduce carbon emissions around the world. Funding from the Bezos Earth Fund will help ensure the long-term protection of 250,000 acres of old-growth forest, habitat for wildlife like this spirit bear, in Canada’s British Columbia and support climate work throughout the Emerald Edge. INDIA Challenge: Farmers burn crop residue to prepare their fields for new plantings, generating climate emissions and deadly air pollution in neighboring cities. Solution: Introducing new regenerative agriculture approaches—including no-till planting—ends the need for burning, saves water, increases farmer incomes, boosts soil health and stores carbon. EMERALD EDGE Challenge: The temperate rainforests of the Emerald Edge hold one of the world’s largest stores of carbon, but these forests are at risk. Solution: Preserving coastal rainforests in partnership with First Nations peo- ples honors a vision of Indigenous-led stewardship while securing forests as storehouses of carbon.</t>
  </si>
  <si>
    <t>A New State Park Transforms a Colorado Town</t>
  </si>
  <si>
    <t>FOR DECADES, RESIDENTS IN the former mining town of Trinidad, Colo., had been watch- ing young people leave for distant job opportunities. In 2017, Mayor Phil Rico decided to approach TNC and The Trust for Public Land (TPL) with a plan for change: Would the organizations help protect a neighboring ranch with an eye toward transforming the city into a thriving hub for outdoor recreation? Last year, that vision came to life when the property was made into a state park crowned by the 9,633-foot Fishers Peak. After TNC and TPL purchased the 19,200-acre ranch with support from Great Outdoors Colorado, the two groups helped Colorado Parks and Wildlife acquire the $25.4 million property and transform it into Fishers Peak State Park. It promises to become an outdoor tourism destination on par with the scenic natural wonders that already contribute $62 billion to the state’s economy. The park is home to more than 900 species—including elk, bobcat and peregrine falcon—and helps secure a wildlife corridor from the Sangre de Cristo Mountains to the grasslands of the high plains. “By planning for both ecological and recreational goals from the ground floor, we’ll strive to show how solid conservation outcomes contribute to an economically thriving community, all while connecting future generations to nature,” says Matt Moorhead, TNC’s conservation partnerships advisor in Colorado.</t>
  </si>
  <si>
    <t>Protecting Salmon and Traditions in Alaska’s Bristol Bay</t>
  </si>
  <si>
    <t>Nature bestows a summertime bounty of wild salmon in the crystalline rivers of Alaska’s Bristol Bay. TNC stands committed to permanently protecting the bay’s lands and waters from plans to construct a mine in the headwaters. IN BRISTOL BAY, the traditional way of life in Alaska Native villages has always relied on clean water and the yearly return of wild salmon. These fish number in the tens of millions, more than anywhere else on the planet, making Bristol Bay the last best hope for a culture and economy tied directly to the sustainable harvest of wild salmon. Yet its remarkable rivers, lakes and habitat for bears and caribou still lack permanent safeguards against threats like the proposed Pebble Mine, meaning their future isn’t safe from harm. TNC’s science has long supported local Indigenous organizations and the region’s sustainable com - mercial fishing industry, which, together in 2020, helped to temporarily stop the mine in a sustained campaign that continues today. Through this broad coalition, TNC is building on this win and advocating for permanent legislative protection along with key investments in invigorating local economies and Indigenous authority—all transformative steps in building a better future for people and nature tied to Bristol Bay.</t>
  </si>
  <si>
    <t>Honoring Donor Generosity With a Gratitude Forest</t>
  </si>
  <si>
    <t>TO PLANT A SINGLE tree is an act of hope and faith in what’s to come. In Brazil’s Serra da Mantiqueira region in the endangered Atlantic Forest, TNC is planting seedlings one by one, bringing new life to deforested hillsides. With every tree planted, a Gratitude Forest is taking root and touching the sky—honoring the generosity of TNC’s most devoted advocates. In appreciation of our donors, TNC is nurturing this forest in a place of great need and possibility. Downstream in São Paulo and Rio de Janeiro, people rely on the Mantiqueira’s forests to store and filter the water that makes life possible. This Gratitude Forest is far from a single effort. It’s a piece of TNC’s inspiring Plant a Billion Trees campaign, beginning as a gift and then, like a seed, growing into a legacy for future generations. Through the Gratitude Forest, TNC and partners are helping to restore the region’s living forests, inspired by our supporters, because we believe that the powerful act of planting a tree is an investment in the future of the planet.</t>
  </si>
  <si>
    <t>Indigenous Communities Restore Fire to the Landscape</t>
  </si>
  <si>
    <t>INDIGENOUS PEOPLE, such as the Karuk, Yurok and Hupa peoples of present-day California, have been practicing controlled and intentional burns for millennia. Yet in many developed countries, these cultural fires, and their ecological benefits, largely disappeared by the 20th century often due to policies aimed at suppressing wildfire. The declining health of many forests and grasslands now reveals the long-term costs of removing fire from landscapes that have been shaped by Indigenous fire steward- ship. Holding back low-intensity fires can lead to bigger—in some cases catastrophic— wildfires that take a toll on human health, harm nature and put communities at risk. Through intersecting connections in Australia, Canada and the United States, TNC is supporting the efforts of Indigenous communities to revitalize use of cultural fires in today’s context. In TNC’s North America fire programs, which conduct roughly 600 burns on 100,000 acres every year, we now help facilitate or fund workshops, learning exchanges and community-based trainings that support Indigenous communities’ efforts to bring the benefits of cultural burning to people and landscapes alike.</t>
  </si>
  <si>
    <t>A huge lifesaver</t>
  </si>
  <si>
    <t>This is what Laura Brown, a New Hampshire oyster farmer, thinks of TNC’s response to restore oyster reefs and sup- port growers hit by declining sales during the pandemic. The project, led by TNC and The Pew Charitable Trusts, stepped in to create a new mar- ket for more than 100 oyster farmers who found themselves struggling when COVID-19 shuttered restaurants and demand for oysters plunged. Shellfish growers in seven states can sell their healthy surplus oysters to the project, called SOAR—Supporting Oyster Aquaculture and Resto- ration—which then transplants them to nearby reef-restoration sites. A single oyster can filter 50 gallons of water in one day, and an entire oyster reef can be critical to the health of bays and estuaries. Enterprising oyster farms—both long-held family businesses and recent start-ups—not only provide these ecological benefits but often contribute to rural economies. Fulfilling SOAR’s mission of buying 5 million oysters over a two-year period means producers will be able to stay afloat while long-term efforts to restore local reefs get a helpful boost</t>
  </si>
  <si>
    <t>Conservancy Tools Can Help Meet Paris Agreement Clean-Energy Goals 17-Times Over—Without Harming Natural Lands</t>
  </si>
  <si>
    <t>THE BUILD-OUT OF NEW renewable energy is underway, and at an unprecedented pace. Yet some of the most promising clean-energy sources, such as wind and large- scale solar installations, call for large areas of land. Scientists at TNC are showing how nations can meet global clean-energy goals while protecting natural lands. The Conservancy’s Site Wind Right interactive mapping is helping industry accelerate planning while steering infrastructure development away from sensitive habitat in the Great Plains, and new strategies are doing the same for solar energy in California, Nevada and West Virginia. In India, TNC’s new SiteRight tool is proving a necessary planning asset for the country’s rapidly expanding renewable-energy sector. Says TNC’s Dhaval Negandhi, an ecological economist, “If you don’t think about these impacts, they become conflicts that impede and slow down your project.” With India’s ambitious national clean-energy targets in place, the industry can’t afford build-out delays, so TNC’s smart siting tool offers a pathway to a new clean-energy future.</t>
  </si>
  <si>
    <t>A Global Strategy to Save Rivers</t>
  </si>
  <si>
    <t>WHILE THE BALKANS are home to many of Europe’s last free-flowing rivers, the region has become a target in recent years for plans to develop new hydro dams and other water projects. Despite the threats, The Nature Conservancy's efforts in the region last year helped protect two rivers: the turquoise blue waters of Montenegro’s Zeta River and, to the north, the Krupa River in Croatia, which winds through steep and rocky canyons. The two governments protected the rivers using The Nature Conservancy's new community- focused approach to river conservation known as the Durable River Protection framework. Modeled on the U.S. Wild and Scenic Rivers Act, the framework brings new policy approaches that can support freshwater protections around the world. This is critical because rivers hold much of the world’s biodiversity but are, astonishingly, the least protected of the Earth’s natural systems. The success in the Balkans will help support adoption of the framework in other countries as well.</t>
  </si>
  <si>
    <t>Mobile Phone App Provides a Lifeline for Farmers Helping to Save the Amazon</t>
  </si>
  <si>
    <t>IN THE BRAZILIAN AMAZON, small-scale family farmers have driven approximately one-third of the total loss of rainforest by cutting down trees to create farm fields and cattle pastures for subsistence and income. But since 2012, TNC and the government of the state of Pará have been providing technical assistance and training to encourage farmers to grow cacao trees—the source of chocolate—to reforest degraded lands and to provide a more sustainable source of income. Last year, however, as harvest time neared, COVID-19 hit Brazil, making it too dangerous to conduct in-person training. The Conservancy turned to a mobile-phone- based social-messaging app to deliver how-to videos to some 250 farmers in time to help with the harvest.</t>
  </si>
  <si>
    <t>Closing the Biodiversity Financing Gap</t>
  </si>
  <si>
    <t>THE WORLD’S BIODIVERSITY is under threat. The rate of extinctions is on the rise and climate change is now exacerbating the threats. Declining biodiversity will have real impacts for people, such as threatening clean-water supplies and limiting food sources. For example, threats to pollinators could lead to a costly drop in agricultural output estimated at $217 billion annually. A new paper, Financing Nature, published by the Paulson Institute, Cornell University and TNC, outlines transformations in policy and finance regulations that would unleash new private-sector investments capable of protecting nature and biodiversity.</t>
  </si>
  <si>
    <t>If these rangers had lost their jobs during the pandemic we would definitely be losing ground on our progress</t>
  </si>
  <si>
    <t>The Conservancy’s Alphonce Mallya on the success of TNC’s Africa Wildlife Conservancies Crisis Fund, which raised $2.5 million in contributions from TNC supporters. The emergency fund kept about 950 rangers on patrol in wildlife conservancies in Kenya, Namibia, Tanzania and Zambia—offsetting the drop in ecotourism-dependent conservation funding due to a 90% decline in visitors. Many were concerned that a crisis could hit both local communities and wildlife conservancies, a setback for conservation alliances that would leave wildlife at an even greater risk from poaching.</t>
  </si>
  <si>
    <t>Innovating for Nature</t>
  </si>
  <si>
    <t>Nature of Innovation 2019 Annual Report</t>
  </si>
  <si>
    <t>Most days in the California deserts boast clear, wide-open skies. These arid lands—rich in both biodiversity and the cultural history of many Native American peoples—are also ripe for solar development. As secretary of the interior, this is where I first saw The Nature Conservancy’s innovation at work, when the Bureau of Land Management (BLM) turned to TNC for help designing a blueprint for renewable energy development across 22.5 million acres of the iconic Mojave and Sonoran deserts of Southern California. When done right, clean energy development is a crucial strategy in the fight against climate change, but it must be sited in places where impacts to people and nature are minimal. Fortunately, science tells us there is more than enough already-altered land (former mines, brownfields, degraded agricultural lands or rooftops) to meet the growing need for renewable energy. Working with TNC, the BLM developed a plan for these desert regions that steers renewable energy development to lower-impact, high-potential areas. This minimizes harm to wildlife and habitat while also speeding up the permitting process for energy companies. The Nature Conservancy’s partnership with the BLM in California was about more than protecting the state’s deserts—it was about putting science in the hands of devel - opers, utilities, government agencies, Native American tribes and local communities to influence change at scale. We are also using similar strategies to encourage smart wind power development in the Midwest and Great Plains (see page 32) and to enable a mix of low-impact renewable development in other nations, such as Croatia, Colombia, India and Gabon. In my role as interim CEO of The Nature Conservancy, I have the privilege of seeing this kind of innovation in action every day. In 2019 alone, TNC launched dozens of projects that are bringing together partners in new ways to inspire change on a much greater scale. These programs—many of them still in their pilot phase—are already protecting an area of ocean nearly the size of Germany (see page 11) and helping to conserve a 253,000-acre forest in the heart of Appalachian coal country that will safeguard wildlife, sequester carbon and support the local economy (see page 30). This year we also celebrated achievements that were the culmination of many years of hard work, deep collab - oration and shared learning. In Mongolia, the government approved 22 new national protected areas covering 8.6 million acres, informed by TNC science (see page 8). In Canada’s Northwest Territories, we supported the estab - lishment of Thaidene Nëné, a 6.5-million-acre protected area that will serve as a model for Indigenous-led conservation (see page 10). And in Melbourne, Australia, we helped the city launch one of the world’s first urban “greenprints”—a comprehensive initiative to develop and advance plans for expanding tree cover, creating wildlife habitat, improving public health and lessening the impacts of climate change (see page 24). The time to innovate for nature has never been more critical, as the climate crisis continues to imperil our lands, our waters and our very well-being. Across lands, rivers, oceans, climate change, agriculture and cities, all of the projects featured in the pages that follow demonstrate how The Nature Conservancy is answering this challenge. I am optimistic that by working with partners, volunteers and supporters like you, we can create a future where people and nature thrive together.</t>
  </si>
  <si>
    <t>BUILDING HEALTHY CITIES</t>
  </si>
  <si>
    <t>Improving Delhi’s Air Through Cleaner Farming. EACH YEAR, farmers in northwestern India burn some 23 million tons of rice residue in their fields, which, on some days in autumn, can generate almost half of Delhi’s record-breaking air pollution. The Nature Conservancy is working to persuade farmers to stop burning and instead use an agricultural machine called the Happy Seeder to prepare their ground for the next crop. Over the past two years, farmers have put some 16,000 Happy Seeders into operation. Shading Albuquerque’s Heat Island. ALBUQUERQUE’S tree cover of about 10% is low, even for a desert city. And with no relief from shade trees, the city becomes a heat island that’s about eight degrees hotter than nearby rural areas during the day. The Nature Conservancy’s urban conservation program and partners will plant 100,000 trees over the next 10 years. They’ll cool neighborhoods and bring other benefits, like cleaner air. Putting Communities First With Urban Conservation. THE NATURE CONSERVANCY and Center for Whole Communities established a network of 170 members, representing 24 cities, dedicated to improving urban ecosystems and sup- porting equitable outcomes for people. The Cities Network partners with community-based organizations to design, fund and implement conservation projects that reduce heat, improve air and water quality, provide flood protection, and enhance the well-being of residents. CLEANING STORMWATER THROUGH THE CLOUD. THE DIGITAL CLOUD, that is. TNC has created a joint venture with tech company Opti to retrofit stormwater ponds in the Chesapeake Bay watershed with devices that can remotely control the storage and release of water. These controls allow the ponds to better filter water so that cleaner water reaches the bay. Walmart is providing the ponds for the project’s pilot phase. Using Vacant Lots to Teach Job Skills. ACROSS THE UNITED STATES, TNC collaborates with communities to transform vacant lots into green spaces. In Wilmington, TNC supports Delaware Center for Horticulture’s green jobs program, which provides residents with on-the-job training in landscaping and horticulture. Similarly, in Rochester, New York, TNC helps Greentopia, which hires young people to cultivate pollinator flower gardens while gaining business experience by selling bouquets. Studying Nature as Preventative Care. LOUISVILLE, KENTUCKY, can breathe just a little bit easier as TNC and the University of Louisville’s Envirome Institute began planting 8,000 trees and shrubs across the city in fall 2019. The program will test how the trees can filter pollution and protect residents from cardiac disease and other ailments. The Green Heart study will follow 735 local people for several years to provide medical evidence of the value of nature. Restoring Wetlands in Drought-Stricken Chennai IN CHENNAI, INDIA, TNC is aiding in the restoration of urban wetlands to help buffer the impact of droughts and floods—while also improving wildlife habitat. At the Sembakkam Lake pilot project, TNC is removing silt and invasive plants, and building wetlands that will reduce the amount of organic pollution entering the lake by 50% to 70%. Soaking Up Water in America’s Largest Cities IN PHILADELPHIA, TNC worked with community-based organizations, including affordable housing providers, to install green infrastructure that prevents water pollution. In Detroit’s iconic Greater Eastern Market district, TNC helped create a plan that incorporates stormwater management and public green space into the redevelopment of almost 200 acres of land.</t>
  </si>
  <si>
    <t>PROVIDING FOOD &amp; WATER SUSTAINABLY</t>
  </si>
  <si>
    <t>Improving Sustainability on Rented Farms LANDOWNERS who are not farmers own 62% of Midwest farmland, meaning growers are leasing much of the land they farm. The Nature Conservancy is working with partners to help landowners and farmers work together to commit to new conservation practices, ensuring a healthier landscape for growing food and water supplies. New Water Funds Launching in Colombia THE NATURE CONSERVANCY and the Latin American Water Funds Partnership pioneered water funds in Latin America. The programs allow cities to fund protection of upstream water sources, such as forests and rivers, to ensure their own water security. In Colombia, thanks to a new coalition of more than 40 partners, the goal is to impact five priority watersheds by 2022. Global Cooperation Protects Indonesian Fisheries U.S. CONSUMER DEMAND for plate-sized, juvenile snapper is hurting fish populations in Indonesia, the world’s largest source of this valuable fish. Thanks to TNC’s efforts, 14 seafood companies have pledged not to buy immature snapper from Indonesia and instead focus on the more sustainable harvest of larger, adult snappers. Belize Nearly Triples Its Marine Reserves BELIZE announced a bold plan to protect nearly 12% of its waters—almost tripling its marine reserves. TNC played a key role in this effort, lending scientific insights to fishers committed to identifying critical areas for protection. By giving fish room to recover, Belize is securing healthy fisheries across the world’s second-longest reef system. Saving Nature and Expanding Agriculture. SOUTH AMERICA. supplies the world with commodities like beef and soy. Seeing rising pressure to expand farm production into remote forests and grasslands— biodiversity hot spots—TNC and international agricultural partners created Agroideal.org, a powerful online decision-support tool that is proving to help industry balance growth with protection for nature in Brazil, Argentina and, soon, Paraguay. MAPPING SOIL HEALTH TO TRACK PROGRESS ON FARMS FARMERS. are increasingly using the latest in conservation practices to renew soil health while also protecting water quality and capturing atmospheric carbon. To accelerate the adoption of these practices and better focus assistance efforts, TNC and key agricultural partners are using publicly available satellite imagery to map soil conservation trends across large areas in the Midwest. Restoring Australia’s Oyster Reefs. THE NATURE CONSERVANCY’S expertise is driving a bold effort in Australia to restore 60 shellfish reefs in six years. Native oyster reefs were almost wiped out in the early 20th century, but at sites such as Windara Reef, where restoration is underway, new oyster reefs are already fostering diverse marine life. More Fish in the Sea. THE RICH SEAS of Baja California support local fishers and provide over 70% of Mexico’s commercial fishing catch, but only 1 out of 10 fisheries are managed sustain- ably. Over the past three years, TNC and local partners have supported 25 communities in creating no-take fish replenishment zones—allowing populations to rebound. In some of these areas, there have been 30% increases in fish biomass.</t>
  </si>
  <si>
    <t>Deeper, Truer, and Wiser</t>
  </si>
  <si>
    <t>This past year, I had the privilege of sitting with Native American elders and a group of TNC leaders from North America, New Zealand, and the Indigenous Peoples and Local Communities program. Hosting us at the River Forks Ranch, the Nevada chapter had constructed an arbor out of cedar and pine to shield us from the cold morning wind. We sat for three days around a sacred fire at the foot of the Sierra Mountains and were welcomed by the Washoe people in Washoe territory. We spent our days learning about the damage settlers have inflicted on Native people in North America and what we could do for a better future for all. Together we agreed that we needed to break down barriers and work together in a spirit of hope. The rapidly changing environment demands that we work hand in hand to address the challenges to a rapidly degrading world. At TNC, we firmly believe—and our science tells us it is possible—that we can create a world where people and nature thrive together. To succeed, we need to make some significant changes to get the world on a more sustainable path. To jump-start these changes on the scale necessary to avoid a bleak future, we are innovating on our traditional approaches to conservation, finding new levers to effect change in complex systems and working with a host of new and often-unlikely partners. We are focused on four areas: 1) tackling climate change; 2) protecting oceans, lands and water; 3) providing food and water sustainably; and 4) building healthy cities. In these priorities, we are achieving significant results. In North America, our Cumberland deal protected 254,000 acres of working forest in Appalachia that will sequester 5 million tons of carbon. In Mongolia, we helped protect 8.6 million acres of land, surpassing our ambitious goal for 2022. Our FishPath software for sustainable fisheries manage- ment is in high demand by governments in Latin America, the Caribbean and Africa. And in Australia, TNC worked with local and global leaders on crafting Living Melbourne, a plan for a greener city that provides health benefits, smart infrastructure, and a science-based road map to identify, plan and implement the highest-impact conservation projects. Our strength is in our values, in our staff and in our ability to bridge divides. Our successes stem from our people driv- ing change and building a diversity of partnerships essen- tial to achieving our conservation goals. Sitting around that sacred fire in Nevada, one of the elders noted our efforts to do our work “bigger, faster, smarter” and challenged us to also be “deeper, truer and wiser.” Filled with that spirit, I look forward to where we can go—all of us together.</t>
  </si>
  <si>
    <t>Milestones in Mongolia</t>
  </si>
  <si>
    <t>PROTECTING OCEANS, LANDS &amp; WATER</t>
  </si>
  <si>
    <t>Local Land Protection gets a boost. OVER HALF A CENTURY, the Land and Water Conservation Fund—a key federal funding source in the United States for everything from national parks to local athletic fields—has left its mark in all 50 states. But its congressional authorization expired in 2015, and the fund has relied on uncertain stopgap measures. Finally, in 2019, after campaigning by TNC and partners, Congress and the White House permanently reauthorized the fund—helping to secure its future. Turning Coral Reefs Into Classrooms. ACROSS THE CARIBBEAN, three new Coral Innovation Hubs launched by TNC and partners are accelerating large-scale reef restoration, with the goal of bringing millions of corals to life over the next five years. Home to state-of-the-art lab facilities, these science centers also hosted a virtual field trip that helped 171,000 students in 60 countries learn about the importance of saving coral reefs. Protecting the World’s Mangrove Heartland. INDONESIA IS HOME to more than a fifth of the world’s mangroves, which protect coastlines, capture carbon and provide essential habitat for birds and fish. But more than 40% of the country’s mangroves have been lost. Now, Man- grove Ecosystem Restoration Alliance (MERA)—a diverse partnership that engages governments, corporations and local communities—is working to protect and restore nearly 1.25 million acres of mangroves in Indonesia by 2025, starting with the last remaining mangrove forest in the capital city, Jakarta. Saving New South Wales’ Last Wild Wetlands. IN ONE OF THE BIGGEST private conservation purchases in Australian history, The Nature Conservancy bought the Great Cumbung swamp for roughly $39 million. The area contains some of the last large wetlands in the Murray-Darling Basin, the country’s agricultural heartland, where most of the land and water resources are used for crops and livestock. A critical lifeline for water birds like straw-necked ibis and yellow-billed spoonbill, the area is also rich in Indigenous culture. Empowering Indigenous Women to Protect the Amazon. SINCE 2003, TNC has partnered with eight Indigenous groups to manage 12 million acres of the Brazilian Amazon. The work has a special focus on supporting Indigenous women as forest stewards. The Conservancy has helped women of the Xikrin Indigenous People produce babaçu oil, a healthy, traditional food similar to coconut oil that can be sustainably harvested and boost the local economy. REDUCING RISKS FOR WHALES THE NATURE CONSERVANCY. California crab fishers and fishery managers are making the seas safer for whales. In 2019, the group improved an early warning system to reduce the risk of humpback and blue whales entangling themselves in fishing gear. The Conservancy also helped NOAA create online courses about how to respond to entangled whales.</t>
  </si>
  <si>
    <t>Cumberland’s Big New Deal</t>
  </si>
  <si>
    <t>The Nature Conservancy helps protect 253,000 acres of Appalachian forests and prepares a biodiversity hot spot for climate change. IN JULY 2019, The Nature Conservancy announced a massive new land deal that helps conserve a broad swath of forest in the central Appalachian Mountains—a haven for biodiver- sity that scientists predict will become even more valuable as climate change moves the habitable zones of many plants and animals. Together, the purchases total 253,000 acres of working forestland in Kentucky, Tennessee and Virginia. One of the largest-ever land acquisitions led by TNC in the eastern United States, the Cumberland Forest Project showcases a visionary strategy drawing on an array of new tools. It includes transforming industrial forests into biodiverse carbon sinks capable of generating valuable credits on the carbon market—helping the project pay for itself. The Conservancy’s impact investment arm, NatureVest, created a $130 million fund to pursue the purchases. The Conservancy drafted plans to manage the lands for improved biodiversity and to bring in revenues from sustainable timber harvesting, carbon capture and recreational leases. The projects can support local jobs in conservation, forestry and the region’s burgeoning outdoor industry. “This is the largest land deal TNC has completed using investor capital so far, and a model we’ll keep building on to help make the most of our resources and achieve conservation at a new scale,” says Charlotte Kaiser, managing direc- tor for NatureVest. Conservation wins don’t get much bigger than this one, given the area’s exceptional natural resources. Nearly equal in size to Colorado’s Rocky Mountain National Park, the Cumberland Forest Project lands are also connected to protected state and federal forests. parks, and other preserves, all in the heart of the central Appalachians, one of the most biologically rich regions in the eastern United States. Dr. Mark Anderson, TNC’s director of science for the eastern U.S., has identified this part of the Appalachians as a crucial migration corridor for both plants and animals as they move to adapt to climate change. “This project elevates our conservation to a new level,” he says, “a level where we can include resilience to climate change in our decisions about what land to protect.” Anderson and dozens of other TNC staffers have been laying the groundwork for the Cumberland Forest Project for years. “It’s a large enough scale,” says Will Bowling, TNC’s Central Appalachians project director for Kentucky, “that we can aim to have a highly functional landscape here in a hundred years and beyond.”</t>
  </si>
  <si>
    <t>Empowering Communities to Make Their Fisheries Thrive</t>
  </si>
  <si>
    <t>FishPath brings scientific decision-making tools to artisanal fishing fleets across the globe. IN 2015, the fleet of wooden fishing boats that sets out each morning from the Peruvian town of Ancon had been catching less of just about everything—octopus, sea snails and crabs. For these dive fishers, a smaller catch means they earn less—and they needed to find a fix. They started to enact voluntary management measures to recover their fisheries, and then found a solid science partner in The Nature Conservancy, which introduced them to FishPath. It’s an innovative scientific decision-making process designed by TNC to help local communities and govern- ment agencies renew and protect their fisheries. Hundreds of millions of people worldwide rely on fish- eries for their livelihoods. But overfishing and misman- agement are a problem in more than a third of the Earth’s fisheries. Most of those fisheries are unregulated and lack the support of sound science. Collecting information on the status of fish stocks—factors like fish size and reproduction rates—takes time, effort and expertise. For many commu- nities, even basic data collection has been out of reach. Plus, there’s no one-size-fits-all approach that will work on spiny lobsters in Africa, red snapper in Mexico and whelks in Rhode Island. FishPath is a program where TNC staff help communities evaluate the distinctive features of their fishery, as well as any available data, and then suggest options for manage- ment. “For many small-scale fisheries, FishPath opens a window for them to get concrete plans in place,” says Carmen Revenga, TNC’s sustainable fisheries strategy lead. “It gives them a path forward.” An important part of FishPath is building trust with local fishers and supporting communities as they manage their own fisheries. In Ancon, local fishers worked with TNC staff to craft a community-based fishery manage- ment plan that included setting size limits and temporarily closing some local fishing spots to allow populations to rebound. Those decisions, paired with leadership and market incentives, helped improve the populations and local catch of snails and crabs in just one year. Between TNC and partners, FishPath is being used in about a dozen countries around the world. The program is guiding manage- ment of similar dive fisheries in Chile, queen conch fisheries in the Bahamas and coral reef fisheries in Hawaii, and it’s also at work in Kenya, Seychelles, Micronesia, Indonesia and Australia.</t>
  </si>
  <si>
    <t>TACKLING CLIMATE CHANGE</t>
  </si>
  <si>
    <t>Helping African Communities Get Paid for Preserving Land. THE HADZABE, a hunter-gatherer tribe in northern Tanzania, secured tenure to 79,000 acres of traditional hunting grounds with help from TNC and partners. This paved the way for the sale of carbon credits from forests protected by the community. The $300,000 in revenue is sending children to school and employing wildlife rangers—earning the Hadzabe the UN’s prestigious Equator Prize. A New Insurance Program for Reefs REEFS SHELTER fisheries and protect coastal communities from storms, but they can be damaged by hurricanes. Along the coast of Mexico’s Yucatán Peninsula, TNC worked with hotels, governments and universities to create an innovative trust, funded by state taxes and tourism fees, that purchased the world’s first insurance policy to finance coral-reef and beach repair after severe storms. Raising Climate Awareness in China TO RAISE awareness of global warming and its impact on oceans, TNC cosponsored the Elysium Epic Trilogy photo and video exhibition in Beijing, Shanghai and Chengdu, China. The exhibition featured artwork from expeditions to the Arctic and Antarctic oceans, and the western Pacific, and was viewed by over 100,000 visitors in 23 days. PROTECTED FOREST GENERATES CARBON CREDITS. THE NATURE CONSERVANCY’S lush Valdivian Coastal Reserve in Chile protects one of the last remaining temperate rainforests on Earth. After halting deforestation in the 124,000-acre reserve, TNC developed Chile’s first certified carbon credit project. The project has now avoided an estimated 580,000 tons of CO2 emissions—equivalent to taking more than 120,000 cars off the road for a year. CEOs Speak Out on Climate THE CEO CLIMATE DIALOGUE is a bold new coalition built by industry and select nonprofits—including TNC—to advocate for smart climate legislation. The group issued an urgent public call to enact long-term federal climate policy, including an economy-wide price on carbon. And in November, they brought their unifying message to Capitol Hill. Nature Inspires at Climate Week NYC NATURE TOOK center stage at this year’s Climate Week NYC, which was held in conjunction with the UN Climate Action Summit. Thanks largely to the Nature4Climate coalition TNC helped initiate, more than a third of the 200- plus climate events focused on using nature as a solution to fight climate change. During the summit, 65 countries committed to net-zero carbon emissions by 2050.</t>
  </si>
  <si>
    <t>In order for TNC to deliver conservation at scale globally and meet the urgency of our mission, innovation must be embedded in all that we do. Our people must be empowered to try new ideas and ways of working. We must utilize the best data and latest technology creatively to inform and support our work. Our processes and organizational structures must be sufficiently nimble to take advantage of opportunities to achieve lasting conservation at scale. We are working closely with our colleagues worldwide to improve our operations, tapping into the expertise and innovation found in every corner of TNC. Expanding on our history of solving complex problems, we are approaching challenges through a systems lens, by understanding the dynamic nature of the challenges we aim to address and adapting as we go. We recognize that our people are our key strength and that diversity is core to leading innovation. This is translating to greater investments in developing our people and in hiring and retaining a diverse, highly engaged team. We have launched a number of programs designed to expand our collective skill sets and put into practice new ways of effectively leading in an increasingly interconnected world. We have developed technology and processes that provide easier access to the conservation and financial information most relevant to evaluating the effectiveness of our conservation and fundraising initiatives. This allows us to determine the best investment opportunities for driving conservation at scale and helps us collaborate more efficiently, sharing knowledge and experiences globally. We are focused on embedding Our Values of Integrity Beyond Reproach, One Conservancy, Respect for People, Communities and Cultures, Tangible Lasting Results, and Commitment to Diversity into everything that we do. These are our bedrock and they are critical to TNC achieving the same level of excellence in how we work as we do in what we achieve for conservation. I am inspired by your commitment as team members, partners and supporters, and by your drive to find new ways to make a meaningful impact on conservation. Thank you for all that you do to make powerful change happen in the world.</t>
  </si>
  <si>
    <t>Passion Drives Innovation</t>
  </si>
  <si>
    <t>This is my first year as chair of TNC’s global board of directors, but I have been deeply involved with our organization since 2004, when I first joined the board of trustees for the Alaska chapter, and later when I joined the global board in 2011. I chose TNC as the conservation organization I wanted to commit more time to for many reasons, but most importantly because we use science, common sense, community partnerships and nonpartisan policy work to achieve our mission. I believe in TNC. I believe that our colleagues, partners and supporters are making a huge difference in the world to conserve the critical lands and waters on which all life depends—and to find innovative solutions to the complex challenges we face. Growing threats from climate change, environmental destruction and habitat loss require us to respond with urgency and at scale to create a more sustainable future. I believe TNC can rise to this challenge. TNC has taken on bold, innovative initiatives and part- nerships to pilot new ways of doing conservation on a massive scale. This year, we’ve launched new projects that we hope will inspire more people to adopt and incorporate sustainable practices. From Mongolia to Canada, strong partnerships with government leaders and Indigenous communities have helped protect tens of millions of acres in 2019. Innovative financing and conservation strategies advanced new approaches to help slow climate change in the U.S. And in Peru, we have piloted new ways to spread sustainable fisheries management practices around the world. These projects demonstrate that conservation at scale— executed with innovative partnerships and strategies—can be done. But we cannot do it without you and your support. Please join us as we work to make an even bigger impact in 2020 and beyond. With sincere gratitude,</t>
  </si>
  <si>
    <t>Siting Wind Energy Right</t>
  </si>
  <si>
    <t>As demand for renewable energy in the United States increases while costs drop, opportunities to develop wind and solar power are growing. The Great Plains region stands to become the country’s wind powerhouse, while tapping into the sun’s power can be accomplished across the country. But not every acre of land is a good fit for renewables. So in 2019 The Nature Conservancy created new interactive maps to help states and big power purchasers identify sites for future renewable energy projects, while also protecting nature. Building off more than 60 years of conservation science and planning expertise, TNC’s interactive Site Wind Right map shows where the development of low-impact wind energy can be accelerated across the central U.S. This award-winning mapping shows that states, communities and companies can develop wind power while still protecting flyways for migratory birds and prairies for pronghorn antelope, burrowing owls and prairie chickens. Further west, to help California meet its ambitious 100% clean energy goal, the Conservancy’s Power of Place study shows how 11 Western states can share affordable renewable power while still protecting habitat and prime agricultural lands. A state agency task force is already using the study to plug into renewable energy on the ground. By factoring in nature from the outset of energy planning, TNC is proving there’s a clear pathway to clean, affordable, low-impact energy for people and nature.</t>
  </si>
  <si>
    <t>Empowered to Innovate</t>
  </si>
  <si>
    <t>THE NATURE CONSERVANCY raised more than $1.055 billion in total revenue and support in 2019. This includes nearly $600 million in private support, similar to the three prior record-setting years for the organization excluding an extraordinary gift of $165 million in 2018. Thanks to our strong financial position, we were able to deploy more than $752 million on conservation programs, land purchases and conservation easements in 2019. In addition to the success of our fundraising efforts, in 2019 we bolstered our balance sheet through the refinancing of $100 million in long-term debt using a creative funding structure that significantly lowered our capital costs. Additionally, in 2019, the management of our long-term investment portfolio produced returns in excess of our bench- marks, which served to help support the long-term prospects of the business while also allowing for further spending in support of our mission. While programmatic efficiency dipped to 71.2% in 2019, down from 74.2% in 2018, this is in a range we find broadly acceptable, as we expect some fluctuations in this metric due to the cyclical nature of conservation-land-purchase activity. The financial results shown here are derived from TNC’s audited June 30, 2019 consolidated financial statements, which have received an unqualified opinion. The Conservancy’s completed, audited financial statements can be obtained online at nature.org/annualreport or by calling (800) 628-6860.</t>
  </si>
  <si>
    <t>Helping Melbourne Create a “Greenprint” for Nature</t>
  </si>
  <si>
    <t>IN A CITY consistently ranked among the world’s most livable, Melburnians take pride in their green community full of birds, urban trees and parks. But Melbourne is growing fast, and new neighborhoods haven’t always incorporated the parks and forests for which the city is known. The Living Melbourne plan—a “greenprint” for how and where nature can help make the city more sustainable, for both people and wildlife—represents a collaboration among more than 30 communities, agreeing on common values and goals. “Melbourne needed a plan to... sustain [its] livability for people and nature,” says Cathy Oke, councillor for the city of Melbourne. “We have to have a coordinated strategy to manage it across the entire metropolitan area.” The Living Melbourne plan uses spatial data technology to analyze existing forest resources, and also offers guidance to local leaders and community groups on how to work together to advocate for, and finance, more nature in the most beneficial places. The plan calls for efforts to protect and restore natural areas—on both public and private land—to increase forest cover in Melbourne’s districts by up to 10%, and it will be guided by maps that show the most impactful locations for conservation. Now, Melbourne is a world leader in planning for urban nature to protect biodiversity as well as human health.</t>
  </si>
  <si>
    <t>Training for New Green Jobs in Atlanta</t>
  </si>
  <si>
    <t>ATLANTA BOASTS the highest percentage of urban tree canopy coverage among large U.S. cities. But it is a rapidly growing metropolis that is also home to the nation’s most extreme economic disparity. Working at the nexus of these realities, The Nature Conservancy and HABESHA, Inc., a Pan-African organization that cultivates leadership in youth and families, created the Urban Green Jobs program. Forty-five residents— mostly from Thomasville, a historic African American community on the city’s south side— have participated in the paid training program that teaches about green-space management, urban agriculture and other conservation topics from industry experts. “This is a tight-knit community that has rallied to find solutions to flooding, inequitable access to quality green spaces and the need for jobs,” says Ayanna Williams, TNCs Healthy Cities director in Georgia. “The program offers paid training and internships so that Thomasville Heights residents can become competitive in the growing green workforce industry.” Participants apply their newfound expertise through activities such as leading stream cleanups and plant- ing trees to better manage stormwater runoff and improve public green spaces. To date, 64% of participants have found employment or launched entrepreneurial ventures, following the program. The Conservancy is considering similar programs for other cities.</t>
  </si>
  <si>
    <t>Helping African Cities Conserve Land for Water Security</t>
  </si>
  <si>
    <t>IN AFRICA, The Nature Conservancy developed a pair of ambitious water funds—and has many more in the works. Water funds, intro- duced by TNC and partners to locales around the world, are programs that help urban water users pay for upstream forest and waterway restoration that boosts the downstream supply of clean water for homes and businesses. In 2015, TNC established a water fund that is supporting 28,000 farmers to save water along the Upper Tana River, a main water source for Nairobi’s 4 million people. Then in 2018—the same year Cape Town, South Africa, came perilously close to running out of water—TNC launched the Greater Cape Town Water Fund. The water fund is removing invasive, thirsty and highly combustible tree species such as pine and acacia, which consume about a sixth of Cape Town’s water supply. The effort will not only free up some 14.5 billion gallons of water for Cape Town each year but also reduce the risk of wildfire and restore native wildlife habitat. TNC, together with several partners, is now developing water funds for a half dozen other cities across Africa.</t>
  </si>
  <si>
    <t>Pacific Nations Pledge New Transparency in the Tuna Market</t>
  </si>
  <si>
    <t>EIGHT PACIFIC ISLAND nations came together with support from The Nature Conservancy in April to boldly commit to full transparency in their national tuna fisheries. The Technology for Tuna Transparency Challenge, led by the Federated States of Micronesia, is an initiative of historic proportions. For the first time ever, developing countries have committed to 100% transparency in their entire tuna fisheries by 2023 through on-board observers and state-of-the-art electronic monitoring. These nations are truly ocean states with waters that sweep across the western and central Pacific Ocean. They control around half the planet’s skipjack tuna catch— the planet’s most commonly canned fish—meaning the momentum of their collective actions ripples through a global industry. This is a huge win for the oceans and people. Better oversight means foreign vessels can’t take more than their fair share, so more revenue goes back into Pacific Island communities. And vessels can’t get away with illegal fishing or reckless bycatch of sensitive species such as sea turtles. It is long past time to bring fisheries monitoring into the 21st century—successful transparency could transform seafood sustainability in the Pacific and beyond.</t>
  </si>
  <si>
    <t>Increasing Ocean Protection by 15% in 10 Years</t>
  </si>
  <si>
    <t>IN 2019, The Nature Conservancy announced a campaign to increase marine conservation zones around the world by 15% within a decade. But protecting marine resources takes money, and many coastal countries are deeply in debt. In response, TNC launched a financing program called Blue Bonds for Conservation that tackles the problem from both ends. First, TNC arranges the purchase of part of a country’s national debt, using funds from investment banks. Then, simi- lar to refinancing a home, the debt is restructured with more favorable interest rates and longer repayment terms. This in turn frees up funds to pay for national marine conser- vation programs. To be eligible for Blue Bonds, a country must commit to protecting a portion of its marine areas, with a target of 30%. Seychelles is working to finalize a marine protection for an area totaling the size of Germany. The Conservancy has identified dozens of coastal and island countries with potential for the first round of 20 debt conver- sions. Over the next two decades, the program could generate as much as $1.6 billion for marine conservation.</t>
  </si>
  <si>
    <t>6.5 Million Acres Protected in Canada</t>
  </si>
  <si>
    <t>FOR MORE THAN A DECADE, The Nature Conservancy offered key support in the creation of Canada’s newest protected area, Thaidene Nëné—6.5 million acres of beautiful forest, lakes and a new national park reserve. Wolves, bears, lynx and iconic herds of free-ranging caribou are all found in the protected area, located below the Arctic Circle in the Northwest Territories. But most importantly, Thaidene Nëné protects the traditional homelands and ancestral rights of the Łutsël K’é Dene First Nation. The Nature Conservancy and its Canadian affiliate, Nature United, helped the Łutsël K’é Dene achieve their conservation vision by sharing technical expertise, supporting a variety of community-led development programs and raising funds that will enable them to manage the land. The community will co-govern Thaidene Nëné with federal and territorial governments in an unprecedented partnership that sets a new global standard for conservation. Thaidene Nëné, together with the neighboring Thelon Wildlife Sanctuary, will protect an ecological system spanning more than 18 million acres, creating one of the largest terrestrial protected areas in North America.</t>
  </si>
  <si>
    <t>Helping States Win on Climate</t>
  </si>
  <si>
    <t>Helping States Win on Climate. IN THE UNITED STATES, where climate change is often portrayed as a partisan issue in national politics, leaders from coast to coast are joining the movement toward clean energy at the state level. With encouragement from TNC, seven states recently adopted ambitious goals for clean energy and limiting green- house gas emissions. New York: Electricity will come from 100% carbon-free energy sources by 2040 and achieve net zero greenhouse gas emissions by 2050. Washington: All of the state’s electricity will come from clean energy sources by 2045. California Lawmakers approved a legal mandate of 100% zero-carbon electricity by 2045, with a renewable energy milestone of 60% by 2030. Colorado: A new successful energy bill includes a reduction of at least 90% in state greenhouse gas emissions by 2050. Maine: Passed legislation to reduce greenhouse gas emissions by 80% and source 100% of its electricity from renewables by 2050. Nevada and Maryland Both committed to generate 50% of their electricity from renewable resources by 2030.</t>
  </si>
  <si>
    <t>Highlights: North America</t>
  </si>
  <si>
    <t>BIGGER FASTER SMARTER Conservation Reimagined 2018 Annual Report</t>
  </si>
  <si>
    <t>Engaging Emerald Edge indigenous communities. The Emerald Edge is the largest intact coastal temperate rainforest on Earth, spanning 100 million acres in Southeast Alaska, coastal British Columbia, and Washington state’s Olympic Peninsula. It’s home to more than 50 indigenous communities, whose culture and livelihood are rooted in these lands and waters and whose stewardship is crucial to its future. To succeed, we’re putting the priorities of indigenous and local people first—investing in youth generating new wealth and long-term economic resources, and creating new peer connections across the region so that people can learn from and inspire each other. A community-led initiative in Canada supported by TNC, the Supporting Emerging Aboriginal Stewards (SEAS), enables transformative and lasting conservation by engaging indigenous youth and reviving traditional stewardship. Reaching more than 450 students per year, SEAS connects youth of all ages to their traditional lands and waters, as well as their culture, language and traditional role as stewards. Collaboration with indigenous partners and guardians in Canada to create the Indigenous Guardians Toolkit: a free and open online platform for indigenous communities to learn, share and connect about their on-the-ground stewardship work. Economic development with Spruce Root, a non- profit lender with a mission to assist Southeast Alaska's people and businesses to reach their full potential through loan capital and support services that promote economic, social, cultural and environmental resiliency. Expanding Great Bear's Scope. Building on more than a decade of transformative change in the Great Bear Rainforest, the Canadian affiliate of The Nature Conservancy is supporting indigenous-led marine management to create a sea-to- summit conservation corridor spanning 46 million acres of land and water along the British Columbia coast. The project helps to fulfill a commitment of Canada’s federal government to protect at least 10 percent of its marine and coastal areas by 2020. We have already seen early success: Our support of the Marine Plan Partnership for the North Pacific Coast (MaPP), led by indigenous First Nations in partnership with the British Columbia government, has laid the foundation for a new model of collaborative marine management. Securing sea turtles on the Gulf coast. The Kemp’s ridley is the smallest and most critically endangered of the five sea turtle species that inhabit the Gulf of Mexico. North and South Padre Island off the coast of Texas provide prime nesting habitat for the species. TNC has conserved more than 25,000 acres in the South Padre Island region since 2000. By early 2019, we’ll add more than 6,000 acres in the largest conservation deal on South Padre Island in nearly 20 years, tapping mitigation funding from the Deepwater Horizon oil spill. While the northern and southern tips of Padre Island have been developed, the 90 miles of beach on which these tracts sit represent some of the largest remaining privately owned land on the world’s longest barrier island. A federal fix for wildfire fight Longer and more catastrophic wildfire seasons have become a new normal around the globe. In the United States, a policy fix was needed in order for the federal government to keep up with the increasing need for wildfire suppression while not taking funds from other critical forest restoration and conservation priorities. TNC led a four-year campaign for a federal funding bill to give Congress the ability to allocate up to an additional $2.95 billion each year to pay for major fires through 2027. We then rallied our executives, board mem- bers and state trustees to advocate for the bill’s passage, which was successful. Mapping the sea’s coral reefs By combining TNC expertise and using the latest technology in satellite and hyperspectral imagery, we are creating the first-ever high-resolution maps of coral reefs and coastal habitat throughout the Caribbean. This will inform coral reef conservation efforts in ways never before possible. Along with Planet, a company specializing in state-of-the-art satellite imaging technologies, and the Planet and Carnegie Airborne Observatory, an aircraft with hyperspectral imaging sensors, we are piloting a new level of coral understanding in the Caribbean—providing never-before-seen detail that can support smarter planning and decision-making. Guiding landowners to conservation options. The Nature Conservancy tracks every parcel of land we would like to see protected in Hawaii. Even if it will never become a TNC pre- serve, we work to match the landowner with the right agency and the right funding so that it receives the best long-term care. Recently we played a leading role in advocating for the transfer of 10,000 acres of native forest on the Big Island of Hawaii from McCandless Ranch to the Hakalau Forest National Wildlife Refuge. The land had been the number one national acquisition priority of the U.S. Fish and Wildlife Service for the past three years. Ensuring ongoing lottery funding for nature TNC was a leading partner of a coalition that worked to get the Colorado Lottery reauthorized by the state legislature in 2018. Reauthorization was among our highest priorities because the lottery—and funding for Great Outdoors Colorado (GOCO)— was scheduled to end in 2025. The lottery is the sole funding source for GOCO, and reauthorization makes sure that funding continues through 2049 to invest in land protection, open spaces, and wildlife. Many of TNC’s land protection projects and preserves in the state have been funded through GOCO, including Carpenter Ranch, J.E. Canyon Ranch, and Medano Zapata Ranch. Undoing dam damage for the Delaware. A team of partners led by TNC succeeded in removing the Columbia Lake Dam, an 18-foot-high, 330-foot-long barrier that has for more than a cen- tury degraded water quality and blocked fish passage in the Paulins Kill, the third largest New Jersey tributary to the Delaware River. The dam’s effects were so negative that it was ranked in the top 5 percent of nearly 14,000 dams prioritized for removal in the Northeast. The completed $7 million dam removal and subsequent river restoration will allow people to enjoy better recreational opportunities and shad to swim freely to their spawning grounds for the first time in 109 years. A partnership for wildlife and carbon Bridgestone Americas, Inc. donated 5,763 acres to TNC. The property, now known as the Bridgestone Nature Reserve at Chestnut Mountain, is located on the Cumberland Plateau, about 80 miles east of Nashville, Tennessee, and provides habitat to more than 100 species of conservation concern, including the golden eagle, the eastern slender glass lizard, the barking treefrog and the green salamander. The new reserve will include low-impact public access with connector trails to other protected lands in the area. The Conservancy will manage a carbon sequestration project on the property that is expected to offset carbon emissions of Bridgestone Tower, the company’s corporate headquarters in downtown Nashville.</t>
  </si>
  <si>
    <t>Reimagining our conservation future</t>
  </si>
  <si>
    <t>FOR DECADES many of those dedicated to the protection of the natural world imagined conservation as an eternal trade-off between people and nature. Farmers, ranchers and corporations were the enemy, despite our dependence on the products and services they provided. And emphasis was on saving pieces of the places we love and fencing them off from people. In truth, we owe a great deal to those efforts, but the reality we face today requires us to reimagine how we can safeguard the nature we love and depend upon from a burgeoning global population, a growing middle class and forces like climate change. The Nature Conservancy partnered with the University of Minnesota and 11 other organizations to ask whether it is possible to achieve a future where both people and nature thrive. The research paper, “An attainable global vision for conservation and human well-being,” published last year in Frontiers in Ecology and the Environment, presents a scientific test of our vision for a future where abundant, healthy ecosystems and thriving human communities coexist. To answer this question, we compared what the world will look like in 2050 if economic and human development progress in a “business as usual” fashion and what it would look like if instead we join forces to implement a sustainable path, applying existing solutions to the challenges that lie ahead. These scenarios let us ask, can we do better? Can we design a future that meets people’s needs without further degrading nature in the process? Our answer is yes, but it comes with several big ifs. There is a path to get there, but matters are urgent—if we want to accomplish these goals by midcentury, we’ll have to dramatically ramp up our efforts now. The next decade is critical. Furthermore, changing course in the next 10 years will require global collaboration on a scale not seen perhaps since World War II. The widely held impres- sion that economic and environmental goals are mutually exclusive has contributed to a lack of connection among key societal constituencies best equipped to solve interconnected problems—namely, the public health, development, financial and conservation communities. This has to change. The notion of development versus conservation is simply untrue. Over the past several years, TNC has been actively engaged on all fronts to establish and refine a shared conservation agenda that addresses current and future realities and makes manifest a world where people and nature thrive together. Internally, we see it as an evolution, not a revolution. We continue to rely upon and build from strategies and values that were there from the start. Many continue to see us as a large American land trust, and indeed we continue to protect natural lands, only now focusing on efforts of much larger scale. And we have extended those protection strategies to rivers, coasts and oceans. But truth be told, we were never just a one-trick pony. Early on, we worked actively as a partner to governments and sought to influence policy in our areas of expertise. We also successfully engaged the corporate sector four decades ago when others considered it anathema to conservation. All along, the benefit to human well-being of our work were an unspoken and unheralded byproduct. It’s impossible to work hand in glove with landowners, including farmers and ranchers, whose livelihoods are inextricably linked to land protection without understanding the connection. And as we expanded beyond the U.S., first to Latin America and the Caribbean, then to Asia-Pacific and Africa, we recognized that in the developing world the union between people and nature is undeniable. Today, we’ve moved that intrinsic relationship between people and nature to the forefront, recognizing scientifically that time is running out to make the changes necessary to ensure that both can thrive. How we grow our food and fish our oceans, how we stabilize our climate, and how we make our expanding cities more accommodating and dependent on nature’s services are as essential to our mission now as buying land was in the 1950s. The pages that follow provide a taste of the many actions TNC is taking regionally to tackle the chal- lenges that face nature and people in the 21st century. From ensuring clean fresh water in Africa to inspiring sustainable fisheries in the Pacific; from partnering with indigenous communities to secure more than a third of Australia’s landmass to helping Balkan nations safeguard Europe’s last free-flowing rivers; from restoring Brazil’s Atlantic Forest to successfully lobbying the U.S. Congress to adequately fund wildfire control—these 2018 achievements are the tip of the iceberg in TNC’s coordinated efforts on five continents to help ensure a healthy natural world for people and nature. We do this with the support of our members, donors, governments and corporate partners. We do this with our fellow conservation and humanitarian NGOs, and with world, state and community leaders. We do this for wildlife, for farmers, ranchers and fishers, for the communities of Kenyan savannas and the densely populated cities of India. We do it for our sons and daughters and generations to come. We do this for the physical, mental and emotional well-being that nature provides and inspires.</t>
  </si>
  <si>
    <t>Philanthropy enhanced</t>
  </si>
  <si>
    <t>THE ORIGIN OF THE WORD “philanthropy” dates to the early 17th century and literally means “love of mankind.” Modern definitions refer to “an altruistic concern for human welfare” or “a gift made for human- itarian purposes.” Astonishingly, the core meaning of philanthropy excludes reference to our natural world. The Nature Conservancy’s mission—to conserve the lands and waters upon which all life depends— aggressively enhances the fundamental meaning of philanthropy beyond its original frame. We recognize and embrace the heartfelt belief that the welfare of mankind is inextricably intertwined with the health of our planet; to love mankind is, without doubt, to love nature. Throughout TNC’s history we have relied upon this enhanced version of philanthropy to achieve our mission. Generations of donors have generously and enthusiastically supported projects, strategies, science and all manner of organizational investments. Indeed, this year we raised a record $791 million from thousands of supporters—from $25 members up to the largest single gift of private philanthropy in our history—$165 million from Jack and Laura Dangermond to acquire a magnificent stretch of the California coast (see page 6). We deeply value each and every act of generosity; it is your loyal commitment, your philanthropy, that propels TNC. As a membership organization, we continuously enhance how people choose to support their love of nature and humanity, staying abreast of generational changes in giving. For millennials, it’s not their grandparents’ ways of giving. Our membership program is aggressively testing donation methods from live, face- to-face solicitation to strategic, participatory digital engagement, ensuring that the culture of philanthropy that sustains us adapts to changing technology and personal preferences. In just four years, online giving, for instance, has doubled and now represents 22 percent of our overall membership revenue. Beyond individual philanthropy, we are expanding engagement with the corporate sector. We were a pioneer back in 1973, when we negotiated a corporate gift of 49,000 acres that became the core of the Great Dismal Swamp National Wildlife Refuge. That action opened the door for environmental NGOs to seek support from the business world. Today we partner with companies around the world to both influence their practices and encourage direct financial support for innovative strategies, like tackling climate change and providing food sustainably. Once again, philanthropy enhanced. As an example, we have helped bring together global companies like Cargill and Bunge to reduce the negative effects of agriculture in Brazil’s Amazon and Cerrado, as we engage such companies’ philanthropic arms to support NGOs that are finding and testing innovative strategies. In the coming years, we will expand our corporate collaboration dramatically. We can’t just point the finger at business for its impact on the natural world; we need to fully engage corporations—and their financial resources— in developing solutions. Perhaps the most revolutionary enhancement we’ve recently added to our philanthropic capabilities is around impact investing. Impact investing, in our case, allows donors to complement their direct giving by investing capital in innovative conservation deals. In 2014, TNC established a groundbreaking new program, NatureVest, that structures investment opportunities to support conservation. Investors seek a return on their investment, which for many allows them to then reinvest that capital in other such opportunities. Such money-back philanthropy opens the door to a wide range of new capital sources aimed at investing in nature. In this report, two such projects developed in collaboration with the NatureVest team are the groundbreaking debt-for-conservation conversion in the Seychelles (see page 47) and the stormwater abate- ment model established in the District of Columbia (see page 35). In fiscal year 2018, the TNC board approved six transactions representing a potential $1.6 billion in investment capital that can demonstrate a new way to finance land and ocean protection, a sustainable food and water supply, and efforts to build healthy cities and tackle climate change. No doubt the future will see even more creative ways to steadily enhance philanthropic support for conservation. The growing scope and scale of our work demand it. Generous donors are using all sorts of resources, including stock, real estate, art and antiquities, business interests and even livestock and commodities like soybeans to fund gifts for con- servation. Meanwhile, our tried-and-true approaches con- tinue to generate excellent results. Last year we celebrated the 25th anniversary of our Legacy Club—those dedicated TNC supporters who have chosen to extend their giving beyond their lives by remembering us in their wills and estate plans. We are eternally grateful for these bequests that alone represented 17 percent of our donated income last year. Your legacy lives on. All philanthropy is deeply personal, anchored in one’s values and beliefs. The act of giving is fundamentally a manifestation of who we are and what we care most about. As supporters of TNC, we share beliefs about the profound importance of the environment; we feel a sense of urgency, a need to be bold and aggressive, to steadily innovate and reimagine conservation. Now is the time to stand up, not to stand by—because the welfare of humanity absolutely cannot be separated from the welfare of our planet. It is all one, and we are all in it together. Thank you.</t>
  </si>
  <si>
    <t>Advancing our mission...bigger, faster, smarter</t>
  </si>
  <si>
    <t>TEN YEARS AGO, I arrived at The Nature Conservancy from Wall Street, ready for a new challenge: to make the world a better place. It might seem glib, but that’s exactly what I found. Every day I come to work, I roll up my sleeves, and I get to dig in with my colleagues on our four priorities: protect land and water, tackle climate change, provide food and water sustainably, and build healthy cities. Together, these four areas make up TNC’s Shared Conservation Agenda—our North Star for conservation efforts. My job allows me to witness in action the significant progress we are making toward these very ambitious and important goals. What’s more, I get to work alongside the most dedicated and inspiring people I’ve ever met. I can’t help but feel optimistic. On the other hand, I want to be a realist. I don’t want to be naive. All around the world, environmental organizations like TNC face some very serious political headwinds, and the nature of our work is only becoming more difficult and more complex. To tackle these enormous, challenging goals we have to work bigger, faster and smarter. TNC has done the science. We’ve run the numbers. We know that a sustainable world is possible if society makes big changes now. And at TNC, we have the responsibility to help lead the way. By applying what we’ve learned from 68 years of conservation experience, collaborating with experts across sectors and taking our work to a global scale, we really can make a difference. On the land and water protection front, that means focusing on truly big, transformative projects—like our record-setting acquisition of a crucial, unprotected stretch of California’s coast, which includes rare woodlands and marine habitats (see page 6). It also means acknowledging that a lasting protection strategy doesn’t end with close of sale. To that end, we’ve formed landmark partnerships with indigenous communities to strengthen their roles in protecting their land and water on a continental scale. We also support our land trust allies to take on local efforts. To tackle climate change, we cannot wait for U.S. federal leadership to have a change of heart—we have to work faster. Time is not on our side. TNC is forming partnerships with those who are ready to act at the city and state level and leveraging that action to have a global impact. And we are demonstrating how nat- ural climate solutions work on the ground from Indonesia and Tanzania to here in the Americas. This work is a powerful example of local action with global reach (). Feeding a growing world population without sac- rificing nature requires us to work smarter and accelerate the development, testing and expansion of technology. We’re working with partners to develop tools that enable farmers and ranchers to use water more efficiently, prevent nutrient runoff and produce more on less land. This technology revolution is also empowering fishers around the world to track their catch from ocean to table with a goal to make the world’s fisheries more sustainable (see page 56). And as people move to urban areas at an unprece- dented rate, we are employing nature itself to improve quality of life and reduce pollution in cities around the world. Stormwater runoff, for instance, is the fastest-growing source of pollution in our rivers and estuaries. We are developing policy and finance solutions to rapidly scale up green infrastructure in places as diverse as China and the U.S. (). Furthermore, city dwellers will become greater advocates for nature when they see its positive benefits immediately around them. And they will be healthier too—thanks to the ecosystem services nature provides, such as protection from sea level rise and extreme weather, filtered air to breathe, and clean water to drink. We all have important roles to play to create a sustainable future for generations to come. At TNC, we’re walking the talk by bringing our diverse and dispersed teams together to tackle our ambitious goals and achieve our shared conservation agenda. It’s one of the many reasons I am so proud to lead this organization. But the reality is, we need more people and resources on our side. We need more supporters like Jack and Laura Dangermond, whose $165 million donation to protect the former Bixby Ranch was the largest single philanthropic gift we’ve ever received. The indigenous communities who are the traditional owners and stewards of these arid lands have partnered with TNC and others for this massive conservation effort. We also need more members and volunteers who con- tribute what they can to causes they care about—and lend their time and expertise to advocate for nature. And importantly, we need more diverse voices around the world to let leaders know that a healthy natural world is not a luxury—it’s a necessity. On behalf of TNC, thank you for your support. Together we can all work bigger, faster and smarter to create a world in which people and nature thrive.</t>
  </si>
  <si>
    <t>Highlights: LATIN AMERICA</t>
  </si>
  <si>
    <t>Protecting one of the world’s last intact forests. The government of Peru established Yaguas National Park in the Peruvian Amazon. Roughly the size of the New York metropolitan area, the new park will prevent the loss of about 1.5 million tons of carbon over the next two decades. The Nature Conservancy supported this initiative through policy advocacy and raising awareness about the area’s ecological and cultural importance. As Peru’s former Prime Minister Mercedes Aráoz put it, the park “will not only conserve a natural sanctuary, which is home to unique species, but also generate opportunities for indigenous families.” Demonstrating sustainable ranching in the Andes. An additional 1,100 ranchers joined the sustainable ranching project undertaken by TNC and partners in Colombia. Using a healthy agricultural systems approach that focuses on increas ing production while preserving natural assets—the water, soil and rich biodiversity that make productivity possible—farmers are restoring habitat while increasing production, profits and climate resilience. Six years of partnership have resulted in more than 4,000 ranchers adopting this new farming paradigm, a 17 percent increase in milk and/or beef production and a reduction of 1 million tons of greenhouse gas emissions. Biodiversity monitoring on farms has registered 479 species of birds—more than half as many bird species as all of the United States! Reforesting a nation TNC played a leading role in designing ForestAR 2030, a new platform that unites six ministries to boost Argentina’s economy and environmental sustainability through massive reforestation. This pioneering initiative will help mitigate climate change and position Argentina in the global forestry market. The goal is to reach 2 million hectares (more than 4.9 million acres) of forested land by 2030. The platform is underpinned by scientific guidelines—provided by TNC— which show that reforestation is one of the most efficient nature-based, low-cost solutions for mitigating climate change and meeting Paris climate agreement commitments. An economic case for restoring the Atlantic Forest. The Mantiqueira Restoration Project is an initiative that brings together stakeholders from 284 Brazilian municipalities located near Brazil’s biggest markets—the states of Sao Paulo, Rio de Janeiro and Minas Gerais—to build a forest restoration network. TNC and our partners collaborated to design and implement a training program for residents on forest restoration and agroforestry systems using Atlantic Forest plants. Our goal is to enable the restoration of 1.2 million hectares (2.9 million acres) while showing that reforestation can create jobs and grow the economy. Implementing electronic traceability for fisheries. With TNC’s support, leaders of the 500-member National Fisher’s Cooperative in Belize adopted ThisFish, an electronic traceability system and a 2018 Techstars Sustainability Accelerator winner, to improve sustainability and livelihoods. Many of the cooperative’s members are from small fishing communities that have relied on lobster and conch fishing for generations. Members will benefit from the new seafood sourcing technology, which allows the cooperative’s staff to electronically track production by landings to individual fishers and regions and keep a product inventory. The data will be used to make informed decisions and empower fishers to become better stewards of the sea. Securing fresh water for a nation’s capital The water extracted annually from Mexico City aquifers is more than double their recharge, while 2 million residents have occasional access to tap water to meet their basic needs. Agua Capital (Mexico City’s water fund) will improve water management and catalyze conservation in targeted watersheds and forests. Mexico City has made its water fund a cornerstone of its Resilient Cities strategy. The water fund’s seven members—TNC, Mexichem, Citibanamex, Coca-Cola FEMSA, FEMSA Foundation, Grupo Modelo, and HSBC— are providing seed capital for start-up costs and an 800- hectare restoration pilot. Breaking the link between soy and deforestation TNC released Agroideal, an online tool that creates transparency for the Brazilian soybean supply chain. The free tool analyzes up to 18 indicators of social and environmental risk and economic opportunity to help companies drive agriculture responsibly into previously cleared areas without disturbing the remaining natural ecosystems. The tools initially covered Brazil’s Cerrado and expanded cover to Amazonia and the Argentinean Chaco. The tool reinforces the Cerrado Manifesto, an urgent call to action from Brazilian nongovern- mental organizations to ensure soy and beef don’t contribute to deforestation, signed by a growing coalition of global companies and investors. FishPath enables fishers to be sustainable Peru’s artisanal fisheries are unregulated, resulting in the risk of overfishing and declining stocks. FishPath, developed by TNC and partners, is an engagement process and decision-support tool that helps local fishing communities assess, monitor and manage coastal fisheries. In collaboration with Peru’s Ocean Institute, TNC applied FishPath to assess chita (Peruvian grunt) stocks and identified the most effective rules for the fishery, including a yearly no-take season for chita during the peak of reproductive activity. FishPath also is being applied to assess five other commercially vital species. Its success has extended to produce stock assessments and management strategies for fisheries at a national scale.</t>
  </si>
  <si>
    <t>TEN YEARS AGO, I arrived at The Nature Conservancy from Wall Street, ready for a new challenge: to make the world a better place. It might seem glib, but that’s exactly what I found. Every day I come to work, I roll up my sleeves, and I get to dig in with my colleagues on our four priorities: protect land and water, tackle climate change, provide food and water sustainably, and build healthy cities. Together, these four areas make up TNC’s Shared Conservation Agenda—our North Star for conservation efforts. My job allows me to witness in action the significant progress we are making toward these very ambitious and important goals. What’s more, I get to work alongside the most dedicated and inspiring people I’ve ever met. I can’t help but feel optimistic. On the other hand, I want to be a realist. I don’t want to be naive. All around the world, environmental organizations like TNC face some very serious political headwinds, and the nature of our work is only becoming more difficult and more complex. To tackle these enormous, challenging goals we have to work bigger, faster and smarter. TNC has done the science. We’ve run the numbers. We know that a sustainable world is possible if society makes big changes now. And at TNC, we have the responsibility to help lead the way. By applying what we’ve learned from 68 years of conservation experience, collaborating with experts across sectors and taking our work to a global scale, we really can make a difference. On the land and water protection front, that means focusing on truly big, transformative projects—like our record-setting acquisition of a crucial, unprotected stretch of California’s coast, which includes rare woodlands and marine habitats (see page 6). It also means acknowledging that a lasting protection strategy doesn’t end with close of sale. To that end, we’ve formed landmark partnerships with indigenous communities to strengthen their roles in protecting their land and water on a continental scale. We also support our land trust allies to take on local efforts. To tackle climate change, we cannot wait for U.S. federal leadership to have a change of heart—we have to work faster. Time is not on our side. TNC is forming partnerships with those who are ready to act at the city and state level and leveraging that action to have a global impact. And we are demonstrating how nat- ural climate solutions work on the ground from Indonesia and Tanzania to here in the Americas. This work is a powerful example of local action with global reach (see page 28). Feeding a growing world population without sacrificing nature requires us to work smarter and accelerate the development, testing and expansion of technology. We’re working with partners to develop tools that enable farmers and ranchers to use water more efficiently, prevent nutrient runoff and produce more on less land. This technology revolution is also empowering fishers around the world to track their catch from ocean to table with a goal to make the world’s fisheries more sustainable (see page 56). And as people move to urban areas at an unprece- dented rate, we are employing nature itself to improve quality of life and reduce pollution in cities around the world. Stormwater runoff, for instance, is the fastest-growing source of pollution in our rivers and estuaries. We are developing policy and finance solutions to rapidly scale up green infrastructure in places as diverse as China and the U.S. (see page 34). Furthermore, city dwellers will become greater advocates for nature when they see its positive benefits immediately around them. And they will be healthier too—thanks to the ecosystem services nature provides, such as protection from sea level rise and extreme weather, filtered air to breathe, and clean water to drink. We all have important roles to play to create a sus- tainable future for generations to come. At TNC, we’re walking the talk by bringing our diverse and dispersed teams together to tackle our ambitious goals and achieve our shared conservation agenda. It’s one of the many reasons I am so proud to lead this organization. But the reality is, we need more people and resources on our side. We need more supporters like Jack and Laura Dangermond, whose $165 million donation to protect the former Bixby Ranch was the largest single philanthropic gift we’ve ever received.</t>
  </si>
  <si>
    <t>Highlights: ASIA PACIFIC</t>
  </si>
  <si>
    <t>Rural communities empowered through phone app. With funding from the NetHope 2017 Device Challenge, The Nature Conservancy has leveraged the rapidly expanding use of smartphones to better connect remote villages. So far, more than 160 villages (totaling more than half a million people) can share strategies for improving forest management and their livelihoods. A recent government push for social forestry will further empower villages to protect forests from overlogging, palm oil plantation expansion and other threats. Forest protection is a key component of Indonesia’s efforts to reduce emissions under the Paris Agreement to combat climate change. Inspiring adoption of sustainable fisheries technology Eight Pacific Island nations cooperatively manage more than half of the global skipjack tuna catch. One of the eight—the Federated States of Micronesia—pledged to implement electronic monitoring and human observers on all industrial fishing vessels operating in its waters by 2023. This marks the first time a developing state has made this level of commitment and they have challenged their island neighbors to adopt the same standards. Micronesia’s commitment bolsters TNC’s work across multiple countries to advance sustainable fishing practices. Conserving one-third of the nation’s landmass. With generous funding from the BHP Billiton Foundation, TNC and partner organizations are collaborating on the 10 Deserts Project. Covering one-third of the country of Australia, the project aims to build environmental resilience across the arid lands of Australia’s Outback. This new, formal collaboration of indigenous land managers and conservation groups has the distinction of being the largest indigenous-led conservation network in the world. Examining the benefits of oyster reef restoration. With support from J.P. Morgan and the China Global Conservation Fund, TNC is applying our shellfish restoration expertise to a new project in Hong Kong. Oysters are ecosystem engineers that play a tremendous role in coastal protection, and Hong Kong oysters in particular have incredible water-cleaning capabilities. The project in partnership with others supports a longstanding aquaculture industry and cultural heritage—oysters have been an important commodity in the Pearl River Delta for 700 years. Project results will help us understand the environmental, social and economic impacts of restored oyster reefs. Innovative digital platforms promote conservation TNC and Happy Elements, a leading digital entertainment company in Asia, worked together to raise public awareness about protecting China’s Yunnan snub nosed monkey—one of the world’s most endangered primates. Through an online game, we reached more than 156 million people within the first week of the awareness campaign. The campaign was shared more than 10 million times on WeChat and was also picked up by mainstream media such as the Chinese news outlet Xinhua. Mapping a path forward for vast grasslands. Spanning 80 percent of the country, Mongolia’s grasslands generate livelihoods for 200,000 families of nomadic herders. TNC’s data-driven assessments have identified the most critical areas for conservation and helped inform the designation of 26 million acres of national and local protected areas—an area the size of Kentucky. Now we are positioned to continue partnering with herder communities on sustainable land management and ensuring that government agencies protect the places that matter most for people and nature. Building a sustainable seafood market in the Coral Triangle. TNC assisted a tribal group of 10,000 artisanal fishers on the island of Manus in Papua New Guinea to implement a management plan across their entire seascape and create a model for sustainably harvesting sea cucumbers. The new harvest model, which utilized NatureVest’s innovative financing, resulted in the export of 1.5 tons of this highly sought-after but threatened delicacy to Hong Kong, representing a 2.5-fold profit increase. The community is investing these returns into their sustainable business model. New South Wales wetland target of TNC-led partnership. TNC is leading a consortium of four organizations dedicated to the stewardship of Gayini Nimmie-Caira—the largest remaining area of wetlands in Australia’s Murrumbidgee Valley. The consortium includes the tribal council of the Nari Nari people, the land’s traditional owners. The Nari Nari are playing a critical role in the management of the property. Together, we are planning how agriculture, rural communities, indigenous people and nature can thrive in a landscape of global conservation significance.</t>
  </si>
  <si>
    <t>Highlights: Africa</t>
  </si>
  <si>
    <t>Coffee farmers conserve soil and water. The Upper Tana-Nairobi Water Fund helps secure water in and around Nairobi, which gets 95 percent of its water from the Tana River. TNC and water fund partners are working with more than 20,000 farming households—one in four of which is headed by women—throughout the watershed to reduce erosion and water use. As part of this effort, more than 8,000 farmers received Rainforest Alliance certification for their coffee crops and therefore earned higher prices per pound. To receive this internationally recognized designation, farmers must meet rigorous environmental standards. Seeking sustainable wood fuels Wood fuel is one of Africa’s most significant environmental and health threats: Respiratory infections, mainly from smoke inhalation, are a leading cause of death, and more than half of Africa’s forest degradation is a result of fuel demand. In response, TNC launched the Sustainable Wood Fuels Program. We are partnering with the Kenya Forestry Research Institute to scientifically test efficient charcoal kilns and sustainable sources like native bamboo. If we identify viable alternatives that could be adopted by Kenyan families, the next phase will be working with partners across the continent to take this to scale. Conservation carbon credits TNC is working to secure resource ownership and improve revenue flow for local communities to ensure that Tarangire’s woodland ecosystem is protected for people and wildlife. A new 30-year contract between partner Carbon Tanzania and Makame Wildlife Management Area (WMA) will guide the distribution of carbon sequestration revenues, which depend on successful habitat protection and sales of the resulting carbon credits. These revenues are projected to start in 2019 and to eventually cover all the WMA’s expenses. Greater Cape Town water fund launched Cape Town, South Africa, became the poster child for water security last year when predictions were being made that “Day Zero”—when freshwater supplies would be depleted—was on the near horizon. Rainfall and water conservation postponed those predictions, but a new water fund, established with TNC’s support, seeks a longer-term solution. As a first step, a team of local women was hired to remove thirsty, non-native trees such as acacias that are on a critical aquifer water supply area. Securing a vast inland desert oasis TNC launched a new project in partnership with the National Geographic Okavango Wilderness Project, and the Permanent Okavango River Basin Water Commission. Our goal is to protect the Okavango Delta’s source waters, which are an important resource for nearly 1 million people and feed a unique inland habitat that is home to the world’s largest elephant population. Though the Okavango basin remains largely intact, looming infrastructure threats call for urgent action. TNC is bringing our expertise in watershed planning and conservation finance to the effort. Island nation protects 81,000 square miles. A landmark debt-for-conservation swap in 2016 brokered by TNC and partners is now yielding real results on the ground and in the water. The Republic of Seychelles has officially designated the first 15 percent of its exclusive economic zone—the marine area that the nation controls— in two new marine protection areas, an area larger than the island of Great Britain. Their commitment is to protect 30 percent by 2020 to ensure sustainable use of resources, buff er the islands from the effects of climate change and serve as a model for other island nations around the globe. A new Oceans Authority will be established to ensure strong protection of these new areas.</t>
  </si>
  <si>
    <t>A forested path to a stable climate</t>
  </si>
  <si>
    <t>CLIMATE CHANGE knows no geopolitical boundaries. Today, climate change stands as the single greatest threat to our planet. Absent federal leadership in the U.S. currently, The Nature Conservancy has joined forces with governments, private enter- prise and others in all 50 states to advance policies and practices that demonstrate nature-based solutions and help ensure we meet obligations codified in the Paris Agreement. Some state-based endeavors are far-reaching. TNC has been a key partner with the state of California in establishing its landmark carbon market over the past two decades. California polluters buy a specified amount of permits to reflect greenhouse gases they are allowed to emit. An innovative policy move led by TNC created a new way for companies to meet a portion of their emissions standards by purchasing carbon offsets from sustainably managed forest projects. TNC is now helping the California carbon market fund dozens of forest conservation projects across the country. One example is a 5,500-acre preserve on Vermont’s northern border, part of a larger matrix of unfragmented forestland. Burnt Mountain is Vermont’s first and largest forest carbon project eligible for the California carbon market. Early estimates suggest that the parcel will yield more than 236,772 credits in the first decade (1 credit = 1 metric ton of carbon), an equivalent benefit of removing 38,000 cars from the road. The carbon storage project is also anticipated to generate $2 million in revenue over ten years. Burnt Mountain also happens to be TNC’s newest acquisi- tion in the Northeast Kingdom. Intact and healthy forests like those protected at Burnt Mountain clean our air, remove pollutants, improve water quality and slow the pace of climate change by storing carbon. Creating a carbon project here allows us to bring the benefits of those trees to the market. TNC has also partnered with governments to invest in a $1 billion carbon fund through the Forest Carbon Partnership Facility. This fund is designed to demonstrate large-scale carbon finance opportunities and will see more than 185 million carbon credits gen - erated from tropical forest conservation across 19 countries between now and 2025. Science indicates that nature can provide more than a third of the emissions reductions we need between now and 2030 to keep the global temperature rise below 2 degrees Celsius. Beyond the U.S., TNC is spearheading forest carbon efforts with partners worldwide, from Tanzania (see page 46) to Chile and China, where TNC has implemented more than 27,000 acres of forest carbon-offset projects, including planting 24 million tree seedlings, which should sequester 2.6 million metric tons of carbon dioxide within 60 years. Our latest expansion of the forest carbon model is blue carbon, recognizing that coastal wetlands— tidal marshes, seagrass meadows and mangrove forests—sequester billions of tons of carbon from our atmosphere at concentrations up to five times greater than terrestrial forests.</t>
  </si>
  <si>
    <t>A Capital Development</t>
  </si>
  <si>
    <t>Making cities more livable and hubs for pollution prevention. Cities that use nature-based solutions can enhance people’s well-being and reduce the pollution generated by cities’ millions of inhabitants. By midcentury, two of every three people on Earth will live in a city. This massive human migration from rural to urban is unprecedented in human history. TNC's focus on reimagining cities as places where both people and nature thrive has benefits that ripple out to the lands and waters surrounding urban areas. By creating healthy communities that foster a deeper human connection to nature, we will improve lives for city dwellers and inspire an ethic of stewardship. After decades of population decline, Washington, D.C. is now a growing city again, as its skyline of construction cranes can attest. The city has a checkered past with the Potomac and Anacostia rivers. Rain runs off roofs, rushes across petroleum-polluted roads and parking lots, carrying chemicals, garbage and animal waste into surrounding waterways. More than 3 billion gallons of stormwater runoff and raw sewage flow into the district's rivers each year, making it the fastest-growing source of water pollu - tion in the Chesapeake Bay. Like many cities, Washington has a mandate to address stormwater runoff. But the district has a unique advantage: innovative regulations on new construction that allow for cash flow generation. There are two important components to these regulations. First, developers are required to address the stormwater runoff caused by their new construction and renovation projects—but they can take care of half of these abatement requirements by purchasing stormwater retention credits from offsite green infrastructure projects. That’s where we get demand for the projects. Second, properties throughout the district—both new and old construction—can install green infrastructure projects, like rain gardens, that generate credits. They can sell these credits back to developers to generate revenue and recoup their costs. There’s your supply. Washington’s progressive regulations also facilitate partnerships with diverse organizations that can make big conservation gains. In this case, a religious organization, a conservation group, civil engineers, construction contractors, scientists, asset managers and impact investors all came together to address the common goal of reducing stormwater runoff. TNC is building similar alliances in cities around the world, from Los Angeles, Philadelphia and Providence in the U.S. to the burgeoning metropolis of Shenzhen, China, to create replicable urban conservation models. With nature as our ally, we aim to improve the quality of life for more than a 100 million people in cities around the world by 2025 and build a movement for nature-based solutions so that people and nature thrive together.</t>
  </si>
  <si>
    <t>Ensuring Water Security Expanding a proven model to four continents</t>
  </si>
  <si>
    <t>N THE YEAR 2000,The Nature Conservancy embarked on an experiment in Quito, Ecuador—to create a mechanism for urban water users to pay upstream landowners to use good farming practices and to conserve or restore natural areas that protect water at the source, rather than pay for expen - sive industrial filtration. We call these water funds. The benefits were manifold: reliable clean water for city dwellers, renewed health of the surrounding landscape and waterways—for people and wildlife— and generation of income for good land stewards. Thanks to the creation of the Latin American Water Funds Partnership, the concept rapidly spread across Latin America, and has further expanded to the U.S., Africa, Australia and Asia. Around the world, 2.1 billion people lack access to safely managed drinking water. Furthermore, major cities, like Sao Paulo, Brazil and Cape Town, South Africa, have teetered dangerously close to running out of freshwater altogether in recent years (see page 47). Climate change is contributing to drought conditions just as urban expansion has reduced the forests and other ground cover crucial to holding and filtering water. In the much-depleted Atlantic forest, inland of Sao Paulo, TNC is accelerating a massive reforestation effort that will help secure the city’s fresh water supply as well as fulfill a significant portion of Brazil’s carbon reduction commitment. Similarly, in Nairobi, Kenya, one of Africa’s fastest-growing cities, TNC and local partners launched the Upper Tana-Nairobi Water Fund to reduce erosion from the expansion of farms and tea plantations on the outskirts of the city. And in arid Arizona, an innovative water fund has been established for the Salt and Verde Rivers, part of the Colorado River Basin. Here, tests are being conducted to see if farmers switching to crops with water needs that better mirror the river’s seasonal flows can yield crops and businesses that benefit from the transition. TNC is working with 60 water funds around the world, in different stages of development and opera - tion. But we estimate that roughly 690 cities serving more than 433 million people globally—have the poten - tial to fully offset water treatment costs through investment in conservation alone. This year, TNC has launched a Water Fund Accelerator Pilot Project to test the feasibility of expanding the rate of new water fund development to 45 per year. We also introduced a Water Funds Toolbox to share our knowledge and aid partners and others in launching new projects with or without TNC involvement.</t>
  </si>
  <si>
    <t>California Dream In Pursuit of Wide Open Spaces</t>
  </si>
  <si>
    <t>There’s no place like it on Earth. Eight miles of pristine Southern California coastline. Nearly 25,000 acres of grassland, oak and cypress forests, chaparral and coastal scrub. Home to 14 endangered species. It’s been referred to as “the last perfect place in California.” The Nature Conservancy purchased this land last year thanks to Jack and Laura Dangermond, philanthropists, conservationists and co-founders of Esri, who made a transformative and timely philanthropic gift of $165 million to the organization. This private donation is the single largest philanthropic gift in TNC’s history. Located where the cold-water currents of the Northern Pacific collide with the warmer waters of the Santa Barbara channel, the property’s unique location makes for a very rare opportunity to study the convergence of four unique ecoregions and seven habitats in one place. Acquiring and protecting this “crown jewel” coastal property has been a top conservation priority for decades. Under TNC’s protection, it will never be developed. Collaborating with key partners and stakeholders, TNC has embarked on a comprehensive planning process to understand all that is contained on the 25,000 acres, how to bring it into balance and protect the various resources from ecological, cultural and historical perspectives, and to develop a comprehensive plan that will shape the long-term use and management of the new preserve. The preserve is also a living piece of California history. It continues as a working cattle operation as it has for the last century, and provides protection to sacred sites of the Chumash. The land will give scien- tists a rare look at how wildlife and natural systems adapt unfettered to climate change, sea level rise, wildlife movements and other pressing issues for California and the world. The Jack and Laura Dangermond Preserve is indic- ative of the scale toward which TNC now directs its protection efforts worldwide. Conserving lands and waters requires efforts at a scale unimaginable earlier in our history. From the vast arid lands of Australia to Canada’s Great Bear Rainforest, from the miles of ocean surrounding the Seychelles islands to the free-flowing rivers of the Balkans in Europe, TNC is committed to building innovative partnerships and employing diverse strategies with local communities and stake- holders, governments and many others to protect the health of lands and waters on which all life depends— and at a scale that matters.</t>
  </si>
  <si>
    <t>Transforming operations</t>
  </si>
  <si>
    <t>The Nature Conservancy’s ambitious vision requires that we work smarter and with greater urgency than ever. That’s why in operations we’re doing everything we can to make it easier to get conservation done everywhere we work. We’re developing technology that provides quick access to conservation and financial information and enables practitioners to evaluate the effectiveness of our initiatives as they progress. We’re streamlining our financial systems and processes so that resources get to priority projects faster. We’re improving the ways we connect internally to maximize collaboration and knowledge sharing, and we’re evolving the way we manage risks to keep pace with a rapidly changing global environment. Operations is also transforming the way we communicate with and motivate the public to support our mission by helping lead the overhaul of our online platform, nature.org, and the development of other digital communication platforms. We are also investing deeply in the TNC team. Our people must have the skills and abilities to help us succeed in a challenging environment that requires that we work more globally and collaboratively than ever. Beyond our robust diversity, equity and inclusion program, we are building a continuous learning culture to grow stronger leaders to deploy for our greatest priorities. Transforming how TNC works to make it easier to get conservation done is vital, but not an easy task. From our finance, human resources, IT and diversity teams to legal, risk, ethics, and internal communications, we have asked for strategies, structures, systems and skills to evolve, and evolve fast, to better meet TNC’s needs. Our people have risen to the occasion and are all committed to meeting TNC’s ambitious goals at this pivotal time for our world. Through the generosity of our donors we are able to make investments that are critical to transforming how we work so that TNC can deliver on its goals. Six years ago I joined TNC because it’s an organization that can execute against its important mission. I have the fortune of working with nearly 4,000 colleagues worldwide who prove every day their commitment and ability to change the world. I look forward to what we can do in the future in collaboration with each other, our supporters and partners worldwide.</t>
  </si>
  <si>
    <t>Powering Green Tech Accelerating Technology for Nature</t>
  </si>
  <si>
    <t>Our world is seeing a revolution in the ways great companies deliver traditional services and products. Former startups like Lyft, Airbnb and Spotify have harnessed technology to rapidly create entirely new markets or disrupt existing ones. Imagine if we could apply this model to save the planet. That’s the motto of Techstars, a Colorado-based firm dedicated to developing and capitalizing promising technology startup businesses. This year Techstars teamed up with The Nature Conservancy for a first- of-its kind partnership to identify entrepreneurs with commercially viable technologies to solve the greatest challenges facing nature and people. With the world’s population projected to grow to 10 billion people by 2050, entrepreneurs in the Techstars Sustainability Accelerator will be challenged to refine technology that can be rapidly scaled to help provide food and water sustainably and tackle climate change. Over the next three years, TNC and Techstars will accelerate 30 such potential ventures that promise to serve the partners' highest conservation priorities. A rigorous three-month residency includes intensive collaboration and mentoring with leaders in science, business, finance and other disciplines, resulting in a “demo day” to showcase their technologies to potential investors for subsequent funding rounds. White boards captured the evolving concepts of these ambitious altruists as they dug-in with those who helped inform their thinking and refine their strategies. StormSensor is creating the world’s first smart urban watersheds by providing customers with the information they need to identify, track, predict and prevent pollution and flooding in real time. FlyWire’s patented video technology provides fishers and managers with the tools they need to effectively assess and certify their fisheries are operating sustainably. ThisFish is a global provider of seafood traceability software that improves efficiency and increases trust and transparency in seafood supply chains. Lotic Labs is an environmental data science platform to drive the water sector to become more sustainable in the face of climate change and weather volatility.</t>
  </si>
  <si>
    <t>Highlights: India</t>
  </si>
  <si>
    <t>Demonstrating river restoration in the Central Highlands. The Narmada River flows through the Central Indian highlands, a Global Priority Landscape for tiger conservation as it supports more than 30 percent of India’s tiger population. The river also provides water, food and livelihoods to more than 25 million people. TNC has scientifically identified locations along Narmada’s riverbanks where reforestation efforts will have the highest benefits for people, biodiversity and the river. We are using this science to implement a reforestation project along a 3-mile stretch of the Narmada. Our long-term vision is to catalyze reforestation along the entire length of the river by providing this tried and tested reforestation model to state policy-makers, businesses, nongovernmental organizations and local communities. Piloting urban wetlands restoration in Chennai. India is experiencing increasing urban migration; and cities are witnessing rapid, unplanned development at the cost of the environment and natural resources. Chennai—one of the largest cities in South India—has lost or degraded more than 85 percent of its wetlands in the last three decades. The Nature Conservancy is working with partners to implement science-based lake restoration, starting with a pilot project at Chennai’s Sembakkam Lake. We aim to create guidelines to inform the efforts of various stakeholders, particularly city government, which has prioritized the restoration of 200 lakes across Chennai.</t>
  </si>
  <si>
    <t>For the third consecutive year, The Nature Conservancy raised a record amount of private funding. That, together with returns from our investment portfolio of 9.0 percent, allowed us to grow spending on operations by 5.9 percent and further invest in our capital project work around the globe. From a balance sheet perspective, our strong operating results, combined with the significant increase in conservation land gifts, resulted in an increase in our total net assets as of June 30, 2018, to $6.6 billion which represents a 6.05 percent increase from the prior year. Programmatic efficiency (74.2 percent) was significantly higher than the prior fiscal year (66.8 percent) due to a major increase in conservation land purchase activity. This increase, though, highlights the cyclical nature of the conservation land business, and we expect to see continued fluctuation in this metric in future years. The financial results depicted here are derived from TNC's audited June 30, 2018, consolidated financial statements, which contain an unqualified opinion. The Conservancy’s completed, audited financial statements can be obtained online at nature.org/annual report or by calling (800) 628-6860.</t>
  </si>
  <si>
    <t>Reimagining conservation on a global scale</t>
  </si>
  <si>
    <t>The Nature Conservancy remains rooted in the basic mission and values that have driven us since that first conservation action at Mianus River Gorge outside New York City. But as our knowledge of nature and how to safeguard it has evolved, and as the world has changed in those 60-plus years, we have stepped up to be as ambitious as our mission requires. Protecting the lands and waters on which all life depends demands that we now work bigger, at the scale that nature compels, faster, to outpace the world’s destructive forces, and smarter, tapping the innovation and technol- ogies that promise solutions in a rapidly changing world. An annual report is an opportunity to stop and assess, but also demonstrate how the past is prologue. In the pages that follow, we hope to inform about the year just completed, but also inspire with a vision of where we are going with your support.</t>
  </si>
  <si>
    <t>Highlights: Europe</t>
  </si>
  <si>
    <t>Repowering a region’s pristine rivers. The Balkans are home to Europe’s last remaining free-flowing rivers. The region is rich in biodiversity and steeped in cultural heritage, but also on the brink of a hydropower development of potentially thousands of projects. We are bringing TNC’s expertise in renewable energy and conservation planning to encourage diversification of renewable power generation through better, environmentally sound siting. The Conservancy recently welcomed representatives from a number of Balkan countries to Wyoming for a study tour of wild and scenic rivers. Attendees heard from multiple experts about the mechanics of the Wild and Scenic Rivers Act and the positive impact it has had on ecosystems, communities and economies.</t>
  </si>
  <si>
    <t>We Choose a Conservation Pathway to the Future</t>
  </si>
  <si>
    <t>2017 Annual Report Our World Our Story</t>
  </si>
  <si>
    <t>At The Nature Conservancy, our strength has always come from our ability to innovate and adapt. We got our start by protecting land threatened by development, and later moved into new areas, including marine and freshwater protection. As threats to our mission have changed, we’ve changed, too. Climate change, rapid population growth and growing pressure on natural resources have all contributed to a time of rapid and necessary evolution at TNC. As we respond to a rapidly changing world, it’s essential that our strategies remain grounded in solid science. So we recently asked our science team to step back and look at the big picture. We asked: Between now and 2050, can we really have it all—a future where people get the food, energy and economic growth they need without sacrificing nature? Good news: The answer is yes. If—and it’s a big “if”—we do things right. Two Paths To do things right, we need to know what we’re up against. So we asked our senior scientists to establish a set of base assumptions—realistic projections for expected growth in global population, gross domestic product, and demand for food and energy between now and 2050. Then they looked at two likely outcomes for nature and people. We’ll call these “business as usual” and the “conservation pathway.” The “business as usual” scenario assumes that human- kind carries on as usual, taking insufficient measures to save the planet. This is a dire path. The world warms by 3 degrees Celsius—exceeding recommendations set forth in the Paris agreement; 5 billion people have trouble breath- ing because of polluted air; 84 percent of fisheries are wiped out; and only 8 percent of lands are protected. Now let’s look at the “conservation pathway.” Here, the science projects a much better scenario. The planet warms, but not as much. Bad air affects some 1 billion people— much fewer, but still too many. All global fisheries will be sustainable, and double the amount of land will be protected—a much better outcome for biodiversity. At TNC we feel we are morally obligated to do everything we can to help the world shift from “business as usual” to the “conservation pathway.” It won’t be easy. But we are confident that it can be done. The Nature Conservancy’s Role What can TNC do to help put the world on the path to sustainability? Where can we make the biggest difference? What challenges align with our experiences, resources and know-how? These are the questions my colleagues across the organization have focused on over the past year. In the end, working with our scientists, program leaders and volun- teers from across the organization, we settled on five priorities—the areas where TNC is best positioned to make a measurable and meaningful impact: Protect Lands and Waters Protecting land and water at scale always has been—and always will be—our bread- and-butter work. It’s what brought many of us, including me, to TNC. Now we’re also using new tools, like impact capital, to unlock new sources of funding for this work. And we’re using strategies like Development by Design to transform the way governments and businesses site, design and operate infrastructure in a way that minimizes environmental harm. We’re setting the bar higher than we ever have before. If we do this right, we’ll protect more nature in the next five years than we have in the last 66. It’s ambitious, but I think we can do it. Tackle Climate Change From fieldwork to federal policy, TNC has long been a leader in tackling climate change. Take, for example, our work protecting forests, from Colorado to Brazil, to sequester more carbon from the atmosphere. We’ve also worked on restoring ecosystems, like coral reefs and sand dunes, to help people and nature adapt to extreme weather events. And we’ve been on the ground influencing international climate negotiations. But several years ago, we decided we needed to do even more. That’s why we’re ramping up efforts to drive smart climate and energy policy. We’re using innovative finance to drive large-scale investments in a wide range of nature-based climate solutions. And all 50 of our U.S. state chapters are pursuing bipartisan, practical solutions for a prosperous and cleaner future. Provide Food and Water Sustainably By 2050, demand for food is expected to grow by 55 percent, as more people enter the middle class and transition to protein-rich diets. By working with farmers, ranchers, fishers and water managers, we think it’s possible to meet that demand in a climate-smart and environmentally friendly way. In the Amazon, for instance, we’re working throughout the production chain to demonstrate how farming and ranching can increase production without clearing more land. And in fisheries around the world, we are applying technology to track and ensure that catches are sustainable, while creating protected areas where fisheries can recover. Build Healthy Cities Urban conservation work is critical to building a more sustainable future. Soon, three-quarters of the world’s population will live in cities. And we want city residents to be on nature’s side. That’s why we’re now working in 25 cities around the world to demonstrate how nature can address urban challenges—like stormwater runoff, air pollution and the heat island effect—in a cost-effective way. We want to show decision-makers, from city hall to local businesses, that nature is key to building sustainable, flourishing cities. Connect People and Nature. The Nature Conservancy has always been known for our pragmatic, inclusive style of conservation. We’re proud of the partnerships we’ve built with businesses, governments, indigenous peoples and local communities. But we need even more people on our side. From expanding our work with the health and development sectors to engaging a greater diversity of people in our work, we’re ramping up our efforts to help more people understand the many ways nature improves our lives. To achieve the goals associated with these priorities, we are aligning our globally dispersed organiza- tion behind them. The stakes are so high that we have no choice but to ask each operating unit to make its maximum contribution to these priorities. We’re coming together as never before to move ahead as one team. This is what gives me great optimism as we face the challenges ahead. What follows in these pages is a glimpse at actions we’ve proudly achieved in the past year toward these five priorities. It’s just a sampling of the hundreds of ongoing projects in the 72 countries where we work. We’re also giving you a look into the future at a handful of efforts that are just off the drawing board. We want you to see the continuity of what we’re accomplishing now and how we want to push the envelope going forward. As supporters of our work, you are at the vanguard of moving beyond “business as usual” to a transformative “conservation pathway,” where we can truly achieve our mission to protect the lands and waters on which all life depends.</t>
  </si>
  <si>
    <t>Strengthening Louisville’s Green Heart</t>
  </si>
  <si>
    <t>The people of Louisville, Kentucky, are proud of its identity as a city of parks. Verdant nature, courtesy of Frederick Law Olmsted, weaves through its graceful old neighborhoods. Because of the confluence of geography and industry, it’s also a city where the air quality is considered dangerous at least 10 days every year. It’s a city where those who live in wealthier, greener neighborhoods live a decade longer than those in heavily paved neighborhoods only a few miles away. And it’s a city where rates of asthma, cardiac disease and diabetes exceed national averages—so much so that the region has earned the nickname “The Coronary Valley.” Jennifer Nunn is a native of Louisville and is the community liaison with the Institute for Healthy Air, Water and Soil, a key partner with The Nature Conservancy and others in the Green Heart Project. “I was born in Louisville and grew up here. I live in Oakdale, one of the neighborhoods affected by the Green Heart Project. It’s an older, working class, racially mixed neighborhood built after World War II. The houses are close together, and there aren’t many trees, except some in people’s backyards. We were hard hit by the recession, and recovery has been slow, with lots of foreclosures and abandoned houses. “I have a blended family; between my partner and me we have three girls, a boy and two cats. I was hired for this role because I’m part of the community. People here know me, they know my voice—they trust me. People have not been engaged like this before; they may be skeptical, so my presence can open doors. I feel fortunate that I can now align my work with my values. “We hope to demonstrate that trees can have a positive impact on people’s health, but we may not see that right away. People aren’t necessarily aware of the environmental problems, but they all want to see a safer, healthier neighborhood. “Planting trees creates an opportunity for the community to come together. Our neighborhood will look nicer. People will spend more time outside. It will likely improve the value of our homes. My biggest hope is that people get to know one another better and the connections among people grow stronger.” Establishing Benchmarks for a Landmark Study It has long been suspected that urban trees are good for people in cities. We know scientifically that trees do indeed produce oxygen, remove harmful particulate matter pollution from the air and reduce “heat islands” from mineral-based building materials. We also know that there is an observable correlation bet.ween urban tree cover and the health and longevity of city dwellers. The maps here demonstrate what we already know. The top map shows where the urban tree canopy is flourishing in Louisville, Kentucky, and where it is sporadic. The middle map indicates where “heat islands” are most intense. And the bottom map demonstrates the life expectancy range across the city. The Green Heart Project area represents neighborhoods of relatively limited tree canopy, high to moderate heat island effect and a lower life expectancy than much of Louisville. We now want to test the hypothesis that the rapid addition of trees will not only improve the local environs, but also reduce particulate matter air pollution to improve the health of those who live in the project area. By testing the health of 700 residents regularly over five years, we will know empirically if the reforestation of cities can have a measurable, positive impact on human health and well-being. The Future Over the coming year, TNC, with the University of Louisville and several local partners, will plant as many as 8,000 trees and shrubs in the city, all located in places where science indicates they will have the most benefit for human health. Medical researchers with the Green Heart Project will follow 700 people for five years, testing the impact that living near nature has had on their health. That data will help TNC shape urban planning around the world, transforming city trees from a luxury item to critical public health infrastructure. Trees can serve as physical barriers to pollution, but they also filter fine particulate matter pollution from auto exhaust and industrial sources with their leaves, trapping particles that are so tiny that they can pass directly into the bloodstream and exacerbate cardiac disease. The Institute for Healthy Air, Water and Soil, a Green Heart partner, often compares the project to vaccination: It’s preventative care, ensuring that a person’s neighborhood isn’t working against their heart medication or asthma inhaler.</t>
  </si>
  <si>
    <t>Tapping Technology to Transform Fisheries</t>
  </si>
  <si>
    <t>Nearly 60 percent of all fisheries around the world are being overfished or are in decline. Marine wildlife—particularly vulnerable animals like sharks, rays, seabirds, turtles and marine mammals—and the habitats on which they depend are also in steep decline. In addition, fish and other seafood are a vital source of key nutrients for more than 3.1 billion people and provide direct or indirect livelihoods for 10 to 12 percent of the world’s population. Despite our dependence on the oceans for food, we know very little about how many fish remain in the sea. Thomas Kraft is a founder of Norpac Fisheries Export, a successful processing and distribution business dedi cated to accountability, responsibility, traceability and sustainability. He is a partner with The Nature Conservancy in its efforts to employ traceability methods in Pacific fisheries: “My background is as a CPA. I didn’t initially plan to work in the seafood industry. I got into it because I grew up in the Pacific Northwest and was always interested in marine resources, and I had a client in the seafood industry. I began by developing a swordfish export operation in Hawaii back when there were few regulations. I witnessed the depletion of several local fisheries and the threats to cetaceans and sea turtles and came to realize that I was part of the problem but hadn’t even realized it. “That led me to develop a fish-traceability system in 2004. Our system can tell you where any given fish came from, who has handled it, how long it’s been in our facility and where it’s going. When I was looking to expand my work, I wanted to avoid what I had experienced in Hawaii, and I ended up talking with TNC’s Chuck Cook and Peter Maus. “We were able to apply our traceability system to begin a fisheries improvement project in Indonesia. This is the first time a fisheries improvement project has taken a multispecies approach to collect data and involve local fishers, managers, processors, distributors, local hotels and customers abroad to create an end-to-end stakeholder chain of interested parties, who are willing to work together to drive the economics so that everybody’s aware and can make rational decisions for the benefit of the fishery. It links the economics to the biologic and environmental in a cost-effective way.” The Future. The Nature Conservancy is driving innovative solutions with communities, fishers, managers and policymakers. TNC and partners from the U.S. National Oceanic and Atmospheric Administration (NOAA), the Commonwealth Scientific and Industrial Research Organisation (CSIRO) and the Science for Nature and People Partnership (SNAPP) have been working together with leading stock assessment scientists to develop a user-friendly application, called FishPath. The FishPath decision-support platform combines all the lessons learned from past fisheries management efforts across the globe—the first time all this information has been synthesized in one place and turned into practical advice for managers. Specifically it guides the user in identifying the appropriate monitoring, assessment and management options for a specific fishery, given its socio-economic and governance context, goals and needs. But 90 percent of global fisheries operate with no scientific assessment of their health. Current methods of collecting data are cumbersome and expensive. Specific to Pacific tuna fisheries, TNC is rolling out electronic monitoring technology to improve oversight. Using motion sensors and GPS systems with cameras, government and industry players can see what species are being brought on board. These investments not only provide a lifeline to an ailing ecosystem but also help regional leaders create more informed—and more sustainable—fishery policies. This multifaceted approach will help stabilize regional ecosystems, protect the world’s tuna supply and preserve local cultural traditions. Putting that electronic monitoring on board boats solves one problem (lack of data) but creates a new one (too much data). Reviewing thousands of hours of footage is cumbersome and expensive. The Nature Conservancy’s California program, long a pioneer in coastal fisheries innovation, engaged the technology industry to bring the same expertise that helps Facebook tag your friends to solve the data overload. By holding a first-ever Artificial Intelligence competition for top data scientists, TNC spurred thousands of teams to develop algorithms designed to identify when a fish is caught and what type of fish it is. The Conservancy then worked with software and electronic monitoring vendors to get the winning solution into the fishery. As these algorithms are exposed to more data, the accuracy will continually improve. The Nature Conservancy is making the algorithm code available under an open-source license that will enable anyone to use the algorithms freely.</t>
  </si>
  <si>
    <t>Planning for a Sustainable Future in West Africa</t>
  </si>
  <si>
    <t>Straddling the equator and situated on the Atlantic coast of Africa, Gabon’s tropical rainforest—the kind that teems with elephants, gorillas and chimpanzees—covers more than three-quarters of the nation, and this landscape is bathed by a network of life-sustaining rivers, most of which remain untamed. Gabon finds itself at a crucial crossroad. This small country that is both wild and striving for modernity has all the elements to become a showcase of what “green growth” really is. Jean-Hervé Mve Beh is a research associate with Gabon’s national research center, working with The Nature Conservancy to do key research on Gabon’s rivers: “Rivers are special to me because that is where it becomes clear that water is life. Now there is greater awareness of the need to understand the impact of human activities on natural habitats. That recognition is global, but also local here in our small country of Gabon—heavily forested, but also with lots of freshwater and marine habitats. “Why do this? Let me tell you about a place that is emblematic of what can go wrong. Our rivers are a major food source for our people. There is a manganese mine in the southeast of the country that was very poorly managed for 40 years. There, the river near it is completely dead. People realized the connection and said clearly this is not something we want in our country. That’s what can happen if you just cruise ahead, if you don’t have an understanding of what might happen. “We are working now to establish a baseline of the sites proposed for hydropower. We know there is richness of habitat, but the knowledge of it is relatively poor. Gabon is trying to make the case for conservation to show the world this face of caring for nature and being more environmentally minded. People are watching what we do. We have to say it but show it, too.” Mapping Research and Resources to Inform Decision-Makers Scientific expeditions, led by The Nature Conservancy with Gabon’s National Research Center from 2014 forward, gathered data from rivers that crisscross the nation’s rainforest to ascertain aquatic diversity and how hydropower dams and other development might impact those species. The government of Gabon is eager to tap the potential of hydro power for industrialization and economic diversification and to lessen dependence on fossil fuels. Wisely, the government wants to develop as sustainably as possible, and welcomes scientific information to help it make the best decisions. The maps here represent just three examples of how the consolidation of existing data augmented by fieldwork from these expeditions can be presented visually to make it easily understood. The top map illustrates the river ecosystem types that exist across the nation. The middle map shows how known populations of fish species that are unique to Gabon are distributed, but many areas still remain uncharted. The bottom map indicates current dams, sites being assessed and potential sites in the future with proximity to national parks, major wetlands and other areas of concern. Data sets can overlay in various ways to also help inform forestry, extractive industries and other interests with potential to affect Gabon’s natural diversity and the welfare of its people. The Future Gabon’s conservation commitment is clearly demonstrated by the designation of over 10 percent of the country as national parks, and a similar proportion as Ramsar sites, a designation for wetlands of international importance. But Ramsar sites in the country have lacked the needed support to see them valued and effectively managed. Together with government agencies, TNC brings its expertise to strengthen protected-area stewardship, promote best management practices that reduce impacts on water quality stemming from industrial development within critical areas of the river basins, and promote community stewardship of the valued resources. Under the “Emerging Gabon” vision, Gabon’s future economic development is based in large part on harnessing its hydropower potential. With this in mind, TNC is proposing the application of a pragmatic approach called Hydropower by Design, which plans for appropriate location and design of future dams in order to secure desired energy output with the least environmental impact possible. This approach is complemented by an ecosystem services valuation framework to ensure that future development accounts for the benefits provided to people and economic activities by healthy, functional ecosystems.</t>
  </si>
  <si>
    <t>Demonstrating How Cities Can Manage Stormwater</t>
  </si>
  <si>
    <t>The city of Shenzhen barely existed 30 years ago in the Pearl River Delta just north of Hong Kong. What was a small fishing village in the 1970s is now a megalopolis of more than 15 million people, part of the world’s largest continuously urbanized area with a total population of 70 million. Such unfathomable growth has had a tremendous impact on the region’s environment, with water and air pollution chief among the outcomes. Such rapid urbanization also has exacerbated flooding, when vast concrete cities are unable to absorb and hold stormwater. China is already experiencing the mass migration of people to urban centers that will affect nations around the world in the coming decades. And with the severe weather patterns that come with climate change, cities are increasingly vulnerable to flooding. Since 2008, the number of Chinese cities affected by floods has more than doubled. Chao (Ivan) Wan is an engineer and executive manager of planning and design for Tencent, the Chinese tech giant known for its social media businesses. Tencent’s new headquarters complex in Shenzhen has been developed with environmental sustainability in mind and with The Nature Conservancy as a partner: “I grew up in Nanchang, the capital of Jiangxi Province, an overwhelmingly crowded city, where I also attended university. I had lead roles in both state design institutes and private design firms before joining Tencent. “As an internet corporation, Tencent was created within Shenzhen’s innovative culture. Creating a sustainable environment is a foundation to corporate development and a prerequisite to retaining talent. Talent and a culture of sustainability are essential to Tencent’s rapid growth. We aimed to establish the Tencent Binhai headquarters as an exemplary green, intelligent and user-friendly building from the very start. Green architecture and ‘sponge city’ theories are identical. “The new complex consists of two interconnected towers, connected by three sky platforms. The plaza that contains these buildings is covered in permeable ceramic bricks, made from recycled materials and fired at a high temperature to withstand great pressure. The concrete beneath the ceramic bricks is also permeable, so the whole structure serves as a sponge, allowing large amounts of rainwater to seep through the ground, filtering out dirt and pollutants. Gardens on the rooftops and sky platforms with permeable ceramic layers also allow rainwater absorption and purification. Adjacent to the plaza, Tencent is adding bioswales and gardens, expanded green areas with improved rainwater retention ability. Following these additions, stormwater retention rates have increased from 30 percent to 66 percent. In typhoon season, there was no flooding during heavy precipitation. Tencent is integrating a large interactive visual screen at its headquarters to present monitoring data and demonstrate how green infrastructure can improve the environment. This will be an effective way to engage and introduce the sponge city concept to the public.” The Future Three years ago, China launched its Sponge City Initiative, an effort across 30 Chinese cities, including Shenzhen, to tackle the runoff pollution and flooding problem by making cities more capable of filtering and holding water—by incorporating permeable road surfaces, planting trees and creating gardens, and instituting innovative development guidelines. The Sponge City Initiative has an ambitious goal: By 2030, 80 percent of built-up urban areas should manage at least 70 percent of rainwater. It is encouraging cities to develop innovative solutions that can then be shared. In December 2016, The Nature Conservancy, Paradise Foundation and the Sponge City Office of the Shenzhen municipal government signed a collaboration framework agreement that marked the start of a long-term partnership to jointly establish and promote Shenzhen as China’s pioneer sponge city. The Nature Conservancy’s efforts in Shenzhen include four integrated directions: Policy research and recommendations. Implementation of six voluntary demonstration sites: a commercial skyscraper (Tencent headquarters), a school (Sinolink Primary School), a factory (Pingshan Binhai Medication Factory), an urban town building (Gangxia 1980), and a residential neighborhood and park to be determined. Public engagement and advocacy. Comprehensive technology application. Shenzhen will benefit from knowledge gained at other global projects, and techniques pioneered at Shenzhen will inform green infrastructure applications in other cities in China and around the world.</t>
  </si>
  <si>
    <t>Consider the Power of “And”</t>
  </si>
  <si>
    <t>It’s a funny little word, “and.” But it’s our secret sauce. It’s the core capability that makes TNC so distinguished and effective at delivering impact. Local and global. The ability to straddle the grass-roots and global dimensions, to strategically integrate those two, at scale, is unprecedented. With all humility, it is a simple fact that no other environmental organization in the world does this as well as The Nature Conservancy. People and place. We have a science-based approach driving a shared conservation agenda around the world, which asserts that we can simultaneously meet the needs of humanity and the needs of nature. Our strategy is not to simply protect nature from people; it is to enhance nature for people. Once again, unprecedented. The organization and its volunteers. We are very fortunate to have outstanding people working for The Nature Conservancy: the chapters, the staff and the executive team—all extraordinary professionals deeply commit - ted to our mission. But TNC would not be TNC without its extensive network of dedicated volunteers. We simply could not deliver results without their tireless efforts. With more than 1,300 volunteer trustees in the countries where we work, including all 50 of the United States, volunteers open doors, raise money and bridge the political gap that too often divides us these days. Last fall I experienced TNC in action. I joined a group of trustees on Capitol Hill, first at the office of Sen. Mitch McConnell of Kentucky. The Republican majority leader appeared and explained that he had a very busy day ahead of him. I said, “Senator, we have a gift for you.” “A gift?” he responded. “Your work on the Green River in Kentucky saved that river,” I explained as we presented him with a framed photograph of the Green River flowing free after a dam and lock were removed. He just looked at that photograph and smiled. He’s been working with us on this project for 15 years. And our work together isn’t finished—there are two more dams he wants out and a refuge he hopes we can help create. He sincerely cares. An hour later we were sitting in the office of Sen. Angus King from Maine, an independent who was once a trustee in the Maine chapter. He perked up when someone said that we had just come from Senator McConnell’s office, and he said, “Really?” He could see that we were straddling these two apparently different worlds, finding and nurturing common ground. Yet both these gentlemen, both these senators, both these leaders are—at their core—conservationists. They both care about place, their constituents care about place, and they are doing what they can do in their own ways to lend a hand. The Nature Conservancy brought the power of “and” into these relationships. We bridged that gap because we represent the big tent. Join us, find common ground, and collaborate for the good of our communities and planet. Together, let’s embrace nature and share the soulful experiences that unite us all at our core. We witnessed the impact of common ground in action during that day in Washington, D.C., last year. This is classic TNC: bringing people together in service of our planet. Several months ago, our first grandchild was born— Grant Christopher Tierney. This life milestone has prompted both boundless joy and deep reflection. How do we respond to the generations that follow when they ask us questions like, “What are you doing to help protect our environment? To ensure we have clean water and healthy green cities? To combat climate change?” Here is my answer: We can say that we actively support the world’s most significant environmental organization. That our dedication will not waver and we will not fail. Because at the end of the day, what matters most are the people we love and whether or not in some way we helped leave the world better off than we found it. Indeed, future and family may be the biggest “and” of all.</t>
  </si>
  <si>
    <t>Conserving a Vast Forest of Wildlife and Carbon</t>
  </si>
  <si>
    <t>Stretching across northern Canada from the Yukon to Newfoundland and Labrador, the country’s boreal forest is the largest intact forest remaining on Earth. This vast, interconnected landscape provides habitat for billions of birds every spring, gives room for moose and herds of woodland caribou to roam, and stores 208 billion metric tons of carbon dioxide—the equivalent of 26 years of global carbon emissions. For thousands of years, First Nations communities thrived within the richness and sustenance of the boreal as the land’s original stewards. But as demand for resources grew, their authority over their traditional territories was challenged, their economies were destabilized and their immemorial way of living was threatened. Chief Clarence Easter leads the Chemawawin Cree Nation in Manitoba, Canada, which is partnering with TNC Canada: “We belong to the land; the land doesn’t belong to us. I’ve always lived off the land. Growing up, the land was your provider, your mentor, your healer; the berries you pick, the medicines you get, everything you got from the land ... you didn’t rely on anyone else. “In 1964, the Chemawawin people were relocated by the government to make way for a dam. We had no say. That’s what people don’t like, and they’ll resist it—all the way. They damaged our area with the flooding before; now they are going to desecrate it with cutting all the trees down. To me that’s not right. I’m not anti-development, but we need to maintain a healthy forest as well. How do we do that? That’s where we need some capacity. “I need some science to be able to understand it, and be able to say yes or no—to government, to industry. That’s what I want to bring to the table. I’m hoping we can change some minds. That’s what I want from this agreement with TNC Canada, not just for our people, but for everybody else out there. We need to turn over a new leaf. The caribou, the moose, the ducks, the muskrat, the rabbits—they provided for us a long time before; now we have to do something to provide for them. I want to be able to come back in my next life to a clean environment that our grandchildren can live in, that will help them make a living. That’s what keeps me going; that’s the whole essence of why I am here.” The Future The Nature Conservancy envisions a future where indigenous rights form the root of community-led conservation and economies. We support the leadership of the Chemawawin Cree and 12 other First Nations of the region, and are working to strengthen their decision-making authority over management of 35 million acres within their territories. This year, we held discussions to better understand the goals of each community. We brought representatives together at a workshop to discuss sustainable forestry, and offered training on natural resources planning. Next year, we will continue to foster relationships with the First Nations and support them in realizing their goals. We will investigate sustainable economic development opportunities through adopting improved forest manage - ment practices, including forest carbon markets. We will help protect the habitat of moose, a cultural mainspring, by lending scientific expertise. And we’ll facilitate community-based planning by sharing best practices among indigenous stewardship networks and assisting with financing. Our hope is to create a new model of sustainable forest management, and ensure the boreal’s original inhabitants remain its primary caretakers.</t>
  </si>
  <si>
    <t>Advancing Renewable Energy for a Growing Middle Class</t>
  </si>
  <si>
    <t>In West Virginia, the decline of the coal industry and the need to reinvent the state’s energy economy represented to many, both in and out of the state, an intractable problem. But our West Virginia chapter saw an opportunity for TNC to play a significant role in bringing focus to the value of nature in a changing economy. The chapter initiated a wide-ranging conversation with stakeholders across the state and across the political spectrum. These discussions ultimately led to two Nature and Economy Summit events, in November 2016 and June 2017. Beth Wheatley is TNC’s director of external affairs and strategic initiative for West Virginia, and has been the driving force behind building this strategy: “The issues we face here in West Virginia exist at that very complicated intersection between nature, economics and people. There’s a lot to unpack before we can even start to talk about solutions. People aren’t just grappling with economic hardship. We are watching a way of life transform before our eyes. “The Nature Conservancy usually digs right into solutions when we host a meeting. What we heard in prior conversations with stakeholders, though, was that the complexity of the changes that many West Virginians are experiencing requires a different approach. We needed time for deep listening and learning—about the changes and about hopes for the future—to be able to work together to find solutions. So we created a space for more open- ended conversation and for exploration of possible answers. This was a bit of a risk, as we were not sure where the discus- sion would go. “It turns out people were hungry for an opportunity to have this kind of conversation. People who live and work here love this state for its natural beauty, and believe in the resiliency of its people. The open framework to our meetings allowed us to explore that, contributing some much- needed optimism about West Virginia and its future.” ”We needed time for deep listening and learning —about the changes and about hopes for the future— to be able to work together to find solutions. ” The Future The meetings in West Virginia featured frank and moving discussions between local economic development authority leaders, state leaders, congressional staff, nonprofits, and clean energy, forest carbon, tourism and workforce development experts. Many of the attendees had never met one another before. The diverse participants in these meetings looked for the common ground on which they could move forward. They agreed to continue the conversation, bringing more stakeholders to the table, and to explore the role of nature-based solutions, including forest carbon projects and renewable energy. One of the first projects that has emerged has TNC working with the Coalfield Development Corporation to develop a business plan that will help repurpose lands that have been degraded from mining activity, including potentially developing renewable energy projects that create new jobs. Sometimes it feels as though the United States’ response to climate change is stuck in neutral, but it’s actually moving forward at the state level. That is why TNC has launched its 50-State Climate Change Strategy initiative. Right now, TNC is working in every state—engaging business leaders, scientists and government leaders—to develop and implement steps toward clean energy and sustainable land use.</t>
  </si>
  <si>
    <t>Seeing the Atlantic Forest for the Carbon</t>
  </si>
  <si>
    <t>Rising above Brazil’s two largest cities, São Paulo and Rio de Janeiro, the iconic Mantiqueira mountain range represents a battered remnant of the nation’s endangered Atlantic Forest. Its restoration, however, holds the potential to help secure fresh water for city dwellers, transform rural economies and contribute 10 percent of Brazil’s national forest restoration commitment under the Paris climate agreement, sequestering 260 million tons of carbon dioxide over 30 years. Paulo Pereira is the environmental secretary for the municipality of Extrema: “One of the main objectives of the Mantiqueira Conservation Plan is to transform rural properties into producers of environmental services. Areas that have been reforested sequester carbon, maintain soil fertility, promote and nurture biodiversity, and produce water. “The Mantiqueira range is the land of water [‘mountains that weep’ in the Tupi-Guarani indigenous language, due to the many springs found in the range], which is the most essential environmental service on the planet. Transforming rural properties into water producers is essential to ensuring supply to the large cities, which in the case of Extrema happens to be São Paulo, Brazil ́s largest metropolitan region. “I have been working in Extrema for 22 years, focusing on building the knowledge that made it possible to implement this project. So this is a summary of all my professional life, of my dedication and of everything I believe in regarding forest restoration. This will guarantee the future of our region to the next generations, by ensuring that the name of the mountains where we live, Mantiqueira, continues to mean ‘the mountains which produce water.’ ” The Future Addressing climate change is the defining challenge of modern environmentalism. Reforestation in tropical countries, where opportunity costs are low and tree growth rates are high, is a relatively inexpensive and scalable carbon sequestration opportunity. But even “inexpensive” solu- tions require outside funding, which has proven impossible to find at scale. Brazil’s Mantiqueira Mountains offer millions of underutilized hectares to be restored, the beginnings of favorable market and policy frameworks, and easy access to Latin America’s largest markets. Together, these factors mean that restoring native forests could become more financially attractive to landowners than the low-productivity cattle grazing that currently dominates the landscape. The Nature Conservancy intends to create the enabling conditions that make forest restoration a land use of choice in the Mantiqueira. This project brings together two of the Conservancy’s long-standing strategies: first, water funds. We will use the network and trust built through 10 years of the São Paulo Water Fund (which conducts forest restoration in a portion of the Mantiqueira to improve water security for downstream residents) to quickly establish 20 restoration hubs. They will create local networks, disseminate best practices and channel public funding to restoration projects. Second, forest restoration. We will build on TNC’s expertise in tropical forest restoration and our efforts to make the financial case for “economic restoration”—forest restoration that produces timber and fruit, as well as ecological benefits. By creating tangible financial benefits for land- owners, we can establish a new restoration economy and drive a virtuous cycle capable of changing land use across millions of hectares.</t>
  </si>
  <si>
    <t>Boosting Food Production, Securing Water and Carbon</t>
  </si>
  <si>
    <t>The U.S. is losing 10 billion tons of fertile soil every year through erosion and degradation. And yet, we will need a substantial increase in agricultural production if we are to feed the planet’s growing population. Improving soil health on U.S. agricultural land holds the potential for achieving meaningful conservation and economic benefits, as well as mitigating the growing threat of climate change. Healthy soil is the cornerstone of life on Earth, facilitating ecosystem biodiversity, ample food production, effective water filtration and storage, and carbon sequestration. Lee Kinnard runs a family farm on Wisconsin’s Door Peninsula that won a U.S. Dairy Sustainability Award: “Our parents’ goal was to build a business that would last for generations, and it has. Dad was a conservationist and taught us well. He was using sustainable methods like no-till when very few others were. He’d say, ‘This is not our land, and these are not our resources. It’s simply our responsibility to be the next generation of caretakers.’ “We are fortunate to live in an area with very rich soil, perfectly suited for farming, but I worry that fewer people here want to remain in farming. The alternative is to convert the farmland to housing development. So I began buying area farms as they came on the market, both to expand my business and to keep this land in production. I was surprised by the bitter opposition I faced, some from those claiming to be ‘environmentalists.’ “So I was leery when I first met Steve Richter of The Nature Conservancy. But he came along at just the right time and turned out to be the voice of sanity. He brought science to the discussion, and I believe science always wins. The Conservancy’s been part of the process of bringing in speakers, establishing demonstration projects and encouraging farmers to talk to other farmers. Soil health is the focus. A generational change is happening, and those remaining do make the tie between doing the right thing and profitability.” The Future. The soil health road map, prepared by an interdisciplinary team of TNC scientists, environmental economists and agriculture experts, outlines how adopting soil health practices on all U.S. corn, soy and wheat croplands could deliver nearly $50 billion in social and environmental impacts annually. As global food demand grows, U.S. agriculture needs to increase production to meet both domestic and international food requirements. Managing for soil health serves as one tool for achieving increased production while reducing the societal and environmental impacts of the current U.S. row crop production system. Farming practices such as cover crops, reduced tillage, crop rotation and nutrient management can nourish soil and keep nutrients on fields and out of waterways, benefiting both farmers and the environment. TNC also has joined forces with the Soil Health Institute and the Soil Health Partnership on a collaborative effort to advance soil health on America’s farms and ranches, paving the way for measurable economic and environmental gains for farmers, businesses and communities for generations to come. The lessons learned here will also inform agricultural reforms around the world.</t>
  </si>
  <si>
    <t>A sampling of accomplishments for the year showcases diverse efforts to improve health and quality of life by bolstering the role of trees in our urban landscapes. In collaboration with local partners, TNC has embarked on a community greening effort in Bridgeport’s East Side neighborhood that includes developing green stormwater infrastructure, planting trees, and engaging volunteers in stewardship of parks and other natural areas. The Eco-Urban Assessment model, which informed TNC’s decision to work in the East Side, is now being replicated in other cities in Connecticut and is guiding the chapter to other neighborhoods in Bridgeport.The Nature Conservancy has teamed up with public school programs and other partners in Birmingham to provide urban youth with hands-on experience in environmental science careers that also benefit the environmental health of their cities. In Birmingham’s Woodlawn neighborhood, students are engaged in restoring vacant lots into green oases that inspire community pride while helping cool the city, clean its air and accommodate recreation. Melbourne regularly ranks as one of the world’s most livable cities, but industrial, commercial and residential development accompany such popularity. That’s why retention and growth of bushland and other green areas in Melbourne are so important, along with trees’ ability to provide cooling summer shade and healthy, breathable air. The Conservancy’s partnership with Resilient Melbourne includes developing the Melbourne Metropolitan Urban Forest Strategy to help plan for a greener Melbourne. As our first project in this African nation, TNC is working with others to establish a water fund in Cape Town, a city in the grip of drought. A primary culprit is thirsty, non-native, ornamental plants that are sucking the watershed dry. Removal of these invasive species also can be a job creator for underserved urban communities.The Nature Conservancy raised a record amount of private funding in fiscal year 2017, its second year in a row doing so. Continued, yet modest, growth in fundraising, coupled with strong long-term investment results of 11.1 percent for FY17, enabled 6 percent growth in operations and continued investment in capital project work around the globe. These strong operating results, combined with a rebound in conservation land gifts resulted in an increase in total net assets and a balance at June 30, 2017, of $6.2 billion, slightly above the balance of the prior fiscal year end. Programmatic efficiency (66.8 percent was somewhat below the prior fiscal year (69.9 percent) because of lower conservation land purchase opportunities, and because the Conservancy continued to make needed investments in growing its membership. Land purchases are opportunistic and may not occur with consistent timing year to year, adding volatility to the programmatic efficiency percentage. For instance, midway through the Conservancy’s next fiscal year, purchases of conservation land have already outpaced each of the prior two fiscal years, foretelling an upward swing in programmatic efficiency for FY18. The financial results depicted here are derived from the Conservancy’s audited June 30, 2017 consolidated financial statements, which contain an unqualified audit opinion. The Conservancy’s complete, audited financial statements can be obtained online at nature.org/annualreport or by calling (800) 628-6860.</t>
  </si>
  <si>
    <t>Reaching Out to the Women of Lake Tanganyika</t>
  </si>
  <si>
    <t>Lake Tanganyika holds 17 percent of our planet’s fresh water and boasts more than 300 fish species. For tens of thousands of people who live along it, the lake is their water fountain, highway and grocery store. Rising eastward from the shoreline, the Greater Mahale Ecosystem encompasses 4.8 million acres of mostly forested landscape. This ecosystem is home to approximately 93 percent of Tanzania’s 2,800 endangered chimpanzees. The health of this diverse natural environment and the well-being of its people are threatened by extreme poverty compounded by a rapidly growing human population. The birth rate in this region is 7.1 births per woman—one of the highest in the world. Farida Katunka is a volunteer community health worker for Tanzanian villages that line Lake Tanganyika: “It’s not easy to have 10 kids! When people learn about family planning, it can help them in so many ways. By doing this, I’m helping a lot of families. I knew this wouldn’t be a paid job, but I wanted to help other women. “Before we visit a house, we assess the birth trend at that house. Once we realize that someone needs help, we pay a call. I discovered one woman who had six children all in a row, so I held a village meeting with the help of the chairman and made sure she could attend. We invited couples of reproductive age, and presented on family planning. After the meeting, I held a Q&amp;A, and referred those with questions I could not answer to the health center. The following Saturday, this woman appeared at the health center and asked for an IUD. A few years later, she still just has six kids and her health has improved.” CONNECT PEOPLE AND NATURE. The Future Tuungane (Kiswahili for “Let’s Unite”) is a collaboration between The Nature Conservancy and Pathfinder International, a global reproductive health organization, and other local and international stakeholders. Tuungane is expressly designed to create integrated solutions to create healthier families, fisheries and forests. Key to the project is outreach to women, who have historically lacked access to health care. More than 17,000 women of reproductive age have already received family-planning counseling and access to modern contraception at upgraded health clinics. Volunteers like Farida Katunka have been recruited and trained through the Tuungane Project. Since Tuungane’s inception, the project also has seen more than 1,700 people receive microfinance loans to start sustainable small businesses and diversify their incomes. Eight new Village Land Use Plans earmark 228,000 acres as village land forest reserves to protect key chimp habitat, and 57 forest scouts have been trained and deployed. Tuungane is providing training on climate-smart agriculture practices, which not only reduce sedimentation caused by runoff into the lake, but produce higher yields for the farmers. And 15 of the 17 coastal villages have established beach management units to enforce their own sustainable fishing regulations.</t>
  </si>
  <si>
    <t>Transforming Livestock Production to Benefit People and Wildlife</t>
  </si>
  <si>
    <t>With 1,900-plus bird species—more than any other country in the world—Colombia is a bird-watcher’s paradise and one of the most biodiverse countries on Earth. Recently, Colombia has emerged from years of turmoil to become a vibrant, democratic country, charting a path toward greater peace and prosperity for its people. Colombia’s rich natural resources are helping to drive its growing economy. Here, the demand to increase production serves as a microcosm of pressures faced all over Latin America. Conventionally grazed pastures consume a third of Colombia’s territory and have contributed to severe soil degradation and deforestation. Transforming this destructive cycle into sustainable livestock production is essential to preserving Colombia’s magnificent biodiversity. The solution lies in changing the dynamic from farming versus habitat to an alliance of farming and habitat. The Nature Conservancy and partners are promoting sustainable ranching at the largest scale ever done in Colombia. More than 2,600 ranchers—mainly owners of small-size plots in areas of high biodiversity and low income levels—are adopting sustainable practices that protect critical habitats while increasing production, prof- its and climate resilience. These well-tested practices, known as silvopastoral systems, incorporate trees, forage banks and living fences made up of native species, which provide shelter and food for wildlife and in many cases help connect forest patches with protected areas serving as wildlife corridors. These arrangements provide cattle with vertical layers of grazing, leading to twice the milk and meat production per acre while reducing the amount of land needed to raise them. Results have been impressive. Colombian ranchers have already transformed 105,000 acres to environmentally friendly practices and protected 37,000 acres through conservation agreements with landowners. Nearly a million native trees have been planted. Meanwhile, participating ranchers report a reduction in the need for fertilizers and pesticides, more productive soils, increased loads (animal per hectare), and an average 10 percent increase in their milk and/or meat production. Monitoring studies have confirmed increased biodiversity, improved carbon stocks and reduced contamination of water sources. Training and outreach have resulted in widespread understanding of the value of nature in healthy soils and resilience to extreme weather events. To date, ranchers have lowered greenhouse gas by more than 2 million tons.</t>
  </si>
  <si>
    <t>2017 ACHIEVEMENTS</t>
  </si>
  <si>
    <t>A sampling of accomplishments for the year focuses on work with indigenous communities, governments and businesses to develop and expand innovative financial mechanisms that support climate-change mitigation. In East Kalimantan—a province nearly the size of Greece—the government of Indonesia and TNC are partners in a forest carbon program. Through Communities Inspiring Actions for Change (SIGAP in Indonesian), TNC is helping East Kalimantan communities gain rights to access and manage their forests, formulate green development plans, develop forest-friendly livelihoods and secure additional financial support. Most recently the NetHope 2017 Device Challenge (funded by Google.org) is delivering 1,700 smartphones to 100 villages in East Kalimantan and training villagers to use our SIGAP app to help them protect their forests and improve their lives through the power of technology. The Nature Conservancy has joined with Swiss Re, a leading global reinsurance company, and hotel owners on Mexico’s Mayan Riviera to launch a first-of-its-kind pilot to insure the coral reefs that protect the tourism- dependent coast between Cancún and Tulum. The pilot demonstrates how to insure coastal natural ecosystems and offers an associated source of funding for ongoing reef protection and repair. A large hurricane would trigger near-immediate payouts. By having the money arrive quickly, reef repairs could begin sooner. The Conservancy secured the sale and permanent retirement of the 62,000-acre Bering River coal field in a groundbreaking transaction that also ensures forest protections and long-term income for an Alaska Native community. The transaction illustrates how land can be managed in a way that yields both financial and environmental benefits.The Conservancy entered into a precedent-setting agreement with the city of Albany to participate in the Working Woodlands carbon market program, which provides carbon credits, in the form of cash payments, for landowners to take steps to protect and manage their forests in order to store carbon and reduce greenhouse gas emissions. By committing to formal protections for its watershed, the city will keep the landscape intact, improve forest health and protect its drinking water supply for future generations. This transaction helps mitigate climate change, as well as achieve land and water protection goals, and is replicable throughout New York and other states.</t>
  </si>
  <si>
    <t>Supporting Green Urbanization in a Biodiversity Hot Spot</t>
  </si>
  <si>
    <t>India has emerged as one of the fastest-growing economies in the world today and is experiencing the most rapid urbanization in history. By 2030, more than 600 million people will be living in Indian cities, and the country is gearing up to build infrastructure to support this migration. Many ecologically sensitive regions stand to be adversely affected by an unplanned piecemeal approach to urbanization. India ranks among the top 10 countries in the world with the highest forest cover, and supports globally important biological hot spots such as the Himalayas and Western Ghats. Therefore, India’s efforts to develop without destruction will have significant and lasting impacts on global biodiversity, as well as on the livability of future cities and human health. The Nature Conservancy is advancing the model of urban greenprinting in several cities around the world, which will demonstrate how nature-based solutions can improve living conditions and provide ecological benefits to citizens. We are collaborating with key stakeholders to produce an urban greenprint for the south Indian city of Coimbatore, which lies amid a global biodiversity hot spot—the Western Ghats. Coimbatore’s development will set a precedent for the 25-plus small towns surrounding it, thus affecting a biologically rich region of global significance. The urban greenprint will focus on: Reviving Coimbatore’s lakes to improve groundwater recharge, water quality and sanitation, as well as improving biodiversity habitats for birds and aquatic species, aquifer recharge and positively affecting the region’s hydrology. Increasing green cover through strategic tree planta - tions to improve air quality, control temperatures and reduce carbon emissions. Build natural infrastructure to improve connectivity between forests and facilitate safe movement of wildlife, particularly elephants, thereby reducing conflict. In the coming years, India will invest heavily in chasing an ambitious development agenda. Our aim is to demonstrate success and work toward integrating such solutions in the government’s urban-planning initiatives to help build healthy, safe, resilient and sustainable cities for people and nature.</t>
  </si>
  <si>
    <t>Imagining a Brighter Future in Coal Country</t>
  </si>
  <si>
    <t>India’s landmass supports one-sixth of the world’s human population and one-eighth of the world’s biodiversity. It has the highest population of the three globally iconic and threatened species—the Bengal tiger, Asian elephant and Indian rhino. India recognizes that a low-carbon economy is fundamental to advancing human development while conserving the environment. By 2050, India’s energy needs are projected to increase by 170 percent to meet the demands of its growing middle class and 200 million Indians who currently lack access to electricity. It has thus committed to achieve 40 percent cumulative electric power capacity from renewable energy sources by 2030, and simultaneously create an additional carbon sink of 2.5 billion to 3 billion tons of carbon dioxide equivalent through large-scale reforestation. However, solar and wind power projects require 30 to 40 times more land per unit of energy generated than conventional energy sources like coal. In such a context, how can India ensure that its two goals do not undermine each other? The Nature Conservancy has partnered with a research organization, the Center for Study of Science, Technology and Policy, to bring forward a solution to this challenge. We are using TNC’s Development by Design approach to create a decision-support tool that uses landscape-level conservation planning for advancing renewable energy development while avoiding impacts to sensitive natural areas. We are helping the government’s renewable energy agencies in the central Indian states of Madhya Pradesh and Maharashtra to locate ideal sites for renewable energy projects that have low ecological and social values. Much is at stake in this region, which is the heart of India’s wildlife. The two states alone support 22 percent of India’s tiger population and have the highest diversity and population of indigenous communities. By demonstrating success here, we can scale up landscape-level planning for infrastructure development across the country, as it experiences the most rapid infrastructure expansion in human history.</t>
  </si>
  <si>
    <t>A sampling of accomplishments for the year includes productive partnerships to safeguard the lands and waters crucial to the production of food and to habitat for biodiversity. A new agreement with the Hoh River Trust gives TNC ownership of more than 10,000 acres of vital habitat for restoration and renewal in the Hoh River Valley in the Olympic rainforest. Connecting the mountains of Olympic National Park to the sea, the mossy Hoh River is among Washington’s most iconic places. Clear and undammed, the river hosts one of the healthiest wild salmon runs in the lower 48 states. The Nature Conservancy and partners created three new water funds, in Cartagena, Colombia; Santa Marta and Ciénaga, Colombia; and Guatemala City. Water funds are mechanisms that incentivize urban water users to fund conservation actions upstream in the watershed to ensure reliable flows of clean water downstream. Thus far, TNC, as part of the Latin America Water Funds Partnership, has helped create 23 water funds, conserving nearly 300,000 hectares, with improved environmental management on an additional 1.6 million hectares, that included more than 200 private and public partners. The Nature Conservancy is contracting with the Grand Valley Water Users Association to keep 3,200 acre-feet of water (about a billion gallons) in the Colorado River. The association is contracting, in turn, with individual farmers and ranchers to forgo irrigation in return for financial compensation. The project’s participants are fallowing approximately 1,250 acres for up to two years, allowing much-needed flows to remain in the river to provide system-wide benefits, including environmental flow improvements for two endangered fish species. Capping a 17-year effort, TNC provided scientific data and other critical support to help the community secure a 10-year marine reserve at Ka‘ūpūlehu, on the North Kona Coast of Hawaii, to restore abundance to a once-thriving fishery, the first such community-created marine reserve in the state.</t>
  </si>
  <si>
    <t>A sampling of accomplishments for the year demonstrates how traditional techniques of acquisition, easements and protected-area designation can achieve conservation at a scale that matters. The Conservancy acquired 2,129 acres along the Bahia Grande coastal corridor, marking the first land protection deal in the state funded by the RESTORE Act, which was passed to help regional communities along the Gulf of Mexico recover from the 2010 Deepwater Horizon oil spill. These newly protected tracts are critical to restoring the Bahia Grande’s extensive tidal bay system; they anchor a 7,000-acre wildlife corridor linking two large national wildlife refuges, the Lower Rio Grande Valley and the Laguna Atascosa, and enhance the protection of the Laguna Madre, the largest hypersaline lagoon system in North America. The Nature Conservancy and a broad coalition of partners finalized one of the largest voluntary conservation agreements in recent history. More than 15 years in the making, the agreement implements a conservation strategy across 13.2 million acres in Wyoming’s Thunder Basin and northward into Montana. The dual-island nation of St. Kitts and Nevis declared a new marine managed area that protects a two-mile radius around the entire island nation, protecting 60 percent of its nearshore marine shelf. The Conservancy has been involved for years in the community and stakeholder discussions, sharing knowledge and creating the first marine zoning map that informed the protected area boundaries. After four years of negotiations, the Conservancy helped close the nation’s second conservation easement, a precedent-setting legal agreement that will ensure the conservation of 99,000 acres in the Somuncura Plateau, a conservation priority nestled in Patagonia’s iconic grasslands. Easements are a particularly good fit for Patagonia, where nearly 80 percent of the land is privately owned. The Conservancy estimates that with appropriate incentives, conservation easements could help protect 1.5 million acres there over the next five years.</t>
  </si>
  <si>
    <t>A sampling of accomplishments for the year showcases diverse efforts to improve health and quality of life by bolstering the role of trees in our urban landscapes. In collaboration with local partners, TNC has embarked on a community greening effort in Bridgeport’s East Side neighborhood that includes developing green stormwater infrastructure, planting trees, and engaging volunteers in stewardship of parks and other natural areas. The Eco-Urban Assessment model, which informed TNC’s decision to work in the East Side, is now being replicated in other cities in Connecticut and is guiding the chapter to other neighborhoods in Bridgeport.The Nature Conservancy has teamed up with public school programs and other partners in Birmingham to provide urban youth with hands-on experience in environmental science careers that also benefit the environmental health of their cities. In Birmingham’s Woodlawn neighborhood, students are engaged in restoring vacant lots into green oases that inspire community pride while helping cool the city, clean its air and accommodate recreation. Melbourne regularly ranks as one of the world’s most livable cities, but industrial, commercial and residential development accompany such popularity. That’s why retention and growth of bushland and other green areas in Melbourne are so important, along with trees’ ability to provide cooling summer shade and healthy, breathable air. The Conservancy’s partnership with Resilient Melbourne includes developing the Melbourne Metropolitan Urban Forest Strategy to help plan for a greener Melbourne. As our first project in this African nation, TNC is working with others to establish a water fund in Cape Town, a city in the grip of drought. A primary culprit is thirsty, non-native, ornamental plants that are sucking the watershed dry. Removal of these invasive species also can be a job creator for underserved urban communities.</t>
  </si>
  <si>
    <t>A sampling of accomplishments for the year illustrates the expanding ways we seek to build a constituency for conservation—from education, volunteerism and social media outreach to convening decision-makers. Corporate engagement provided expanded outreach opportunities, including with Lowe’s to catalyze school garden builds and revitalizations in more than 50 schools in underserved communities across the country; with PepsiCo’s Recycle for Nature campaign to protect drinking water through recycling and save at least 1.2 billion gallons of water over five years; and with some 80 brewers in 25 states, from Deschutes to Dogfish Head, through OktoberForest, a campaign to raise awareness and support healthy forests and clean water. The Nature Conservancy in China is leading the organization in its digital outreach to raise public awareness and education in support of nature. Among its successful campaigns has been the joint outreach with United Nations Environment and the International Fund for Animal Welfare for World Wildlife Day 2017, where TNC collaborated with more than 30 celebrities to reach at least half a billion people in China. The Conservancy is connecting people to nature in Chicago’s diverse communities through volunteerism. TNC partnered with the Chicago Park District to expand volunteer opportunities by hosting 400-plus workdays last year. More than 8,500 volunteers contributed over 20,000 hours to this effort. Africa’s Great Lakes hold one-third of the world’s surface fresh water. The Nature Conservancy spearheaded the African Great Lakes Conference, an unprecedented gathering on the Ugandan shores of Lake Victoria, bringing together those who best understand the challenges these seven major lakes face and those who can put into practice activities to lessen those threats. Critical to the conference’s success was a collaboration with TNC’s North American Great Lakes team.</t>
  </si>
  <si>
    <t>Expanding Youth Engagement Across the Pond</t>
  </si>
  <si>
    <t>A 2016 British survey found that U.K. kids spend less time outdoors than prison inmates, with one in nine saying they hadn’t set foot in a natural landscape in more than a year. Today’s youth are growing up more diverse and more disconnected from nature than any previous generation. More than half of all U.K. wildlife species are in decline, yet the amount of time people spent volunteering for conservation has dropped by 23 percent in recent years. If young people are not exposed early to nature, they will be less likely to see themselves as stewards of the planet as they reach voting age and make decisions about the future of our natural resources. In Europe, TNC has formed a partnership with British nonprofit Action for Conservation to jointly pursue their shared goal of engaging and inspiring young people to become the next generation of conservationists. In addi- tion to more than 20 years of working with young people in the U.S. through its Leaders in Environmental Action for the Future program, TNC is now developing a youth- engagement program in mainland China and has established programs in Canada and Hong Kong. The Nature Conservancy’s youth engagement effort has three primary components: LEARN—Harness the power of technology to reach millions of youth and build knowledge of nature’s benefits. ACT—Increase volunteer opportunities for youth to develop natural infrastructure solutions in their communities. LEAD—Provide a comprehensive leadership development career pathway to empower the next generation of leaders. A recent Action for Conservation summer camp in Pembrokeshire, Wales, for youth between 12 and 16 years of age employed education materials from TNC’s’s online resource for schools, Nature Works Everywhere, in sessions throughout the week.</t>
  </si>
  <si>
    <t>Guiding the Conservation of an Emerging Nation’s Forests and Rivers</t>
  </si>
  <si>
    <t>After decades of seclusion, Myanmar (previously known as Burma) is experiencing a dramatic shift from military rule to democracy and from a centrally controlled economy to a market-oriented one. Although ethnic conflicts are occurring amid this change, Myanmar’s long period of isolation has left the nation relatively undeveloped compared with its neighbors and many of its natural resources remain intact. There is much at stake. With extensive forests and three economically, ecologically and culturally important rivers (Irrawaddy, Mekong and Myintnge), Myanmar is one of the most biologically diverse countries in Southeast Asia. Seventy percent of Myanmar’s citizens are dependent on its forests for their livelihoods, and river fish are the primary source of protein for its people. The country is also one of the most vulnerable countries to climate change in the world. Through our leadership of the Responsible Asia Forestry and Trade (RAFT) program, TNC has been working to reduce tropical deforestation and forest degradation in Myanmar and the Asia Pacific region. Building on this foundation, we will expand our work in central Myanmar to focus on: Strengthening the management of forests to conserve the country’s rich biological and cultural assets while ensuring that the forests continue to make a valuable contribution to the country’s economic development. Protecting the health and productivity of free-flowing rivers to maximize benefits for communities and nature.</t>
  </si>
  <si>
    <t>The Year In Review</t>
  </si>
  <si>
    <t>2016 Annual Report Our World in a Climate of Change</t>
  </si>
  <si>
    <t>We live in a rapidly changing world. A growing population that requires more food, water and energy is stressing the very land, rivers and oceans that sustain us. A shifting global economy is moving production to far-flung corners of the world with unforeseen environmental impact. And a changing climate is threatening to undo much of the work The Nature Conservancy has accomplished over 65 years. But change is not a one-way street. We can change the ways we grow our food to be more productive on less land. We can ensure water security by changing how water users invest in watershed conservation. We can tap new technologies to change how we manage our fisheries. And we can plant more trees to meet growing demand for timber while changing the trajectory of climate change. We can make these changes while still remaining true to our commitment to care for nature and biodiversity. TNC is an organization of pragmatic optimists. Where others see doom and gloom, we see opportunity for innovation and positive change. We’re not naive; we know the challenges ahead are formidable. But we also believe that by galvanizing all sectors of society, engaging more partners and thinking bigger than we ever have, we can positively change the world so people and nature can thrive together. Over the past year, I have seen the change we’ve nurtured at one place take hold and expand with a promise of global impact. Take the concept of water funds, where we were first inspired by New York City’s investment in the forests that produce and hold its drinking water. We created a system in which downstream water users pay to implement upstream conservation projects in order to improve water quality and quantity. The first successful test was in Quito, Ecuador, in 2000. Since then, we’ve created 24 water funds in nine countries, mostly in Latin America (see page 22). Building on our success in Latin America, we now have scores of additional projects in operation or development on four continents. Four funds are now up and running in the United States and the first in Africa—serving 9 million people in Nairobi, Kenya. And guided by our China Urban Water Blueprint, our team is developing several water funds in China, including one near the metropolis of Hangzhou. This past year we launched another inno- vation with global promise in the Seychelles, a tropical nation of 115 islands in the Indian Ocean (see page 44). Like many island nations, the Seychelles is grappling with sea-level rise and heightened storms brought on by climate change. In response, the country is now investing a portion of its foreign debt into marine conservation and climate adaptation projects, such as reef and mangrove restoration. TNC used our science, legal and financial expertise to make this pioneering effort possible. NatureVest, TNC’s impact investing division, brought together loans and grants to augment the Seychelles’ debt restructuring. This model will now serve other island nations around the world, offering people both a resilient natural environment and an improved economic future. The past year also saw milestones in our efforts to promote change within the agricul- tural sector. From the American heartland to the Amazon basin, we’re bringing together farmers, academics, governments and businesses in the agriculture and food industries. Together, we’re promoting large-scale, science-based practices that safeguard our waters and lands while empowering growers to meet the rising demand for food, fuel and fiber. And there’s another important benefit of this work: These practices, done right across a large area, can sequester a large amount of carbon. For example, TNC is lending its scientific and technical expertise to a farmer-driven effort to change soil health practices in the American Midwest. We’re working with a network of demonstration farms that can increase produc- tivity and store more carbon and water in the soils while also reducing nutrient runoff into the Great Lakes and Mississippi River—and ultimately the Gulf of Mexico. And in Brazil, “deforestation-free” beef has entered the marketplace after years of work with ranchers, retailers, government agencies and other partners to reduce the impact of farming and ranching on Amazon forests (see page 21). This pilot effort in the Brazilian state of Pará is a leading example of the kind of deforestation-free supply chain that many consumer goods companies have committed to by 2020. Replicated at scale, this work has the potential to dramatically change the trajectory of deforestation and related carbon emissions across the Amazon basin. With decreased deforestation, the Amazon’s wildlife and indigenous communities can prosper as well. We think these nature-based solutions will play a pivotal role in meeting the climate challenge. At the same time, we also continue to push hard for policy change. In the U.S., each of our 50 state chapters has a clear strategy to build broad-based support for climate action, including clean-energy policy. In Florida, for example, we supported a bipartisan ballot measure to incentivize private solar installations. Voters passed the measure with overwhelming support. And in Ohio, we teamed up with the Environmental Defense Fund to make the economic case for increasing renewable energy. In a big win for clean-energy jobs, Gov. John R. Kasich vetoed legislation that would have discouraged energy investments in the state. We’ve still got a long way to go, but I’m proud of how we are drawing on one of our biggest strengths—bringing diverse groups together—to find practical, common-ground solutions to the climate challenge. And finally, this past year we also continued to apply TNC’s oldest strategy—land acquisition—to show that conservation and development can go hand in hand. Our purchase of Fortin Chacabuco in Argentina to use as a demonstration ranch will not only protect important habitat but also inform sustainable grazing management across the expansive grasslands of Patagonia (see page 22). These and the other achievements that follow in this report are just a sampling of what TNC has done in the past year to demonstrate positive change in a world where change too often connotes decline and despair. The hopeful change our achievements inspire is a result of the collaboration of scientists, donors, volunteers and partners. We thank all of you sincerely. What we all have in common is a deep and shared sense of compassion. We care about other people far and near. We care about all the world’s species. We care about future generations and the future of the earth. Together we can be the change we need to ensure a better world for all.”</t>
  </si>
  <si>
    <t>Achievements: Africa</t>
  </si>
  <si>
    <t>Small Islands, Big Conservation. Republic of Seychelles. In the closing days of the 2015 Paris climate change conference, a small island nation made a big announcement: The Republic of Seychelles in the Indian Ocean had agreed to the first-ever debt-for-climate-adaptation swap. The transaction was negotiated by The Nature Conservancy’s impact investing unit, NatureVest, and the Africa Region in partnership with the Seychelles government and the Paris Club, an international debt-relief group. It converts a portion of the nation’s foreign debt into a $22 million investment in expanded marine conservation that will help blunt the impacts of climate change. The Conservancy is also lending its scientific acumen to help create a marine spatial plan that identifies best locations for off-limits fish replenishment areas, limited fishing, wind energy siting, and habitat restoration to buffer storms and sea-level rise. The full range of stakeholders—local communities, commercial fishers, tourism and energy industries—is being engaged in the process. For a nation economically dependent on healthy fisheries and tourism, protection of marine resources will expand from less than 1 percent to 30 percent. This pioneering effort is being seen as a potential model for other island nations around the world. “Shocking” Discovery in Gabon. When scientist John Sullivan dipped his net into Central Africa’s Ogooué River, he had no idea of the magnitude of what he was about to find. Sullivan, an expert on electric fish, was part of a team on a three-week research expedition in Gabon, cosponsored by The Nature Conservancy and Gabon research agency CENAREST. His discovery—one new genus and two new species of weakly electric fish called mormyrids—was published in the scientific journal ZooKeys. Gabon remains one of Africa’s most unspoiled landscapes, and the Conservancy is working to keep it that way in the face of rapid growth. The Ogooué expedition was part of a larger Conservancy initiative to help Gabon’s leaders make science-based choices about where and how to protect and sustainably use their rivers. Legal Recognition for Communal Lands. Tanzania’s seemingly endless savannas are growing crowded. Roaming pastoral groups clash with expanding agricultural tribes, while migrating wildlife find their time-worn routes converted to fields and villages. All are threatened by encroaching development. Without formal ownership of these lands, the people who live here have little say in what happens to them. As a founding partner of the Northern Tanzania Rangelands Initiative (NTRI), The Nature Conservancy is creating balance between people and nature by helping indigenous communities confront growing privatization within their communal lands and use them sustainably. Since 2011, NTRI partners have helped secure legal rights to more than 450,000 acres through Certificates of Customary Right of Occupancy (CCRO) which grant land titles to communities instead of individuals. Edward Loure, leader of fellow NTRI-organization Ujamaa Community Resource Team, was honored for this innovative and effective approach this year as one of six Goldman Environmental Prize winners. An Africa-Wide Survey of Elephants. Zambia. Hunted relentlessly by poachers, African elephant populations have declined a staggering 30 percent in the last seven years. The Nature Conservancy is partnering with organizations across Africa and China to protect elephants and crack down on illegal ivory sales. The Conservancy organized the Zambian effort as part of the Great Elephant Census, the first Africa-wide survey of these mammals in more than 40 years. The results were striking. In unprotected areas, savanna elephant populations showed sharp declines or had vanished entirely. In areas supported by the Conservancy’s partners in anti-poaching initiatives, populations were stable or growing. Chinese digital media leader Tencent and the International Fund for Animal Welfare partnered with the Conservancy to launch an anti-ivory campaign on WeChat, China’s largest social media platform. The campaign featured a tip-off function that lets users anonymously report ivory sales and sellers. During a 13-week monitoring period, more than 660 accounts were shut down; nearly 100,000 pieces of content involving wildlife trade, including ivory, were found; and 58 cases were reported to relevant law enforcement for investigation. New Research to Save Giraffes. Kenya. Giraffes’ graceful arched necks and distinctive dappled patterns make them a must-see on safari. Surprisingly, we know very little about these long-legged giants. We do know they’re in peril: Reticulated giraffe populations have shrunk by as much as 80 percent in just a few decades and soon may be declared endangered. The Nature Conservancy is embarking on new research into this beloved animal. We recently announced an innovative partnership with Loisaba Conservancy and San Diego Zoo Global that will: Complete the first-ever comprehensive survey of Kenya’s Samburu herders about their interactions with giraffes. Track Samburu livestock using GPS collars to determine where grazing areas overlap with giraffe habitat. Deploy 100 dual-camera traps to identify individual giraffes and help us understand their movement. Collect tissue samples when available to identify giraffe subspecies and common skin diseases. Households Unite for Sustainability Tanzania The villages that dot the banks of Lake Tanganyika in Tanzania have grown exponentially in recent decades. Sediment from newly plowed farms increases algae growth, which, along with overfishing, reduces fish stocks. The Nature Conservancy is helping to meet those challenges through a joint program with Pathfinder International called Tuungane, Swahili for “Let’s Unite.” Serving 24 villages, Tuungane recently introduced the “model household program.” Model households practice sustainable agriculture to reduce runoff, prioritize family planning so women may time and space pregnancies for a healthy family, and invest in clean water for drinking, cooking and washing. Other program milestones include: More than 3,300 people have been trained in sustainable fishing practices and 13 Beach Management Units have been established. Nearly 230,000 acres of forest have been set aside as village forest reserves. Fifty-four percent of local women of reproductive age now have access to modern contraception. More than 1,700 people have received microfinance loans to start small businesses such as soap making or beekeeping to reduce pressure on fishing revenue.</t>
  </si>
  <si>
    <t>Asia Pacific: ACHIEVEMENTS</t>
  </si>
  <si>
    <t>Balancing Water Use Down Under. Murray-Darling Basin, Australia. The Murray-Darling Basin is one of the world’s largest river basins, draining water from one-seventh of Australia’s landmass into the Murray and Darling rivers. The basin grows a third of Australia’s food and creates habitat for more than 50 endangered species. It’s also at risk of drying up. Decades of rerouting too much water to farms, combined with climate- change-fueled droughts, have significantly reduced the supply. The Nature Conservancy is helping lead the way to a new future for the basin with the creation of the Australian Balanced Water Fund. “Balanced” is the key: The fund aims to provide water security for farming families during droughts while re-nourishing critical wetlands during wetter periods. The Conservancy has used the fund to purchase 1,300 mega-liters of water rights and recently watered its first wetland, a 177-acre test plot. Climate- Proofing Sea Turtle Nests Solomon Islands Six out of seven sea turtle species live or nest in the Asia Pacific. Many will migrate thousands of miles in their lifetime, but they can’t outswim sea-level rise: The remote island beaches where turtles lay their eggs are at high risk of erosion. The Nature Conservancy is working to “climate-proof” critical nesting sites through a combination of new technology and old-fashioned land protection. Conservancy scientists and community rangers in the Solomon Islands recently installed satellite trackers on 10 turtles’ backs using a gentle adhesive. Analysis of the turtles’ GPS coordinates will tell us where they’re feeding and nesting. Conservancy staff then can focus on protecting climate-resilient beaches nearby, where higher slopes and sand dunes can shelter turtle hatchlings for years to come. Planting to Capture Carbon Inner Mongolia, China. Every year, howling winds pick up dry surface soil from Mongolia’s deserts and shower it on China, destroying farmland, threatening wildlife and making the air dangerous to breathe. The increasing severity of these storms is one symptom of drought, deforestation and destructive farming practices that have degraded Mongolia’s landscapes. A new “carbon sink” project created by The Nature Conservancy with support of Lao Niu Foundation and others will have a direct impact on these storms. The Horinger demonstration area will restore more than 2,500 hectares of forest, shrubby areas and grasslands in China’s Inner Mongolia. The project is estimated to sequester 220,000 tons of carbon dioxide over the next 30 years. Great Apes and Greenhouse Gases East Kalimantan, Indonesia. The lush tropical rainforests of Indonesia are amongst the fastest being cut down in the world. Unsustainable timber harvesting and mining not only threaten the orangutans that live in these trees—and are currently listed as “critically endangered”—but also release tons of carbon dioxide into an already-warming atmosphere. Now, The Nature Conservancy is charting a better course for this forest through the new, ambitious Green Growth Compact with the province of East Kalimantan on the island of Borneo. The compact includes 19 signatories from government agencies, companies, communi- ties and other nonprofits. It aims to help the province reduce emissions by 1,000 tons of CO2 equivalent per $1 million USD gross domestic product, while increasing economic growth by 8 percent by 2030. It’s great news for local villagers, orang- utans and especially our climate. Blueprint Benefits Herders, Snow Leopards South Gobi Province, Mongolia. Mongolia’s grasslands are a softly rolling sea of green, brushed by cloud-cast shadows and dotted with livestock. The country’s Parliament set a goal of protecting 30 percent of Mongolia’s lands—roughly 116 million acres—by 2030. But where to start? The Nature Conservancy provided science-based recommendations for priority sites to the Mongolian Ministry of Environment, Green Development and Tourism. Those recommendations were combined with input from local governments, communities, scientists and nongovernmental organizations, then adopted by the ministry this year in its draft National Master Plan for Protected Areas. The government also recently approved two new key conservation areas prioritized by the Conservancy: • Twenty sites, spanning 20 million acres, were identified in South Gobi Province to offset one of the world’s largest copper mines in the area. • Nearly 2 million acres in the Tost Mountains were protected to safeguard habitat for endangered snow leopards. Real Science, Reel Results Asia Pacific Fisheries Scientists estimate that 90 percent of the world’s fisheries are overfished or fished at capacity, and Asia Pacific’s are no exception. Fish species, such as tuna, are being heavily consumed but poorly monitored. The scarcity of data identifying which species are being caught and in what quantities has made sustainable fisheries management nearly impossible. The Nature Conservancy is filling those data gaps through innovative new technology: • In Indonesia, the Conservancy is developing a groundbreaking image-recognition application called FishFace. A winner of the 2016 Google Impact Challenge: Australia award, it allows fishermen to identify and track their catches using mobile technology, eliminating common misidentifications and the need for expensive equipment. • In the Western and Central Pacific longline tuna fishery, the Conservancy is deploying electronic monitoring (EM) systems on boats across four countries and hosting a $150,000 crowdsourced competition to develop a machine-learning solution to automate EM data analysis—aiming to bring 100 percent accountability to the fishery while facilitating true “bait to plate”</t>
  </si>
  <si>
    <t>North America: ACHIEVEMENTS</t>
  </si>
  <si>
    <t>A Filter for River and Gulf Atchafalaya River Basin. Louisiana’s Atchafalaya River Basin works like a set of kidneys for the Mississippi River, filtering millions of gallons of water from the Mississippi before it reaches the Gulf of Mexico. The deep woods, fertile marshes and meandering waters of this million-acre floodplain are home to more than 300 species of wildlife—including the Louisiana black bear, American alligator and more than 100 different aquatic species—as well as numerous native plants. The Nature Conservancy acquired 5,359 acres in this fertile basin, a hallmark first step of a long-term initiative to conserve and restore America’s great swamp forest. In addition to its native plants and wildlife, the basin is essential to local Cajun communities who still live off the land and whose cultural identity is firmly grounded in a sense of place. Winning in Overtime. United States After months of uncertainty, the U.S. Congress handed nature a win in overtime by reauthorizing the Land and Water Conservation Fund (LWCF). The program, which had been allowed to expire in October 2015 after 50 years of safeguarding lands and waters nationwide, was reauthorized in December for another three years. Additionally, Congress provided $450 million in funding for the program for the coming year. Since its inception LWCF—a program that allocates royalty revenues paid by energy companies for offshore oil and gas drilling—has benefited all 50 U.S. states and 98 percent of U.S. counties since its inception, supporting the protection of more than 5 million acres of lands and more than 29,000 recreation facilities. To support the reauthorization of LWCF, the Conservancy continued its decades-long tradition of working closely with local, state and national partners, and mobilizing supporters to appeal directly to members of Congress. LWCF was a focus during the Conservancy’s 2015 Advocacy Day, where trustees from around the country visited Capitol Hill to encourage support for this vital program that delivers important economic, recreational and natural-resource benefits to the American people. Cultivating Caribbean Corals. Caribbean. The Conservancy and its partners built on previous success this year in growing and replanting corals throughout the Caribbean. We established new coral nurseries in the British Virgin Islands, Grenada and Cuba, then led local trainings on how to monitor and maintain these nurseries to produce healthy corals. Thousands of young corals already have been transplanted successfully onto nearby damaged reefs. Additionally, we are working to identify corals with stronger genetic resistance to warmer temperatures, acidification and pollution. Focusing restoration efforts on these species will give Caribbean reefs the best chance of adapting to current and future effects of climate change. Why do we need healthy coral reefs? Not only do these unique habitats protect island coastlines from climate change impacts, but they also nurture young fish that will fill tomorrow’s nets and support the livelihoods—from fishers to dive guides— of many people throughout the Caribbean. Securing an Indigenous Homeland. Northwest Territories, Canada. The people of Canada’s Lutsel K’e Dene First Nations are tied to their remote forest and tundra homeland in a way few of us can imagine. They believe the Upper Thelon River is “the place where God began,” the very spot where their people were created. In recent decades, an avalanche of diamond-mining claims and proposed new construction have threatened those lands. As the Lutsel K’e have engaged in a more than 40-year process to protect their home by designating it a national park, the Conservancy has supported those efforts by contributing state-of-the-art mapping, conservation planning and funding for local programs. The 14,000-square-kilometer Thaidene Nëné national park reserve is expected to be formally announced in 2017 in celebration of Canada’s 150th birthday. Planting Healthy Air United States From Seattle to Atlanta. American cities can improve their residents’ health by planting more street trees. New Conservancy science demonstrates the potential for urban trees to remove air pollution and reduce temperatures. The analysis, available online at nature.org/ healthyair, offers a deep dive into the potential for trees to save lives and improve human health in 245 cities globally, including 27 in the U.S. While New York, Philadelphia and Chicago show particularly high potential, the data indicates that every city has neighborhoods where trees are an efficient and cost-effective solution. Trees can reduce concentrations of fine particulate matter by a quarter and cool their immediate vicinity by as much as 4 degrees F. The study indicates that in major cities, a tree-planting investment of just $4 per resident could improve the health of tens of millions. Over the next year, the Healthy Trees, Healthy Cities program will use these findings to determine the best places to plant trees in several U.S. cities though a partnership with the Trust for Public Land.</t>
  </si>
  <si>
    <t>Latin America: Achievements</t>
  </si>
  <si>
    <t>Toward Achieving Continental Water Security Colombia More than 200 participants exchanged innovative ideas on water security at the third Biennial Water Funds meeting, hosted by the Latin American Water Funds Partnership in Bogotá, Colombia. Water funds enable water users to invest in conservation of critical headwaters to protect water supplies downstream. During the event, Colombian President Juan Manuel Santos gave tangible, clear messages about the value of water to Colombia’s future: “Water is like peace ... it belongs to everyone.” The founding members of the partnership, including Mexican beverage company FEMSA, the Inter-American Development Bank, the Global Environment Facility and the Conservancy, celebrated their five-year achievements (see statistics below). The partnership also signed another five- year agreement that will fuel the next phase of the water funds initiative in the region. Patagonia's First Conservation Lab. Argentina The Nature Conservancy acquired a more than 11,000-acre ranch, Fortin Chacabuco—an emblematic working ranch that is set to become Argentina’s first demonstration site for sustainable grasslands in Patagonia. Located about 20 minutes from Bariloche, the acquisition permanently protects Fortin Chacabuco from development, and its new living open lab status will help perpetuate the conservation of our beloved Patagonia and help embed conservation in Argentina. It will also show ranchers, government officials and the local community that nature and people can thrive together under science-based conservation and collaboration agreements such as the sustainable-grazing protocol that the Conservancy and partners are implementing in Patagonia. Tapping Science for Sustainable Hydropower Mexico The Nature Conservancy has piloted the concept of “Hydropower by Design” (HbD) in Mexico’s Coatzacoalcos River basin, noted both for its ecological and cultural riches and its future hydropower potential. We successfully completed an innovative, science-based HbD tool that considers the full social and environmental risks of hydropower development basin-wide. This tool maps out multiple development scenarios, as well as identifies options for minimizing negative social and environmental impacts, while meeting energy needs. In Coatzacoalcos, we found that the HbD approach could generate the desired hydroelectricity while decreasing future river fragmentation by 75 percent and displacement of local communities by 89 percent. We recently renewed an agreement with Mexico’s state-owned utility company, the Federal Electricity Commission, which will allow us to replicate this model in other river basins and mobilize funds for future planning. The Conservancy sponsored a technical exchange between Mexico and Peru, which led to a new collaboration to test this approach in the Peruvian Amazon. Measuring Fisheries Progress Peru and Chile Off the coasts of Peru and Chile, the cold waters of the Humboldt Current support one of the planet’s richest marine environments. The Nature Conservancy is working here with fishermen, industries and governments to support livelihoods while protecting critical species. In Chile’s Los Rios region, we launched a training program that provides 50 families in small fishing communities with state-of-the-art technol- ogy to track catches and access markets. Similar efforts are underway at Ancón, Peru, where more than 60 fishermen have received on-the-job training in evaluating fish stocks and designing and implementing size limits and seasonal closures. These improvements have opened access to new markets that reward good fishing practices, such as high-end Peru vian restaurants. Additionally, the Conservancy is collaborating with the Science for Nature and People Partnership and IMARPE, Peru ́s marine institute, to improve stock assessments and make recommendations for key commercial species. Indigenous Partnerships to Safeguard Amazon Peru and Ecuador Across the Amazon, The Nature Conservancy works with indigenous peoples to help them achieve greater leadership over how their territories are managed, have a stronger voice in policy decisions, and reach new markets for sustainable forest produce and fish. Led by the Conservancy, a consortium of five organizations in Ecuador and Peru completed the second phase of a 10-year partnership with the United States Agency for International Development (USAID) to strengthen governance and promote sustainable livelihoods. In Ecuador, the consortium equipped and trained more than 60 community park rangers at six Cofán indigenous territories and helped 100 Cofán families implement sustainable production of organic cacao, coffee and fish. In Ucayali, Peru, three communal production committees were created, trained and have already commercial- ized 5.5 tons of farm-raised paiche—a behemoth Peruvian fish. In San Martin, Peru, sustainable practices have helped quadruple cacao production in the Alto Shamboyacu community while reducing deforestation and halting the expansion of the agricultural frontier.</t>
  </si>
  <si>
    <t>Europe: Achievements</t>
  </si>
  <si>
    <t>Directing Aid to the Developing World. Norway and Germany. At The Nature Conservancy we know how dependent people are on healthy natural environments. We also recognize that it is often the world’s poorest who suffer the most when natural resources such as forests and coral reefs are damaged or lost. Many of the world’s governments also realize this. That’s why over the last eight years we’ve been working with governments in Europe to achieve shared conservation goals around the world, including the Norwegian Agency for Development Cooperation (Norad) and KfW, a German government-owned development bank. Since 2008, European governments have generously contributed nearly $150 million to help the Conservancy address some of the world’s most pressing conservation threats in places like the Caribbean, South America, Africa and Asia Pacific. For instance, in 2015, thanks to a grant from the government of Norway, the Conservancy and other partners contributed to reducing deforestation by 73 percent in the São Félix do Xingu municipality, in the Amazon basin of Brazil, compared with the average forest clearing of the 10 years prior to the grant. Informing the Climate Agreement Paris, France. For months—and years—leading up to the United Nations COP21 climate talks in Paris in December 2015, The Nature Conservancy played a key role in providing crucial support that resulted in a landmark agreement by 195 nations to reduce greenhouse gas emissions and limit global temperature increase threshold to well below 2 degrees Celsius. The Paris Agreement demonstrated the Conservancy’s ability to leverage our leading science on coastal resilience and forest carbon, our world-class projects on reducing tropical deforestation, our innovative finance skills, and our expertise in multilateral negotiations to ensure a truly global agreement and to maximize opportunities for nature’s contributions to mitigation and adaptation. Beyond the formal negotiations, we hosted workshops showcasing technical advances, published influential position papers, and coordinated with key stakeholders to both promote nature as a potent solution provider and shift the global narrative on climate to one of opportunity, prosperity and security. Since COP21, the Paris Agreement has reached the ratification threshold for entry into force in October 2016, and TNC programs around the world are working diligently to keep climate action moving forward. Introducing Water Sharing Investment. Stockholm, Sweden. For nearly half of the world’s population, water scarcity is a growing issue with devastating impacts on communities, economies and nature. In the past, countries have primarily turned to reservoirs and canals as solutions to increasing water demands. But water markets can be a powerful mechanism for alleviating water scarcity, restoring ecosystems and driving sustainable water management. Water markets are based upon water rights, which can be bought and sold, enabling water to be transferred from one user to another. A well-managed water market provides economic flexibility, encourages water-saving measures, and brings a variety of stakeholders to the table to find balance between the water needs of people and nature. So the concept was introduced by The Nature Conservancy at the 2015 World Water Week in Stockholm, Sweden. This year at the Stockholm event, the Conservancy followed up with a report, Water Share: Using water markets and impact investment to drive sustainability (nature.org/watershare). The Conservancy’s concept of Water Sharing Investment Partnerships can help provide a more water-secure future for cities, agriculture, industries and nature.</t>
  </si>
  <si>
    <t>Europe: Introduction</t>
  </si>
  <si>
    <t>It wasn’t until I moved to Latin America and the United States that I saw that there is a big role to play for the private sector and civil society. I went to college in Arizona, where a guest lecturer talked about conservation in Baja California, Mexico. His organization had fought the expansion of a salt mine that would have impacted some of the most important gray whale breeding habitat in the world. He shared how civil society and the tourism sector came together and managed to stop the mine. I thought it was a great story, and I approached him afterward to learn more about the group he worked for. It was The Nature Conservancy—where I soon started working as an intern and never left. That was almost 20 years ago. Europe is an outsized player in the global conservation agenda. Europe is central to sustainable development and climate policy, and is the largest contributor of climate finance to developing countries and the world’s biggest aid donor. European businesses lead on progressive environmental issues. Europe is where some of our most transformational actions can take place. Since 2008 we have already raised $147 million in European public funding for conservation, mostly from Germany and Norway. And in just a couple years we’ve raised $3 million in private philanthropy. Now we’re also beginning to do project work in Europe, but with a different business model. For example, the Balkans, home to much of Europe’s remaining wilderness and biodiversity, is a region targeted for a boom in hydropower development. We have an opportunity to engage with decision-makers who will determine how and where future dams are built and to make an enormous positive impact on the health of rivers. Using science as a guide, joining forces with financial institutions and local NGOs, we can move the hydropower industry toward more sustainable dam planning, siting and design. The Balkans is a perfect demonstration site. We’ve also been asked by partners in Germany, the Netherlands and the U.K. to lend our 15 years of oyster reef restoration expertise. I think that over the next five years you’ll see more such projects in Europe—always done with others and serving local and our global goals at the same time. After more than 15 years in the U.S., Latin America and the Caribbean, I’m back in Europe. While my heart beats for the fjords and mountains of Scandinavia, my job is best done from Europe’s capitals. It’s in Berlin, London, Oslo and Brussels where we can influence policy, transform industries and mobilize funding for our conservation priorities, including the gray whale habitats in Baja.</t>
  </si>
  <si>
    <t>A Global Expert Guides Scalable Solutions</t>
  </si>
  <si>
    <t>“My father is Italian and my mother British. I grew up in a small town near Bologna in the floodplain of the Po River, in Italy. The town was settled roughly 2,000 years ago by the Romans, and over the centuries interactions between people and nature have marked the landscape around it. Rivers were tamed and soils harnessed, as the region went from being one of the granaries of the Roman empire, to a global producer of hemp and silk in the Middle Ages, to one of the engines of industrial growth for Italy in the 20th Century. All along, the conflict between nature and people has shaped its culture, landscape and economy. The Po River itself is a great example of this. During the 12th Century, after a series of catastrophic floods, the river changed its course, pouring its waters, heavy with silt, into the Venetian Lagoon. Venice saw this as an existential threat: Left to its own course, the river would have filled up the lagoon with sediment, locking the seafaring state inland. A massive engineering project to divert the river to the south followed, pouring vast amounts of sediment into the Adriatic Sea, thus changing the coastline of Italy forever. The scale of this project was enormous—on a relative basis it was as big a financial commitment as the most daring engineering projects being pursued by China today, showing how our appetite for mega-projects is nothing new. Maybe influenced by this millennial history of compromise and conflict between the needs of nature and those of people, my professional life has always been at the intersection of natural resources, economic strategy and public policy. As a scientist I worked on the physical mechanisms that regulate the planet’s climate over centuries. As a consultant I advised governments and institutions around the world on long-term strategic investments in infrastructure and natural-resource security. At The Nature Conservancy I have focused on the integration of ecological integrity and water security, and now, as chief strategy officer, I focus on the development of scalable solutions across our portfolio. Protecting and harnessing the ecological integrity of the natural systems we depend on is at the heart of the sustainable development agenda the world has embarked on. It will require mobilizing capital on an unprecedented scale, and The Nature Conservancy is developing solutions that can channel that capital to deliver on the promise of development for the benefit of people, while preserving nature for future generations. This has been the focus of my work.”</t>
  </si>
  <si>
    <t>Latin America: Introduction</t>
  </si>
  <si>
    <t>Latin America is home to astonishing natural beauty and biodiversity. It is the land of jaguars and sloths, pink river dolphins and humpback whales, condors and macaws. And for the better part of each year, it hosts billions of migratory birds. From the vast Amazon Basin to frozen glaciers high in the Andes, Latin America holds a third of the world’s freshwater resources. While it is the largest net food-exporting region in the world, most of its agricultural potential has not been tapped. But the stakes are high: Latin America’s deforestation rate is already triple that of the rest of the world. Our purpose is clear. It is not only about protecting biodiversity and wild places, but just as much about safeguarding the future of humanity—our water, food security, economic and social stability—our own survival. The Nature Conservancy’s work in Latin America spans across 16 countries, from Mexico’s Baja California to Patagonia. True to our legacy, we draw on a wide range of partnerships with governments, rural communities, indigenous leaders, businesses, research institutions and NGOs. Together, we are developing the tools and strategies the region needs to protect its spectacular natural heritage while providing the food, water and energy that people need to live and prosper. Over the past 40 years our work has evolved in tandem with the Conservancy’s institutional mission. The scale of our work has expanded from site-based projects to a whole-system approach that integrates protected areas, indigenous territories, productive lands, fresh water, oceans and infrastructure development. Our funding has transitioned from a high dependency on U.S.- based sources to a variety of funders: in-region volunteer leaders, businesses, local government agencies, as well as bilateral and multilateral institutions. Cutting-edge science and innovation guide everything we do, from helping decision-makers find the least damaging ways to connect cities in the Amazon, to determining how nature can best help protect water sources for at-risk cities. From Chilean and Peruvian fishing grounds, to Colombian and Mexican cattle ranches, Patagonian sheep ranches, and Brazilian soy fields, we are working with individuals and industries to devise ways to boost production while increasing conservation. I am proud of our accomplishments and enthusiastic about the work ahead. We have a unique opportunity to contribute our scientific expertise, leverage our investments and galvanize our partnerships to transform Latin America into a global model of sustainable prosperity. Together we are creating a new conservation paradigm.</t>
  </si>
  <si>
    <t>Introduction: Africa</t>
  </si>
  <si>
    <t>“Several years ago I was working with other staff to establish a new project for the Africa Region in western Tanzania. Known as Tuungane (Swahili for “Let’s Unite!”), this project focuses on protecting the extraordinary resources of Lake Tanganyika, which holds 17 percent of the world’s fresh water, as well as forest systems that support the most intact populations of eastern chimpanzees. This part of Tanzania is very remote and underserved. There are no roads, Internet, cell phone coverage or basic human services. In the primary schools, there can be one teacher for as many as 200 students. While this area is high in biodiversity, the population is growing rapidly at almost 4.4 percent per year in survey project villages, and the medical system is inadequate to support this. People feel forgotten. A core tenet of our work here—as it is across Africa—is to spend time with the local communities socializing our approach and trying to better understand what their goals and dreams are for the places where they live. At one of our early community meetings, I started out talking about protecting forests for chimps and the freshwater systems for fish. A tired-looking midwife then shared her stories of inadequate health facilities and supplies. Another young woman stood up and spoke of her sister, who had to take a 22-hour boat ride to the nearest hospital during a difficult childbirth. Both the mother and the child died along the way. After hearing of the suffering here, I quickly stopped talking about chimpanzees. What we learned from this community is that we needed to expand the way we think about conservation in Africa. We needed to be willing to address other community needs while still remaining focused on our mission. There, that meant bringing in Pathfinder International, an international health care partner that provides child and maternal health services, and that has already helped TNC provide more than 10,000 women with access to modern contraception. Meeting these needs allows us to intensify our work protecting important habitats for endemic fish and those chimpanzees. This kind of innovation is changing the way we work around the region. We’re bringing the right people together—governments, NGOs, and communities—to address the complex and unique challenges facing the people and places of Africa. Instead of feeling forgotten, the women of Tuungane are now showing us the way.”</t>
  </si>
  <si>
    <t>Passing the Torch</t>
  </si>
  <si>
    <t>“I am humbled by the Board of Directors’ decision to elect me as The Nature Conservancy’s new chairman, and I am grateful to Craig McCaw for his leadership as chairman for the past three years. Craig pushed an already-exemplary organization to up its game to achieve even greater impact as a global leader in conservation. He set out to make the Conservancy more innovative, inspirational and even disruptive; and he succeeded at all three. Most importantly, he accelerated the Conservancy’s evolution toward global problem solving. On behalf of the entire Nature Conservancy team, I thank Craig for his selfless dedication to our mission and his willingness to challenge us to innovate and grow. My love of the natural world led me to join the California chapter of the Conservancy more than 25 years ago. Stepping into the chairman’s role is the culmination of a lifelong commitment to values the Conser- vancy holds dear. It also allows me to invest further in my passion for helping nonprofits and philanthropic organizations achieve their greatest potential. Sixteen years ago that passion led me to walk away from a rewarding private sector career to co-found The Bridgespan Group, a nonprofit that helps mission-driven organizations and philanthropists achieve breakthrough results. Bridgespan collaborates with leaders across boundaries so we can learn from each other and advance our shared goals of creating a better world. The Conservancy takes a similar collaborative approach as it strives to protect nature for future generations. I look forward to doing my part to help accomplish our shared aspirations. The Nature Conservancy’s noble mission has never been more urgent: to conserve the lands and waters on which all life depends while addressing many of mankind’s most pressing needs. Fortunately, the desire to improve continuously is built into The Nature Conservancy’s DNA. It is a trait fundamental to our past and future success. Our rapidly changing world requires us to take full advantage of the conservation solutions our science has uncovered. And it calls us to engage potential allies in all sectors around the globe to ensure the security and well-being of people and nature. With the capable colleagues who constitute our Board of Directors, I eagerly anticipate our next chapter and am honored to be of service to The Nature Conservancy.”</t>
  </si>
  <si>
    <t>Asia Pacific: INTRODUCTION</t>
  </si>
  <si>
    <t>“With 60 percent of the world’s population and seven of the 10 largest cities, Asia Pacific is the fastest-growing region in the world. Stretching from Mongolia to New Zealand, Myanmar to Micronesia, this geographically diverse region is home to a unique variety of cultures, traditions, natural systems and species. But Asia Pacific is at a crossroads—one that is emblematic of the challenges our world now faces as populations grow and become more urban. Increasing demands for food, water, housing and energy are placing enormous pressures on the region’s many natural resources, including its tropical forests and fisheries, putting species, traditional communities and quality of life at risk. We feel these pressures more than any other region on the planet. The demand for timber, fish and agricultural products, once coming primarily from the U.S. and Europe, is now coming increasingly from the region itself as hundreds of millions of people move from poverty into the middle class. In many ways, as goes Asia Pacific, so goes the world. This combination of human development, economic growth and natural diversity is what makes the Asia Pacific a critical region for The Nature Conservancy. To address these challenges, we’re working with communities, governments and industries across Mongolia, China, Indonesia, Australia, Myanmar and the Pacific Islands to build a more sustainable future for both nature and people. Living here and traveling in the region has been an eye-opening experience. What I appreciate most about Asia Pacific are the voices from the field—Mongolian herders using the Conservancy’s maps to preserve traditional lands and livelihoods, Indonesian rangers who protect critical habitat for the last remaining wild orangutan populations in the world, fishers in Palau who are testing data-capture techniques that could transform tuna fishing across the Pacific. Together, the Conservancy and our many partners are making a positive impact on the management of diverse natural systems and the resources they supply. For more than 25 years, the Conservancy has successfully worked with partners across the Asia Pacific to implement science-based, innovative conservation solutions that address the conservation challenges we face. Success in the next 25 years will take the combined efforts of all of us to make this work possible.”</t>
  </si>
  <si>
    <t>An Amazon Rancher Inspires Sustainability</t>
  </si>
  <si>
    <t>My father had a dream to build something greater to leave behind for his kids. He had the courage to leave a good home, his family and everything behind to come here where there was nothing but jungle. There was a lot of incentive from the government to occupy and develop the Amazon. This land has the blood, sweat and tears from both my father and mother—but especially my father’s. When he took ill, I took over the ranch. Today I am manager of the Bituva Grande Farm, which is part of ‘Field to Table,’ a sustainable meat project coordinated by The Nature Conservancy. I am also the president of the Rural Producers Association. When TNC first arrived, people’s view was that an ‘environmentalist’ was going to curtail our freedom inside the farm. So we weren’t very receptive. Today, TNC is viewed in a different light, and we support and believe in the sustainable meat project. It clearly showed all of us that nowhere in the world do we need to tear down yet another tree to increase the production of grains, meat or anything else. It brought many benefits to the region—not only in environmental or production gains but also in terms of society. The Conservancy’s arrival only increased our awareness of leaving something for future generations. Because if we continue to deforest at random, what are we leaving for tomorrow? Now we are isolating the springs, letting the forest surround them. The jungle at the mountaintops is being preserved and reforested as a way to avoid erosion. Instead of being a big villain, the cattle—and ranching as a whole—become a carbon sequestrator, which is one of our greatest worldwide concerns. You can ranch sustainably and in communion with nature. When you work with experts, you can make your dreams come true. And this is only the beginning. There is a lot that can continue to be done. We wouldn’t be the only ones to profit. The entire world would be winning.”</t>
  </si>
  <si>
    <t>An Urban Engineer Lends Her Insight</t>
  </si>
  <si>
    <t>“I grew up in the small town of Ya’an in Sichuan Province, a place that is very famous for its pandas and its picturesque scenery. I learned about cities at Tongji University in Shanghai, and I came to Shenzhen after my graduation. Shenzhen is like a window—it absorbs experiences from all around the world and then radiates what it has learned across the country. We have a pilot effort to establish Shenzhen as a model “sponge city”— to soak up almost every raindrop and capture that water for reuse. Instead of funneling rainwater away, a sponge city retains it for use within its own boundaries. It’s an urban development concept that reshapes the new relations among cities, people and water. Our partnership with TNC focuses on these three aspects: conducting public education programs about the sponge city concept; collaboration on green infrastructure with Internet giant Tencent and new university campuses to demonstrate stormwater management; and developing incentives and policies to encourage more green infrastructure—like the “Most Beautiful Balcony” competition. We need to respect nature and hold nature in awe. Then we need to understand that urban and nature both belong to the same ecosphere, which makes them integral parts of a whole. Nature will become a city’s core competence; a sustainable living and working environment brings citizens relaxation, joy and a better way of life. Due to the nature of my work, I pay attention to cities and all of the details. I prefer a window seat on the plane, so my first impression of a city is an aerial view. When the aircraft lands, I experience the city’s urban texture, landscape and density of buildings. I then notice the city’s traffic order and the quality of its public services. My criteria for evaluating a city’s health and livability are transportation convenience and whether there is enough public space such as green areas and parks. We should be able to enjoy the views of both lands and waters in our cities.”</t>
  </si>
  <si>
    <t>North America: Introduction</t>
  </si>
  <si>
    <t>The lands and waters of North America do not just provide us with food, clothing and shelter, they also define us as a people. From the “purple mountain majesties” that inspired American patriotism to the Caribbean’s crystal waters that unite island nations to the coastal rainforests of Canada where people have lived for more than 10,000 years, North America’s natural systems have shaped cultures and built countries. But as our communities and economies grow, so does the pressure on these systems. The future of life depends on how we grow our food, develop our energy, use our water and build our cities. Science tells us that the only way to save nature is to also address the challenges facing people. The Nature Conservancy began in North America 65 years ago, and our long history with the people, businesses and governments across the region make us well suited to take on these challenges. As climate change increases the risk of floods and damaging storms, we are working with engineering firms and government agencies to use natural solutions—such as restoring tidal marshes and oyster reefs—to shield people and support wildlife. With energy development having the potential to impact 50 million acres across the United States, we are working with businesses to protect our most fragile and important natural areas while also supporting innovation to create affordable clean energy. As the demand for food increases, the Conservancy is partnering with farmers and agriculture businesses to improve practices that protect North America’s fertile lands and waters while feeding an ever-growing population. And with more than 80 percent of Americans living in urban areas, we are partnering with local communities to demonstrate how nature can help cities thrive and urban populations can play an essential role in sustaining the lands and waters on which all life depends.”</t>
  </si>
  <si>
    <t>A Prize-Winning Herdsman Donates a Prize Steer</t>
  </si>
  <si>
    <t>“In my culture the land is everything—our tradition and livelihood, and the livestock are close to our hearts. I don’t know how old I am. My parents never went to school and hence they cannot tell the exact dates except season. When you are Samburu, you are told you were born during a certain time—during a drought, when the cattle migrated to certain distant areas for pasture, during the eclipse of the sun—and that’s how they mark your age. But my earliest memories are of herding cattle and goats with my brothers. My community, West Gate, supported me to go to school and then to university, and I came back to work as a conservancy manager for West Gate. Now I have the privilege to work for Northern Rangelands Trust. Our mission is ‘to develop resilient community conservancies which transform people’s lives, secure peace and conserve natural resources.’ The work and the support of The Nature Conservancy are critical to me, to NRT and to the community conservancies we serve. TNC works with local partners, with civil society on the ground, with government—in our case with the Kenya Wildlife Service. They enable us to implement the right strategies and measure the impact more accurately and precisely. It has always been exciting and fulfilling serving at the TNC Africa Council because it champions a course that is close to my heart. I am donating to the Africa Rising Campaign something that is also close to my heart and that is culturally held with high esteem by the pastoral communities here—and that is a prize steer from Northern Kenya. It can be auctioned, sold or used during a TNC event. Cows, too, can contribute to conserving and protecting nature!”</t>
  </si>
  <si>
    <t>A Citizen Scientist Captures the Climate</t>
  </si>
  <si>
    <t>When I was growing up in Michigan I wanted to be a marine biologist, and I had a childhood passion for whales. I’d spout facts about whales to anyone who’d listen. But when I was older and realized what being a marine biologist entailed—spending lots of time alone on a boat— I knew that I really wanted to live in a city surrounded by people. So now I’m a professional videographer, and my clients include environ- mental organizations. I got involved as a volunteer for The Nature Conservancy in California when a friend of mine who works there learned that I had just gotten a new drone. She told me about the Conservancy’s efforts to map changes on the coast resulting from an El Niño event. The extreme weather gave us a crystal ball to see what sea-level rise, erosion and other climate change impacts might look like in the future along the California coast. It was an opportunity to combine my environmental and filmmaking interests for the greater good. I was excited to see my drone footage feed into a mapping program that could have long-term benefits for studying climate change. Drones have gotten a bad rap, and I also wanted to show the good that drones can do. I like how the Conservancy is using crowdsourcing to let people like me become part of the solution. I see the effects of climate change in the places where I travel for my business. I want to be able to tell my grandchildren that I did something to make a difference. I know that through this work I’m being a part of something bigger than myself.</t>
  </si>
  <si>
    <t>Sustainable Amazon Beef Hits Stores</t>
  </si>
  <si>
    <t>Brazil Consumers got their first taste of “deforestation-free” beef produced by The Nature Conservancy’s sustainable-ranching initiative, “Field to Table.” A partnership between the Conservancy, the Gordon and Betty Moore Foundation, Walmart, and food processor and distributor Marfrig Global Foods brought the certified sustainable beef—sourced from a demonstration project in São Félix do Xingo, Brazil— to stores throughout Brazil. Farms and ranches in this region typically expand by clear-cutting land. By contrast, the Conservancy’s project sites in Brazil, Colombia and Mexico are growing by restoring degraded lands and conserving ecologically sensitive lands while increasing productivity. Additionally, the Conservancy is working with large suppliers and industries to scale up sustainable food security efforts. Walmart has committed to monitor deforestation through its entire Brazilian supply chain by 2017, and, with strong backing from the Latin America Conservation Council, the Conservancy has begun to leverage corporate commitments through industry roundtables. We are a founding member of the Brazilian Roundtable on Sustainable Livestock and have helped launch similar organizations in Colombia and Mexico</t>
  </si>
  <si>
    <t>Securing the Blue Heart of Europe</t>
  </si>
  <si>
    <t>Western Balkan Region. Having emerged from decades of political oppression and strife, the western Balkan region (Albania, Bosnia and Herzegovina, Croatia, Kosovo, Macedonia, Montenegro, and Serbia) harbors some of the world’s most ecologically intact river systems. Known as the “Blue Heart of Europe,” the region is now experiencing a hydropower development boom of global proportions, with more than 2,000 projects already proposed or under construction. The region’s future will depend on society’s ability to reconcile its growing demand for renewable energy with conservation of its outstanding natural heritage. To meet these dual demands, The Nature Conservancy is working in collaboration with conservation and finance partners to develop science-based solutions for integrating nature conservation upfront into renewable energy build-out, including solar, wind and hydropower. By helping build a brighter future for the Balkans, our goal is to establish a global model for how to repower a region in the smartest way possible for both people and nature.</t>
  </si>
  <si>
    <t>Financial Overview</t>
  </si>
  <si>
    <t>The Nature Conservancy raised a record amount of private funding in fiscal year 2016, enabling 7 percent growth in operations and continued investment in capital project work around the globe. Total revenue was muted, however, by negative investment returns for the year, at minus 1.84 percent, and lower than normal conservation land gifts and sales. As a result, total net assets as of June 30, 2016, were $5.9 billion, slightly below the balance of the prior fiscal year end. Programmatic efficiency (69.9 percent) was somewhat below the prior fiscal year (71.2 percent) because of lower conservation/ land purchase opportunities, and because the Conservancy made needed investments in upgrading core information systems and growing its membership. The financial results depicted here are derived from the Conservancy’s audited June 30, 2016, consolidated financial statements, which contain an unqualified audit opinion. The Conservancy’s complete, audited financial statements can be obtained online at nature.org/annualreport or by calling (800) 628-6860.</t>
  </si>
  <si>
    <t>An Energized Future</t>
  </si>
  <si>
    <t>United States From prolonged droughts to flooded coastlines, no two U.S. states face exactly the same challenges from climate change. The Nature Conservancy’s 50-state climate strategy targets these differences by helping each state take its “best next step forward” toward large-scale, meaningful emissions reduction. The strategy found success this year in New Hampshire, where the Conservancy worked with the New Hampshire Sustainable Energy Association and partners to defeat a proposal that would have depleted the state’s Renewable Energy Fund. The effort restored tens of millions of dollars to clean-energy investment. We also completed extensive public opinion research in many other states. The results were encouraging, including: New York displayed unprecedented support for increased renewable energy. West Virginia showed interest in reshaping its economy to include clean energy. Washington revealed a path to a statewide price on carbon. This valuable research will guide our climate policy in each state and help us reach key stakeholders.</t>
  </si>
  <si>
    <t>Developing Solutions on a Global Scale</t>
  </si>
  <si>
    <t>The Nature Conservancy’s mission demands that we work directly or through others in an expanding scope of countries around the world. Countries included in this tally reflect: places in which we have offices and projects on the ground or a legacy of work; places where we achieve conservation through strategic partnerships and where we engage in policy and public funding initiatives in support of our mission; and, places where our Board of Directors has approved the scoping of new work.</t>
  </si>
  <si>
    <t>2015 Annual Report Our World</t>
  </si>
  <si>
    <t>My favorite part of The Nature Conservancy is our tradition and practice of bringing together diverse people and finding common ground to make important things happen for nature. In this regard, 2015 was another strong year. My colleagues and I are proud of the progress we’ve made, thanks to you—our supporters, partners, volunteer leaders and fellow environmentalists. Our financial house is in good order, our team is stronger than ever and we’re pursuing an ambitious plan to address the world’s most significant environmental challenges. All around the world we’re gaining momentum in our efforts to protect important ecosystems, transform how people value nature and inspire greater support for conservation. The following are a few examples of the successes you have made possible over the past year. PROTECT. Staying true to our roots, we are still in the business of protecting lands, rivers and oceans, especially in situations where there is extraordinary ecological significance at stake and where the scale of the opportunity is likely beyond the reach of other organizations. In January, for example, we completed one of the biggest land deals in TNC’s history: a 165,000- acre, $134 million acquisition of forests, rivers and other wildlife habitat in Washington and Montana (see page 16). The project links privately owned parcels dispersed among protected lands, mostly within U.S. national forests. The “checkerboard” parcels purchased in this transaction almost certainly would have been developed otherwise. We can achieve success like this only with great partners. Thanks to supporters open to financial innovation, we were able to secure 95 percent of the capital from impact investors through NatureVest, TNC’s new impact investment unit. We will always rely on—and greatly appreciate— the generous support of traditional philanthropists, and now additional funding from mission-driven investors is leveraging our donors’ contributions and allowing us to accomplish much more. TRANSFORM. Transforming how society values and uses nature means working with businesses, governments and communities to help leaders develop policies and practices that support healthy natural systems. Because this approach relies on intellectual —not financial—capital, there’s no limit to what we can accomplish. Take, for instance, our work in Nairobi, Kenya, where we are establishing Africa’s first water fund (see page 26). With the help of great partners, TNC is using this water fund mechanism—a model we pioneered 15 years ago in Quito, Ecuador— to help Kenyans transform how they manage land in the watershed of the Tana River, the re- gion’s main source for drinking water, agriculture and hydropower. Through the water fund, downstream water users pay fees to support conservation projects that protect upstream lands, improving filtration and regulation of the river’s flow. It’s a win-win for nature and people: The upstream conservation practices protect wildlife habitat, improve water quality and supply, increase agricultural yields, and save downstream users money by avoiding the need for costly water treatments. First across Latin America, and now all around the world, water funds are allowing TNC to bring together community groups, farmers and ranchers, local and federal governments, businesses of all sizes, and fellow environmentalists to scale up on-the-ground conservation with multiple benefits—water security, biodiversity protection and economic development. INSPIRE. To scale up strategies like these, we also need more people on our side. That’s why we are ramping up our efforts to inspire greater support for nature—to grow that group of people who love nature and serve as its champions. Transformative science will be critical to those efforts. Last year, we continued to build close partnerships with leading universities and their scientists. We can achieve success like this only with great partners. The milestone project also includes acreage in the eastern Cascade Range of Washington state. (SNAP) collaborative convenes scientists, policymakers and practitioners to develop practical, nature-based solutions to chal- lenges at the intersection of nature and human well-being. And our NatureNet Science Fellows Program—a collaboration with Columbia, Cornell, Princeton, Stanford, the University of Pennsylvania and Yale— is now in its third year of building the next generation of conservation science leaders. This year’s fellows are focusing on clean energy technology, water security and sustainable agriculture. On the policy front, we generated great momentum on Election Day this past year in the United States, achieving the biggest conservation funding victory in U.S. history. TNC worked in 19 states—both blue and red—to win bipartisan voter approval of 27 measures that dedicate more than $29 billion to the environment. I’m proud of the work my colleagues and our volunteers put into making that happen. But we can’t stop there. Those victories make me hopeful that we can break the logjam on the most pressing challenge we face: climate change. We have begun a 50-state climate strategy that taps into our local resources to achieve reductions in greenhouse gas emissions in whatever way works best for each state. It includes an alliance between TNC and Environmental Defense Fund to accelerate the transition to clean energy, rebuild the political center on climate and make natural infrastructure part of the climate solution. And, of course, we’re also pursuing our climate agenda all around the world. For instance, we’re working with farmers, loggers and others in tropical forest regions to implement sustainable development practices and reduce deforestation, a major driver of greenhouse gas emissions. And we will do everything we can—together with our partners—to help build the most robust international climate frame- work possible. LOOKING FORWARD. As a science-based, nonpartisan, inclusive organization that brings people together to find common ground and commonsense solutions, we are well- positioned to protect vital habitats, transform the way society values and invests in nature, and inspire and broaden the constituency for conservation. None of this will be easy, but I believe there is reason to be optimistic. TNC can be an effective force for change in the conservation movement by bringing together people and organizations with diverse views and encouraging them to set aside their differences, learn from one another and work collaboratively toward shared goals. Together, we can accelerate progress on the world’s most pressing environmental challenges. Thank you again for all that you do to help us con- serve the lands and waters on which all life depends.</t>
  </si>
  <si>
    <t>Our World</t>
  </si>
  <si>
    <t>At The Nature Conservancy we celebrate the past, but we always have our eye on the future. It’s vital to our success that we learn from past experience and advance innovations from past achievements. That practice began in 1954, when our emerging mission led our founders to help rescue an old-growth hemlock forest along the Mianus River in New York. Their innovative solution—to creatively finance the purchase of the forest for preservation, thereby saving it from imminent subdivision—helped inspire a land trust movement that spread across the United States and continues to inspire today in Asia, Australia, Latin America and Africa. The world seemed a simpler place back in 1954. It’s astounding how the world has changed since then. Over the decades, our mission repeatedly called, and the Conservancy has consistently answered. For more than 60 years, we have stepped up to the challenges—documenting biodiversity across the United States, swapping debt in the developing world for conservation action, strengthening national park systems throughout Latin America, enabling island nations to create marine protected areas, supporting indigenous communities to con- trol the destiny of their traditional lands and water, and inspiring Chinese partners to pursue interna- tional models of environmental protection as their nation emerged from decades of isolation. And we are currently championing impact investing to expand the ways people can put their capital to good use for nature. But now our world is at a critical juncture. We know that the past scope, scale and pace of our conservation will be insufficient in a world with more than 9 billion people in 2050. In the light of that future, we are transforming the Conservancy to become a leading force to confront the challenges that nature and people will face in the coming decades. Five years ago we engaged the whole Conservancy team to reimagine our global conservation agenda— to carefully consider what is needed and what we can best do to safeguard our lands, water, oceans, climate and, now, cities—a needed addition to the conservation landscape, since we are in the midst of the largest migration of people to urban centers in human history. What emerged is the need to continue to protect nature—but now at an unprecedented scope, scale and pace. Protection alone won’t be enough, however; we must simultaneously transform how we use na- ture, so that humanity’s need for food and energy will deplete neither nature’s resources nor the diversity of life on Earth. And we must inspire people and our institutions to value and invest in nature and establish policies—locally, regionally, nationally and globally— that codify conservation as a common human value. To empower and enable the Conservancy and our partners around the world to put these principles into action, our scientists revised Conservation by Design, our strategic framework for mission success. For two decades, Conservation by Design guided conservation practitioners with “a common set of analytical methods to identify the biodiversity that needs to be conserved, to decide where and how to conserve it, and to measure our effectiveness.” The revised framework now embraces the well-being of people and the replicability of our work as primary planning elements, so that conservation in one place will fuel action around the world. But working faster and at an expanded scope and scale also requires smarter, integrated systems and policies that transfer knowledge efficiently. And recognizing that our greatest asset is the people. who work here and make conservation a reality, we also implemented a complementary Organization by Design initiative that is investing in a dramatic upgrade of our ability to communicate and transfer information quickly worldwide and to ensure that we have the diverse workforce and inclusive leadership reflective of the places and cultures we serve. Safeguarding the future of our natural world is a daunting task. Our mission is calling us again, and this time the stakes are much higher than the survival of a hemlock forest in New York. But as in the past, we face this challenge with the pragmatic optimism that defines us as an organization and resides within us as individuals. What follows is a look at our past, present and fu- ture. The values that emerged at Mianus River still drive us today. The five global strategies and suite of projects highlighted in the following pages, encompassing lands, water, oceans, climate and cities, all evolved from what we have learned over the past 60 years. What’s different now is that these strategies are bigger, are more complex, and—most important— are informing and being informed by similar efforts around the world. With your continuing support, that’s how we will win the future of Our World.</t>
  </si>
  <si>
    <t>VOICES- Water</t>
  </si>
  <si>
    <t>Uniting across borders and disciplines to bring positive change to China’s most important river. “Working with TNC provides us new ideas and ways of thinking. TNC pays attention to the application of scientific research, and we can learn about the conservation work in similar places in other countries and adapt it. Fishing has been closed on much of the Yangtze River for 10 years, and I sympathize with the fishermen. I think the purpose of conservation of nature is for a better life of people, so our cooperation with TNC is very significant. We surveyed the fishermen’s situation and provided options for their switch to other areas of production and professions. On the Yangtze River, human activity can’t be avoided. My vision is to let more people know about the importance of conservation through the law, policy and action, and achieve a balance with economic development.” “TNC has a long-standing relationship with the Chongming Dongtan National Nature Reserve. Chongming is one of the world’s largest alluvial islands, situated at the mouth of the Yangtze River. It’s a safe haven for the diversity of birds and fish along spawning or migration routes. In 2006, with a grant from General Motors China, we were invited to launch a two-year project to modify the functional layout of the Dongtan reserve. We also collaborated on developing the infrastructure and environmental education products for the reserve, and then launched a study of migratory birds and the effect of climate change with support from 3M. We are establishing a sustainable wetland management model that includes nature education, volunteer work, and a platform to en- gage corporations, social enterprises and individuals from Shanghai, which is just 30 miles away.” “Ten years ago, I went to China with an expert investigative group to see if there might be a role for the Conser- vancy in protecting rivers in the face of massive dam development. It seemed daunting for sure. We met with China Three Gorges Corporation, and found them very open to conservation ideas. It was the beginning of a long partnership. As I look back, we have built a strong base in China—piloting one of the first river basin conservation blueprints; helping protect the native fish reserve from inappropriate dam development; working with Three Gorges Corporation to plan new dams in the best environmental way possible; and starting an environmental flow release program from the giant Three Gorges Dam to benefit fish reproduction. This is com- plicated work, and a really long march, but I am also truly gratified to see how far we have come.” “China Three Gorges has been collaborating with TNC in China for more than 10 years, and we hope there will be more people getting to know the smooth co-operation between the two parties. We have worked together closely on issues such as establishing environmental flows, fish release, monitoring and evaluation, and developing innovations like the Yangtze Hydropower Sustainability Fund to pay for flood risk management and ecosystem conservation. And now we are beginning to expand our partnership to look beyond China’s borders at opportunities to make hy- dropower more sustainable overseas. Three Gorges increasingly recognizes and understands the important value of sustainability—not only as a core business interest—but as a way to improve the social and environmental commit- ments of the entire hydropower industry.”</t>
  </si>
  <si>
    <t>VOICES - Oceans</t>
  </si>
  <si>
    <t>Those who depend on the sea and their allies discover new means to build sustainable ways of life. “The data that we are collecting helps us understand the status of fish populations. We want to have real accurate information about the fish stocks, whether it’s good or bad, which I think is missing in other conservation and fisheries management programs. Our program, whether it leads to size limits, or closures or conservation areas— whatever it is—the eventual goal is that we are protecting the stock for future generations, and that helps us to stay alive as a business. We now have a much better understanding of the scope of the species variety that we catch. That’s been invaluable to us as a company and to TNC and to all fisheries of Indonesia. The eventual goal is to inform the consumer with accurate information about sustainability.” “I come from a family of fishers. As a kid, I remember that my father was able to catch big fish in abundance, as if they were waiting for us to catch them. But with so much bombing and use of poison to catch fish, there’s much less fish in the sea. We now have to go much farther, spend more time, and we get so few fish that we hardly can sell anything in the market. Listening to TNC’s discussions on marine protection made me realize how important it is to take care of our coral reefs to provide a safe home for fish to breed. I now discuss with other fishers the negative impacts those destructive ways have on our lives. We support creating safe homes for fish so that they come back and breed. We know there will be some sacrifices, but we hope conservation will make catching fish easier in the future.” “In the Lesser Sunda Ecoregion, we are helping the local government and communities to better manage their marine resources, by implementing a suite of strategies that complement one another in an integrated approach: promoting effective Marine Protected Area (MPA) networks and sustainable fisheries management, strengthening governance, looking at sustainable financing mechanisms, and building capacity of others for long-term success. We are also facilitating scientific research that serves the protection of biodiversity as well as the fishing and tourism industries and are working with local NGOs to promote sustainable livelihoods through seaweed aquaculture while engaging them more actively to support effective MPA management. It takes such a broad-based approach to be successful, and that’s the best role the Conservancy can play.” “I first became aware of TNC about eight years ago because of the wonderful work they were doing with island communities around Komodo National Park. Indonesia is the biggest archipelago country in the world and has lots of beautiful islands that are being exploited and need to be conserved at the same time. Our business is shipbuilding and repairs, and as the islands prosper, they will need more ships and logistics to transport goods. Therefore, sustainability in the marine sectors definitely is important for us. Indonesia’s younger generation is concerned about issues of the ocean. They want to see solutions and results like those TNC is making possible.”</t>
  </si>
  <si>
    <t>Voices - Cities</t>
  </si>
  <si>
    <t>New Yorkers of all walks of life joining forces to realize a better urban world. “My husband and I have been longtime Nature Conservancy supporters. Being in the outdoors around the world has always been important to us. But we are also intensely city people and love being New Yorkers. The Conservancy’s recent push toward ‘green urban’ made a lot of sense to us. More than 60 percent of the world’s population is living in cities now, so if humans are going to have that connection with nature, then humans in cities need to have a closer tie with nature in cities. So I was glad to see the Conservancy take a leading position toward that. And a key part is also in the education sector. Their work through LEAF with local schools, like the Harbor School here, and others around the country, is really important for humanity, but it’s also important for the future of The Nature Conservancy.” “I had a great LEAF mentor who taught us about invasive species upstate. That led to another opportunity with AFS to learn from an environmental project in Germany. I don’t know what I want to do for a career yet, so I’m taking a gap year before college to figure that out. But I hope to do some payback then to TNC and AFS for the opportunities they gave me. If I do pursue studies in science or engineering, I’m excited about things like vertical farming in cities and growing food closer to the people who consume it, as well as rebuilding oyster reefs to help clean the city’s rivers and even become a food source here again.” “I had a great LEAF mentor who taught us about invasive species upstate. That led to another opportunity with AFS to learn from an environmental project in Germany. I don’t know what I want to do for a career yet, so I’m taking a gap year before college to figure that out. But I hope to do some payback then to TNC and AFS for the opportunities they gave me. If I do pursue studies in science or engineering, I’m excited about things like vertical farming in cities and growing food closer to the people who consume it, as well as rebuilding oyster reefs to help clean the city’s rivers and even become a food source here again.” “The Nature Conservancy’s new focus on urban areas is a natural fit with New York City and its newly released OneNYC plan, which prioritizes the use of natural infrastructure as part of its climate adaptation and resiliency program. By strengthening our connection to nature, we can ensure that New York City is ready to withstand and emerge stronger from the impacts of climate change and other 21st-century threats.”</t>
  </si>
  <si>
    <t>VOICES - Climate</t>
  </si>
  <si>
    <t>Scientists, policymakers and philanthropists partnering to help California confront climate change. “California’s carbon market is the largest in the world with a role for forests. It will be a significant source of conservation funding while creating incentives for improved forest management across the U.S. and providing benefits to the atmosphere. By working closely with the California Air Resources Board, we have been able to establish California’s carbon credit program, which is now supporting other forest conservation efforts where the Conservancy is involved in places like the Clinch Valley of Virginia and Monroe County, Pennsylvania. Our success at the state level is having an impact locally and globally.” “As we face the challenge of climate change here on the Oxnard floodplain, where the rich soil meets the Pacific Ocean at Ormond Beach and the Santa Clara River, TNC strategies provide natural buffers between the wetlands and floodplain. Preserving the health and beauty of the natural world, our only home that sustains us, is our urgent calling. We are the ancestors who will be held accountable to future generations. I am grateful for TNC’s wise and practical efforts to protect our heritage.” “My husband and I got involved with the Conservancy many, many years ago when we were fishing in Alaska and TNC purchased fishing rights from First Nations people to better enable fish spawning. We liked that collaborative approach, rather than going to court and suing everybody. We’re both Stanford grads, so the collaboration with Stanford on the Natural Capital Project also caught our interest. I’m now a California trustee, and it’s become my favorite board to serve on because of the quality of the science team and their visionary approach. Science is important to implement successful solutions. Fisheries will be affected by climate change, and science will guide us in finding ways to maintain in-stream flows for salmon and many other purposes. I sincerely believe that we have a path forward, and we need more people to join us on that path.” “Our planet is already experiencing major climatic shifts that are affecting our weather and precipitation patterns, as well as the health of communities all over the world. We need to immediately and significantly change the way we generate and use energy, and the ways we manage our built and natural environments. For more than a decade, the Conservancy has been a reliable and effective partner for the state of California in developing meaningful climate policy. Together, we’ve been able to increase understanding of the critical role that forests and other natural lands play in the climate solution.”</t>
  </si>
  <si>
    <t>CLIMATE CHANGE REPRESENTS a defining threat to human well-being and to the lands and water on which all life depends. Heat waves, droughts and floods are already endangering species and exacerbating poverty. To continue down this path will mean devastating pressure on ecosystems and increased vulnerability for billions of people. Yet it is not too late to turn toward a safer climate. To avoid catastrophic climate change, we must transition to cleaner energy and promote land uses that contribute to climate solutions—reducing emissions from land conversion and capitalizing on the ability of ecosystems to absorb carbon dioxide. Moreover, we must help communities become more resilient as sea levels rise, fire seasons lengthen and droughts persist. For more than a decade, The Nature Conservancy has been the most prominent global voice promoting nature’s solutions to climate change. In Brazil, China, Indonesia, Mexico and the United States, we are reducing land-based emissions by improving management of forests, farms and ranches and avoiding land conversion. We are protecting and restoring oyster reefs, salt marshes, floodplains and other natural systems around the world to reduce risks associated with sea-level rise and other consequences of climate change. We are also helping to transform how energy is secured and used. The United States, in particular, has an opportunity to advance clean energy and innovative market mechanisms. As the world’s second-largest greenhouse gas emitter, the nation must adopt such solutions if the world is to reach its overall emissions reduction goals. The Conservancy is advocating climate and clean- energy policies and practices in all 50 states and nationally to inspire key government and industry players to advance climate solutions. This unprecedented Conservancy commitment builds on our science, our talent for collaboration and our unrelenting focus on results—skills that have helped us conduct nearly 200 ballot measure campaigns in 32 states to deliver $72 billion in conservation benefits over the past 25 years. Now, we are putting these skills to work to transcend political barriers and build climate solutions. Our work in California is one example of our 50 state strategy. It offers a glimpse into how we are building on our decades-long work of protecting forests to help address climate change. At the same time, we are helping coastal communities restore floodplains to reduce risks linked to sea-level rise and intense storms. These efforts paint a picture of the possible—and point to ways we can protect people and nature globally.</t>
  </si>
  <si>
    <t>2015 Lands Achievements</t>
  </si>
  <si>
    <t>Traditional protection combined with science and management points the way to future large-scale endeavors. Western Checkerboard Deal, United States. To encourage the railroads to expand west in the 1860s, the U.S. Congress gave away every other square mile of land, creating a checkerboard pattern of private and public ownership. With the launch of the Great Western Checkerboard Project, The Nature Conservancy will help conserve the ecological integrity of 257 square miles of forests, rivers and wildlife habitat in the eastern Cascade Mountains of Washington and in the Blackfoot River valley in Montana. Through NatureVest (see “Impact Investing,” page 15), the Conservancy and other investors used interim financing to acquire the lands, stitching together these important migratory corridors that link up through Canada. Loisaba Conservancy, Kenya. Nature Conservancy donors provided $9 million to transfer a 56,000-acre private property in northern Kenya into the holding of a newly formed conservation trust. This transaction maintains an important wildlife corridor for elephants, protects habitat for 260 bird and 57 mammal species, and supports jobs, schools, health clinics and sustainable grazing options. Combined with adjoining lands of Conservancy partners Lewa Wildlife Conservancy and Northern Rangelands Trust, the Loisaba addition brings conservation management in the area to more than 10 million acres, about the size of Denmark. Martu Living Deserts, Australia. The Nature Conservancy is supporting an unprece- dented effort to conserve part of the world’s most intact desert in Western Australia. Spanning an area larger than the state of Mississippi, the Martu Living Deserts Project is an innovative collaboration between the Conservancy, global resource company BHP Billiton and local indigenous organization Kanyirninpa Jukurrpa. The project aims to sustainably manage and protect the lands and heritage of the Martu people, whose culture is one of the world’s oldest. Combining modern science with traditional knowledge, indigenous rangers undertake fire and feral-predator management, threatened species protection, and waterhole maintenance. Protected Areas, Mongolia. The Nature Conservancy has completed assessments of biodiversity, habitats and threats across the entirety of Mongolia. Already, more than 7 million acres of national and local protected areas have been established in critical places, bringing Mongolia’s protected-area network to 66 million acres—about the size of Colorado. At the invitation of the Mongolian government, the Conservancy is also now applying its Development by Design principles to guide land-use decisions, including for mining and infrastructure development, in the Gobi Desert.</t>
  </si>
  <si>
    <t>2015 Water Achievements</t>
  </si>
  <si>
    <t>Employing nature itself to secure fresh water for wildlife and people. Saving Great Rivers The Nature Conservancy launched the Center for Sustainable Hydropower in Beijing to ensure that conservation has a seat at the table with hydropower decision-makers. (China accounts for about half of the world’s dams.) The center will serve as a resource for governments, hydropower companies, and other stakeholders seeking to better understand and incorporate conservation practices into hydropower development plans. By working with these key decision-makers, the Conservancy is pursuing new ways to protect the world's most important rivers. Nairobi and the Tana River Water Fund The Nature Conservancy’s Urban Water Blueprint identified Nairobi, Kenya, as a city that could secure water quality through upstream conservation actions. Now the Conservancy and an alliance of other NGOs and businesses are launching the first water fund in Africa to protect the Tana River for the benefit of farmers, businesses, communities and wildlife throughout the watershed. By investing $10 million in planting trees and installing innovative water conservation technology and other actions, downstream users will save an estimated $21.5 million in water treatment costs over 30 years. Chilean Green Infrastructure In Chile, The Nature Conservancy launched an innovative green infrastructure project aimed at demonstrating that using nature to contain and filter drinking water can be more cost-effective than constructing concrete infrastructure and water treatment facilities. Scientists and wetlands experts from the Conservancy and other institutions are working to protect wetlands in the Maipo watershed that provide fresh water to more than 6 million people in the metropolitan area of Santiago, Chile’s capital city. The wetlands are 2,700 meters above sea level and less than 70 miles from Santiago. Great Lakes Certification Lake Erie provides drinking water to millions and is home to more than half of all Great Lakes fish. Recent algal blooms fed by fertilizer runoff from farms have threatened fish and drinking water alike. In response, The Nature Conservancy, researchers and members of the agriculture industry pioneered a certification program that encourages fertilizer service providers to adopt proven best practices to keep nutrients in the field and out of rivers and streams. Sixteen providers completed the voluntary audits and became certified in the first year, influencing more than 1.1 million acres of farmland. The certification program is now expanding into the Mississippi River watershed.</t>
  </si>
  <si>
    <t>Lands</t>
  </si>
  <si>
    <t>PROTECTING LAND is where The Nature Conservancy's story began. It is our legacy and our future. Today, we are guided by our mission to conserve land at an unprecedented scale—for the benefit of people, wildlife and our climate. Transforming how land is developed, used and conserved has never been more urgent. As the global population increases to more than 9 billion by 2050, a doubling of demand for food, fiber and fuel will place unprecedented pressure on our forests, our grasslands, our wetlands—on all our natural resources. At the Conservancy, we are doing more than ever before to protect critically important habitats and address the needs of those who depend on them, to transform how we use working lands such as farms, ranches and forests, and to inspire sustainable land- use practices in the geographies that face the greatest development pressure. Our scientists and conservation experts work at the intersection of development and environmental challenges, forging solutions in partnership with governments, the private sector, civil society and local communities. To achieve a future where people and nature flourish together requires that we augment our land protection efforts to find innovative protection and production solutions. This global lands agenda is served by multiple interdependent strategies, which when deployed in unison create resilient landscapes at a large scale. We are improving siting and mitigation practices in development hot spots around the world through a science based approach that we call Development by Design. We are driving sustainable commodity production and green growth in agriculture, forestry and other sectors. We are advocating a much stronger and broader recognition of the role that natural carbon storage can play as a lever to tackle climate change. And finally, we are partnering with local communities and indigenous peoples, who are the best stewards of their own resources. Where these strategies are deployed in unison, there are multiple benefits: improved livelihoods and rural jobs, food and water security, protected habitats that support biodiversity, and reduced risks from climate change. A vision of truly sustainable, climate-friendly growth takes shape. One place that epitomizes the potential of a new green growth story is the Brazilian Amazon. It embodies the competing pressures of economic, societal and environmental forces. But it is also a place where the possibilities for generating economic and environmental returns are countless.</t>
  </si>
  <si>
    <t>Voices - Lands</t>
  </si>
  <si>
    <t>“When I arrived here, everyone would deforest his property. At that time, I would have deforested, too, if the trees on my land weren’t already cut down when I bought it. But nowadays, I wouldn’t do it, because now I know it’s not good for us. For small farmers like me, cacao har- vesting is even better for business than cattle raising. With less than a quarter of the space that I would need to raise cattle, I earn the same and still help the environment. If I were to continue only raising cattle, I wouldn’t be able to buy a car and bring power to my farm, as I did by growing cacao. Every worker who comes to help us with the cacao harvesting would rather work here than with the cattle, because we spend the day in the shade and among the trees. My wife learned how to use the cacao we harvest to produce homemade chocolate. I love it!” “I rent part of my land to other ranch- ers to grow their cattle, and it all used to be a single pasture. Since I broke it into smaller pieces of pasture, I can have more cattle in the same space and earn twice as much with the same area, without deforesting. I want to protect the forest on my land because it’s good for all of us. When I’m in the woods, I feel that even the heat is milder. When I joined the project, some people warned me: ‘Be careful, nobody gives anything to anyone.’ Then they started to see the results, and now they ask me to introduce them to the conservation folks.” “The reason that I feel passionately about investment in the agriculture sector is that it is something that is required and mismanaged in and for our society. Food is one of the few things that we produce that is vital to survival, and informing the population and building a better agriculture culture is perhaps the most critical thing that we can do today to allow our species to survive.”“Nature for us is our life: water, land, forest, wind. Indigenous peoples living in the forest, we have a completely different concept of wealth. We are rich in culture. We are rich in biodiversity. We are rich in spirituality.”</t>
  </si>
  <si>
    <t>2015 Cities Highlights</t>
  </si>
  <si>
    <t>Nature-based solutions and citizen engagement define our expanding pursuit of urban conservation. North American Cities The Nature Conservancy established an initial network of 13 U.S. cities to advance the role that nature plays in ensuring urban communities have access to the clean water, healthy trees and resilient coasts needed to thrive. The cities are working together to identify common urban partners, as well strategies that best tap Conservancy skills and can be replicated elsewhere. In Miami, for example, Conservancy staff helped launch Coastal Defense, a geographically tailored decision-making tool that examines how coral reefs and mangroves help protect Florida’s urban coastal communities. D.C. Storm Water Solutions The Potomac and Anacostia rivers, which flow through Washington, D.C., are routinely polluted with sewage and storm water runoff containing oils, pesticides, nutrients and sediments. Under Washington’s current storm water regulations, all new major development projects must meet storm water retention standards that can be fulfilled, in part, by using off-site storm water retention credits. The Nature Conservancy’s Maryland/D.C. chapter and the impact investment unit NatureVest (see “Impact Investing,” page 15) are working to cultivate and solidify investment resources and to support Washington’s reduction of urban pollution through green infrastructure solutions that restore the city’s natural hydrology, allowing rainwater to be absorbed by the soil instead of becoming a pollutant. Hong Kong Youth Engagement With a goal of inspiring the next generation of conservation leaders, The Nature Conservancy in Hong Kong launched an urban youth engagement program, created with education collaborator Seeds Training. More than 100 students from more than three dozen secondary schools across the city participated in the inaugural Nature Works Hong Kong program. Students work with volunteer advisors from the corporate and nonprofit worlds to create realistic plans to resolve environmental challenges in their communities. Urban Forests and Air Quality Recognizing the need to understand the science of urban conservation, The Nature Conservancy’s new cities program is leading research on the role of nature in urban centers. First up is an analysis of the value of urban trees in improving air quality and mitigating heat islands. The initial phase of the study will be conducted in the United States, where urban air pollution is a serious health threat. Research results could help guide urban planning around the world.</t>
  </si>
  <si>
    <t>Global demand for food, energy and shelter are putting unprecedented pressure on our planet, and freshwater is at the heart of this crisis. As the human population has increased dramatically over the past 40 years, we have lost more than three-quarters of the population of fish, amphibians, birds and mammals that depend on freshwater ecosystems around the world. The world may need to invest more than a trillion dollars a year just to build our way out of our water scarcity problem; additional infrastructure for hydropower and flood control, if not done well, could irreversibly compromise the very rivers, lakes and natural habitats. The Nature Conservancy has spent decades protecting. We must find a more balanced approach that combines both natural and traditional built solutions. To do so, the Conservancy is working with land managers, water utilities, hydropower operators, cities and corporations. Our goal is to fundamentally change the way the world uses and manages our most precious resource—water—to the benefit of both people and nature. We are continuing to protect the planet’s great rivers by working with governments and communities to keep wild stretches free flowing and healthy and to restore rivers that have been damaged in the past. We are transforming how society values and uses water resources to be more sustainable—engaging the hydropower industry, for example, to site future dams where they will minimize negative impacts on aquatic life and on people’s livelihoods and cultural values. And we are inspiring individuals and institutions to integrate a water conservation ethic into our way of life, employing innovative strategies such as water funds to enable cities to support the conservation and restoration of forests and grasslands in watersheds that hold and filter the water on which people depend. China’s Yangtze River offers just one example of our integrated efforts. Here we are employing strategies we have pioneered in the Americas along with innovations we are developing with Chinese partners. In a nation undergoing unprecedented development and growth, we seek to demonstrate a better future for China’s most important river and the life that depends on it. The application of these strategies around the world is how we are expanding the scope and scale of conservation to generate benefits both now and for future generations.</t>
  </si>
  <si>
    <t>2015 Oceans Achievements</t>
  </si>
  <si>
    <t>From traditional protection to restoration and market innovations, The Nature Conservancy is transforming ocean conservation. Micronesian Shark Sanctuary The Federated States of Micronesia has joined Palau, Guam, the Northern Mariana Islands and the Marshall Islands to establish the world’s largest regional shark sanctuary, covering nearly 3 million square miles, an area almost the size of the continental United States. The waters will now be off-limits to shark finning and fishing. The Nature Conservancy was invited by the Micronesian government to join its shark legislation working committee because of the organization’s history of neutrality and productive partnerships. Gulf of Maine Fisheries The Nature Conservancy is working across Maine, New Hampshire and Massachusetts to restore fisheries, revitalize the fishing economy and enhance the lives of people who rely on the Gulf of Maine’s health. Among the innovations are acquiring fishing permits, testing methods and gear that limit by-catch, and introducing video monitoring to make reporting catch more efficient. Fishermen off Cape Cod are helping the Conservancy study Atlantic cod, with the aim of restoring the iconic fish. And near shore, the Conservancy is restoring oyster beds and eelgrass to improve water quality and habitat for juvenile fish. New Bahamas Marine Parks Thanks to The Nature Conservancy’s support, five new national marine parks have been declared in the Bahamas. This is a significant step toward fulfillment of the Bahamian government’s commitment to the Caribbean Challenge Initiative, which aims to conserve at least 20 percent of the region’s nearshore marine and coastal environments by 2020. The parks encompass nurseries for Nassau grouper, queen conch and spiny lobster, as well as crucial grounds for seabird species that breed in the Bahamas. The parks will benefit local fishers and, consequently, food security, and will help create jobs by stimulating ecotourism. Southern Seascapes Restoration In Australia The Nature Conservancy has worked with the Victoria government and Albert Park Yachting &amp; Angling Club to restore Port Phillip Bay’s lost shellfish reefs. Drawing on experience from shellfish restoration projects around the world, the project is testing innovative methods to re-establish the reefs, which filter water and provide habitat for fish. The project is the first restoration effort in the Conservancy’s Great Southern Seascapes program, which includes the bays and estuaries of Australia’s southern coastline.</t>
  </si>
  <si>
    <t>Oceans</t>
  </si>
  <si>
    <t>COVERING ALMOST THREE-QUARTERS of the Earth and harboring more than half of all life, oceans truly define our world. For decades, The Nature Conservancy has protected marine habitats to the benefit of both biodiversity and coastal communities. We have helped coral reefs bounce back from bleaching events, sustained livelihoods in fishing communities, and preserved some of the world’s most treasured places and species. Today, more than ever, people look to the oceans for economic growth. Ocean industries such as shipping, energy, seafood and coastal tourism are booming. Much of this development is happening without regard to potential long-term environmental impacts. Yet we know that when we develop wisely, people can be the ocean’s greatest hope. Building on our many years of experience, the Conservancy is working to ensure that nature has a central voice in the world’s growing ocean economy. We are ramping up our efforts to protect important marine habitats and direct more investment to natural infrastructure—mangroves, wetlands, and coral and oyster reefs—that strengthen the resilience of coastal communities as storms increase and sea levels rise. Our aim is to transform the way humans treat and manage ocean resources, finding sustainable solutions for fisheries and aquaculture as demand grows. Working directly with fishers, the seafood industry and key fishing countries, we are increasing the global supply of sustainably harvested seafood, improving economic stability in fishing communities, and conserving more ocean life and habitats. Ultimately, we know that inspiring others to act for the oceans will be our most lasting legacy. We are sharing science and solutions from our living laboratories and forging new cross-sector partnerships to empower leaders of governments, companies and communities worldwide to act as stewards of our oceans—from coastal waters to areas beyond national jurisdictions. These strategies are playing out in Indonesia’s Savu Sea, where we are working with all parts of society to create a shared vision for how this marine environment is managed. The challenges confronting our oceans are serious, but the community of people driven to take decisive, meaningful action is growing. Together we can chart a sustainable course for our oceans and ensure a future where people and nature thrive.</t>
  </si>
  <si>
    <t>From the Chairman</t>
  </si>
  <si>
    <t>The task seems improbable if not impossible. Can we improve standards of living as the human population grows without destroying our natural world and, ultimately, life itself? If not, then what is our purpose? As a defender of our natural world, The Nature Conservancy has gradually increased the breadth of its role both domestically and globally in recognition of our interconnected planet, and we’ve done so without losing our emotional and spiritual connection to nature. Should we be content with merely slowing the degradation of our world? The Conservancy’s board of directors and management have concluded that we can do much more. We believe that science, technology and big ideas will make a transformative impact on the course of events. The Conservancy has a demonstrated history of amazing competence and efficiency in its work. To achieve the necessary scale of impact, we need to materially “up our game” in several areas: 1. We intend to enhance our scientific and technical capabilities. Several members of the board have agreed to personally fund the hiring and support of more leading scientists in our field. 2. The Conservancy will work to appeal to a broader community of supporters. We crave the energy that a more diverse audience can bring to this movement. 3. We plan to better communicate our message to political constituencies around the world. Our amazing state chapters and volunteer lead- ers speak from a grass-roots perspective that is unique in the environmental community. 4. The Conservancy has undertaken high-leverage global priorities. They will need greater support to flourish. As this annual report highlights, we are aligning our work with five unifying goals that represent the Conservancy’s best oppor- tunities to advance our mission: Lands: Catalyze land and soil conservation at an unprecedented scale. Water: Save the last great rivers and lakes. Oceans: Spark a revolution in ocean conservation. Climate: Inspire ideas for global climate action. Cities: Build sustainable cities where people and nature can flourish. I am excited by the prospect that the Conservancy can bring these big ideas to life. We are deeply grateful to you for partnering with us to make that happen.</t>
  </si>
  <si>
    <t>2015 Climate Achievements</t>
  </si>
  <si>
    <t>IMAGINE COASTAL CITIES protected from storms by natural breakwaters of oyster reefs and salt marshes. Imagine urban forests providing shade on hot summer days. Imagine urban planners and developers bringing nature into the projects they design and build, including green roofs and vertical gardens that manage water and improve air quality. Imagine a city that engages its citizens—especially young people—to experience and understand nature, inspiring them to act as its custodians and ambassadors. Imagine, in other words, a city that is not apart from nature but a part of nature. Around the globe, people are moving into cities at a faster rate than ever before. And cities are in a precarious position: Rapid growth has the potential to make them deeply unlivable places, at the mercy of floods, droughts and storms. The Nature Conservancy knows that demonstrating the power—and value—of nature can help cities manage the challenges they face. Our vision is to fundamentally change the relationship between cities and nature so both can thrive. To that end, we are working with residents, mayors, planners and developers to innovate and incorporate natural solutions that can help cities become resilient, livable and truly flourishing places. We are protecting watersheds to ensure cities have the water they need. We are restoring reefs and wetlands to reduce flood risks in coastal cities. And we’ve begun revitalizing the green infrastructure that helps cool urban streets, filter storm water, improve air quality and support biodiversity. We are applying our world-class science to conduct research and transform policies and practices to make cities more livable, and we are engaging decision-makers around the world in sharing and applying solutions and best practices. We are working with local communities and leading global thinkers to inspire a restored connection to nature through education and outreach, and by promoting innovative ideas to improve human well-being in cities. In these pages we examine our initial urban efforts in New York City as we build a global program that brings the power of nature into cities to solve a truly global challenge.</t>
  </si>
  <si>
    <t>Fisheries Benefit From Technology</t>
  </si>
  <si>
    <t>Small-scale fisheries account for about 50 percent of the world’s seafood supply and play a critical role in the livelihoods of millions of people, particularly in the developing world. But most of these fisheries are poorly managed and overfished and have little access to the growing market for sustainable seafood. And for many, the basic data essential for sustainable management are lacking. Innovative solutions for collecting data, tracing fish from bait to plate, and accessing markets are transforming how the fishing, processing and marketing of seafood occurs. In Chile, for example, two fishing communities began using a new traceability system on their boats. To ensure catch is within boundaries and within open seasons, the system collects data on what gear is used and on where and when fishing takes place. Participating fishermen are already seeing a premium price for their more sustainable product. Fishermen in California are using iPads to fish more sustainably by tracking and reducing the number of species caught as bycatch. Communities in Indonesia are implementing new systems for collecting data that allow The Nature Conservancy to assess fish stocks and propose harvest measures for sustainability. In Micronesia, electronic monitoring technology is being tested to improve the management of tuna fisheries and reduce bycatch of sharks, rays and sea turtles, so that the fishery can become a sustainable industry. These initiatives are bringing fishermen, seafood buyers, distributors and nongovernmental organizations together, helping to forge new alliances, open mar- kets and empower fishing communities. Now it is time to scale up. Working together, we can improve the health of the world's fisheries as well as the livelihoods of the fishermen and communities that depend on them.</t>
  </si>
  <si>
    <t>The Nature Conservancy and the United Nations Climate Conference</t>
  </si>
  <si>
    <t>Impact Investing</t>
  </si>
  <si>
    <t>To achieve a future where people and nature flourish together requires that we augment our traditional conservation strategies. Through NatureVest, The Nature Conservancy’s new impact investment unit, we are exploring ways to use impact capital to increase the scale at which we can protect large landscapes, address a changing climate and promote sustainable agricultural practices. NatureVest is based on the conviction that capital markets, businesses and governments must invest in nature as the long-term capital stock of a sustainable, equitable and more efficient economy. The mission of NatureVest is to create and transact investable deals that deliver both conservation results and financial returns for investors. To achieve that mission, NatureVest sources and structures investment products that support the Conservancy’s global strategies; raises capital for these investments; and shares knowledge and experience with the investment and conservation communities to amplify efforts in this emerging area. For example, NatureVest is helping to fund Livestock to Markets, an initiative that is improving livelihoods for Samburu cattle herders in northern Kenya while ensuring healthy habitat for wildlife such as elephants, rhinos and zebras. Historically, Conservancy partner Northern Rangelands Trust (NRT) has used grant capital to buy cattle from herding communities that adhere to improved grazing practices. NRT then fattens the cattle for more than a year, processes the meat, and sells it to markets in Nairobi at higher grades and prices than herders could otherwise obtain. A $3.5 million impact investment in a newly formed for-profit subsidiary, NRT-Trading, will allow the company to increase by a factor of 10 the number of cattle it buys, leading to better land management and rejuvenation of wildlife habitat on 1.25 million acres.</t>
  </si>
  <si>
    <t>Engaging Urban Youth</t>
  </si>
  <si>
    <t>Of the 60 percent of the world’s population projected to live in cities in the next 15 years, 60 percent of those city dwellers will be under the age of 18. Today, the millennial generation, born in the two decades after 1980, represents the largest generation of all time. These young people are growing up more urban, more ethnically and culturally diverse, and more disconnected from nature than any previous generation. In 1995 The Nature Conservancy started Leaders in Environmental Action for the Future (LEAF) in New York City to build future generations of conservation leaders by better engaging the youth in our cities in understand- ing and appreciating nature. LEAF provides inner-city high school students with paid summer internships at Conservancy preserves and in other natural areas, involving more than 1,000 students and 28 states. These youth programs in the United States are made possible with support from home improvement company Lowe’s. During their internships, LEAF students live and work with mentors who guide them in the ways of nature, teamwork and independent living. One-third of surveyed LEAF participants have gone on to pursue environmental careers, and more than 50 percent volunteer for environmental causes in their communities. Going forward, we will provide support beyond high school through college scholarships and internships, post-graduation fellowships, and help for gaining entry into the conservation workforce. A related Conservancy youth program, Nature Works Hong Kong, launched this year (see page 56). As the Conservancy’s urban conservation program expands around the world, a shared component will be the cultivation of leaders from those urban centers to ensure that nature has a strong and vibrant voice.</t>
  </si>
  <si>
    <t>The Power of Rivers</t>
  </si>
  <si>
    <t>By far the world’s leading source of low-carbon electricity, hydropower will be a key part of solutions to meet future energy demands. At the same time, hydropower can jeopardize the natural functions of rivers and has contributed to dramatic declines in freshwater species. Its projected expansion threatens more such losses. Addressing this challenge requires innovative science, new approaches and a willingness by people with diverse interests to partner on solutions. The Nature Conservancy is working to catalyze this collaboration by quantifying the costs of hydropower expansion, as well as the benefits of a more balanced approach to energy development and rivers. At the 2015 World Hydropower Congress in Beijing in May, we released The Power of Rivers, a report showing that the global hydropower development levels projected for 2050 would fragment or negatively impact 300,000 kilometers (more than 186,000 miles) of rivers. What’s more, such development would disproportionately affect rivers with the greatest diversity of freshwater species and occur in regions where people depend most directly on rivers for their food and livelihoods. In The Power of Rivers, we propose an alternative: the opportunity to configure dams to reach energy objectives while minimizing negative environmental and social impacts. Doing so could reduce river fragmentation by a third. By arming decision-makers with sound tools and data, we hope to generate better outcomes for people and nature. The potential for better outcomes from hydropower development is great, and the future of our rivers depends on finding innovative solutions to achieve that potential.</t>
  </si>
  <si>
    <t>Brazil’s Amazon Basin</t>
  </si>
  <si>
    <t>Engaging agricultural producers and indigenous communities to stem the loss of forests. The conservation of such a vast and globally important resource as the Amazon Basin requires coordinated strategies that recognize the natural values of forests, the cultural importance of land tenure and the economic realities of agricultural commodities. Brazil’s progressive Forest Code requires Amazon landowners to maintain native forest cover on between 50 and 80 percent of their land, but until fairly recently, the requirements were widely ignored. By demonstrating win-win solutions for production and protection in areas where the deforestation threat is greatest, Nature Conservancy innovation is enabling compliance with the Forest Code, while increasing economic opportunity. We are also working with indigenous peoples to integrate traditional knowledge with modern approaches to landscape planning in order to enable greater leadership in deciding how their traditional territories will be managed and to have a stronger voice in policy decisions. At the same time, the Conservancy is developing a blueprint for the basin of the Tapajós River, a major tributary of the Amazon, using tailor-made geospatial tools and models to help guide Brazilian environmental and natural resource agencies in decisions regarding dams and other development.</t>
  </si>
  <si>
    <t>A 50-State Strategy</t>
  </si>
  <si>
    <t>Climate policy and action as exemplified by California As part of The Nature Conservancy’s global efforts to affect policy and demonstrate nature-based solutions to reduce greenhouse gas emissions, each U.S. state program is harnessing local knowledge and relationships to increase support for emissions reductions nationwide. To accelerate this work, we are partnering with Environmental Defense Fund to advance clean energy and generate bipartisan support for climate action. Building on the momentum of our initial efforts together in New Hampshire, Ohio, Pennsylvania and West Virginia, we are now expanding our partnership to additional states and at the national level. California has one of the most advanced state programs on climate, with a multifaceted strategy. Working with numerous state agencies, landowners and other nonprofits, the Conservancy in California is advancing innovative conservation solutions with successful public policy advocacy to achieve three critical goals: reduce greenhouse gas emissions, remove carbon from the atmosphere, and prepare for and adapt to climate change. California’s establishment of a local forest carbon market, for instance, is inspiring other states and informing similar efforts around the world.</t>
  </si>
  <si>
    <t>Although overall support and revenue did not keep pace with the strong results posted in the prior year, financial results for fiscal year 2015 were solid. Net assets grew by $146 million, and The Nature Conservancy experienced an operating surplus for the sixth consecutive year. Long-term investment returns (+ 4.6 percent), though much better than benchmark (+ 1.4 percent), accounted for much of the decrease in overall revenue and support as financial markets generally underperformed compared with the previous year. The remainder of the decrease was primarily attributable to reduced funding available from public sources, particularly the U.S. government. Private philanthropy, though slightly lower than the record levels of fiscal year 2014, did provide increased support of operations (versus capital project needs). Programmatic efficiency (71.2 percent) remained relatively consistent with the prior fiscal year (70 percent). The financial results depicted here are derived from the Conservancy’s audited June 30, 2015, consolidated financial statements, which contain an unqualified audit opinion. The Conservancy’s complete, audited financial statements can be obtained online at nature.org/annualreport or by calling (800) 628-6860.</t>
  </si>
  <si>
    <t>The Yangtze River</t>
  </si>
  <si>
    <t>Balancing hydropower with the needs of fish and wildlife. From its headwaters in the Tibetan Plateau, the Yangtze River flows across China and empties into the East China Sea near the historic city of Shanghai. The river has great cultural significance and has provided food and livelihoods for millions of people who have lived along its shores for centuries. But with China’s rapid development, its rivers, including the Yangtze, are seen as a primary source of carbon-neutral electricity. Must development come at the expense of fish and wildlife habitat and people’s well-being? The Nature Conservancy is working with Chinese partners on several fronts along the length of the Yangtze to safeguard crucial fish habitat, establish water funds that enable urban centers to invest in watershed conservation, and engage the hydropower industry on how dams are planned, designed and operated, in order to protect and restore fish habitat and other environmental values. Innovations and relationships built in China will be applied to great rivers around the world.</t>
  </si>
  <si>
    <t>Indonesia’s Lesser Sunda Region</t>
  </si>
  <si>
    <t>Managing waters for commerce and ways of life. Ocean waters surrounding the Indonesian archipelago are a rich source of natural diversity, food and livelihoods for local people and of commercial opportunities for fishing, shipping and tourism. Whales, manta rays and sea turtles traverse the same routes where commercial ships ply the waters and subsistence fishers eke out a living. Such increasingly busy waterways—here and around the world—demand a holistic approach to managing and maintaining their health and viability. The Lesser Sunda region offers an example of how The Nature Conservancy pursues the conservation of marine resources at a system-wide scale with multiple partners. By combining traditional parks and marine protected areas with sustainable fisheries management and the strengthening of alternative livelihoods, such as seaweed farming, pressure on overexploited local fisheries can be relieved while stocks rebound. And marine spatial planning, a decision- making process that creates a blueprint for ocean use and conservation, allows other commercial activities to be more effectively managed and regulated.</t>
  </si>
  <si>
    <t>Metropolitan New York</t>
  </si>
  <si>
    <t>Bringing conservation to cities in an increasingly urbanized world Urban conservation is the newest addition to The Nature Conservancy’s global agenda, but many component strategies are being adapted from Conservancy experience elsewhere, and some elements have been under way for decades. New York City offers a glimpse of the role the Conservancy will play in helping cities tap nature to become more livable places, resolve challenges of pollution and climate change, and enable citizens to maintain a connection to nature even in the densest urban centers.</t>
  </si>
  <si>
    <t>A Message from the President</t>
  </si>
  <si>
    <t>2014 Annual Report Protect Transform Inspire</t>
  </si>
  <si>
    <t>Thank you for everything you did over the past year to help protect lands and waters around the globe. When I look back on The Nature Conservancy’s accomplishments in 2014, I couldn’t be more proud. Of course, all of the work that is celebrated in the pages that follow is possible thanks to people like you. Many of you made financial donations; others gave your time and expertise for nature; still others helped us connect with businesses, governments and universities critical to our partnership approach to conservation. It’s safe to say that TNC has never been stronger. 2014 was our best fundraising year ever, in large part because it was also our most collaborative and innovative. Thanks to your support, we enter 2015 well-positioned to protect important places, transform the way people value and use nature, and inspire greater investment in conservation. With this position of strength come three responsibilities we take very seriously. First, we have the responsibility to use our resources wisely. In 2014, we successfully completed a five-year plan committing us to being fiscally disciplined, financially sustainable and strategically focused. We are now embarking on a new five-year plan to ensure that we maintain this financial discipline. Second, we have the responsibility to achieve great conservation results. We have extraordinary successes to celebrate from the past year. These range from the big acquisition of the Powderhorn Ranch in Texas to the establishment of new land conservancies in Kenya and new marine protected areas in Haiti. Finally, we have the responsibility to set ever higher goals for our performance. TNC has never been in better shape, but the challenges we address have gotten bigger, too. Everything we want more of—healthy forests, grasslands, coral reefs, biodiversity itself—is in decline. Everything we want to reduce—deforestation, overfishing, carbon emissions— has increased. We must work harder, think bigger and try new approaches to meet the challenges ahead. That’s why we are investing in new strategies to accomplish our mission. In early 2014, for example, we launched NatureVest to source low-cost “impact capital” in order to take our conservation projects to a larger scale. Already, results can be seen in Kenya, where our Livestock to Markets project is helping communities get a better price for their cattle while managing grazing lands that also support wildlife. And our Science for Nature and People (SNAP) partnership launched 12 multidisciplinary working groups to deliver rapid scientific analysis of pressing conservation issues, such as guiding responsible development in the western Amazon and pinpointing how natural habitats can protect coastal communities from the impacts of big storms. The world is counting on us more than ever. But thankfully we are not in this alone. All of our conservation achievements over the past 63 years have depended on the support of people like you and on our ability to bring together individuals, governments, scientists, investors, corporate partners and other NGOs to tackle environmental challenges. Together, we can use our potent blend of imagination, experience, optimism, courage and collaboration to protect the lands and waters on which all life depends. Thank you again for your support.</t>
  </si>
  <si>
    <t>PROTECT TRANSFORM INSPIRE</t>
  </si>
  <si>
    <t>In the simpler times of the 1950s, The Nature Conservancy’s actions could be summed up modestly with the motto “We Buy Land.” Today, conservation is far more complex, and it requires that we tap into our decades of know-how to bring innovative and collaborative solutions to the table. Our actions on behalf of nature expanded as our scientific understanding of nature’s complexity grew. And we chose to face the fact that we could not fully serve our mission without dramatically expanding the scope and scale of our work, as well as the toolbox of strategies we employ. Now our workplace is the whole planet, focusing on global challenges to our land, water, oceans, cities and climate. Today, we seek solutions to these challenges, using all the tools at our disposal. We undertake expanding conservation efforts around the world, each that seeks to • protect and restore landscapes, rivers and oceans at an unprecedented scale; • transform how we use the world’s natural resources by affecting policy and practices locally and globally; and • inspire global action by people who value nature and its role in ensuring thriving communities and dynamic economies. The 36 ACHIEVEMENTS that follow exemplify the many ways we protect, transform and inspire. But none stands alone: An act of protection will also serve to transform policy and practices elsewhere and inspire additional investments in nature that will empower more protection. Each achievement profiled here is part of a continuing cycle of protection, transformation and inspiration that fuels the Conservancy and its partners to safeguard nature at the scale and scope needed to enable people and nature to thrive globally. These illustrative efforts are accompanied by the voices of supporters, staff, partners and local stakeholders—all of whom are required to make these achievements a reality.</t>
  </si>
  <si>
    <t>Last year, when I agreed to chair The Nature Conservancy, I said that I aimed to support our mission with conscience, passion and soul. What brought me here was my work as a telecommunications entrepreneur. But what made me want to serve in this capacity was my love of the natural world. I suspect that’s why all of us are here, whether trustees, team members or donors: We all share this passion, this connection to nature. The Nature Conservancy has been described as pragmatic, nonconfrontational and nonpartisan in its methods. These descriptions might imply a dispassionate approach, and that image is one of the inconsistencies I grapple with in my role as a leader here. It is true that we rely heavily on science, and our decisions are determined more by rational thinking than by emotions. It is also true that we try to bring everyone to the table—the already-committed alongside those with a less-than-stellar environmental past. What transcends it all, however, is our sacred duty to protect the earth’s ecosystem with all the passion we can muster. The process of working with others to find simple solutions to seemingly intractable problems is a great joy to me, and I celebrate win-win solutions. We at TNC want to help people achieve economic progress, while working hand-in-hand to protect and sustain clean air, pure water, and a healthy planet for future generations.</t>
  </si>
  <si>
    <t>Leonardo Fleck, Supporter</t>
  </si>
  <si>
    <t>Expansion of beef production, along with soy and palm oil, is a major global driver of tropical deforestation and climate change. Demand for these products will continue to increase as the global population grows and becomes more affluent. Addressing this global challenge at the necessary pace and scale will require shifting the way markets operate and impact sustainability. “The Gordon and Betty Moore Foundation is currently exploring collaborative solutions to these global problems. We partnered with TNC to test a new approach that we expect may set the stage for the future of what we call deforestation-free, climate-smart and transparent beef supply chains in the Brazilian Amazon. TNC has an amazing track record of leadership in the Amazon, where they have helped governments, NGOs and corporations to protect parks and working landscapes. “I have been in the field and have witnessed ranchers’ excitement about the possibilities unveiled by this project. A reason for pride 40 years ago, when the federal government incentivized ranchers to cut down the forests, deforestation has now become a reason for shame. Through this project we have the chance to demonstrate that being a good steward of the land, and the forest within it, is a reason for celebrating that conservation and production can be reconciled.</t>
  </si>
  <si>
    <t>CARLOS ALBERTO MARQUES, PARTNER</t>
  </si>
  <si>
    <t>Before joining this partnership, I already had some small areas of natural reforestation, recovery of the forest with no aid. A partnership can accelerate this process, and that is what happened: acceleration of reforestation of areas that adjoin the river. Eighty different varieties of trees native to the Atlantic Forest were selected and planted here, because it aims at creating a path for the fauna to circulate, distributing seeds to continue the process naturally, without the aid of people. “And today, through reforestation, these animals are returning. Look, when I arrived here there were almost no animals. You couldn’t find them; it was very rare. I’ve lived here for more than 20 years, and I had never seen a toucan here, and today we have toucans, araçari —which is a large bird of the Atlantic forest; we have lowland pacas, howler monkeys, collared peccary, agoutis and armadillo. “But the real beneficiaries are 10 million people who buy the water that is born here from our springs and that the Guandu system purifies. Now, I imagine if all the large landowners in this country did a little bit of what I’m doing here with my partners, I think that the world would be much better, much better.</t>
  </si>
  <si>
    <t>Natural Wonder</t>
  </si>
  <si>
    <r>
      <rPr>
        <sz val="12"/>
        <rFont val="Arial"/>
      </rPr>
      <t xml:space="preserve">Connect With Nature launched as an annual campaign designed to get people involved in helping nature and help them rediscover its magic. More than 133 volunteer and community outreach events were held in 39 states during the initial April campaign. Among them was “Roots and Routes to Grow: A Community Tree Planting Day” in Chicago Park District’s Burnham Wildlife Corridor. The event engaged more than 700 volunteers from the historic Bronzeville and Pilsen neighborhoods in an urban conservation and reforestation project right in their own backyard. Parents around the world are concerned about their children’s diminishing involvement with nature; that’s the key take-away from a landmark survey released by the Conservancy’s Nature Rocks program, supported by the Disney Worldwide Conservation Fund. This is the first global survey of parents in the United States, Brazil, China, France and Hong Kong to capture how much time kids spend outside and parents’ perspectives on the importance of nature in their children’s lives. Nature Rocks seeks to inspire and empower families to connect with nature and build the next generation of conservation supporters. More than half of “Nature Rocks” participants say that their family time in nature has increased as a result. </t>
    </r>
    <r>
      <rPr>
        <u/>
        <sz val="12"/>
        <color rgb="FF1155CC"/>
        <rFont val="Arial"/>
      </rPr>
      <t>nature.org/naturerocks</t>
    </r>
  </si>
  <si>
    <t>Urban Resilience</t>
  </si>
  <si>
    <t>In the wake of Hurricane Sandy, the New York City Mayor’s Offi ce asked The Nature Conservancy to prepare a conceptual study on how a mix of natural and built defenses could be implemented in a dense urban area. Data from the report, “Integrating Natural Infrastructure into Urban Coastal Resilience,” was used to secure a $50 million commitment from FEMA to restore and test natural infrastructure at Spring Creek Park adjacent to the Howard Beach community, with the Conservancy as a key advisor to the restoration design process. As an outgrowth of the New York State 2100 Commission, to which Mark Tercek was able to bring Conservancy scientifi c expertise, the Community Resilience and Disaster Risk Reduction Act was signed into law, requiring applicants to state permitting and funding programs to use the best available science to plan for risks from sea level rise, storm surge and flooding (above). It also requires the state to adopt a set of scientifically based sea level rise projections. nature.org/AR-newyork</t>
  </si>
  <si>
    <t>JOEL DOBBERPUHL, SUPPORTER</t>
  </si>
  <si>
    <t>We do not have a long history with TNC, but we’ve built a level of experience and trust. Our goal is to bring greater breadth and variety to The Nature Conservancy’s work in Africa. We’re helping the Conservancy to test new and creative ways of accomplishing their conservation goals. Their willingness to test this model tells me that innovation is alive in conservation, and it’s definitely alive at The Nature Conservancy. Joel Dobberpuhl and his family (above) through their foundation have made a $26 million donation to the Conservancy’s Africa program to test innovative conservation strategies that have the potential to transform vast African landscapes where wildlife and people share natural resources. A portion of the Dobberpuhl’s commitment is an impact investment that will grow the innovative “Livestock to Markets” effort ten-fold. The project— one of several fostered by NatureVest—enables indigenous herders to get a better return on the sale of their livestock while ensuring sustainable grazing of grasslands that are shared with wildlife.</t>
  </si>
  <si>
    <t>Gulf Coast Land and Water</t>
  </si>
  <si>
    <r>
      <rPr>
        <sz val="12"/>
        <rFont val="Arial"/>
      </rPr>
      <t xml:space="preserve">Powderhorn Ranch, a 17,351-acre mosaic of dense live oak forests, coastal prairies, salt marshes and wetlands , was secured by a partnership between the Conservancy, The Conservation Fund and the Texas Parks and Wildlife Foundation. The ranch’s 11 miles of tidal bayfront protect vitally important sea grass beds and mollusk reefs. The National Fish and Wildlife Foundation funded a significant portion of this project using fines from the Deepwater Horizon oil spill. Powderhorn is slated to become a state park with ownership turned over to the Texas Parks and Wildlife Department. Nearby, Half Moon Reef, a once-massive but now- decimated 100-year-old oyster colony in Matagorda Bay, is being restored by the Conservancy. The 57-acre reconstruction includes niches, caves and passageways that attract not only oysters but also a variety of fish, shellfish and other sea life. It is one of many coordinated reef restoration projects being undertaken across the Gulf of Mexico from Texas to the Florida Keys. </t>
    </r>
    <r>
      <rPr>
        <u/>
        <sz val="12"/>
        <color rgb="FF1155CC"/>
        <rFont val="Arial"/>
      </rPr>
      <t>nature.org/AR-gulfcoast</t>
    </r>
  </si>
  <si>
    <t>Great Lakes Island Secured</t>
  </si>
  <si>
    <t>St. Martin Island (left), one of the larger islands in the Grand Traverse Island chain in Lake Michigan, was protected through the generosity of the Fred Luber family of Milwaukee. The Conservancy’s Wisconsin and Michigan chapters worked with the Luber family to acquire this critical stopover for birds that migrate through the Great Lakes each spring. More than 100 species of birds like the Blackburnian warbler (above), as well as migrating bats, butterflies and dragonflies, have been documented using the almost entirely forested island in recent years. The Conservancy plans to eventually transfer the land to the U.S. Fish and Wildlife Service to add to the multi- island Green Bay National Wildlife Refuge. Acquisition of high-value conservation lands, including islands, is just one of a growing set of strategies the Conservancy is employing to ensure the future health of the Great Lakes region and the life it supports. nature.org/AR-great lakes</t>
  </si>
  <si>
    <t>Easing Amazon Deforestation</t>
  </si>
  <si>
    <r>
      <rPr>
        <sz val="12"/>
        <rFont val="Arial"/>
      </rPr>
      <t xml:space="preserve">The municipality of São Félix do Xingu has the largest cattle herd in Brazil, at approximately 2 million head, with one of the highest historical rates of deforestation in the Amazon region. To ease deforestation, restore degraded areas and establish a responsible integrated supply chain for beef, the Conservancy is working with farming unions; livestock and retail companies, like Marfrig and Walmart; and with the Gordon and Betty Moore Foundation. Eighteen pilot projects have been implemented to double productivity toward a sustainable intensifi cation of livestock farming on 116,000 acres. The goal is to extend the most efficient practices to at least another 150 farms within two years. Moreover, the forest cover of 226 farms across 1.4 million acres will be monitored to ensure that land clearing does not expand. These experiences will be disseminated through the Brazilian Roundtable on Sustainable Livestock and the Green Municipalities Program. </t>
    </r>
    <r>
      <rPr>
        <u/>
        <sz val="12"/>
        <color rgb="FF1155CC"/>
        <rFont val="Arial"/>
      </rPr>
      <t>nature.org/AR-amazon</t>
    </r>
  </si>
  <si>
    <t>China Carp Collaboration</t>
  </si>
  <si>
    <r>
      <rPr>
        <sz val="12"/>
        <rFont val="Arial"/>
      </rPr>
      <t xml:space="preserve">In collaboration with The Nature Conservancy and others, operators of China’s Three Gorges Dam—the world’s largest and one of its most controversial dams—began to alter the amount of water flowing through the giant structure. The release of large amounts of water is intended to mimic the Yangtze’s flood pulse, which promotes carp spawning, and marks the fourth straight year that dam operators modified water releases to better mimic natural cycles. Carp occupy an exalted position in the culture and cuisine of China, and carp numbers had declined rapidly following operation of the dam—affecting protein sources and livelihoods for people living downstream. With the construction of hydropower dams on the rise in China, the Conservancy is working with the Chinese government, major hydropower companies and nonprofi t organizations to develop sustainable alternatives to the design and operation of dams planned for the Yangtze. </t>
    </r>
    <r>
      <rPr>
        <u/>
        <sz val="12"/>
        <color rgb="FF1155CC"/>
        <rFont val="Arial"/>
      </rPr>
      <t>nature.org/AR-carp</t>
    </r>
  </si>
  <si>
    <t>Penobscot Restoration</t>
  </si>
  <si>
    <r>
      <rPr>
        <sz val="12"/>
        <rFont val="Arial"/>
      </rPr>
      <t xml:space="preserve">More than a decade in the making, restoration of Maine’s Penobscot River (left) is an unprecedented and innovative effort that has removed two dams and is building a state-of-the-art fish bypass around a third (above), all while making hydropower elsewhere on the river more effi cient. As a result, more than a thousand miles of habitat along the Penobscot and its tributaries are being reopened for sea-run fish, with tremendous benefi ts to biological and human communities along the river. The Nature Conservancy is an active member of the Penobscot River Restoration Trust, taking a leading role on the science team and working to raise public and private funds to acquire and remove the dams. Researchers and conservationists consider this project a model for other river restoration efforts around the world. </t>
    </r>
    <r>
      <rPr>
        <u/>
        <sz val="12"/>
        <color rgb="FF1155CC"/>
        <rFont val="Arial"/>
      </rPr>
      <t>nature.org/AR-penobscot</t>
    </r>
  </si>
  <si>
    <t>Investing In Nature</t>
  </si>
  <si>
    <r>
      <rPr>
        <sz val="12"/>
        <rFont val="Arial"/>
      </rPr>
      <t xml:space="preserve">With founding sponsorship from JPMorgan Chase &amp; Co., The Nature Conservancy launched NatureVest to the way we protect natural capital— the soil, clean air and water, and other valuable resources that nature provides. NatureVest—a Global Conservation Initiatives business unit—will do this by capitalizing on the growing impact investment sector and by fostering ways to advance investment in conservation. As part of that effort, NatureVest will convene investors, develop and execute innovative fi nancial transactions and continue to build an investment pipeline across multiple sectors, including agriculture, fisheries and environmental markets. This endeavor builds on the Conservancy’s impact capital strategy, launched in 2010 with inaugural support from the Robertson Foundation that continues, and a global deal pipeline built with subsequent support from the Grantham Foundation for the Protection of the Environment. </t>
    </r>
    <r>
      <rPr>
        <u/>
        <sz val="12"/>
        <color rgb="FF1155CC"/>
        <rFont val="Arial"/>
      </rPr>
      <t>nature.org/AR-naturevest</t>
    </r>
  </si>
  <si>
    <t>Youth Engagement</t>
  </si>
  <si>
    <r>
      <rPr>
        <sz val="12"/>
        <rFont val="Arial"/>
      </rPr>
      <t xml:space="preserve">LEAF (Leaders in Environmental Action for the Future) celebrated its 20th year of providing paid summer internships for some 700 high school students in nature preserves in 27 U.S. states. The Conservancy program has had a tremendous impact on urban youth, opening their eyes to career possibilities and building self-confidence, work skills and conservation literacy. Meanwhile, Nature Works Everywhere, the Conservancy’s effort to incorporate its science and projects into middle school curricula, reached nearly a million students last year in the United States. A companion program was also launched to use gardens as outdoor classrooms to teach conservation science. Piloted in Washington, D.C., the program will establish 83 gardens in the nation’s capital, Baltimore, Atlanta, Los Angeles, New York and Philadelphia by the end of this school year. </t>
    </r>
    <r>
      <rPr>
        <u/>
        <sz val="12"/>
        <color rgb="FF1155CC"/>
        <rFont val="Arial"/>
      </rPr>
      <t>nature.org/AR-LEAF</t>
    </r>
  </si>
  <si>
    <t>Water Fund Success</t>
  </si>
  <si>
    <r>
      <rPr>
        <sz val="12"/>
        <rFont val="Arial"/>
      </rPr>
      <t xml:space="preserve">Native birds returned to the restored Atlantic Forest west of Rio de Janeiro (right) for the first time since the establishment of the Guandu Water Producer Project just six years ago. Water funds are an innovative strategy championed by The Nature Conservancy and partners to enable urban water users to support conservation activities, like reforestation, in watersheds that hold and purify their fresh water. Here, the Conservancy partnered with Instituto Terra to protect Rio’s water supply by investing in the forests that help generate the water itself. The Conservancy is now involved in the establishment of water funds at more than a dozen locations globally, recently completing a feasibility assessment with brewer SABMiller looking at the potential of water funds for 25 cities in Sub-Saharan Africa. </t>
    </r>
    <r>
      <rPr>
        <u/>
        <sz val="12"/>
        <color rgb="FF1155CC"/>
        <rFont val="Arial"/>
      </rPr>
      <t>nature.org/AR-guandu</t>
    </r>
  </si>
  <si>
    <t>MARTHA LUBER PELRINE, Partner</t>
  </si>
  <si>
    <t>My dad’s not really an ‘environmentalist’; he owns a steel fabricating company in Milwaukee. But actions speak louder than words; he bought all this property up here and none of it’s been developed. It’s a little paradise. It’s like you’re thrown back in time. “It’s only an hour by boat from our home in Little Sister Bay, but you feel like you’re in a different world. It’s so quiet, just the sound of waves and birds chirping. My family and I considered the future of St. Martin for many years. The more we learned about the island, the more we felt it deserved long-term conservation. We are excited to be a part of making this happen for St. Martin to be preserved the way it is.</t>
  </si>
  <si>
    <t>Carbon Progress</t>
  </si>
  <si>
    <r>
      <rPr>
        <sz val="12"/>
        <rFont val="Arial"/>
      </rPr>
      <t xml:space="preserve">Efforts to protect tropical forests and combat climate change took a significant step forward when the World Bank’s Forest Carbon Partnership Facility—in which The Nature Conservancy is a founding investor—agreed on rules for financing large-scale investments in tropical forest conservation and restoration. This action will enable the FCPF to begin the process of funding pilot forest protection projects in developing countries. Also, the Conservancy announced the fi rst successful verification of carbon credits in Chile from Reduced Emissions from Deforestation and Forest Degradation, or REDD, from its Valdivian Coastal Reserve. And in Australia another Conservancy partner, the Indigenous Lands Corporation, sold carbon credits for US$703,412. The credits were earned by applying traditional land management to prevent calamitous wildfires, an effort the Conservancy supports. </t>
    </r>
    <r>
      <rPr>
        <u/>
        <sz val="12"/>
        <color rgb="FF1155CC"/>
        <rFont val="Arial"/>
      </rPr>
      <t>nature.org/AR-carbon</t>
    </r>
  </si>
  <si>
    <t>Transform</t>
  </si>
  <si>
    <t>Innovation has always been a hallmark of The Nature Conservancy. More than ever, a growing global population is having a tremendous impact on water and lands used to provide food, supply fresh water, meet energy demands and support communities and local economies. This dramatic expansion compels us to transform how society uses and values nature. We can ease threats to the natural world by demonstrating to policymakers, investors and industries that there are cost-effective ways to use nature sustainably. Today we are engaging businesses, governments and communities to integrate valuable lessons from our work into public policy and practices guiding development. Each of the 12 innovative efforts that follow demonstrates how we are transforming the ways society values and invests in nature.</t>
  </si>
  <si>
    <t>Protect</t>
  </si>
  <si>
    <t>The need to protect nature is what propelled The Nature Conservancy into existence in 1951. Initially, protection took the form of buying land and setting it aside. But we soon learned that true protection requires diverse actions across entire land and water systems, including areas where people cultivate sustenance from nature. Today we protect and restore lands and waters on an ever-larger scale, ensuring that whole rivers endure, clean and abundant; that previously degraded coastlines and reefs are revitalized; and that working landscapes remain intact for the benefit of wildlife and people. The following 12 achievements from the past year exemplify the many ways we are protecting land, water, oceans, cities and our climate on a systemwide scale around the world.</t>
  </si>
  <si>
    <t>First Pacific Easement</t>
  </si>
  <si>
    <r>
      <rPr>
        <sz val="12"/>
        <rFont val="Arial"/>
      </rPr>
      <t xml:space="preserve">The first conservation easement outside the Americas is protecting the world’s last forest of rare ka trees (Terminalia carolinensis) in wetlands on the island of Kosrae in the Federated States of Micronesia (right). Local families who own the land and the Conservancy’s Micronesia program sought expertise from the Conservancy’s California and North Carolina chapters, opting to use funds from the transaction to create an endowment that will ensure the forest’s long-term conservation management. This pioneer project, involving many local and international partners, with funding from the David and Lucile Packard Foundation and the U.S. Forest Service, should help spread the protection technique throughout the Pacific and become another tool in furthering ridges-to-reefs conservation efforts in island nations around the world. </t>
    </r>
    <r>
      <rPr>
        <u/>
        <sz val="12"/>
        <color rgb="FF1155CC"/>
        <rFont val="Arial"/>
      </rPr>
      <t>nature.org/AR-kosrae</t>
    </r>
  </si>
  <si>
    <t>Alaska Restorations</t>
  </si>
  <si>
    <r>
      <rPr>
        <sz val="12"/>
        <rFont val="Arial"/>
      </rPr>
      <t xml:space="preserve">Breeding tufted puffins and many other bird species are winging their way back to Hawadax Island in Alaska’s Aleutian archipelago after an eradication of invasive rats that had made the island uninhabitable for many native species. Once called Rat Island, Hawadax is coming back to life thanks to a successful conservation intervention championed by the Conservancy with the U.S. Fish and Wildlife Service and Island Conservation, prompting the native Aleutian-Pribilof Islands Association to rename the island. In the Tongass National Forest, the Conservancy is working with the U.S. Forest Service and others to restore salmon streams by recreating pools and eddies in damaged rivers so that young fish can grow big and avoid predators before migrating to the sea. </t>
    </r>
    <r>
      <rPr>
        <u/>
        <sz val="12"/>
        <color rgb="FF1155CC"/>
        <rFont val="Arial"/>
      </rPr>
      <t>nature.org/AR-alaska</t>
    </r>
  </si>
  <si>
    <t>LATONDRA NEWTON, SUPPORTER</t>
  </si>
  <si>
    <t>Toyota is very proud of its partnership with The Nature Conservancy to spearhead LEAF’s expansion across the United States. And it is personally rewarding for me to see these young people grow and stretch beyond their comfort zones. They are being given an experience that will help them understand their relationship with the natural world and inspire them to be more confident individuals. We are seeing LEAF students step up to be leaders for their generation, and that fills all of us with pride. Latondra Newton is group vice president and chief innovation officer for Toyota, USA. The Toyota USA Foundation has supported LEAF since 2010, most recently with a $4 million grant to support growth in 11 cities.</t>
  </si>
  <si>
    <t>PBS TV Series</t>
  </si>
  <si>
    <r>
      <rPr>
        <sz val="12"/>
        <rFont val="Arial"/>
      </rPr>
      <t xml:space="preserve">The Conservancy was an engagement and outreach partner on the PBS documentary series ”Earth A New Wild.” The five-part series focuses on modern challenges to wild places in the age of humans, as well as solutions to these challenges around the globe. Among the places featured in 29 countries are areas where the Conservancy works in China’s Sichuan province, Palmyra Atoll, the Colorado River, northern Kenya, the Great Plains of Montana and Canada’s Great Bear Rainforest. The series airs on PBS beginning in February 2015. Also in collaboration with PBS Learning Media, the Conservancy’s Nature Works Everywhere program created educational videos and interactive components for teachers and students, drawing on the wealth of content from the series. </t>
    </r>
    <r>
      <rPr>
        <u/>
        <sz val="12"/>
        <color rgb="FF1155CC"/>
        <rFont val="Arial"/>
      </rPr>
      <t>nature.org/AR-anewwild</t>
    </r>
  </si>
  <si>
    <t>The Colorado Flows</t>
  </si>
  <si>
    <t>Using an innovative water-banking model and a trust to acquire water rights, The Nature Conservancy joined with binational partners to ensure that the Colorado River delta received dedicated water flows for the first time in nearly half a century. Due to over-allocation of the Colorado River for cities, agriculture and other uses in the United States and Mexico, the river no longer reaches the Gulf of California—harming fish and shrimp habitat—and has stopped regularly flowing through its delta, a critical habitat for resident and migratory bird species. The initial pulse release of water was a demonstration to show the potential for restoring the habitat supporting this rich natural diversity with potential benefi ts to surrounding communities. nature.org/AR-coloradoriver</t>
  </si>
  <si>
    <t>Adirondack Conversion</t>
  </si>
  <si>
    <r>
      <rPr>
        <sz val="12"/>
        <rFont val="Arial"/>
      </rPr>
      <t xml:space="preserve">Following the Conservancy’s milestone acquisition of 161,000 acres of former Finch, Pruyn &amp; Co. lands, more than half of these forests continue to be managed for sustainable timber harvest. To date, 36,485 acres have been transferred to the Adirondack Park’s Forest Preserve and opened for public recreation. The Conservancy committed $500,000 in Adirondack Park Upper Hudson Recreation Hub grants to encourage local communities to take advantage of new tourism and recreational economic opportunities. Over the past 43 years, the Conservancy has helped add 152,732 acres to the state forest preserve within the 6-million-acre Adirondack Park, a unique mixture of public and private lands, and has protected more than twice that acreage as sustainable working forests. </t>
    </r>
    <r>
      <rPr>
        <u/>
        <sz val="12"/>
        <color rgb="FF1155CC"/>
        <rFont val="Arial"/>
      </rPr>
      <t>nature.org/AR-adirondacks</t>
    </r>
  </si>
  <si>
    <t>Saving Elephants</t>
  </si>
  <si>
    <t>To address the worst ivory poaching crisis in history—and the collateral damage to entire ecosystems and local people—The Nature Conservancy has ramped up existing elephant conservation efforts into an African Elephant Initiative. The initiative aims to increase security forces on the ground (above) and to reduce demand by leveraging the Conservancy’s powerful board of trustees in China. A new report proves that poaching rates are lower in community-led conservancies, which the Conservancy is helping to create. In addition, the Conservancy is providing market-based incentives for wildlife conservation and, in China, board members signed an anti-ivory pledge to erode the prestige of ivory collecting and to mobilize other top private-sector leaders and cultural influencers. nature.org/AR-saveelephants</t>
  </si>
  <si>
    <t>Caribbean Expansion</t>
  </si>
  <si>
    <r>
      <rPr>
        <sz val="12"/>
        <rFont val="Arial"/>
      </rPr>
      <t xml:space="preserve">On its southern peninsula and northern coast, Haiti has established its first marine protected areas (MPAs), encompassing a total of 402,881 acres, using Conservancy assessments and mapping. Conservancy scientists are now assisting the Caribbean nation in managing its new MPAs, employing drones (right) to help map and monitor the most important coastal sites. The Conservancy is also training the staff of Cuba’s National Center for Protected Areas in such subjects as geographic information systems and satellite remote sensing to support the expansion of protected areas across Cuba. Cuba’s 1,000 square miles of coral reefs comprise nearly a quarter of all reefs in the insular Caribbean. </t>
    </r>
    <r>
      <rPr>
        <u/>
        <sz val="12"/>
        <color rgb="FF1155CC"/>
        <rFont val="Arial"/>
      </rPr>
      <t>nature.org/AR-haiti</t>
    </r>
  </si>
  <si>
    <t>Generating Innovation</t>
  </si>
  <si>
    <t>Science for Nature and People (SNAP) brings together scientists, policymakers and practitioners to create and implement real-world solutions to some of the world’s biggest challenges involving nature and human well-being. SNAP—a collaboration co-founded by the Conservancy—has 12 working groups investigating topics such as urban water security, the impact of hydraulic fracturing on water quality, the sustainable management of fish stocks, and the feeding of 9 billion people. Solutions based in new scientific analysis emanating from these working groups eventually will be implemented in places around the world, from South America’s Pacific fisheries to vulnerable coastal regions of North America and agricultural lands of Africa. nature.org/AR-SNAP</t>
  </si>
  <si>
    <t>State Funding Wins</t>
  </si>
  <si>
    <r>
      <rPr>
        <sz val="12"/>
        <rFont val="Arial"/>
      </rPr>
      <t xml:space="preserve">The Conservancy remains active in guiding ballot measures and state lobbying campaigns to dedicate public funding to conservation. The Conservancy in Texas helped pass Proposition 6, a ballot measure that will dedicate $2 billion to statewide water conservation. The Massachusetts chapter was instrumental in securing a $2.2 billion environmental bond from the state legislature that will be dedicated to land, water and climate resiliency. Six other state chapters conducted signature gathering and lobbying in order to get statewide conservation funding measures on the ballot. If approved, they will generate a record $20 billion for land and water conservation funding over the next 25 years. </t>
    </r>
    <r>
      <rPr>
        <u/>
        <sz val="12"/>
        <color rgb="FF1155CC"/>
        <rFont val="Arial"/>
      </rPr>
      <t>nature.org/AR-wins</t>
    </r>
  </si>
  <si>
    <t>Toward Sustainable Fishing</t>
  </si>
  <si>
    <t>To supply and encourage consumer demand for sustainably caught fish, The Nature Conservancy implemented a traceability pilot project with artisanal fishing unions in southern Chile to determine the exact location, amount and weight of fish and shellfish they catch. The retailer and consumer may then access the data through a QR code that directs them to a website with the confi rming information. In Indonesia, the Conservancy is working with two seafood companies with global reach to enhance their seafood traceability and collect data on the condition of fish stocks in order to adapt practices to sustainable levels. nature.org/AR-sustainablefi sh</t>
  </si>
  <si>
    <t>Recreating floodplains</t>
  </si>
  <si>
    <r>
      <rPr>
        <sz val="12"/>
        <rFont val="Arial"/>
      </rPr>
      <t xml:space="preserve">The Conservancy has joined with public and private partners to launch Floodplains by Design, an innovative effort along the major rivers that flow into Washington state’s Puget Sound. Over the coming 20 years, the effort will re-engage more natural floodplains throughout the state that have been cut off from rivers because of residential, agricultural and industrial development and earlier efforts to control floods. Taxpayers have paid more than $1.4 billion in flood damage in the area since 1990. The large-scale effort seeks to restore salmon populations, reduce flood hazards, increase agricultural viability, improve water quality and enhance outdoor recreation. </t>
    </r>
    <r>
      <rPr>
        <u/>
        <sz val="12"/>
        <color rgb="FF1155CC"/>
        <rFont val="Arial"/>
      </rPr>
      <t>nature.org/AR-pugetsound</t>
    </r>
  </si>
  <si>
    <t>Landmark Mitigation Order</t>
  </si>
  <si>
    <r>
      <rPr>
        <sz val="12"/>
        <rFont val="Arial"/>
      </rPr>
      <t xml:space="preserve">Energy development has many positives, but the pace of change compels The Nature Conservancy to protect implicated lands and waters. The Conservancy was instrumental in securing a secretarial order on mitigation from Secretary of the Interior Sally Jewell—an order that shifts the the U.S. Department of the Interior and its agencies toward simultaneous landscape- scale planning for energy and conservation. This order applies directly to 247 million acres of public lands and potentially to millions of acres of private lands across the United States, where energy development projects (above) must avoid, minimize and offset impacts on habitats and species. </t>
    </r>
    <r>
      <rPr>
        <u/>
        <sz val="12"/>
        <color rgb="FF1155CC"/>
        <rFont val="Arial"/>
      </rPr>
      <t>nature.org/AR-energy</t>
    </r>
  </si>
  <si>
    <t>Water on the Web</t>
  </si>
  <si>
    <r>
      <rPr>
        <sz val="12"/>
        <rFont val="Arial"/>
      </rPr>
      <t xml:space="preserve">The Conservancy launched Liquid Courage, an interactive digital platform to activate the next generation of conservationists and to raise awareness about the water challenges we face and the practical solutions we can enact for a more sustainable future. The site seeks to engage U.S.-based urban millennials (roughly, people aged 18 to 30) in global and local water issues. In its first month, the site and accompanying social media campaign reached a potential audience of 4.2 million people and received more than 2,800 social media mentions. Millennials represent 130 million people in the United States. </t>
    </r>
    <r>
      <rPr>
        <u/>
        <sz val="12"/>
        <color rgb="FF1155CC"/>
        <rFont val="Arial"/>
      </rPr>
      <t>water.nature.org</t>
    </r>
  </si>
  <si>
    <t>A Billion New Trees</t>
  </si>
  <si>
    <r>
      <rPr>
        <sz val="12"/>
        <rFont val="Arial"/>
      </rPr>
      <t xml:space="preserve">In 2007, the Conservancy launched the successful Plant a Billion Trees program to address deforestation in Brazil’s Atlantic Forest. The initial online effort gave individuals and companies an easy and affordable way to take tangible conservation action by funding the planting of trees. This year, the Conservancy expanded the effort to include large- scale forest restoration projects in the southeastern United States and China and expanded work in Brazil, with the goal of restoring 1.6 million acres of forestland around the globe and having more than 1.2 billion trees growing by 2025. </t>
    </r>
    <r>
      <rPr>
        <u/>
        <sz val="12"/>
        <color rgb="FF1155CC"/>
        <rFont val="Arial"/>
      </rPr>
      <t>nature.org/AR-plantabillion</t>
    </r>
  </si>
  <si>
    <t>Technology Aids Birds</t>
  </si>
  <si>
    <r>
      <rPr>
        <sz val="12"/>
        <rFont val="Arial"/>
      </rPr>
      <t xml:space="preserve">Using satellite images and data crowdsourced from eBird.org, Nature Conservancy scientists mapped when and where migratory birds, including sandhill cranes (above), need habitat in California’s Central Valley. A Conservancy team, including an economist, then implemented a first-of-its-kind auction to rent and flood farm fields at the exact time and location needed by the birds. The pilot was a success, with more than 40 participating farms creating 10,000 additional acres of wetland habitat at a critical time for migratory birds. The program will be expanded next year. </t>
    </r>
    <r>
      <rPr>
        <u/>
        <sz val="12"/>
        <color rgb="FF1155CC"/>
        <rFont val="Arial"/>
      </rPr>
      <t>nature.org/AR-california</t>
    </r>
  </si>
  <si>
    <t>Kenyan Conservancies Grow</t>
  </si>
  <si>
    <r>
      <rPr>
        <sz val="12"/>
        <rFont val="Arial"/>
      </rPr>
      <t xml:space="preserve">With seven new coastal conservancies up and running, efforts of the Northern Rangelands Trust and the Lewa Wildlife Conservancy, Nature Conservancy partners in Kenya, now reach more than 7 million acres of protected communal lands. Community conservancies work to protect their lands for wildlife and their traditional ways of life, receiving financial and other incentives to curb poaching, avoid overgrazing, and improve access to education and health care. The Conservancy is providing scientific and management training and creative investment strategies for the NRT community conservancies. </t>
    </r>
    <r>
      <rPr>
        <u/>
        <sz val="12"/>
        <color rgb="FF1155CC"/>
        <rFont val="Arial"/>
      </rPr>
      <t>nature.org/AR-NRT</t>
    </r>
  </si>
  <si>
    <t>Wool on the Runway</t>
  </si>
  <si>
    <r>
      <rPr>
        <sz val="12"/>
        <rFont val="Arial"/>
      </rPr>
      <t xml:space="preserve">International fashion designer Stella McCartney is among the first to raise the global profile of sustainable wool from Patagonia by incorporating it into her fall designs and runway show. After last year’s successful partnership with Patagonia Inc. and Ovis XXI ranchers in Argentina to raise sheep in a manner that helps restore grasslands in Patagonia (top), Conservancy efforts have expanded to build global markets for the high- quality, sustainable wool. Thus far, 57 ranches are participating in the partnership, covering 3.2 million acres of grasslands. </t>
    </r>
    <r>
      <rPr>
        <u/>
        <sz val="12"/>
        <color rgb="FF1155CC"/>
        <rFont val="Arial"/>
      </rPr>
      <t>nature.org/AR-patagonia</t>
    </r>
  </si>
  <si>
    <t>Hong Kong Cares</t>
  </si>
  <si>
    <r>
      <rPr>
        <sz val="12"/>
        <rFont val="Arial"/>
      </rPr>
      <t xml:space="preserve">The Nature Conservancy’s Hong Kong offi ce has launched a Conservation Champions membership program to build support among the more than 7 million people who call Hong Kong home. The program seeks to raise awareness about the global challenges that face the natural world and how they affect life in Hong Kong. The program elicits ongoing support through canvassing and special events. Conservancy public service advertisements are running in Hong Kong’s Times Square, Hong Kong International Airport and 15 shopping malls throughout the city. </t>
    </r>
    <r>
      <rPr>
        <u/>
        <sz val="12"/>
        <color rgb="FF1155CC"/>
        <rFont val="Arial"/>
      </rPr>
      <t>nature.org/AR-hongkong</t>
    </r>
  </si>
  <si>
    <t>A Strong Farm Bill</t>
  </si>
  <si>
    <r>
      <rPr>
        <sz val="12"/>
        <rFont val="Arial"/>
      </rPr>
      <t xml:space="preserve">Five years of hard work across Conservancy state programs to inform legislation and secure votes have produced one of the strongest U.S. farm bills ever for conservation and forestry. The bill provides nearly $6 billion per year for 10 years to protect wetlands and native grasslands, enhance wildlife habitat, support clean air and water, ensure productive soils, and help meet growing domestic and international demand for food and fiber in an increasingly sustainable manner. </t>
    </r>
    <r>
      <rPr>
        <u/>
        <sz val="12"/>
        <color rgb="FF1155CC"/>
        <rFont val="Arial"/>
      </rPr>
      <t>nature.org/AR-farmbill</t>
    </r>
  </si>
  <si>
    <t>A European Base</t>
  </si>
  <si>
    <r>
      <rPr>
        <sz val="12"/>
        <rFont val="Arial"/>
      </rPr>
      <t xml:space="preserve">The Nature Conservancy formally established a Europe Regional Program with offices in London and Berlin focused on strengthening policy, engaging leading companies to advance sustainable development, encouraging private philanthropy, and developing impact investing strategies. Initial efforts in Europe previously directed more than US $50 million from European agencies to Conservancy initiatives in the Coral Triangle, the Caribbean and Africa to reduce tropical deforestation and unsustainable trade in forest products. </t>
    </r>
    <r>
      <rPr>
        <u/>
        <sz val="12"/>
        <color rgb="FF1155CC"/>
        <rFont val="Arial"/>
      </rPr>
      <t>nature.org/AR-europe</t>
    </r>
  </si>
  <si>
    <t>Massive Outback Action</t>
  </si>
  <si>
    <r>
      <rPr>
        <sz val="12"/>
        <rFont val="Arial"/>
      </rPr>
      <t xml:space="preserve">Four new Indigenous Protected Areas, totaling an astounding 10.3 million acres (about the size of Switzerland), were established in Western Australia’s Kimberley region with help from The Nature Conservancy. The Conservancy has invested nearly $1 million of strategic fi nancing toward developing plans that will see this land managed to international standards, with Traditional Owners leading the way in conserving their own country. </t>
    </r>
    <r>
      <rPr>
        <u/>
        <sz val="12"/>
        <color rgb="FF1155CC"/>
        <rFont val="Arial"/>
      </rPr>
      <t>nature.org/AR-kimberley</t>
    </r>
  </si>
  <si>
    <t xml:space="preserve">Resilient Forests </t>
  </si>
  <si>
    <r>
      <rPr>
        <sz val="12"/>
        <rFont val="Arial"/>
      </rPr>
      <t xml:space="preserve">To create a more resilient forest for Minnesota’s future, the Conservancy is working with partners to plant 109,000 native trees on federal, state and county lands. Ecological models show that the selected species will thrive under warmer, drier conditions. The project should help inform the efforts of forestland owners and managers in comparable boreal forests in the Great Lakes region and beyond. </t>
    </r>
    <r>
      <rPr>
        <u/>
        <sz val="12"/>
        <color rgb="FF1155CC"/>
        <rFont val="Arial"/>
      </rPr>
      <t>nature.org/AR-minnesota</t>
    </r>
  </si>
  <si>
    <t>THE YEAR IN CONSERVATION: EXPANDING SUPPORT FOR NATURE</t>
  </si>
  <si>
    <t>2013 Annual Report NATURE SUSTAINS CONNECTS MOTIVATES SECURES EDUCATES MATTERS</t>
  </si>
  <si>
    <t>As more people move to cities and the need for conservation grows, it becomes more urgent that The Nature Conservancy unite people around the world to understand nature’s importance in their lives and take action to maintain it. The 2013 Harris Poll EquiTrend named The Nature Conservancy the Environmental Non-Profit Brand of the Year. Other honors include a 2013 PR News Nonprofit award in the external publication category and an honorable mention for the media relations campaign Coral Reefs Saved My Life, and lead scientist Sanjayan was part of a CBS News team that received an Emmy nomination for its reporting on the ivory wars in Africa. A Conservancy scientist in Colombia and his cycling team pedaled more than 2,000 kilometers over 14 days to educate and motivate children to get to know the ecosystems and cultures that define the natural diversity of their country. Carlos Pedraza, a Geographic Information Systems specialist, joined the Buena Vibra Cycling System for Cycling Colombia to generate awareness in the Magdalena-Cauca River basin, a focal area of the Great Rivers Partnership. A stellar array of musical artists—ranging from alt-country rocker Ryan Bingham to desert-blues band Tinariwen—joined the Conservancy’s All Hands on Earth campaign, an online effort featuring original videos with music to engage new audiences and encourage them to take environmental actions. The video featuring hip-hop duo Macklemore and Ryan Lewis quickly became the Conservancy’s most viewed video after being viewed more than half a million times in just two weeks. The Conservancy and Detroit Public TV co-produced a series of two-hour programs called “Great Lakes Now Connect.” The series, which feature Conservancy scientists as moderators for expert panels, provides in-depth reporting about critical issues that impact the Great Lakes area and its nearly 34 million residents. The programs have aired on public television stations around the country. The Conservancy and the Latin America Conservation Council have launched a public awareness campaign— Where Does Your Water Come From?—in Latin America, with the objective of inspiring audiences to conserve water and protect the environment. The first national campaign kicked off in Colombia in partnership with Caracol Television, which is watched by 93 percent of urban adult TV viewers in Colombia each week, and will roll out in other countries in the coming year. More than 800 volunteers, including 373 airmen and women from Keesler Air Force Base, came together at Pelican Point, Alabama, to build a 224-foot living shoreline. Volunteers moved more than 13,000 “oyster castles”—interlocking concrete blocks—to form the foundation of four oyster reefs that will ultimately protect 329 feet of natural shoreline, helping to minimize erosion, protect coastal dunes and enhance natural habitat. The Conservancy launched its first non-U.S. membership program in Australia in late 2012. The Conservancy works in more than 35 countries around the world, and has membership programs in the works for additional markets in the coming year. Conservancy President and CEO Mark Tercek, along with conservation biologist Jonathan Adams, published Nature’s Fortune: How Business and Society Thrive by Investing in Nature. The book, which argues that saving nature can produce big returns for people, businesses and governments, reached the top spot on The Washington Post hardcover nonfiction bestseller list in April 2013. The Nature Conservancy in Texas is encouraging residents to help control the state’s invasive species by eating them. For Earth Day, Austin chefs Ned and Jodi Elliot developed unique and delicious recipes using some of Texas’ most pernicious invasive species, including Himalayan blackberry jam, wild boar rillettes and orecchiette with bastard cabbage. In May 2013, the Conservancy convened more than 25 CEOs and government leaders for the Caribbean Summit of Political and Business Leaders, co-hosted by the prime minister of Grenada, the premier of the British Virgin Islands and business leader Sir Richard Branson. The summit, held in the British Virgin Islands, resulted in $64 million in conservation commitments from Caribbean governments, global corporations and partners, and launched the Defend Paradise campaign to raise awareness and support among visitors to the Caribbean.</t>
  </si>
  <si>
    <t>THE YEAR IN CONSERVATION: USING NATURE SUSTAINABLY</t>
  </si>
  <si>
    <t>An expanding population and globalized economy demand more sustainable ways to harvest our food, maintain our water supplies and develop energy resources. The Nature Conservancy works with business, communities and governments to develop replicable models of development that maintain nature’s health. Colombia has enacted a new nationwide law requiring all mining, energy and infrastructure projects to follow smarter development guidelines that consider environmental impacts to entire natural systems. This legislation was largely influenced by the Conservancy’s science and government engagement work in five different regions of Colombia. The total area of Forest Stewardship Council– certified forests has more than doubled in Indonesia—from 2.05 million acres in January 2011 to 4.13 million acres in July 2013. Over the past decade, in collaboration with different institutions, the Conservancy has directly helped timber concessions covering 84 percent of that area achieve FSC certification by providing training in reduced-impact logging and improved harvest planning, and by identifying high conservation value forests. Nine young scientists have been named as inaugural NatureNet Science Fellows, a Nature Conservancy partnership designed to help kick-start conservation toward addressing the challenges facing people and nature in the 21st century. Each fellow will pursue research that promises to deliver crucial answers regarding sustainable food production systems, clean water supplies, energy futures and urban ecology. After years of declining water quality, the Conservancy, the Environmental Defense Fund and the Water Department for Bloomington, Ill., agreed to protect drinking water for more than 70,000 residents as a replicable model for the region and beyond. The groups are partnering with farmers to construct wetlands that capture nitrogen before it reaches the drinking water supply and to reduce runoff while maintaining farm yields. The Conservancy has been instrumental in steering the Hurricane Sandy recovery conversation toward natural solutions. Conservancy CEO Mark Tercek was appointed to New York Gov. Andrew Cuomo’s 2100 Commission, and the Conservancy worked with New York City to identify and implement a mix of natural and “built” infrastructure to better protect the city from future storms. The Conservancy was instrumental in helping the U.S. Forest Service cover a budget shortfall after a long fire season depleted its firefighting budget early. The Conservancy and other conservation organizations pushed Congress to put $400 million back toward programs that invest in forest restoration efforts that reduce the risk and intensity of fires. The breakthrough collaboration between the Conservancy and The Dow Chemical Company continues to help Dow and the business community recognize, value and incorporate nature in their global business goals, decisions and strategies. The collaboration was awarded the 2013 Roy Family Award for Environmental Partnership, which is presented by the Kennedy School of Government at Harvard University every two years to celebrate an outstanding public- private partnership project that enhances environmental quality through novel and creative approaches. The Conservancy’s state chapters took leading roles in 13 state and local conservation funding ballot measures in the November 2012 election, in many cases providing strategic management, financial support, voter outreach and endorsements. Twelve of the 13 campaigns were successful, generating more than $700 million for land and water conservation and parks. SNAP (Science for Nature and People) is an unprecedented collaboration among the Conservancy, the Wildlife Conservation Society and the National Center for Ecological Analysis and Synthesis to find practical ways in which the conservation of nature can help provide food, water, energy and security to Earth’s fast-growing population. SNAP will harness the expertise of many organizations, scientists, policymakers and practitioners, breaking down the traditional walls between disciplines, institutions and sectors. A research study led by the Conservancy indicates that Wyoming’s core area strategy, which was implemented in 2008 and limits infrastructure development within areas of high sage grouse population densities, is likely to be critical in reducing future declines of sage grouse. The report also notes that additional federal investments of $250,000 in conservation easements could help reduce projected long-term grouse population declines by 62 percent within the core areas.</t>
  </si>
  <si>
    <t>THE YEAR IN CONSERVATION: PROTECTING AND RESTORING NATURE.</t>
  </si>
  <si>
    <t>Through acquisitions, easements and designating protected areas, The Nature Conservancy continues to safeguard lands and waters as a core strategy. But to keep ever-larger natural systems intact, restoring damaged places to health gains greater importance. The Conservancy placed a 2,013-acre conservation easement on the Steel Creek Ranch in Montana’s Big Hole Valley. The ranch preserves a last, critical pathway for movement of pronghorn between their winter and summer ranges and supports numerous other species, including moose, elk and wolves. The Conservancy has been instrumental in dam removal projects that will have enormous benefits to people and nature. This summer, the Conservancy and partners broke ground on removing the San Clemente Dam near Monterey, Calif., and removed the Veazie Dam in Maine, part of the Penobscot River Restoration Project. The Conservancy has launched China’s first land trust reserve, which will serve as a prototype for a new land protection model in the country. Located in a former Sichuan province logging concession, Laohegou is home to some of the most abundant wildlife in China, including giant pandas, golden monkeys, takins and Asian golden cats. The Conservancy is collaborating with a binational coalition of environmental organizations to help fulfill an agreement between the U.S. and Mexico to revive the Colorado River delta. The agreement will help define how the countries share the river’s resources in the face of increasing demands for water while restoring water to the environment. The Colorado River provides drinking water for more than 33 million people, yet since 1960 the river has rarely reached the sea. Indigenous groups in Australia have established four new Indigenous Protected Areas, growing the natural reserve system by more than 20 million acres. The Conservancy has invested nearly AUD $1 million through innovative financing toward developing management plans with Traditional Owners, who are leading the way in conserving their own country. Efforts to protect the black-footed ferret, one of North America’s most endangered animals, received a boost in May when the Conservancy purchased 1,800 acres in South Dakota’s Conata Basin. The purchase was funded by the Conservancy’s sale of 3,900 nearby acres, on which the Conservancy retains an easement, to a conservation- minded bison ranching company. The transactions have resulted in bison being reintroduced to the landscape and additional protection for prairie dogs, the ferrets’ primary food source. Northern Kenya’s community-run sanctuary for the critically endangered hirola—launched with support from the Conservancy, the Northern Rangelands Trust and an international coalition of partners, including the China Global Conservation Fund—is showing quick results with the birth of 12 calves. With fewer than 500 hirola remaining, these births provide hope that under the right care their numbers could eventually rebound. The Conservancy purchased a 6,277- acre tract of land along the Altamaha River in Georgia. The area features an extensive floodplain forest and adjoins more than 106,000 acres of land that is already protected, filling a gap in a more than 40-mile-long corridor that secures habitat along the river. The legislature of Kosrae became the first in the Federated States of Micronesia to establish shark protection in its waters, and the Raja Ampat government in Indonesia declared its nearly 11.4 million acres of marine waters a shark sanctuary. The Conservancy supported these efforts, which are part of a growing trend to establish regionwide shark sanctuaries in Asia-Pacific, through awareness-building campaigns and technical advice. Native Olympia oyster populations are making a comeback in Oregon’s Netarts Bay. In 2005, the Conservancy began partnering with Whiskey Creek Shellfish Hatchery to reintroduce young oysters in a bid to bring the species back from the brink of extinction. After eight years and the reintroduction of more than 1.5 million adult Olympia oysters, young “Olys” have finally begun showing up in the population.</t>
  </si>
  <si>
    <t>Dear Supporters, One privilege of my role as President and CEO of The Nature Conservancy is the time I spend with donors, trustees, staff and other supporters in the incredible places where we work around the world. Beyond the day-to-day management of budgets and programs, I get to meet the passionate people who make our organization so strong. It’s those people—people like you—who make a decisive difference for conservation every day. For example, in the past year, I’ve had the good fortune to meet the people behind places like the Dupree Nature Preserve in Kentucky. The new preserve near Lexington was designed to protect upland forests along the Kentucky River, and also to get more city-dwellers outdoors. Staff and trustees worked tirelessly to bring this space to life, and visitors long into the future can enjoy nature trails, an education center and school environmental programs. In Mexico I celebrated the launch of the Monterrey Water Fund, the latest in a network of 32 water funds around the world. The project, in which big water consumers fund upstream conservation efforts, will conserve habitat, help prevent fl oods and protect the water supply for more than 4 million people in the area. The project was supported by a diverse coalition of business, academic, nonprofi t and government leaders who all share the recognition that investing in nature can produce big returns. And in Los Angeles I participated in a tribute to Chinese business innovator and TNC trustee and global board member Jack Ma, who has become a powerful advocate for the environment in China. The event was jointly hosted by our volunteer leaders in California and China, who came together in a new partnership to build more support for global conservation. “Nature Matters” seeks to capture both the pragmatic thinking that guides our work as well as the passion that our supporters, staff and stakeholders devote to it. “The Year in Conservation” that follows is just a sampling of our accomplishments over the past year that you helped make possible. Your partnership with us is essential: both the resources you provide and the energy you impart. This report is not just an accounting of a year’s work. It is a tribute to you and all those who make our achievements a reality. Thank you for your support.</t>
  </si>
  <si>
    <t>Anthony Christianson, Hydaburg, Alaska</t>
  </si>
  <si>
    <t>“About 400 people live in Hydaburg, and we have a strong reliance on the surrounding resource—some people call it subsistence but we call it our lifestyle— and we really engage actively with the environment to maintain our existence and to survive. The salmon, they’re cyclic—some years they come in droves and some years they are a little bit slim, but they come every year. They provide a resource and food for the entire Tongass. I think being Haida is about being able to share your resource, your knowledge, your time and energy with people, and I think that’s what salmon do. Their entire life is about getting as big as they can and coming back and spawning in the waters they originated from, which happens to be where we live—and it’s a partnership. That’s part of why we are engaging in the assessment work, so that we can make sure their house is set for them, to have a clean place they can go in and rest and go spawn and recreate the next cycle of salmon.” Anthony Christianson is the mayor of Hydaburg, a village located on Prince of Wales Island in southeast Alaska. The Conservancy is working with the people of Hydaburg to protect salmon populations by providing expertise on conducting salmon surveys. The data collected helps the community make informed decisions in ensuring responsible development of the area.</t>
  </si>
  <si>
    <t>Melvin Chirino Flores, Salto de Agua, Chiapas, Mexico</t>
  </si>
  <si>
    <t>“We have been cattle farmers for 44 years. We used to handle the cattle in a very old and rustic way. The Nature Conservancy and the CONANP [Mexico’s Commission for Natural Protected Areas] gave us some suggestions and techniques, and there have been many benefits. For example, in drought seasons, cows were dying. But now, with the techniques we have learned, the cows eat better, produce better milk and are fatter. When the terrain was clear, the animals were not eating; they were looking for the shade of the trees. Now there are many trees, and they are experiencing less heat and less hunger. The rotation of the cattle is less expensive. We can tell when we milk the cattle that they give a better production and [that results in] more money. Now, if we cut one tree, we plant 10. There is a benefit to the economy and to the environment through the reforestation.” In Chiapas, Mexico, longer dry seasons and shorter, more intense rainy seasons are causing pasture production to decline and more severe floods and landslides. The Conservancy and local partners are working with farmers like Melvin Flores to plant trees in their pastures, creating healthier grass and more shade for cattle, leading to higher milk production. The trees also ensure that more water can filter into the ground, which help prevent flooding and catastrophic landslides.</t>
  </si>
  <si>
    <t>Brent Tadman, Staten Island, California</t>
  </si>
  <si>
    <t>“This island houses a tremendous number of sandhill cranes during the wintertime and provides habitat. We farm in a way that is very conducive to wildlife, providing a shallow-water habitat that ducks, geese and cranes can feed and roost on. It helps us keep the organic soils wet and keep the peat layer of soil saturated; it also helps us in flushing the salt from the fi elds as we irrigate. Having a healthy ecosystem and maintaining our natural resources is a plus for all of us. We are able to be a productive, sustainable farm and also provide that habitat. It’s part of being responsible land stewards to be able to do both at the same time and be successful. There are fewer and fewer farmers in the U.S. who provide food to feed the world. Protecting the natural resources we have and biodiversity is key—we’re not making any more land. We have a tremendous responsibility in feeding this nation.” Brent Tadman is the manager of the Conservation Farms and Ranches on Staten Island in California’s Central Valley, which uses wildlife-friendly farming techniques, such as flooding certain areas and leaving crop residue post-harvest. The techniques used on this Conservancy land serve as a model for how farmers can provide habitat for migratory birds along the Pacific Flyway while improving the health of the land.</t>
  </si>
  <si>
    <t>The opportunity to experience the wonders of nature is more than just spiritual—it is a reminder of our deep connection to the natural world. No amount of technology can replicate the essence of our planet. Nature has repeatedly altered the course of human history; great civilizations have risen and fallen based upon their ability to work in harmony with the environment around them. This will happen again in the future. Let us not underestimate the benefits of working together with our environment to achieve a better life. At The Nature Conservancy, we seek solutions based on both rigorous science and inventive ideas. Our team of nearly 4,000 people around the globe has repeatedly shown that we don’t need to trade “food on the table” for clean water to drink. Big ideas can unite individuals, their governments, and corporations to change the world for the better. With innovative ideas and your support, we will continue to strive to prove that the world can prosper by sustaining the nature we cherish. Conservation is a blend of both the mind and the heart. It is pragmatic and compassionate in equal measure. The 23 diverse voices in the following chapters convey the benefits of achieving that balance. Celebrate your part in helping us to ensure that healthy air, water and soil continue to benefit humanity.</t>
  </si>
  <si>
    <t>Luciane Copetti, Lucas do Rio Verde, Mato Grosso, Brazil</t>
  </si>
  <si>
    <t>“The natural heritage we have here does not exist anywhere else. For this reason, it is increasingly important to reconcile the priorities of conservation and farming. It gives us pride to plant soy. Brazilian soy products are exported to the whole world. This soy is transformed in biodiesel, animal food and food for people. We need to use technology so that we can increase production without having a negative effect on the environment. This little seed that was planted together with The Nature Conservancy in Lucas contributed a lot to the success you see today. As a mother, I want to do what I can so that my children can give continuity to all of this. That they can continue producing, but that they never forget that taking care of their environment is fundamental for survival.” Luciane Copetti is the secretary of the environment in Lucas do Rio Verde, a small community in Mato Grosso, Brazil, where she and her family grow soy and other crops. In partnership with producers and local leaders like Luciane, the Conservancy has introduced mapping technologies that are improving municipal governments’ ability to protect and restore critical natural areas. This is an essential step in ensuring that the soy produced here will meet sustainability criteria, making it more desirable in the global marketplace.</t>
  </si>
  <si>
    <t>Judith Castro, Cabo Pulmo, Mexico</t>
  </si>
  <si>
    <t>“Cabo Pulmo was dedicated to commercial fishing, but we were also predators because there was no control of fishing. Each time you had to spend more time at sea and you would still return with fewer fish. I suffered a lot waiting on the beach for my dad and to see him return tired, thirsty, hungry and without a fish. At the same time, students [from Universidad Autónoma de Baja California Sur La Paz] began to explain the importance of the reef. After 10 years, we decided to bet on change and decided to stop fishing and start conserving the Cabo Pulmo reef. The reef conservation has been the best thing that happened to my family. I can see the change—I’m not on the edge of the beach waiting for my father and my brothers to come back tired.” Judith Castro is the president of the local conservation group Amigos para la Conservación de Cabo Pulmo. The Castro family was instrumental in declaring the national marine park in 1995, and the community now focuses on ecotourism. Judith was one of 13 mentors who participated in a three-year program led by the Conservancy, WWF, NOAA, FMCN and CONANP to increase the capacity of park managers and other key stakeholders to manage the region’s marine protected areas.</t>
  </si>
  <si>
    <t>Katherine Humanante, Puerto López, Ecuador</t>
  </si>
  <si>
    <t>“Owning a restaurant is a huge joy. I treat my customers like my own children, my family. They order a dish and I prepare it with lots of affection and attention. If I didn’t have a way to get water I’d go broke. I’d have to close my doors! A restaurant without water just wouldn’t work. Puerto López has a population of around 15,000 and everyone here relies on having access to water. Many in the community are fi shermen but they still need water for their businesses and families. Just because we have lots of water now doesn’t mean we should use more than we need. We need to conserve it. If we don’t take responsibility to protect where our water comes from, we’re going to be left without water.” Katherine Humanante opened her restaurant, Sadhana, in September 2012. In February, a new water filtration plant helped reduce the community’s reliance on water brought in by tanker trucks. The Conservancy is working to protect the Ayampe watershed, on which Puerto López relies for its drinking water, by developing a water fund—a type of finance mechanism to pay for watershed protection in perpetuity that is being implemented in cities across Latin America.</t>
  </si>
  <si>
    <t>Hannah Jaris, New York City</t>
  </si>
  <si>
    <t>“Ten years ago I did the LEAF [Leaders in Environmental Action for the Future] program in Martha’s Vineyard—it’s where I first realized I had an interest in environmental science. LEAF is the reason why I am pursuing a career in environmental science. It opened the doors to something I just didn’t know existed. Now I’m back with The Nature Conservancy as a GLOBE [Growing Leaders On Behalf of the Environment] intern where I get to do the genetics, do the conservation, and get to work with the next generation of scientists from my own high school. It’s important for me to engage the girls to reaffirm that this is a valuable experience for them that could lead them down an interesting career path. I hope they realize that anyone can be a scientist. I hope that by telling my story to these girls ... that I am that role model for these girls that they are looking for. I want them to know women like me are out there and want to help.”</t>
  </si>
  <si>
    <t>Amar Purev, Eastern Steppe, Mongolia</t>
  </si>
  <si>
    <t>“I am very happy that I am doing this job because I am protecting this land for everyone who lives in five counties and two provinces—it’s for their citizens and their future. Sometimes I even tell herders who are using this as pastureland: ‘I am protecting your grasslands.’ From the year 2000 to 2007, I was the only ranger overseeing this land. I was monitoring every day and fining someone for something every day. It felt overwhelming. There has definitely been a change in understanding. I think because of our work, people have become aware that we are protecting the land for them.” Amar Purev is one of six rangers who protect the Toson Hulstai nature reserve—nearly 1.2 million acres in eastern Mongolia—from threats such as illegal hunting, overgrazing and commercial haying. The Conservancy supports these protection efforts in numerous ways— from facilitating stakeholder communication and cross-border cooperation to providing funding for equipment and training for rangers.</t>
  </si>
  <si>
    <t>Nature Matters</t>
  </si>
  <si>
    <t>For many people, food comes from a supermarket and water comes from a tap. But the truth is, the food and water that sustain us come from grasslands, forests, rivers and lakes that depend on natural processes to be sustained themselves. Setting aside wild places alone is insuffi cient to protect nature. Lands and waters can sustain people and wildlife; modern conservation is about finding innovative ways to do both.</t>
  </si>
  <si>
    <t>The Year In conservation: Using Nature Sustainably</t>
  </si>
  <si>
    <t>2012 Annual Report NATURE PROTECTS NOURISHES STRENGTHENS INSPIRES EMPOWERS QUENCHES Matters</t>
  </si>
  <si>
    <t>TNC AND DOW JOIN FORCES. The Nature Conservancy, the Dow Chemical Company and The Dow Chemical Company Foundation launched a breakthrough collaboration to demonstrate that valuing nature can be a corporate priority that supports a company’s global business strategy. Over the course of fi ve years, the organizations are working together to develop tools and demonstrate models for valuing nature in business decisions. Pilot projects in Texas and Brazil are under way, and valuable analysis and results are already beginning to emerge. CHINA-U.S. PARTNERSHIP. Secretary of State Hillary Clinton oversaw the signing of a new EcoPartnership agreement between the Conservancy’s Great Rivers Partnership and China’s Yangtze River Basin Fisheries Resource Management Commission. The agreement seeks to improve the health and management of both countries’ rivers, including the Yangtze and Mississippi. ENERGY DEVELOPMENT IMPACT. The Conservancy is measuring the energy development footprint in eight key energy states in the Central Appalachians. The assessment will identify potential cumulative impacts of natural gas, wind and coal development, and provide context for engaging public and private partners in forest and freshwater resource protection. ASIAN FORESTRY REFORM. The Conservancy-led Responsible Asia Forestry and Trade (RAFT) program has been held up as a model for globally traded commodities. Through the program, nearly 1.3 million hectares of tropical rainforest in Southeast Asia have been certified as sustainably managed by the Forest Stewardship Council, with 2 million hectares more on the way. NEW FINANCE MECHANISM. An innovative new financial product, the Conservation Note, was launched to provide environmentally conscious individuals, foundations and corporations with an opportunity to support our mission through high-impact investments in the Conservancy. The Note is a fixed income product that helps channel capital to conservation-critical lands and waters, providing increased capacity to finance high- priority conservation projects around the world. MAINE DAM REMOVAL. The Conservancy was a critical partner in the demolition of the Penobscot River’s Great Works Dam in Maine, the fi rst dam removed in the Penobscot River Restoration Project. The project is aimed at reviving native fish populations and cultural traditions, as well as creating economic and recreational opportunities, while maintaining existing hydropower production in the state’s largest watershed. PATAGONIA 15 MILLION ACRES CAMPAIGN. The Conservancy, world-renowned outdoor gear company Patagonia Inc. and Argentine ranch consultant Ovis XXI launched a pioneering sustainable grazing initiative. Producers will maintain and restore their natural grasslands using sustainable grazing models developed by the Conservancy and Ovis XXI, creating a positive impact on 15 million acres of Patagonian grasslands in next five years. CALIFORNIA SOLAR ENERGY. The departments of Interior and Energy released a revised plan for solar energy development and infrastructure in southwestern deserts that incorporates the Conservancy’s science and analysis. Smart renewable energy siting in the Mojave Desert—ground zero for solar energy—will help shape the future of energy development across the southwestern United States. INDONESIAN DEBT-FOR-NATURE SWAP. Through the Tropical Forest Conservation Act, the Conservancy and WWF reached agreement with the U.S. and Indonesian governments to redirect a portion of Indonesia’s foreign debt to forest conservation, resulting in investment of $28.5 million for tropical forest conservation in three districts of Indonesian Borneo. HADZA HOMELAND. The Conservancy assisted the nomadic Hadza people in legally documenting and protecting more than 50,000 acres of their wilderness homeland in Tanzania and perpetuating their sustainable way of life. This precedent-setting designation was the first time land rights were transferred to indigenous people in Tanzania and represents years of hard work by the Hadza and our partners the Ujamaa Community Resources Trust and the Dorobo Fund.</t>
  </si>
  <si>
    <t>MACY’S CAUSE MARKETING. The Nature Conservancy was the cause marketing partner of Macy’s national campaign Brasil: A Magical Journey, which ran from April 22 to July 15, 2012. The Conservancy was featured in a national advertising campaign and on signage in more than 650 stores across the United States. The promotion raised more than $3 million for conservation of the Amazon rainforest. CHINA GLOBAL CONSERVATION FUND. Conservancy leaders in China have established a fund to promote investment in global conservation by China’s private sector. The first supported project is the establishment of a predator-proof sanctuary for Africa’s rarest antelope species, the hirola, in Kenya’s far north in cooperation with Northern Rangelands Trust and the Ishaqbini Hirola Community Conservancy. URBAN YOUTH PROGRAM EXPANSION. The Conservancy’s Leaders in Environmental Action for the Future (LEAF) works with environmental high schools to combine classroom lessons with real-world conservation work experience for urban youth at Conservancy projects. In 2012, LEAF expanded from the New York tri-state area to also serve students in Georgia, Massachusetts, Illinois, California and Washington. PICNIC FOR THE PLANET. An estimated 30,000 people in nearly 60 countries on all seven continents joined the Conservancy in celebrating Earth Day through Picnic for the Planet. From eating ice cream in Antarctica to watching chefs compete in Connecticut, supporters made the connection between the nature we love and the food she provides. TNC SCIENTIST REPORTER. Conservancy lead scientist M. Sanjayan was named a science and environmental contributor for CBS News. Sanjayan’s insights on issues ranging from the threats of ocean pollution to the promise of sustainable ranching will now reach an estimated audience of 6 million viewers per broadcast. LATIN AMERICA CONSERVATION COUNCIL. The Conservancy brought together an unprecedented group of Latin American and other business and political leaders to help solve Latin America’s biggest conservation challenges. Co-chairs of the new Latin American Conservation Council are Brazil’s Alain Belda, managing director, Warburg Pincus LLC, and Henry M. Paulson Jr., 74th secretary of the U.S. Treasury. NATURE WORKS EVERYWHERE. The Conservancy worked with Discovery Education to launch a dynamic online education program exploring the role nature plays in our everyday lives. Nature Works Everywhere enriches classroom instruction with free interactive lesson plans, global video tours, meet-the-scientist vignettes and conservation games to excite students about nature and conservation. USE YOUR OUTSIDE VOICE. The Conservancy launched Use Your Outside Voice, an advocacy campaign and website that urges citizens to support federal and local conservation policies by calling their elected officials, signing action pledges and sharing stories about why they care about nature. The site has generated more than 10,000 pledges, 1,000 stories and more than 100,000 page views online to date. SPEAKING FOR THE TREES. In celebration of the movie Dr. Seuss’ The Lorax, whose title character “speaks for the trees,” Universal Pictures helped the Conservancy plant 150,000 trees in Brazil’s endangered Atlantic Forest, and the Dr. Seuss estate followed with an additional 10,000 trees. Through a Facebook promotion, Universal also encouraged fans to post photos online and support the Conservancy’s Plant a Billion Trees campaign. NONPROFIT OF THE YEAR. The Direct Marketing Association named The Nature Conservancy the 2012 Nonprofit Organization of the Year for its groundbreaking and forward-thinking fundraising, diversifying its reach to new audiences and its global expansion of supporter programs around the world. Nonprofit Tech 2.0 also named the Conservancy one of the top 10 nonprofits that excel at using social media.</t>
  </si>
  <si>
    <t xml:space="preserve">The Year In conservation: Protecting and Restoring Nature. </t>
  </si>
  <si>
    <t xml:space="preserve">2012 Annual Report NATURE PROTECTS NOURISHES STRENGTHENS INSPIRES EMPOWERS QUENCHES Matters </t>
  </si>
  <si>
    <t>CONSERVING THE CROWN OF THE CONTINENT, The Conservancy’s Montana Chapter and Canada Program worked in partnership with the Nature Conservancy of Canada to halt the threat of mining in the pristine lands that border the North Fork of the Flathead River. The partnership enabled the two countries to add another 389,000 protected acres to the magnifi cent Crown of the Continent. NEW CHILEAN NATIONAL PARK. The Conservancy donated 24,000 acres of native forest of its Valdivian Coastal Reserve in southern Chile for the creation of the Alerce Coastal National Park, which protects 61,000 acres of some of the world’s last temperate rainforests, including alerce trees thousands of years old. PROTECTED PANTHER PATHWAY. The Conservancy orchestrated a complicated land transaction in Florida, raised $2 million toward the purchase and brought federal and state partners together to acquire 1,278 acres critical to the future of the endangered Florida panther. MISSOURI PRAIRIE RESTORATIONS. American bison set foot on Dunn Ranch Prairie for the fi rst time since the 1840s, and plans are in place to restore Topeka shiner to prairie streams. At Wah’Kon-Tah Prairie, the American burying beetle became the fi rst federally endangered species to be reintroduced in Missouri, and 62 prairie chickens were released to reestablish the critically endangered bird. FEDERAL FOREST PROGRAM. The Conservancy led the charge for full support of the Collaborative Forest Landscape Restoration Program, one of the few Forest Service programs to receive increased investment in the fi scal 2012 budget. Part of it was due to a comprehensive report we produced late last year. 3 MONGOLIAN GRASSLAND RESERVES. Mongolia’s parliament announced more than 3,700,000 acres of new national protected lands. Nearly a quarter of these are grassland reserves identifi ed as ecologically important in a scientifi c assessment conducted by the Conservancy. WHOOPING CRANE PROPERTIES. Habitat for rare whooping cranes was protected when the Conservancy worked with partners and private landowners to protect three critical properties on the Texas Gulf Coast where the iconic birds spend their winters. LARGEST AUSTRALIAN PROTECTED AREA. The Conservancy worked with Indigenous Traditional Owners, the Central Land Council and the national government to support the declaration of the largest protected area on Australian land. The Southern Tanami Indigenous Protected Area, located in the Northern Territory, spans an astounding 25 million acres. MOOSEHEAD LAKE FOREST EASEMENT. A partnership among the Conservancy, Plum Creek and the Forest Society of Maine secured a 363,000-acre easement—the second largest in U.S. history—in Maine’s Moosehead Lake region, filling a missing piece that connects more than 2 million acres from the St. John River headwaters to Mount Katahdin. GREAT LAKES RESTORATIONS. Three states are working together with farmers to restore the western Lake Erie basin to reduce runoff into critical aquatic systems. And a Conservancy-led project demonstrating sustainable forestry in Michigan’s Two Hearted River watershed is helping to reboot the forest’s natural diversity while providing much-needed income to the local economy.</t>
  </si>
  <si>
    <t>A message from the president: a new chapter</t>
  </si>
  <si>
    <t xml:space="preserve">Dear Nature Conservancy Supporter, Thank you very much for your commitment to The Nature Conservancy this past year. I am very proud of what we accomplished together in 2012. We ensured the long-term protection of some of the world’s most valuable lands and waters. We infl uenced important conservation policies, legislation and government investments that will strengthen the natural systems that underpin our prosperity and well-being. And we broadened support for conservation, developing new partnerships with the science community, business sector and general public around the world. Just as signifi cant, everyone at the Conservancy—staff, volunteer leaders and partners— came together to agree on an ambitious but achievable plan for how we pursue our conservation mission in a rapidly changing world. Together we have committed to work at a whole new scale. You’ll see this new framework refl ected in “The Year in Conservation” achievements that follow, which highlight the broad solutions that will defi ne our work. First, we protect and restore important natural areas. Second, we equip people, governments and businesses with the tools to make better, smarter, more cost-effective decisions about the way they treat and use nature. Finally, we will grow the constituency for conservation, demonstrating that nature is not a special interest, but matters to everyone with whom we share this planet. By 2050, the planet will need to support an estimated 9 billion people. That’s nearly three times the global population at the time of the Conservancy’s founding in 1951. Looking ahead, soaring demand for food, space, energy and water, coupled with the impacts of climate change, will strain our planet’s resources like never before. Yet we remain hopeful. Through our unique combination of science, partnerships, innovation, business skills, bold thinking and focus on tangible, lasting results, we can achieve our goals. We can marshal the resources, we have the experience and skill, and we have you—our supporters—who have made us the organization we are today. Together, we can save the lands and waters on which all life depends. </t>
  </si>
  <si>
    <t>A message from the board of directors</t>
  </si>
  <si>
    <t>People have always been crucial to our conservation mission. Even if unspoken, we have always known that we, ourselves, are the ultimate beneficiaries of nature’s bounty and her continued health. Today, as more of the world’s growing population migrates to urban centers and nature seems more distant, it is necessary to call attention to the many ways people—all people—depend on nature for our physical and spiritual well-being. Many of us love nature for its own sake, and that is reason enough to safeguard the habitat of a blind cave salamander. But there are practical reasons for protecting nature, too. Safeguarding the habitat of the blind cave salamander also protects the underground aquifer that provides people’s drinking water. Protecting orangutans and the tropical forest they inhabit can also lower greenhouse gas emissions and help keep the atmosphere and sea levels stable. In the following pages, we demonstrate how nature matters to a range of people whose lives have been touched by work of the Conservancy and our partners. Nature feeds us, quenches our thirst, supports our health, creates clean air and provides the energy that powers our economy and the inspiration that feeds our souls. It’s not selfish to conserve nature for people; it’s simply a recognition that nature is part of us and we are part of it. Your support of conservation and The Nature Conservancy is an investment in your own well- being and the nature that will matter to generations that follow.</t>
  </si>
  <si>
    <t>Freddie Botur, Cottonwood Ranches, Wyoming</t>
  </si>
  <si>
    <t>“We know what it is to sacrifice our lands in Wyoming for production, but we also know what it is to preserve them for values that are rooted in our culture. We want to balance these things. These agricultural places that are a part of our food production in the United States also serve this other function—they also have this ecosystem function and service for our country and for our communities. Part of Development by Design is to identify areas in our state where we have high wildlife values and low energy potential. It’s a significant privilege to be able to manage and operate a large landscape like this. What I believe I’m doing in the long-term will be recognized as a significant effort for our heritage—I hope my sons get to benefit from that.” Grounded in the Conservancy’s scientific expertise, Development by Design provides a holistic view of how future development could affect our natural systems and offers solutions for ensuring their health over the long-term for the people and wildlife that depend on them. Freddie Botur manages his family’s Cottonwood Ranches, which secured mitigation- funded conservation easements based on a Conservancy assessment of the property’s value as wildlife habitat. Such protection offsets disturbance by energy development elsewhere, and encourages future development to be sited in areas with low wildlife values.</t>
  </si>
  <si>
    <t>Dr. Powesiu Lawes, Manus Island, Papua New Guinea</t>
  </si>
  <si>
    <t>“When I realized I had Diabetes Type 2, I knew immediately it was related to the life I was living in the city. So I decided to go back to my roots. But when I returned, things had changed; fi shes were decreasing in size and could no longer support the growing number of people in the village. Something had to be done to save our fi shes from extinction. The idea of biodiversity conservation and sustainable resource management applied by the Conservancy recognizes all aspects of our life. It respects the different types and uses of our land and sea. It reinforces our cultural identities, deals with sustainable use of our resources and respect for the environment, and gives prominence to our traditions, especially the harvesting methods, the spears and traditional nets.” Powesiu Lawes is a retired medical doctor. His village, Loniu, is within the boundaries of the Coral Triangle Support Partnership, where the Conservancy works with partners to facilitate community support for local management practices. Dr. Lawes brought this initiative to Loniu in 2010 with the belief that traditional fi shing methods always ensure that there are enough fi sh for another day. Two years later, Dr. Lawes reports that fi sh have increased, and that communities are witnessing the benefi ts of sustainable resource management.</t>
  </si>
  <si>
    <t>Denise O’Connor, Bedford, New York</t>
  </si>
  <si>
    <t>“Our community organized to oppose proposals for commercial development of two properties, both with wetlands and one which sits within the Mianus River Critical Environmental Area. The proximity to headwaters of the Mianus River has the community very concerned, particularly since our drinking water comes from wells. Moreover, the Mianus provides drinking water for more than 130,000 people. I never considered myself an environmentalist; to me the term connoted a granola-eating tree-hugger. But the issues are important to my family and my community, as we rely on the water source. This incident has completely changed my view about nature and conservation.” Denise O’Connor and her husband, Steven, live within the Mianus River watershed in Westchester County, New York. The watershed also contains the Mianus River Gorge Preserve, the Conservancy’s first land protection effort. In 1955, the Conservancy provided scientific expertise and innovative fi nance to enable a similar group of concerned citizens to acquire an initial 60 acres of old- growth hemlock forest. O’Connor and her neighbors’ action is a reminder that citizen vigilance remains crucial to keeping nature healthy. O’Connor’s evolution is also a reminder of the need to make conservation relevant and accessible to a much broader segment of society.</t>
  </si>
  <si>
    <t>Thomas Rotisi Leletur, Ngutuk Ongiron Group Ranch, Kenya</t>
  </si>
  <si>
    <t>“There have been big changes since the start of the West Gate Conservancy. We have learned how to live together at peace with our neighbors. And we have learned how to take better care of the rangelands and our environment. What the Conservancy has done for me is huge. I see that it is removing poverty in the community. It is removing blindness through education, and most of all, it has removed cowardice in me.” The Nature Conservancy, Northern Rangelands Trust, Lewa Wildlife Conservancy, Ol Pejeta Conservancy and local communities are working together on Livestock to Markets, an innovative program to purchase cattle from pastoralist communities, transport them to quarantine areas with an abundance of grass to fatten them and sell them in Nairobi, where they fetch a higher price for their improved size, health and quality. In exchange for higher income, participating communities implement management practices that improve the quality of the range for their cattle and for wildlife. Sustainably managed cattle grazing actually improves wildlife habitat since cows will eat tall grass and expose the younger shoots, which wildlife prefer. In the past year, the program provided income for 451 households and benefi ted more than 3,000 people.</t>
  </si>
  <si>
    <t>Andrew Liveris, Midland, Michigan</t>
  </si>
  <si>
    <t>“Why should industry be interested in protecting nature? Because the planet has finite resources, and right now they are out of balance. Everything that people count on to make their lives healthier, safer, happier and more productive comes from nature to begin with: water, food, energy materials and medicine. But these are also the economic engines of society and they are coming under the pressure of the demands of a growing society. One with the right to a decent standard of living and an appetite for even better. For those who understand the two imperatives of ecological conservation and economic growth, it may appear that we have to make a choice—either/or. But that is an old way of thinking.” Andrew Liveris is the president and CEO of the Dow Chemical Company. In January 2011, the Conservancy, Dow Chemical Company and its foundation launched a breakthrough collaboration—one that will help Dow and the business community recognize, value and incorporate nature into global business goals, decisions and strategies.</t>
  </si>
  <si>
    <t>Zhao Yimin, Shanghai, China</t>
  </si>
  <si>
    <t>“With such intense hydropower development on the Yangtze, our nature reserve will be the only remaining habitat upstream of Three Gorges [dam] for hundreds of fish species. The Nature Conservancy is helping us find conservation solutions to the many threats facing our nature reserve, including a brilliant plan for upstream dams to mimic seasonal water flows that fish in our reserve need to survive.” Zhao Yimin is the office director for the Yangtze River Basin Fisheries Resource Management Commission. Amid an unprecedented boom in hydropower development in the Yangtze basin, the Conservancy is working to implement a plan for the placement and operation of dams that will allow for the river’s most important ecological areas to remain as functional fish habitat while maximizing electricity production.</t>
  </si>
  <si>
    <t>Marisa Muñoz, Huape, Chile</t>
  </si>
  <si>
    <t>In 2003, the Conservancy, with support from WWF and Conservation International, purchased 147,500 acres of biologically rich temperate rainforest on Chile’s southern coast from a bankrupt forestry company. Now the Valdivian Coastal Reserve is a hub for the surrounding communities to rebuild a sustainable local economy. The Conservancy is helping restore streamside native forests to improve water quality for a growing artisanal mussels and Chilean abalone industry, and is supporting development of such micro-businesses as organic honey and ecotourism services, as well as efforts like Marisa Muñoz’s Pesca Sur sustainable seafood restaurant.</t>
  </si>
  <si>
    <t>Gov. Walter Dasheno, Santa Clara Pueblo, New Mexico</t>
  </si>
  <si>
    <t>Walter Dasheno is the governor of the Santa Clara Pueblo, which lost most of its forest during the devastating 2011 Las Conchas fire and now has serious flooding after summer rains. The Conservancy has contributed to the tribe’s recovery by providing a grant to pay for the engineering study needed to plan for the design and placement of debris catchment structures in the tributaries to the main Santa Clara Creek. These structures will slow the flow of sediment that, along with the floodwaters, is a serious threat to the Pueblo’s residents.</t>
  </si>
  <si>
    <t>Idamane Supreme, Tilori, Haiti</t>
  </si>
  <si>
    <t>Idamane Supreme lives with her husband and three kids in Tilori, a village on the Haiti-Dominican Republic border. Supreme is one of 30 women in the Tilori area who received a combined system of a solar oven and energy-efficient stove as part of Conservancy-sponsored project. These ovens, along with new fruit-bearing trees, save trees from being cut in the Sabana Clara Forest and provide many economic and health benefits to people in the community</t>
  </si>
  <si>
    <t>2011 Annual Report Generations</t>
  </si>
  <si>
    <t>2011 was a milestone year for The Nature Conservancy, marking the conclusion of our first 60 years. We have celebrated our successful history this year, but I am eager to get on with our future. It will be a challenging future, one that demands us to work smarter, bigger and faster. At our founding in 1951, the 2.6 billion people who inhabited the Earth were grappling with the challenges of a changing, postwar world. By 2051, when we celebrate our 100th anniversary, the global population will have more than tripled to upwards of 9 billion people, putting ever more pressure on the natural world to provide the food, water and stable climate on which all life depends. That challenge means working on a much larger scale, and it means not just protecting pristine places, but helping people be more productive on existing working lands and waters, so the conversion of intact lands can be minimized. And it means testing and proving new strategies that can then be rapidly expanded to similar places worldwide. The clock is ticking. For the Conservancy, the key challenge is to demonstrate that our mission is not a “special interest”; it is of crucial interest to everyone. We must engage more people from all walks of life in our work and demonstrate the value of nature to an increasingly urban populace often far removed from the nature that sustains them. We must build productive partnerships with the range of private and public institutions that have the greatest potential to affect change on a global scale with us. And we must cultivate and inspire the next generation of conservationists around the world to carry the torch forward. 2011 was a successful year for the Conservancy, but each achievement grew from the innovations that preceded it over our 60-year past. Similarly, our future depends on the generosity of our current family of supporters as well as the next generations of philanthropists you produce, recruit and inspire. We are extremely grateful for your ongoing partnership with us. But more than ever, we count on you also to help bring more and diverse allies into the fold. The “Generations” theme of this Annual Report is both a tribute to those who made our history possible and those who will ensure the Conservancy’s future. It’s a testament of hope to future generations and the healthy natural world they will steward.</t>
  </si>
  <si>
    <t>Investing in the Future of Latin America</t>
  </si>
  <si>
    <t xml:space="preserve"> Eva Fernández is the chief of strategic alliances at the FEMSA Foundation. Her great-great-grandfather was one of the founders of FEMSA, which began as the brewery Cervecería Cuauhtémoc in Monterrey, Mexico, in 1890. Now, Eva is working with the company’s foundation to help protect water for the future of Latin America. Eva: ”With the intention of leaving behind investments that would form legacies, FEMSA decided to launch a corporate foundation in 2008. Most of our projects are dedicated to the conservation and sustainable use of water, which makes strategic business sense: It is as essential to our businesses as it is to our communities. The Foundation has been working with The Nature Conservancy since 2009. We partnered in the Alliance for Water Stewardship project in Latin America and the Caribbean. In June 2011, we began working with the Conservancy through the Latin American Water Funds Partnership, which is one of the most interesting initiatives the Foundation is undertaking. The situation with water has changed dramatically since 1890 when FEMSA was founded. Climate change and population growth is causing water to become scarcer. Our goal at the Foundation is to contribute to the protection of the ecosystems and economies that water enables to exist in the region. I think our work with the Conservancy has the potential to do that. Our work in water funds is very exciting to me. I think we are addressing some of the region’s most important challenges in areas where our investment can make a big difference. And as a mother, I think a lot about how the way we treat resources today will affect the natural resources my daughter will inherit. Working for the FEMSA Foundation means a lot to me. As a fifth generation in my family working for the company, I feel a great sense of responsibility and belonging to something much bigger than myself. I feel pride in ensuring that I contribute to FEMSA’s continued leadership role in developing communities in which we operate. I hope that when my daughter, Eva, is older that we’ve come to terms with the fact that we have to protect our environment for future generations. I want to teach her that we cannot take anything for granted, especially finite resources such as water.”</t>
  </si>
  <si>
    <t>Message from the Co-Chairs</t>
  </si>
  <si>
    <t>Annual Reports celebrate achievements of the past year, and in the case of The Nature Conservancy, those conservation achievements can be inspiring. Our supporters should be proud of what they have enabled us to achieve in securing lands and waters on which all life depends. But we sometimes shortchange the underlying strengths and values that enable the Conservancy to be successful. Strong and transparent governance as a concept does not inspire awe, nor does it appeal to emotions as our conservation achievements do. Nevertheless, good governance is one of our strengths and is crucial to our success as an institution. Our record of effective and efficient governance allows us to engage and maintain long-term relationships with both local and global institutions—from local land trusts to USAID and government agencies in the U.S., Latin America, Europe, Australia and Asia. When we engage in capacity building with younger nongovernmental organizations around the world, we help instill principles of good governance that will enhance their effectiveness and garner trust from their constituencies as well. And hand-in-hand with governance is strong management of finances and projects. The Conservancy has also become the industry leader in conceptualizing, testing and sharing creative methods to finance conservation. From our earliest establishment of a revolving Land Preservation Fund through debt-for-nature swaps, conservation trust funds and matching-fund programs to leverage public support with private dollars, the Conservancy has always sought to maximize our donors’ generosity. Most recently we have focused on expanding such sustainable finance options as water funds, whereby urban water users finance upstream conservation action as a cost-effective means to ensure ongoing freshwater supplies. In coastal marine habitats, we are applying market approaches to incentivize conservation by fishers and cooperatives. And we are exploring the emerging carbon market as a means of sustainable funding for conservation across vast landscapes from Australia to Africa. It is this behind-the-scenes discipline, research, experimentation and negotiation that led ultimately to the conservation achievements we cheer. We remain grateful to our supporters, who understand the investment it takes to stay ahead of the challenges to our natural world. And we pledge to always value the sacrifice you and your families make to enable our efforts to continue.</t>
  </si>
  <si>
    <t>Generations</t>
  </si>
  <si>
    <t>“For future generations” has long been the phrase used by conservationists to explain their primary motivation for protecting the natural world. And it’s true that most people have an innate desire to leave the world a better place for their children, grandchildren, nieces and nephews or those they teach and nurture. But motivation likely came from the past as well. Most of us can trace our appreciation of the natural world to an inspiring elder, educator, or in today’s age, media personality. How many conservation scientists were inspired to follow that path by watching Jacques Cousteau or Wild Kingdom on television as children? We share generational relationships with many of the creatures we seek to protect through conservation. In East Africa, orphaned elephants raised by humans and released back into the wild are known to return years later to introduce their babies to the people who rescued them a generation earlier. There, too, a half-century of primate research has produced family-tree charts for chimpanzees that are as complicated and revealing as our own. The eight stories that follow explore generational connections within The Nature Conservancy’s work—across continents and cultures, where traditions are honored and others are challenged, where tributes are paid to those who inspired and where investments are made in those who hold the future in their hands.</t>
  </si>
  <si>
    <t>Leaders in Environmental Action for the Future</t>
  </si>
  <si>
    <t xml:space="preserve">Since 1995, the Conservancy’s LEAF program has provided paid summer internships for urban high school students to work at Conservancy preserves across the country. For many students, the LEAF summer internship marks their first extended time in nature. More than 400 students have graduated from the LEAF program, and a recent $3.1 million grant from the Toyota U.S.A. Foundation will allow LEAF to expand to environmental high schools in more cities. The long- term goal of LEAF is to support more than 30 environmental high schools across the country, ultimately serving more than 20,000 students. 93.2% LEAF alumni survey participants who became more interested in environmental issues because of their participation in the summer internship. 33% LEAF alumni survey participants who have worked for an environmental organization. Nationally, just .06 percent of employed people worked for such organizations in 2008. 60 Pounds Victor lost between April and August 2010, which he credits to the determination and confidence he received from the LEAF program. </t>
  </si>
  <si>
    <t>Fish &amp; Chimps... and Families</t>
  </si>
  <si>
    <t>Ramadhan Kasim is a 22-year-old fisherman in Katumbi, Tanzania, on the shores of Lake Tanganyika. His village is within the Greater Mahale Ecosystem, where The Nature Conservancy is launching a large-scale effort with Pathfinder International and the Frankfurt Zoological Society to address chimpanzee habitat protection, fisheries management, freshwater protection and community development—including reproductive health. It’s a holistic approach to mesh nature conservation and the health needs of people who most depend on and impact the resources being conserved. Partnering from the start with the health sector better guarantees that neither nature nor people are an afterthought.</t>
  </si>
  <si>
    <t>Santa Fe Launches Water Fund</t>
  </si>
  <si>
    <t>One of the biggest threats to drinking water supplies in the western United States is the critical condition of the region’s forests. When these areas are affected by catastrophic fires, ash and sediment can clog reservoirs— costing millions to clean up. The city of Santa Fe, N.M., is not waiting for this grim scenario to become a reality. With the Conservancy’s help, it has created a “water fund” that applies fees from water users to protect the forest that surrounds their water supplies.</t>
  </si>
  <si>
    <t>Huge Acreage Acquired for Aboriginal Partnership</t>
  </si>
  <si>
    <t>TNC Australia forged a groundbreaking new partnership to protect 450,000 ecologically crucial acres of northern Australia. The deal brought together the Conservancy, NGO partners, the Australian government and the Indigenous Land Corporation—an entity that helps Indigenous Australians acquire and manage land for cultural and economic benefits. This is the first time in Australia that land has been acquired to hand back to Traditional Owners for conservation management, and the partnership will both provide sustainable livelihoods and protect Fish River’s unique and threatened wildlife.</t>
  </si>
  <si>
    <t>Volunteers Rally for Gulf Restoration</t>
  </si>
  <si>
    <t>In January 2011, more than 500 volunteers descended upon Helen Wood Park in Mobile Bay, Ala., to kick off the ambitious 100-1000: Restore Coastal Alabama effort by restoring an oyster reef. By July, Conservancy staff was already seeing sediment accumulation, coastal marsh and seagrass recovery and an increase in birds and fish using the area. These early signs indicate that the living shoreline has already started fulfilling its ecological purpose, reinforcing the validity of pursuing future projects in the Gulf region.</t>
  </si>
  <si>
    <t>Minnesota Protects Drinking Water</t>
  </si>
  <si>
    <t>The Conservancy worked with a strong coalition of hunters, anglers, business leaders and conservationists to conserve more than 189,000 acres of Minnesota’s northern forests largely located in the watershed of the Upper Mississippi River, which provides drinking water to millions of people. It is the largest conservation effort ever undertaken by the state of Minnesota, and was made possible by the Clean Water, Land and Legacy Amendment, which the Conservancy helped pass in 2008.</t>
  </si>
  <si>
    <t>Learning to Live in 2 Worlds</t>
  </si>
  <si>
    <t>Miriam-Rose Ungunmerr Baumann is an Aboriginal elder, artist and retired educator in the Daly River community south of Darwin in Australia’s Northern Territory. She encouraged the Indigenous Land Corporation to join forces with The Nature Conservancy, Pew Charitable Trusts and the Australian government’s National Reserve System to acquire the nearby 450,000-acre Fish River Station for eventual return to Aboriginal ownership and management. She continues to mentor Aboriginal teachers and students from her community.</t>
  </si>
  <si>
    <t>Protecting the Brazilian Amazon</t>
  </si>
  <si>
    <t>In 2008, Paragominas was placed on the government’s “blacklist” of top deforesters. To be removed, municipalities had to dramatically reduce deforestation rates and ensure that 80 percent of privately owned lands were properly registered. The Conservancy worked with the local government and groups like the Farmers and Ranchers Union to help landowners comply. The effort was such a success, that the municipality was the first to be removed from the blacklist.</t>
  </si>
  <si>
    <t>Brazil Projects Capture Mendes Prize</t>
  </si>
  <si>
    <t>Last November, Brazil’s Ministry of the Environment awarded its prestigious Chico Mendes Environmental Prize to two of our flagship conservation initiatives in the Amazon—the Amazon Indigenous Training Center (CAFI) and the municipality of Paragominas, for the Green Paragominas initiative. The prize, founded in 2002 to honor the renowned Brazilian environmentalist and rubber tapper Chico Mendes, is awarded yearly by a panel of experts for outstanding environmental initiatives in the Amazon.</t>
  </si>
  <si>
    <t>Conservancy Scientists Discover and Rediscover Species</t>
  </si>
  <si>
    <t>On a summer 2010 expedition in the Peruvian Amazon, Conservancy scientist Paulo Petry netted three specimens of an armored, wood- eating catfish that is new to science (but not to the indigenous people on the Purus River). An August 2010 search for rare tree snails in Hawaii by Conservancy staff turned up instead Clermontia peleana singuliflora, a flower last seen on the island in 1909 and long presumed extinct.</t>
  </si>
  <si>
    <t>Water Funds in Latin America</t>
  </si>
  <si>
    <t>Water funds are a unique financial tool in which urban water users subsidize conservation in upstream watersheds as a cost-effective way to ensure sustainable freshwater supplies. The Latin American Water Funds Partnership—launched in 2011 by The Nature Conservancy, the FEMSA Foundation, the Inter-American Development Bank (IDB) and the Global Environment Facility (GEF)—seeks to preserve and restore watersheds and protect important water supplies in the region.</t>
  </si>
  <si>
    <t>New Tools Will Protect Coastal Towns</t>
  </si>
  <si>
    <t>The Conservancy’s new, free Web-based tool lets coastal towns in Connecticut and New York explore the possible effects of sea level rise and stronger storms. Coastalresilience.org shows different flooding scenarios and the potential effects on communities, natural resources and infrastructure. Using this tool, the Conservancy is now working with decision-makers to plan ways to protect communities and the natural features that safeguard them.</t>
  </si>
  <si>
    <t>Conservancy Informs China-Wide Plan</t>
  </si>
  <si>
    <t>The Conservancy’s China Blueprint—a massive survey of conservation priorities released in late 2010—played a big role in forming China’s national conservation plan. The plan will guide conservation in China for years to come, and calls for a halt to the loss of all biodiversity in that country by 2020 in addition to setting a number of priority conservation areas.</t>
  </si>
  <si>
    <t>New Corridors Restore Elephant Migration Routes in Kenya</t>
  </si>
  <si>
    <t>The Nature Conservancy joined with the Lewa Wildlife Conservancy, the Mount Kenya Trust and Save the Elephants to restore a traditional elephant migration route that had been obstructed by agricultural fences and roads. The Mount Kenya Elephant Corridor, which includes a highway underpass, will bring two elephant populations back together and help relieve mounting human-wildlife conflicts in Kenya.</t>
  </si>
  <si>
    <t>2010 Annual Report The Roots of Innovation</t>
  </si>
  <si>
    <t>Innovation has defined The Nature Conservancy since our founding in 1951, when a group of scientists broke with tradition and decided to take “direct action” to protect nature. As we enter our 60th year, we continue to pioneer strategies that promise to safeguard nature while bringing direct benefits to all living things that depend on it, especially people. And we look for innovations that can be replicated to expand conservation’s footprint exponentially around the world. “Water funds” are just one example of an innovation that has the potential to positively impact nature on a continental scale. Working with businesses, government agencies and local communities in Ecuador, we developed and tested a self-funding mechanism that pays to protect watershed forests and grasslands that hold and filter water for Quito’s citizens and businesses. Already, more than a dozen Latin American cities have adopted this successful approach to protecting their watersheds, and the Conservancy is working across the continent to launch a total of 32 projects that will safeguard drinking water for 50 million people. The model is being adapted for application in the United States and other countries as well. This is the type of innovation with potential for replication that we need to get ahead of the threats to our natural world. But new tactics don’t replace the old; they augment them. In Montana’s Crown of the Continent we are combining two of our oldest conservation tactics — land acquisition and partnering with government agencies — but implementing them on an unprecedented scale. Ultimately, the private-public acquisition of 310,000 timberland acres, previously slated for subdivision, will keep a vast 10-million-acre mosaic of protected forest intact, a landscape that is vital to wildlife and local communities for grazing, sustainable forestry, hunting and fishing. In my second full year with the Conservancy, I visited more than 15 of our project sites around the world. The spirit of hope and pace of innovation I witness impresses me every time — from the Gulf of Mexico, where our staff and partners have transformed a tragedy into an opportunity to restore and perpetuate a vast ecosystem on which millions of people depend, to the savannas of northern Kenya, where Conservancy science is helping empower pastoralist communities to be the saviors of 2 million acres of habitat for elephants, rhinos and other wildlife that share the landscape. 2010 was another successful year for The Nature Conservancy, building on advances of each previous year. Ours is a heritage of innovation. Through the generosity of our supporters, we succeed because we refuse to stand still. We, like nature, continually evolve.</t>
  </si>
  <si>
    <t>It all began at Mianus. On Christmas Eve 1954, neighbors of a hemlock forest in Bedford, New York, were given an ultimatum: Make a bid on the wooded ravine before the New Year or see the 60 acres developed. They pledged their life insurance policies to make a down payment and turned to a nascent nonprofit organization for help. Together, the Mianus Gorge Conservation Group and The Nature Conservancy struck a deal to buy the land. It was a bold move in the 1950s. And it launched the Conservancy into the work of land protection. A generation later in Maine, a $3 million investment with a timber company to protect 40 miles of the fabled St. John River evaporated. The Conservancy faced a similar challenge: Buy the full 200,000 acres for $35 million — in six weeks — or lose the opportunity. The Conservancy stepped up again, and a new era was launched — conservation of whole landscapes at a watershed scale. Now, a decade later, the challenges to life are ever more daunting, global and interconnected. They are measured in declining fish populations, sinking aquifers and melting glaciers. In some places, we still apply strategies developed in the early days. But purchases of land alone will not win the day; there is not enough money and not enough time. And so we are expanding our toolbox by partnering with and catalyzing communities, businesses and governments to work with us to achieve conservation at ever-larger scales. Everywhere the Conservancy invests today, from the coral reefs of Indonesia to Montana’s Rocky Mountains, to the Everglades and the headwaters of the Yangtze River — just as at Mianus River Gorge — we work closely with local people, recognizing that their hard-won knowledge of place complements and completes our science. Together we build on the essential connections between land, water and communities to benefit both nature and people, in order to achieve the essence of our mission, which is to save life on Earth. Our task in the 21st century is to care for nature as she cares for us. Ignore the link between us, and both will suffer. Support nature to thrive, and both humans and nature will thrive. This is the goal of The Nature Conservancy, in the United States and in the more than 30 other countries where we work around the world. Building on nearly 60 years of experience, we are continually lifting our eyes to the next horizon of opportunity and effectiveness in our care for life on Earth. With gratitude for your support,</t>
  </si>
  <si>
    <t>Gulf of Mexico</t>
  </si>
  <si>
    <t>ON APRIL 24, 2010, ALL EYES TURNED to the Gulf of Mexico and the Deepwater Horizon oil rig explosion. As days of uncertainty became weeks of struggle, the Conservancy was there, part of the Gulf Coast community — as we have been for nearly 40 years. The Conservancy immediately mobilized local staff to protect our current projects. From Texas to Florida, staff and volunteers removed trash from beaches before oil could turn it into hazardous waste. In Florida, preserve managers camped on the beach to try to protect nesting birds. And in Mobile Bay, Alabama, Conservancy staffer Jeff DeQuattro stored boom in his garage and spent hours working to protect the nascent oyster reefs that had just been created as part of a $2.9 million project funded by the American Recovery and Reinvestment Act of 2009. Beyond the initial cleanup, we began developing a plan for long-term recovery and restoration of the Gulf. New Orleans native Cindy Brown, director of the Conservancy’s Gulf of Mexico program, worked with partners and staff to develop the Gulf 20/20 report, which has helped to focus broader efforts to restore the Gulf, from local, state and federal governments, to industry, universities and other nonprofi ts. To help fund our efforts, we launched the $10 million Fund for Gulf Coast Restoration and participated in the Larry King Live telethon, which raised more than $400,000 for Gulf restoration. Working with partners, the Conservancy has helped to protect more than 3 million acres in the Gulf region over the last 35 years. Places like Grand Isle in Louisiana or Topsail Hill in the Florida panhandle have benefi ted from our conservation work. But moreover, the health of the environment is linked to the health of the economy and community on a vast scale. The environmental devastation caused by the oil spill will affect not only the ecosystems and wildlife we’ve worked tirelessly to protect, but also the livelihoods of 24 million Americans who rely on a healthy and resilient Gulf of Mexico. But we have a plan — a vision for restoration in the Gulf that includes restoring millions of acres of coastal and estuarine habitats, such as oyster reefs, seagrass beds, sand dunes and marshes. The Conservancy’s successful on-the- ground and in-the-water work has shown that restoration works and that nature — given the opportunity and the necessary assistance — can heal itself.</t>
  </si>
  <si>
    <t>BERAU, INDONESIA</t>
  </si>
  <si>
    <t>INDONESIA IS ONE OF THE WORLD’S leading emitters of greenhouse gases — and 80 percent of Indonesia’s emissions are due to forest degradation and deforestation. But the Conservancy is working to reverse the deforestation and ecosystem destabilization currently affecting the country’s people and tropical forests. The solution could lie in Reduced Emissions from Deforestation and Degradation (REDD). The idea is to create a market that could provide billions of dollars for protecting standing forests and improving the way forests are managed, while also creating economic opportunities for people who depend on them. Once fully operational, REDD+ programs (advanced REDD programs that include reforestation and conservation efforts) could cut global deforestation by 50 percent, save 3 billion tons of carbon emissions each year and sustain the livelihoods of 1.6 billion people. In the Berau district of East Kalimantan, the Conservancy is helping test this innovative concept. In 2008, the Conservancy helped bring together provincial and national stakeholders to develop the Berau Forest Carbon Program (BFCP). This REDD+ program will protect forests by providing incentives to harvest timber sustainably, effectively manage protected areas and develop a sustainable oil palm sector. In January 2010, the Indonesian government selected BFCP as one of the first four REDD pilot projects in the country. The projects will help guide hands-on action while contributing to the foundation of a nationwide REDD framework. The other three pilot sites are spearheaded by foreign governments (Australia, Germany and Japan), making BFCP the only selected project to be sponsored by an NGO. The Conservancy is now helping finalize the program, integrate existing field programs with BFCP and secure full funding. We are also continuing to test the forest management approaches needed to support on-the-ground REDD+ work. Over the next few years, the BFCP will serve as an important test case for how developing countries can participate in the fight against climate change and obtain financial benefits from sustainably managing their forests.</t>
  </si>
  <si>
    <t>Coral Triangle</t>
  </si>
  <si>
    <t>BETWEEN THE SOUTHERN TIP OF ASIA and northern Australia, hundreds of miles of coral reefs connect six island nations — Indonesia, the Philippines, Malaysia, Timor Leste, Papua New Guinea and the Solomon Islands. These reefs harbor 75 percent of all known species of coral and nearly 40 percent of the world’s reef fi sh species. Long-term conservation here must focus on protecting fragile reef ecosystems from warmer waters, overfi shing, illegal fi shing, unsustainable development and pollution. The region secured a big win in May 2009, when heads of government from all six nations signed the Coral Triangle Initiative (CTI), a partnership committing unprecedented resources to marine protected areas, fi sheries protection and climate change adaptation. The CTI was a culmination of the Conservancy’s two decades of work with coral reefs. The Micronesia Challenge, which the Palau Conservation Society’s creation helped inspire, motivated Indonesia’s president to launch the initiative, which will create a network of marine protected areas designed around the reef resilience principles conceived by the Conservancy’s Rod Salm and others. The Solomon Islands’ Choiseul province, where the Conservancy began working more than a decade ago at the invitation of the community, embodies the type of work inspired by the CTI. During a 2009 community meeting in Choiseul, more than 100 local chiefs met to vote on two recommendations made by Conservancy science staff: the creation of a network of protected areas and the establishment of at least one marine and one terrestrial protected area in each of Choiseul’s 12 districts in the next two years. The chiefs unanimously approved both recommendations. This kind of commitment to conservation and the strategies that we’re helping local communities implement lie at the heart of the CTI. If marine protected areas are the threads that make up the fabric of the CTI, we’re the ones helping local communities weave them together.</t>
  </si>
  <si>
    <t>ATLANTIC FOREST, BRAZIL</t>
  </si>
  <si>
    <t>THE CONSERVANCY IS HELPING resurrect Brazil’s Atlantic Forest from the brink of extinction. Although more than 85 percent of this once-vast forest has been cleared and the rest remains highly fragmented, the Atlantic Forest still harbors a range of unique plants and animals that rivals that of the Amazon. Besides wildlife habitat, the Atlantic Forest provides drinking water to 130 million people in Brazil, including in its two largest cities, São Paulo and Rio de Janeiro. And a restored healthy forest can also play an important role in sequestering carbon and helping stabilize our global climate. Conducting massive reforestation and securing the fragments that remain are primary strategies to save the Atlantic Forest. Eleven years ago, the Conservancy helped launch the Guaraqueçaba Climate Action Project in the Atlantic Forest — a pioneering carbon project — to help protect this endangered tropical forest from urban development, illegal logging and land conversion. By protecting standing forest and removing 860,000 tons of carbon through reforestation, the project will provide 1.2 million tons of carbon benefi ts over its 40-year lifespan. Healthy forests help supply not only clean air, but also clean water: Forests act like giant sponges by soaking up rain and gradually releasing it into streams. The Conservancy is protecting the clean water source for millions of Brazilians through a program that pays farmers and ranchers about $31 per acre per year for “producing water” on land where trees have been planted and forests have been fenced off from cattle. Launched in 2008, the Conservancy’s Plant a Billion Trees campaign will help carry out these reforestation activities in strategic areas for water protection. At just $1 per tree, Conservancy supporters have already donated enough funds to restore 7.5 million trees to the Atlantic Forest and help us reach our billion-tree goal.</t>
  </si>
  <si>
    <t>Northern Kenya</t>
  </si>
  <si>
    <t>IN ONE OF THE MOST PROMISING conservation projects in the developing world, the Conservancy is bringing nearly 60 years of scientific and management expertise to local partners in Kenya to preserve key wildlife corridors that link established protected areas and maintain a pastoral way of life. The Conservancy has employed its real estate acumen to enable the Lewa Wildlife Conservancy to secure a 62,000-acre wildlife refuge that supports more than 440 species of birds and more than 70 different mammals. North of Lewa, the Conservancy has partnered with the Northern Rangelands Trust to help empower indigenous communities to better manage their own lands, protect migration corridors for wildlife and improve livelihoods for people. Conservancy scientists are sharing knowledge with tribal elders and managers of 17 community conservancies to apply proven conservation strategies across nearly 2 million acres of land. The work of Lewa and the Northern Rangelands Trust has demonstrated to surrounding communities that wildlife conservation opens doors to diversify and enhance their livelihoods. Conservation-funded health clinics serve villagers for the first time. A micro-credit program has funded startup enterprises as income generators for more than 400 local women. Innovative water projects have resolved people-wildlife confl icts by providing secure water sources for communities, their livestock and wildlife. And across northern Kenya, elephants, rhinoceroses, giraffes and other animals are returning to areas where they had been eliminated in past decades. The northern Kenya effort demon- strates the Conservancy’s unique ability to become a trusted partner with a range of public and private organizations, to fill in the talent gaps with local conservation groups and apply sound science to maximize conservation’s potential across a vast landscape.</t>
  </si>
  <si>
    <t>THE REPUBLIC OF PALAU</t>
  </si>
  <si>
    <t>IN 1990, CONSERVANCY STAFFER Chuck Cook arrived in Palau with an ice chest, a fax machine, two legal pads and a pen — ready to create the Conservancy’s first “office” outside the Western Hemisphere. The Conservancy chose Palau as its first endeavor in Asia Pacific because of its extraordinary marine biodiversity, and because the people of Palau wanted to conserve their natural world but lacked many of the resources to do so. Success here required developing a program that would strengthen local conservation leadership while collaborating with regional and international partners to provide technical, scientific and financial resources. In 1994, the Conservancy helped establish the nation’s first civic group, the Palau Conservation Society (PCS) — an approach to conservation that was designed to endure and be fi nancially self-sufficient. This type of community-based conservation has become a pillar of the Conservancy’s work across the world. In Palau, PCS helped bridge the gap between conservation-minded citizens and the government. About a decade later, Palauan leadership inspired the ambitious Micronesia Challenge, a five- nation commitment to effectively conserve at least 30 percent of near-shore marine resources and 20 percent of terrestrial resources across Micronesia by 2020. A Conservancy discovery on the reefs of Palau helped lay the groundwork for the scientific principles of reef resilience. After studying reefs in Palau that survived the 1998 mass coral bleaching event, scientists are now using that data to understand what makes some reefs more resilient to warmer waters and bleaching events. This reef resilience strategy is being employed across the world — from Papua New Guinea to the Florida Keys.</t>
  </si>
  <si>
    <t>LAtin America Water Funds</t>
  </si>
  <si>
    <t>SELF-FUNDING FRESHWATER PROJECTS provide clean drinking water to urban centers and protect large watersheds in a model of ecosystem services protection that can be replicated around the world. The Conservancy pioneered the first water fund in Quito, Ecuador, to protect a 5.4-million-acre mosaic of public protected areas, farms, ranches and indigenous territories. This watershed captures, holds and fi lters 80 percent of the fresh water that supplies Quito’s 2 million people. Water users — hydropower plants, brewing companies and municipal agencies that provide water to the public — contribute to the fund, which is then used for conservation efforts upstream that maintain water quality and limit the need for far more costly industrial water treatment. In Quito, a relatively small investment of $21,000 by the Quito Water Authority and the Conservancy led to the establishment of a $7.5 million endowment that produces around $600,000 each year for conservation projects in the watershed. The people who live and work in the watershed are seeing quality-of- life benefits as they reforest and enhance the ecosystems in which they live. The fund is also enabling local people to start small businesses, reducing the need to deforest for farms and pasture. The ultimate success of the project is reflected in the fact that more than a dozen additional urban centers across South America are adopting the water fund model, positively affecting the health of another 2.3 million acres of forest and grassland for people and wildlife. Also on the horizon are plans to expand the water funds to become truly global.</t>
  </si>
  <si>
    <t>Crown of the Continent, Montana</t>
  </si>
  <si>
    <t>IN THE LARGEST PRIVATE CONSERVATION land deal and one of the boldest conservation efforts ever undertaken in the United States, the Conservancy is working to reconnect fragmented lands to preserve the integrity of some of the most vital large-scale wildlife habitat in North America. The Crown of the Continent, a 10-million-acre complex of wild lands in western Montana and southern Alberta, comprises some of the biggest blocks of roadless lands in the contiguous United States. The Conservancy and The Trust for Public Land have purchased more than 310,000 acres of land in the Crown from the Plum Creek Timber Company. This helps eliminate the patchwork of public and private ownership that can fracture habitat. We’re also protecting vital corridors needed by wildlife for food, breeding and adapting to the effects of climate change. Acquisition of the Plum Creek acreage builds on decades of Conservancy action along the Rocky Mountain front, where healthy prairies and wetlands support some of the highest densities of grizzly bears in the lower 48 states. Our partnerships with local ranchers have preserved this land for both wildlife and family agriculture. In the Blackfoot Watershed, 30 years of community- based conservation and restoration have preserved vital valleys and wetlands. The Conservancy’s purchase of more than 80,000 acres of private timberland was key to pioneering this community-led conservation effort.</t>
  </si>
  <si>
    <t>NOEL KEMPFF, BOLIVIA</t>
  </si>
  <si>
    <t>IN 1996, THE CONSERVANCY HELPED launch one the world’s first large-scale projects to reduce carbon emissions created from deforestation, the second leading contributor of carbon emissions worldwide. With Bolivian partner organization Fundación Amigos de la Naturaleza (FAN), we created the 30-year Noel Kempff Mercado Climate Action Project, which aims to reduce carbon emissions by protecting 1.5 million acres of tropical forest that were threatened by deforestation. Together with the Bolivian government and three energy companies, the partners terminated logging rights in areas adjacent to an existing national park and incorporated these lands into the park, creating the 3.9-million-acre Noel Kempff Mercado National Park. The project has also created park ranger positions and other jobs that provide an alternative to logging. Through the avoidance of deforestation the project is expected to prevent the release of up to 5.8 million tons of carbon dioxide over a total of 30 years. In 2005, Noel Kempff became the fi rst Reduced Emissions from Deforestation and Degradation, or REDD, project to have its carbon reduction benefi ts independently verified by a third party, demonstrating that forest carbon projects are an important part of an overall solution to climate change. By protecting forests, the Noel Kempff project simultaneously addresses climate change, conserves biodiversity and brings sustainable benefi ts to local communities.</t>
  </si>
  <si>
    <t>Florida Keys</t>
  </si>
  <si>
    <t>MORE AND MORE, LONG-TERM conservation strategies require not just protecting what’s there, but also bringing an ecosystem back to its more natural state. Staghorn coral was once one of the most abundant corals on Caribbean and Floridian reefs but is now listed as a threatened species. The Conservancy is working to reverse that trend through a coral restoration project in which researchers are growing staghorn coral in underwater “nurseries” and using them to restore reefs damaged by bleaching, hurricanes and disease. Ensuring that these corals can withstand new threats is another important piece of long-term conservation. The Florida Reef Resilience Program brings together scientists, reef managers and reef-dependent industries to investigate what factors can infl uence a reef’s resilience and how to protect it. Ideas being tested here, such as that some reefs are more resistant to coral bleaching than others, can be traced almost directly back to the waters of Palau. There, Conservancy scientist Rod Salm noticed that corals were still alive beneath the shade of a rocky overhang, while unshaded corals of the same species were dead just meters away. Information gathered through the program is allowing the Conservancy to propose reef management approaches that protect the most resilient corals, which will repopulate and heal more vulnerable reefs.</t>
  </si>
  <si>
    <t>Mississippi River</t>
  </si>
  <si>
    <t>AT 2,320 MILES, THE MISSISSIPPI RIVER ranks among the longest of the world’s rivers, draining all or parts of 31 states and two Canadian provinces. It is a vital migration corridor for 60 percent of North America’s bird species and provides critical habitat for fish, mussels and rare creatures like the Louisiana black bear. The river plays a vital role in the well-being of human communities who depend on it for water, food, jobs and recreation. The Mississippi has also been a primary learning laboratory for the Conservancy for decades, and it can be said it’s where we learned that actions should be coordinated across the full range of a river to be most effective. Today, teams in 12 states are working in project areas to address some of the river’s most critical threats, including habitat loss, altered water flow and degraded water quality. Similar multistate efforts are now being pursued on the Colorado River and on the salmon rivers of the Pacific Northwest. The Conservancy’s restoration work on the Mississippi also spawned the Great Rivers Partnership, an effort underwritten by the Caterpillar Foundation to protect large river systems around the world by facilitating a global exchange of knowledge and experience.</t>
  </si>
  <si>
    <t>Water Certification</t>
  </si>
  <si>
    <t>CERTIFICATION PROGRAMS IN THE FOREST. products and seafood industries are transforming corporate practices, consumer behavior and environmental conservation. The Conservancy believes the same need and opportunity exist for water. From Montana to Mexico, and Australia to China, the demand for fresh water is far outpacing our global supply, and the impact on people and wildlife can be devastating. Having invested heavily in more than 600 freshwater projects around the world, the Conservancy is now leading an unprecedented effort to design and launch a market-based global water certification program. This year the Conservancy led the way in founding the Alliance for Water Stewardship (AWS), an international partnership of business, environmental and social justice organizations with extensive freshwater experience. The Conservancy is directing AWS’s efforts to design, build and implement the certification program, slated for offi cial launch in late 2012. The program will recognize water users who achieve a range of economic, social and environmental sustainability objectives, including watershed protection, water-use efficiency, protection of environmental flows, improved water quality and social justice. The goal is to enroll 100 companies in the program over three years, ultimately moving thousands of companies toward sustainable water use in their operation and supply chains by 2020.</t>
  </si>
  <si>
    <t>Morro Bay, California</t>
  </si>
  <si>
    <t>TO BEGIN WORK OFF CALIFORNIA’S Central Coast in 2003, Conservancy staff had to determine how to transfer the Conservancy’s core competency of buying land to protecting the oceans. The answer involved buying something else: trawling permits. The Conservancy already had a long history of working with land-based extraction companies — like timber, mining and ranching interests — to develop more environmentally friendly ways of doing business. So in Morro Bay, the California chapter partnered with the fishing industry to reduce the destructive effects of bottom trawling and develop a new sustainable model for fishing. The Conservancy used its expertise in acquiring assets, but added a twist to the strategy. The Conservancy formed private agreements with fi shermen to purchase their trawling permits and some fi shing vessels, but would only buy them if the U.S. secretary of commerce designated 3.8 million acres of critical fish habitat off California’s Central Coast as no-trawl zones. The 2005 deal was a win for both the fishing industry and the ocean. Five years later, fishermen in the region are using 90 percent less trawl gear, and fish stocks are being replenished as the ecosystem and productivity bounces back.</t>
  </si>
  <si>
    <t>Forever Costa Rica Launches Sucessfully</t>
  </si>
  <si>
    <t>Twenty-three bison are helping the Conservancy to restore Mexico’s once-vast prairie ecosystem. The bison, donated by the U.S. National Park Service and taken to the Conservancy’s El Uno Ecological Reserve in Chihuahua, Mexico, will serve as a “seed herd” for grassland recovery projects across the country. Bison provide a number of benefits to grasslands: breaking the soil so seeds can easily emerge, clipping the The Conservancy led a unique public- private partnership that launched Forever Costa Rica, a groundbreaking initiative that will at least double Costa Rica’s marine protected areas, dramatically improve protected area management and provide necessary financing to sustain these efforts in perpetuity. The partnership has mobilized more than $50 million, including $29 million in private donations to the Conservancy and a $27 million debt-for-nature swap with the United States, in which the Conservancy is a private counterpart. The goal is to meet Costa Rica’s commitments under the U.N. Convention on Biological Diversity by 2015. grass so other species may thrive and promoting water infiltration. Bison reintroduction is a key component to the Conservancy’s grassland restoration efforts, which also include invasive species control, native grass restoration, prescribed fire and grassbanking.</t>
  </si>
  <si>
    <t>PArks in Peril</t>
  </si>
  <si>
    <t>THE PARKS IN PERIL (PIP) PROGRAM began in 1990 as an emergency effort to protect imperiled natural areas in Latin America and the Caribbean by building the capacity of independent, self-sustaining conservation organizations. At the time, many parks in this region were just “paper parks” — legally decreed but not actually protected because of the limited resources of the regions’ governments. Over its 17-year lifespan, PiP helped convert 45 of these paper parks — totaling 45 million acres — into fully functional protected areas. The Conservancy, USAID and other organizations worked with local partners to provide necessary infrastructure, conservation knowledge and hands-on experience in park management and development. We also generated sustainable finance mechanisms that eventually leveraged more than $450 million from other entities and worked with government agencies on supportive policies. One key to PiP’s success was its emphasis on engaging local communities to ensure proper management for long-term conservation — an important Conservancy strategy. For example, Bolivia’s Noel Kempff Mercado National Park (the site of our Climate Action Project) used PiP funding to train park rangers, who worked with local residents to eliminate illegal logging and dramatically reduce poaching.</t>
  </si>
  <si>
    <t>Amazon Indigenous Lands</t>
  </si>
  <si>
    <t>BY THE 1980s, THE CONSERVANCY WAS working cooperatively with Native American tribes to improve the manage- ment of tribal lands in the United States. Recognizing the important role of indigenous lands in conservation, the Conservancy has placed them at the heart of our strategies for conserving the Amazon Basin. No one’s survival is more intimately linked to the lands and waters of the Amazon rainforest than the indigenous people who have lived there for thousands of years. Today, indigenous lands occupy more than 20 percent of the Amazon Basin, an area the size of California, Arizona, Florida, New York and Texas combined. In 2006, the Conservancy and the largest indigenous federation in the Amazon launched the Amazon Indigenous Training Center, or CAFI, to prepare the next generation of indigenous leaders in all aspects of effective land management, new technologies and long-range conservation planning. With the training center as a milestone, the Conservancy now sees the empowerment of indigenous communities as a primary strategy for conserving some of the planet’s largest intact natural areas in such far-fl ung places as East Africa, the Pacific Islands and Australia.</t>
  </si>
  <si>
    <t>GRAY RANCH, NEW MEXICO</t>
  </si>
  <si>
    <t>TO MUCH MEDIA FANFARE IN 1990, the Conservancy made the largest single acquisition in conservation history when it purchased the 500-square-mile Gray Ranch in New Mexico’s “boot-heel.” The region is a storied landscape, where the Rocky Mountains collide with Mexico’s Sierra San Luis range and jaguar pathways coexist with wild bison herds. To the surprise of ranchers and environmentalists alike, the Conservancy transferred the property with a conservation easement to the local Animas Foundation, established to protect the region’s ranching culture and economy. Inspired by this, neighboring ranchers formed the science-based Malpai Borderlands Group, which formed a conservation-managed area of over 1 million acres and created innovations such as grassbanking and prescribed burns across ownership boundaries. Mexican ranchers as well as visitors from Tanzania, Mongolia, Indonesia and the United States have visited the Malpai to discuss how to protect traditional ways of life in the face of modern challenges. Now known by its original name, the Diamond A Ranch has seeded major advances in community-based conservation throughout the globe.</t>
  </si>
  <si>
    <t>Green River, Kentucky</t>
  </si>
  <si>
    <t>AFTER DECADES OF PROTECTING RIVER corridors, the Conservancy recognized in the late 1990s that it needed to step up to the challenge that dams present to rivers and the life that they support. In 2002, the Conservancy initiated an unprecedented partnership with the U.S. Army Corps of Engineers at Kentucky’s Green River. Together, the Conservancy and the Army Corps began testing management alterations of the Green River Dam, timing the release of water to better mimic the river’s former natural flow pattern. The changes have benefited plants and animals without sacrifi cing the dam’s primary purpose of flood control. Success at Green River has yielded the Sustainable Rivers Project, a nationwide partnership between the Army Corps and the Conservancy to improve the health and life of rivers by changing the operations of Army Corps dams, while maintaining or enhancing project benefits. These early tests have also inspired new partnerships with dam operators on China’s Yangtze, Africa’s Zambezi and Colombia’s Magdalena rivers.</t>
  </si>
  <si>
    <t>PASCAGOULA RIVER, MISSISSIPPI</t>
  </si>
  <si>
    <t>BY THE EARLY 1970s, THE CONSERVANCY was undertaking much more complex transactions, and Mississippi’s Pascagoula River was a milestone that propelled the Conservancy’s work in several productive directions. Pascagoula Hardwood Company owned 42,000 acres of forest and wetlands along the river. Valued at $22 million, sole Conservancy acquisition of the property was unaffordable. Instead, the Conservancy worked on two fronts, assisting the state Game and Fish Department in drafting legislation to create the Mississippi Wildlife Heritage Committee to fund the protection of wildlife habitat — a first for the state. With the committee’s support, the Conservancy then purchased 75 percent of Pascagoula Hardwood stock and gained title to 32,000 acres of Pascagoula Swamp, which it transferred to the Mississippi Wildlife Heritage Committee for $15 million. Spurred by the success of the Pascagoula project, the Conservancy in 1981 launched its bold Rivers of the Deep South Program to protect some 350,000 acres of bottomland hardwood forest along six major southern rivers.</t>
  </si>
  <si>
    <t>Virginia Coast Reserve</t>
  </si>
  <si>
    <t>THE PURCHASE OF ONE SMALL BARRIER island off the coast of Virginia started what became an evolution in the Conservancy’s work in terms of scale and strategy. Godwin Island had been slated for development and soon after its purchase, the Conservancy and partners such as the Mary Flagler Cary Charitable Trust were able to purchase four more barrier islands that were headed for housing resorts and condos. That success led to a realization: We have an opportunity to save an entire island ecosystem. Between 1969 and 1978, the Conservancy became the owner of 14 barrier islands that make up the Virginia Coast Reserve (VCR). This required the Conservancy to consider how to manage large, functioning ecosystems. Since then, the VCR has become the heart of a mosaic of private and public conservation lands comprising more than 108,000 acres.</t>
  </si>
  <si>
    <t>Yunnan Great River, China</t>
  </si>
  <si>
    <t>AT THE INVITATION OF THE CHINESE government, the Conservancy took its first step into this increasingly important country in 1998. In the Himalayan foothills of the Yunnan Province, four of Asia’s great rivers come together and flow within a span of just 56 miles, winding their way through high mountains and narrow canyons and valleys, creating unique microclimates and supporting an abundance of wildlife. The Yangtze, Irrawaddy, Salween and Mekong rivers supply approximately one in 10 people on Earth with food, water. While the Yunnan Great Rivers Project’s focus began in the forested habitats between the rivers, a more concentrated effort downstream on the Yangtze has evolved. Demonstration sites are being developed for some of river conservation’s most cutting-edge strategies to mesh nature conservation with people’s food, energy and transportation needs in this rapidly developing nation.</t>
  </si>
  <si>
    <t>MASHOMACK, New York</t>
  </si>
  <si>
    <t>PURCHASING THE MASHOMACK PRESERVE on New York’s Shelter Island in 1980 required the Conservancy to do something novel: buy all the assets of Aeon Realty — including six brownstones in New York City and two warehouses in Miami — at a purchase price of $10.6 million. After acquiring contracts of sale on the first three assets for $5.5 million, the Conservancy then mounted its largest fundraising effort to date to purchase Mashomack. Just 90 miles from New York City, the preserve includes 2,039 acres of interlacing tidal creeks, mature oak woodlands and freshwater marshes within the Peconic Estuary watershed. After a brown tide decimated Long Island’s bay scallop population in 1986, Mashomack became the perfect place to grow scallops for a restoration effort because we own the bottom lands in our salt marshes.</t>
  </si>
  <si>
    <t>KI PAHULU VALLEY, HAWAI’I</t>
  </si>
  <si>
    <t>IN THE LATE 1960s, CHARLES LINDBERGH and Laurance Rockefeller persuaded the Conservancy to make its first foray into the conservation of tropical forests by preserving a critical portion of the Kipahulu Valley on Maui. To protect the entire valley, the men enlisted the land acquisition expertise of the Conservancy. The two spearheaded a fundraising effort for the $1 million that the Conservancy needed to purchase upper Kipahulu. A 1967 Conservancy-sponsored scientific expedition at Kipahulu further revealed its ecological importance, helping set the stage for its transfer to the National Park Service. The Conservancy and the state of Hawai’i jointly purchased nearly 5,000 acres and gave them to Haleakala National Park, creating a wilderness corridor from the rim of the Haleakala crater down through tropical rainforest to the Pacific Ocean.</t>
  </si>
  <si>
    <t>IN THE 1980s THE CONSERVANCY HELPED develop an innovative, highly effective conservation tool: debt-for-nature swaps. Some of the planet’s most biologically rich nations are also among the most indebted — so why not allow them to invest in conservation in return for reductions in their external debt? The Conservancy fi rst tested this tool in 1987, arranging for Fleet National Bank of Rhode Island to donate $254,000 in Costa Rican debt titles to benefit the more than 100,000-acre Braulio Carrillo National Park, an area of species-rich, rugged mountainous rainforests in the Cordillera Volcanica Central Biosphere Reserve. During the last two decades, debt- for-nature swaps have become a vital tool in protecting tropical forests throughout Latin America and the Caribbean.</t>
  </si>
  <si>
    <t>GALLUP SALT MARSH, CONNECTICUT</t>
  </si>
  <si>
    <t>IN 1961, THE CONSERVANCY RECEIVED its first donated conservation easement from Corrine Gallup on land in Stonington, Connecticut, on the Mystic River. The easement allows the landowner to retain title to the ecologically valuable property while giving The Nature Conservancy the right to enforce controls on certain types of harmful activities. After land acquisition, conservation easement became the Conservancy’s most prominent conservation tool in its first decades. In recent years, the Conservancy has worked to establish or strengthen laws supporting the conservation easement concept in other countries — including Mexico, Chile and Australia — to encourage private citizens and others to conserve natural landholdings in perpetuity.</t>
  </si>
  <si>
    <t>Marine Protected Area in PEru</t>
  </si>
  <si>
    <t>After nearly a decade of promotion by the Conservancy and other groups, Peru has created its third marine protected area — the Guano Islands and Capes National Reserve. The new reserve covers nearly 350,000 acres distributed among 22 individual islands or groups of islands, 11 coastal capes and their surrounding marine spaces. The reserve lies within the Pacific Ocean’s Humboldt Current marine ecosystem — a cold-water current fl owing northward up the coasts of Chile and Peru — that is home to important seabird and marine mammal populations and supplies more than 15 percent of the world ́s fish catch to people around the globe.</t>
  </si>
  <si>
    <t>BRAULIO CARRILLO NATIONAL PARK, COSTA RICA</t>
  </si>
  <si>
    <t>Conservation Easement for Florida Everglades</t>
  </si>
  <si>
    <t>The northern Everglades is a 3.5-million -acre landscape of cattle ranches, longleaf pine savannas and seasonal wetlands that form a critical conservation resource. For decades, the Conservancy has helped protect hundreds of thousands of acres and identified appropriate northern Everglades properties for Natural Resources Conservation Service programs under the Farm Bill, assisted ranchers with participation and provided testimony to Washington decision-makers. In a major victory for nature, the U.S. Department of Agriculture dedicated $89 million for permanent conservation easements on 26,000 acres in the Fisheating Creek watershed at the headwaters of the Everglades ecosystem, the largest easement project in the program’s history.</t>
  </si>
  <si>
    <t>MORNE TROIS PITONS, DOMINICA</t>
  </si>
  <si>
    <t>Paragominas, a municipality in the Brazilian state of Pará, recently became the first municipality to come off the government’s blacklist of deforesters, a designation that results in commercial embargoes and credit restrictions for rural farmers. With the Conservancy’s help, the municipality met the two requirements to be taken off the list: dramatically reducing deforestation and registering more than 80 percent of its territory in the Farmland Environmental Registry (CAR). Other Brazilian municipalities are now looking to the Paragominas model to control deforestation, and several will be working with the Conservancy to develop more forest-friendly ranching practices and economic alternatives.</t>
  </si>
  <si>
    <t>Purchase Protects California’s Independence Lake</t>
  </si>
  <si>
    <t>The Conservancy purchased 2,325 acres of forestland that surround California’s Independence Lake from NV Energy. The state of California, federal agencies, local nonprofi ts, private foundations and energy and water utilities aided our efforts to protect the lake, which safeguards an important source of drinking water for western Nevada and a critical watershed for California’s water supply. The acquisition also supports the mainstay economy of the Sierra Nevada by providing a recreational outlet for sports enthusiasts, kayakers and other nature lovers and supports one of the last two wild lake populations of the Lahontan cutthroat trout.</t>
  </si>
  <si>
    <t>Wild Bison Reintroduced to Conservancy Reserve in Mexico</t>
  </si>
  <si>
    <t>The Conservancy led a unique public- private partnership that launched Forever Costa Rica, a groundbreaking initiative that will at least double Costa Rica’s marine protected areas, dramatically improve protected area management and provide necessary financing to sustain these efforts in perpetuity. The partnership has mobilized more than $50 million, including $29 million in private donations to the Conservancy and a $27 million debt-for-nature swap with the United States, in which the Conservancy is a private counterpart. The goal is to meet Costa Rica’s commitments under the U.N. Convention on Biological Diversity by 2015.</t>
  </si>
  <si>
    <t>New Tool for Detecting Aquatic Invasive Species</t>
  </si>
  <si>
    <t>The introduction of Asian carp poses a threat to U.S. lakes and rivers because, due to their large size and voracious appetites, they could significantly disrupt the food chain. The Conservancy and the University of Notre Dame have developed an innovative new method to detect the presence of this invasive species: capturing and amplifying DNA sloughed off by fish to identify bighead and silver carp. This early detection method could help prevent the establishment of a self-sustaining population. The method was proven effective after the capture of a carp in Illinois’ Lake Calumet.</t>
  </si>
  <si>
    <t>Historic Agreement in Canada’s Boreal Forest</t>
  </si>
  <si>
    <t>Nine environmental groups and 21 timber companies signed a historic agreement that will protect 178 million acres of Canada’s Boreal Forest. The agreement covers the largest amount of land ever involved in such conservation efforts and unites a coalition of forestry and conservation organizations to sustainably manage the forest while meeting the needs of local communities. Over the next three years, the Conservancy and other partners will work with the government, First Nations indigenous groups and local communities to develop the guidelines to direct how the forests are managed and logged.</t>
  </si>
  <si>
    <t>The atlas of global protection</t>
  </si>
  <si>
    <t>This year, the Conservancy and the University of California Press published The Atlas of Global Conservation, the world’s first comprehensive collection of conservation maps. The book represents a collaboration of some 70 institutions, the work of hundreds of scientists and thousands of hours of research and consolidation of incredibly specialized data. The book includes more than 100 full-color maps and charts of new information, such as where forests are disappearing most rapidly, as well as essays by leading conservation thinkers that put the information in its larger context.</t>
  </si>
  <si>
    <t>Great Bear Rainforest, British Colombia</t>
  </si>
  <si>
    <t>BY ANY MEASURE, THE PRESERVATION of the Great Bear Rainforest on Canada’s Pacific Coast is one of the most compelling conservation visions of our time and an innovative model for the 21st century. Working with a coalition of nonprofits, government agencies, businesses and First Nations peoples, the Conservancy’s role as a negotiator, consensus builder and successful fundraiser was instrumental in fulfilling a 2006 agreement that puts 5 million acres of temperate rainforest off-limits to logging and provides strict sustainable management guidelines for another 19 million acres.</t>
  </si>
  <si>
    <t>ORDWAY PRARIE SYSTEM</t>
  </si>
  <si>
    <t>AFTER A DECADE OF BUYING SCATTERED small parcels of prairie lands in the American Midwest, the Conservancy teamed up with Minnesota native and 3M heiress Katherine Ordway in the 1970s to begin preserving tallgrass prairie in earnest. It was the first time the Conservancy pursued creating a system of preserves to protect a single habitat type. Through Ms. Ordway’s largesse, the Conservancy protected 31,000 prairie acres in five states during her lifetime. Her estate then dramatically expanded that figure across other ecosystems as well.</t>
  </si>
  <si>
    <t>As I reflect on my first full year as the president of The Nature Conservancy, I am proud of all that we accomplished in 2009. Thanks to many generous supporters who have stuck with us through uncertain economic times, we were able to conserve habitats around the world at record scale and to advance action on climate change in a particularly crucial year. The success stories highlighted in this report exemplify a Conservancy attribute that helps us maximize our impact: the connectivity of our work. At our core is a drive to be much more than the sum of our individual programs and projects. We continuously pursue new ideas, strategies and solutions that can be tested in one place and replicated in others. And we collaborate to achieve results far beyond what we could accomplish alone. This drive pushes us to tap collective brainpower in pursuit of solutions that are richer for the collaboration. It enables us to maximize conservation returns on donated dollars. And it makes us more effective and more efficient. Over the last year, I have seen this connectivity firsthand. In Mongolia, I saw vast, unspoiled grasslands, much like those in Colorado and Wyoming. This year, we expanded our partnership with the Mongolian government by sharing conservation strategies developed through our work in the western United States. In Illinois, I saw the rebirth of a once-thriving wetland at Emiquon Preserve, one of our premier demonstration sites for wetland restoration efforts around the globe. And in California, I met marine staff who pioneered our efforts to purchase fishing vessels and permits and work alongside fishermen to develop sustainable harvesting practices—an innovative strategy we are now bringing to the Gulf of Maine. This connectivity also can be a powerful driver of pro-conservation public policy. The Conservancy launched a groundbreaking pilot project in Bolivia in 1997 to test the efficacy of using forest conservation as a market-based tool to reduce carbon emissions. Today, I see that project informing climate negotiations, instilling confidence in innovative strategies and encouraging forward-thinking governments to make significant new investments in forest protection. Furthermore, those early tests have led to the development of similar projects in California, Brazil and Indonesia, which I believe are among the most ambitious and important large-scale forest-carbon projects in the world. Few Conservancy projects exist in a vacuum. They connect across continents and oceans and with those supporters dedicated to our mission. Such conservation connectivity is necessary in a globalized world. It’s our best hope to escalate the scope, scale and pace of conservation action and innovation that our changing world demands.</t>
  </si>
  <si>
    <t>Last May, I traveled to the Coral Triangle, which extends from the Philippines south through Malaysia, then east through Indonesia to Timor-Leste, Papua New Guinea and the Solomon Islands. Comprising just 2 percent of the world’s oceans, the Coral Triangle contains an astonishing 30 percent of the world’s coral—and a larger, richer diversity of fish and coral species than anywhere else on Earth. When I slipped over the side of a dive boat in Komodo National Park, I was greeted by an astonishing rainbow of corals carpeting every inch of the ocean floor. I had never seen a marine system as healthy, colorful and diverse. Earlier that week, I represented The Nature Conservancy at the unveiling of the Coral Triangle Initiative, an unprecedented agreement among the leaders of the Triangle’s six nations to protect this cornucopia of marine life. Indonesia, for one, added 3.5 million hectares to its system of marine protected areas, expanding protection to a total area the size of New York state. It is common for heads of state to come together for purposes of trade or mutual security; far more rarely do they collectively agree to sustain the bounty of nature. It was the culmination of years of hard work by the Conservancy, its partners and the six governments as these leaders bent forward together, pens in hand, to pledge to protect the biodiversity of these waters for future generations. Behind them, huge banners proclaimed “Coral Reefs, Fisheries and Food Security.” The leaders understood that they were not just protecting nature; they were also assuring life for the 120 million citizens who depend directly for sustenance on the protein fished from those waters. This is what conservation for the 21st century is all about: people coming together to protect the natural world on which all life depends. Scaling up to meet the challenges of our time requires just this sort of global leadership—and making explicit these links between people and nature. After working for nearly 60 years with ranchers and foresters, fishing communities and vacation homeowners, governments and businesses, the Conservancy understands what it takes to find the win-win for both people and nature. The Conservancy’s mission is about more than simply protecting biodiversity—it is about assuring a future in which vibrant human communities are sustainably embedded in thriving natural communities. It’s not about protecting nature from humans—it’s about protecting both nature and humans. We depend on—and are grateful for—your support as we work together to save life on Earth.</t>
  </si>
  <si>
    <t>Norway North Carolina Indonesia</t>
  </si>
  <si>
    <t>Per Fredrik Ilsaas Pharo is a senior advisor for the Norwegian International Climate and Forest Initiative, which implements the Norwegian prime minister’s 2007 promise to spend up to US $500 million a year on efforts to reduce greenhouse gas emissions from deforestation in developing countries. In 2009, the initiative gave $800,000 to The Nature Conservancy’s REDD project in Berau, Indonesia, REDD capacity building with indigenous communities in the Amazon and climate science work. “REDD [Reducing Emissions from Deforestation and Degradation] is cost-effective and it has huge benefits— for biodiversity, livelihoods, the list is endless. Plus there is the hypothesis that these reductions can be significant in just a short period of time. The most interesting thing about the Conservancy’s approach is the holistic nature—looking both at global- Per Fredrik Ilsaas Pharo is a senior advisor for the Norwegian International Climate and Forest Initiative, which implements the Norwegian prime minister’s 2007 promise to spend up to US $500 million a year on efforts to reduce greenhouse gas emissions from deforestation in developing countries. In 2009, the initiative gave $800,000 to The Nature Conservancy’s REDD project in Berau, Indonesia, REDD capacity building with indigenous communities in the Amazon and climate science work. level policy issues and how things would work on the ground. Plus the caliber of the people the Conservancy has working on this is really impressive. The Conservancy is almost a research-type institution rather than an NGO, or perhaps the best of both worlds, and addresses the issue in a serious way. I hope that the Conservancy’s work in Berau will give us valuable lessons learned. We hope that we will learn useful approaches that can be rolled out on a larger scale. I think governments should be helping fight climate change by changing the macroeconomic rules of the game. This is the largest economic failure ever. We have to make lowering emissions good for the bottom line. No one else but governments can do it, and governments have to do it.”</t>
  </si>
  <si>
    <t>Maine</t>
  </si>
  <si>
    <t xml:space="preserve"> John Banks is the director of natural resources for the Penobscot Indian Nation, a role he’s held for 30 years. The tribe is a key partner in a Penobscot River restoration project and provided foundation science to the strategy, including advocating for taking a holistic ecosystem approach to fish restoration. “The Penobscot Indian Nation views the Penobscot River as a living, breathing entity that has provided for us for thousands of years. We are the river, and the river is us. It’s only been since the Industrial Revolution that the ecology of the river has been damaged. So now we are trying to repair its ecological integrity. In the mid-1980s, we found that the resident fish were contaminated with toxins coming from the paper mills, and the migratory fish were gone completely. Our tribal sustenance fishing rights became merely words on paper. With the river restoration project, we hope we can take advantage of our tribal fishing rights once again. Our biggest hope for the river restoration project is a healthier river. Not just for the fish that may be restored, but for all of the critters that call this watershed home. My tribal colleagues across the country have asked how we were able to cooperate with different groups. I told them that it’s important to recognize other folks’ interests and work together to accomplish a shared vision. The ecological benefits of this project are so large, but I don’t think we’d be able to actually talk about removing dams without a large coalition’s interests.”</t>
  </si>
  <si>
    <t>Mongolia</t>
  </si>
  <si>
    <t>Enkhbat Donchinbuu is the director of the Department of Natural Resources and Environment, Ministry of Environment and Tourism in Mongolia. In May 2009, D. Enkhbat, along with several other Mongolian government delegates, participated in a Development by Design study exchange in Colorado and Wyoming. “Many people say that Mongolia is at a crossroads. Mongolia possesses a tremendous amount of mineral wealth and has created very favorable conditions for foreign investment. One analysis found that in just two grassland ecoregions, 18 percent of the land not already converted by people is licensed for mineral exploration, while only 12 percent is protected. It is a challenge to balance the needs of development with the conservation of Mongolia’s natural heritage. On my trip to the United States, I learned that Wyoming faces similar challenges. It possesses very rich oil and gas resources but also needs to protect habitat for species such as sage grouse and pronghorn. But the best part of the trip was seeing firsthand how Development by Design has been successfully tested in close partnership with project developers. The current conditions in Mongolia are enabling fast growth of infrastructure along with mining developments. Thus, the implementation of Development by Design tools and approaches to reduce the impact on biodiversity should be a top priority. There are many steps involved in executing this approach in Mongolia, but we are hopeful that with the Conservancy’s assistance, we will have all the resources we need for successful implementation.”</t>
  </si>
  <si>
    <t>Brazil</t>
  </si>
  <si>
    <t>Kleber Karipuna is a member of the Karipuna, one of the four indigenous groups from Oiapoque in the northern Brazilian Amazon, and is currently treasury coordinator of the Coordination of Indigenous Organizations of the Brazilian Amazon (COIAB). “I say that if there were no indigenous lands in the Brazilian Amazon, there would probably be no Amazon in Brazil. Indigenous territories have historically acted as a barrier to destruction and deforestation in our region. Conservation is not only about biodiversity, but also the traditional cultures that live in these areas. For indigenous peoples, preserving their land represents the protection of their own history. It is a sacred relationship. My story with the Conservancy began in 2002, when it was developing an ethnomapping process in the Oiapoque region and carrying out other capacity- building activities with local environmental managers. When I joined COIAB, the Conservancy and COIAB already had several projects under way–such as the Amazon Indigenous Training Center (CAFI). It is interesting to note how the Conservancy acts in coordination with local indigenous organizations but lets them take the lead on these processes. These partnerships are very positive. The support granted by the Conservancy is also contributing to the discussion and implementation of a national system for managing indigenous lands in Brazil. This is an urgent matter for conservation here. Moreover, the Conservancy is facilitating the communication between indigenous organizations and other important partners, such as the Brazilian Development Bank.”</t>
  </si>
  <si>
    <t xml:space="preserve">Six Nations Launch Coral Triangle Initiative </t>
  </si>
  <si>
    <t>Kelly Davis and her husband, Blythe, live and farm on nearly 1,000 acres adjacent to the Mattamuskeet National Wildlife Refuge in Hyde County, North Carolina. On the nearby Albemarle Sound, the Conservancy is making the shoreline more resilient to higher sea levels by planting salt-tolerant species and building oyster reefs to buffer shorelines. “Most of what we farm is 3 feet above sea level, so it has to have a lot of drainage. About 250 acres are already in conservation set-aside programs. Farming that land just wasn’t profitable: it was too wet and too salty. We are doing wetland restoration on one set-aside, putting a duck pond on another, and planting trees on a third. We assume that in 50 years, it’s going to be even wetter and saltier. Blythe is working on a new pumping system to move water out. Excess water is a problem in the spring, and too little later in the summer. It will become harder as the sound gets higher. It’s not unusual after a storm to see major erosion or entire islands wiped out. We own property that is now completely underwater. Even if you can’t do anything about the storms coming in, you can do something about sea level rise. The Conservancy is coming in with a long-term vision but packaging it in short-term plans for the people who live off the land one year at a time.”</t>
  </si>
  <si>
    <t>Australia</t>
  </si>
  <si>
    <t>Nicki Markus is chief conservation officer for Bush Heritage Australia, a partner organization the Conservancy assisted in its acquisition of 20,000-acre Edgbaston Station in central Queensland. She is also the author of On Our Watch: The Race to Save Australia’s Environment. “Edgbaston was a rare find. Edgbaston is in many ways a last global refuge for a myriad of animals and birdlife found nowhere else on Earth. Its purchase and protection increases the value of two nearby protected areas. It is also one piece of a much larger priority regional program for Bush Heritage. The David Thomas Challenge Fund [through The Nature Conservancy] matches gifts from new donors and has significantly broadened the reach of philanthropy in Australia. It allows organizations like the Conservancy and Bush Heritage to collaborate and work together, which is so important when it comes to conservation in Australia. It helps the pie to grow. Partnerships aren’t always easy, but they are worth it. You have to keep looking at the bigger vision, what we can achieve together that we may not be able to achieve by ourselves. Indigenous partnerships are particularly important as indigenous people own 20 percent of land in Australia. I think what is really exciting about NGOs and government working together with indigenous landholders is the blending of Western science with traditional knowledge about the land. It makes for a winning combination.”</t>
  </si>
  <si>
    <t>Colombia</t>
  </si>
  <si>
    <t>Claudia Mora is Colombia’s vice minister of environment. The Conservancy has been collaborating with Colombia’s Ministry of Environment on developing strategies, methods and tools that will anticipate conflicts that exist between development and biodiversity. “How do we permit the growth of infrastructure without the deterioration of our environment and without investors seeing the environment as an obstacle to growth? As the Ministry of the Environment, our goal is to create clear but agile procedures that keep conservation in mind, guarantee that there isn’t a large environmental loss and provide mitigation and compensation measures that ensure we’re maintaining existing levels of environmental protection. In Colombia, the second-most biodiverse country on the planet, there are areas that are too fragile for development of any kind. But there are also areas that can handle certain types of development if the impacts are mitigated. The Nature Conservancy has planted its feet firmly on the side of reality. The reality is that development will happen. But together we’ve developed the tools that will anticipate conflicts between biodiversity and the development of our natural resources. We have had the most critical form of help from the Conservancy in the area of mining and forest conservation. They’ve given us peace of mind knowing that development activities are adequately offset or that there is sufficient information for us to determine whether development should even take place.”</t>
  </si>
  <si>
    <t>Kenya</t>
  </si>
  <si>
    <t>NOLMEKIJI LENKILILI and her daughter Pilipesi live within the West Gate Community Conservancy in northern Kenya. The Northern Rangelands Trust (NRT), a Nature Conservancy partner, supports 17 such communities to manage their vast communal lands for both livestock and wildlife and to fulfill community goals—here to have reliable freshwater supplies. “We believe water is life. It is the mamas’ responsibility to get water from the river. Before this project, it took four hours to walk to the river. With the drought the river is dry, and it took another hour to dig a well in the riverbed, and then another five hours to carry the full water jugs back to the village. Then the whole day is gone and all you have done is haul water. Every day. Now, I can walk 10 minutes to this new [reservoir], and when the project is complete there also will be watering areas for our livestock and another for elephants and other animals at a safe distance. And there is water at the school now so children do not need to carry [five liters of] water to school every day. Now, the mamas can do other things. While I wait my turn here, I make things with wire and beads. [NRT] sells them for us to earn income for our families. Today, I am making a Christmas angel.”</t>
  </si>
  <si>
    <t>Indonesia</t>
  </si>
  <si>
    <t>ARMIN SAHARI is a fisherman from Tomia village in Wakatobi, Indonesia, whose marine resources faced serious threats from overfishing and bomb and cyanide fishing. Through the TNC-WWF Joint Program, Sahari received training in sustainable resource use and monitoring, and he played a vital role in increasing community support for a marine protected area. “In the beginning, to tell you the truth, I was not 100 percent sure that if we protected certain areas in the sea that we would get a better amount of fish. But we decided to work with the park authority and joint program on the marine protected area. Fishermen in Tomia agreed not to fish in a designated area and also ran a patrolling system. And after three years, we saw fish which for so long we hadn’t seen. Fishermen and their wives are now much happier, since they don’t have to worry about having food on their plates. A sustainable fish stock and new fishing techniques have resulted in better income for our families. The training helped me to understand that if we want to achieve a big goal, we cannot do it alone; we will need to have a group. I believe that the awareness programs helped people in my village understand the importance of safeguarding our marine environment and setting it aside as a marine protected area.”</t>
  </si>
  <si>
    <t>Wyoming</t>
  </si>
  <si>
    <t>Dan Stroud is the Jonah Interagency Mitigation and Reclamation Office’s (JIO) habitat mitigation biologist from the Wyoming Game and Fish Department, where he has worked for 26 years. The Conservancy assisted the JIO with its mitigation plan, in particular identifying where to conduct offsite mitigation, based on impacts expected on the Jonah Field, a large natural gas field being developed in western Wyoming. “Anytime you are managing for wildlife, it is important to identify the best places to apply specific actions: where impacts should be avoided and habitat maintained, the best places to restore and the places that can serve to offset these impacts. We need to know where we are going, how we will get there and if we made it or not. The Development by Design planning helps us with that. Because of the Conservancy’s work, we are no longer shooting in the dark on how we approach the offset work we are conducting. A significant component of our work involves preserving places that are in good shape and working to keep them in good shape. Thus, it is imperative to know where we should focus our efforts. Through this process, I have seen how important it is to see how others view and value the landscape. It’s important to remain flexible and general about values and be open to paradigm shifts.”</t>
  </si>
  <si>
    <t xml:space="preserve">DEVELOPMENT BY DESIGN </t>
  </si>
  <si>
    <t>For more than a decade, The Nature Conservancy’s work has been guided by Conservation by Design—a systematic approach that determines where to work, what to conserve and what strategies to use. Now, the Conservancy is harnessing years of that conservation planning experience to offset energy development. The goal of Development by Design is for development projects— mining, energy and infrastructure—to have a net beneficial impact on nature. Fulfilling this goal requires thinking about how to avoid siting conflicts, maintain biodiversity and determine mitigation responses before projects even begin. And a much greater investment is needed to compensate conservation actions that address residual project impacts and deliver net gains for nature. At Wyoming’s Jonah Natural Gas Field, Conservancy staff and agency partners were asked to make recommendations on how to mitigate damage caused by gas companies to the area’s wildlife. Now, the Conservancy is testing the framework in a more proactive fashion in a series of on-the-ground projects. In Colombia, the Conservancy has provided the national government with a tool to help it take into account an infrastructure project’s impacts on the environment at the earliest stages of planning. And government officials from Mongolia are setting up a joint working group in order to launch and implement a Development by Design approach in a specifically designated ecoregion.</t>
  </si>
  <si>
    <t>Florida</t>
  </si>
  <si>
    <t>Beth Stevens is senior vice president of environmental affairs at The Walt Disney Company. Disney recently made a commitment to support the creation and management of marine protected areas in the Bahamas. “We look for opportunities to support critical conservation projects from around the world and in our own backyards—in the communities we are a part of. Disney Cruise Line has a presence in the Bahamas, and it’s important for us to make sure we are doing all we can to preserve the marine and terrestrial habitats in the region. Additionally, through our new nature film label, Disneynature, we look forward to working with The Nature Conservancy on marine-focused projects over the next year. We want to support action that we know will be significant to species who depend upon the area, and to the people who share that environment. What impressed us was this national commitment to expanded protected areas by the Bahamian government, coupled with the presence of local and international NGOs and leadership from the Conservancy, with whom we’ve had a long-running and successful relationship. When companies, foundations or individuals make contributions, they want to know that the funds will make a difference. The teamwork that has come from the Caribbean Challenge inspires confidence in a better future.”</t>
  </si>
  <si>
    <t>Micronesia</t>
  </si>
  <si>
    <t xml:space="preserve"> Albon Ishoda is the executive director of the Marshall Islands Conservation Society, one of several local nongovernmental organizations working throughout five Micronesian jurisdictions to fulfill conservation commitments set forth in the Micronesia Challenge. “The Micronesia Challenge commitment by our political leaders and our fellow Micronesian leaders across the region led to an increased, collective national effort for conservation. The Reimaanlok, or ‘way forward,’ is our national conservation plan that will guide us in achieving the goals of the challenge. The Reimaanlok is becoming recognized across the region as a successful tool to address biodiversity conservation and resource management at the grassroots level, linking to national policies and regional and international obligations. Further, it’s a testament to what can be achieved through knowledge sharing between national and nongovernment organizations with our local communities and our regional and international donor communities. The Marshall Islands is a country made up entirely of low-lying atolls, so sea level rise is an issue of serious concern. Recently, the Reimaanlok has taken a cutting- edge approach to address our need to become resilient to the increasing threats of climate change. The Nature Conservancy has been instrumental to this effort and has helped connect us to other partners and resources that will help make Reimaanlok a reality.”</t>
  </si>
  <si>
    <t>China</t>
  </si>
  <si>
    <t>Zhao Yimin is the deputy director of the Commission Office of the Yangtze River Fisheries Resources Management Commission, located at the estuary of the Yangtze River in Shanghai City, China. “The Yangtze is China’s most important river basin, but it faces several problems. Dams on the river’s upper reaches are destroying fish spawning grounds and blocking fish migration. Pollution is affecting fish growth and breeding, and despite seasonal fishing bans and stocking, populations are declining due to intense fishing pressure. We are collaborating with the Conservancy’s Great Rivers Partnership and the U.S. Geological Survey to protect fish and other aquatic life in the Yangtze. The partnership is helping us improve and enhance our monitoring system for fish so we can better understand their status and develop conservation strategies to deal with some of the problems we are facing. The visit by four of our scientists to the United States this summer was extremely valuable. We invited [U.S. Geological Survey] scientists to visit China last fall and help expand our efforts on the Yangtze to other river basins in China, such as the Yellow River. We also hope that, through this partnership, we can share some of our ideas and techniques with other international river basins.”</t>
  </si>
  <si>
    <t>Illinois</t>
  </si>
  <si>
    <t>Doug Oberhelman is vice chairman and chief executive officer-elect at Caterpillar Inc., which, through its foundation, made a $12 million gift to The Nature Conservancy in 2005 to establish the Great Rivers Partnership. “The inspiration for the Great Rivers Partnership (GRP) developed from over 30 years of restoration projects conducted by Caterpillar and The Nature Conservancy along the Illinois River. Through this work, it became apparent that environmental improvements needed to be connected to a system-wide strategy to ensure long-term viability. Caterpillar’s multiyear investment to establish the GRP enabled multiple freshwater projects on three major river systems to collaborate across boundaries. The GRP is leveraging best practices, enhancing outcomes and making long-term sustainability possible. But the GRP is about more than just conserving the environment. It is a partnership committed to promoting conservation, economic sustainability and human well-being by protecting the world’s largest and most periled river systems. Our efforts benefit economies, ecologies and the millions of people around the world who depend on them. I’m proud that the GRP’s accomplishments continue to encourage others to join our efforts to protect freshwater resources for current and future generations.”</t>
  </si>
  <si>
    <t>The Bahamas</t>
  </si>
  <si>
    <t>Tucker Rolle began working at Compass Cay Marina, about a mile south of the Exuma Cays Land and Sea Park in the Bahamas, in 1964. He moved from caretaker to proprietor in 1992, and today, Compass Cay Marina is still the only Bahamian-owned marina in the Exumas. “I was born and grew up in the Exumas. I love it here. This island is my life. We’re a mile south of [Exuma Cays Land and Sea Park], and I’m all for the park. I like it because I believe in nature. Without the park, the waters here would have been fished out long ago, but I still see the little fish struggle for life. Yes, the park is very good, but there are still challenges. It needs more even enforcement, and the rules must be the same for everyone. I believe you can’t just worry about the here and now. You’ve got to look to the future. I think of my kids and grandkids. If this land and this water aren’t here for them, how will they survive? If I sell this, I can never get it back.”</t>
  </si>
  <si>
    <t>Mississipi</t>
  </si>
  <si>
    <t>Jim Hannon is the deputy director of regional business for the Mississippi Valley Division of the U.S. Army Corps of Engineers. “The Mississippi River provides great value to the people of our nation, from clean water and navigation to wildlife habitat and flood control. One of our biggest challenges in the Mississippi Valley is finding the right balance among these sometimes competing uses of the river. During a trip to China’s Yangtze River this year with the Conservancy’s Great Rivers Partnership, I saw firsthand that Chinese agencies are also struggling to balance the economic, cultural, environmental and sociological uses of their river. With assistance from the Conservancy, we are leading a process now to create a long-term vision for a more sustainable Mississippi River. Because no single entity, agency or organization has all the answers, we are being as inclusive as possible in developing this visioning process. If we do it right, I believe we will engage people and instill a renewed recognition in the value that America’s Great River brings to our nation.”</t>
  </si>
  <si>
    <t>A CLIMATE FOR CHANGE: Turning to Nature to Ease a Global Threat</t>
  </si>
  <si>
    <t>Climate change is no longer an abstract danger. It’s already affecting people’s lives and the places they live. Rising seas, warmer temperatures and more intense storms threaten to shift habitats, damage economies and strain freshwater supplies. But nature is not just a victim of climate change—it also holds key solutions to the problem. If kept intact, the world’s forests will store massive amounts of carbon, and oyster reefs, corals and mangroves are nature’s own storm surge and erosion buffers. The Conservancy is using the power of nature to help people and places adjust to predicted changes, protecting forests to reduce the amount of greenhouse gases released into the atmosphere and promoting national and international policies that would help enable these practices on a global scale. From on-the-ground projects in the forests of Indonesia and along the shorelines of North Carolina to the negotiating rooms where climate change policy decisions are made, the Conservancy is finding solutions that will reduce the impact of climate change on people, nature and wildlife.</t>
  </si>
  <si>
    <t>LARGER LANDSCAPES: Finding resources and partners to work at nature’s scale</t>
  </si>
  <si>
    <t>For lasting conservation of the landscapes and natural systems that sustain wildlife and people, size matters. Both animals and plants need room to move, especially as climate change shifts their habitats. So-called “postage stamp preserves” may keep beloved places undeveloped, but they can rarely alone protect the natural processes on which wildlife, communities and economies depend. But by connecting private preserves with government-protected areas, with farms and ranches containing easements and with traditionally managed indigenous reserves, we can consolidate protection over often- vast ecosystems. Working at such an expanded scale requires partnerships among all sectors of society— and the patience and tenacity to keep the process on track. It also requires innovative finance models to tap greater funding from multiple sources. The Nature Conservancy is unsurpassed at building partnerships to work at nature’s scale, finding creative ways to pay for that bigger vision and building long-term relationships with indigenous and other local communities committed to conserving their own natural resources.</t>
  </si>
  <si>
    <t>ISLANDERS UNITED: Tapping Local Resolve and Global Resources</t>
  </si>
  <si>
    <t>People living on islands scattered across the Pacific Ocean and Caribbean Sea face challenges to their marine resources that can seem overwhelming—from overfishing and inappropriate tourism development to rising waters and coral bleaching brought on by climate change. Isolation and limited financial resources exacerbate the challenges. Four years ago, the president of Palau called on his peers to join him in the Micronesia Challenge to effectively conserve 30 percent of near-shore marine resources and 20 percent of terrestrial resources by 2020. The Nature Conservancy committed scientific expertise to help island nations design and manage their new conservation area networks and tapped the power of these national commitments to attract international support. The early success of the Micronesia Challenge begot the similar Caribbean Challenge and then helped inspire the Coral Triangle Initiative, bringing together islanders around the world to speak with a concerted and powerful voice.</t>
  </si>
  <si>
    <t>GREAT RIVERS PARTNERSHIP: Linking Great Rivers Knowledge Around the World</t>
  </si>
  <si>
    <t>Five years ago, The Nature Conservancy and Caterpillar Inc. came together with a shared vision of people working together to maintain and restore healthy, sustainable rivers for the benefit of natural and human communities around the world. This vision became the Great Rivers Partnership, which brings together scientists and resource managers on the Mississippi River, China’s Yangtze River, South America’s Paraguay-Paraná rivers and other great rivers to advance conservation by sharing strategies, scientific research and lessons learned. These rivers are the heart of their nations’ history, culture and economy. They provide food, water and livelihoods for hundreds of millions of people and create critical habitat for thousands of species of plants and animals. By strategically bringing the right people together, the Great Rivers Partnership is facilitating the sharing of knowledge and expertise to accelerate the conservation of the mighty waterways that sustain us all.</t>
  </si>
  <si>
    <t>DEVELOPMENT BY DESIGN: Finding Conservation Opportunity in a Changing World</t>
  </si>
  <si>
    <t>The world is changing more rapidly each day. Fast-paced development threatens some of our most cherished lands, waterways and species. Over the next two decades, energy and mining companies will invest more than $20 trillion in projects around the world, with the potential for enormous environmental impacts. The Nature Conservancy has a unique opportunity to face this development challenge head on. By working with regulatory agencies and energy and mining companies, the Conservancy can better protect natural areas by creating plans to mitigate for environmental damage before it happens. This proactive—rather than the typically reactive—approach will allow the Conservancy to steer development projects away from conservation priorities and identify additional conservation actions companies can take to offset their impacts on the environment. Taking this step will result in better outcomes for conservation and ensure the preservation of many threatened landscapes for future generations.</t>
  </si>
  <si>
    <t>COMMUNITIES AND CONSERVATION: Enabling Local People to Keep Homelands Intact</t>
  </si>
  <si>
    <t>Conservation’s long-term success depends on the hearts and minds of local people. The health of wildlife and natural systems is intrinsically tied to the well-being of the people who share those landscapes, waterways and resources, whether in North America or Africa or islands that dot the Pacific. Conservation cannot be done to, for or around local communities; it must emanate from their values and aspirations, and they must own its direction, challenges and achievements. The Nature Conservancy has long embraced the concept of community-based conservation, especially as the scope and scale of our work has grown around the world. That embrace means listening to diverse— and sometimes divergent—voices, finding common ground, building community coalitions and helping empower those marginalized by a globalized world. It means being a catalyst for conservation that enables communities to determine their own destinies.</t>
  </si>
  <si>
    <t>NORTHERN KENYA</t>
  </si>
  <si>
    <t>Communal lands form the vast frontier of northern Kenya, grasslands and savannas that are crucial to the movement of East Africa’s iconic wildlife, including elephants, giraffes and endangered Grevy’s zebras and black rhinos. Tribes native to this region are seminomadic with a long pastoralist tradition. The Northern Rangelands Trust (NRT) helps the people of the region form community conservancies to best manage their land for the benefit of livestock and wildlife. NRT then helps bring resources to fulfill goals determined by the community conservancies, including water projects and community-owned safari lodges, to diversify income, deter poaching and prevent human–wildlife conflicts. The Nature Conservancy has partnered with NRT to provide scientific and real estate expertise and to train tribal leaders in conservation action planning.</t>
  </si>
  <si>
    <t xml:space="preserve">DISNEY AND THE NATURE CONSERVANCY </t>
  </si>
  <si>
    <t>The Walt Disney Company and the Conservancy have enjoyed a strong relationship since the early 1990s. The Conservancy’s Disney Wilderness Preserve, which began as a donation of 8,500 acres at the headwaters of Florida’s Everglades by Disney in 1992, serves as a model for wetlands restoration on an ecosystem scale. The relationship has grown to include the planting of nearly 3 million trees for the launch of Disneynature’s debut documentary film, EARTH, providing significant support to the Conservancy’s Plant a Billion Trees campaign in Brazil’s Atlantic Forest. Additionally, annual grants through the Disney Worldwide Conservation Fund have contributed to the Conservancy’s projects globally. In the spring of 2010, Disney and the Conservancy will once again join forces to help protect the planet’s oceans.</t>
  </si>
  <si>
    <t>MISSISSIPPI RIVER</t>
  </si>
  <si>
    <t>One of the world's largest rivers, the Mississippi provides critical habitat for migratory birds, fish, mussels and rare creatures like the Louisiana black bear. It also plays a vital role in the well-being of human communities that depend on it for water, food, jobs and recreation. But heavy use has taken its toll on the river’s health. Dams and levees alter water flow and isolate the river from its floodplain, and excessive amounts of nutrients and sediment alter water quality. Through the Great Rivers Partnership, the Conservancy and its partners are working to restore the health of the river by reversing habitat loss, restoring functional floodplains, reducing nutrient and sediment loss and restoring coastal wetlands.</t>
  </si>
  <si>
    <t>Adaptation</t>
  </si>
  <si>
    <t>People and nature around the world are already feeling the impacts of climate change. It threatens to erode coastal areas, strain clean water supplies, increase fires and collapse fisheries and farming operations. In nearly every community where the Conservancy works, nature could become more resilient. By protecting and restoring ecosystems, the Conservancy will help make plants, animals and people more resilient to the effects of climate change. For example, in Kimbe Bay, Papua New Guinea, where warming oceans threaten to kill coral reefs, the Conservancy helped local communities design a network of marine protected areas that will be better able to bounce back from coral bleaching events, ensuring more sustainable fisheries for local people.</t>
  </si>
  <si>
    <t xml:space="preserve">YANGTZE RIVER </t>
  </si>
  <si>
    <t>China’s Yangtze River Basin is home to 400 million people, a diverse array of wildlife and a number of important conservation projects. The Conservancy is working with hydropower corporations and public agencies to guide the construction of major dams, minimizing their ecological impact while maximizing electricity production. Protection efforts extend from the Yangtze’s mouth, where the Conservancy helps protect rare Dunlin birds and Chinese sturgeon, to the river’s upper reaches, where conservationists fight to save one of the river’s last fish reserves. The Yangtze is a working river, and through the Great Rivers Partnership, the Conservancy strives to ensure that its fertile watershed will continue to nourish humans and wildlife for generations to come.</t>
  </si>
  <si>
    <t xml:space="preserve">PENOBSCOT RIVER, MAINE </t>
  </si>
  <si>
    <t>The Penobscot River restoration project is an innovative effort to reopen almost 1,000 miles of habitat along the river and its tributaries to sea-run fish by removing two dams and building a state-of-the-art fish bypass around a third. This effort required an unprecedented partnership between a power company, a Native American tribe, six environmental groups and numerous state and federal agencies and riverside communities. The project resolves long-standing disagreements over how best to restore native sea-run fish and their habitat while balancing the need for hydropower production. An important member of the partnership, the Conservancy helped secure federal funds for the project and is part of the scientific team assessing its restoration benefits.</t>
  </si>
  <si>
    <t>THE CARIBBEAN CHALLENGE</t>
  </si>
  <si>
    <t xml:space="preserve"> In May 2008, the Bahamas’ government, alongside leaders from Jamaica, the Dominican Republic and St. Vincent and the Grenadines, launched the Caribbean Challenge, a region-wide campaign to protect the health of the Caribbean’s lands and waters. Today, eight Caribbean nations have committed to protecting nearly 20 percent of their marine and coastal habitat by 2020. The three core components of the Challenge comprise creating networks of marine protected areas expanding across 21 million acres; establishing protected area trust funds to generate permanent, sustainable funding sources for the effective management, expansion and scientific monitoring of all parks and protected areas; and developing national-level demonstration projects for climate change adaptation.</t>
  </si>
  <si>
    <t>THE MICRONESIA CHALLENGE In 2006</t>
  </si>
  <si>
    <t>the Conservancy helped launch the Micronesia Challenge, a historic commitment by five governments—Palau, the Federated States of Micronesia, the Marshall Islands, Guam, and the Northern Mariana Islands—to effectively conserve at least 30 percent of marine resources and 20 percent of terrestrial resources by 2020. This innovative, locally led initiative spans 2.6 million square miles and supports the livelihoods of nearly 500,000 people. The Conservancy is helping local partners to establish networks of protected areas, increase funding for conservation and address three pressing threats to the region’s biodiversity—climate change, invasive species and destructive fishing practices—by developing and testing strategies for use in other island nations around the world.</t>
  </si>
  <si>
    <t xml:space="preserve">BRAZILIAN AMAZON </t>
  </si>
  <si>
    <t>Covering an area larger than the continental United States, the Amazon harbors nearly one-third of the world’s plant and animal species and one- fourth of the Earth’s fresh water. Indigenous reserves cover more than 20 percent of the Amazon Basin, and many of the more than 300 different indigenous groups recently gained legal title to their ancestral lands. The Conservancy is providing resources for responsible land management, including training, public policy outreach and ethnomapping, an innovative tool that incorporates satellite imaging to aid indigenous communities in managing their land. The Conservancy is also working with industry, farmers and ranchers to conserve forests on private lands.</t>
  </si>
  <si>
    <t>WAKATOBI, INDONESIA</t>
  </si>
  <si>
    <t>Wakatobi is the third-largest marine national park in Indonesia, covering 3.4 million acres. The Conservancy is working with WWF-Indonesia to support the Wakatobi National Park Authority in the development and implementation of its long-term management plan. The marine environment in the park has faced serious threats from overfishing and destructive fishing practices. Engaging the local community in park planning has been a key element in gaining support for sustainable marine conservation. Wakatobi’s conservation program includes raising awareness of the importance of protected areas, training park rangers, conducting monitoring and surveillance, promoting sustainable resource use and protecting fish spawning aggregation sites.</t>
  </si>
  <si>
    <t>Effective solutions to climate change will require powerful public policy decisions. With decades of on-the-ground experience in more than 30 countries, the Conservancy has become a go-to source for practical and science-based climate policy solutions. This year, the Conservancy worked with U.S. and international leaders, building support for an international climate change agreement that would reduce the impact of climate change. The Conservancy also advocated for the agreement to enable developing countries to reduce emissions from deforestation through REDD schemes, and for funding to implement nature-based adaptation strategies to help protect people from the impacts of climate change.</t>
  </si>
  <si>
    <t>Reducing Deforestation</t>
  </si>
  <si>
    <t>The world’s ability to reduce its carbon emissions will depend in part on reducing deforestation. Currently, countries have few incentives for preserving their forests. With no price put on the value of the carbon stored in trees, forests are considered more valuable for timber, cropland or pasture. A global effort—called Reducing Emissions from Deforestation and Degradation (REDD)—is about providing alternatives to forest destruction. Putting a value on carbon storage will not only lead to reduced carbon emissions, but it will also protect forests that local communities depend on for food, shelter and livelihoods.</t>
  </si>
  <si>
    <t>The Nature Conservancy was a catalyst for bringing together leaders from Indonesia, Malaysia, Papua New Guinea, the Philippines, Solomon Islands and Timor-Leste to launch the Coral Triangle Initiative. The coalition seeks to ensure the sustainability of marine and coastal resources that provide livelihoods and food security for more than 120 million people in the region. Governments, including that of the United States, pledged $17 million in new funding, and Indonesia announced the establish- ment of a new, 8.6-million-acre marine protected area within the epicenter of marine diversity on the planet.</t>
  </si>
  <si>
    <t>United Conservation Region Spans Texas-Mexico Border.</t>
  </si>
  <si>
    <t>Mexico’s new Ocampo Flora and Fauna Protected Area is the final piece of the puzzle for one of the largest binational conservation regions in the world, uniting two Mexican protected areas with Big Bend National Park, Big Bend Ranch State Park and the Conservancy’s Davis Mountains Preserve across the Rio Grande in Texas. The Conservancy and partners spent five years completing a justification study and management plan and garnering local landowner support for Ocampo. The Conservancy has also been promoting ecological restoration and eco-friendly enterprises in the region.</t>
  </si>
  <si>
    <t>GREAT BEAR RAINFOREST, CANADA</t>
  </si>
  <si>
    <t>British Columbia’s Great Bear Rainforest is the largest intact coastal temperate rainforest in the world. The historic Great Bear Rainforest Agreement in 2006 ended years of conflict over the use of the land. As a result of this agreement, 5 million acres of the rainforest are now off limits to logging, and more than 19 million acres are or will soon be under strict land management guidelines. The Conservancy also raised the core of a $120 million fund to develop a conservation-based coastal economy with First Nations communities.</t>
  </si>
  <si>
    <t>Adirondack Acquisition Includes Iconic Pond</t>
  </si>
  <si>
    <t>The 1,000-acre Follensby Pond, where Ralph Waldo Emerson and other 19th- century intellectuals once convened, is the jewel in a 14,600-acre acquisition by the Conservancy in New York’s Adirondack Park. The property, purchased from the John and Bird McCormick family, includes northern hardwood forest and 10 miles of meandering frontage on the Raquette River. It borders the largest wilderness in the Northeast and is also where bald eagles were first reintroduced to the park in the 1980s, following the species’ collapse in the 1960s.</t>
  </si>
  <si>
    <t>Landmark Study Underscores Threats to Shellfish.</t>
  </si>
  <si>
    <t xml:space="preserve">The Nature Conservancy released Shellfish Reefs at Risk, the first-ever comprehensive global report on the state of shellfish. The report, which finds that 85 percent of oyster reefs have been lost worldwide, concludes that oyster reefs are the most severely compromised marine habitat on the planet. The report was written by scientists across five continents, from conservation organizations as well as academic and research institutions. Besides serving as a global call to action, the report provides guidance on reef restoration and conservation strategies. </t>
  </si>
  <si>
    <t>Community Conservation Expands in Northern Kenya.</t>
  </si>
  <si>
    <t>Supporting one of the most successful community conservation movements in East Africa, The Nature Conservancy partnered with Northern Rangelands Trust to conduct Conservation Action Planning (CAP) workshops for tribal elders and conservation managers of 17 community conservancies covering nearly 2 million acres across northern Kenya. Elephants, giraffes and other animals are returning to areas from which they had been eliminated in past decades, and there are preliminary plans to reintroduce rare black rhinos from breeding grounds at nearby Lewa Wildlife Conservancy.</t>
  </si>
  <si>
    <t>Mississippi Basin Undergoes Floodplain Restoration.</t>
  </si>
  <si>
    <t>At Louisiana’s Mollicy Farms, the Conservancy is working with partners to reconnect 25 square miles of floodplain forest to the Ouachita River. The restoration, which includes removing portions of a 17-mile-long, 30-foot-tall levee, will improve habitat for fish and other species and provide vital ecosystem services such as nutrient cycling, flood storage and water quality enhancement. The $4.5 million project is part of the Conservancy’s Great Rivers Partnership and is the largest floodplain restoration project ever in the Mississippi River Basin.</t>
  </si>
  <si>
    <t>Minnesota Sets New Public Funding Record.</t>
  </si>
  <si>
    <t>The Nature Conservancy was instrumental in the campaign to pass the Clean Water, Land and Legacy amendment to the Minnesota Constitution, the largest public funding initiative for the environment in U.S. history. The amendment increases the state sales tax by three-eighths of 1 percent to fund clean water projects, wildlife habitat, parks and trails and cultural heritage projects, amounting to an estimated $300 million per year in dedicated funding for the next 25 years.</t>
  </si>
  <si>
    <t>Forest Carbon Elevated As Climate Change Solution.</t>
  </si>
  <si>
    <t>On both the domestic and international fronts, the Conservancy played a leadership role in ensuring that avoided deforestation and forest restoration are key components of comprehensive global climate change policy. Legislation crafted with Conservancy input is working its way through the U.S. Congress, and international policy talks are benefiting from active Conservancy involvement. The Conservancy’s forest-carbon projects around the world have also garnered cutting-edge investment from European climate change agencies.</t>
  </si>
  <si>
    <t>Mount Shasta Action Protects Salmon Habitat.</t>
  </si>
  <si>
    <t xml:space="preserve">Acquisition of the 4,528-acre Shasta Big Springs Ranch in northern California secures cold-water springs that feed Big Springs Creek and support more than 75 percent of the flow of the Shasta River, historically one of the most productive salmon streams in the state for its size. Restoring the creek could be a “silver bullet” in reviving runs of salmon, steelhead and other fish throughout the Klamath Basin. </t>
  </si>
  <si>
    <t>2009: The Year in Conservation</t>
  </si>
  <si>
    <t>The 10 achievements highlighted here illustrate the geographic breadth and the range of strategies employed to advance conservation action in 2009. In a time of tremendous economic challenges, the Conservancy nevertheless maintained momentum on all fronts, from pioneering scientific research and completing traditional real estate transactions to informing international policy and providing diverse communities with tools to fulfill their conservation aspirations.</t>
  </si>
  <si>
    <t xml:space="preserve">Acreage Transferred to Indigenous Colombians. </t>
  </si>
  <si>
    <t>More than 3,000 acres in Colombia’s Sierra Nevada de Santa Marta were purchased by the Conservancy and donated to indigenous communities to expand their ancestral territory. The communities’ environmentally friendly agricultural practices promote the conservation of the mountain’s tropical and alpine ecosystems and thus help protect the Sierra Nevada’s 35 river basins, which supply freshwater to nearly 1.2 million people.</t>
  </si>
  <si>
    <t>A MESSAGE FROM THE PRESIDENT</t>
  </si>
  <si>
    <t>2008 Annual Report Conservation Connections</t>
  </si>
  <si>
    <t>In July of last year I was honored to become the president and CEO of The Nature Conservancy. How the world has changed since then. Despite the often pessimistic news about the economy and the environment, I remain convinced that it is an exciting time for The Nature Conservancy and its mission. There is a palpable desire for change in the United States and around the world that extends beyond politics and elections. The public’s growing awareness of issues like climate change has pushed our mission to the forefront of public discourse. Sustainability issues, like alternative energy, have gained tremendous momentum, and business is seeking greener options as never before. Regardless of your political persuasion, the combination of a new administration in the U.S. and our challenging economic circumstances is creating an opportunity for new thinking, pioneering collaboration and creative solutions. I’m a believer in the maxim that necessity is the mother of invention, and we are in the midst of the kind of necessity in which the Conservancy excels and is most inventive. A glance at the highlights of last year that open this report only hints at what is possible in the coming years: conservation on a grander scale, more ambitious partnerships, an increased integration of human well-being into conservation and an expansion of market solutions across continents and the planet. I know that our supporters understand that now is not the time to cut back on conservation. Difficult times also create opportunities for our work. A depressed real estate market, for example, may create possibilities for expanded land protection. But one thing is certain: conservation need will not diminish; in fact, it will only increase as some seek to sacrifice our natural heritage for immediate return. The past year was a very good one for The Nature Conservancy in terms of increased revenue and expanded accomplishments.That momentum will not be slowed. Just as great companies often emerge improved after economic hard times, I remain optimistic about our collective ability to weather this economic crisis and emerge stronger, invigorated and renewed. The “connection stories” in this publication give me great confidence about our future. Seeing people from all walks of life working together around the world to tackle the common ecological challenges we share is inspiring. These inspirational stories are testament to the generosity of our supporters. The work we do is necessary and expensive. Those who support us should take pride in what they have made possible and what they have inspired.</t>
  </si>
  <si>
    <t>A MESSAGE FROM THE CHAIRMAN</t>
  </si>
  <si>
    <t xml:space="preserve"> As we come to the end of 2008, each day reveals new uncertainty in economic markets, and each month presents mounting evidence of melting ice caps, diminishing glaciers and more intense storms. Last spring, the board of directors met in Papallacta, Ecuador, 11,000 feet above sea level. As we visited the páramo, an exquisite high-alpine shrubland that is the source of most of Quito’s water, a local guide told us that the line between where precipitation falls as rain and where it falls as snow had moved 1,000 feet up the mountain—in just eight years! Whether it’s our climate or financial systems, the whole world is linked. No longer can we luxuriate in easy divisions of local and global. My roots in The Nature Conservancy have been as a trustee and donor to the Maine Chapter, where I fell in love with the Conservancy’s bright, heartfelt people and our smart, thoughtful conservation. Our core strength is that we take the time to understand how places work—both ecologically and socially—and then act to protect the natural world on which all life depends. Looking through the lens of our work in Maine, the coin of global interconnection has two sides. On the bright side, the Conservancy’s restoration of Maine’s Penobscot River improves the whole North Atlantic. On the other side, no matter how effective our work with coastal estuaries, if climate trends continue, a rising ocean will swamp these nurseries of biodiversity we thought we had protected. Our success conserving local landscapes is now tied inextricably to global conservation. Twenty percent of global carbon emissions come from deforestation—and the Conservancy has decades of experience conserving forests around the world. As we now combine this work on the ground with support for international initiatives to curb deforestation as a key strategy to halt climate change, our impact will grow exponentially. Today’s mix of crisis and opportunity makes me confident that our Campaign for a Sustainable Planet is the right endeavor at the right time. I am heartened that the campaign has already generated an impressive 40 percent of our three-year, phase-one goal of $1.6 billion. Please join us as we work together to double the amount of the world’s conserved land and water by 2015. By supporting The Nature Conservancy’s practice of acting locally all around the world, we will protect the land we love at home, support the well-being of people everywhere and conserve the Earth herself, who supports our every step and breath.</t>
  </si>
  <si>
    <t>Joshua Fink</t>
  </si>
  <si>
    <t>Joshua Fink, CEO and Chief Investment Officer of Enso Capital Management LLC in New York City, recently made a significant gift to help the Conservancy’s work to value standing tropical forests for the carbon they store. Our firm invests both publicly and privately around the globe. One needs only to travel inland to some places in Asia to see the impact of clear-cutting forests, not just on fragile ecosystems, but the whole quality of living for people. When you look at the challenge of crafting a new global agreement for abating carbon emissions, conservation and avoided deforestation will play a much more central role, and I don’t think there’s any one better positioned to be a leader in the implementation of REDD than the Conservancy. What ties anyone in the world together—whether they’re in Manhattan or the middle of the East Kalimantan jungle—is our desire to ensure that the world of our children and our grandchildren is as just, if not more so, than the world we were born into. A central component of that is ensuring that the environment is a strong one, that our forests are intact, and that the flora and fauna we grew up with will be the same flora and fauna that our grandchildren will see.”</t>
  </si>
  <si>
    <t>Trevor Sandwith</t>
  </si>
  <si>
    <t>Trevor Sandwith is the Conservancy’s director of policy for protected areas. “The Nature Conservancy can encourage a particular country to live up to a conservation goal by not just helping them decide what they should be doing, but by assisting them and making it a reality in the field. By working hand in hand with governments, non-governmental organizations and local communities, we can give even little countries the ability to flex their muscles and challenge other countries to do what they are doing. By sharing our technical and policy expertise, we can enable an environment minister to be confident that when she speaks about raising the bar and pushing the boundaries, she knows that she can count on the Conservancy as a trusted partner to back that up back home. International agreements can help show some countries what the rest of the world is doing. It’s a way of seeing change happen, and that change will trickle down all the way to local communities. International policy process isn’t just limited to government—it can start with community-based participation. International policy meetings give indigenous and local communities a chance to make their voices heard across the world. That gives the international community a chance to join them in their priorities on the ground.”</t>
  </si>
  <si>
    <t>Marcela Aguiñaga Vallejo</t>
  </si>
  <si>
    <t>Marcela Aguiñaga Vallejo is the Minister of Environment for Ecuador. Aguiñaga announced Ecuador’s commitment to the 10 million hectare initiative at a U.N. conference on biodiversity conservation in Bonn, Germany, in May 2008. “For Ecuador, the Program of Work on Protected Areas is absolutely important to aid us in creating the most biodiverse national system of protected areas. It allows countries to demonstrate their commitment to conservation. The 10 million hectare initiative looks to strengthen com- mitments from countries and provides the opportunity to combine forces to maintain the environment and biodiversity within the region. If all of these countries come together as one, we’ll be able to meet the conservation commitments we’ve made to the Program of Work on Protected Areas for 2015. I believe that the initiative Ecuador has taken with its commitment to the 10 million hectare initiative will be seen as advanced for such a small country. I hope it will make other countries commit to protecting their biodiversity. The most important effect this commitment has on the people is that it grows a public environmental conscience. When you get people involved in the process of decision making about their natural resources, they see that it’s worth it to protect them, and they become our first allies.”</t>
  </si>
  <si>
    <t>The world we design</t>
  </si>
  <si>
    <t>Connecting people through sustainable products. For better or worse, the products we use every day are often manufactured in other parts of the world, connecting us to faraway places and the people who live there. People are frequently unaware of these connections, but a growing number of consumers are asking where their products come from and demanding more sustainable products. While much of the sustainability discussion centers on manufacturing processes, the choice of materials is a crucial node in the product life cycle. The invisible legacy of materials includes the environmental impact of extracting them from the ecosystem, the natural resources required to grow and process them, and the cultural history of the communities that depend on them for their livelihood. The Conservancy’s Campaign for a Sustainable Planet is the most ambitious global conservation initiative of our generation. It seeks to double the amount of land and waters in protected status by 2015. A key element is encouraging sustainable use of natural resources as a way to keep forests and other habitats intact. Helping local communities build markets for sustainable products, like chicle (a natural latex), has the potential to be a powerful conservation tool.</t>
  </si>
  <si>
    <t>from policy to protected areas</t>
  </si>
  <si>
    <t>The Circular Path from Global to Local Cai Zhao, a resident of a tiny village inside the Songshan National Nature Reserve in China, probably doesn’t think what happens in a conference room could affect his daily life. But it’s the international and national commitments made to conservation in just such conference rooms that led to the creation of Songshan and the subsequent economic benefits for Zhao and the community, such as being paid to assist in fire prevention patrolling and to not log in the area. International policy treaties such as the Convention on Biological Diversity are venues through which national leaders set conservation goals for their countries. The Conservancy not only collaborates with government leaders to help a country determine what those goals should be, it works with local nongovernmental organizations and other partners to make those goals a reality. On the other end, bringing local community members to an international forum gives the people who are directly affected by these policy decisions a stronger voice in shaping them. Local and indigenous community members bring with them thousands of years of experience with conserving their natural resources.</t>
  </si>
  <si>
    <t>Protecting Coral Reefs in a Changing World.</t>
  </si>
  <si>
    <t>The Nature Conservancy is revolutionizing the way coral reefs are managed to ensure their survival during bleaching events caused by warming oceans. Dr. Rod Salm, Asia Pacific director of marine conservation, likens it to managing a financial portfolio. The first component is spreading risk: protecting duplicate examples from all habitat types. This is like diversifying your portfolio. The second component is investing in refugia, the “blue-chip stocks”: These are the areas naturally resistant to bleaching that can reseed damaged areas and aid their recovery. The next step is connecting the refugia to the damaged areas via reliable ocean currents. Having connectivity is like maintaining liquidity in one’s portfolio. The final step is incorporating effective management. The Conservancy is applying these principals in areas where reefs are threatened by coral bleaching. The sites in the marine protected area network in Papua New Guinea’s Kimbe Bay were chosen to provide connectivity through ocean currents. The innovative Micronesia Challenge is helping to ensure that sufficiently large and representative habitat is protected. And the Florida Keys represents a system that is both benefitting from and informing resiliency planning around the globe.</t>
  </si>
  <si>
    <t>Raimunda Luíza Yawanawá</t>
  </si>
  <si>
    <t>Raimunda Luíza Yawanawá is a graduate of the Amazon Indigenous Training Center (CAFI) in Manaus, Brazil, and a member of the Yawanawá indigenous group. “I am a curious person. I came to the Amazon Indigenous Training Center because I wanted to learn, and I wanted to learn to be able to support my people. One of my indigenous sisters within my organization told me about the course at CAFI, that it was a course where people learned about environmental management. When I saw the notice about CAFI I thought, ‘this is perfect for me’ because everything related to the Earth, I like. Most of my indigenous brothers are rubber tappers or bricklayers, and the only opportunity for them to study was in Rio Branco. For me, CAFI is the same opportunity. CAFI is a conquest, where indigenous people learn together, it will form great leaders for the future. I feel very privileged to be participating in CAFI. CAFI is a history that we are planting to take good fruits back to our people. One day I want to be able to pass this on to new generations.”</t>
  </si>
  <si>
    <t>Tommy E. Remengesau, Jr</t>
  </si>
  <si>
    <t>Tommy E. Remengesau, Jr., is the exiting president of Palau, a small island nation in the western Pacific. On November 5, 2005, Remengesau called on his peers to join him in the Micronesia Challenge to effectively conserve 30 percent of nearshore marine resources and 20 percent of terrestrial resources by 2020. For Palau, the environment is our economy. Our people rely on the food and income the reefs provide—and coming generations will, too. On our small planet, the actions of one affect all, and if islands fail to stand together to protect our natural resources and cultural pasts, we will have no future. Support from the international community, coupled with tangible community, state and national commitments to conservation, are critical ingredients to achieving our national and global protected area goals. The $3 million pledge from The Nature Conservancy demonstrates the serious commitment the Republic of Palau and the Conservancy have made to help us effec- tively preserve our important natural habitats. It is the proverbial pebble sending ripples across the world’s oceans, and Palau is proud that pebble came from its shores.”</t>
  </si>
  <si>
    <t>H. Makmur</t>
  </si>
  <si>
    <t>H. Makmur is head of the local level government of Berau, located in the province of East Kalimantan on the Indonesian part of the island of Borneo. He is working with the Conservancy to launch a pilot program in his district for REDD (Reducing Emissions from Deforestation and Degradation), which will test the concept of paying local communities to protect their valuable forests. “REDD has the potential to reduce emissions by creating incentives and programs to help communities living near forests make their lives more prosperous. Up to now, communities haven’t been included in these kinds of programs; they’re usually just accused of slash-and-burn practices, leaving the woods worse off. But it’s not fair to blame them entirely when they’re just trying to fulfill their families’ needs. The conditions of our forests should be the concern of citizens all over the world, be they in Berau or Belarus. If there were an innovative mechanism to both save tropical forests and allow some prosperity to communities, we should welcome it. REDD has that potential, so now we’re waiting to see.”</t>
  </si>
  <si>
    <t>Dr. Richard “Rip” Sparks</t>
  </si>
  <si>
    <t>Dr. Richard “Rip” Sparks is the director of research at the National Great Rivers Research and Education Center (NGRREC) located at the confluence of the Mississippi, Missouri and Illinois rivers near St. Louis. “Like the Mississippi, China’s Yangtze is a working river that supports the country’s economy. As part of a U.S. science team that visited China, I had the opportunity to share my research on floodplain restoration in Illinois with scientists and river managers facing similar challenges balancing commercial uses of the river while maintaining biodiversity. Our counterparts were very interested in the work the Conservancy and its partners are doing to restore floodplains and reconnect them to the Mississippi River. We also shared our experience in monitoring water quality and fish populations in a coordinated way across many different political jurisdictions. NGRREC and the Conservancy are now collaborating on the development of an international center that will foster more of these learning exchanges and allow us to use the work we are already doing together here on the Mississippi to accelerate freshwater conservation on a global scale.”</t>
  </si>
  <si>
    <t>Freshwater Exchanges</t>
  </si>
  <si>
    <t>Importing and Exporting Knowledge for All. One of the best ways to expand the scope and pace of river conservation is to avoid recreating the wheel. Lessons learned in one place can always inform strategies at another. The Nature Conservancy increasingly relies on bringing together freshwater scientists, engineers and resource managers from projects around the world to see innovative examples of how rivers can remain healthy while still serving the needs of human populations. The Conservancy has pioneered efforts with the U.S. Army Corps of Engineers, for example, to influence hydroelectric dam management in the United States. By mimicking natural seasonal water flows, these dammed rivers can better maintain fish and other freshwater species, as well as the streamside plants that depend upon variation in water level. With the burgeoning development of hydroelectric dams around the world as a clean source of energy, the Conservancy is hosting ongoing exchanges of experts from four continents to learn from one another and use collective brainpower to develop new conservation solutions for a changing world.</t>
  </si>
  <si>
    <t>CONNECTED BY CLIMATE</t>
  </si>
  <si>
    <t>Teaming Up to Reduce the Threat of Climate Change. The reality of human-induced climate change is increasingly accepted by the public. And public perception of the causes usually focuses on belching smokestacks and highways choked with automobiles. But rampant cutting of tropical forests is also a major contributor to the greenhouse gases that are released into our atmosphere. If deforestation is such a big part of the problem, then reversing the trend should play a major role in the solution. The Nature Conservancy has been working with a host of partners for more than a decade to incorporate climate change considerations into the conservation of tropical forests on a global scale. Building market incentives to keep forests standing and reforesting large tracks that have already been cleared are twin strategies to reduce global carbon emissions. And there is a role to play for everyone. Actions taken by governments, organizations and individuals around the world are all required to create a solution to this global problem.</t>
  </si>
  <si>
    <t>Dora Kamweneshe</t>
  </si>
  <si>
    <t>Dora Kamweneshe is the manager of the Zambia Rivers and Wetlands Programme for World Wildlife Fund-Zambia. “One major lesson that I have learned from this study exchange is the value of partnerships among institutions toward a common goal. The partnership that The Nature Conservancy has developed with the Corps of Engineers in terms of integrated resource management is of great value to me because you have environmentalists and engineers putting their heads together for the common goal of water management. Another thing that really struck me was the inter-disciplinary approach to water management. We will be able to go back home and draw on various expertise and plan together for the sake of both energy production and the environment so that there doesn’t have to be a compromise. We have to find a balance if we want to manage the Zambezi River basin sustainably, both for the development of the region and also for the conservation of the environment.”</t>
  </si>
  <si>
    <t>The Coral Triangle</t>
  </si>
  <si>
    <t>Kimbe Bay, located on the north coast of the island of New Britain in Papua New Guinea, is part of the Coral Triangle, which is home to an incredible 76 percent of the world’s coral species. It is also one of the first marine protected area networks in the world designed to incorporate the principles of reef resiliency. These principles help the area adapt to the potential effects of climate change by protecting the most critical areas and ensuring reef connectivity. The reefs are linked together by ocean currents, which will allow coral larvae from healthy reefs to replenish damaged reefs. A key to the success of the network is the involvement of local communities: Each management plan in Kimbe Bay is created by community members with help from the Conservancy and is signed by community leaders and their local level government.</t>
  </si>
  <si>
    <t xml:space="preserve">SUSTAINABLE FORESTRY PROJECTS, MEXICO. </t>
  </si>
  <si>
    <t>Conservation of the forest habitat in the Yucatán Peninsula is not just about ensuring the viability of vulnerable species such as mahogany and jaguar— it’s also about working with the communities who live in the forests. The Conservancy is supporting sustainable forestry projects by strengthening business capacity, providing technical advice, and giving seed money to finance a transition to more ecologically sound forest harvest techniques. The Conservancy works with two local organizations on sustainable forestry work in the region: Tropica Rural Latinoamericana spearheads work in the Calakmul Biosphere Reserve and east into southern Quintana Roo, and the Organization of Forestry Ejidos (OEPF) works in the Maya Region as far north as the Sian Ka’an Biosphere Reserve. OEPF’s Sustainable Forestry Project has been so successful that it won second prize in the international Schooner contest for projects that alleviate poverty and improve conservation.</t>
  </si>
  <si>
    <t>Beginning Rancher Program</t>
  </si>
  <si>
    <t>The Beginning Rancher Program, a partnership between the Conservancy and the Sandhills Task Force, was created after the Conservancy purchased the 3,240-acre Horse Creek Fen Ranch. The first family chosen for the program was given the opportunity to trade a lot of sweat equity for mentoring and a chance to own the ranch (on which a protection agreement will be placed at the time of sale). The fen holds deep peat soils that nourish a variety of moisture-loving plants and provide habitat for small fish and many species of birds. The program allows for the protection of not only the critical wetland habitat, but also family ranches, which are disappearing as young people leave and the land is consolidated into huge operations. Ranching families in the program will continue the conservation stewardship the land has enjoyed for so many years.</t>
  </si>
  <si>
    <t xml:space="preserve">KIRTLAND’S WARBLER RESEARCH AND TRAINING PROJECT </t>
  </si>
  <si>
    <t>The federally endangered Kirtland’s warbler, North America’s rarest song- bird, breeds only in Michigan and winters only in the Bahamas. In Michigan, the Kirtland’s Warbler Recovery Team has fine-tuned the protection of the habitat of nearly all the breeding pairs, but in the Bahamas, the habitat needs of the warbler are fairly unknown. The two primary goals of the Kirtland’s warbler project, launched by the Conservancy in collaboration with the Bahamas National Trust and the U.S. Forest Service, are to describe and protect the winter habitat of the Kirtland’s warbler and to build conservation capacity in the area by working with recent College of the Bahamas graduates. The Kirtland’s warbler project works to increase conservation capacity in the Bahamas by helping participants develop bird identification skills, expertise in field sampling techniques, and experience with project management.</t>
  </si>
  <si>
    <t>The internship program for city youth</t>
  </si>
  <si>
    <t>Launched in 1995, the Internship Program for City Youth is a partnership between the Conservancy and the Friends of the High School for Environmental Studies and the Brooklyn Academy of Science and the Environment. Students work with trained mentors for a four-week field season in July, during which they leave New York City to work on nature preserves. Most of these urban students have never had the opportunity to connect with the natural world. Conservancy staff teach the students to assist with land management, educational outreach and scientific research in a safe and supervised natural environment. The students maintain contact with Conservancy staff and our partners, who provide college and career guidance, along with alumni meetings, classroom presentations and additional internship opportunities.</t>
  </si>
  <si>
    <t>GONDWANA LINK, AUSTRALIA</t>
  </si>
  <si>
    <t>The southwest corner of Australia is a global haven for plant diversity. Although sparsely populated, nearly two-thirds of the vegetation has been cleared for agriculture, which much of the land can no longer support. Gondwana Link is a visionary effort by six Australian organizations and the Conservancy to restore and reconnect a 620-mile swath of native bushland that includes the tall wet forests flanking the Indian Ocean and a relatively undisturbed—yet currently unprotected—interior woodland the size of England. Privately-owned lands at risk make up only a small percentage of the total link, and already some 20,000 acres have been protected, and 3,700 acres of barren farmland have been restored with plants found only in that part of the world.</t>
  </si>
  <si>
    <t>FARMING FOR WILDLIFE, WASHINGTON</t>
  </si>
  <si>
    <t xml:space="preserve"> The Skagit River Delta in western Washington state is rich in wildlife. It is a critical stop on the Pacific Flyway for migratory shorebirds and waterfowl and crucial habitat for recovering salmon populations. But the delta also boasts a family-farming heritage. This three-year study, supported by the Conservancy and a coalition of university, government and agricultural association partners, seeks to discover how habitat rotation can be compatible with crop rotation with implications for similar estuary systems around the world. Part of the hypothesis is that farmers who rotate their land through three-year cycles of controlled flooding that accommodates migratory shorebirds increase their yields and cut their costs by eliminating the need for pesticides and chemical fertilizer.</t>
  </si>
  <si>
    <t>FOREST BRIDGE OF THE AMERICAS</t>
  </si>
  <si>
    <t>Nicaragua marks the heart of the Forest Bridge of the Americas, a finger of forest that runs the length of Central America. Although 80 percent of these forests have been cleared, this verdant ribbon of habitat packs more than seven percent of the Earth’s species into less than half a percent of its land mass. Here, the Conservancy is working with conservation partners to implement forestry certification programs, improve fire management, establish payment for ecosystem services and empower local growers to develop sustainable land-use practices. Over the next two years, these strategies will enable us to strengthen the management of 2.5 million acres of protected forests and certify an additional 100,000 acres under sustainable management.</t>
  </si>
  <si>
    <t>Great Rivers Partnership</t>
  </si>
  <si>
    <t>In 2005, the Conservancy and Caterpillar Inc. embarked on the Great Rivers Partnership, an effort to guide protection of the world's imperiled freshwater systems and transform the way large working river systems are preserved and protected. Caterpillar’s initial gift of $12 million, given through its foundation, provided critical funds to launch this project protecting the Mississippi, Brazil's Paraguay-Paraná and China's Yangtze rivers. A central component of this project is a center for conservation and learning that will encourage greater and faster communication and collaboration among those working to conserve and manage great rivers around the world. Learning exchanges like those highlighted here on the Magdalena, Zambezi and Yangtze rivers are one key strategy.</t>
  </si>
  <si>
    <t>Amazon Indigenous training center</t>
  </si>
  <si>
    <t>In 2006, the Conservancy and COIAB, the largest indigenous federation of the Amazon, launched the Amazon Indigenous Training Center (or CAFI) as a pilot initiative for conserving indigenous lands, which make up nearly 22 percent of the Amazon Basin in Brazil. CAFI’s mission is to strengthen local and regional indigenous organizations by training indigenous technicians who will work in land management in their own territories. The instructors are trained specialists in topics important in meeting the current demands faced by indigenous communities in conservation and development. After their seven-month training in Manaus, Brazil, the students return to their areas of origin to put their new technical knowledge to practice.</t>
  </si>
  <si>
    <t>Micronesia, a tiny string of islands in the western Pacific, is leading the world in coral reef and island conservation efforts. The Micronesia Challenge—launched in 2006—is an ambitious commitment by five Micronesian governments to “effectively conserve at least 30 percent of the near-shore marine resources and 20 percent of the terrestrial resources across Micronesia by 2020.” The Conservancy is helping the islands reach these goals in a number of ways. Along with a start-up pledge of $3 million, the Conservancy is assisting partners with identifying the most biodiverse places, establishing protected area networks, developing management plans, and training local organizations how to best protect priority areas.</t>
  </si>
  <si>
    <t>Taking Action Now</t>
  </si>
  <si>
    <t>Most Americans can easily name 10 ways to reduce their own carbon footprints. But how can individuals affect climate change on a larger scale? Some people, like Joshua Fink, have donated to Conservancy programs that create incentives for reducing deforestation at an international scale. Others offset their emissions through the Conservancy’s voluntary carbon offset program. One could also, like the Conservancy, support policies to reduce greenhouse gas emissions and recognize forest and land conservation and restoration as key strategies in fighting climate change. No matter which way you choose to take action, it’s imperative that we take that action now. To find out more, visit nature.org/climatechange.</t>
  </si>
  <si>
    <t>The waters of South Florida harbor the continental United States’ largest coral reef. The Conservancy convened a group of scientists, resource managers, coral reef stakeholders and other conservation groups to develop a toolbox of resiliency-based management actions for coral reef managers. A major focus for the coming years will be to develop agreement for an integrated resilient reef management plan of Florida’s reefs from the St. Lucie inlet to the Dry Tortugas. A Florida project to restore the federally threatened staghorn coral is underway at coral nursery sites in the Dry Tortugas, the Florida Keys and Biscayne Bay National Park.</t>
  </si>
  <si>
    <t>Restoring a Billion Trees to the Atlantic Forest</t>
  </si>
  <si>
    <t xml:space="preserve"> The Nature Conservancy launched the Plant a Billion Trees Campaign (plantabillion.org) to reforest Brazil’s Atlantic Forest, which has been reduced to just 7% of its original range. Working with Brazilian agencies and local communities, the campaign also enables people to participate online. These efforts will be counted as part of the United Nations Environment Programme’s goal to plant a billion trees a year around the world. Besides protecting wildlife habitat and water supplies, this reforestation will remove 10 million tons of carbon dioxide from the atmosphere every year, the equivalent of taking 2 million cars off the road.</t>
  </si>
  <si>
    <t>DESIGN FOR A LIVING WORLD</t>
  </si>
  <si>
    <t>The Conservancy has commissioned 10 leading designers to develop new uses for sustainably grown and harvested materials for a book and exhibition opening in New York City in May 2009. Each commission tells a unique story about a region where the Conservancy works, the life-cycle of materials, and the power of conservation and design. The exhibition will feature unique creations such as handbags made of Forest Stewardship Council-certified Bolivian wood from kate spade new york, Alaskan salmon leather dresses from Issac Mizrahi, and vases created by Hella Jongerius from the chicle latex harvested in Elias Cahuich’s community.</t>
  </si>
  <si>
    <t>CREATING INCENTIVES TO REDUCE DEFORESTATION</t>
  </si>
  <si>
    <t>Because deforestation produces about 20 percent of the world’s greenhouse gas emissions, forest conservation must be a key element in any successful climate change strategy. Today, forests are considered more valuable for timber, cropland, or pasture than for the amount of carbon they store. Financial incentives for Reducing Emissions from Deforestation and Degradation (REDD) would correct this market imbalance by rewarding countries that effectively lower their emissions from forest destruction. Countries participating in a REDD program would see economic and environmental benefits, along with all the other benefits an intact forest ecosystem provides to local communities.</t>
  </si>
  <si>
    <t xml:space="preserve">Cloud Forest Protection Continues Latin American Model </t>
  </si>
  <si>
    <t>Two new municipal protected areas and the first indigenous municipal protected area in South America were created to preserve more than 600,000 acres of Bolivian cloud forests. PROMETA, a Bolivian conservation organization, helped establish the parks by applying tools they acquired while being supported by Parks in Peril, a joint 17-year partnership between the Conservancy and the U.S. Agency for International Development. Besides shifting the paradigm for advancing international conservation, Parks in Peril secured the lasting protection of 45 parks and reserves covering 44.8 million acres in 18 countries across Latin America and the Caribbean.</t>
  </si>
  <si>
    <t xml:space="preserve">California Climate Change Demonstration Model </t>
  </si>
  <si>
    <t>The Garcia River Forest near Mendo- cino became one of the first forests to be certified as a source of carbon credits by the most rigorous set of standards worldwide. The Nature Conservancy, as easement holder, and The Conservation Fund, as owner of the nearly 24,000 acres of redwoods and Douglas firs, teamed up to establish and manage this demonstration site for the rapidly developing domestic carbon market. Over the past decade, the Conservancy has emerged as a global leader in devel- oping such demonstration projects from Bolivia to China and Belize.</t>
  </si>
  <si>
    <t>Dam, Levee Removals Restore River, Wetlands</t>
  </si>
  <si>
    <t>Four half-mile levees were dynamited to flood four square miles of reclaimed farmland in Oregon’s Klamath Basin. The goal is to improve water quality and supply nursery habitat for endangered fish species. In the East, the Conservancy is part of a landmark agreement to buy, remove and bypass three hydroelectric dams to restore health, habitat and livelihoods to Maine’s Penobscot River. These U.S. examples mirror efforts the Conservancy is pursuing to both mitigate hydropower development and guide management of dams to mimic natural processes on China’s Yangtze and Africa’s Zambezi Rivers.</t>
  </si>
  <si>
    <t xml:space="preserve">Conservancy Helps Florida Set National Standard </t>
  </si>
  <si>
    <t>Conservancy leadership was instrumental in building a coalition of more than 160 organizations in support of Florida Forever, the state’s third 10-year commitment of $3 billion for land conservation. The first two authorizations of this funding protected some two million critical acres over 18 years. Beginning in 1990, the Conservancy collaborated with the state to develop multi-year state funding for land protection as growth threatened Florida’s natural heritage. The Florida model has inspired similar Conservancy-state partnerships in other high-growth states like Colorado and California.</t>
  </si>
  <si>
    <t>Rallying Global Support for Caribbean Islands</t>
  </si>
  <si>
    <t>A coalition of Caribbean island nations announced bold commitments to conserve at least 20% of their marine and coastal habitats by 2020, and The Nature Conservancy pledged an initial $20 million in support. The Conservancy has been instrumental in developing these “island challenge” initiatives— including the Micronesia Challenge and Coral Triangle Initiative—whereby island governments with limited internal resources agree to dramatically expand conservation with investment from development agencies and governments. The Conservancy’s new European office in Berlin helped broker financing from German agencies.</t>
  </si>
  <si>
    <t>Municipal Water Funds to Perpetuate Watershed Protection</t>
  </si>
  <si>
    <t xml:space="preserve"> The Quito Water Fund, a milestone project established with The Nature Conservancy, taps contributions from water users to perpetually fund conservation of the forestlands that hold freshwater supplies for the 2 million citizens of Ecuador’s capital. This year, the Conservancy helped replicate the successful model in watersheds that supply water to São Paulo, Brazil, Bogotá, Colombia, and three more cities in Ecuador. These funds will generate millions for dedicated watershed conservation. A water fund for Lima, Peru, is planned for the coming year.</t>
  </si>
  <si>
    <t>China-U.S. Agreement Excludes Illegal Timber</t>
  </si>
  <si>
    <t>China and the United States—the largest importers of wood and wood-based products in the world—committed to work together to protect forests by excluding illegal and unsustainably harvested timber from supplier countries. The Conservancy aided the agreement by providing counsel and leading learning exchanges for Chinese government officials to both Indonesia and the United States. The agreement, which will give consumers greater access to products made only from certified legal and sustainably sourced wood, could influence forest conservation around the world.</t>
  </si>
  <si>
    <t>Strategic Desert Acquisition in Central Australia</t>
  </si>
  <si>
    <t xml:space="preserve"> A vast wilderness at the intersection of three of Australia’s central deserts and the convergence of three desert rivers was acquired by the Australian Wildlife Conservancy with 50% funding from The Nature Conservancy. The new 1.7- million-acre Kalamurina Sanctuary is a crucial missing piece in a mosaic of contiguous conservation areas larger than the country of Ireland. The Con- servancy has supported the acquisition of nearly 3 million acres by likeminded Australian organizations in the past year alone.</t>
  </si>
  <si>
    <t xml:space="preserve">Landmark Forest Save in the Crown of the Continent </t>
  </si>
  <si>
    <t>The Conservancy partnered with The Trust for Public Land to acquire 312,000 forested acres in western Montana from Plum Creek Timber Company for $510 million, making it one of the most significant conservation sales in history. Over the past five years, the Conservancy has been a leading force in structuring innovative deals to prevent the development of working forests in the U.S., totaling 3.5 million acres and more than $1.5 billion.</t>
  </si>
  <si>
    <t>2007: THE YEAR IN CONSERVATION</t>
  </si>
  <si>
    <t>2007 Annual Report Conservation Connections</t>
  </si>
  <si>
    <t>Historic Conservation of Great Bear Rainforest in Canada. The Nature Conservancy and partners completed financing to help protect a healthy future for 21 million acres of the Great Bear Rainforest, the largest remaining stretch of temperate rain- forest on Earth. Together, public and private funds raised a total of 120 million Canadian dollars to support conservation management and ecologically sustainable business ventures along the British Columbia coast. First Students Graduate from Amazon Indigenous Training Center. Three classes of 15 students each— representing nine different indigenous groups—have graduated from the Amazon Indigenous Training Center in Manaus, Brazil, since the center opened in August 2006. At the center, students learn conservation techniques that are unique to indigenous lands, which comprise nearly 22 percent of the Amazon. The training center is a pilot project of the Conservancy and COIAB, the largest indigenous federation in the Amazon Basin. New Research Camp Established in Botswana. Through its partnership with the African Wildlife Foundation, the Conservancy helped establish a new base camp adjacent to Botswana’s Chobe National Park. The camp gives scientists who are studying the continent-wide decline of lions and other large predators improved access to critical habitat areas. The researchers’ work is shaping conservation strategies to reduce conflict between wildlife and local communities. Conservancy Expands its Global Grasslands Presence. As part of a goal to conserve temperate grasslands worldwide, the Conservancy began laying the foundation for conservation in Argentina and Mongolia. In Argentina, the Conservancy aims to work with federal and provincial governments, private landowners and the sheep ranching community to conserve 40 million acres of the country’s extensive grasslands. In Mongolia, the Conservancy is working closely with government agencies and local communities to protect the planet’s largest remaining area of intact temperate grasslands. World Leaders Back Forest Carbon Partnership to Fight Climate Change. World leaders at the Group of Eight (G8) summit gave the World Bank a mandate to develop a “forest carbon partnership” aimed at dramatically reducing deforestation in developing nations. Deforestation accounts for about 20 to 25 percent of global greenhouse gas emissions. The Conservancy was a key player in the discussions to include this issue as part of a comprehensive climate change strategy that addresses all major sources of carbon emissions. The World Bank launched the initiative in December 2007 during international climate change talks in Bali, Indonesia. Largest Conservation Deal in New York’s History. The Conservancy purchased 161,000 acres of forest in New York’s Adirondacks, the last big tract of privately owned timberland in the park. The transaction— the largest ever for the Conservancy in the state—will protect a rich mosaic of wilderness lands and waterscapes. A working forest agreement will allow selective logging to continue for 20 years, helping to preserve 850 jobs at a local mill. First Marine Protected Area Network Designed to Address Climate Change. The Conservancy designed a marine protected area in Kimbe Bay, Papua New Guinea, that is one of the first in the world to incorporate both human needs and principles of coral reef resilience to withstand impacts from climate change. With the support of local communities and governments, the Conservancy is now working to implement the protected areas and find sustainable financing sources to ensure their proper management. China Establishes First National Park. The Nature Conservancy helped China establish its first national park, which will serve as a model for a new Chinese national park system. The new park— Pudacuo National Park in China’s Yunnan Province—is located in one of the biologically diverse regions of the world. By helping the Chinese government properly plan for and manage tourism through this model national park, the Conservancy is providing the government with an opportunity to reduce the impacts of tourism and other threats to biodiversity.</t>
  </si>
  <si>
    <t>A message from the chairman</t>
  </si>
  <si>
    <t>Every successful company needs a compelling vision, one that drives its workforce and inspires its customers and investors. The same is true for any successful charitable organization. The Nature Conservancy’s vision is clear and inspirational: to create a sustainable planet. As a business leader, I came to the Conservancy because I saw an organization that was bold enough to take the pragmatic risks necessary to challenge itself and the world to do more than what may seem possible. To double the amount of conservation in the coming decade than was accomplished in the last century is a bold goal indeed. But the pace of habitat loss, climate change and other serious threats demands nothing less of us. I believe that the Conservancy is the only organization that is positioned to marshal the resources and partnerships to take on this challenge. The accomplishments of the past year hint at what is possible when we think big. With record-setting revenues, the Conservancy helped China create its first national park and brokered the largest debt-for-nature swap in Costa Rica. We secured financing to help protect a healthy future for 21 million acres of the Great Bear Rainforest in British Columbia, and helped world leaders develop a cutting-edge initiative to address carbon emissions from deforestation. In late 2007, we launched the Campaign for a Sustainable Planet to support our bold conservation goal. The campaign will be the largest in conservation history; I contend it will be the most important conservation action of our generation. It will support the expansion and launch of programs and projects that will enable us to achieve results on a global scale. The expanded use of innovative strategies—such as payments for ecosystem services and the development of markets for carbon stored in forests—that the goal calls for has the power to transform how we use our planet’s natural resources. The board of directors is deeply committed to the goal and stands ready to lead the Conservancy through this historic campaign. Our direction is set, and our resolve is strong. Early outreach shows that our enthusiasm is shared by many people who are eager to support action on a scale that can truly make a difference in their lives, and in the lives of their children and grandchildren. This is a watershed moment for global conservation, and what we do in the next few years will shape our world for generations to come. I hope you will join us in this extraordinary quest to make The Nature Conservancy’s vision a reality.</t>
  </si>
  <si>
    <t>A message from the president</t>
  </si>
  <si>
    <t>An annual report is an opportunity to assess a past year’s progress, but at The Nature Conservancy our focus is always on the future. We have set the bar high for the coming decade, committing our organization to work with others to ensure the effective conservation of places that represent at least 10 percent of every major habitat on Earth. We have also launched the Campaign for a Sustainable Planet to support this goal. To achieve such an ambitous goal—which will nearly double the amount of our planet in protected status—we need to think bigger than we ever have before. And we must leverage every action, every dollar and every partnership to dramatically expand conservation’s footprint and reach people and places within key habitats around the world. We will not do this alone. The “work with others” phrase in our goal is of paramount importance. We have always valued partnerships—with landowners, corporations, governments and other organizations. We now must parlay the trust we have earned to influence those worldwide institutions with the greatest potential to affect positive action for our lands and waters, our seas and climate. We aim to be a trusted advisor for these institutions and the “go to” organization to broker an ethos of cooperation. With two-thirds of Earth’s natural systems in decline, the urgency of our mission requires that we influence policy and engage key players on a global scale. But we have not forgotten that every conservation achievement starts at the grass roots, and innovation is tested at individual sites. With nearly 60 years of on-the-ground learning, we are investigating ways to be more nimble at developing conservation strategies at individual sites that can be rapidly expanded and replicated around the globe. In these pages you will see highlights of what we have achieved in 2007 with your support. But we have also gleaned seven stories from our priority projects to demonstrate how our work around the world is increasingly interconnected, how lessons learned at one place are being applied at sites across the globe, and how people of all walks of life are working together to create a sustainable future for us all. These are the kinds of efforts that will drive us in the years ahead. These are the kinds of people who, like you, will help us move our mission from the special-interest sidelines to mainstream relevance and drive conservation action in the United States, throughout our hemisphere and in every corner of the Earth.</t>
  </si>
  <si>
    <t>Duncan Marsh</t>
  </si>
  <si>
    <t xml:space="preserve">Duncan Marsh is the director of international climate policy for the Conservancy, and leads our initiative to reduce emissions from tropical deforestation by catalyzing a global market that values carbon stored in standing forests. “Deforestation accounts for approximately 20 percent of global greenhouse gas emissions, and is one of the leading sources of emissions from many developing countries. Nevertheless, the destruction of the world’s remaining tropical forests continues at alarming rates. If deforestation is 20 percent of the problem, reducing emissions by conserving forests can be 20 percent of the solution to climate change, while also preserving biodi- versity and promoting sustainable livelihoods. “By seeking to establish an economic value for the carbon in standing forests, we are providing an alternative to the economic forces that lead to the destruction of forests. We want to match up global demand for reduced emissions of carbon with the ability of forests, particularly tropical forests, to store carbon very effectively. The Con- servancy’s on-the-ground forest carbon projects in places like the Noel Kempff Mercado Climate Action Project in Bolivia keep millions of tons of potential carbon emissions from entering the atmosphere. “I’m encouraged by the fact that the international community, led by key developing countries, is beginning to recognize that forest conservation has an important role to play in efforts to mitigate climate change. The question is whether we can put in place the necessary incentive structures in time to save the remaining tropical forests and avoid the more serious impacts of climate change. The Conservancy is at the vanguard of that movement.” </t>
  </si>
  <si>
    <t>Timber Trade</t>
  </si>
  <si>
    <t>Greening the Global Forest Market We are all consumers of forests. From our printer paper to magazines to furniture, we are surrounded with the fiber of forests from around the world. But few of us know the origin of these forest products, much less whether they were sustainably managed and legally harvested before making their way into our homes and offices. The forest products trade, estimated at $150 billion a year, is a vast global industry. Some of this trade is traffic in wood that was poorly managed and illegally logged, with often devastating consequences for people, wildlife and natural systems. Deforestation also contributes almost one-quarter of greenhouse gases causing climate change. In our work beyond protected areas, The Nature Conservancy promotes the legal and sustainable management and harvest of production forests. Our primary tool is Forest Stewardship Council (FSC) certification, in which forest management practices are evaluated by an independent third party according to social, environmental and economic standards. FSC-labeled products allow businesses and consumers to choose those that are “sourced” responsibly. But FSC solid wood and paper represent less than two percent of the U.S. forest products market, and U.S. consumer awareness of FSC is low—two big challenges as we work to build the supply of and demand for FSC-certified products along the length of the supply chain, from forest, to manufacturer, to corporate retailer, to consumer.</t>
  </si>
  <si>
    <t>David Harrison</t>
  </si>
  <si>
    <t>David Harrison is a leading water rights attorney based in Boulder, Colorado, and a special advisor to the Conservancy’s Global Freshwater Team. He is also former chairman of the Conservancy’s board of directors. “We’ve arrived at a historic moment. Interest in the environment has been growing and growing because environmental disasters keep piling up and piling up. Our rivers are in terrible trouble. Overall, freshwater ecosystems are categorically more in danger than other ecosystems. We’ve got this legacy of neglect and over- development and now it’s coming to a head. “Our state trustees want to know that they’re con- tributing to our global strategy. They like it when they see what’s happening in Colorado producing benefits in the Yangtze or at the International Hydropower Association. When they hear that, they’re inspired, and they’re inspired to take more action at home in Colorado. “One of the things we’re really excited about in China is the possibility of taking some of the revenue from hydro- power generation and putting it into a permanent conser- vation fund on an annual basis that will provide the money to restore ecosystems and maintain a network of freshwa- ter protected areas—stream segments all over the Yangtze River Basin. That idea comes straight out of the work we’ve done in Ecuador’s Condor Bioreserve and in the Colorado and Mississippi Rivers.”</t>
  </si>
  <si>
    <t>Lakes &amp; Rivers</t>
  </si>
  <si>
    <t>Securing the Lifeline for People and Wildlife. Whether it comes from melting snow high in the Colorado Rockies, monsoon rainfall on the foothills of the Tibetan Plateau, or the grassy páramos of South America’s tropical Andes, fresh water is the building block for all life outside oceans. Salmon, otters, hippos and aquatic plants call lakes and rivers home, and like us, every species needs water to survive. Yet as humans further deplete these supplies to water cities and farms, the challenge of supporting the growing human population—while sustaining healthy rivers and lakes—is becoming increasingly difficult. That’s why the Conservancy has made freshwater conservation a global priority. From Colorado to China to Ecuador, Conservancy staff and partners are working to identify the most effective ways to protect lakes and rivers, and they are sharing and applying those strategies around the globe. A Conservancy-initiated program to encourage major water users in Quito, Ecuador, to pay for reforestation efforts upstream is informing similar efforts elsewhere in South America, as well as in China and the United States. Like- wise, our experience working with dam operators along the Colorado River to restore natural flow regimes for native fish and forests is helping us apply similar strategies along the Yangtze. Humankind’s need for fresh water has always united us—now, the Conservancy’s innovative solutions do too.</t>
  </si>
  <si>
    <t>ANNE STOCUM</t>
  </si>
  <si>
    <t>ANNE STOCUM is manager of environment, health and safety market support at Xerox Corporation, in Webster, New York. “It’s in the best interest of our business and our sustainable development goals to make sure that forests are managed well. We see the answer lies in doing our part to develop a sustainable paper cycle. “The reality is, a lot of paper goes through Xerox equipment each year. Problems like illegal logging create worries for our customers. Certified forest management gives them assurance. They don’t want a detailed answer on the question of where their paper fiber comes from. They want the equivalent of the “Good Housekeeping seal of approval.” And forest certification programs are the closest thing we have to that today. “Four years ago we began requiring that our suppliers use third-party certified sustainable forest management standards, such as FSC or Sustainable Forestry Initiative. It was a big step forward for these companies to make. Now we are reworking our requirements, and the Conservancy is helping us understand how we could improve those requirements. We want to position our suppliers to be moving us all forward and to also continue to meet our customer expectations. We want to assure we’re sourcing responsibly, no matter where in the world that is.”</t>
  </si>
  <si>
    <t>Cathleen Kelly</t>
  </si>
  <si>
    <t>Cathleen Kelly is director of United States climate policy for the Conservancy. to reduce this threat is the most powerful tool we have to both achieve emission reductions and generate new sources of funding for conservation. “Climate change, in many ways, is the defining issue of our era. It’s something I’ve been working on for almost 15 years now, and momentum is growing to really take significant action to address this threat. Tackling climate change is something I’m very passionate about and feel very committed to. “Climate change is going to impact every investment the Conservancy has ever made or will make, so we’re compelled to do something about it. Supporting policy “We are already seeing climate change impacts to people and places, and we’re going to continue to see more. But if we can pass strong climate legislation in the United States, this would set the stage for a new interna- tional climate agreement that all major emitters can join. Then we can really start bending that global emissions curve downward. I’m definitely concerned about climate change, but hopeful that if we take immediate actions to reduce emissions, we can avoid some of the worst impacts.”</t>
  </si>
  <si>
    <t>Global Food Chain</t>
  </si>
  <si>
    <t>European Pressure Drives Change in Amazon Harvest Consumers increasingly want to know where their food comes from, while the modern food chain is making the answer increasingly complex. Consider the Big Mac. In Western Europe, the cows that become Big Macs were likely fed soybeans from Brazil—soybeans that may have been harvested from fields that used to be Amazon rain- forest. Consumers have challenged this reality, prompting multinational corporations like McDonald’s and Cargill to pledge not to buy soy from deforested land in the Amazon. But how does Cargill, the world’s largest grain trader and a major supplier to McDonald’s, ensure that the soy it buys from local farmers is not destroying the Amazon? The Nature Conservancy believes the answer lies in Brazil’s advanced Forest Code, which requires farmers in the Amazon to keep 80 percent of their land in native vegetation cover. With Cargill’s support, the Conservancy has launched the Responsible Soy Project, a pilot initiative to help farmers near Santarém, Brazil, come into compliance with the Forest Code. It is a model that the Conservancy plans to apply throughout the Amazon.</t>
  </si>
  <si>
    <t>Mark Murphy</t>
  </si>
  <si>
    <t>Mark Murphy is assistant vice president of corporate affairs and manager for corporate citizenship at Cargill in Minneapolis, Minnesota. “We play an important role delivering agricultural products to branded food companies and consumers around the world who want responsible food. To preserve our license to operate, we have to manage the paradox between economic development and environmental stewardship. By working with pragmatic partners like the Conservancy, we can promote responsible sourcing practices while still being an engine for rural economic development in emerging regions. “The Conservancy is helping us develop and apply better sourcing practices on the ground with local farmers, who are selling their goods into a large global food system. In Santarém, the Conservancy helped set up processes to work with the farmers, improve environmental accountability on farms and in our contracts, and improve compliance with the Forest Code. Working closely with our business associates in Brazil, Conservancy staff are helping us create effective monitoring systems for compliance. Now the trick is going to be bringing this project to scale, in other reaches of the Amazon biome and throughout Brazil.”</t>
  </si>
  <si>
    <t>Connecting the dots</t>
  </si>
  <si>
    <t>A New Mexico cowboy shares a lifestyle and its challenges with a shepherd in Tanzania. Lessons learned by a Colorado attorney link freshwater protection in China and Ecuador. Efforts to restore common, fragmented landscapes unite an Aboriginal people in the Australian outback with residents of Southern California. And the choices a woman makes at a London grocery connect her to an Amazonian farmer in Brazil. For better or worse, we live in a global economy. The food we eat and the resources we use may come from many other parts of the planet. What happens here invariably has an effect there and vice versa. Similarly, conservation action at one place may have international ramifications and global applications. In a time of climate change and the rapid depletion of natural habitats and the resources they contain, it is imperative for us to appreciate our connections to places and people we may never know directly, but from whom we may learn and share valuable experience. Key to establishing a sustainable world for us all is understanding, appreciating and maximizing these conservation connections.</t>
  </si>
  <si>
    <t>SustaiNABLE harvesting</t>
  </si>
  <si>
    <t>Cultivation as a Conservation Tool. Our forests, grasslands, rivers and oceans feed the planet’s multitudes, but unsustainable forestry, farming and fishing practices take a toll on our lands and waters. The Conservancy supports sustainable harvest strategies that acknowledge the needs of people and the conservation of natural processes We work in some of the most species-rich habitats in the world to help communities develop ecologically compatible livelihoods. In Brazil, where the once-prolific Atlantic Forest is down to less than seven percent of its original range, women are forming medicinal herb co-ops rather than selling their land to soybean industries. Along the Gulf of Mexico in Texas, where coastal prairies have all but disappeared, farmers are raising rice while preserving habitat for migratory birds. And in Panama, where tropical forests are threatened by the creep of development, Conservancy partners are helping small-scale farmers green their practices, keep their land and earn more in the marketplace. Sustainable harvests enable farmers, ranchers and landowners to preserve their livelihoods by protecting their natural resources, proving that cultivation and conservation can go hand in hand.</t>
  </si>
  <si>
    <t xml:space="preserve">Dr. Qiaoyu Guo </t>
  </si>
  <si>
    <t>Dr. Qiaoyu Guo is the Yangtze River project manager for The Nature Conservancy’s China program and is based in Beijing. “I believe one of the advantages we have working in China is the track record we developed in the United States, working with the Army Corps of Engineers to restore ecological flow where dams have been built. We have these good international case studies and lessons learned from our experience in Arizona, Georgia and Honduras. “We are focusing on the area of the Yangtze River above Three Gorges Dam where four new dams are planned. Two are already being built. So many other non-govern- mental organizations are simply opposed to dams in China. But the dams are a reality. We may not like dams. But we don’t say that we are the organization that opposes dams, nor are we the organization that supports dams. We are the organization that can work with agencies in China and bring international experts to help find solutions.”</t>
  </si>
  <si>
    <t>TO THE FACTORY</t>
  </si>
  <si>
    <t>From 1993 to 2003, Chinese exports of wood furniture increased tenfold, and the export of other wood products quadrupled. But as China was assuming the mantle of the “world’s woodshop,” forest experts noted that much of the wood being imported into the country to fuel its manufacturing boom was coming from places with high rates of illegal logging and other destructive forest practices, such as Southeast Asia and Russia. Working with the Conservancy, WWF and the suppliers and purchasers along his supply chain, Carl Lu has taken measures to ensure that the wood A&amp;W manufactures into flooring boards is legal, and increasingly, is FSC-certified – something that his clients in the United States, like The Home Depot, are beginning to demand. In 2008, Lu hopes to more than double his 2007 sales to U.S. retailers.</t>
  </si>
  <si>
    <t xml:space="preserve">GONDWANA LINK, AUSTRALIA </t>
  </si>
  <si>
    <t>The southwest corner of Australia is a global haven for plant diversity. Although sparsely populated, nearly two-thirds of the vegetation has been cleared for agriculture, which much of the land can no longer sup- port. Gondwana Link is a visionary effort by six Australian organizations and The Nature Conservancy to restore and reconnect a 620-mile swath of native bushland that includes the tall wet forests flanking the Indian Ocean and a relatively undisturbed—yet currently unprotected—interior woodland the size of Maine. Farmland and privately owned lands at risk make up only a small percentage of the total link, and already some 20,000 acres have been protected, and 3,700 acres of barren farmland restored with plants found only in that part of the world.</t>
  </si>
  <si>
    <t>RIVERS OF THE ANDES</t>
  </si>
  <si>
    <t>The two million citizens of Quito, Ecuador, derive 80 percent of their drinking water from the Condor Bioreserve—a 5.4-million-acre mosaic of protected areas high in the Ecuadorian Andes. In 2000, the Conservancy made an initial investment of just $1,000 and teamed up with the U.S. Agency for International Development to develop a fund called FONAG for the ongoing protection of Quito’s water supply. Quito’s water and electric companies contribute to FONAG every month, and the fund now contains nearly $5 million. Proceeds fund education and reforestation projects undertaken by traditional communities like Oyacachi, located within the Condor Bioreserve. The Conservancy has helped establish similar funds in three other South American cities and seeks to replicate the model on a global scale.</t>
  </si>
  <si>
    <t>COLORADO RIVER</t>
  </si>
  <si>
    <t>Beginning in the 1980s the Conservancy forged valuable relationships with agencies such as the U.S Bureau of Reclamation to test dam operation changes in the Upper Colorado River and other rivers, releasing water to mimic natural flow regimes. These experiments proved valuable for fish and fishermen alike, and helped restore streamside forests. Building upon decades of work in the region, the Conservancy has created a system- wide conservation strategy for the Colorado River Basin that combines conservation action at 35 sites in seven states with cross-cutting policy and project work addressing issues such as water laws and climate change. These strategies may enable us to conserve 67,000 river miles of the Colorado and its tributaries over the next 10 years.</t>
  </si>
  <si>
    <t>AMAZON BASIN</t>
  </si>
  <si>
    <t xml:space="preserve"> The Amazon Basin houses the largest remaining tropical rainforest on Earth. It harbors about one-fourth of the planet’s species and stores vast amounts of carbon. But the region faces relentless pressure on its resources. To address these pressures, the Conservancy is working in the Amazon to help farmers comply with Brazil’s advanced Forest Code, which requires farmers in the Amazon to keep 80 percent of their land in native vegetation cover. We also work with indigenous groups, whose territories comprise more than 20 percent of the Basin, to help build their capacity in land management. Together, these strategies have the potential to protect more than 160 million acres of the Amazon and promote a sustainable future for its people.</t>
  </si>
  <si>
    <t xml:space="preserve">ADAPTING TO CHANGE </t>
  </si>
  <si>
    <t>Dr. Alison Green recently led the design of the world’s first marine protected area network aimed at minimizing climate change impacts on coral reefs in Papua New Guinea—a model that is being used around the world. Key to the design is reef resilience, a revolutionary concept devel- oped by the Conservancy and partners that involves identifying and protect- ing areas where coral reefs are most likely to resist bleaching and other damage. Larvae from the resilient corals can then re-populate reefs destroyed by bleaching. It is one of the many strategies the Conservancy is pursuing, both on land and in the water, to help plants, animals, natural areas and people adapt to unavoidable effects of climate change.</t>
  </si>
  <si>
    <t xml:space="preserve"> Panama marks the southern end of the Forest Bridge of the Americas, a finger of forest that runs the length of Central America. Although 80 percent of these forests have been cleared, this verdant ribbon of habitat packs more than seven percent of the Earth’s species into less than half a percent of its land mass. Here, the Conservancy is working with conservation partners to implement forestry certification programs, improve fire management, establish payment for ecosystem services, and empower local growers to develop sustainable land-use practices. Over the next three years, these strategies will enable us to strengthen the management of 2.5 million acres of protected forests and certify an additional 100,000 acres under sustainable management.</t>
  </si>
  <si>
    <t>CORAL TRIANGLE</t>
  </si>
  <si>
    <t>The Solomon Islands, along with Papua New Guinea and much of Indonesia are part of the “Coral Triangle,” a region in the South Pacific that harbors more coral and reef fish species than anywhere else in the world. These reefs support the livelihoods of 126 million people and provide food for millions more. The Conservancy is facilitating the rapid expansion of marine protected area networks at 12 key sites, designed to be resilient to the effects of climate change, with a goal of protecting 12 million acres of near-shore marine habitat in the next three years. A Conservancy center in Bali is training 300 local people throughout the Triangle to effectively manage this expanded network.</t>
  </si>
  <si>
    <t>GREAT PLAINS OF NORTH AMERICA</t>
  </si>
  <si>
    <t>North America’s grasslands are rare, life-sustaining ecosystems that house a great diversity of plants and animals. Local partners such as the Malpai Borderlands Group are essential to the Conservancy's efforts to test innovative strategies and create the largest network of protected grasslands in the world: more than 63 million acres stretching across southern Canada, the Great Plains and northern Mexico. This comprehen- sive plan to protect North America’s most significant grasslands includes efforts to conserve several species of endemic birds that winter, migrate and breed within the Great Plains. Elsewhere, the Conservancy has also initiated programs in Argentina and Mongolia with the goal of conserving millions of acres of grasslands there.</t>
  </si>
  <si>
    <t>TROPICAL FORESTS AND CLIMATE</t>
  </si>
  <si>
    <t xml:space="preserve"> The Conservancy is a leader in developing conservation projects that benefit the climate by storing carbon in tropical forests. In places like Belize, Bolivia and Brazil, U.S. companies—including General Motors, American Electric Power and Texaco—have invested in these forest carbon projects in order to offset their carbon emissions. Building upon our continued forest conservation and restoration work on the ground, the Conservancy is working with partners to lay the groundwork for a global market that invests in the carbon stored in tropical forests. Such a market has the potential to channel unprecedented funding toward the protection of forests—bringing benefits to plants, animals, local communities and the climate.</t>
  </si>
  <si>
    <t>TO THE DISTRIBUTOR</t>
  </si>
  <si>
    <t>Xerox is not in the timber business; it does not cut trees. Instead, it relies on an array of companies in its supply chain to deliver the paper that has been one of the mainstays of Xerox’s $16 billion international business. In 2006, the Conservancy launched a multi-year project with Xerox to create a series of science-based tools, practices and systems that enable the company’s paper suppliers to more confidently source forest products in ways that pro- tect forest ecosystems. By incorporating ecological criteria more explicitly into the company’s purchasing decisions, the partnership aims to improve land-use practices in Brazil, Canada, Indonesia and the United States.</t>
  </si>
  <si>
    <t>TO THE CONSUMER</t>
  </si>
  <si>
    <t xml:space="preserve"> According to the FSC label on the Van Slykes’ new patio furniture, the wood was processed at the SumaPacha facility in La Paz, Bolivia. The company exports a fair amount of hardwood from the Bolivia Sustainable Forest Management Project (BOLFOR II), which in turn assists SumaPacha. A joint effort among the Conservancy, the U.S. Agency for International Development, and the Bolivian government, BOLFOR II is a decade-long project to strengthen Bolivia’s forestry sector—the harvesting of timber and the manufacture and export of wood-based products—as a means of protecting the country’s threatened forests. The Conservancy’s Eco- Enterprises Fund also provided a loan to SumaPacha.</t>
  </si>
  <si>
    <t>CLIMATE CHANGE POLICY</t>
  </si>
  <si>
    <t>In the United States, the Conservancy is working to pass national climate change legislation and enact regional initiatives that include mandatory caps on emissions, funding to help fish and wildlife adapt to climate change, carbon crediting programs that encourage land conservation, and restoration efforts that minimize carbon levels in the atmosphere. On the global stage, the Conservancy is working with partners to inform and shape a new inter- national climate change agreement that involves all major carbon-emitting countries, includes incentives to reduce emissions from deforestation, and supports conservation strategies to help people and nature adapt to the inevitable impacts.</t>
  </si>
  <si>
    <t>CARIBBEAN BASIN</t>
  </si>
  <si>
    <t>Andros Island is the largest yet least-developed island in the Bahamas archipelago. With the help of Shawn Leadon (p. 32) and other local part- ners, the Conservancy completed a rapid ecological assessment in 2006 that uncovered a previously unknown haven on the island’s west side for baby sea turtles and sharks, as well as a number of endangered species. Efforts are underway to protect this site by creating one of the largest marine protected areas in the Caribbean. Across the Caribbean Basin, the Conservancy is working to protect more than 10 million acres of marine and coastal habitat.</t>
  </si>
  <si>
    <t>FROM THE FOREST</t>
  </si>
  <si>
    <t>In Indonesia, an estimated 70 percent of timber exports are illegal, costing the country $3.7 billion a year in lost revenue. In 2006, The Nature Conservancy and others helped timber giant Sumalindo achieve FSC certification of the company’s 670,000-acre forest concession in East Kalimantan, on the island of Borneo. It is now the largest FSC-certified block in Southeast Asia. The Conservancy also has worked with Indonesian stakeholders to develop and field test a new wood legality compliance standard, which enables an independent auditor to verify the legality of an Indonesian forest product destined for the export market.</t>
  </si>
  <si>
    <t>ATLANTIC FOREST OF SOUTH AMERICA</t>
  </si>
  <si>
    <t>The Atlantic Forest once stretched across 330 million acres of Brazil, Argentina, and Paraguay. Today, although 93 percent of this moist tropical forest has been cleared, its fragmented remains still harbor nearly as much biological diversity as the Amazon. The Conservancy is working to restore this habitat by providing incentives for large-scale conservation, such as forest easements and carbon credits, and implementing a billion-tree reforestation effort. To supplement these conservation strategies, the Conservancy supports a variety of eco-friendly small businesses, such as Rosali Cordeiro Eurich’s co-op, to create “buffer zones” around parks and other protected areas.</t>
  </si>
  <si>
    <t>AFRICAN GRASSLANDS AND SAVANNAS</t>
  </si>
  <si>
    <t xml:space="preserve"> The vast grasslands and savannas of East Africa were the birthplace of humans. These largely intact landscapes support many species that have lived there for thousands of years, including the richest concentrations of large mammals left on Earth. The Conservancy has helped build the institutional capacity of land trusts in Kenya and Tanzania that will enable conservation of private lands. Together with partners such as the African Wildlife Foundation, the Conservancy is working to keep remaining migratory corridors open for animals and ensure that conservation delivers benefits for local people such as the Maasai.</t>
  </si>
  <si>
    <t>YANGTZE RIVER</t>
  </si>
  <si>
    <t xml:space="preserve"> Flowing from the Tibetan Plateau to the East China Sea near Shanghai, the Yangtze is often referred to as China’s “Mother River.” Here, the Conservancy is working with the Chinese government and others to influence the construction and operation of 12 planned hydropower dams in order to minimize the ecological damage they pose. The Conservancy is also working with the government to develop and implement a conservation plan for the entire watershed. This effort will integrate both sustainable development of the river’s hydropower potential and conservation of its most critical stretches.</t>
  </si>
  <si>
    <t>The Gulf of Mexico spans 600,000 square miles, three countries—the United States, Mexico and Cuba—and a variety of habitats. The Conservancy and its partners have already protected three million acres in this region, but coastal and offshore infrastructure, commercial and residential development, overfishing and pollution continue to threaten these valuable ecosystems. With an eye toward protecting another two million acres, we are now working to restore sea-grass beds, oyster reefs and wetlands by buying out fishing permits, managing freshwater inflows, and working with communities to develop sustainable harvest strategies.</t>
  </si>
  <si>
    <t xml:space="preserve">Millions Pledged for Islands Conservation </t>
  </si>
  <si>
    <t>The Global Environment Facility, the world’s largest environmental funding body, proposed $100 million to help Pacific island nations cope with climate change and promote sustainable devel- opment. Part of that proposal is $6 million directed to the Micronesia Challenge, a landmark conservation initiative in the northern Pacific to effectively conserve 30 percent of marine resources and 20 percent of ter- restrial resources by 2020. The Nature Conservancy has pledged $3 million to the effort, and is working closely with partners to implement the Micronesia Challenge on the ground.</t>
  </si>
  <si>
    <t>CALIFORNIA AND NORTHWEST BAJA CALIFORNIA, MEXICO</t>
  </si>
  <si>
    <t>Southern California has the highest population density of the five Mediterranean regions. It also has the most land and waters under protection—a phenomenal achievement considering the extreme development pressure. In the Mediterranean habitats of southern California and northwest Baja California in Mexico, the Conservancy is focused on maintaining connectivity among fragmented habitat patches by protecting key private lands that provide linkages and buffers to protected public lands. In the next three years, our goal is to protect an additional 600,000 acres here.</t>
  </si>
  <si>
    <t>Landmark Debt-for-Nature Swap in Costa Rica</t>
  </si>
  <si>
    <t xml:space="preserve"> The Nature Conservancy and Conservation International brokered the largest-ever debt-for-nature swap under the Tropical Forest Conservation Act. Under the deal, the United States will forgive $26 million in debt owed to it by Costa Rica. In turn, Costa Rica will spend the $26 million to conserve tropical forests in six areas—sites chosen from a blueprint of conservation gaps that the Conservancy helped create for Costa Rica.</t>
  </si>
  <si>
    <t>a message from the president</t>
  </si>
  <si>
    <t>2006 Annual Report global reach, local results</t>
  </si>
  <si>
    <t>We are very proud of what we accomplished this past year. Among other things, it was the first year that our total revenues exceeded $1 billion. But a focus on the numbers can obscure the scope, depth and impact of our conservation achievements in 2006. What is more important is how that money produced outstanding conservation results using increasingly effective approaches. A handful of examples sheds light on what we achieved. The Nature Conservancy was instrumental in persuading the Global Environment Facility (GEF), a creation of the World Bank, to earmark $400 million to strengthen national park systems in developing nations. Our team also convinced the GEF to set aside $10 million to help 35 developing nations conduct scientific assessments of their biodiversity resources, based on our “Conservation by Design” methodology. The Conservancy worked with fisherman and government regulators and became the first private organization to purchase Pacific trawling permits and boats for conservation purposes. This trawler buyout off the coast of central California will help aid the recovery of depleted fish and other marine species in a 3.8-million -acre swath of ocean habitat. And it is one step toward turning a struggling commercial fishery into a more sustainable economic enterprise. We helped achieve a major victory for tropical forest conservation by facilitating one of the largest-ever debt-for-nature swaps, a vehicle through which the United States will cancel debt owed to it by the biodiversity-rich, but resource-poor, nation of Guatemala in return for the Guatemalan government committing $24.4 million for protection of its tropical forests. Similarly, Conservancy experience and resources helped leverage conservation commitments by island nations in Micronesia to protect more than 200,000 square miles of marine areas—an area larger than the state of Florida. These efforts were nurtured by a $3 million pledge by the Conservancy that was matched by Conservation International. As a result of this “Micronesia Challenge,” island leaders will protect 20 percent of their terrestrial and 30 percent of their marine resources by 2020. And in an unprecedented coordination among 11 of our state programs and several partners, we completed a complex 280,000-acre acquisition from International Paper that will conserve significant areas of freshwater and forest habitat in the United States. While advancing this on-the-ground progress, we also designed a 10-year conservation goal that will be rolled out in the coming year. The 2015 Goal, as it’s called, is derived from an extensive analysis of the world’s major habitat types by our staff scientists, working in collaboration with scientists from around the world. The goal commits us in the next 10 years to roughly doubling the conservation successes we have achieved in the past 50. Such an ambi- tious undertaking will demand that we continue to develop the kind of high-impact strategies described above. Setting our sights on this global goal has also increased our commitment to people—local people, indigenous people and whole communities that rely on the world’s oceans, forests, grasslands and rivers to sustain them. Our experiences are proving that it is those closest to the land and water who are eagerly taking the steps to find solutions that balance the needs of people with nature. This report highlights just a few of the stories of people working with the Conservancy to preserve their cultural and natural history and their ways of life. One of the hallmarks of The Nature Conservancy is its commitment to continuous improvement. We take pride in our accomplishments, but we won’t rest on our laurels. While we are proud of what we achieved this past year, we intend to do better next year—and in all the years that follow. Although we certainly hope our revenues continue to rise, what is most important is that we accomplish ever more conservation for every dollar you give. Thank you for your commitment to our global mission.</t>
  </si>
  <si>
    <t>I worked in construction when I was younger, and I can’t help being reminded of the similarities between building and the way The Nature Conservancy works. Both require continuous planning, and both begin with a solid foundation and a blueprint for success. The Conservancy, with 55 years of conserva- tion success, has a strong foundation upon which to build the future; the 2015 Goal serves as our blueprint for success. We have spent much of this last year developing global conservation plans that will guide our conservation action. In 1998, when I joined The Nature Conservancy’s board, I was struck by the fact that no other organization in our field has so continually challenged itself to work at larger and larger scales to protect Earth’s natural diversity. Now, in order to achieve our global mission, we have taken on the 2015 Goal—a goal we are uniquely able to accomplish. Achieving this milestone means we will “go to scale ”—to use a business term—to protect the most critical places in five essential habitats around the globe: marine, freshwater, grassland, desert and forest. You have seen our success with this approach—working across borders to protect large, functioning natural systems—in projects like the complex deal that we negotiated with International Paper this past year, which preserves forests throughout the Southeastern United States and Wisconsin. We are moving up to a global perspective in other habitats as well. For instance, in many of our 100 marine conservation projects around the world, we have begun to apply strategies that are applicable at multiple scales, using market incentives such as submerged land rights, purchasing and retiring trawling gear and fishing permits, and promoting better-managed, financed and resilient marine protected area networks that balance ecosystem and human needs. We are also working on some of the biggest rivers on Earth: China’s Yangtze, the Mississippi, the Amazon and the Zambezi in Africa. Our freshwater expertise, which is found throughout the organization, has created unique partnerships with industry and government agencies, including the Army Corps of Engineers. We are well-prepared for the task of protecting these mighty rivers and other freshwater habitats. In all of these places, our accomplishments take place on the ground or in the water, and they add up to tremendous local results that, over the long term, address the global challenges before us. As I think of the work ahead of us, I know we will continue the building effort the Conservancy began 55 years ago. Like growth strategies in any business, this will require a high tolerance for risk, but risk that is managed by the scientific rigor and pragmatic business sense that have become the hallmarks of the Conservancy. To achieve the 2015 Goal, we will rely on the help and collaboration of a variety of partners, as we have throughout our history. We will strengthen and maintain important relationships with governments, both local and national, businesses, other NGOs and the communities of people who live where we work. The strength of our abilities and our foundation of people and science will get us to the goal. We are in this for the long haul, and we hope you are right there with us as we build the future of conservation—for today and for generations to come.</t>
  </si>
  <si>
    <t>The Micronesia Challenge</t>
  </si>
  <si>
    <t>Willy Kostka has high hopes for the future of his native Pohnpei, a small island in the Federated States of Micronesia. The Pohnpei he envisions is a place where conservation and development go hand in hand and benefit the island’s people. Kostka is making this vision possible as executive director of the Micronesia Conservation Trust, a key partner organization established with support from The Nature Conservancy. Kostka’s accomplishments in island-based conservation earned him a 2006 Pew Fellowship, the world’s most prestigious award in marine conservation. Now, Kostka has set his sights on the Micronesia Challenge—a bold pledge by several Pacific Island nations to conserve 30 percent of their nearshore marine resources and 20 percent of their forests by 2020. By working to create a protected areas network across Micronesia, Kostka is making his vision for Pohnpei a reality on the ground and in the water. micronesia challenge “There are just so many things I love about this place. I love the people and the complex culture. I love the fact that the island is only 129 square miles and yet there are at least seven languages spo- ken here and just as many or more dialects. We also have the old language, which is recited in our chants, songs and dances, and the high language that is still spoken today—I am very proud to be able to speak it and will teach it to my children. I love the pristine environment, healthy ocean habitats teeming with all sorts of fish and marine animals, some of the greenest forests one has ever seen. I love the traditional land and resource management practices, and a complex agrofor- estry system that has allowed Pohnpeians to continue to cultivate the same lands for close to 2,000 years. “The Micronesia Challenge is by far the biggest thing that’s happened in Micronesia since our ancestors first landed on these islands. The Pacific Islands have some of the most spectacular landscapes and natural resources in the world. Yet we have some of the most finite, fragile and threatened systems. We are also one of the most under-resourced regions in terms of financial and technical capacity. And so what we lack in resources, we have to make up for in innovation. “My hope—and goal—is that Pohnpei and the rest of the Micronesia region are going to serve as a model of sustainable development for the rest of the world. We, and our children’s children, are going to be able to live in peace with our lands and seas comfortably. This is my dream.”</t>
  </si>
  <si>
    <t>climate change</t>
  </si>
  <si>
    <t>Climate change is making headlines worldwide. While the stories often point to carbon emissions from automobiles and electricity generation as the primary cause of our warming climate, they often do not mention that deforestation accounts for 20 to 25 percent of these heat-trapping gases. Sandra Brown knows these figures well: She helped calculate them while conducting pioneering research on the role of forests in the carbon cycle. Now a senior scientist at Winrock International, a nonprofit, Brown recently co-led a study with the Conservancy in 11 Northeastern U.S. states to determine how much carbon could potentially be stored by activities such as reforestation or changing forest management. The study’s findings will serve as a resource for the states that agreed in 2005 to adopt mandatory reductions of carbon emissions as a part of the Northeast Regional Greenhouse Gas Initiative. The Conservancy advocated for the signing of the initiative. “When people refer to ‘carbon sequestration’ in forests, they are talking about one of two kinds of projects. One is taking lands that currently do not have trees on them and planting trees. As trees grow, they take in carbon dioxide from the atmosphere through the process of photosynthesis and store it in the wood, the leaves, the roots and the soil. When people walk through a forest, they’re kicking litter on the floor and the dead wood and all these things—that’s all car- bon dioxide. It all represents carbon dioxide that was in the atmosphere at one time and was fixed either through deliberate planting or by allowing or assisting natural regeneration. “The other is what we call ‘avoiding deforestation,’ maintaining the carbon supply on the land. When you deforest, you cut the trees down and you burn them, or leave them to rot, and they add the carbon dioxide back into the atmosphere. So if you could stop that, you would essentially be holding the carbon on the land and not allowing it to go up into the atmosphere. In some situations, it can be quite cost-effective. “Of course, there are added benefits to carbon sequestration, such as protecting biodiversity and preventing soil erosion. Just doing carbon sequestration and changing land use and land practices is not going to solve the problem of climate change. But at least, I would say, it could buy some time—20, 30 or 40 years to give power plants and power-generated systems more time to be redesigned, to move away from fossil fuels.”</t>
  </si>
  <si>
    <t>natural capital</t>
  </si>
  <si>
    <t>Nature lovers understand the inherent value of a clear river, a verdant forest. Gretchen Daily is taking this idea a step further, asking: What’s the monetary value of that forest or river in terms of its ability to offset global climate change, clean drinking water, mitigate floods, prevent soil erosion or supply other benefits, and how can we capture that value and factor it into decisions? Daily, a Stanford University biologist, has been at the forefront of research and thinking about this concept of “ecosystem services.” Quantifying the value of these benefits was once only theoretical. But today, with the Natural Capital Project, a partnership between Stanford University, World Wildlife Fund (WWF) and The Nature Conservancy, theory is turning into practice. Building on pioneering work of the Conservancy and WWF, the project is engaging decision-makers worldwide—from the community level on up—to recognize the value of natural capital and reward its good stewardship, adding a persuasive economic rationale to aesthetic and ethical arguments for conserving nature. A major goal of the project is to make conservation attractive and commonplace—and, above all, relevant to people in their day-to-day decision making. Right now, conservation is seen typically as a cost—and a cost that most people can’t really afford. Yet what we’re showing through our proj- ect is how conservation is absolutely essential to maintaining human well-being and to the supply of many of the ecosystem benefits we enjoy today. And second, that all societies—whatever their institutions and however ‘developed’ they are, however wealthy or poor—do depend critically on nature. If, in our project, we’re successful, we will make investing in nature attractive and a normal part of business by looking at ecosystems, in part, as capital assets. “What we’re aiming to do is make natural capital concepts operational, so that we’re actually making change and not just talking ideas. For example, one of our strategies is to develop new tools and approaches that let people actually measure the value of natural capital around them, and the ecosystem services flowing from it—with an initial focus on climate stabilization (through carbon sequestration) and on hydrologic services of water purification, basic water provision and flood control. Related to that, we’re developing tools to implement policy changes and bring new financial mechanisms to bear that would allow consumers of ecosystem benefits to actually pay for them. This way, conservation would work for people on the land—they would invest in the preservation of vital natural capital.”</t>
  </si>
  <si>
    <t>local results, global reach</t>
  </si>
  <si>
    <t>“Like politics, all conservation is local. While we in state chapters are focused on local results, these results can, and very often do, have global impacts. The Nature Conservancy’s 2015 Goal, a commitment to protecting Earth’s major habitat types, has made all of us who work in state chapters even more aware of the global reach of our efforts. It has energized our staff and members alike. This has been particularly true in the Maryland/DC Chapter this past year. “The landscapes we seek to protect—includ- ing the forests of Maryland and the Chesapeake Bay—take on added significance when placed in the context of the 2015 Goal. This new directive tells us that we need to preserve a place such as Nassawango Creek, for instance, not only for its value to Maryland but also for its global impor- tance. The wooded landscape along Nassawango Creek hosts a large number of migratory bird species during their biannual North American treks. We have protected 10,000 acres of this corridor. This contributes to the Conservancy’s global objective of safeguarding the temperate mixed broadleaf habitat type, as well as protect- ing a group of animals—migratory birds—that are in decline. “The Nassawango also is a tributary that flows to the Chesapeake Bay. The Bay is not just a natural marvel of the Eastern seaboard; it is also the larg- est estuary in the United States, making it a key marine and estuarine priority of our global goal. “My colleagues throughout the United States are discovering similar connections between their chapters’ conservation achievements and positive global results. The Great Plains states are doing work that is informing our conservation of grass- lands in Venezuela. The innovative strategies to protect fisheries off the California coast, such as creating protected areas and buying fishing rights, have applications in the Asia-Pacific region. Freshwater conservation is moving forward in China and South America using lessons learned from rivers throughout the United States. “We are emboldened by the added dimension of the 2015 Goal, for we now recognize that our work within our borders has significance beyond our borders. Protecting the varied landscapes of Maryland is a reward in its own right; knowing that our efforts also have lasting global value pro- vides us with even greater inspiration to continue our work.”</t>
  </si>
  <si>
    <t>John Tomlin</t>
  </si>
  <si>
    <t>“Some years ago, I started looking at why we couldn’t establish a business model that merged the goals of for- profit and nonprofit organizations in a manner that made both more productive. It was important to do it in a way where the for-profit side achieved market rates of return and the nonprofit was leveraging its core mission. I was thinking: ‘I could work harder, make more money so I could give more of it to philanthropy, or, I could step back from what I know in venture capital and try to apply those skills to change how money is flowing into solving conservation issues.’ What became clear to me was that if we were dependent on philanthropy alone to solve all of our conservation problems, then there would never be enough money aggregated fast enough to save all the critical habitats under pressure around the world. We needed a way to build a profit motive into nature, so that we could access the capital markets to address some of these issues. “Forestland in America is worth more for development than it’s worth in timber values these days. It occurred to me that if I could buy a piece of land, and The Nature Conservancy could buy the development rights associated with it, then I could run it as a sustainable forest and make a competitive return. In this way, the Conservancy could leverage its mission by preserving the forest from future fragmentation for development without buying the whole thing. That was my ‘light bulb’ moment. It is a very elegant solution that, in my mind, is the first time we really brought capitalist investment structures to conservation in a formal way.”</t>
  </si>
  <si>
    <t>conservation exchanges</t>
  </si>
  <si>
    <t>True, the states of Arizona, Colorado and Idaho are half a world away from Mongolia. But in terms of habitats, they all share something in common: large swaths of grasslands. Unfortunately, in the United States, Mongolia and other places around the globe, grasslands are rapidly disappearing. To address this problem, conservationists from Mongolia and the United States are exchanging information and techniques in a hands-on program that puts each group onto the other’s home turf. Recently, conservationists from Mongolia toured grasslands in Arizona, Colorado and Idaho to learn more about The Nature Conservancy’s conservation approach. Similarly, Conservancy staff members are studying how the mostly nomadic Mongolians have maintained grasslands for thousands of years by grazing goats, camels and cattle. “They come here to look into their future, and we go there looking into our past,” says Chris Pague, a Conservancy ecologist. Exchanges among conservationists and community leaders in the many places the Conservancy works are becoming more commonplace. Leaders representing the Coordination of Indigenous Organizations of the Brazilian Amazon traveled to British Columbia to meet with First Nations representatives and learn more about the sustainable management of timber and fisheries in the Great Bear Rainforest. As a matter of course, the Conservancy’s Great Rivers Partnership brings conservationists together around common issues related to Brazil’s Paraguay- Paraná River, China’s Yangtze River and the United States’ Mississippi River.</t>
  </si>
  <si>
    <t>sustainable farmer</t>
  </si>
  <si>
    <t>Abraham Lincoln, when he was a young lawyer, once gave legal advice to John Franklin’s ancestors about their farm in central Illinois. In all, six generations of Franklins have lived here, and today John Franklin and his extended family own this same farm. But throughout the region, nearly 160 years of intensive agriculture—row crops, fertilizers and herbicides—have harmed the Mackinaw River, which flows alongside Franklin’s farm. To protect the river’s life and the family’s livelihood, Franklin is turning his 250-acre farm into a model of sustainable agriculture. His childhood friend and local farmer Tim Lindenbaum is running this “demonstration farm,” where farmers and others can learn about creating natural buffers and other techniques that improve water quality. The Nature Conservancy, which signed a 10-year cooperative agreement with the family, is helping to guide this work, which ideally will be adopted by other farmers living along the Mackinaw. Agriculture is the world’s largest industry. Sixty- six percent of the Upper Mississippi River basin is devoted to agriculture. High levels of nutrients such as phosphorous and nitrogen, commonly associated with agricultural runoff, are effectively removed by wetlands. Although wetlands constitute only 5 percent of the land in the conterminous United States, they are home to 31 percent of plant species, and provide food or nesting for half of North American bird species.</t>
  </si>
  <si>
    <t>protecting the worlds ocean</t>
  </si>
  <si>
    <t>"As one strategy among many to protect ocean and coastal resources, marine protected areas (MPAs) have emerged as an effective conservation approach that also preserves livelihoods. As it does on land, The Nature Conservancy has helped create numerous protected areas in the sea, including one of the world’s largest in the Coral Triangle in the West Pacific. With assistance from the Conservancy and World Wildlife Fund, and two local NGOs, Bestari and Kahati, the government of Berau, Indonesia, created a 1.2-million-hectare MPA containing the second highest level of coral biodiversity in the world (the first is in the Raja Ampat Islands in eastern Indonesia). Local involvement in the creation of this MPA has been unprecedented: the Berau District" Government is the first local government ever to establish its own MPA. MPAs carry varying degrees of protection: Some are sanctuaries where extractive activities are off limits, while others sustain scientific research and recreational uses, like tourism and the sustainable use of marine resources. Science, policy and partnerships are prov- ing to be key elements to the effective management of MPAs. In parts of the Coral Triangle, for example, the fishermen themselves monitor and enforce the guide- lines and restrictions, recognizing the importance of sustaining their marine resources over the long term.</t>
  </si>
  <si>
    <t>gulf coast rescuer</t>
  </si>
  <si>
    <t>The catastrophic hurricanes of 2005 battered human and natural communities along the Gulf Coast. Many scientists believe that more consistent funding for conservation and restoration could have helped mitigate the loss of more than 200 square miles of Louisiana’s coastal wetlands. As recovery efforts continue, The Nature Conservancy and many other organizations are banding together to shape the future of coastal conservation on the Gulf. Of paramount importance is the effort to reconnect the Mississippi River to the Delta, which is one of the keys to a better ecological future for the region, according to Robert Twilley. Twilley is the director of wetland biogeochemistry and a professor in the Department of Oceanography and Coastal Science at Louisiana State University, and he’s an important partner in the Conservancy’s own ongoing Gulf Coast recovery efforts. The Gulf Coast is home to a rich array of wildlife, including nesting waterfowl, migratory songbirds and sea turtles. The region provides 20 percent of the United States’ commercial fishing harvest. The Conservancy has worked here for more than 40 years to restore and sustainably manage forests, grasslands, marshes and coasts. It is working to secure major federal funding for coastal wetland restoration.</t>
  </si>
  <si>
    <t>venture conservationist</t>
  </si>
  <si>
    <t>The fast-paced world of venture capital investing has not diminished the deep connection to nature that John Tomlin formed while growing up in the Appalachian foothills of South Carolina. Eventually, Tomlin found a way to integrate his conservation ideals with his business interests by founding Conservation Forestry, LLC, a conservation-oriented timber investment group. This innovative merger of philosophies has succeeded on a grand scale. By syndicating $110 million of private equity to a $383 million land purchase from International Paper, Conservation Forestry helped The Nature Conservancy complete the single largest private land conservation sale in the history of the South. Besides allowing 280,000 acres of forest in 11 states (including Wisconsin) to remain sustainable working forests, the deal protects ecologically sensitive areas from harvesting.</t>
  </si>
  <si>
    <t>A pioneer fisherman</t>
  </si>
  <si>
    <t>Geoff Bettencourt is the fourth generation in his family to fish the waters off California’s central coast. He’s fished any number of ways, including trawl fishing. With trawl fishing, fishermen drag weighted nets along the ocean’s bottom, capturing desirable commercial species—and everything else in the net’s path. Bettencourt, however, has agreed to abandon trawl fishing and sell his permit to The Nature Conservancy as part of a new conservation approach. He will instead fish in more sustainable ways that he hopes will be equally profitable. By making this change, he’s risking both his financial future and his reputation. Bettencourt is a pioneer among his fellow fisherman and his next move is being watched with great interest in this tight-knit community.</t>
  </si>
  <si>
    <t xml:space="preserve">FORESTS Southeastern United States </t>
  </si>
  <si>
    <t>The largest financial commitment in Conservancy history: with the Conservation Fund and others, a $383 million purchase from International Paper covering 280,000 acres of forest in 11 states. Protected: 500-year-old bald cypress trees in Virginia and North Carolina, inland maritime forests along Georgia’s Altamaha River, and the headwaters of two wild rivers in Wisconsin. About 44 million acres of privately owned forestland will be sold in the United States over the next 25 years, making private equity investments from groups like Conservation Forestry a critical protection strategy.</t>
  </si>
  <si>
    <t>central coast of california</t>
  </si>
  <si>
    <t>California’s offshore banks, kelp beds and underwater canyons sustain a dazzling array of species, including seabirds, seals, dolphins, whales and tuna. In a recent fishing season, West Coast trawlers landed 50 million pounds of target groundfish and discarded 46.6 million pounds of “by-catch.” The trawler-buyout program is one innovative strategy among many that the Conservancy’s Global Marine Initiative uses to benefit marine life and local economies.</t>
  </si>
  <si>
    <t>innovative merger of philosophies has succeeded on a grand scale. By syndicating $110 million of</t>
  </si>
  <si>
    <t>history of the South. Besides allowing 280,000 acres of forest in 11 states (including Wisconsin)</t>
  </si>
  <si>
    <t>helped The Nature Conservancy complete the single largest private land conservation sale in the</t>
  </si>
  <si>
    <t>private equity to a $383 million land purchase from International Paper, Conservation Forestry</t>
  </si>
  <si>
    <t>to remain sustainable working forests, the deal protects ecologically sensitive areas from harvesting.</t>
  </si>
  <si>
    <t>message from othe chairman</t>
  </si>
  <si>
    <t>2005 Annual Report nature for life</t>
  </si>
  <si>
    <t>The Nature Conservancy’s most important work often begins with a simple conversation. This past year we spoke with—and more importantly, listened to—many people living in the places we are striving to protect: ranchers, farmers, fishermen, indigenous people, landowners, business leaders and heads of state. These dialogues help us gain perspective and important information that lead to action and improve our ability to protect these places. I was reminded of the importance of dialogue during a recent trip to China where we had the unprecedented opportunity to talk with top Chinese business leaders and government officials. Just as China is a growing force in the global economy, its use of natural resources both inside and outside its borders is growing, affecting life throughout the world. Our discussions with Chinese leaders about how to further expand successful joint projects in forest conservation and sustainable development were constructive and forward looking. But the highlight of this visit was the development of a new working relationship and a Memorandum of Understanding we signed with a group of Chinese chief executive officers who have formed a new nongovernmental organization focused on environmental protection. Already we are seeing what can be achieved in places like China. In Yunnan Province and on the Yangtze River, we are working with Chinese agencies on projects that protect watersheds while providing for the needs of the people living there. Both of these projects are viewed as models for future conservation in that country. As we expand our work in Asia, Latin America, the Caribbean and North America, we are continually refining our conservation vision and articulating our plans for future conservation. We are an ambitious organization, always challenging ourselves to do better and do more. We are also an organization that knows that to be successful in achieving visionary goals, we must rely upon sound science and deliberate planning. And as any organization that hopes to remain relevant in a changing world, we must continue to have honest and, at times, tough conversations internally and externally. In my tenure as chairman, I have witnessed a stronger commitment to transparency and oversight, the establishment of new policies, internal controls and processes that should help strengthen and protect our reputation for integrity. Further, we implemented a complete review and restructuring of our Board of Directors that has made the Board more accountable and more effective. Some of these changes were made in response to issues identified during a two-year inquiry by the Senate Finance Committee, whose final report on the Conservancy capped a challenging period for us. It is clear that not everything we tried succeeded, and on occasion we made mistakes, in spite of good faith efforts and significant conservation goals. Following the inquiry, we have made great strides to strengthen our organization, and we realize that continuous improvement in areas such as governance and accountability requires ongoing diligence and review. To the credit of everyone associated with the Conservancy, members of the Senate committee praised us for our rigorous internal review, the extensive changes resulting from that review, and the high standards of ethical conduct and organizational efficiencies we maintain; indeed, it noted that the Conservancy might serve as a good model for other nonprofits. Most significant of all, throughout this period, our conservation efforts actually expanded significantly. We should be very proud of what we have accomplished this past year. Because of your efforts and generosity, our revenue reached an all-time high in fiscal year 2005 and we were able to increase our investment in conservation projects around the world, including many close to home. The rate and pace of our investment in conservation outside of the United States, and the sources of its funding, are challenging issues for us, but we will meet them head on, with guidance from a special committee of our Board of Directors chaired by our vice chairman, John Morgridge. With substantial input from this committee, with your help, and with a continued focus on open dialogue and transparency, I have every confidence that our conservation work will be more global and even more productive and innovative in the year ahead. Thank you for your commitment to this work, and please share with me your ideas about how we can work more collaboratively to help protect the remarkable natural world around us.</t>
  </si>
  <si>
    <t>message from our president</t>
  </si>
  <si>
    <t>a message from the president. Effective conservation requires a global perspective, one that uses the best available science to assess where and how to take action to protect the diversity of life on Earth. But ultimately, much lasting conservation is local. That is to say, the conservation of Earth’s most ecologically important places can be accomplished only with the active engagement and support of those whose lives and livelihoods are dependent upon them. We at The Nature Conservancy recognize the intrinsic link between conservation and human welfare. Increasingly, therefore, we seek to deepen understanding of how healthy, fully functioning ecosystems provide the best hope for ensuring the well-being of people. We believe the promise of these projects will unlock the will and resources of governments, international agencies, the business sector and the broader charitable community to participate in conservation at the scale that is required. Large-scale conservation projects—projects that are large enough to sustain natural processes over the long term—now define The Nature Conservancy’s work. Here are just a few examples of the significant strides we have made in the past year: • In the Great Bear Rainforest along the central coast of British Columbia, we are working with local environmental groups, the forest industry, the provincial government and First Nations to help conserve 21 million acres of temperate rainforest. • The Great Rivers Project is focusing on three of the world’s major watersheds—the Upper Mississippi, the Paraguay/Paraná in Brazil and the Yangtze in China—with the goal of finding ways to conserve freshwater habitats and accommodate human needs and sharing that knowledge with others. • Our Global Marine Initiative is working with local communities, national governments and other conservation organizations—such as World Wildlife Fund and Conservation International—to create a shared strategic approach for marine protected areas throughout the world. • And in the forests of the southeastern United States, where the legendary ivory- billed woodpecker was rediscovered this year after decades of presumed extinction, our local programs are working with partners to restore thousands of acres in the Big Woods of Arkansas. But within all of these large-scale efforts are tales of inspiration on a human scale—stories that connect people and place—in terms that are personal, intimate and moving. Within our larger marine work, for instance, Paul Lokani, of Papua New Guinea, says he’s protecting coral reefs and restoring fish stocks in Kimbe Bay “to build a future” for his son, Jeremy. Victor Fung, a prominent Hong Kong businessman, relates how a trip to our unique project in China’s Yunnan Province reconnected him with his broader cultural heritage and “made me a conservationist,” as he put it. And Jean Harris, a retired school teacher in Southern California, speaks to the tonic as well as the importance of permanence and continuity that places like Ormand Beach provide. “We’re restoring history,” she says. In an extraordinary year, when extreme forces of nature affected the lives of so many, it’s reassuring to look back from an institutional perspective and see a year of achievement, of people taking astonishing action to protect a natural world that ensures our physical and our spiritual well-being. This work can only be accomplished with the help of you and our supporters. Thank you for your contributions to our global mission and our shared future.</t>
  </si>
  <si>
    <t>Bob Wilson: changing the nature of conservation</t>
  </si>
  <si>
    <t>Bob Wilson’s $100 million challenge grant—the single largest gift to conservation by an individual—has benefited hun- dreds of The Nature Conservancy’s projects around the world. This generous matching-grant program encouraged donors to extend their giving beyond state boundaries and to increase giving to conservation projects outside of the United States. Since 1998 the Conservancy has received almost 1,000 gifts that qualified for a matching grant. The Wilson Challenge reached its $100 million limit on December 9, 2005, sooner than expected due to the tremendous generosity of the Conservancy’s donors and supporters. Bob Wilson likes a good challenge. Well known for his success as a Wall Street investor, Bob is also a generous philanthropist, who has launched sizeable challenge grants for his favorite charities, including The Nature Conservancy. Bob joined the Conservancy’s South Fork- Shelter Island chapter on Long Island in 1962 and was an avid supporter of land acquisition as a way to protect natural areas. In the 1990s Bob began working closely with Conservancy presidents John Sawhill and later Steve McCormick to help move the organization forward and raise the sights of donors and staff alike. This vision saw the Conservancy expanding its work beyond land acquisition and into freshwater and marine conservation, as well as working across state boundaries and outside of the United States. Bob’s desire to advance the organization’s global mission led him to create the Wilson Challenge. He saw the challenge as an opportunity to encourage donors to think beyond their own backyards. His initial $10 million challenge grant launched in 1998 was so successful in raising money for Conservancy projects, that over the past seven years, he increased his challenge tenfold to $100 million. Bob hopes the success of the Wilson Challenge will inspire others to come forward with similar challenges. Given the number of projects that have benefited from the Wilson Challenge, it will take years to understand the full impact of this challenge on the Conservancy’s work around the world. Almost a quarter of a billion dollars has been mobilized to achieve The Nature Conservancy’s mission. Thank you Bob for your love of nature and your vision for conservation.</t>
  </si>
  <si>
    <t>Victor Fung</t>
  </si>
  <si>
    <t>Victor Fung is group chairman of Li &amp; Fung Group of Companies, chairman of the Hong Kong Airport Authority and co-chair of The Nature Conservancy’s Asia Pacific Council. He and his brother William Fung were named Businessmen of the Year by Forbes Asia in 2005. Yunnan made me a conservationist. Here, four great rivers of Asia—Yangtze, Mekong, Salaween and Irawaddy—come within miles of each other. For six days, from Lijiang to Shangri-La, we traveled hundreds of kilometers crossing these rivers and beneath countless snow-capped peaks. Here, among limestone cliffs, ancient trees and pristine streams, you feel transported back a thousand years to the world of our master poets and painters. As you walk through the villages, you see that many, if not most of Asia’s people, still depend directly on nature for their food, shelter, firewood and medicines. They survive by utilizing the only resources available to them: the natural world. So The Nature Conservancy will focus on ways to protect and restore the Yunnan’s forests and rivers to maintain biodiversity and help the people living here. The Chinese are the proud inheritors of the world’s oldest civilization. We did not get here by accident. We got here by recognizing that our actions today affect the generations yet to be born in this great land. This “long view” is who we are as Chinese. Confucius said, “If you think in terms of a year, plant a seed; if in terms of ten years, plant trees; if in terms of 100 years, teach the people.” Helping to create this harmony between people and nature around the world, I believe, is The Nature Conservancy’s very Chinese mission.</t>
  </si>
  <si>
    <t>nature is life</t>
  </si>
  <si>
    <t>At the dawn of the 21st century, the nature of conservation has changed and a new dialogue is emerging: Conservation today is about conserving lands and waters for people, rather than protecting nature from people. The future of the human species, and all of Earth’s other species, is dependent on a healthy planet and the life-sustaining systems that provide the clean air, water, food and shelter that both people and wildlife need to thrive.The mission of The Nature Conservancy is to preserve the plants, animals and natural communi - ties that represent the diversity of life on Earth by protecting the lands and waters they need to survive. This mission speaks to the need for a global and local focus. The Conservancy’s work is evolving, and its commitment to people and community is deepening. In the pages that follow, you will find first-person narratives by people whose lives are deeply intertwined with the natural world and who, in turn, are directly affected by local conser - vation efforts. Their stories demonstrate the human relationship with nature and the role conservation plays in building hope for the future, sustaining ways of life and improving human well-being. These people are protecting places they care about, the places upon which they depend. They are protecting places for themselves, their communities and their children and for all of the species found there. In other words, nature for life.</t>
  </si>
  <si>
    <t>GLACIAL RIDGE NATIONAL WILDLIFE REFUGE, MINNESOTA</t>
  </si>
  <si>
    <t>Prairies, which once dominated America’s heartland, have been rapidly disappearing across the United States—largely because of conversion to agriculture. Currently, only 1 percent of Minnesota’s original prairies remain. The new Glacial Ridge National Wildlife Refuge, which encompasses 24,000 acres of Nature Conservancy property, provides protection to this vulnerable habitat while giving a boost to the surrounding communities. Nearby farmers are cultivating prairie plants and selling the seeds for restoration activities at the refuge, and the local economy is already seeing the benefits of increased nature-based tourism. Bill Montague is county commissioner for Polk County in Minnesota and was actively involved in the creation of the Glacial Ridge National Wildlife Refuge. I think the prairie is gorgeous—a field of grain waving in the wind, the migration of birds on the Mississippi Flyway, the wildflowers after a long, cold winter. The biggest challenge here is the balance between agriculture and the environment. You don’t have to look too far to see what we’ve done to the landscape, and some of it is not very pretty. We don’t want to stop progress, but we need to do it with the environment in mind. We have to be careful of soil erosion, fertilizers, herbicides— anything that drains into the ditches will be in the rivers very shortly. Fortunately, the restoration efforts that are taking place here will ensure us quality water for generations.</t>
  </si>
  <si>
    <t>Samaná Bay, Dominican Republic</t>
  </si>
  <si>
    <t>Here, on the eastern shore of the Dominican Republic, the river meets the sea. The Rio Yuna, beginning far away in the lush tangle of the Cordillera Central and its companion Rio Barracote, flows into the blue of Samaná Bay, making it one of the Caribbean’s richest estuaries. Humpback whales, endangered sea turtles, manatee and large populations of fish, oysters and shrimp rely on the bay—as do the people living here. Fifteen thousand families depend on its bounty, but the waters no longer provide as they did once. Overfishing of the bay, and diversion and damming of the Yuna and Barracote, have caused fish populations to plummet. The Nature Conservancy, with local partners and the government, is working to restore the estuary’s deli- cate mix of freshwater and marine ecosystems while helping local communities to meet their basic needs. Through the development of a Conservation Area Plan for Samaná Bay, the Conservancy is helping to strike a balance between conservation and sustainable economic development.</t>
  </si>
  <si>
    <t>Gondwana Link, Australia</t>
  </si>
  <si>
    <t>During the last century, the “clearing movement” in southwestern Australia had a goal to convert a million acres a year of native bush into farms. This massive land conversion destroyed and fragmented wildlife habitat, isolating plant and animal populations. Nevertheless, the region remains one of the most biologically rich in the world, and a new movement is under way to preserve and restore it. The Gondwana Link combines the efforts of five grassroots Australian organizations with support from The Nature Conservancy and cooperation with business, agriculture and government. The intent is to connect existing national parks and reserves with new private and public conservation lands, creating, one day, an unbroken band of protected bush for more than 620 miles.</t>
  </si>
  <si>
    <t>I saw the bird...</t>
  </si>
  <si>
    <t>yunnan province, china</t>
  </si>
  <si>
    <t>Why the Conservancy works here: The community-based Alternative Energy Program of Southwest China, expanded with the help of The Nature Conservancy, aims to improve the lives of the rural poor and protect biodiversity while reducing deforestation within Yunnan Province. Who lives here: Millions of rural poor, who live on small farms and in villages, share the landscape with red pandas and Yunnan golden monkeys. Most of the medicinal plants used in Chinese medicine come from Yunnan Province. What the Conservancy is doing: We are introducing solar heating, micro-hydropower, bamboo housing and biogas-greenhouse units to Yunnan communities. The Conservancy’s biogas stoves, powered by methane gas from biodegradable waste materials, have been a great success.</t>
  </si>
  <si>
    <t>love stories from the desert</t>
  </si>
  <si>
    <t>In this thirsty landscape, life has always depended upon its scarce water. Cuatro Ciénegas, a rare desert oasis in Mexico’s Chihuahuan Desert, is home to small communities where generations have used the water for crops, livestock and other needs. But in recent years, over- use has harmed this fragile ecosystem. With the help of The Nature Conservancy and the Mexican government, the community of Cuatro Ciénegas is now protecting its precious resource through conservation. Today, the topaz-colored pools and their rare desert creatures are rebounding to life. And people are benefiting as well: The Conservancy is helping farmers implement new techniques both to save water and earn farmers much more from their harvests.</t>
  </si>
  <si>
    <t>Cuatro Ciénegas, Mexico</t>
  </si>
  <si>
    <t>Why the Conservancy works here: Cuatro Ciénegas is one of several desert spring ecosystems remaining in North America and is now part of a global network of protected areas. Who lives here: Scattered communities share the 200,000-acre valley with the rare desert freshwater pools that harbor rare plants and animals. What the Conservancy is doing: The Nature Conservancy has worked with local partners to gain a water concession from a nearby farm co-operative, protecting the water levels in the freshwater pools while still providing enough irrigation so nearby farms can prosper. This conservation effort also helps the economy of the nearby town of Cuatro Ciénegas, as the pools are a popular tourist destination.</t>
  </si>
  <si>
    <t>a way of life</t>
  </si>
  <si>
    <t>In the long shadow of the Rocky Mountains, the rivers and valleys that make up the 10-million-acre Crown of the Continent are home to ranchers and grizzly bears alike. Journalist and explorer George Grinnell first gave this rugged and remote area its name in the late 1800s. The region extends from the Blackfoot River in Montana, along the spine of the Rockies, past the jagged peaks of Glacier National Park and into the giant black cotton- wood forests of Canada’s Elk River Valley. Large, unbroken ranches that existed for generations in the region are disappearing as rapid development spreads across the West, cutting off crucial wildlife corridors for migrating animals.</t>
  </si>
  <si>
    <t>VALDIVIAN COASTAL RESERVE, CHILE</t>
  </si>
  <si>
    <t>Why the Conservancy works here: About three-quarters of Chile’s forests have been logged, destroying the homes of entire wildlife communities, while also threatening the livelihoods and traditions of local and indigenous communities. Who lives here: The region encompasses the traditional lands of a rich indigenous culture, as well as an incredible wealth of wildlife, including one of the world’s largest woodpeckers, the word’s smallest deer and 4,000-year-old alerce trees. What the Conservancy is doing: The Conservancy is working with both local and international partners to restore the area to its original splendor. We are also analyzing satellite images to guide scientists in reforestation and global climate change projects.</t>
  </si>
  <si>
    <t>BIG WOODS, ARKANSAS, UNITED STATES</t>
  </si>
  <si>
    <t>Why the Conservancy works here: Millions of acres of virgin forest were destroyed throughout the South due to extensive clearing between the 1880s and mid-1940s. Today, less than 10 percent of Arkansas’ original forested wetlands remain. Who lives here: The Big Woods is also known as the Amazon of North America due to the amazing variety of plants and animals it harbors, including 265 species of birds, 200 black bears and 132 species of fish. What the Conservancy is doing: We first began working in the Big Woods in 1982, and have preserved more than 120,000 acres through our work with partners, acquisitions and conservation easements.</t>
  </si>
  <si>
    <t>rivers, sea and mountains all come together</t>
  </si>
  <si>
    <t>For generations, the people of Chile’s Valdivia region have looked to the rainforests along the southern coastline for sustenance. But decades of deforestation and neglect have decimated large areas, shrinking resources that the communities rely on for their livelihoods, food and medicine. In the spring of 2005, The Nature Conservancy and our partners inaugurated the new 150,000-acre Valdivian Coastal Reserve. The Conservancy and the World Wildlife Fund are working closely with neighboring fishing villages and indigenous communities to ensure that their traditional land uses remain part of the overall conservation strategy while promoting compatible local economic development.</t>
  </si>
  <si>
    <t>Crown of the Continent, Montana and Canada</t>
  </si>
  <si>
    <t>Why the Conservancy works here: Recreational and residential development has fragmented the landscape, ending a way of life for many ranchers while locking wide-ranging animals like grizzly bears into increasingly smaller habitats. Who lives here: The Crown is made up of a patchwork of public and private lands where communities of working ranchers and private landowners live with grizzlies, lynx, wolves and moose. What the Conservancy is doing: In collaboration with private landowners, government agencies and our partners in Canada, the Conservancy has helped protect more than 250,000 acres in the Crown.</t>
  </si>
  <si>
    <t>creating harmony between people and nature</t>
  </si>
  <si>
    <t xml:space="preserve"> In Yunnan Province, millions of people rely upon wood for cooking, heat- ing and housing. But as the forests are being depleted, so are wildlife and the health of the rural poor. Lung disease from smoky fires, and soil erosion and polluted waterways from deforestation make life even harder. China’s sheer size makes its “local” issues global. That is why The Nature Conservancy is working with China’s central and provincial governments and Yunnan communities to find solutions—such as solar heating and biogas stoves—that benefit people and nature alike.</t>
  </si>
  <si>
    <t>building a future for my son</t>
  </si>
  <si>
    <t>Coral reefs support a multibillion-dollar worldwide fishing industry, providing jobs for millions of people who live in coastal areas. Reefs also supply food for people and are home to countless plants and animals. But lowland logging, rapid growth, and cyanide and dynamite fishing are placing this fragile world in jeopardy. The Nature Conservancy is working around the world to protect threatened marine environments, including Kimbe Bay in Papua New Guinea. The sapphire waters of this aquatic treasure host at least 860 species of fish and exquisite coral gardens.</t>
  </si>
  <si>
    <t>Ormond Beach, california</t>
  </si>
  <si>
    <t>Over the years, urban sprawl has consumed much of America’s Pacific coastline. Fortunately, the stretch of white sand and salt marshlands of Ormond Beach will forever remain a natural haven for humans, migratory birds and countless other critters, thanks to the collaborative efforts of conservationists, individuals and the local community. The Nature Conservancy’s next goal is to restore Ormond’s wetlands and connect them to other protected areas to create the largest continuous coastal wetland in all of Southern California.</t>
  </si>
  <si>
    <t>Message from the president</t>
  </si>
  <si>
    <t>2004 Annual Report Conservation that works</t>
  </si>
  <si>
    <t>Annual reports give us the opportunity to report to you, the people who support us and make our work possible, on recent achievements. But the work we do far exceeds the capacity of these pages to tell our story. This past year, The Nature Conservancy was involved in hundreds of projects in 28 countries and every U.S. state. Although we can’t tell you the whole story within this report, we hope the following pages give you a sense of the extraordinary conservation results you have helped achieve and the significant progress we are making in conserving “the diversity of life on Earth.” Common threads run throughout these projects by way of a commitment to Conservation by Design, our science- based planning process. We take on each project at a scale large enough to ensure the viability of whole systems, often across political boundaries, whether along the Upper Mississippi or in the heart of the Maya Forest, and we craft a variety of effective tactics to accomplish tangible, lasting results. An annual report is also an opportunity to look ahead, to lay out ambitions for the future and to assess what it will take to realize those ambitions. In the coming year, we will be telling you about a far- reaching goal that looks ahead to 2015. This goal commits all of us who form part of the Conservancy’s large community to a bold vision: conserving places that represent at least 10 percent of every major terrestrial, marine and freshwater habitat on Earth. Look for more information from us in 2005 about this goal and our plans for taking action. This will be the first time in our history that we have set ourselves to a long-term, organization-wide goal. In connection with the 2015 goal, we will implement a set of measures that enable us to track progress at the project and overall organizational levels, as described in the introduction on page 4 . Just as important, these measures will give us the means to evaluate what works and what doesn’t, and to make quick improvements from what we learn. Planning is good, but planning that leads to action is what matters. In British Columbia, we have already joined environmental groups, the forest industry, the provincial government and First Nations in a remarkable project to conserve 21 million acres of the largest intact temperate rainforest in North America. I had the privilege of visiting this breathtaking landscape last summer and was deeply moved by the vast spaces, the grandeur of the landscape and the richness of wildlife—wolves, bears, salmon and orcas in abundance. I was also inspired by the groundbreaking agreement reached among groups that have long been adversaries, and the hope that will allow First Nations communities to maintain their livelihoods and cultures by engaging in compatible, natural resource-based economic activity. On the other side of the world, our 2015 goal is revealing to us that many of the grassland and dryland habitats of Australia are at risk. Over the past several years, we have sent talented staff members to Australia to mentor and collaborate with emerging conservation leaders in that country. In nine short months, we have helped organizations like the Trust for Nature, Australian Wildlife Conservancy and the Bush Heritage Fund secure 652,000 acres of high-priority landscapes. Again, I was fortunate to witness the effectiveness of the work under way in Australia and to experience the power of our role as catalyst. Everyone I talked with, whether from a nonprofit group, a government agency or the business community, commented on what a powerful and effective ally The Nature Conservancy has been. The Nature Conservancy is about partnerships, and none are more valued or more welcome than those we share with all of you. As we reflect on the successes of the year just ended, we also look forward, with enthusiasm and excitement, to the work that lies ahead as together, we strive toward the 2015 goal. Thank you for an achievement-rich past year, and thank you for joining us as we turn our energies toward the future.</t>
  </si>
  <si>
    <t>message from the chairman</t>
  </si>
  <si>
    <t>Over the past several years, I have had the opportunity to visit many Conservancy projects in the United States and abroad, and most important of all, to meet many Conservancy people who are working in our state and country programs. It is a humbling and gratifying experience to stand in China’s Northwest Yunnan province and see how our collaboration with the Chinese government and local residents is ensuring the protection of this dramatically beautiful and biologically diverse place. It is awe- inspiring to see the vast scope of the wetlands in the Pantanal of Brazil and to know that this critical habitat is thriving in large part from the strong scientific expertise and collaborative partnerships the Conservancy’s Brazil program offers. It is equally inspiring to see cutting-edge projects in the United States on an ecosystem scale such as the Upper Mississippi River or some of our spectacular conservation sites in the Northern Forest. It has always been clear to me that the heart of the Conservancy rests with the state and country programs, which are so ably planned, funded and executed by staff, trustees, donors and volunteers around the world. In particular, the contributions of some 900,000 donors and volunteers who joined in our efforts in 2004 cannot be overstated. They are worldwide ambassadors; their commitment and varied talents are key to advancing the Conservancy’s mission. In my judgment, our staff, trustees, donors and volunteers are among the smartest, hardest working and most dedicated group of people in conservation today. This last year was marked with difficult challenges and great accomplishments. The public scrutiny we experienced was taxing but ultimately has strengthened our organization. Next to its people, the Conservancy’s most valuable asset is its reputation. To protect that reputation, we have taken a hard look at our management practices, policies and procedures and communication network and have invested the time and energy to ensure that every facet of the organization functions at the highest level of excellence. To help with these efforts, we have created a new position, Chief Compliance Officer, and Karen Berky has enthusias- tically taken on this role. Karen is a long-time Conservancy employee, an attorney and a respected member of the larger government relations community. Her insights about continuing to safe- guard and strengthen the Conservancy’s reputation as we fulfill its mission according to the highest ethical standards make interesting reading (see interview on page 30). 2004 was a year of great conservation accomplishments, some of which we have described in this Annual Report. They are your accomplishments, of which you should be very proud. I look forward to collaborating with you in the year ahead, confident that, together, we will pursue and fulfill our shared mission with renewed vigor.</t>
  </si>
  <si>
    <t>Caribbean Basin</t>
  </si>
  <si>
    <t>The Caribbean Basin is one of the world’s epicenters of biological diversity. It is also one of Earth’s most challenging wild places to protect and preserve. More than 115 islands and 28 nations, each with its own biology and culture, make up the Caribbean Basin. And across this vast and colorful swathe of land and sea, a multitude of threats encroach, from industry and cruise-ship tourism, to pop- ulation and urban sprawl, to incompatible agriculture and fishing. Conservation success in this unique and threatened area requires innovative science and collaboration—strengths the Conservancy is already using to effect positive change. In 2003 the Conservancy initiated the region’s first broad, science- based conservation assessment—in geographic scope, one of the largest ever undertaken. By 2004, the effort had produced the most comprehensive, seamless database ever assembled for the area, for the first time enabling conservation action on a scale that matches the enormous scope and diversity of the Caribbean. This state-of-the-art database incor- porates cutting-edge, satellite-based technologies that enable conservation planners to visualize, manipulate, and analyze high-resolution spatial data across broad areas. Designed to incorporate new information dynamically, the system allows flexible updates and provides strategic direction on-the-fly—a departure from past plans based on static maps and rigid strategies. The Conservancy and other organizations involved in the Caribbean Assessment are now sharing their database, results, and tools at no cost with any local parties —governments, tourist associations, industry, other conservation organiza- tions—that are committed to applying these tools for noncommercial purposes. These arrangements have enabled the Conservancy to pursue partnership opportunities and form new alliances with national governments across the Caribbean. By working with scientists and government officials from Haiti and the Dominican Republic, the Conservancy is developing the first comprehensive conservation blueprint for Hispaniola, an island shared by the two nations. Although Haiti and the Dominican Republic share a watershed and other ecological linkages, they have never before partnered on conservation. Similarly, the Jamaican government is using ecoregional assessment maps to revise the plan for its system of national protected areas, paying new attention to the variety of ecosystems in the area as well as opportunities for ecological connectivity. In the Virgin Islands, the Conservancy is working with the British Virgin Islands National Parks Trust to significantly expand its network of marine protected areas. The resulting network will serve as a model for managing marine protected areas throughout the region. In addition, the Conservancy is working with the U.S. Virgin Islands Department of Agriculture and the U.S. Forest Service Legacy Program to protect 2,300 acres of coastal woodlands, dry tropical and moist forests on St. Croix, U.S. Virgin Islands.</t>
  </si>
  <si>
    <t>Maya forest</t>
  </si>
  <si>
    <t>Stretching from Mexico’s southern Yucatan Peninsula throughout Belize and into northern Guatemala, the Maya Forest is the largest contiguous tropical forest in all of Mexico and Central America. It’s also the largest tropical forest in the Western Hemisphere after the Amazon, home to jaguars, howler monkeys, and hundreds of rare and unusual birds and plants. But natural wonders are not the only treasures the Maya Forest holds. Mysterious ancient Maya cities peek through the forest canopy, reminding visitors of the storied civilization whose descendants still inhabit the fringes of the forest. In this unforgettable place, lush forests and remnants of an ancient culture confront a frontier economy dominated by slash-and-burn agriculture and poorly managed extraction of natural resources. Using innovative strategies that are models for conservation elsewhere, The Nature Conservancy is working across three nations to protect and manage the Maya Forest’s natural and historic resources. For 15 years, the Conservancy has been working with partners in Guatemala, Belize and southern Mexico to plan and execute conservation actions in the Maya Forest. Today, an alliance of partner organizations is completing the first comprehensive, long-term conservation plan for the entire region. This plan will focus on protecting the Maya Forest’s remaining natural habitat and encouraging conservation-compatible use of natural resources. The Conservancy has teamed with local conservation groups and government agencies to acquire places that reflect the Maya Forest’s natural and cultural value and implement on-the-ground conservation approaches. These places include more than 22,000 acres in Guatemala’s Sierra del Lancandón National Park and nearly 400,000 acres of critically threatened lands in Mexico’s Calakmul Biosphere Reserve. Working with the Conservancy, six U.S. and Canadian energy companies are investing $5.8 million to develop a pilot program that will measure how much carbon is absorbed and stored by Belize’s Rio Bravo tropical forests. Partners seek to reduce carbon emissions by approximately 2.65 million tons over 40 years, helping to alleviate global warming and creating a model for programs elsewhere. With other partners, the Conservancy is creating a water management plan that will abate agricultural threats while allowing the community to use Rio Bravo’s New River Lagoon, the deepest body of fresh water in Belize. The Conservancy also works with local organizations to strengthen designated parks within the Maya Forest that are not protected effectively. The Conservancy provides technical support to local organizations to define their strategic vision, implement management plans and train local people as park guards and stewards. This approach has proven particularly effective in Guatemala, where governmental conservation capacity is limited.</t>
  </si>
  <si>
    <t>global conservation that works</t>
  </si>
  <si>
    <t>We’ve learned that protecting Earth’s last great places takes both heart and sound science. In the past five decades, the Conservancy has grown and evolved into an enterprise recognized around the world for sophisticated, science-based strategies. Using Conservation by Design—a planning methodology we’ve refined over the past 10 years—we assess the ecological value and priorities of each location we seek to protect. We also determine which tools—from conservation easements and large-scale ecological assessments to debt- for-nature swaps and community-based restoration projects—suit a project’s needs. We’ve learned that lasting results require dedicated and diverse partners and funding sources. Wherever we work, we engage others in our mission— government and nongovern- ment organizations; businesses and nonprofits; conservation groups and citizens; scientists and farmers; ranchers and fishermen. From the banks of the Upper Mississippi to the Solomon Islands—wherever people depend on ecologically important land for their livelihoods—we collaborate with local communities to protect their rights while we preserve critical habitat. And in addition to soliciting private donations, we seek public funding for our large-scale efforts. We’ve also learned that conservation achievements can and must be measured—but not just in dollars and acres. Today we rely on a broad array of measures that tell us how well our methods are working, where we can improve and what we can adapt to other locations. We assess these measures on every project and across the broad, ecologically defined areas we seek to protect. With four other conservation organizations—Conservation International, World Wildlife Fund, Wildlife Conservation Society and the African Wildlife Foundation—we’re working to establish a conservation audit process that can be used to assess the effectiveness of all conservation projects. The shared standards and processes that emerge from this partnership will guide all our work in the future. Everything the Conservancy has learned about conservation that works confirms our belief that the right tools, in the hands of the right people, lead to lasting results. In the pages that follow, we present some of the projects that illustrate our philosophy, our methods and our progress in 2004 and some of the people—inspired, skilled, dedicated—who make conservation work.</t>
  </si>
  <si>
    <t>Department of defense partnership</t>
  </si>
  <si>
    <t>To visit the Maya Forest is to experience time as the ancient Maya did— complex, nuanced, reflecting the lasting connection between people and Earth. It begins the moment one arrives, on a tiny landing strip surrounded by verdant forest. “Suddenly you feel the presence of something beyond time,“ says Andreas Lehnhoff. “Although their civilization declined more than a thousand years ago, the spirit of the ancient Maya endures.” Lehnhoff has spent his entire public and private career working to preserve and protect this mystical world of lush forests and historic monuments. Starting in the 1980s, he volunteered for a local nongovernment organization, Friends of the Forest. Later, as executive secretary for Guatemala’s newly created protected areas agency, he helped increase parklands to account for 18 percent of the country, part of which were reserves where local people could harvest forest products, including allspice, gum and ornamental palms, in a manner that is compatible with conservation practices. When he first came to work for the Conservancy, Lehnhoff focused mainly on the Maya Forest—an experience that deepened his appreciation of the extraordinary value of this area that spans Belize, Guatemala and Mexico. Now, as managing director for the Conservancy’s Mesoamerica/Caribbean region, he seeks to develop and share successful conservation approaches on a broad scale. Lehnhoff knows conservation is working when others embrace Conservancy goals and methodology. The Conservancy’s approach to preserving cultural heritage, developed in the Maya Forest and based on the organization’s biodiversity model, has already been adopted in Guatemala, Nicaragua and the Dominican Republic and is under consideration for use in South America and by UNESCO at World Heritage Sites worldwide. Such sharing represents some of the best work of the Conservancy, Lehnhoff believes, and inspires conservation that, like the spirit of the Maya, will outlast the Conservancy’s work in any single country. “We are like migratory birds,” Lehnhoff says. “We land and help with work and know-how, then fly on to our next destination—leaving tools for lasting stewardship in local</t>
  </si>
  <si>
    <t>Conservation profile: Richard Jeo</t>
  </si>
  <si>
    <t>For a relatively young man, Richard Jeo thinks a lot about legacy. “Sometimes you hear people talk about how beautiful a place used to be,” he says. “I don’t want to go back to Andros Island or the highlands of the Dominican Republic years from now and have people say to me, ‘You had a chance to save these islands, and you didn’t do anything.’” When Jeo sees the chance to make a difference in conservation, he seizes it. “As a kid, I grew up in rural eastern Oregon, and I loved the outdoors,” he says. ”But I’d read about the history of places, and some- times the reality I found would feel wrong—big agricultural spreads instead of grasslands in eastern Oregon; big animals that were once everywhere in the world, dwindled to a few in Africa—I knew things should be different.” That sense of the natural world’s fragility led Jeo to change careers from computational neuroscience to conservation. He’s worked as research director for the Cheetah Conservation Fund as well as for Round River Conservation Studies and the University of Namibia. Now he’s director of the Greater Caribbean Basin Ecoregional Assessment for the Conservancy. “We’re doing 35 ecoregions at once—and we’re saving money, working quickly, and putting information into the hands of people who make policy,” he says. “For example, with information we’ve provided, the Jamaican government is revising its protected area plan and asking the right questions: Are we representing every area of biodiversity? Are these areas connected? Are they viable?” After working with other conservation organizations, Jeo is clear about how the Conservancy is different. “People here deliver long-term results,” he says. “Describing our work can seem boring, because the science is so complex, the deals so multilayered, but our scientists and managers are the best in the world at navigating that complexity to get things done.”</t>
  </si>
  <si>
    <t>This year the Conservancy adopted an ambitious and transforming 10-year conservation goal that will drive us to work at a more global scale and in every variety of landscape. Wherever we work, we will pur- sue strategies tailored to three main types of habitat: terrestrial, freshwater and marine. In all of these places, the Conservancy looks for opportunities Yangtze River Basin, China Solomon Islands Great Bear Rainforest, Canada Upper Mississippi River Katahdin Forest, Maine Caribbean Basin Pantanal, Brazil Valdivian Coastal Range, Chile to share science-based strategies, tools and lessons learned across diverse landscapes. The map on these pages illustrates a few examples of places where the Conservancy is working in similar habitats to protect, restore and preserve lands and waters around the world. For instance, the Conservancy’s experience from working in coniferous forests in northern Maine is helping to inform its conservation strategy in other coniferous forests. The knowledge gained from developing an ecoregional plan for the Caribbean Basin is guiding ecoregional planning in other areas. And, lessons learned from restoring and managing large floodplain rivers in Brazil, China and the United States will help shape plans for other large floodplain river basins.</t>
  </si>
  <si>
    <t>CONSERVATION PROFILE: Guatemala, Belize, Mexico</t>
  </si>
  <si>
    <t>Location: Guatemala, Belize, Mexico Description:More than six million acres of lowland jungle, comprising both moist and dry forest ecosystems as well as freshwater ecosystems. Threats Forest fires, incompatible agricultural practices, illegal logging, road and dam construction, oil exploration and drilling, unplanned development, looting of cultural resources, water pollution caused by agricultural runoff, growing human population Partners Defensores de la Naturaleza (Guatemala), Consejo Nacional de Areas Protegidas (Guatemala), Instituto de Antropologia e Historia de Guatemala, Programme for Belize, Pronatura Peninsula de Yucatán, Comisión Nacional de Areas Naturales Protegidas (México), Secretaría de Ecología del Estado de Campeche (México) Priorities • With partners, create a comprehensive tri-national conservation plan to imple- ment concerted, joint action. • Provide permanent protection for parks. • Work with local communities to improve farming practices and to create sustain- able livelihoods. • Expand ecotourism to benefit local communities. • Monitor freshwater quality in key areas to provide input for planning and implementation. • Promote fire management practices to protect key ecosystems.</t>
  </si>
  <si>
    <t>Conservation profile: Major U.S. military bases and key flight corridors throughout the United States</t>
  </si>
  <si>
    <t>Location: Major U.S. military bases and key flight corridors throughout the United States Description: Portions of the Department of Defense’s more than 25 million acres of land and numerous flight corridors, plus surrounding lands, in every type of terrain and ecosystem, from prairie to desert to wetlands. Threats Unplanned development and fragmentation and loss of habitat Partners U.S. Department of Defense, U.S. Fish and Wildlife Service, National Park Service, Bureau of Land Management, U.S. Forest Service, state and local governments, national outdoor recreation groups, and many national and local conservation organizations Priorities • Work with military, government and non government groups, and community partners to protect high-value habitat near military testing and training sites and underneath critical low-level military flight corridors. • Campaign to increase congressional funding for the buffering program from $12.5 million in 2005 to at least $60 million in 2006 and establish annual funding of approximately $100 million thereafter to reap the full benefits of the program.</t>
  </si>
  <si>
    <t>Conservation profile: Caribbean Basin</t>
  </si>
  <si>
    <t>Location: Caribbean Basin (28 countries) Description: Approximately 1.6 million square miles, including nearly 93,000 square miles in more than 115 islands and 3,400 rocky islets and cays. Threats Poorly planned tourism and development, unregulated fishing, unsustainable agriculture, urban sprawl Partners United Nations Environment Programme–Caribbean, World Resources Institute, University of South Florida and a variety of govern- ment and conservation organizations in Jamaica, the Bahamas, the U.S. Virgin Islands, the British Virgin Islands, the Dominican Republic, and Haiti Priorities • Continue to provide tools and data to national and regional conservation efforts in order to promote sound management decisions and large- scale conservation action. • Maintain a comprehensive Caribbean-wide information system that details the region’s biological diversity and socio-economic status. • Promote use of the database and related technological tools by offering free and open access to partners, managers, and stakeholders throughout the region. • Refine this toolkit to create a model for use in other areas.</t>
  </si>
  <si>
    <t>conservation that works: caribbean basin</t>
  </si>
  <si>
    <t>conservation that works In the Caribbean Basin, one of the world’s most threatened centers of biodiversity, sound science provides a framework for long-term conservation. On the basis of the first comprehensive ecological assessment of the region, the Conservancy has created a seamless biodiversity database that enables partners to share information and collaborate on a dynamic plan of action for the entire area. measures The Conservancy monitors the impact of conservation in the Caribbean by measuring success site by site. In Jamaica’s biologically important Cockpit Country, proposed as a World Heritage Site, scientists are measuring the health and integrity of conservation targets such as cave ecosystems and the giant swallow- tail butterfly. Results of this study will enable partners to plan and implement the best strategies for this site and other similar sites across the Caribbean.</t>
  </si>
  <si>
    <t>2003 Annual Report science action hope</t>
  </si>
  <si>
    <t>Conservation is challenging work. Nature, herself, challenges us to transcend our borders in favor of hers, to work at a more expansive scale and to learn more about the complex interaction of natural forces that determine our ecosystems. Similarly, we face the human challenges of economics, political borders and the welfare of local communities at our projects around the world. Fortunately, the Conservancy has a history of responding well to challenges of all kinds. The economic downturn we experienced last year forced some painful belt-tightening, but it also challenged us to be more effective in how we raise and use funds. Despite the recession, the generosity of individual donors enabled us to complete a five-year, $1.4 billion capital campaign in 2003. And, reflecting the increasing commitment to the global reach of our mission, donations to programs outside the United States nearly doubled over those of the year before, while contributions to domestic projects remained high. Last year we faced an unprecedented challenge in a series of media stories that questioned our conservation practices and governance. We faced the challenge head-on. We refuted what was inaccurate, but acknowledged and took swift action to correct mistakes we had made and strengthened policy to better guarantee consistent practices in all we do. It was a humbling experience, but we are a better, wiser institution for it. Despite these challenges, we continued to garner top ratings from groups like the American Institute of Philanthropy, that evaluate the efficiency and effectiveness of nonprofit organizations. And we accomplished landmark conservation at thousands of sites in some 28 countries. Furthermore, the conservation we and our partners undertook last year secured larger landscapes. It protected river and coastal systems, and it traversed borders to truly maintain the natural processes upon which we, our wildlife and our ways of life depend. We are proud of these achievements. In 2003, we also tapped talent through- out the organization to develop an ambitious 10-Year Goal that will guide us to the most important places, help us find the best partners and enable us to prescribe the right mix of conservation tools—some yet to be developed— to protect the “the last great places on Earth.” We also established a system to measure our true conservation success for the first time; it will launch in the year ahead. Not long ago, I found myself gazing across a landscape of rolling, sunburned hills that looked beguilingly like the coast of central California, where I am from. But I was on the other side of the planet in Komodo National Park, where the Conservancy is partnering with Indonesian park authorities and the local community on an ambitious and imaginative conservation effort. The visual similarity between these two places was startling, but I was struck by other, less visible links. In both places, the Conservancy and its partners have aimed high to protect vast natural landscapes and seascapes. On California’s central coast, we are buying key lands to head off development pressure and working with private landowners to maintain land uses compatible with natural features. At Komodo—within the epicenter of global marine diversity—we are helping to halt illegal “blast” and cyanide fishing. At the same time, we’re developing an ecologically sensitive, community-run mariculture operation to support sustainable and compati- ble economic activity. Both projects are finding common ground to preserve biodiversity while enriching the quality of life for local people. At Komodo, where blast fishing has been reduced by 90 percent, the immediate conservation of reefs and fisheries is remarkable. But for me the more hopeful, and long-term, reflec- tion of our success could be seen in the eyes of Komodo school children as they performed for a rapt group of villagers, young and old. Using colorful puppets of their own creation—Komodo dragons, dolphins, fishermen, even tourists—the children told a story they had written about the connection between a healthy natural environ- ment and their own economic well-being. As a “measure of success,” these young people’s efforts reflect the changing sentiments of the local community and its increasing commitment to conservation. In scenes like this, we are witnessing a wonderful transformation of the Conservancy. Steadfastly dedicated to our mission, we are building an inspiring momentum of innovation through competent risk-taking, increased collaboration and imaginative leveraging of resources. In a year of challenges and transforming events, I thank all those who supported us, expressed confidence in our work and dedicated themselves to our mission. As the late David Packard, founder of Hewlett-Packard and a staunch Conservancy supporter, said to me years ago, “Never look back. Celebrate your successes; learn from your mistakes; then move on. Get better. Do more.” Here we celebrate our recent success. Now, let’s get better—and let’s do more—because I can think of nothing more important for our collective future than “preserving the diversity of life on Earth.”</t>
  </si>
  <si>
    <t>a message from the chairmen</t>
  </si>
  <si>
    <t>The passage of another year in Conservancy history gives us an opportunity to address a topic of prime importance to the future of our organization: the preservation of core values amidst constant change. Over the life of The Nature Conservancy there will be many volunteer leaders. Some of us bring experience in conservation, others bring skills in business and management. Some are driven by love of a single place, the memory of which inspires us for a lifetime. Others are drawn by the desire to experience and protect many far-flung and diversely wonderful places from the Weir Preserve in Connecticut to Komodo National Park in Indonesia. What inspires all of us, however, are the people who are making conservation happen every day. Their passion has defined this organization for more than half a century, and it will remain the driving force behind our future success. The great strengths of the Conservancy are the consistency of its mission and values and its ability to attract people who share them. Chief executives change, board chairs come and go, strategies evolve under the influence of experi- ence and science, but values—a deep belief in the value of the natural world and the desire to protect it, a commitment to teamwork, a penchant for innovation and win-win solutions—remain the same. These values are much bigger than any one person associated with The Nature Conservancy. We simply steward them, much as we do the landscapes we seek to protect, only to pass them on to future generations of conservation- minded volunteer leaders—the people who will govern and lead the Conservancy through future challenges. In the history of any organization there will be many challenges, many defining moments. The Conservancy experienced one such moment in 2003 when The Washington Post scrutinized our practices in a critical and controversial profile. The Senate Finance Committee has also begun an inquiry into our practices as part of a wider review of land trusts. These events have prompted a thorough evaluation to ensure that our methods are consistent with our values as well as our goals, and that our procedures promote our policies effectively. We have already made a number of reforms and improvements in our policies and procedures, and this process will continue. In June, we convened an independent panel to evaluate what changes would make the Conservancy’s leaders even more effective in ensuring oversight, accountability and trans- parency in all of our activities. We’re already implementing some of the panel’s suggestions, and we look forward to working together to make further improvements. Our objectives are to strengthen our governance and bolster our culture of integrity. Looking forward, we will maintain our progress on improving oversight within our organization. Our reward will be in turning from governance to conservation—in the knowledge that rigorous administrative standards ultimately make our on- the-ground effort more targeted, successful and measurable. Strong, balanced governance will enable us to translate the bold 10-Year Goal just set by the board into real accomplishments around the globe. As we begin another year of strategically planned, scientifically guided, hands-on conservation, we’re optimistic about the future. The Conservancy has proven to be an organization that can set and achieve big goals ... adhere to a vision while delivering practical, lasting results ... attract committed leadership ... and take a good hard look at itself and come away from the experience even stronger. We will continue to strive to get it right, evaluating our policies and procedures to make sure they are as effective and transparent as they can be. And at the end of the day, we will measure our success in the real world, among the great places we seek to protect and the people who live and work in those places. That’s where you will find our proudest accomplishments and our enduring inspiration.</t>
  </si>
  <si>
    <t>parks in peril</t>
  </si>
  <si>
    <t>The Challenge: Since the late 1980s, UNESCO and individual countries in Latin America and the Caribbean have attempted to preserve important areas of biodiver- sity by designating them protected places, or “parks.” However, because many coun- tries lack funds for long-term preservation, most of these places have had little or no protection and are parks in name only, dubbed “paper parks” by conservationists. In addition, areas set aside as protected often are inhabited by people who rely on the forest and its animals for their livelihood. Intrinsically connected to the communities that surround them, these places require experienced management that is sensitive to both human and ecological needs. How We’re Making a Difference: Twelve years ago, with support from the U.S. Agency for International Development (USAID), the Conservancy founded the Parks in Peril program, dedicated to protecting the region’s biodiversity by saving its imperiled “paper parks.” The program pursues four goals. First, Parks in Peril works to establish onsite protection for high-biodiversity areas. It then aims to integrate protected areas into the economic and cultural life of the communities that surround them, educating local people about dangers to biodiversity and developing alternative livelihoods consistent with conservation. The program also works to create long-term funding mechanisms that sustain local management of protected places. Finally, areas protected by the program become living laboratories in which scientists can study the destructive forces that threaten biodiversity; their new knowledge can then influence change on a larger scale. Today, Parks in Peril is one of USAID’s most successful programs and provides financial support and scientific expertise to protect and manage more than 28 million acres of national park and other reserves in 37 sites across 15 countries in Latin America and the Caribbean. These areas are now protected from uncontrolled tourism, unsustainable forestry and conversion to agricultural land, and are managed by trained park guards—often recruited from local communities—preventing poaching, working with local inhabitants, monitoring threatened species and ensuring compliance with local regulations. In 2001, the Conservancy and USAID launched a $30 million initiative to renew Parks in Peril and expand it to eight additional protected areas covering 40 million acres. With this funding, the program, which gained new visibility at the 2003 World Parks Congress, will also be able to train managers of hundreds of additional natural sites and to expand its network of partner organizations, greatly improving the odds for enduring protection of natural areas in the region.</t>
  </si>
  <si>
    <t>kahuku ranch, hawaii</t>
  </si>
  <si>
    <t>The Challenge: On the Big Island of Hawaii, between 2,000 feet in elevation and the summit of Mauna Loa volcano at 13,000 feet, spectacular and diverse ecosystems converge. Mesic, wet and subalpine forests, alpine desert and lava flows host many forms of life found nowhere else on Earth, including dozens of rare and endangered Hawaiian birds and plants. One of the world’s largest, most active volcanoes and a prime location for volcano research, Mauna Loa is also a rich archaeological site, with ancient trails, religious features, home sites and other links to a Hawaiian culture dating back more than 700 years. These diverse resources face a variety of threats, from feral animals and invasive, non-native plants to development and subdivision. They also have attracted the interest of a diverse group of supporters, from conservationists and scientists to local Hawaiian communities looking to preserve links to their cultural heritage. Protecting land and water while allowing access to the site for human use will require cooperation among many entities and a flexible long-term conservation strategy. How We’re Making a Difference: To protect Mauna Loa’s natural habitat and historic value, the Conservancy partnered with the National Park Service to acquire the 116,000-acre Kahuku Ranch so that it could be added to Hawaii Volcanoes National Park. The acquisition, the largest private conservation purchase in Hawaii history, links conservation land owned by federal, state and private agencies to create 500,000 contiguous acres of protected habitat, expanding the land area of Hawaii Volcanoes National Park by nearly 50 percent. The Conservancy’s 8,000-acre Kona Hema Preserve is part of this protected territory. Kahuku Ranch, a sprawling natural wonder of lava flows, koa-`ohi`a forests, ancient Hawaiian archaeological sites and pasture lands, was purchased from a private estate in July 2003 for $22 million. Adding to federal funds previously secured by Hawaii’s congressional delegation, Congress appropriated $8.5 million toward the purchase in 2003, and the National Park Service reallocated $2 million from other projects. Federal support for the acquisition now totals $18 million. The Conservancy provided bridge funding to cover the remainder of the price. Once Congress appropriates the final $4 million, the Conservancy will be reimbursed and ownership of the property will be transferred entirely to the National Park Service. Placing the ranch within the park will help the Park Service manage threats to the land’s conservation, scientific and cultural value and deliver lasting results.</t>
  </si>
  <si>
    <t>East Kalimantan Province, Indonesia</t>
  </si>
  <si>
    <t>The Challenge: The Red River Valley in northwestern Minnesota was once a lush prairie. But as settlers claimed the land—extracting gravel, growing crops, grazing sheep and cattle—the prairies diminished. Today less than 1 percent of an estimated 15 million acres of tallgrass still exists, sustaining a remarkable abundance of life, from moose to butterflies. Here, the remaining prairie offers an unequaled opportunity to conserve and restore a unique landscape while improving water quality for nearby towns and reducing flooding in the Red River Valley. However, moving forward with a workable conservation plan is a complex process that requires balancing diverse interests and negotiating toward shared goals. How We’re Making a Difference: In 2000, the Conservancy purchased 24,132 acres in northwestern Minnesota, initiating the largest prairie and wetland restoration project in U.S. history and creating a large-scale experiment for conservation partnership. Working with local entities, the Conservancy plans to restore nearly 20,000 acres of the project site to grasslands and wetlands. Within 10 years, the resulting protected area—Glacial Ridge Preserve—will become a national wildlife refuge, providing habitat for prairie-nesting birds and threatened prairie plants and animals. Because Glacial Ridge is important to many communities—local residents, public and private landowners, government agencies, conservation organizations, scientists, recreational groups—collaboration is key to determining stewardship of the land. The Conservancy’s partners include the U.S. Fish and Wildlife Service, U.S. Geological Survey, Environmental Protection Agency, the University of Minnesota in Crookston, Audubon and Ducks Unlimited. With the Conservancy taking the lead, hands-on conservation work began in 2001. Goals include the restoration and long-term protection of more than 80 wetlands totaling 8,000 acres, and the conversion of 17,000 acres of agricultural land back into native prairie. To date, the Conservancy has replanted approximately 4,700 acres of native prairie and restored 50 wetlands. Short-term plans include leasing the unrestored property for sustainable ranching or agriculture while the Conservancy works with owners of surrounding land to develop strategies for compatible management and prairie reconstruction. Many tracts will be enrolled in a federal wetland reserve program; others will be protected from development through conservation easements. The Conservancy has already sold easements to one of its partners, the U.S. Department of Agriculture’s Natural Resources Conservation Service.</t>
  </si>
  <si>
    <t>greater yellowstone ecosystem</t>
  </si>
  <si>
    <t>The Challenge: For more than a century, Yellowstone National Park has been an icon of American conservation, a symbol of what investment and stewardship can do to preserve a landscape that is home to elk, bighorn sheep, bison, grizzlies and rare landscape features from geysers to historic rivers. But survival of the 2.2-million-acre park depends on what happens in an even larger landscape: the 27-million-acre Greater Yellowstone Ecosystem, as big as the state of Tennessee. In recent years, human settlement and development and a bewildering array of public and private entities—three states, two reservations, 20 counties, seven national forests, two national parks and three national wildlife refuges—all with a stake in preserving the area, have had to negotiate with each other. Protecting Greater Yellowstone means protecting one of Earth’s last remaining temperate ecosystems. Across this wide swath of human settlements, pasture lands, forests and federal parks roams the largest population of hoofed wildlife and big predators in the contiguous 48 states. Keeping nature intact in this vast and varied region is a high-stakes, larger-than-life task that must transcend biology to include both sociology and economics, balancing the needs of human beings with the imperative to protect an iconic, at-risk landscape. How We’re Making a Difference: Strategy, collaboration, good science— The Nature Conservancy’s Idaho, Montana and Wyoming chapters are investing all this and more to develop a conservation approach that will work to protect the landscape and honor the needs of ranchers, farmers and families. Guided by natural delineations of climate and geology, fire and flood and plants and animals rather than politically created boundaries of state, county or preserve lines, the Conservancy is identifying conservation threats, from unplanned residential development to riverside erosion, and developing solutions. In the long term, the Conservancy is focused on protecting the winter ranges that are home to wildlife, preserving migration corridors for large mammals and keeping the 12 rivers that originate in the area healthy and flowing. This painstaking, delicate work requires building strong relationships among many constituencies—from county governments to family ranchers—and developing solutions that work for all. In an equation of history, economics and conservation, achieving balance is both an art and a science.</t>
  </si>
  <si>
    <t>Chagres River Basin, Panama</t>
  </si>
  <si>
    <t>The Challenge: Each day, some 36 ships travel through the Panama Canal. To float through the locks, each ship requires approximately 52 million gallons of fresh water, most of which come from the steep upland tropical rain forests of the Panama Canal Watershed. This vital water source includes Panama’s Upper Chagres region, a half-million-acre area beginning just north of Panama City and home to the indigenous Embera people and communities of local farmers. Containing four of the six main rivers that feed the Panama Canal and provide drinking water for two nearby cities, the Upper Chagres region also encompasses 500,000-acre Chagres National Park. There, diverse species of flora and fauna abound, reflecting Panama’s unique ecological niche as a land bridge between North and South America. However, increasing demands on the watershed from agriculture, industry, cattle ranches and urban development threaten the unique creatures that call Chagres home—capybara, jaguar, mantled howler monkey and 560 species of birds—as well as the wildlife that Panama shares with countries to the north and south. How We’re Making a Difference: To preserve the Chagres River Basin as a source of fresh water and a healthy tropical forest habitat, The Nature Conservancy is using an innovative conservation strategy known as a debt-for- nature swap under the U.S. Tropical Forest Conservation Act. In these transactions, the U.S. government forgives part of a developing country’s hard-currency debt; in exchange, the country pays an equal or greater amount to in-country forest conservation. With a $1.1 million contribution of funds raised privately by Conservancy chapters, the U.S. government forgave $10 million of Panama’s debt. In exchange, the government of Panama will fund conservation in the Chagres River Basin in the amount of $10 million over the next 14 years. Funds will focus on the protection of Chagres National Park and watershed and establish a $10 million endowment for the area. The Chagres basin has been a Conservancy project for several years. With Panamanian partners, the Conservancy created the $25 million Ecological Trust Fund of Panama (FIDECO). Income from the fund finances Panama Park Service activities and provides small grants to nongovernment conservation</t>
  </si>
  <si>
    <t>Noel Kempff Mercado Climate Action Project, Bolivia</t>
  </si>
  <si>
    <t>The Challenge: Northeastern Bolivia is where Sir Arthur Conan Doyle purportedly found the model for the paradise he described in “The Lost World.” Here, at this intersection of five important ecosystems, jaguars and giant river otters share habitat with 620 bird species and many other rare or endangered plants and animals. Over the years, humans have left their mark by colonizing, logging and clearing for farms and ranches. The impact of lost forests reverberates far beyond Bolivia. When trees are cut down, they release carbon dioxide, a greenhouse gas associated with climate change. Preventing deforestation reduces the amount of carbon dioxide in the atmosphere. Threats to northeastern Bolivia have captured the attention of conservationists, local citizens, government agencies and corporations. Balancing the interests of such diverse groups over the long term will require exemplary levels of cooperation and an enduring commitment to the integrity of the land. How We’re Making a Difference: Public and private entities inspired by this spectacular place have formed a singular partnership that offers a model for public- private cooperation in the interest of the environment. In 2003, Harvard University’s John F. Kennedy School of Government awarded the first Roy Family Award, recognizing outstanding public-private partnerships working to protect the environment, to the Noel Kempff Mercado Climate Action Project. Together, the Conservancy, the Bolivian government, American Electric Power, PacifiCorp, BP and local conservationists and citizens are protecting 1.6 million acres in one of the world’s most biologically diverse areas. The largest effort of its kind, it is expected to prevent the release of 4.5 million tons of carbon during its 30 years. In 1997, the project used $1.6 million of its $9.6 million in initial funding to terminate logging rights on 1.6 million acres of government-owned land. With incorporation of that land into Noel Kempff Mercado National Park, the park grew from 2.2 million acres to 3.8 million acres. The project also encourages sustainable development by providing local people with alternatives to logging and land-clearing. Although this project will span 30 years, its impact will be felt in perpetuity through new conservation partnerships inspired by its example.</t>
  </si>
  <si>
    <t>New Conservation Measures and Audit</t>
  </si>
  <si>
    <t>The Challenge: As the conservation movement has grown and evolved, people are increasingly asking questions about its impact: How will we know we’re really protecting the things we say we will? And how will we know our results last? The complexity of conservation solutions and the long time frame required to see results have made answering these questions difficult. No major conservation organization has reliable methods or measures in places to assess the impact of its practices comprehensively—or to predict with confidence that its results will make a significant difference over time. How We’re Making a Difference: Over the past two years, a Conservancy team has been developing and testing tools to determine whether the Conservancy is achieving its goals, whether its results can be verified and how to report these results with credibility. Using the Cosumnes River Project in California and the Komodo National Park Project in Indonesia as case studies, the team discovered that many indicators of long-term conservation impact could be monitored, reported and fed into decision-making processes for future action. The team’s work has generated a universal set of tools to measure and audit conservation results at virtually any project. Starting in 2004, our new Conservation Measures and Audit Group will use these tools to track biodiversity status, monitor the effectiveness of particular conservation actions and emphasize learning and accountability across Conservancy projects. To increase learning and collaboration within the conservation movement, the Conservancy has joined with the World Wildlife Fund, Wildlife Conservation Society, Conservation International, African Wildlife Foundation and others to form the Conservation Measures Partnership. This effort is coordinated by Foundations of Success, a nonprofit organization that helps conservation groups measure success. Working together, we hope to establish a common framework for auditing our work, much like the generally accepted accounting principles that publicly traded companies use to report their results. These measures will enable us to assess, learn from and report the results of ongoing projects and plan future conservation efforts more effectively.</t>
  </si>
  <si>
    <t>Blackfoot river, montana</t>
  </si>
  <si>
    <t>The Challenge: The book and movie “A River Runs Through It” introduced the world to a place that has long been the soul and pride of Montana: the Blackfoot River Valley. One of the state’s most intact landscapes, the valley and the mountains surrounding it support grizzly bear, gray wolf, Canada lynx, elk, bull trout and more than 230 bird species. As vital and inspiring as the legendary river and the wild country that adjoins it is the human community that inhabits the area. While nearby places become increasingly urban, the Blackfoot River Valley retains its traditional rural way of life, relying on ranching, farming and forestry. Local residents are concerned about the land where they live, work and raise their families and see its preservation as key to sustaining a way of life that has defined the valley for generations. How We’re Making a Difference: Because preserving both land and livelihoods requires a cooperative conservation approach, the Conservancy is joining forces with local communities and industry in a historic land deal that will protect 41,000 acres of critical forest in the Blackfoot River Valley. In partnership with The Blackfoot Challenge, a local landowner group, the Conservancy purchased the plot for $30 million from Plum Creek Timber Company. The transaction closed in early 2004. The goal of the cooperative conservation plan, which addresses the Conservancy’s ecoregional priorities, is to manage the land in its unfragmented state, preserving wildlife habitat, local land-use traditions and public access. The Conservancy maintains the option to purchase an additional 48,000 acres over the next three years, which could bring the project total to nearly 89,000 acres in the upper Blackfoot watershed—one of the largest and most complex projects in Conservancy history. To maximize community involvement, the partners expect to raise significant private and public funds toward the area’s preservation. Eventually the land will be resold to conservation-minded private and public owners in the area, people who care deeply about the river and its valley.</t>
  </si>
  <si>
    <t>neversink river, new york</t>
  </si>
  <si>
    <t>The Challenge: Two hours outside New York City lies an unspoiled oasis with 60 miles of rushing waters and an amazing array of wildlife. More than 30 rare species and natural communities make their home in the 435-square-mile Neversink River watershed, one of the primary headwaters for the Delaware River and the purest source of drinking water for New York City. The river contains the greatest diversity of freshwater mussels in the Delaware River Basin and an abundance of migratory fish and dragonflies, key indicators of the river’s good health. The Neversink’s proximity to civilization makes it both a critical resource and a threatened habitat. Eighty percent of the river’s water is diverted into New York City’s water supply system. Dams and reservoirs have disturbed the river’s flow and temperature, endangering fish, mussels and other aquatic species. Now, while the river remains relatively unspoiled, is the ideal time for conservation action that mobilizes modern science in the interest of long-term river preservation. How We’re Making a Difference: With a broad collection of partners— from the Army Corps of Engineers and U.S. Geological Survey to Trout Unlimited and several local townships—the Conservancy is working to restore and protect the Neversink. The river is now part of the Conservancy’s Freshwater Initiative, which applies the best scientific methods, management tools and monitoring techniques to mitigate threats to important freshwater ecosystems. The Conservancy is leading the effort to develop an ecologically sound model for water resource management for the Delaware River Basin. Strategies include, in 2004, removing the inoperative Cuddebackville Dam, which keeps migratory fish from their spawning grounds, and collaborating with New York City and other water resource managers and suppliers to restore natural flow patterns to the Neversink, as well as the other regulated rivers of the Delaware River Basin. Other efforts include restoring imperiled habitats, encouraging compatible economic development and working with local communities to use conservation science to change land-use and development patterns.</t>
  </si>
  <si>
    <t>Isla Espiritu Santo, Mexico</t>
  </si>
  <si>
    <t>The Challenge: Nine hundred islands dot the Sea of Cortez, the waterway between Baja California and Mexico’s mainland. The second most diverse marine body in the world and one of Mexico’s most important natural areas, the sea is home to 700 fish species and 31 species of whales and dolphins—one-third of the world’s total. It also serves as a breeding ground for sea lions and marine turtles and a migration corridor for 210 bird species. Because of the area’s unique biodiversity, The Nature Conservancy designated one island archipelago in the cluster, the 23,000-acre Isla Espiritu Santo complex, a global conservation priority. In 1978, the Mexican government declared all the Sea of Cortez islands protected areas. However, 12 important islands—including Isla Espiritu Santo—are not under federal ownership, making permanent conservation difficult to ensure. How We’re Making a Difference: Applying science to the protection of the area’s rich biodiversity, Mexican and U.S. conservation groups, including the Conservancy, have donated more than $3 million to help the Mexican government acquire Isla Espiritu Santo. Partners include Fundación Mexicana para la Educación Ambiental A.C. (FUNDEA) and the World Wildlife Fund, as well as private and corporate foundations. The groundbreaking agreement to transfer ownership of the island complex from a local community took three years of negotiations and represents the first time private owners have donated land to the Mexican government to protect critical habitat. The Conservancy will continue to work with local conservation partner FUNDEA and others to ensure permanent protection of 10 other biologically critical islands scattered throughout the Sea of Cortez. The purchase of Isla Espiritu Santo builds on work the Conservancy has done in the Sea of Cortez since 1998. With partners in Mexico, we have provided technical and financial support for the management and stewardship of various islands in the region, including patrolling and monitoring, tourism management, training of park staff, outreach and education and aquaculture projects with fishermen.</t>
  </si>
  <si>
    <t>state and local ballot intiatives</t>
  </si>
  <si>
    <t>The Challenge: Preserving the diversity of life on Earth by protecting lands and waters will require the commitment, hard work and resources of many organizations and many individuals. In the United States, where rapid growth often threatens the quality of life by destroying natural areas and resources, the Conservancy must help develop a broad, conservation-minded constituency whose defense of a healthy environment supports work at a scale that addresses these threats. How We’re Making a Difference: Across the United States, ballot measures have become an important tool in securing funds to protect our quality of life by preserving clean water and natural places that support wildlife and enrich the human spirit. By bringing conservation issues before a broad community of voters, ballot initiatives have the potential to leverage more than $100 in public funds for every dollar raised privately, helping to finance key conservation projects, goals and priorities. The Conservancy works with public officials and other key partners to design, launch, guide and monitor local conservation-focused ballot initiatives. Demonstrating the effectiveness of these partnerships, voters in 15 states, through statewide and local ballot campaigns, passed initiatives generating $4.35 billion for conservation in 2003—especially impressive in the face of a weakened economy. For example, California voters passed Proposition 50, which provides $3.4 billion toward keeping water clean and protecting beaches, bays and coastline. The Conservancy helped shape the measure and helped develop and finance the campaign, particularly through voter education and outreach. Nevada voters passed an initiative yielding $200 million for water, parks and wildlife. And in Virginia, voters approved a $119 million initiative providing funds for state parks and natural area preserves. Because state and local ballot initiatives have proven so successful in supporting large-scale conservation, the Conservancy will work with local partners in support of several initiatives in 2004 and is researching the potential for public finance campaigns in Latin America.</t>
  </si>
  <si>
    <t>devil's river, texas</t>
  </si>
  <si>
    <t>The Challenge: In 2002, Conservancy scientists at work in the forests of Indonesia’s East Kalimantan Province made an amazing discovery: a large population of orangutans. The presence of these creatures offered vivid testimony to the amazing biodiversity, from hornbills to gibbons, sustained by Indonesia’s lush but dwindling woodlands. The forests the orangutans inhabit also serve as a critical source of income for local people who rely on the logging industry. In fact, the forests in which scientists found the orangutan colony have been awarded to timber companies for logging. Unfortunately, unsustainable logging has taken a severe toll on Indonesia’s forests and wildlife. Unlawfully cut wood, including protected trees taken from national parks, accounts for two-thirds of the lumber taken annually from Indonesia. If unlawful practices continue, Indonesia’s forests will be devastated. How We’re Making a Difference: This past year the Conservancy signed a joint declaration with the Indonesian government and the local ministry of forestry to conserve and manage orangutan habitat. Key to this agreement is a pledge to protect the area’s ecology and promote the trade of certified, sustainably harvested wood. To support this agreement, the Conservancy has formed a corporate/conserva- tion partnership with The Home Depot, which donated $1 million to combat illegal logging and promote sustainable forest management over the next five years. The project began with a three-month trial of a wood-tracking system, using bar codes to identify legally harvested timber and track it from “the stump to the store.” Eventually the project will be expanded to other areas. To further encourage sustainable timber trade, The Home Depot gives preference to wood certified by the Forest Stewardship Council. The company is also researching the origins of some 50,000 wood products to halt imports from endangered ecosystems. The Home Depot’s goal is to place more sustainable products on its U.S. shelves and generate greater consumer demand for them.</t>
  </si>
  <si>
    <t>The Challenge: The Devils River winds through 60 miles of arid west Texas as part of a network of streams and rivers contributing to the Rio Grande. At the crossroads of the Edward Plateau, the Chihuahuan Desert and the Tamaulipan Thornscrub ecological regions, this landscape supports many endangered plants and animals. In the river’s canyons, where black-capped vireos nest and Texas snowbells grow, pictographs evoke ancient Native American civilizations. The river is also a critical migration corridor for songbirds, raptors and monarch butterflies. Unpolluted and undammed, the Devils River is considered a benchmark for clean, natural water systems in Texas. The challenge for conservationists and others dependent upon this water is to maintain its pristine condition in the face of threats, including pollution, damage to the watershed and habitat fragmentation. How We’re Making a Difference: In 2003, in what is believed to be the largest private conservation effort ever in Texas, The Nature Conservancy purchased 87,760 acres surrounding the Devils River. This purchase protects the watershed for the river’s headwaters and an eight-mile section of the river. Key features of this particular site include a massive sinkhole and a cave system that provides a microclimate for rare plants and shelter for a maternal colony of more than 1 million Mexican free-tailed bats. The Conservancy plans to retain 100 or more acres as a nature preserve and seeks one or more conservation buyers—people dedicated to keeping the site in its natural state—for the remaining land. A conservation easement will permanently restrict what the new owner or owners can do with the property, ensuring the long-term protection of the land and its water. This property also adds to the mosaic of lands protected by The Nature Conservancy in this region, now totaling more than 150,000 acres and preserving 25 miles of the river.</t>
  </si>
  <si>
    <t>Pribilof Islands, Alaska</t>
  </si>
  <si>
    <t>The Challenge: At the edge of the continental shelf, where the Eastern Bering Sea meets the deeper western waters of the Aleutian Basin, lies an area so biologi- cally rich that conservationists call it “the Galapagos of the North.” Here, ocean currents from the southwest bring nutrient-laden waters to the surface near the Pribilof Islands, attracting some of the largest breeding colonies of marine birds and marine mammals in North America. Throughout the 20th century, commercial whaling and fishing, pollution and non-native species have stressed the native wildlife of the Bering Sea and its islands, which now may be suffering the added burden of rapid climate change. Many populations of marine mammals, birds and fish have plummeted; fishing, a way of life for local people, has suffered. Preserving this fragile, threatened ecosystem is critical to the survival of the wild creatures and human communities it has sustained for generations. How We’re Making a Difference: The Conservancy is working with Pribilof Island native organizations, the World Wildlife Fund, the fishing industry and government agencies to find common ground among the diverse constituencies with an interest in protecting Bering Sea habitats and species. Together these partners will explore various marine protection strategies and make recommendations to the North Pacific Fisheries Management Council. Such teamwork builds on the ongoing cooperation between the Conservancy and the local Pribilof Islands Stewardship Program, in which Alaska native youths disentangle fur seals from fishing debris, monitor shorelines, help defend against invasive species and reaffirm their role as stewards of their islands’ natural heritage. These conservation partners are working to reverse the decline of the Pribilofs’ vast gatherings of wildlife, including northern fur seals, whose numbers over the last 50 years have shrunk by more than half, and the area’s most important nesting seabird colonies.</t>
  </si>
  <si>
    <t>greater caribbean basin</t>
  </si>
  <si>
    <t>The Challenge: Approximately one-third the size of the continental United States, the Greater Caribbean Basin is a study in complexity. Whereas other ecoregions are connected by land, the states, countries and islands that border the Caribbean are connected by water, sharing currents, fisheries and other aquatic resources. Biologically, the Caribbean is one of the richest places on Earth: its marine habitats sustain 60 species of corals and more than 1,500 species of fish, and an estimated 40 percent of its terrestrial vertebrates and plants exist nowhere else. Intense human pressures also make this one of the world’s most threatened places; scientists estimate that less than 10 percent of the region’s original vegetation remains intact. Biology isn’t the only source of the Caribbean Basin’s unique character. Because the area is made up of more than 30 countries—including Cuba, the Dominican Republic, Haiti, Mexico, Venezuela and the United States—conservation solutions must transcend geographical and cultural borders, deal with political sensitivities, address differing conservation priorities and engage diverse stakeholders in a long-term, large-scale conservation strategy. How We’re Making a Difference: To create a science-based conservation strategy that matches the region’s scale and complexity, The Nature Conservancy has undertaken an intensive two-year study of the Greater Caribbean Basin, addressing both the biology and the socioeconomics of the region. Data and tools yielded during this intense assessment will guide a state-of-the-art conservation plan, enabling sound, pragmatic conservation decisions. The assessment is also deepening our strategic partnerships with local organizations—key to achieving lasting conservation results. By pairing Conservancy science with the knowledge and influence of local partners, we will be able to establish a common vision for the Greater Caribbean Basin that identifies and characterizes high-priority sites and sets strategies for protecting the region’s irreplaceable terrestrial, freshwater, coastal and marine biodiversity.</t>
  </si>
  <si>
    <t>The Migratory Bird Program, North America</t>
  </si>
  <si>
    <t>The Challenge: Migratory birds travel huge distances each year as they complete the phases of their life cycle. Nearly 7 billion birds make the annual journey from their winter homes in the grasslands, deserts and forests of Latin America to their nesting grounds in the prairies, boreal forests, wetlands, shores and estuaries of the United States and Canada. Because this network of habitats and sites transcends geographical and political boundaries defined by humans, protecting migratory birds presents a challenge to conservationists. Ensuring the survival of these long-distance travelers requires the protection and restoration of habitat in multiple locations, many of which face the pressures of urban development, destructive agricultural practices, resource extraction and invasive species. Addressing the conservation needs of North American migratory birds calls for a cooperative, science-based strategy that spans 10 ecoregions across the Great Plains of Canada, the United States and Mexico and promotes collaboration across political borders. How We’re Making a Difference: In response to the threats faced by precipitously declining bird populations—including the mountain plover, lesser prairie chicken and burrowing owl—The Nature Conservancy’s Migratory Bird Program created Prairie Wings, the organization’s first truly range-wide migratory bird project. Prairie Wings has made great strides in building partnerships, raising awareness, initiating research and monitoring, conducting state-of-the-art multi-ecoregional planning and supporting on-the-ground conservation from southern Canada through the plains states of the United States to central Mexico. To date, the program has pro- tected more than 100,000 acres of critical habitat. As the Conservancy intensifies its focus on global grasslands over the next 10 years, Prairie Wings offers a model for the design and implementation of conservation solutions that span both migratory ranges and ecosystems.</t>
  </si>
  <si>
    <t>where we work</t>
  </si>
  <si>
    <t>The Nature Conservancy works in all 50 U.S. states, plus two U.S. territories, as well as 27 countries throughout the Western Hemisphere, Asia, the Pacific and Australia. We work closely with local communities, land trusts, government and non-governmental agencies, multilateral institutions and for-profit organizations, as well as other nonprofit conservation organizations. Such broad partnerships enable us to balance human needs with ecological priorities—and accomplish far more than we could by working alone. Global Conservation Partnerships: Protecting the world’s biodiversity over the long term requires an effort and investment that is far beyond the scope of any single organization. The Conservancy’s 10-Year Goal calls for the specific protection by the year 2015 of approximately 10 percent of five broad habitats: Forests, Grasslands, Deserts and Arid Lands, Freshwater and Marine. This goal aligns the Conservancy with the ambitious goal adopted by more than 186 countries through the Convention on Biological Diversity. Our success in meeting this goal will be directly tied to working collaboratively with many global partners and local communities.</t>
  </si>
  <si>
    <t>the campaign to conservation</t>
  </si>
  <si>
    <t>In 1998, The Nature Conservancy launched Conservation by Design, a new approach to setting conservation priorities and preserving global biodiversity. That same year, the Conservancy embarked upon the most ambitious fund-raising drive in its history. In 2003, The Campaign for Conservation drew to a successful close after raising more than $1.4 billion. This five-year campaign supported two goals. First, it enabled us to complete the initial draft of a conservation blueprint that identifies high-priority, biologically diverse areas in the continental United States and many international regions. Second, it allowed us to establish conservation projects with partners at some 200 sites around the world. The projects pictured on this page are only a representative sample of those supported by The Campaign for Conservation. We are grateful to all our donors, large and small, who made this campaign such a success.</t>
  </si>
  <si>
    <t>following science</t>
  </si>
  <si>
    <t>science is the foundation for every conservation effort the nature conservancy undertakes, whether it’s developing an ecoregional plan, protecting threatened wildlife or restoring a degraded habitat. Drawing on science, we analyze potential conservation sites to identify areas of the highest biodiversity value, assess the threats these habitats face and develop practical, long-term solutions for their protection and stewardship. To better understand and manage places where human interests intersect with wilderness and to measure the results of our conservation work, we also build realistic plans informed by sociology and economics.</t>
  </si>
  <si>
    <t>enriching the quality of life</t>
  </si>
  <si>
    <t>whether forming creative partnerships or using state-of-the-art population models to protect an endangered species, the Conservancy aims to achieve one goal: to preserve the biodiversity that surrounds, supports and inspires people and contributes to the quality of life on Earth. To ensure that nature’s resources endure for future generations, we’re working to spread our conservation message, engage more people in our mission and share our knowledge, so that more great places can be preserved for posterity.</t>
  </si>
  <si>
    <t>finding common ground</t>
  </si>
  <si>
    <t>productive partnerships are a cornerstone of the conservancy’s work around the world. By joining forces with organizations that share our goals, we accomplish far more than we could on our own and improve our ability to achieve lasting results. By finding common ground with people and organizations outside the traditional scope of conservation—communities and developers, ranchers and farmers, government agencies and corporations— we develop creative and practical solutions that balance human needs with conservation goals.</t>
  </si>
  <si>
    <t>protecting land and water</t>
  </si>
  <si>
    <t>putting practical solutions to work and bringing hope to those who care about Earth’s land and waters, the Conservancy has helped protect more than 117 million acres around the world. Innovative tools applied pragmatically and flexibly—from conservation easements and conservation buyer programs to public-private partnerships—reflect the Conservancy’s long-term vision of people living in harmony with the natural world.</t>
  </si>
  <si>
    <t>addressing conservation threats</t>
  </si>
  <si>
    <t>encroaching development, pollution, unsustainable industry and agriculture, the proliferation of non-native species—these are just a few of the threats that place natural habitats at risk. The Nature Conservancy uses science to develop solutions that reflect each location’s unique challenges, often crossing geographical, political and cultural borders and always focused on meaningful, long-term results.</t>
  </si>
  <si>
    <t>taking pride in what we do together</t>
  </si>
  <si>
    <t>2002 Annual Report lasting impressions</t>
  </si>
  <si>
    <t>The Nature Conservancy’s achievements in 2002 demonstrate the broad scope of our mission to protect and preserve life on Earth, from the rain forests of Peru and the rivers of China’s Yunnan Province to the coastal forests of California and the wildlife-rich wilderness of Colorado. The year’s accomplishments also illustrate the diversity of solutions we deploy to achieve our global goals, from debt-for-nature swaps to scientific studies to land purchases and public policy advocacy. The results of 2002, highlighted here, position the Conservancy for continuing impact in the years ahead as we strive to save Earth’s last great places. Warm Springs Mountain, Virginia Challenge: Preserve 9,000 acres of forest, including some of the world’s last montane pine barrens. Solution: Land purchase. The Conservancy purchased more than 9,000 acres of private forestland on Warm Springs Mountain. The Conservancy is committed to raising more than $6.25 million for the property—the largest single land acquisition ever undertaken by the Conservancy in Virginia. The land, which overlooks a nationally known golf resort and a cluster of towns, supports some of the world’s last remaining montane pine barrens, as well as several rare plants and invertebrates. Yunnan Great Rivers Project, China Challenge: Increase awareness of and support for Conservancy efforts to preserve threatened habitat in Yunnan Province. Solution: Meeting between Conservancy representatives and Chinese officials. In 2002, Henry Paulson, head of the The Nature Conservancy’s Asia Pacific Council, met with President Jiang Zemin of China to discuss the Conservancy’s work in China’s Yunnan Province. Paulson and three China-based Conservancy staff members joined the governor of Yunnan Province, the head of China’s State Environmental Protection Administration and other officials in Beijing for the unprecedented meeting. Rose Niu, director of the Conservancy’s China Program, briefed President Jiang on the project’s progress. President Jiang expressed appreciation for the Conservancy’s work and urged continued cooperation to make the Yunnan Great Rivers Project a successful model of sustainable development in China. Keweenaw Peninsula in Michigan Challenge: Protect an ecologically important habitat from fragmentation and development. Solution: Land purchase. In partnership with the Michigan Department of Natural Resources, the Conservancy is using $12.5 million from the state Natural Resources Trust Fund to purchase 6,275 acres from Lake Superior Land Company, a subsidiary of International Paper. The Conservancy is raising $250,000 to cover interest costs. The state will own the land and open it for recreation. Over the past 10 years, the Conservancy and Michigan have worked to protect more than 10,000 acres on the Keweenaw Peninsula. The most recent purchase, a fingerlike extension on the Upper Peninsula, features waterfalls, part of the Montreal River, more than six miles of rugged Lake Superior shoreline and parts of three glacial lakes. The area is prime habitat for rare species such as the common loon and tawny crescent butterfly, the at-risk calypso orchid and heart-leaved arnica, raptors traveling the Great Lakes flyway, and wolves, black bear and moose. Green River, Kentucky Challenge: Prevent the decline of fish and mussel species by restoring a more natural flow and temperature regime on the Green River. Solution: A partnership between the Conservancy and the U.S. Army Corps of Engineers. The U.S. Army Corps of Engineers delayed its annual release of water on Kentucky’s dammed Green River by a month in 2002, improving conditions on one of the country’s four richest river systems for fish and mussels. The new operating plan, the result of a three-year discussion between the Corps and the Conservancy, has inspired a nationwide collaboration called the Sustainable Rivers Project. The project seeks to mimic natural flows on dammed rivers while maintaining traditional uses. So far, the Corps and the Conservancy have identified 13 dams out of the 630 the Corps operates that can be managed to restore the health of the rivers. Pacaya-Samiria National Reserve, Peru Challenge: Protect rain-forest habitat threatened by overharvesting and industry. Solution: Debt-for-nature swap. Through a debt-for-nature swap, the Conservancy is parlaying a $370,000 investment into $3.5 million worth of rain-forest protection in Peru’s Pacaya-Samiria National Reserve over the next 12 years. Peru will spend $10.6 million on conservation; in exchange, the remainder of its debt to the United States will be covered by funds from the U.S. Forest Conservation Act and by conservation partners: the Conservancy, the World Wildlife Fund and Conservation International. Pacaya-Samiria, in the heart of the Peruvian Amazon, harbors diverse wildlife, including harpy eagles, jaguars, giant South American river otters, manatees and dolphins. At least 100,000 ribereños, “river people,” also live in and around the reserve. Threats include overharvesting of hardwoods, road building, oil exploration, overfishing and overhunting. Baca Ranch, Colorado Challenge: Protect a showcase of the American West—with mountains, plains, wetlands and sand dunes. Solution: Land purchase. As 2002 closed, the Conservancy entered final negotiations to purchase the 97,000-acre Baca Ranch in Colorado’s San Luis Valley. The valley is a vast high-elevation plain harboring more than 70 rare species, including the slender spiderflower, a plant found almost nowhere else on Earth. Negotiations for the property, which captures entire watersheds along the Sangre de Cristo Mountains and is a coveted source of water, have been under way since 2000. The Conservancy must secure funds to cover the nearly $32 million purchase price. Baca Ranch will then be transferred to the National Park Service and the U.S. Fish and Wildlife Service, becoming part of newly created Great Sand Dunes National Park and Baca Wildlife Refuge. Together with an adjacent wilderness area and the Conservancy’s Medano-Zapata Ranch, hundreds of thousands of acres will be protected. Central America Challenge: Create a regional wildlife corridor. Solution: Protect 4 million acres to create an economy for environmentally sound products. The environmental ministers of seven Central American countries are collaborating through a regional environmental authority, which is working with the U.S. Agency for International Development and The Nature Conservancy on a five-year, $13 million project to protect enormous parcels of land while creating an economy for environmentally sound products. In this new phase of an earlier project, the Conservancy has asked the World Wildlife Fund and the Rainforest Alliance to foster local “green” markets for certified wood, coffee and ecotourism. The project’s four sites encompass 4 million acres in Belize, Costa Rica, El Salvador, Guatemala, Honduras, Nicaragua and Panama. These sites sustain enormous biodiversity but, because they cross borders, they lack consistent governance and law enforcement to preserve them. Together they create a regional corridor of protected and sustainable development areas that connect North and South America. Borneo, Indonesia Challenge: Protect orangutans whose habitat is threatened. Solution: Scientific study of Borneo’s orangutan population. Conservancy scientists and trained local volunteers hiked the remote and rugged trails of Borneo’s East Kalimantan Province in search of orangutans in 2002. The crew spotted only seven of the elusive great apes, but counted 1,600 orangutan nests. Such evidence suggests that at least 1,500 orangutans live in the area—possibly one of the three largest populations on Earth, representing an estimated 10 percent of the world’s wild orangutans. The study brings new attention to the Conservancy’s efforts to protect orangutan habitat from fire and logging. The Conservancy is working with government officials, local communities and timber companies to safeguard forests inhabited by the great apes, which are found only in Borneo and Sumatra. California Challenge: Secure funding to support long-term protection of the state’s land, air, water, parks and historic sites. Solution: Passage of Proposition 40. In March 2002 California voters approved the country’s largest-ever natural-resource bond. Proposition 40 sets aside $2.6 billion for land, air and water protection, parks and historic preservation. Nearly 800 groups including businesses, unions and environmental and community groups endorsed the bond, which will create a new source of funds that can be applied to high-priority natural areas. The Conservancy shaped the measure and spearheaded its media campaign. Roughly $27 million of the funds generated by Prop. 40 will enable state agencies to buy portions of the 10,000-acre Palo Corona Ranch, a vital wildlife corridor recently purchased by the Conservancy and the Big Sur Land Trust. Local agencies will use their own funds to purchase other parts of the ranch for public use. With the resale, the Conservancy will be able to reinvest its resources in other critical properties. Belize Challenge: Protect rain-forest habitat vulnerable to logging and farming. Solution: Debt-for-nature swap. By raising $800,000 for The Nature Conservancy’s Adopt an Acre program, American schoolchildren are playing a key role in the protection of 23,000 acres of prime rain forest in Belize. The students’ donation is part of a deal coordinated by the U.S. government under the Tropical Forest Conservation Act. Belize will commit $6.8 million of its debt, plus some land, to organizations such as Conservancy partners Toledo Institute of Development and Environment and Programme for Belize. Over the next 26 years, interest saved by making the lump-sum payment will support stewardship and endowment funds for protected areas amounting to nearly a fifth of Belize’s land mass. The area protected by Adopt an Acre dollars, in southern Belize’s Maya Mountains, is home to more than 220 tree species and 350 bird species, as well as jaguars and ocelots. It includes 16 miles of Caribbean coastline and is vulnerable to aggressive logging and conversion to citrus and shrimp farming. Tug Hill, New York Challenge: Protect a 150,000-acre forest habitat from fragmentation. Solution: Land purchase in partnership with the state of New York. The Tug Hill region, north of Syracuse, contains a 150,000-acre block of intact forest and supports extensive wetlands and diverse wildlife. To protect this showcase, the Conservancy has implemented a protection strategy it is using throughout New England’s Northern Forest. With the state, the Conservancy purchased nearly 45,000 acres from Hancock Timber Resource Group, and will retain ownership of 13,000 acres as an ecological reserve. The state will own a 1,350-acre river corridor; the remaining 30,300 acres will be covered by an easement requiring sustainable forest management and continued public access. Details of the protection plan were developed by the Tug Hill Commission, the East Branch of Fish Creek Working Group and a coalition of representatives from the Conservancy, the state and Hancock Timber Resource Group. Residents, town officials and recreational land users actively participated in drawing up this plan. Noel Kempff Mercado National Park, Bolivia Challenge: Protect forests and wildlife from unsustainable logging. Solution: Support sustainable community enterprises. Protecting 620 species of bird, 130 types of mammal, and 70 kinds of reptile, American Electric Power and BP have committed an extra $1.3 million to fund community enterprises in Bolivia’s Noel Kempff Mercado National Park. This 30-year, multi-partner project is designed to let forests grow by fostering an economy that is centered around sustainable logging. Local small businesses— bakeries, chicken farms, bicycle repair shops, pharmacies, craft shops and sugar cane processors—play a key role in the 3.8 million-acre–larger than the state of Connecticut–climate action program, which was initiated at the park in 1997. Palo Corona Ranch, California Challenge: Protect a 10-mile forested wildlife corridor that links a dozen protected properties to the Ventana Wilderness, part of the Los Padres National Forest. Solution: Land purchase with partner and support from Proposition 40. The Nature Conservancy partnered with the Big Sur Land Trust to purchase the 10,000-acre Palo Corona Ranch in 2002. The Conservancy is arranging the transfer of the ranch to local and state agencies, some of which will use funds from newly-passed Proposition 40 to buy their portions of the property. Palo Corona is ridge-top habitat stretching 10 miles south from Carmel to the Los Padres National Forest. The ranch contains superb examples of redwood and Monterey pine forests, as well as mountain lions, eagles and steelhead trout. Most important, safeguarding Palo Corona secures a corridor connecting 12 other protected properties totaling 9,400 acres and links them to the 237,206-acre Ventana Wilderness, creating a 70-mile forested corridor for animals and people. Pez Maya in the Sian Ka’an Biosphere Reserve, Mexico Challenge : Preserve coastal wetlands threatened by development. Solution: Land purchase and management by a Conservancy partner as part of coastal protection strategy. Partnering with the Conservancy on the $2 million purchase of land from a Mexican bank, Amigos de Sian Ka’an has orchestrated a protection plan for the miles of keystone coastal wetland habitat on Mexico’s threatened Yucatan Peninsula. Amigos de Sian Ka’an will own and manage the property, known as Pez Maya, which will be protected from development by a conservation easement. Pez Maya is the northern gateway to the 1.6-million-acre Sian Ka’an Biosphere Reserve. More than 1,200 species of plants and hundreds of species of mammals, birds and butterflies thrive in Sian Ka’an, Mexico’s largest protected coastal wetland. At least 80 bird species common to Maine—including peregrine falcons, osprey, common terns, black-bellied plovers, common yellowthroats and palm warblers—winter in Sian Ka’an. Coastal waters harbor coral formations and game fish, and provide prime breeding territory for American crocodiles, manatees and turtles. Peconic Estuary, Long Island, New York Challenge: Restore a diverse underwater habitat. Solution: Use of high-tech sonar to study the bay bottom. A quarter of the bay scallops harvested in the United States came from the Peconic Estuary—until brown algae invaded in 1985 and smothered the scallops. To restore the scallop population, scientists with the U.S. Environmental Protection Agency, Stony Brook University and the Conservancy are using sonar to map the bay bottom in six areas, from Flanders Bay to northeast of Gardiners Island. The sonar sends acoustic signals to the bottom of the bay and reveals what’s below on a laptop computer. The technology enables scientists to search for eelgrass meadows, a nursery, spawning area and refuge for many marine organisms, including bay scallops. Information gained from the study will help scientists restore the bay habitat and support better marine conservation in the Peconic estuary. The mission of The Nature Conservancy is to preserve the plants, animals and natural communities that represent the diversity of life on Earth by protecting the lands and waters they need to survive.</t>
  </si>
  <si>
    <t>wild beauty of wetlands.</t>
  </si>
  <si>
    <t xml:space="preserve"> brenda shapiro Past Chair, Board of Trustees, Illinois chapter; Chair, Upper Mississippi River Advisory Board my lasting impression... A remnant of Minnesota prairie, with milkweed seeds blowing in the wind. what i want to contribute... To help carry the message that, through science, we can achieve a balance between the good life and a healthy planet. When Brenda Shapiro gazes upon the Illinois River flood plain, she sees ponds blooming with American lotus, reminiscent of a pre-Raphaelite painting. She sees the future with enough backwater habitats restored to foster a healthy river ecosystem. And, facing south, she sees South America. Shapiro’s vision was not always so expansive. When she was a child in Oklahoma, a visit to the country was a drive in the family car with the windows rolled down to escape the summer heat. Then her family moved, briefly, to Minnesota, and she encountered nature untamed when a teacher showed her class a remnant prairie. Shapiro was only six years old, but she never forgot the experience. a passion for restoration In the 1970s, Shapiro and her husband, Chicago residents, bought a summer house in Michigan with a three-acre field. There, Shapiro decided to make a prairie—a project that led to her fascination with prairie restoration in Illinois. In 1991, Shapiro joined the Illinois Chapter Board of Trustees. The Conservancy’s mission; apolitical, science-based approach; emphasis on human needs and global vision resonated with her personal conservation goals. With Conservancy colleagues to guide her, Shapiro discovered the Illinois beyond Chicago, full of places many city dwellers only see from the air: woodlands and wetlands, savanna and cypress/tupelo swamps. She became an advocate for such places as Spunky Bottoms, a wetland that, for 80 years, was an agricultural field, isolated from the Illinois River by levees. Today at Spunky Bottoms, the Conservancy is pioneering innovative techniques to restore and protect the Illinois River, one of three large-floodplain rivers remaining in the United States where a realistic opportunity exists to recover ecological integrity. Since 1998, the Conservancy has allowed the wetland to regenerate, gradually reclaiming its place in the Illinois floodplain. In partnership with the state of Illinois—the first such partnership under the state’s Open Land Trust program—the Illinois chapter recently protected the last critical link needed to reconnect Spunky Bottoms with the Illinois River. The results of this restoration will influence similar projects throughout the Upper Mississippi River, including the 7,000-acre Emiquon Project, where 40 of the country’s top scientists are helping to guide the Conser-vancy’s restoration. Historical records suggest Emiquon was once the most productive wetland in the Midwest, home to more than 500 generations of Native Americans over the past 10,000 years, and supporting the nation’s largest inland fishery until the early twentieth century. Drained for agriculture by 1920 and coveted since then by conservationists, Emiquon was purchased by the Conservancy in 2000, the largest private land purchase for conservation in Illinois history. from the prairie to the Pantanal The Conservancy’s work supports Shapiro’s desire to protect threatened places around the world. Her tireless pursuit of local funds to support projects in the Americas has helped to make the Illinois chapter a leader in promoting global thinking. Shapiro has led trips to Peru and Mexico, introducing potential supporters to the Conservancy’s work with global partners. In 2002 Shapiro traveled to Brazil to experience the Pantanal, the world’s largest freshwater wetland. There, the Conservancy worked with Ecotropica to protect 148,000 acres of critical land on the borders of Pantanal National Park. During that trip, Shapiro saw the past come together with the present as she realized that the Illinois River floodplain once looked like this pristine South American wetland. She hopes that, by studying the Pantanal, the Conservancy will learn how a healthy floodplain functions, and, in turn, share information about the Illinois River to help Brazilians avoid mistakes made in the United States. From the seeds of a single milkweed pod, to prairie restoration, to the largest freshwater wetland in the world, Shapiro has found her conservation journey lifechanging and joyful. She has come to view the Earth as one backyard, shared by people everywhere. “To see Illinois in isolation is to look through the narrow end of a telescope,” she says. “By making the connection between such places as Emiquon and the Pantanal, The Nature Conservancy recognizes that conservation is, paradoxically, always local and necessarily global.” </t>
  </si>
  <si>
    <t>preserving a way of life</t>
  </si>
  <si>
    <t>bill mcdonald and humberto de hoyos. Cattle ranchers and conservationists who are working to protect grasslands, canyons and mountains of the North American West. our lasting impression... The beauty of the U.S./Mexico borderlands; expansive grasslands; and the pervasive smell of the pines. what we want to contribute... Preserving a way of life that has supported our families for generations. When it comes to nature, there are certain things you don’t have to tell ranchers such as Bill McDonald and Humberto de Hoyos. One is that, now and forever, the land matters. “Anyone whose grandfather earned a living off this tough but generous countryside knows that if the land fails, so does the rancher,” says de Hoyos. Another is that cattle—like fire, rain and even prairie dogs—are a force of nature, linked to the land on which they depend. These things McDonald and de Hoyos know from loving, working and protecting the land that sustained their fathers’ fathers. And they are sharing these insights through a partnership that puts ranchers, conservationists and policymakers on the same powerful team. In 1991, McDonald, whose family has raised livestock in Arizona’s Peloncillo Mountains for five generations, began meeting with other local ranchers to address a shared challenge. The economic hardships of ranching meant that, in order to survive, more families might have to subdivide their land for sale to developers. And in a community of rugged individualists who understand the bottom line, no one wanted to see that happen. ranchers and conservationists The ranchers soon found that their vision of seamless, sound borderlands was compatible with the aims of unlikely allies: conservationists looking to save one of North America’s last great places. In 1993, The Nature Conservancy offered its support to what would become the Malpai Borderlands Group, a nine-member nonprofit named for the ranch where members held their first meetings. Today, the million acres that constitute the Malpai Borderlands include the magnificent Gray Ranch in New Mexico, a former Conservancy project and one of the richest natural habitats in the United States. What began as a conversation between like-minded ranchers and scientists has grown into a major conservation force, generating innovative solutions that combine science with old- fashioned collaboration. Permanent easements protect Malpai members’ land from subdivision and ensure habitat for wildlife. A “grassbank” enables ranchers to graze their herds while their own land, depleted by drought, rests and replenishes itself. Malpai also is conducting experiments that explore age-old ranching questions: Are cattle a blight upon the land, or, like the bison before them, a contributor to grassland renewal? Can fire prevent mesquite and other heavy shrub growth from overtaking natural grasses? And can cattle and prairie dogs, living symbiotically, help keep pastures healthy? crossing into Mexico The conversation begun at Malpai has grown to include voices from across the border, such as that of de Hoyos, whose family has worked a ranch near Cananea, Mexico, for three generations. Through “Ranching Today” seminars, held in cooperation with the Conservancy, Malpai members share what they have learned about the complex balance between progress and overdevelopment, working the land and protecting it. Mexican ranchers like de Hoyos learn how their north borderlands counterparts are addressing development and conservation issues that could sweep into Mexico. With their enlightened attitudes, ranching traditions and pragmatic backgrounds, McDonald and de Hoyos represent a generation working to demonstrate that cattle and conservation are not mutually exclusive propositions. McDonald, a MacArthur Foundation award recipient with a political science degree, uses his negotiating skills to steer Malpai members toward informed consensus. Meanwhile, de Hoyos—a former professional basketball player and civil engineer, entrepreneur and local history buff—is developing his ranch to sustain both cattle and conservation: He is building a hacienda where guests will be able to experience the magical blend of lifestyle and land that keep him tied to ranching. Perhaps McDonald speaks for other ranchers when he sums up what collaboration has brought to the borderlands paradise they’re working to preserve. “I used to feel it was inevitable that civilization would overtake the ranch, that the roads would be paved, that stores would spring up,” he says. “Now I have hope that there will always be wide-open spaces where people can live intelligently off the land they love.”</t>
  </si>
  <si>
    <t>measuring the work we love.</t>
  </si>
  <si>
    <t>seth neiman Managing partner for Crosspoint Ventures, a venture capital firm; Nature Conservancy supporter and member of the California chapter Board of Trustees. my lasting impression... Preserving biodiversity requires the same values and actions as running a successful business. what i want to contribute... Principles and concrete standards that enable us to audit conservation projects, measure results and apply what we learn to future efforts. While other conservationists are exploring Earth’s habitats and applying science with an eye toward preserving biodiversity, Seth Neiman is looking at the bottom line. But in Neiman’s definition, this ultimate measure of success can’t be calculated in dollars and cents alone. As a managing partner for Crosspoint Ventures, which stewards promising technology start-ups, Neiman believes in results—and in knowing what works and what doesn’t work. He also believes that success requires an unwavering focus on the future. In the past few years, his firm has invested more than $2 billion in roughly 200 young companies that have demonstrated the potential to deliver not just short-term results but long-term sustainability. Neiman brings Crosspoint’s philosophy of success to his personal philanthropic efforts. So in 2000, when The Nature Conservancy asked Neiman to help save open space on Mount Hamilton, a dwindling natural habitat near San Jose, California, Neiman posed some tough questions. “I wasn’t interested in actions that would only protect a habitat for 30 years,” he says. Instead, he asked: What can we do to protect this ecosystem for the next 500 years? How will we know we’re making a difference? And how will we know we’re preserving the right things? building a standard Conservancy scientists had no easy answers to Neiman’s questions. At that time, conservation organizations had no industry standard, no Dow Jones against which to weigh their effectiveness. Seeing the opportunity for impact beyond a financial donation, Neiman agreed to underwrite a groundbreaking project: He would fund, launch and shape the development of standards and procedures that would enable the Conservancy to measure the status of an ecosystem, learn from the results and manage projects more effectively moving forward. The Conservancy tested Neiman’s methodology at two key sites—the Cosumnes River Preserve in California and Komodo National Park in Indonesia. Each project underwent a top- to-bottom review of its conservation plans and strategies for addressing threats and monitoring local species. Results at both sites show progress toward the Conservancy’s goals. Similar auditing methods are now being tested on projects across the Conservancy. In the long term, these audits will result in better returns on the Conservancy’s investments—and in more effective, lasting conservation work. finding what is true Neiman admits that, despite promising early results, a lot of hard work lies ahead if the Conservancy is to deliver sustainable success. The conservation bottom line may look different at different sites—measured in habitat characteristics, species viability or simply the health of a river or an oak woodland. Earth’s biological systems are complex, change happens slowly and it can be difficult to assess the impact of political, economic and social influences. Most important, Neiman says, monitoring success will take a focus on something beyond mere measurements: It will take an unflinching eye for “finding what is true” in each conservation situation—language that reminds us this successful entrepreneur studied philosophy in college. Neiman’s goal is to bring what is true about each site front and center, enabling the Conservancy to move deliberately and surely toward the right conservation goals. “For the Conservancy, the essential issue isn’t making money—it’s delivering outcomes, so that project directors can share successful strategies, and long-term planners can determine what will ensure the integrity of an ecoregion for the next half a century.” After a career dealing with start-ups, many of which die young, Neiman is inspired to accomplish something that will outlive even its impact on the Conservancy. “What we’re doing sounds a drumbeat for other philanthropic institutions,” he says. His hope is that, following the Conservancy’s lead, other conservation organizations will begin to ask their own tough questions—how are we really doing? what are our results?—and implement measures that reveal whether their actions live up to their intentions.</t>
  </si>
  <si>
    <t>between farm and forest</t>
  </si>
  <si>
    <t>alison “sunny” power Professor in the Department of Ecology and Evolutionary Biology and the Department of Science and Technology Studies and Dean of the Graduate School at Cornell University, and The Nature Conservancy’s Presidential University Fellow for 2002-2003. my lasting impression... The Arctic tundra near Nome, Alaska, with its huge sky, intriguing plants and stark winters. what i want to contribute... A deeper understanding of the relationship between agriculture and conservation, including the development of sustainable farming solutions that can be used in diverse landscapes worldwide. When Alison Power was a child, her mother would pile the kids into the car on a Friday night and drive to Point Grenville on the Washington state coast, just for the experience of waking up on the beach. Nicknamed “Sunny” for her cheerful disposition, Power grew up loving the crash of the waves, the craggy cliffs and the rocky tide pools. But it took the frozen tundra to melt her heart. Spending time with her father in Nome, Alaska, Power learned to love the unexpected beauty of extremes. She learned to treasure the sheer power of nature in a seemingly bleak winter wilderness. And in college, when the scientist in her emerged, Power came to appreciate the rich ecological laboratory even Earth’s most barren habitats provide. It was in the tropics of Costa Rica, studying biology, that Power’s experiences in nature began to reveal their purpose. As she traveled the country, between pristine tropical forests she saw pocket after pocket of farmland—a stark contrast to the uninterrupted wildness of Alaska. The interplay of agriculture and natural habitat startled Power’s conservationist sensibility and prompted a life-changing question: “Maybe my calling as a scientist wasn’t to explore Earth’s extremes,” she says, “but to study the agricultural practices that connect people to the natural world?” the interplay of agriculture and habitat Power began to study plants and insects, their diseases and their interaction in the context of agriculture. Her goals: to devise more benign forms of pest control, so that farmers could work their land with less impact, and to understand various threats to plants in their natural communities. In 1985, Power’s work led her to Cornell University, where she now teaches ecology and evolutionary biology and pursues interests in science and technology, international agriculture and rural development, and conservation and sustainable development. Power also is a member of Cornell’s Latin American Studies Program, and has done extensive work on biodiversity in agroecosystems and tropical ecology. Her current research addresses the ecological risks of genetically engineered crops. A member of numerous national and international councils on science and ecology, Power has earned recognition for her dedicated teaching and sound research. Her vision encompasses the “micro” level of science and its practical application on an international scale. Power’s expertise and experience make her an important contributor to the mission of The Nature Conservancy, which chose her as its first Presidential University Fellow in 2002. Through this two-year association, she shares her perspective on the global relationship between agriculture and land conservation. balancing human needs with nature Collaborating closely with the Conservancy’s staff and other scientists, Power is working to integrate agricultural considerations into all phases of the Conservancy’s Conservation by Design strategy. In addition to exploring sustainable approaches to farming and forestry, she’s looking at the ways in which the conservation of biodiversity can go hand-in-hand with agricultural activities. Through her work at Cornell and with the Conservancy, Power has found a way to unite her passion for diverse natural settings with her professional calling to be of service to nature, in all its variety. “Working in Costa Rica, where farms and tropical forests coexist in close proximity, I saw that, to make a contribution as a scientist, I needed to do something that would help manage human activities on the planet,” she says. Her realization echoes a core belief of The Nature Conservancy: That, just as Earth’s habitats encompass extremes, conservation must embrace the farms and forests, shores and plains where humans touch nature, as well as Earth’s pristine places.</t>
  </si>
  <si>
    <t>heaven touches earth</t>
  </si>
  <si>
    <t>peter wang Chairman and CEO of Tristate Holdings, which manufactures Nautica clothing and other products; Nature Conservancy volunteer; and cofounder of the Asia Conservation Trust. my lasting impression... China’s Northwest Yunnan Province, with its breathtaking gorges, unspoiled rivers, majestic forests and plains, countless creatures, plant species and enduring local cultures. what i want to contribute... The preservation of this unspoiled habitat and its human communities. Shangri-la, that mythical land of peace and natural splendor, does exist, and Peter Wang wants to protect it for eternity. Deep in the Eastern Himalayas of China’s Yunnan Province, where four of Asia’s great rivers flow in close parallel, Wang—an engineer by training, a businessman by trade, but a conservationist at heart—has found heaven on Earth. When he and two other Conservancy volunteers, Victor Fung and Moses Tsang, journeyed to the Conservancy’s Yunnan Great Rivers Project, what they saw convinced them that Northwest Yunnan deserves not just admiration, but preservation. Here, the Yangtze, Mekong, Salween and Irawaddy rivers have carved out gorges of heart- stopping beauty. Snowy peaks form a backdrop for idyllic meadows that host grazing cattle. Virgin forests shelter more than 30 endangered animal species—including the rare Yunnan golden monkey—while placid lakes offer a resting spot for migratory waterfowl such as the endangered black-necked crane. Some 7,000 species of plant, including 164 rhododendron species, flourish. Hamlets cling to the hillsides and valleys. “It’s like something out of James Hilton’s novel Lost Horizon,” says Wang. cultural traditions Fourteen of China’s 55 ethnic minorities, including Tibetan, Lisu, Naxi and Yi, inhabit this region, farming the land or living the same nomadic life as their ancestors. Unspoiled splendor and authentic local cultures make Northwest Yunnan an increasingly popular destination for tourists whose presence threatens to shatter local peace and compromise nature’s integrity. Already, the formidable cliffs around Tiger Leaping Gorge—a lauded natural landmark, 10,000 feet deep—are yielding to new roads and tunnels. And closer to the Tibetan border, timber clear-cutting has transformed generously forested mountainsides into stark landscapes. The desire to balance progress and preservation prompted Wang and his companions to launch the Asia Conservation Trust in 2002. This philanthropic enterprise will raise funds to support conservation efforts throughout the Asia Pacific region, from China to the Solomon Islands. In addition to furthering specific Nature Conservancy projects, the Trust will raise awareness of the Conservancy’s mission, collaborative methods and power as an international conservation partner. conservation challenges Conservancy efforts in Northwest Yunnan include establishing new nature reserves and protected areas, consulting with local government officials on the challenges of tourism and developing innovative alternative energy sources. In the hillside towns, Conservancy staff and government colleagues are working to stem the greatest threat to nearby forests: firewood gathering. Experiments throughout the Yunnan Great Rivers Project area, with solar heaters, energy-efficient stoves and bio-gas (methane derived from human and livestock waste), promise to reduce firewood needs by as much as 50 percent. Wang’s hope is that, in addition to helping local people live in harmony with the land, the Asia Conservation Trust will elevate places like Northwest Yunnan to the protected status of American sites such as Yosemite and Yellowstone, where people must respect nature while they appreciate it. He also hopes that local cultures can be nurtured and preserved—not trampled by tourists en route to the next “must-see” natural beauty spot. A country such as China—massive, complex, incorporating old and new—needs a partner like The Nature Conservancy to help address these preservation challenges, Wang believes. “The Conservancy has proven itself capable of dealing with big nature, big government and projects on a grand scale,” he says. Only an organization of the Conservancy’s scope and cooperative spirit, Wang says, can keep his Shangri-la and Asia Pacific’s other rare jewels of nature from fading into an increasingly urbanized landscape, like another lost horizon.</t>
  </si>
  <si>
    <t>working on a larger scale</t>
  </si>
  <si>
    <t>This is the year during which new visions took root and began to grow. Increasingly, we are working on a larger scale, consistent with the need to ensure that protected lands and waters retain their ecological integrity. Because ecological systems rarely coincide with human-drawn boundaries, we also are working across traditional geographic, political and intellectual lines. So, too, are we learning to make the most of our organizational and financial strengths through relationships with partner organizations and more imaginative, yet prudent, use of the funds available to us. At the core of these efforts is Conservation by Design, a framework that draws upon our history and experience to identify those areas where we can concentrate our resources to greatest effect. We have identified ecoregions around the globe where we know we can be true to our mission, and we are seeing results that will stand the test of time. Two examples, from among the many available, demonstrate these successes. In less than three years we have preserved more than a million acres of forests in the northeastern United States, all part of a vast ecoregion. That’s a very big number and one in which we can take pride. Had we not been first disciplined in identifying the areas of maximum impact for preserving biodiversity and then imaginative in the use of our resources, I don’t think we could have orchestrated the many separate agreements that contributed to the million acres. Along the way, we partnered with other conservation groups, states, the federal government, timber investors and large lumber companies—all the while being true to sound conservation principles. Halfway around the world in Indonesia, the vast forests of East Kalimantan are part of another major ecoregion identified by our careful research. Part of what makes this region so critical is the presence of a large number of orangutans, information we confirmed via a Conservancy research team, made up of U.S. and Indonesia-based staff. This information gave new impetus to efforts by the local staff and U.S.-based fundraisers and government-relations experts to coordinate with partners as diverse as Indonesian officials, the U.S. Agency for International Development and Home Depot on projects to deter the illegal logging that is such a threat to the vast rain forests and their orangutan inhabitants.</t>
  </si>
  <si>
    <t>today’s achievements, tomorrow’s lasting impressions</t>
  </si>
  <si>
    <t>It seems only a few weeks ago that I stood at the edge of a great plain, looking out across a vast sweep of savanna in Brazil’s little-known Cerrado region. I was there to visit Conservancy staff, partners and local landowners who are banding together to conserve this unique but threatened ecosystem, and to discuss how to ensure that surrounding agricultural lands can be managed compatibly with natural landscapes. I could not help but reflect on the fact that all of us, from very different backgrounds, were moved by a deep connection to land and a sense of place. There is something about dedicating oneself to conservation, whether as vocation or avocation, that pulls deeply on a wellspring of personal commitment to those things that give life its most profound meanings. Throughout my career as a conservationist, I have been fortunate to stand in many places that have left such lasting impressions. In the profiles that follow, you will meet fellow conservationists from varied backgrounds with commitments that take many forms, manifesting themselves in prairies and forests, in streams and bays, in mountains and plains and agricultural lands. Some are close to home; some, very far away. But they all share two common themes: transformation of a personal belief into action and a dedication to preserving the diversity of life on Earth. This report is but a snapshot of one brief period of time. You’ll see numbers that record the 2002 fiscal year. And you’ll sample many of the projects that came to fruition in that fiscal year and in the months that followed, because the work that we do cannot be broken down into the neat metrics of a calendar. In its totality, however, a picture emerges of an organization that is vibrant, engaged in an increasingly wide range of venues and extraordinarily focused on pragmatic approaches to achieve indelible conservation results.</t>
  </si>
  <si>
    <t>ranchers and conservationists</t>
  </si>
  <si>
    <t>The ranchers soon found that their vision of seamless, sound borderlands was compatible with the aims of unlikely allies: conservationists looking to save one of North America’s last great places. In 1993, The Nature Conservancy offered its support to what would become the Malpai Borderlands Group, a nine-member nonprofit named for the ranch where members held their first meetings. Today, the million acres that constitute the Malpai Borderlands include the magnificent Gray Ranch in New Mexico, a former Conservancy project and one of the richest natural habitats in the United States. What began as a conversation between like-minded ranchers and scientists has grown into a major conservation force, generating innovative solutions that combine science with old- fashioned collaboration. Permanent easements protect Malpai members’ land from subdivision and ensure habitat for wildlife. A “grassbank” enables ranchers to graze their herds while their own land, depleted by drought, rests and replenishes itself. Malpai also is conducting experiments that explore age-old ranching questions: Are cattle a blight upon the land, or, like the bison before them, a contributor to grassland renewal? Can fire prevent mesquite and other heavy shrub growth from overtaking natural grasses? And can cattle and prairie dogs, living symbiotically, help keep pastures healthy?</t>
  </si>
  <si>
    <t>Each of these developments, occurring over the past several months, is immensely important in its own right. They also are emblematic of the directions in which the Conservancy must move if it is to keep ahead of those who would leave Earth a lesser place. These projects are on a scale at which we often will need to operate to be truly effective. They involve partners who bring skills and resources that we may not have, and in some cases, control that we cannot muster. By building on our interests and our skills, and by persuading others that we indeed can and do have common interests, more can be done than we ever could achieve alone. On behalf of the Conservancy’s dedicated staff, volunteers and partners, I am proud to present this annual report to you. It reflects the increasing impact of our efforts to achieve tangible, lasting results on a large scale—results that come with ever greater cost efficiency. Ultimately, it is you, our supporters, who are responsible for these results. I hope you share my pride in what we, together, have been able to accomplish.</t>
  </si>
  <si>
    <t>lasting impressions</t>
  </si>
  <si>
    <t>No organization better understands the value of a lasting impression than The Nature Conservancy. For more than 50 years, we have worked to achieve enduring results that demonstrate our steadfast commitment to preserving and protecting Earth’s last great places, in all their diversity. Through this report, we introduce just a few Conservancy supporters who—moved by the sweep of a prairie, a swath of tundra, or the discovery of a real-life Shangri-la— are carrying this commitment into action. Inspired by places they will always remember, they have found a way to leave lasting impressions of their own. These advocates are shaping the future by ensuring that it includes the very places that engaged them in conservation. Their stories demonstrate the power of partnership, the strength of science and the lasting impressions we can leave by preserving Earth’s wonders for future generations.</t>
  </si>
  <si>
    <t xml:space="preserve">message from the president </t>
  </si>
  <si>
    <t>Catalytic Conservation: 50 Years of Sparking Action and Hope. The Nature Conservancy was born in the spirit of taking direct action — tempered by pragmatism, streaked with idealism, steeped in optimism. The year was 1951, and there was a fresh-start attitude in a post- war world. But the realists among the small group of ecologists who incorporated The Nature Conservancy that year recognized, with a visionary outlook, that natural lands, long taken for granted, might be casualties of the economic boom. Not content with idly observing — and bemoaning — the loss of an invaluable natural heritage, they chose instead to act, forming The Nature Conservancy “to preserve all types of wild nature.” Today we have honed our mission to “protect the plants, animals and natural communities that represent the diversity of life on Earth,” but the principles of those early leaders and the premise of their actions remain the same. Over the past 50 years, as part of the awakening environmental movement, we have led the way in cham- pioning biodiversity conservation — giving definition and purpose to the concept and, along the way, motivating others to action as well. The Nature Conservancy’s evolution over five decades has been characterized by tangible achievement and celebrated innovation — by doing things that just weren’t done at the time. More, our galva- nizing influence in the conservation field is undeniable. ➣ Buying land. The notion of acquiring private land as a means of protecting it was revolutionary for its time. But in 1955, we began using this strategy at Mianus River Gorge in New York, and have since helped protect 12 million acres across the United States. Later, with the creation of our Land Preservation Fund, a revolving quick-strike fund dedicated to securing lands at risk, the ability to compete in the fast-paced real estate market became our hallmark. ➣ Land trusts. Our success in turn helped fuel the local land trust movement. Today there are more than 1,200 land trusts in the United States. On the Blackfeet Reservation in Montana, and in Costa Rica and Mexico, new land trusts — the first of their kind — have, with the Conservancy’s assistance, begun to take root. ➣ Partnerships. Early on, we recognized that the magnitude and importance of our mission compelled us to work with partners. Initially we engaged public agencies, acquiring lands and then transferring them to those agencies to be permanently managed as parks, wildlife refuges and natural areas. Later, by working with the business community, we blurred the distinction between “foe” and “partner” in pursuit of conservation goals. Ever since, we’ve engaged partners of all stripes in conservation. ➣ Conservation easements. We helped pioneer the use of conservation easements, legally binding restrictions that permanently protect lands and waters. A once-obscure concept, conserva- tion easements are now used by public agencies and private groups throughout the United States and, increasing- ly, in other countries. ➣ Biodiversity information. The creation and proliferation of Natural Heritage programs — an unprecedented network track- ing the status of important species and natural communities throughout the Americas — has been enormously influential in shaping governmental endangered-species programs and in developing protective measures in the private sector. ➣ International influence. In expanding our work to 29 countries, we have helped create protected areas for globally significant nat- ural features — from rain forests to savannas, watersheds to coral reefs — always working collaboratively with local communities. So effective has this approach been that one of our partners, the U.S. Agency for International Development, has incorporated the concept of biodiversity conservation in its mission statement. We are proud of this long history of solid results derived from catalytic conservation action. Yet, in the tradition of our founders and through an increasing realization of the importance of our mission, we constantly strive to improve. Not just to do more, but to do it better. Today, guided by Conservation by Design, our strategic framework for accomplishing large-scale conservation, we are systematically identifying the most important places around the globe that collectively embrace the full spectrum of the Earth’s natural diversity. From this science-driven blueprint, we and our partners are imple- menting an expanding array of imaginative strategies to achieve tangible, lasting results. In the following pages, you’ll see many examples of Conservation by Design at work — places where we are taking direct action, where our conservation planning is being adopted by governments and local communities, and where divergent interests are joining together to protect ecological systems and natural areas. It is with your invaluable and generous support that we have been able to accomplish so much. And with your continued support, we will be able to main- tain the tradition instilled by our founders: of taking action to preserve the past, enrich the present and inspire hope for the future. There is no nobler or more enduring cause to which we can be dedicated.</t>
  </si>
  <si>
    <t>"HIGHLIGHTS OF THE YEAR PAST</t>
  </si>
  <si>
    <t xml:space="preserve"> “The volume of nature,” wrote Oliver Goldsmith, “is the book of knowledge.” The Nature Conservancy has been studying this volume for more than half a century. Day by day, we have drawn knowledge from it. Knowledge at once spiritual and practical. Knowledge that recognizes nature’s wonders even as it lays out the most readable of road maps. In this way, we steer a course toward the renewal of the planet. We now know we can’t secure the Earth’s future by saving one species or one acre at a time. We must think and act on altogether larger scales, expand our scope to include the most basic components of natural factories — the biological processes, the lands, the waters that keep the Earth’s engine running. That doesn’t mean abandoning the Conservancy’s trademark land acquisition programs — far from it. But it does mean changing business as usual. And so we call on the latest developments in conservation science. We plead our cause in the corridors of power. We build alliances with the broadest array of partners — communities and corporations, scientists and legislators, government agencies and grass-roots groups. And we work — systematically and intelligently — to preserve the world’s Last Great Places. Not just spaces on a map but places that bring us into deepest touch with the Earth. The places where we feel nature’s design in every particle of dirt, every cascade of water. Places like Oregon’s Zumwalt Prairie, a swath of bunchgrass prairie that shelters America’s densest known concentration of hawks, eagles and other breeding birds of prey. Places like China’s Yunnan Province, where three of the world’s major rivers converge in a spectacular terrain of snow-capped peaks and forested valleys. Places like the Laguna Madre, a shallow, salty lagoon that stretches from Texas into Mexico and houses one of the greatest collections of wildlife the world has ever seen. Around the world, the Conservancy is paying attention to the places people care most about — prioritizing them and working overtime to save them. We are known for bold action and meaningful results. We determine what needs to be done, and then we do it. If there isn’t a way to do it today, we look for a way to do it tomorrow. And in everything we do, we listen for nature’s own wisdom. What follows are stories about specific places in specific times. Next year, a decade from now, the Conservancy will have new stories to tell, but only one reason for telling them. Here in these widely scattered places, here in these varying climates and cultures and conditions ... here is where we tell the story of our future."</t>
  </si>
  <si>
    <t>CALIFORNIA: Dam Busting for the Bay-Delta</t>
  </si>
  <si>
    <t>The removal of the Saeltzer Dam gave endangered chinook salmon a new lease on life along Clear Creek in Northern California. More dam removals in the San Francisco Bay/San Joaquin Delta Estuary are planned as part of CALFED, an ambitious restoration program in which The Nature Conservancy is playing a key role. In October 2000, conservationists and government officials wearing “Dam Buster Tour” hard hats looked on as a backhoe began ripping chunks out of the century-old Saeltzer Dam in Northern California. For the endangered chinook salmon in full spawning color below the dam, this was a new chance at life. For the participants, including The Nature Conservancy, it was the first chapter in the story of saving the San Francisco Bay/San Joaquin Delta Estuary. For nearly a decade before the concrete started falling, the Conservancy worked with the 24 federal and state agencies charged with protecting the Bay-Delta to finalize a multibillion-dollar protection plan known as CALFED. The plan aims to protect and restore the ecological health of the Bay-Delta while continuing to provide drinking and irrigation water to California residents. To achieve these goals, the agencies and partners are employing a wide array of conservation methods, including land purchases, easements, education and a host of restoration tools. The removal of the dam on Clear Creek — partially funded through the Conservancy by a $1 million grant from the David and Lucile Packard Foundation — was the first step in this landmark effort. The San Francisco Bay/San Joaquin Delta Estuary is the largest estuary on the West Coast and biologically one of the richest areas in the state, supporting more than 750 plants and animals. It also provides water to two-thirds of California’s population and 7 million acres of irrigated farmland. “The CALFED restoration program is the largest of its kind planned anywhere in the world,” says Leslie Friedman-Johnson, director of the water program for the Conservancy’s California chapter. “It involves a cast of thousands, from local conservation groups to farmers and ranchers to federal agencies. By focusing on restoration of natural processes as well as protection of habitat, CALFED is setting a new standard for how large-scale restoration work is done.” The Conservancy has already taken the next step in the restoration program. In August 2001, through a CALFED grant, the California chapter purchased Staten Island, a 9,173-acre leveed delta island that annually attracts vast flocks of wintering waterfowl. The chapter also plans to participate in the modification or removal of five dams on Battle Creek, which will open 42 miles of spawning habitat to three endangered fish species.</t>
  </si>
  <si>
    <t>CHINA: Yunnan’s Human Effort</t>
  </si>
  <si>
    <t>Just a decade ago, China’s Yangtze, Mekong and Salween rivers weren’t even on The Nature Conservancy’s radar screen. Today, natural treasures along these flowing lifelines are being protected — thanks to the dedication of people like Rose Niu. When hired in late 1997 as chief representative of the Conservancy’s Yunnan Great Rivers Project, Niu dedicated the next two years — even skipping vacations — to lay the groundwork for conservation. Niu’s family donated her childhood home in Lijiang as an office for the Conservancy cause. She was instrumental in coordinating a link between Chinese authorities — including up to 40 government agencies and academic institutions — and the Conservancy, as the partners mapped out high-priority plants, animals and landscapes. Niu’s exhaustive efforts paid off in mid 2001 when the partners finished a master plan for conserving northwest Yunnan Province’s natural resources. The plan identifies key conservation areas as well as strategies to reduce or eliminate threats to those resources. The Yunnan project area is 26,600 square miles — roughly the size of Ireland or West Virginia. During the planning process, government officials proposed that the legally designated protected areas within the project be doubled by adding another 3.46 million acres of nature reserves. That yet-to-be-approved change would put a full quarter of the project area into reserves — a boon for some of China’s prime remaining forests, as well as the red panda, snow leopard and thousands of other species that live there. “I played the role of the bridge because it was easier for me to communicate the Conservancy’s mission and goals,” Niu explains. “At first, people here were suspicious of a nonprofit coming in. But because the whole process was participatory, it was well-received.” The plan includes teaching conservation techniques to 60 to 80 Yunnan nature reserve managers and government representatives. Meili Snow Mountain, Lashi Lake and Laojun Mountain are three priority sites where plans call for compatible economic development, such as ecotourism, that will meet the needs of people in one of China’s poorest areas without crowding out rich biological resources. In addition, the partners are introducing alternative energy sources to preserve forests. The need for fuel wood to power cook stoves and heat homes is denuding forests and contributing to severe soil erosion on Yunnan’s mountainsides. “It doesn’t matter to me how hard I have to work,” Niu says. “We’re doing something that is useful for my people and for my country. I feel very proud and happy.”</t>
  </si>
  <si>
    <t>BRAZIL: An Encouraging Climate for Conservation</t>
  </si>
  <si>
    <t>A black-faced lion tamarin peers from a hollow tree in Brazil’s Atlantic Forest. Conservationists and corporations are working together here to restore the forest for the benefit of local communities, hundreds of endangered species and possibly the world’s climate. The Atlantic Forest of Brazil ranks among a handful of the world’s hottest biological hot spots. Or what’s left of it. Today’s forest, superimposed on an outline of the original, resembles a party of ants on a picnic table — the ants being the 7-percent remainder of a forested area once stretching 500,000 square miles from the north of Brazil to the south. What makes the forest so hot is an exceedingly rich diversity of life, threatened by a dire loss of habitat. Fifty of its 131 mammal species are endangered; 171 of its 800 species of birds are in the same predicament. This is the daunting resumé of an ecosystem also hosting one of the more hopeful efforts in the world of forest conservation. Within the Guaraqueçaba Environmental Protection Area, conservationists and corporations have come together to restore big pieces of the missing Atlantic Forest. There, with the support of General Motors (GM), Texaco and American Electric Power (AEP), the Conservancy’s Brazilian con- servation counterpart, SPVS, is buying 50,000 acres of cut and overgrazed pasture and replanting it in native forest. Behind this cross-fertilized forestry project are catalysts as diffuse as biodiversity and succinct as carbon. “The carbon contained in the forest soils and living tissues is carbon that will not be released to Earth’s insulating atmosphere,” says Joe Keenan, the Conservancy’s director of conservation strategy in Brazil. (Carbon-laden gases from industrial emissions and deforestation head the list of culprits in global climate change.) Through 2001, GM, Texaco and AEP have put up more than $18 million to reforest and protect portions of Guaraqueçaba over the next 40 years, with the intention of sequestering 2.5 million metric tons of carbon and immeasurable quantities of evolutionary variety. Carbon sequestration remains but one of many long-range strategies to address climate change. As a tool for forest conservation, however, its benefits are soon expected to bear fruit. Much yet rides on the complexities of international negotia-ions, says Keenan, “but we are preparing the ground here for what promises to be a bountiful harvest.”</t>
  </si>
  <si>
    <t>MEXICO AND TEXAS: People and Nature Make Good Neighbors</t>
  </si>
  <si>
    <t>. Nature is happy. The developers are happy. Not quite the most intuitive outcome from the deal that put nearly 25,000 acres of one of North America’s most popular tourist destinations in the hands of The Nature Conservancy. That 1999 purchase, essentially covering half the unpaved remainder of Texas’ South Padre Island, put an end to any speculator’s vision of a high-rise resort where one of the hemisphere’s most priceless expanses of wildlife habitat now stands. Two years later — with the Conservancy transferring most of the acreage to the Laguna Atascosa National Wildlife Refuge across the waters of the Laguna Madre — the developers are seeing nature as a good neighbor. “I have heard several real estate agents say they’re encouraged about the land becoming an extension of the national wildlife refuge,” says Linda Whitby, the executive vice president of the South Padre Island Economic Development Corporation. “Hundreds of thousands of people come here to the Rio Grande Valley to look at birds they find here and nowhere else, and we do everything we can to encourage them to come. The fact that the Conservancy has put its proverbial eggs in this big basket is important to people here interested in maintaining and preserving what we have.” Nature’s good year in south Texas continued on across the Laguna Madre, beyond the bird-studded bays and beaches, to the border-straddling brushlands of the lower Rio Grande Valley. Just south of the international line, in Matamoros, the Conservancy’s Mexican collaborator Pronatura Noreste opened a new conservation headquarters to help preserve its share of the valley and the Laguna Madre. And north of the border, the stewards of the Conservancy’s Chihuahua Woods and Southmost preserves received a windfall infusion of $1.95 million from the Minnesota-based manufacturing company 3M. Their goal is not so much to preserve the pristine but to regrow and reconnect the valley’s grand brushland of old — a Tex/Mex-flavored kingdom of jungle-dwelling cats and brilliant, tropical birds. Many citizens of the valley are welcoming the return to the wild, now nurturing their own private parcels of brushland. Says Lisa Williams, the Conservancy’s south Texas land steward, “People are realizing, you may own title to the land, but it still belongs to nature.”</t>
  </si>
  <si>
    <t xml:space="preserve">CONNECTICUT: Collaborating to Conserve a Forest </t>
  </si>
  <si>
    <t>The largest conservation land acquisition in Connecticut’s history will protect large swaths of unbroken forest — critical habitat for the black bear and other species. In June 2001, the Connecticut legislature approved the largest conservation land acquisition in state history: a joint purchase of more than 15,000 acres of western Connecticut’s unspoiled forests, rivers and reservoirs by the state Department of Environmental Protection (DEP) and The Nature Conservancy. The deal marked a milestone in the Conservancy’s efforts to preserve unbroken forestland throughout the state. The acreage was owned by the Kelda water company and had long been the subject of controversy. “There was a very well-organized grass-roots coalition pushing a plan, strongly opposed by Kelda, to conserve open space by converting the private company into a public water authority,” recalls Conservancy Government Relations Director David Sutherland, who spent considerable time discussing alternative approaches with the company and the coalition. Ultimately, all parties came together in support of a final acquisition plan. Kelda agreed to sell the lands, which were appraised at $193 million, for $90 million, affording the company considerable tax benefits. The Conservancy will contribute $10 million and acquire a conservation interest in 8,000 acres, and the DEP will supply the remaining $80 million. “This really was a collaborative effort, with lots of lobbying and negotiating on all sides from start to finish,” says Sutherland, who credits Connecticut Governor John Rowland with making the deal happen. “He broke negotiating logjams several times. And he came through with the money when it seemed like things would fall apart otherwise.” The deal has been widely praised as an excellent way to protect water quality, preserve habitat for vanishing species like black bear and bobcat and enhance scenic and recreational values. Says Dennis McGrath, director of the Conservancy’s Connecticut chapter, “We have only a few opportunities left to protect large, unfragmented forests in this region of the world. The Kelda deal will go a long way in ensuring that our forests, and the life they support, will grace the landscape for years to come.”</t>
  </si>
  <si>
    <t>who we are</t>
  </si>
  <si>
    <t>The mission of The Nature Conservancy is to preserve the plants, animals and natural communities that represent the diversity of life on Earth by protecting the lands and waters they need to survive. The Conservancy protects specific places where plant and animal species can survive for generations to come. We employ a scientific, systematic analysis to identify places large enough in scale and rich enough in plant and animal species to ensure meaningful conservation results. We call these areas the Last Great Places. At each place, we employ a range of strategies tailored to local circumstances. We buy land. We help other landowners manage their properties. We facilitate public-private partnerships. We engage the business community. We collaborate with like-minded partners. We seek pragmatic solutions. By employing this scientific planning approach — called Conservation by Design — we are developing a blueprint for action throughout the Americas, Asia and the Pacific Islands. The Conservancy is committed to working with partners to protect all the places identified by that blueprint. The result is a network of tangible successes — places protected at an appropriate scale with the cooperation of local partners. Places that in turn influence how others pursue conservation in their communities.</t>
  </si>
  <si>
    <t>Over the past 50 years, The Nature Conservancy has:</t>
  </si>
  <si>
    <t xml:space="preserve"> Protected more than 12 million acres of habitat in the United States; Joined with partners to safeguard another 80 million acres around the world; Grown to be one of the nation’s top 10 charitable institutions, as measured by private funds raised; Earned the support of millions of individuals and families; Opened 400 offices in 29 countries; Established a network of more than 1,500 volunteer trustees to guide local conservation efforts; Pioneered land protection techniques such as debt-for-nature swaps and conservation easements; Mobilized hundreds of millions of dollars in public funds to acquire and protect important natural areas; and Helped develop a hemispheric biological inventory to track some 50,000 species and ecological communities.</t>
  </si>
  <si>
    <t>CANADA</t>
  </si>
  <si>
    <t xml:space="preserve"> An investment of $50,000 by The Nature Conservancy ensured the protection of more than 1,000 acres of native prairie habitat last year in Saskatchewan, kicking off the organization’s efforts to protect the Canadian Missouri Coteau landscape. This prairie region was identified as one of the most critical habi- tats for imperiled grassland birds, including the burrowing owl, loggerhead shrike and piping plover. The funds went to the inde- pendent organization Nature Conservancy of Canada, making it eligible for matching grants to purchase the land. Through an arrangement with public and private agencies, funding from the Conservancy for land protection in Saskatchewan and Alberta is matched at a 4-1 ratio.</t>
  </si>
  <si>
    <t>MASSACHUSETTS</t>
  </si>
  <si>
    <t>On Martha’s Vineyard, amid some of the most coveted real estate in the country, The Nature Conservancy purchased and protect- ed 103 acres of rare sandplain grasslands habitat. One of the largest undeveloped tracts on the island, the land was originally slated to become part of a large and controversial golf course. The Massachusetts chapter purchased the sensitive land and sold it to a conservation-minded buyer with provisions that restrict how the land can be developed and enable the Conservancy to restore the native natural communities. In late July 2001,the Conservancy continued the effort by purchasing another 215 acres of sandplain grasslands that had been slated for subdivision.</t>
  </si>
  <si>
    <t>NEW MEXICO</t>
  </si>
  <si>
    <t xml:space="preserve"> Seven people, four of whom have Nature Conservancy ties, are overseeing an unusual conservation experiment this year at the newly created Valles Caldera National Preserve in New Mexico. The federal government appropriated $101 million from the federal Land and Water Conservation Fund to establish the 95,000-acre preserve, which includes a huge valley created by the collapse of an ancient volcano. The trustees are working to meet a congressional mandate that the preserve not only protect natural values but also remain an economically self-sufficient working ranch — a goal that the Conservancy has pursued at several of its own preserves.</t>
  </si>
  <si>
    <t>INDONESIA</t>
  </si>
  <si>
    <t xml:space="preserve"> The Indonesian Park Authority’s first two floating ranger stations began patrolling the waters of Indonesia’s 712-square-mile Komodo National Park, providing a 24-hour presence to eliminate illegal fishing practices. The boats, donated by The Nature Conservancy, come after years of building community awareness of marine resources and helping partners pass laws to protect them. Since the stations’ launch, more than 20 poachers have been arrested and sentenced to jail time, includ- ing six who will serve 2.5-year jail terms for using cyanide to stun reef fish. Such practices have caused irreparable damage to coral reefs in the park.</t>
  </si>
  <si>
    <t>ALABAMA–MISSISSIPPI</t>
  </si>
  <si>
    <t xml:space="preserve"> The Nature Conservancy initiated a cooperative land management program on property owned by ExxonMobil, Shell Oil Company and The Williams Company at Grand Bay Savannah, a 300-square-mile region spanning Alabama and Mississippi and harboring some 70 rare species and natural communities. Prescribed burns were conducted on 150 acres this year, thus launching a fire management program that will involve local firefighters in an effort to restore the region’s natural diversity and reduce damaging wildfires. The three companies agreed to consider burns on 10,000 more corporate-owned acres, and BP pledged its support for the program as well.</t>
  </si>
  <si>
    <t>MONTANA</t>
  </si>
  <si>
    <t>Along Montana’s Rocky Mountain Front, where the Great Plains meet the mountains, the Blackfeet Indians were the original stewards of the land. Now, The Nature Conservancy is working with the Blackfeet Indian Land Conservation Trust Corporation to help the tribe regain more of its traditional lands and protect vital grizzly bear habitat. The land trust, which the Conservancy helped organ- ize, has made its first land purchase: the 1,140-acre Flat Iron Creek Ranch. The ranch will be managed to conserve wildlife habitat and will serve as an education center to promote conservation along the front.</t>
  </si>
  <si>
    <t>mexico and texas summary</t>
  </si>
  <si>
    <t>The Nature Conservancy’s quick purchase of 15,000 acres of the Chickasawhatchee Swamp protected the wood stork and other imperiled species, as well as the water supply for much of southern Georgia and northern Florida. CALIFORNIA: The Nature Conservancy added 8,250 acres of serpentines and oak woodlands to its Mount Hamilton project, which over the past three years has safeguarded more than 81,000 acres of scenic open spaces and natural habitat overlooking fast-growing Silicon Valley. The project’s goal is to protect 200,000 acres, mainly working cattle ranches, in the next five to seven years.</t>
  </si>
  <si>
    <t>LATIN AMERICA– CARIBBEAN:</t>
  </si>
  <si>
    <t>Through the first session of its “virtual university,” The Nature Conservancy and its partners educated staff members from more than 200 nongovernmental organizations across Latin America and the Caribbean in nonprofit and conservation management. The series of long-distance courses are run via the Internet, satellite and e-mail through Tec de Monterrey — Latin America’s largest distance-learning school — with the help of The World Bank Institute, putting key skills in the hands of anyone within range of an Internet connection.</t>
  </si>
  <si>
    <t>OREGON</t>
  </si>
  <si>
    <t xml:space="preserve"> The vast bunchgrass prairies of the inland Northwest seemed endless to weary travelers on the Oregon Trail. The Nature Conservancy’s purchase of the 27,000-acre Zumwalt Prairie — a 42-square-mile area skirting the cusp of Hell’s Canyon in northwestern Oregon — protects a significant portion of the largest remaining native bunchgrass prairie in North America. The prairie harbors the highest concentration of nesting raptors in the nation and is a critical stronghold for ground squirrels, prairie plants and fish.</t>
  </si>
  <si>
    <t>MICRONESIA</t>
  </si>
  <si>
    <t>Perhaps the best way to combat environmental degradation is to stop it before it starts. That’s the idea behind the Community Visioning Plan spearheaded by The Nature Conservancy in Pohnpei’s Municipality of U. Completed through the collaboration of 67 government, community and religious leaders, the plan outlines a 20-year strategy to protect U’s fragile habitats while promoting economic development. This is the first plan of its kind in the Federated States of Micronesia.</t>
  </si>
  <si>
    <t>GUATEMALA–NEW YORK</t>
  </si>
  <si>
    <t>Supporters of The Nature Conservancy’s 2,000-acre Mashomack Preserve in New York are helping to add 9,900 acres to Guatemala’s Cerro San Gil National Protected Area, where wood thrushes, scarlet tanagers and at least 19 other birds familiar to Long Islanders spend the winter. The preserve has pledged $325,000 to partner organization FUNDAECO to purchase the land and another $215,000 to train stewards in bird research and monitoring, marine- zone conservation and community outreach.</t>
  </si>
  <si>
    <t>FLORIDA–GEORGIA</t>
  </si>
  <si>
    <t xml:space="preserve"> In March 2001, The Nature Conservancy helped connect two ecological gems in the southeastern United States by spearheading a deal to protect the 56,227-acre Pinhook Swamp. Pinhook is a critical wildlife corridor between Georgia’s Okefenokee National Wildlife Refuge and Florida’s Osceola National Forest. The Conservancy brokered the deal between the Florida Department of Environmental Protection, St. Johns River Water Management District and Rayonier Inc. to put the lands in public ownership.</t>
  </si>
  <si>
    <t>NEW YORK</t>
  </si>
  <si>
    <t>The Nature Conservancy, with its purchase of a key 26,500-acre private inholding from International Paper, connected nearly 300 square miles of the Adirondack Forest Preserve in New York. The new lands help protect the iconic species of the Adirondack landscape, such as black bear, moose and osprey, while opening recreation areas — including a 50-mile canoe circuit — to the public for the first time in generations.</t>
  </si>
  <si>
    <t>MINNESOTA–TEXAS</t>
  </si>
  <si>
    <t>MINNESOTA–TEXAS: Minnesota-based 3M extended its 18-year collaboration with The Nature Conservancy with a $5.15 million gift for land conserva- tion in Minnesota and Texas. Of this, $3.2 million is helping to protect and restore Minnesota’s grasslands in the Tallgrass Aspen Parkland region and the Ordway/Glacial Lakes project, and $1.95 million is helping to preserve the extraordinary bird and plant life of Texas’ Chihuahua Woods and Southmost preserves.</t>
  </si>
  <si>
    <t>CALIFORNIA</t>
  </si>
  <si>
    <t>The Nature Conservancy added 8,250 acres of serpen- tines and oak woodlands to its Mount Hamilton project, which over the past three years has safeguarded more than 81,000 acres of scenic open spaces and natural habitat overlooking fast-growing Silicon Valley. The project’s goal is to protect 200,000 acres, mainly working cattle ranches, in the next five to seven years.</t>
  </si>
  <si>
    <t>ILLINOIS</t>
  </si>
  <si>
    <t>The Nature Conservancy forged an agreement to acquire 7,527 acres along the Illinois River, one of only three large-floodplain river ecosystems in the United States that can be restored to his- toric functioning and a priority in the Central Tallgrass Prairie Ecoregion. The Emiquon acquisition includes two lakes that are key to restoration efforts on the Illinois.</t>
  </si>
  <si>
    <t>NORTH AMERICA</t>
  </si>
  <si>
    <t xml:space="preserve"> Conservationists are protecting habitat for 13 of North America’s most endangered grassland birds thanks to a first-ever map identifying critical habitats for those species. With grassland birds as a group declining faster than any other, The Nature Conservancy’s Wings of the AmericasTM program devel- oped the maps, which identify some 100 places important for the birds’ survival.</t>
  </si>
  <si>
    <t>GUATEMALA</t>
  </si>
  <si>
    <t>The Nature Conservancy influenced $52 million of conservation activity in Guatemala by leading a team that mapped vital vegetation, animals, archaeological sites and physical features in the country’s highlands. The maps helped the Guatemalan government and the World Bank decide where to invest funds for a five-year conservation project covering 8,400 square miles.</t>
  </si>
  <si>
    <t>Working across the U.S.-Mexico border, The Nature Conservancy and its partners protected thousands of acres of beaches and bays, reconnected wildlife-filled brushlands and boosted nature tourism in the Laguna Madre region. These efforts are a boon to species such as the ocelot that forage on both sides of the international boundary.</t>
  </si>
  <si>
    <t>MINNESOTA</t>
  </si>
  <si>
    <t>Nearly 25,000 acres of land in Polk County were purchased to begin the The Nature Conservancy’s Glacial Ridge Project, the largest tallgrass-prairie restoration project ever undertaken in the United States. Once restored, the land will harbor many types of wetland and grassland communities and will link several other protected areas.</t>
  </si>
  <si>
    <t>highlights of the year past</t>
  </si>
  <si>
    <t>the Nature Conservancy is a revolution, an evolution of human beings in relationship to the land," wrote acclaimed writer Terry Tempest Williams in an essay last year. Her words certainly ring true when you look back over The Nature Conservancy's achievements of the year past. We pushed our protected acres in the United States to nearly 12 million, saving that land from development and keeping ccosystems intact, and we helped protect millions more internationally. We not only buy land-the hallmark for which we became known in the environmental movement-but also find lasting, innovative ways to protect that land and its life-giving waters. We collaborate, innovate, explore the frontiers of the ecological sciences and shape policies that further conservation goals. Partnerships-whether with communities, government agencies, industry, scientists, legislators or land trusts--pervade everything we do. And as Terry Tempest williams observes, the foundation of our work recognizes the interdependencies of people and nature. In 2000, with the launch of The Campaign for Conservation: Working with Communities to Save the Last Great Places, we entered a new phase in our evolution. Through this, the largest private fund-raising campaign in conservation history, we have committed to raise $I billion to fulfill our blueprint for conservation--a map of places and landscapes important to the long-term health of biodiversity and ecological systems, and the range of strategies necessary to conserve these systems. The map is drawn along nature's lines-its ecoregions rather than along geopolitical lines. Aligator, Mobile:-IensowDelta,Alabamo As you will see on the following pages, the Last Great Places where we work are often truly the last of their kind, places with the greatest potential the natural world still has to offer. #The Mobile-Tensaw Delta-- 400 square miles at the head of Alabamas Mobile Bay-sprawls over sawgrass savannas, pine- tree hammocks and wetlands teeming with birds. A partnership among the Alabama Department of Conservation and Natural Resources, Forever Wild Land Trust, Ducks Unlimited, the Alabama Wildlife Federation and The Nature Conservancy protected 47,000 acres here-a key site in the ecoregional plan for the East Gulf Coastal Plain. in southern California, between the coastal sage scrub and the Sonoran Desert, The Nature Conservancy purchased the historic 5,400-acre Santa Ysabel Ranch, a place of grasslands, oak woodlands and seasonal wetlands that was once part of a Spanish land grant. Highly developed San Diego County contains more unique and imperiled species than any other county in the continental United States. In Wisconsins North Woods, where evidence of retreating glaciers is reflected in the glassy mirrors of ponds and lakes, The Nature Conservancy acquired the Catherine Wolter Wilderness Area. Its 2,189 acres encompass seven miles of undeveloped shoreline on 15 wilderness lakes and ponds and serve as a travel corridor for timber wolves and possibly moose and Canada lynx. The Rocky Mountain Front is the last place in the world where you can still find plains grizzlies-bears that follow the veins of streams down from the mountains out onto the prairies, just as they did when Lewis and Clark passed through the region 200 years ago. On the eastern edge of Waterton Lakes National Park, the Palmer Ranch is a key private-lands passageway for grizzlies. To acquire the 5,000-acre ranch in southern Alberta, The Nature Conservancy loaned $3.5 million to the Nature Conservancy of Canada, a vital partner. West Branch Wilderness in north-central Pennsylvania is part of the last great standing forest remaining between New York and Chicago. The Nature Conservancy's purchase of 3,000 acres here in the High Allegheny Plateau ecoregion knits together two state-owned lands to protect more than 18,000 contiguous acres of mountains and streams. On Manitoulin Island,the world's largest freshwater island, at the northern reaches of Lake Huron, an international partnership involving The Nature Conservancy acquired 16,700 acres to protect a rare ecosystem of alvars. Unique to the Great Lakes and Baltic Sea and adapted to harsh cycles of flood and drought, alvars are communities of exposed limestone bedrock, scant soil, stunted trees and hardy vegetation. Defensoresde la Naturaleza, a Nature Conservancy partner, purchased a 3,000-acre inholding in Sierra de Lacandón National Park in Guatemala using funds raised through the Conservancy's Adopt An Acre program and from private donors. The acquisition in the heart of the Maya Forest leveraged government funding for the construction of a new school building and a water well, and secured land title for residents of the Centro Campesino property. # Norh of New Hampshire's White Mountains, The Nature Conservancy purchased the 18,680- acre Bunnell tract, a forested Expanse of 13 peaks above 3,000 feet and 28 miles of streams. Some 10,500 acres will become a preserve and another portion will be sold, with a conservation casement protecting it, to a private timber investor committed to ecologically compatible forest management. $The NatureConservancysigned a purchase agreement to buy Palmyra Atoll, a cluster of uninhabited islets 1,000 miles south of Hawaii and the last marine wilderness remaining in the U.S. tropics. Red-footed boobies and giant land-walking coconut crabs are just two of the atolls exotic menagerie. At $37 million, including an endowment and infrastructure costs, the acquisition is the single most expensive in the organization's history. The Nature Conservancy and its partner Fundación de Parques Nacionales purchased the last unprotected private parcel within Costa Ricas Corcovado National Park, where jaguars--symbol of the Mesoamerican wilds--roam the lowland tropical rain forest To ensure the continued protection of one of Central Americas oldest national parks, the Conservancy, in coordination with the government and local partners, is ramping up efforts on the Osa Peninsula.</t>
  </si>
  <si>
    <t>ground we can defend</t>
  </si>
  <si>
    <t xml:space="preserve"> Almost 10 years ago, The Nature Conservancy began to understand that durable conservation of biological A.diversity requires that we find ways to work effectively in larger landscapes. By 1992, we had initiated a new effort to identify the landscapes in which we ought to be working in this country and around the world. The objective of that planning effort has been to create a blueprint for conservation. Our commitment to creating that blueprint-while we are implementing the conservation work it prescribes-has changed the way we think about conservation. We've asked the obvious questions about our priority landscapes: How big? How many? How linked? Those questions have dırected us to begin thinking about how nature works at the landscape scale-about flood, fire and storm; about natural disturbance and recovery. If resources weren't an issue, bigger would always be better. But resources are always an issue. When we can say. as we are inlıned to in the forests of New England, that a 25,000-acre core reserve will accommodate most likely natural disturbances, such as the downing of trees in wind storms, and provide sufficient home range for the forests wildlife, we've developed an important part of the definition of the job we have to do. When we have identified a few such core reserves, the next obvious question becomes: What about the land in between? The answer is that what happens to that land matters. If reserves become islands in a biologically impoverished sea of development, they will lose ecologically critical wide-ranging wildlife over time. Changes in local climate and hydrology also may threaten the integrity of isolated core reserves. We're addressing the conservation challenges on this land in-between in two ways. One is to promote ecologically compatible economic activity, with programs such as our Eco-Enterprises Fund for Latin America, and Conservation Beef, which we're developing with ranchers and a Montana-based organization called Artemis/Common Ground. The second way is even more fundamental. We can depend on local people to conserve the place they call home if there's a way for them to do it. Sometimes we can help them find that way, In the end, this will prove to be perhaps the most important and powerful thing we do. Like a lot of Conservancy staff and members, I value our organization's ability to take independent and direct action for conservation. I would never give it up, and I note with pride the steady increase over the years in the amount of land we protect through acquisition. But our cause calls for the lasting conservation of biological diversity everywhere, from the prairies of eastern Montana to the coral reefs of the Pacific. And lasting conservation on that large scale requires that the communities of people who share those landscapes with communities of plants and animals care, as we do, to save what's special about their environment People do care. People who would normally never think about joining the Conservancy care about the quality of life available to them and their children. They want a sound economy, a supportive community life and a healthy environment. And if they think about it, they often want something more. They believe there's something special about the place they live. They've seen part of what makes it special being eroded, and they don't want to lose the rest. These people have what's come to be called "a sense of place." I love the salt marsh, and the east front of the Rockies, and the rock islands of Palau. But the texture of the sand at the base of the Organ Mountains in my native New Mexico, or the lıght in the forests of Indiana, where I developed a conscious regard for nature-these things evoke a response from an even deeper place in me. That kind of response can influence our decisions if we are open to it. Where there is still a sense of place, we still have a sense of who we are. We're on ground that we can defend. It has always seemed to me that the heart of our work with people is helping them bring definition to their sense of place. A clear definition provides guidance when people must decide which businesses, arts, communication and customs they will pursue-or preserve. When they can, people will make choices that maintain the distinctive nature of their homeland. That inclination is a foundation for durable conservation. The direct and immediate results from our daily conservation action-the acres purchased-are natural building materials for that foundation. This past year, we bought more than $275 million worth of natural land-land in which people's sense of place. and sense of who they are, and hope for the future, abide. Thanks to everyone who continues to make all of our work possible.</t>
  </si>
  <si>
    <t xml:space="preserve">LEADERSHIP Shaping Conservation Policy </t>
  </si>
  <si>
    <t xml:space="preserve"> The United States and Mexico signed a historic agreement to pro­mote protection of the upper San Pedro River, the last undammed river in the Southwest flowing north over the border. The green ribbon of river and trees the desert is essential as wildlife shelter and corridor and vual habitat for the San Pedros imperiled native fish. The agreement represents more than a decade of sustained effort by The Nature Conservancy to save this Last Great Place II ln 2000, The Nature Conservancy worked diligently to fully fund the Land and Water Conservation Fund and other conservation programs through the Conservation and Reinvestment Act (CARA). Although the legislation that ultimately became law was more modest than CARA, It represents extraordinary progress toward enhanced federal investments m the protection of critical lands.  In an unusual step in Latin America, where most nature preserves are mandated by governments, local fishermen petitioned the government of Belize to create a marine reserve as a means of protecting their Caribbean water. The Port Honduras Marine Reserve was organized with the help of the Toledo Institute for Development and the Environment, a Nature Conservancy partner. The Nature Conservancy sold part of the San Rafael Ranch in southeastern Arizona to local conservation buyers-private landowners who commit to protecting ecologically important values. The sweeping grassland bowl of the San Ralacl Valley is surrounded by the serrated peaks of two sky-island mountain ranges, the Huachuacas and the Santa Ritas. With Indonesian partner organization YPAN, The Nature Conservancy has placed odd- looking rafts in the open waters off Komodo National Park in Indonesia. These fish-aggregating devices, or FADS, draw commercially important fish species– and the fishermen who harvest them--away from fragile coral reefs. FADS show promise for reef conservation on other Pacific #Nearly 40 years ago, fear of liability put an end to the once- common practice among lowa farmers of burning the prairie to maintain vibrant pastures. Now, in the Loess Hills of lowa, The Nature Conservancy is working with area insurance agencies to give landowners liability protection associated with prescribed burning, so that the practice can resume and the prairies can rebound. The endangered Oregon silver- spot butterfly was reintroduced to the Conservancy's Cascade Head Preserve, a slice of rugged coastal Oregon marked by postcard-perfect cliffs and pounding surf. Biologists raised the butterflies in captivity at Lewis and Clark College and the Oregon Zoo in cooperation with the U.S. Fish and Wildlife Service. Working closely with recently retired Army Corps of Engineers hydrologist Bob Bill, a former dam operator, The Nature Conservancy is assessing never flow and water temperature below a dam on Kentucky's Green River. Their goal is to restore some of the river's natural function and ability to support aquatic life while developing a model for cooperative management of dammed and hydrologically altered rivers across the country. With help from The Nature Conservancy and a Peace Corps volunteer, residents of the Micronesian island of Pohnpei launched a sponge-farming project in the lagoons that surround the island. The pilot effort is designed to provide an alternative source of income to those who grow sakau in the steep uplands, where farming the native pepper root causes ecological destruction. California voters approved two historic bond measures providing $4.1 billion for conservation in the state. The Nature Conservancy played a key role in shaping and passing Propositions 12 and 13, the largest conservation bonds ever approved in the United States The Hanford Reach of the Columbia River and surrounding arid uplands in south-central Washington were granted permanent protection when President Clinton establıshed the 195,000- acre Hanford Reach National Monument in June 2000. The Nature Conservancy's biodiversity inventory of the site, which documented the existence of dozens of rare or previously unknown flora and fauna, helped lay the foundation for the decision. The NatureConservancyspear- headed efforts to pass state income tax credit legislation in Delaware, legıslation that has the potential to leverage more than $100 million for conservation over the next decade. </t>
  </si>
  <si>
    <t>understanding expanding ecological knowledge</t>
  </si>
  <si>
    <t>Scientists from The Nature Conservancy and the Association for Biodiversity Information collected, compiled and analyzed a quarter century of information on biodiversity developed by Natural Heritage programs from across the country The result was a 416-page book, "Precious Heritage: The Status of Biodiversity in the United States." published by Oxford University Press in March 2000. #AL South Carolina's Winyah Bay, Conservancy-conducted research into endangered red- cockaded woodpecker populations turned up 36 active clusters, one of the densest concentrations in the world. Kris Rothley, a postdoctoral scholar at Princeton University, is exploring how to efficiently and effectively create bioreserve networks that protect rare flora and fauna. Working on the Massachusetts islands and using the northern harrier as a possible "umbrella" species in her work, Rothley this year involved three undergraduate students in her field research on patterns of species richness and habitat use of the northern harrier. Rothley is among more than a dozen post- doctoral scholars working with The Nature Conservancy under the David H. Smith Conservation Research Fellowship Program, which offers fellowships that enable early-career scientists to conduct research on urgent conservation issues and to gain a unique understanding of the role of science in conservation. The Nature Conservancy gathered together an expert team of scientists to conduct a terrestrial Rapid Ecological Assessment (REA) of the Greater Arnavon Arca in the Solomon Islands. The REA data will guide legislation and regulations for natural-resource use, and help community leaders prepare resource management plans. Nature Conservancy and Chinese scientists completed the first season of fieldwork for the Yunnan Great Rivers Project in China's Yunnan Province, filling in information gaps regarding the region's vegetation ecology, hot spots for plants and habitat for the black golden monkey Surprising new analyses by Nature Conservancy scientists suggest that human extractions of groundwater in the Alamaha River watershed in Georgia may be altering the river's natural flow and long- term ability to support aquatic life, from commercially important blue crabs to ancient shortnose sturgeon. In a weekend-long "bioblitz" on the eastern plains of Colorado, 40 scientists, naturalists and ranchers combed the sand sage prairie of The Nature Conservancy's 41,000-acre Bohart Ranch to take stock of its ecological health and biodiversity,</t>
  </si>
  <si>
    <t xml:space="preserve">people </t>
  </si>
  <si>
    <t xml:space="preserve">Les Cheneaux Economic Forum, a citizens group working for a sustainable future on Michigan's Upper Peninsula, received a $95,000 challenge grant from theU.S. Environmental Protection Agency to fund nature- and heritage-based tourism strategies and to monitor tourism's effects on the Lake Huron shore. line. The Nature Conservancy is one partner in the forum. A five-year grant from the General Motors Corporation launched the General Motors Community-Based Conservation Fellowship Program, designed to build The Nature Conservancy's capacity to engage in local conservation partnerships in places such as Saguache County, Colorado; Kachemak Bay, Alaska; and Adams County, Ohio. </t>
  </si>
  <si>
    <t>International Conservation Program</t>
  </si>
  <si>
    <t>Annual Report Fiscal Year 1999</t>
  </si>
  <si>
    <t xml:space="preserve">of prairie restoration.   The chapter established a cost-sharing partnership with the U.S. Forest Service to identify and characterize the best pineland restoration areas in the Lower Ozarks. Five potential sites encompassing 50,000 acres have been identified. These are the remnants of a nearly extinct shortleaf pine system once covering more than 4 million acres in Missouri.   Working with a key conservation partner, the Missouri Prairie Foundation, the chapter completed a baseline assessment of all foundation preserves, with recommendations for stewardship and site designs.   A longtime donor provided the largest individual contribution in the. chapter's history. This gift will be used for grassland conservation at Dunn Ranch and at Wah'Kon-Tah Prairie in the Osage Plains in southwest Missouri, where the chapter is intensifying its 20-year conservation presence in a priority prairie landscape. Portions of the gift will also launch a conservation partnership in the grassland savanna systems of the Brazilian Cerrado. MONTANA More 1han 20 years of ncgo1ia1ion produced a cons(:rvalion cascmcnl on 4,000 acres of grassland and fores! along 1hc Blackfoo1 and Clearwa1er rivers in Mon1ana. This cascmenl ensures pro1ec1ion of 1hc forests on 1he propeny, as well as a four-mile .1re1ch of 1he l3lackfool River. The family's commi1men1 10 fores, stewardship, 10 "borrowing" 1he forest and 1hen passing it on in a produc1ive condi1ion, is direc1ly rcllec1ed in 1he casemenl.   On 1he Rocky Moun1ain Front, 1he chap1er completed 1he firsl phase of a projccl that will uhimately resuh in a conservation easemenl over a 2,200-acre ranch opera1ed by a four1h-genera1ion ranching family. The chapter purchased 940 acres of land bordering Pine Bulle Swamp Preserve, which ii will 1rade to the family in exchange for a conservation easement on the larger ranch. thus protecting the vast grassland linkage between Pinc Bulle and 1he Blacklea[ Management Area. In tolal, the chapler conserved 3,488 acres of grizzly habitat on 1he front through four separate acquisition and conservation easement projects.   Thanks to a strong collaborative effort by the chapler, local land trusts and leading agricultural organizations, the state legislature passed legislation crrating a new state fund for purchasing conservation easements on family farms and ranches. Creation of this fund is a significant step toward protecting private land from subdivision. P:\Hcction of a significant Sandhills wetland, restoring migratory bird habitat along the cen!r,,l ;,,,:-, :Ji :he !'lane River and acquisition of a conservation easem&lt;:ni '.i!:ar the Niobrara River were three projects that rccdvc:d !\,.::ding from the Nebraska Environmental Trust. Almost 7,000 acres were protected in 1999 with grants of more than S700,000 from the trus1.   The chapter purchased 600 acres with a 5226,700 grant from the North American Wetlands Conservation Council, as part of a cooperative effort to protect 25,000 acres of migratory bird habitat along the Plane River. The grant also funds removal of red cedar trees, wetland reconstruction and sandbar clearing to restore habitat for sandhill cranes, piping plovers and interior least terns.   To further increase stewardship diversity on 40,000 acres or grassland at the Niobrara Valley Preserve, 120 new bison heifers were introduced on a 12,000-acre enclosure. More than $108,000 was raised through donations from more than 450 individuals and a $50,000 matching grant from an anonymous donor. The herd will be worked in a new bison corral funded by Harold and Marian Andersen.   Using fire to remove invading trees on ridgctops at the Rulo Bluffs Preserve along the Missouri River, the chapter is restoring a prairie landscape and increasing the biological diversity at that site. NEVADA The chapter launched the Oasis Valley Conservation Project in cooperation with Nye County, the state of Nevada, U.S. Fish and Wildlife Service and other partners to conserve important wetland and riparian habitat in the Mojave Desert. This community-based effort is aimed at securing sufficient habitat for the Amargosa toad, a species with a worldwide range limited to the Oasis Valley, to help prevent the federal listing of this species as endangered. The chapter completed the purchase of the Torrance Ranch, a 125-acre NEW HAMPSHIRE Capping two years of negouat10ns, the chapter and its conservation partners protected 2,797 acres in southwestern New Hampshire. The focus of the effort is the 234-acre Loverens Mill Atlantic white cedar swamp, which represents one of the rarest wetland community types in New England. At its annual meeting in June, the chapter dedicated two new preserves resulting from this initiative, the 634-acre Loverens Mill Preserve and the 1,693-acre Otter Brook Preserve.   The chapter made additional progress in protecting New Hampshire's Atlantic white cedar swamps through a complex collaboration with the Environmental Protection Agency, the New Hampshire Department of Environmental Services and the city of Manchester. The arrangement will result parcel with prime toad, songbird and rare fish habitat.   In cooperation with a local citizens' group. Clark County and federal agencies, the chapter has spearheaded a major conservation planning effort to conserve and restore rare riparian, spring, riverine and wetland habitat along the Muddy River. This ecosystem supports numerous rare and endangered fish and aquatic species, ~s well as habitat for southwestern willow flycatchers and other songbirds. in the conservation of the 400-acre Manchester Cedar Swamp, a property located within the boundaries of the city.   The chapter continued 10 serve as land acquisition agent for the Great Bay Resource Protection Partnership, which is conserving hundreds of acres of severely threatened saltwater and freshwater wetlands in New Hampshire's Great Bay Estuary. In four years, the chapter and the Great Bay Partnership have leveraged $17 million in public and private funds to purchase land and conservation easements in Great Bay. In a critical statewide policy effort, the chapter chaired the New Hampshire Land and Community Heritage Coalition, which is working to secure a new, permanent, public-private land and cultural resource protection fund. NEW JERSEY Celebrating its 10th anniversary, the chapter protected more than 5,000 acres during one of its most successful years.   After several years of negotiations, the chapter received its largest !and donation: 4,000 acres in the Pine Barrens, including Atlantic white cedar swamp and pitch pine forest, where norther,, r;ine snakes and pine barrens tree frogs make their h0rni:s. The land was a gift from a major development comp:i,,:-. Ii:! • ·our new preserves were established. In the interior Capt' \fay peninsula, Cape Island Creek, Goshen Ponds and Lurn!i,,,. Ponds preserves protect federally listed endangered sw,~1~; p l)i,1k and lowland swamp, while Seabreeze Preserve saves beachfront and salt-marsh tidal creeks along Delaware Bay. These new holdings and other acquisitions in this Delaware Bayshores region totaled more than 800 acres.   A development company donated 45 acres at High Mountain Park Preserve, a natural oasis in a densely populated suburban area. The gift safeguards habitat for the globally imperiled wildOower, Torreys mountain mint. Other highlights included the opening of the Delaware Bayshores Center at Eldora Nature Preserve and the chapter's leadership role in passing the unprecedented Garden State Preservation Trust Act, signed by the governor at the chapter's office. NEW MEXJC[; ·1 he chapter continued its conservation success in southwest New Mexico.   The chapter reintroduced Chihuahua chubs, imperiled fish found only in the Conservancy-managed stretch of the Mimbrcs River, and Chiricahua leopard frogs, a species experiencing a worldwide decline, to former habitats in the river that are also managed by the chapter. A survey of the frogs revealed that they are thriving; the chubs were to be counted in the fall. In the Mirnbres watershed, the chapter leased the 5,200-acre D Diamond Ranch, on which it has an opt.ion to purchase. The chapter received a donation of a conservation casement on a key 250-acre tract adjacent to its Mimbres River Preserve.   Taking t.he lead for the Arizona/New Mexico Mountains ecoregion, the chapter completed its analysis of this vast area, which encompasses 30 million acres.   The Rocky Mountain Research Station of the U.S. Forest Service conducted a survey of the endangered southwestern willow flycatcher on the chapter's Gila Riparian Preserve. With fewer than 500 nesting pairs of the bird left in the world, the seven viable nests discovered on the preserve indicate the effectiveness of the chapter's habitat recovery and restoration activities. NEW YORK The chapter conserved approximately 5,000 Adirondack Chapter acres, while helping landowners and communities care for important lands.   SOUTH BAY: The 2,475-acre Bear Paw tract is a new preserve on the headwaters of Lake Champlain. Calcium-rich cliffs give rise to a rare plant community and habitat for timber rattlesnakes. The chapter is charting future uses of the property with the local community.   WINDFALL POND: This 1,608-acre tract bordering the St. Regis Canoe Wilderness contains one of only nine remaining native habitats for heritage brook trout in the Adirondacks. The owners donated a conservation easement and continue to manage the unspoiled fishery.   TUG HILL The chapter acquired a 441-acre parcel that buffers rare wetlands south of Honeoye Lake in Ontario County. The purchase protects the area from potential development and positions the chapter to play a key role in the preservation of water quality in Honeoye Lake-one of New York's Finger Lakes.   Along the eastern shore of lake Ontario, the chapter acquired a 140-acre property slated to become a county-operated public beach park. In addition, the chapter purchased a key 200-acre tract of upland forest that buffers a diverse fen. These efforts further goals to preserve the natural diversity of New York's only freshwater barrier beach ecosystem. NEW YORK Blackhawk helicopters hovered over the Eastern Chapter Albany Pine Bush Preserve as the National Guard ;iirlifted dozens of vehicles junked in the preserve beforr the d1apter acquired the property. The cars, a long-standing stev:.;rdship problem, were tucked away in ravines and forests of the 2,360-acre preserve. Their removal served as training exercises for the National Guard.   Volunteers collected native plants from the banks of the Poultney River for floodplain forest restoration efforts. As a Freshwater Initiative project, floodplain forest restoration on the Poultney will reduce threats from watershed pollutants and renew the health of the riparian system. The chapter added 150 acres to NEW YORK Successful in a number of far-reaching Long Island Chapter initiatives and scientific research projects, the chapter helped reshape the one-quarter percent sales tax program that benefits land and watershed protection in Suffolk County. The new program, slated for last fall's ballot, seeks to provide $270 million for land purchases and environmental programs over 13 years.   The chapter took a first step toward helping Long Island decision-makers and community representatives build a long-range vision PLATEAU: The Black River Environmental Improvement Association and the Adirondack Land Trust, a Conservancy partner, crafted a conservation easement for 685 forested acres. The easement donation ensures the land's natural and scenic integrity.   COMMUNITY-BASED CONSERVATION: The chapter led regional leaders to a National Conservation Training Center course on balancing nature and commerce. They returned with a new vision to help small towns grow in ways that emphasize wild landscapes.   LAKE GEORGE: A 400-foot cliff that attracts both peregrine falcons and rock climbers will become part of the Adirondack Forest Preserve. The chapter's partner, the Lake George Basin land Conservancy, conserved historic Roger's Rock.   On the Tug Hill Plateau in Oswego County, the chapter acquired a 318-acre tract of forested wetlands, located just south of the Salmon River Reservoir. The property includes one of the largest and best examples of a red maple-hardwood swamp in the state and provides habitat for bald eagles that overwinter on the reservoir.   Using a grant from the Kellogg Foundation, the chapter will seek to create a broad and effective network of local citizens to help shape agricultural conservation policies and attract technical and financial support for conservation in the French Creek watershed. The grant will also enable the chapter to measure the success of agricultural conservation practices. the Wilton Wildlife Preserve and Park to protect habitat for the endangered Kamer blue butterfly. Partners supporting the acquisition include the town of Wilton, the state Office of Parks, Recreation and Historic Preservation and private donors. Saratoga County also contributed $13,500 to support stewardship activities.   A newly formed advisory council for the 4,600-acre Sam's Point Preserve was charged with completing a master plan. The council's biggest challenge is balancing public use and natural resource protection. Overuse represents one of the greatest threats to the natural resources of the Shawangunk Ridge. last year, more than half a million people visited the 25,000-acre ridge. concerning coastal management policies for Long Island's South Shore. The chapter co-hosted a two-day conference on the future of Long Island's coast. The chapter was the only conservation organization appointed to the Long Island Pine Barrens Commission's Wildfire Task Force.   The chapter purchased or assisted in the preservation of land worth more than $4 million, including ne~otiati~g the acquisition of 77 acres in the globally rare Dwarf Pme Plams and 237 acres in other areas of the Long Island Pine Barrens. NEW YORK As it celebrated its 20th anniversary this year, Lower Hudson Chapter the chapter intensified work at its two community-based projects with new scientific research and ecoregional planning.   The chapter pure based more land at the Thompson Pond Preserve in Dutchess County, bringing the total acreage to more than 600. The preserve boasts a variety of wildlife, including golden eagles, several rare plant species and migratory birds. A successful collaborative effort between the Orange County Lan&lt;l Trust and the chapter came 10 fruition with the acquisition of a 146-acre property near the Neversink River Preserve. Because of the Meola famil}"s generosity, the land was acquired below market value. The property borders an important tributary of the Neversink River. The chapter also completed the Neversink River site conservation plan.   Phase II of the Great Swamp program began with the completion of the Great Swamp watershed conservation strategy. Based on three years of collaborative work in the watershed, the strategy describes the wetland's economic, biological, educational and recreational value. Phase II will focus on working with partners to implement the strategy's recommendations. The chapter's Conservation Internship New York City Chapter Program for City Youth is part of an innovative partnership with New York City's High School for Environmental Studies. It provides students with a paid summer internship where they can learn about careers in conservation and get hands-on experience working alongside the Conservancy's preserve stewards. Nineteen students took advantage of this successful program-now in its fifth year-to visit and work on preserves throughout New York state. Teams of students spend one month living and working in the field with environmental professionals and mentors. Weekdays are dedicated to specific stewardship and research projects. NEW YORK The chapter purchased or assisted in the South Fork/Shelter preservation of land worth more than Island Chapter $10 million, including negotiating the acquisition of one of the largest remaining natural areas on the South Fork-365 acres worth $5,251,750. The property supports a number of New York state-protected plant species, including pink ladyslipper and trailing arbutus.   The chapter purchased the last large undeveloped property adjacent to the l ,039-acre Mashomack Preserve. This more than nine-acre waterfront property includes spectacular bluffs. A conservation buyer will be allowed to build one house (rather llilf!TH t:AROLINA The chapter played a critical role in several large-scale protection projects. It helped protect 9,915 acres of one of the country's most extensive Carolina bay complexes by assisting the state's Wildlife Resources Commission with the purchase of 8,000 acres of the Horseshoe Lake area in Bladen and Cumberland counties, and facilitating the donation of conservation easements over an adjacent 1,915 acres.   The chapter helped negotiate a management agreement and secure the funds for the state's purchase of 9,750 acres of the Jocassee Gorges in Transylvania County for a state park and game land. The Gorges region is home to more than 60 species of rare than the four that were planned) on the property.   The J. M. Kaplan Fund donated a 7,800-square-foot former residence to the chapter. Once renovated, it will provide a permanent conservation center for Conservancy efforts throughout the region.   As part of a coalition of local business and community leaders, the chapter co-chaired a commiuee that worked successfully to pass the first conservation real estate transfer tax legislation in New York state. Funds from this 2 percent tax on sales of homes and land in five eastern Long Island towns will generate approximately $120 million for land preservation in the next l2 years. plants, black bear and the rare green salamander.   The chapter negotiated the purchase of the 17, 734-acre Buckridge Coastal Reserve in Tyrrell County on behalf of the state's Division of Coastal Management. The federally listed endangered red wolf and black bear, as well as the American alligator and more than 30 breeding species of neotropical songbirds inhabit this wildlife corridor between Alligator River and Pocosin Lakes National Wildlife refuges.   The chapter acquired additional land at its Bluff Mountain, Grandfather Mountain, Green River, Scuppemong River and Goose Pond Bay preserves. Working with partners across Ohio, the chapter expanded conservation opportu111ues statewide. As part of an overall ecosystem protection program for the Darby watershed, the chapter is working with conservation partners, congressional leaders and the U.S. Fish and Wildlife Service to create the Little Darby National \-Vildlife Refuge. The proposal calls for a 40,000- acrc mix of habitat protection and farmland preservation to maintain the rural character and natural values of one of Ohio's finest natural systems.   The. chapter joined forces with Cinergy Corp. to restore a critical riparian corridor in Ohio and </t>
  </si>
  <si>
    <t>International Conservation Program 1</t>
  </si>
  <si>
    <t>The division includes Bolivia, Ecuador, SOUTHERN CONE Colombia, Chile, Paraguay, Venezuela and Peru.   INNOVATIVE CONSERVATION PARTNERSHIPS: In Chile, land conservation easements are being developed to increase habitat for rare species like the huemul deer. In the lush cloud forests of Ecuador, endemic and migratory birds will benefit from a cooperative program with the Pennsylvania chapter to protect habitats in both Podocarpus National Park and the Pocono Mountains. Also with Conservancy and partner support, the indigenous Cofan people of the Ecuadorian Amazon were granted 50,000 acres of indigenous territory in the Cayambe-Coca Ecological Reserve. And, partners BRAZIL ATLANTIC FOREST: The Conservancy's first climate action project in Brazil, funded by the Dallas-based electric utility Central and South West Corporation, was launched in Guaraquer;aba, the largest remaining tract of Braz.il's rapidly vanishing Atlantic Forest. Conservancy climate action projects have already added 14,000 acres to Belize's Rio Bravo Management and Conservation Area and 2.2 million acres to Bolivia's Noel Kempff Mercado National Park. The Guaraquei;aba project will enable Conservancy partner SPVS to acquire and manage I. 7,000 acres of land currently owned by buffalo ranchers, simultaneously increasing Atlantic Forest protection and reducing greenhouse gases through assisted in Bolivia are consolidating an ecological corridor between the 600,000-acre Tariquia National Reserve and neighboring Baritu National Park in Argentina.   NEW PROGRAM INITIATIVES: Expanding marine conservation efforts, the Conservancy has launched projects in the 827,450-acre Paracas National Reserve in Peru and in the 42 islands comprising Los Roques Archipelago National Park in the. Venezuelan Caribbean. The high Andean puna region, home to half the global population of James' flamingo, will be protected in Bolivia's Eduardo Avaroa National Reserve in Bolivia. And, in the Cachalu Biological Reserve in Colombia, the Conservancy has joined efforts to protect one of the last great stands of the southernmost extension of pristine oak forests. regeneration and conservation of this land. The project will serve as a model for the development of climate action- driven conservation mechanisms in Brazil.   CAATINGA: The Conservancy has taken the lead in protecting this area of northeastern Brazil, until now largely ignored by the conservation community despite its global biological importance. This year, with support from SC Johnson Wax Fund, the Conservancy helped its newly established partner Associar;ao Caatinga acquire a 12,350-acre reserve, the largest tract of undisturbed Caatinga habitat of any of the 28 potential sites assessed. The reserve has been name.d Serra das Almas. It is one of two slated for acquisition under this project. / CANADA The Canada Conservation Partnership was initiated in October l 998. Its goal is to identify key Canadian partner organizations and support them with human, technical and financial resources and to work with them on the preservation or sites critical to the protection or North American biodiversity. Highlights of the first nine months include accepting three gifts or land in support or partners' projects in New Brunswick and Ontario. Working with the Nature Trust or New Brunswick, the Federation of Ontario Naturalists, the Escarpment Biosphere Conservancy and three U.S.-based donors, the Conservancy took title to 330 acres or conservation land. Conservancy partners will manage these properties.   The partnership made a grant of $25,000 (Canadian funds), which was matched by The Nature Conservancy or Canada, to the Atlantic Canada Conservation Data Centre in support or ecoregional planning. It is the newest or seven such centers serving all or Canada's 10 provinces.   In addition, the partner- ship conducted ecoregional planning meetings along the Canada/U.S. border, assisted Canadian partners in negotiating several land transactions and secured more than $500,000 for land acquisition, ecoregional planning, fund raising, research and computer technology. BAHAMAS/TURKS AND CAICOS: In July, the Bacardi Family Foundation pledged $ l million to support the Conservancy's fledgling efforts in the Bahamas, as well as continued support for the Florida Keys program. This lead gift will launch the Conservancy's partnership with the Bahamas National Trust and the organizations' collective work at two different sites: the Exuma Cays Land and Sea Park and a potential park on Andros Island.   BELIZE: The Toledo Institute for Development and the Environment has accomplished many conservation goals in southern Belize. It continues to work in a million-acre corridor that connects the ridges of the Maya Mountains to the reefs of the Sapodilla Cays. Recently it has joined the Adopt An Acre program in order to purchase land in this corridor that is not already part of the national preserves. This will allow the institute to protect the biological integrity or the entire corridor.   DOMINICAN REPUBLIC: The Conservancy continues to push its conservation borders and has made many strides this year in the Dominican Republic, with the inception of a Freshwater initiative project at Madre de las Aguas (Mother of the Waters). The Conservancy and its partners, Progressio and Fundaci6n Moscoso Puello, continue to lead the way in preserving this important watershed, which provides water to 50 percent of the country. THE MOSQUITIA-NICARAGUA AND HONDURAS: The Conservancy and its partners responded to the massive destruction caused by Hurricane Mitch by raising funds and supporting direct action to bring relief to the affected communities within the Conservancys project sites in Honduras and Nicaragua. With the help of supporters and organizations, such as $pains Fundaci6 Natura, the Conservancy raised approximately $54,000 for Nicaraguan panner Fundaci6n Alistar and Honduran panner MO PAWi to support relief efforts there.   HONDURAS: In early GREATER CHINA With the endorsement of China's powerful State Development and Planning Commission, Yunnan's Provincial Government has doubled the Yunnan Great Rivers project planning area, which now encompasses a region of enormous biological and cultural diversity approximately the size of West Virginia. Working closely with the Yunnan Provincial Government, the Conservancy will help identify and promote strategies that protect the region's cultural and natural resources, while encouraging the long-term economic well-being of the 3 million people who live in the project area and depend on its resources.   Following up on their September 1998 trip to visit U.S. INDONESIA The Conservancy has been pursuing conservation initiatives in Indonesia in response to opportunities and needs resulting from the economic crisis. One of these-the Indonesian Parks Rescue Initiative-seeks to provide short-term, emergency support for existing parks, as well as support and reforms designed to strengthen their long-term protection. The goal of the Ministry of Forestry is to make national parks with a high profile for tourism financially self-reliant. Park management costs will be secured on the basis of revenues from tourism. At the request of the Ministry of forestry, the Conservancy helped bring together a team cf local and international partners in Indonesia to design the master plan for Komodo National Park that will set an important precedent for other 1999, the Conservancy opened its first office in Honduras. From the strategic location in Tegucigalpa, staff members are working to strengthen a national environmental trust fund, build the capacity of local partners and enhance conservation projects in the 2-million-acre Rio Platano Biosphere Reserve. In Rio Platano, the Conservancy began planning its first participatory rapid ecological assessment, which will be carried out by reserve inhabitants and local scientists, with technical support from the Conservancy. national parks, the state commission's delegation members helped the Conservancy and the Yunnan Provincial Government organize a workshop in lijiang, a World Heritage Site and gateway city to the project area. The April workshop formally launched the project and provided an opponunity for 80 major stakeholders to share perspectives on key issues. Although contentious issues surfaced, excitement over the project and the mandate for all to cooperate on this historic opportunity was underscored. Government leaders formally launched the project implementation phase and urged completion of an integrated plan by October 2000 to ensure the plan's inclusion in China's 10th five-year plan (2001-2006). conservation areas in Indonesia.   At lore lindu National Park, the Conservancy and partner organization YPAN worked to expand the conservation awareness program. The RARE Center for Tropical Conservation was invited to come to Sulawesi to adapt its successful "conservation through national pride" approach. Various outreach and awareness tools and activities were created, based on the park's endemic birds, in an attempt to reach out to the region's schoolchildren as well as adults.   At Komodo National Park, a pelagic fisheries project was developed in an attempt to introduce an alternative livelihood to local communities that rely on the waters for fishing. The project hopes to create financially stable fisheries that will employ the area fisherfolk, thereby replacing the need to use dynamite fishing as a means of income. JAPAN The relationship among Japan's Official Development Assistance Program, its implementing agencies and the Conservancy continued to flourish this year. Nearly 40 grassroots grants have been awarded to the Conservancy and its partners in more than 15 countries, and the number continued to increase this year.   The Japan program inaugurated a new Tokyo-based office, with the help of John F. Smith Jr., chairman, chief executive officer and president of General Motors Corporation. Itochu Corporation, one of Japan's largest trading companies, donated the office space. MEXICO SIERRA MADRE OCCIDENTAL: Jusl one year aflcr ini1ia1ing ac1ivi1ics al 1hc Ajos•l3avispc Na1ional Fores! and Wildlife Refuge, the Conservancy and partner IMADES successfully secured muhiyear funding through the Parks in Peril program. Ajos•l3avispe plays a critical role in the emerging commitmenl from bo1h 1he U.S. and Mexico governmen1s 10 establish the first binational protected area safeguarding 1he upper San Pedro River basin. As part of wider binational efforis 10 protect the San Pedro watershed, a participatory site conservation planning workshop and cross•border conservation actions were carried out, including coordination with the Arizona chapter on ecoregional planning. MICRONESIA The Conservancy helped create the Conservation Society of Pohnpei, a new conservation organization dedicated 10 encouraging community participation in conservation and promoting compatible alternatives to resource exploitation. The Conservancy is assisting the group with board development, fund•raising and strategic planning exercises. t:l The C,rnscn·ancy joined with local and international partners to launch an J.:nbitious sakau planting and media campaign to take advantage of ,he economic potential of the crop for Pohnpei's developing economy, while protecting the island's fragile environr:,cnt. 13y encouraging farmers to move kava plantings into lowhmd agroforests and eventually SOUTH PACIFIC The Nature Conservancy facilitated the establishment of the Papua New Guinea Conservation Trust fund, the first such national conservation Trust fund in the South Pacific region. The Global Environment Facility has approved S 15 million as initial capital for the fund. 11 is anticipated the trust will be in a position to make its first grants next year. In Kimbe Bay on the island of West New Rri•ain. the Conservancy has been actively engaged in developing Mahonia na Dari as the preeminent conservation organization of the islands region of Papua New Guinea. An innovative education program is the cornerstone of its community-based conservation initiative. Elements of the program are now incorporated in the national environmental   Cf-llAl'A. COASTAL WATERSHEDS: The El Triunfo and la Encrucijada biosphere reserves are intricately connected through a freshwater system 1hat forms the Conservancy's Chiapas Coastal Watersheds site. One of Mexico's most productive watersheds, it provides critical environmental services, such as the regulation of climatic conditions and water supply throughout Chiapas. Last year, torrential floods devastated the region and severely disrupted the health of the watershed. In response, the Conservancy and its partner lnstituto de Historia Natural are implementing an integrated watershed management program linking social and ecological needs. As part of this program, staff at El Triunfo launched an initiative to design an environmental trust fund. plant 3 million new plants, the plan seeks to totally replace upland production. In Palau, planning for construction of a paved 52• mile road around the largest island, Babeldaob, continues to be a key environmental issue. With the contract awarded, the Conservancy and Palau Conservation Society are now developing a strategy 10 ensure that key areas of the island are identified and protected. In Palau, the Conservancy is working with Kayangel state representatives and the local community to finalize the Ngeruangcl Reserve management plan. It is also assisting Koror state and Palau Conservation Society with the development of a management plan for the environmentally and economically important Rock Islands area. curriculum. In the Josephstaal Forest Management Area, the selection of the Conservancy's forestry partner as a "preferred developer" has resulted in new industry standards for sustainable forestry. The selection has been negotiated and is awaiting final government approval. In the Solomon Islands, the Conservancy and its local partners are building on the foundation of the successful Arnavon Islands Marine Conservation Area to expand conservation work into the adjacent island provinces of Santa Isabel and ChoiseuL The program, based on close community collaboration, conservation awareness and encouragement of sustainable options for resource development, will be launched this year. ALABAMA The chapter acquired the 191-acre Prairie Grove Glades Preserve in Lawrence County. The glade community, which is a mosaic of flat limestone outcroppings and shallow soils interspersed with cedars and hardwoods, represents a natural area of outstanding biological significance. The. preserve is also home to at least 12 rare plant species, including Harper's umbrella plant and Alabama gladecress.   Working wit.h the Alabama Department of Conservation Game and Fish Division and the U.S. Fish and Vlildlife Service, the chapter helped develop a proposal to establish an 11,000-acre wildlife refuge in the mountains of Fort McClellan. The refuge will protect the best remaining mountain f ALASKA The chapter moved ahead this year to forge new community-based conservation partnerships in Kachemak Bay and Bristol Bay. The chapter also initiated \vork on a conservation blueprint for Alaska's 19 ecoregions, which cover 365 million acres.   In southwest Alaska, the chapter helped form the Nushugak/Mulchatna Watershed Council and continued to assist the Bristol Bay Native Association with components of ecoregional conservation in this 8-million-acre watershed.   In south-central Alaska, the chapter initiated its new Kachemak Bay program. The chapter held a two-day community conservation workshop, and in conjunction with the Environmental Protection Agency, longlcaf pine ecosystem in the world.   Nest.led among the beautiful farms and rolling hills in Autauga County lies the world"s largest population of the unique Alabama canebrake pitcher plant. The chapter acquired the land to protect and restore the rare carnivorous plant, found in only two other counties in the state. In honor of the spectacular scenery, the preserve was named the Pine Hills Preserve.   The chapter purchased 50 acres to add to the Bon Secour National Wildlife Refuge. The refuge provides valuable habitat for the gopher tortoise and Alabama beach mouse, and provides nesting areas for loggerhead sea turtles. The beautiful coastal refuge is also the first landfall for neotropical birds migrating from South and Central America. completed a community survey.   On the Kenai Peninsula in south-central Alaska, the chapter formed the Kenai River Watershed Education Coalition. Among other projects, the coalition produced and distributed a brochure on living responsibly in bear country. Kenai Peninsula brown bears are a species of special concern in Alaska.</t>
  </si>
  <si>
    <t>International Conservation Program 2</t>
  </si>
  <si>
    <t>A new private land initiative in the Palo Duro/Caprock Canyon ecosystem will conserve ecological, archaeological and cultural values amid the spectacular wind- and water- carved canyons of the Texas High Plains. Funded by the Amarillo Area Foundation, the chapter's first endeavor in the Texas Panhandle will be based at the historic Canoncita Ranch. The program recently purchased Jack and Isaac bays on St. Croix. This 301-acre tract of pristine beaches. yellow-nowered hillsides and cactus-co,·crcd ridges is a perfect candidate for the "ridges to reefs" conservation approach. Jack and Isaac bays also adjoin a 600-acrc natural area on the north shore, and the Conservancy's purchase creates a 900-acre preserve of extraordinary wilderness. The program continues to raise funds for the land purchase and a consen·,nion endowment that will help safeguard the area for migrating birds and sea turtles.   The Rhode Island chapter. the American Bird Conservancy, the World Parrot Trust and the Barbara Delano Foundation recently joined the U.S. Virgin Islands and Eastern Caribbean programs in supporting a conser- vation project for two threatened Amazona parrots of Dominica. The parrot studies and habitat conservation will be carried out in the Morne Trois Pitons National Park and the newly proposed park of Morne Diablotin.   The U.S. Virgin Islands and Eastern Caribbean programs organized a training course for the rangers of Turks and Caicos Islands' Department of the Environment and Coastal Resources. This program offers training to park personnel and natural resource managers in Latin America and the Caribbean. This is the sixth training course in protected areas management organized by the program in partnership with the National Park Service. UTAH The chapter signed two options to acquire property adjacent to the Layton Wetlands Prescn·c on the Great Salt Lake. These two properties are part of a 562-acre package currently under option to purchase. These valuable wetlands provide critical habitat for millions of waterfowl and shorebirds as they migrate through the region. Acquiring the lands will help to create a buffer between wetlands and the urban development that threatens the health of this critical area.   The chapter has worked in close cooperation with t.he U.S. Forest Service to help designate five new Research Natural Areas (RN As) on national forest lands in southern Utah. RNAs arc specially protected lands used for scientific research and long-term ecological monitoring.   The Williams Company and the chapter worked in close cooperation on a pipeline project through the Matheson Wetlands Preserve in Moab. To minimize impacts, Williams drilled below the surface, affecting less than eight of 900 acres. In addition to future revegetation efforts, Williams helped the chapter purchase two wetland properties adjacent to the preserve-habitat for many species, such as the northern leopard frog, cattle egret and white-faced ibis. VERMONT The chapter is playing a critical role in protecting high-priority conserntion sites within 133,000 acres once owned by Champion lntemational in Vermont's Northern Forests. and will hold a 2.2,000-acre easement there.   The chapter helped the state purchase the 5, 760-acre Green River Reservoir in north-centtal Vermont. Home to common loons, osprey and moose, the acquisition ensures continued public access to this magnificent lake and surrounding forests.   A unique land swap with a lumber company added 655 acres of protected lands to the: Equinox Highlands Preserve, including two miles of ridgeli.ne ..   The VIRGINIA The chapter and the Conservancy's Center for Compatible Economic Development together launched the Clinch Valley Forest Bank. The bank will help private landowners in southwest Virginia manage and earn income from their forests, while protecting the water quali.ty and aquatic diversity of the Clinch and Powell rivers.   Once common in southeast Virginia, the red-cockaded woodpecker, a federally listed endangered species, now nests at only one site in the state: the chapter's new Piney Grove Preserve. The Conservancy bought the 1,526-acre site and conducted prescribed burns on 100 acres to begin restoring the mature pine forest habitat that the bird chapter. working with the Eastern New York chapter. completed acquisition. stewardship and restoration work on the Poultney River in the South Lake Champlain Valley. With conservation partners, the chapter protected more than 600 acres of wetlands and upland buffers on Lake Champlain £rom encroaching development and purchased 235 acres of ecologically unique forestland at North Pawlet Hills.   The chapter's outstanding volunteers amassed more than 1,800 hours working on statewide projects, including trail building and maintenance. invasive species control and scientific data gathering on ice storm damage to preserves. needs.   Actor Andy Griffith donated 319 acres of forested wetlands on the Northwest River, and the chapter acquired 817 acres from anotherowner, expanding Northwest River Preserve to nearly 1,400 acres in all. Habitat for 18 rare plants. the river also provides eastern Virginia's largest population of black bears with a natural corridor between the Great Dismal Swamp and coastal areas.   The Rappahannock River Valle&gt;' National Wildlife Refuge was expanded through the chapter's acquisition of 364 acres on the river at Tobys Point, a prime bald eagle nesting site. The property was transferred to the U.S. Fish and Wildlife Service. In fall 1998, conservation leaders and Conservancy supporters gathered at Brownsville Farm for the first Broadwater Summit. The re.suit was a five-year commitment to create the capacity and infrastructure to build a working example of community-based conservation.   The Mary Flagler Cary Charitable Trust made a leadership pledge of $5 million to the Virginia Coast Re.serve's five-year, $20 million Broadwater Initiative.   The reserve launched the Conservation Business Alliance, a registry of local businesses that have demonstrated a willingness to provide goods and services in a manner that is profitable, but which protects WASHINGTON In response to the multistate analysis of the Columbia Plateau ecoregion, the chapter embraced two priority sites for the arid shrub-steppe world east of the Cascade Mountains. The chapter established its two largest preserves to anchor the south and north ends of an expansive and remarkable landscape. Linked by publ.ic and private lands, this landscape offers outstanding opportunities to leverage chapter resources to benefit biodiversity through cooperative partnerships. □ Beezley Hills Preserve, at 3,300 acres, is dominated by a sagebrush and Idaho fescue community that provides habitats for wildflowers, cacti and shrub-srt'ppe dependent species, including WEST VIRGINIA Two adJitions IC' thc Panther Knob Preserve havr ex;-, ... c,d.:d 1.hi,. protected area to more than 2,500 acres. A ne•;.,· u,,·--c:-:_;i, .. ·, La.:;ernen1 over 99 acres at the headwaters of Hamn·.,, :, ... , • • •.!!C'- ;:irotcction of a native brook trout stream a:: rl,._ ~''·-: _,i ;·,,ri ner Knob. The easement allows limited fore-.: ;::--r:,:7_cm .. nt, while ensuring the protection of 1arget species. A ,c,ther easement of nearly 1,000 acres had been slated for dcvdopment prior to protection by the chapter. A significant gift from Columbia Natural Resources enabled the chapter to purchase 104 acres on the western slope of Panther Knob. The tract includes the site's tallest cliff, portions of the rare dwarf pine woodland and a number of rare plant populations and subalpinc plant communities.   Working with the slate's WISCONSIN The chapter's continued efforts to engage local communities in conservation and to work with partners statewide helped advance conservation goals throughout Wisconsin.   For the past five years, the chapter has worked with a diverse group of partners, including timber and paper companie.s, utility providers and public landowners to develop a habitat conservation plan for the federally listed endangered Karner blue buuerfly. The plan was completed in December 1998 and submitted to the U.S. Fish and Wildlife Service for approval.   The chapter acquired its first conservation easement in the Baraboo Hills from Margaret and Eugene Gibas. The casement covers 27 acres adjacent. to the the barrier island ecosystem.   Inappropriate residential development is the biggest threat to the protection of coastal areas. The reserve tested its Seaside Farms Compatible Residential Development Program with its first invited group of potential investors. Reaction was extremely positive, with more than half of the guests signing up for the limited number of residential home sites. The Seaside Farms Program is designed to provide an alternative to the conventional patterns of rural coastal development. It demonstrates that residential development, farming and natural resource protection can work together for the overall good of the community. the sage sparrow and sage thrasher. a Moses Coulee Preserve, at 3,588 acres, features basalt cliffs, riparian areas and a coulee Door that support a high diversity of shrub-steppe species. The cliffs support numerous bat and raptor species. The sagebrush and bunchgrass communities of the preserve support two plants not previously reported in Washington: slender cryptantha and Tiehm's rush. The towering walls of Moses Coulee and the subtle landscape shifts of Beezley Hills offer a dramatic contrast to western Washington's rain forests and highlight the state's rich diversity. Department of Natural Resources, the chapter helped protect 176 acres along Thorn Creek, a premier native brook trout stream. The property includes Hoffman Schoolhouse Cave, home to the second-largest known maternity colony of federally listed endangered Virginia big-eared bats.   West Virginia corporations continue to provide key support for conservation. Allegheny Energy funded a two-year management agreement to protect the highly significant Cornwell Cave on its own property, and helped to improve access at Cranesville Swamp. Westvaco Corporation initiated an agreement with the chapter to examine company lands for significant ecological features and provide for appropriate management. Other members of the corporate council provided funds for internship programs and research. Conservancy's Pan Hollow Preserve, which harbors an amazing diversity of birds, including cerulean warblers and Louisiana waterthrushes. The forested land has been in Mrs. Gibas's family since the late 1860s. The chapter also protected an additional 200 acres of habitat in the hills this year.   The chapter transferred 80.5 acres of land at the Kakagon/Bad River Sloughs to the Bad River Band of Lake Superior Tribe of Chippewa Indians for long-term protection and management. The chapter is working with the tribe to ensure the protection of the sloughs, which have been designated a National Natural Landmark by the U.S. Department of the Interior. WYOMING The chapter completed 19 conservation projects, safeguarding more than 53,000 acres of habitat in the state's most ecologically important landscapes.   The chapter acquired a conservation easement on 6, 78S acres of the Pitchfork Ranch near Meeteetse, where the last 18 black-footed ferrets known to live in the wild were discovered after long thought extinct.   The donation of a conservation easement on the Elk Mountain Ranch near Laramie will safeguard more than 21,000 acres of spectacular wildlife habitat, including more than 20 miles of riparian area in the North Platte landscape.   The Phillips W Lucas family ofJackson donated a conservation easement on 442 acres of the Lazy Double A Ranch, one of the area's largest remaining undeveloped old-time ranches. The property borders Grand Teton National Park and provides seasonal habitat for a variety of wildlife species in the Yellowstone landscape.   Also in the Yellowstone landscape, the chapter purchased Heart Mountain Ranch near Cody. The ranch consists of 15,137 acres, including deeded and state and federal lands. Heart Mountain is a highly unusual geological fonnation, and the ranch harbors a diversity of species, including several rare cushion plants.</t>
  </si>
  <si>
    <t xml:space="preserve">nesting. These lakes are also an important roosting area for sandhill cranes and 01her migrating waterflow in the fall. The chapter completed several acquisitions that advanced its conservation objectives within the Delaware Bayshores and the Nanticoke River watershed, spearheaded important legislative efforts and expanded conservation partnerships statewide.   A long the Delaware Bayshores, the chapter acquired 451 acres near Pembenon Branch. This diverse stream corridor hosts more than 40 rare species and natural communities, including the federally listed endangered species, swamp pink.   At the Milford Neck Preserve, the chapter began efforts to restore more than 80 acres of agricultural land to native deciduous forest. This three-year effort will increase forest habitat for neotropical migratory songbirds.   Within the Nanticoke River watershed, FLORIDA The chapter protected 82,363 acres, completed the state's Preservation 2000 program, which directed $300 million to land and water conservation in the past decade, and helped pass a conservation amendment to Florida's constitution.   The chapter led the effort to pass Constitutional Revision 5, the conservation amendment to Floridas constitution, with the approval of more than 73 percent of voters. The chapter helped create the Florida Forever program, which will provide $300 million a year for conservation in Florida over the next 10 years.   The chapter played a key role in the acquisition of the Talisman Sugar GEORGIA Cumberland Island's ·warm waters and sandy shores prcvide' habitat for the rare loggerhead sea tunle and mamtre. The chapter completed a five-year deal to protect more than 1,100 acres on the island. Through an innovative partnership with the National Park Service, $12 million in federal funding was secured through a $6 million Conservancy matching commitment.   With assistance from private and public landowners, a longleaf pine inventory in southwest Georgia was completed, identifying 58 longleaf pine sites previously undocumented in the East Gulf Coastal Plain ecoregion. With less than 3 percent of the original longleaf pine forest remaining, the community HAWAII Together with members, donors, volunteers and partners, the chapter acquired strategic parcels of land, strengthened conservation partnerships and engaged local communities to advance conservation statewide.   The chapter purchased Honomalino on the island of Hawaii and is working with its South Kona neighbors to develop new methods of forest protection that balance the environmental and economic needs of private landowners. Honomalino is one piece in a mosaic of hoa-• ohr a forest that spans more than 100,000 acres in the Kona region.   The chapter and six major landowners signed the West Maui Mountains Watershed Partnership agreement and completed a management plan for 50,000 the chapter facilitated a Dupont donation of a conservation easement at the Chapel Branch Nature Area to the Nanticoke River Watershed Conservancy. Working with the Maryland/ D.C. chapter, the Delaware chapter also coordinated a cooperative wetland research program with the Environmental Protection Agency and the Smithsonian Institution. This two-year project will define and assess the health of freshwater wetlands in the upper Nanticoke.   The Delaware General Assembly unanimously passed the Land and Historic Resources Protection Incentives Act. The law, which creates state income tax credits of up to $50,000 for gifts of land and conservation easements, could leverage more than $100 million for conservation in the next 10 years. propeny, a 50,000-acre tract critical for Everglades restoration.   As part of the Gulf Coastal Plain Ecosystem Partnership, the chapter cooperated on 10 projects, ranging from large prescribed fires to aquatic monitoring to endangered-species conservation. The partnership aims to protect 840,000 acres of longleaf pine, rivers and barrier islands in northern Florida and southern Alabama.   More than 200 acres of sandhill habitat at the Apalachicola Bluffs and Ravines Preserve were restored to their original topography and planted with longleaf pine.   With chapter assistance, Florida voters approved more than $250 million in local bond referenda for conservation. harbors tremendous diversity, with some sites home to more than 40 species in a single square meter.   The chapter saved more than 1,000 acres of critical black bear habitat in north Georgias Dawson Forest from subdivision development.   Continuing river protection efforts through donations, easements, conservation buyers and acquisition, the chapter protected lands and waters on the Altamaha, Chattahoochee and Conasauga rivers.   The chapter initiated a successful outreach program, informing more than 5,000 individuals about the Conservancy's approach to conservation.   Working at five community-based conservation sites, the chapter continues to involve local partners in critical protection projects. contiguous acres of watershed. The West Maui Mountains contain some of the most intact native forest in Hawaii and are the primary source of water for most of the island.   The chapter has joined forces with federal, state and private partners to form the first roving "SWAT team" committed to combating aggressive alien species on Maui. This innovative strategy for alien species detection, response and eradication is designed to be a model for the other Hawaiian Islands.   Through Project Stewardship, 150 high school students mapped, monitored, weeded and replanted a designated site within Honouliuli Preser F ve. ormany The chapter celebrated a year of ecologically significant land protection and community- based conservation.   The chapter protected 306 acres along the sagebrush-studded Boise Foothills. The parcel, in the path of Boise's rapid expansion, provides winter habitat for hundreds of mule deer.   By purchasing the Three Island Crossing on the Snake River, the chapter protected habitat for bald eagles, long-billed curlews and several rare aquatic mollusks. Also historically significant, Three Island Crossing was one of the most difficult river crossings for pioneers traveling the Oregon Trail. a The chapter added another 280 acres to its Chilly Slough ILLINGI~ The year was marked by critical land acquisitions, completion of site conservation pl,111s and growth in the chapter's volunteer stewardship activities i(:3, education programs and community-based consc, •;,;:i()n .. efforts.   In its sixth year, the chapter's Mighty Acorn5 program expanded to include nearly 5,000 Chicago-area schookhilc';,·:1 in the stewardship of regional natural areas. 12 The purchase of the 2.830-acre Rose Farms in the Cache River Wetlands will allow partial reconnection of the l 2,000-acre upper Cache River corridor and the 60,000-acre lower Cache River corridor and restoration of more natural water-flow cycles.   The chapter and a number of partners completed the first Illinois River project area. Tucked below Idaho's tallest peak, Mount Borah, this high desert wetland provides habitat for an array of wildlife, including 62 types of waterfowl and shorebirds. Since 1990, the chapter has protected 1, l 20 acres at Chilly Slough.   Cooperative efforts with conservation organizations, government agencies and community groups helped the chapter improve habitat on preserves throughout Idaho. The chapter also worked with Trout Unlimited to improve riparian health along the Upper Henry's Fork River and with several organizations across state lines to battle noxious weeds on the Garden Creek Ranch, along Idaho's western border watershed site conservation plan. The plan identifies priority restoration sites, such as the chapter's l, l 57-acre Spunky Bottoms Preserve, and provides a comprehensive guide for collaborative conservation activities in the watershed.   More than 120 landowners contributed to a chapter-initiated plan that will guide wmmunity-based conservation activities in the 740,000-acre Mackinaw River watershed. Forty-seven projects are under way in the region, including restoration of the chapter's 736- acre Chinquapin Bluffs Preserve. a The chapter purchased 70 acres at the Cedar Glen Kibbe Preserve-a roosting site for wintering bald eagles and home to one of the richest mussel beds in the Mississippi River. The chapler compleLed 13 land projeclS while furLhering ils communily-based conservation efforts.   The 7,200-acre Kankakee Sands prairie/welland resloration project is well under way. To accelerate the project, a 130-acre native plant nursery was created to supply the I 5,000 pounds of bulk seed required annually. The nursery will help control coslS, increase restoration efficiency and increase the number of restored species.   With the 336-acre addition to the Conrad Savanna Nature Preserve, the Kankakee Sands restoration project was further enlarged. More than 25,000 contiguous acres are now protected at this massive site. The acquisition includes historic foundations from the abandoned town of Conrad.   Working wilh the city of Salem, the chapter conserved 400 acres of upland hardwood forest, limestone glades and aquatic caves at Twin Creek Valley in southern Indiana. Miss Sally Reahard gave the chapter the money to buy the land from Salem, which, in tum, contributed the proceeds to a local community foundation.   After 21 years, the chapter's Big Walnut Nature Preserve now encompasses more than 2,000 acres of till-plain forest. To further protect Big Walnut, a conservation easement was secured on 300 acres of adjacent land, limiting development while encouraging compatible agricultural practices. The chapter was engaged in a range of efforts, from traditional preserve expansion to practical experiments in sustainable agriculture to leadership in a multiorganization partnership effort to protect the Loess Hills.   At Broken Kettle Grasslands Preserve, the chapter added 600 acres, bringing the total protected area to 2,900 acres. The addition protects the largest known, high-quality native prairie tract remaining in Iowa.   Both a new preserve and a local presence were established in the southern Loess Hills with the acquisition of Folsom Point Prairie Preserve and the opening of the Southern Loess Hills Office. The 281-acre preserve protects the finest remaining prairie in the southern part of the hills.   Major efforts were invested in assisting with the creation of the Loess Hills Alliance, a cooperative venture of government agencies, private individuals and non-profits, dedicaLed to the protection and promotion of Iowa's Loess Hills.   The chapter also established and staffed another satellite office in eastern Iowa to focus on landscape conservation in high-priority eastern areas, such as the Lower Cedar River Corridor and the Driftless Area preserves. The chapter finalized the largest private land acquisition for conservation in the state's history with the purchase of the 16,800-acre Smoky Valley Ranch. Smoky Valley Ranch is more than a remnant of the vanishing shortgrass prairie landscape; it is home to prairie dogs, pronghorn, fcrruginous hawks, burrowing owls, golden eagles and other creatures dependent on the shortgrass prairie for sustenance. The green toad, listed by the state as threatened, and the swift fox, which has been proposed for federal protection, are also found on the property In addition to its biological significance, it is a living repository of conservation values in geology, paleontology, archaeology and frontier history. </t>
  </si>
  <si>
    <t xml:space="preserve">  Wetland studies and restoration at Cheyenne Bottoms Preserve were accelerated through a grant awarded by the Environmental Protection Agency. Partners involved in the work include the Natural Resources Conservation Service, Kansas Natural Heritage Inventory, U.S. Fish and Wildlife Service and Western Resources.   Wetland acquisition and restoration continued at McPherson Valley Wetlands. Partners in this project include the chapter, Ducks Unlimited, Kansas Department of Wildlife and Parks, U.S. Fish and Wildlife Service, Natural Resources Conservation Service and the North American Wetland Conservation Council. KENTUCKY Progress continues on conserving the Palisades of the. Kentucky River and was further advanced by a gift of 300 acres from Dr. and Mrs. Phillip Crossen. The chapter has now protected more than 1,500 acres along the Palisades.   Building on the chapter's Horse Lick Creek Bioreserve, Kentucky launched a similar effort on the Green River. In terms of rare aquatic biodiversity, the Green ranks third nationally. The project includes the largest ca.ve system in the world-Mammoth Cave. National Park. Many state and federal partners are involved in this project.   The chapter also started a conservation buyer program focusing on the Green River, Horse lick Creek and the Palisades. LOUISIANA The chapter completed the largest financial transaction in its history with the acquisition of 4,750 acres from Plum Creek Timber Company. This property will be an addition to the Ouachita National Wildlife Refuge, creating a 150,000-acre block of forest for migratory birds along the Ouachita River.   Additions to Persimmon Gully and Caddo Black MAINE In December, headlines nationwide announced the chapter's purchase of 185,000 acres of rer::0te Maine forest along the wild St.John River. The $35 million purchase is the largest financial commitment the Co1:c,t~·:ancy has ever made.   Meanwhile, the chapter compktc:: more projects this year than in any year since its foun&lt;li11.~ by Rachel Carson in 1956. Among them were nine acqui~;it; :1; around Mount Agament.icus in southern Maine, as the c.:hapttr knitted together thousands of acres of habitat for rar::'. tti111es and recreational opportunities for residents of Maine's fastest-growing region; a family's gift of 5,700 acres of Bayou preserves expanded habitat for neotropical migratory songbirds in western Louisiana, while protecting rare plant communities and associated species. Lafitte Woods Preserve at Grand Isle was donated to the chapter this year. The. IO-acre l.ive.-oak forest on a banier island is one of the last remaining for exhausted birds crossing the Gulf of Mexico. forestland in western Maine, the largest single donation ofland in chapter history; and the purchase of more than 1.100 acres along the Dennys River in Downcast Maine, including 4.5 miles of river frontage plus more on tributaries. The. free-flowing Dennys is one of seven rivers critical to Maine's Atlantic salmon recovery initiatives. 111 In midcoast Maine, two anonymous donors contributed $100,000 each to help the chapter protect important habitat just across the river from the Bald Head Preserve. It was one. of several acquisitions along the lower Kennebec River that add to a growing concentration of conservation lands protecting the state's essential salt marsh habitats. The chapter launched its Corporate. Council for the Environment, a group or locally based COLUMBIA companies committed to conserving Maryland's natural resources. With the support or 43 companies, 29,000 members and se.veral foundalions, the chapter completed IO land acquisition projects and advanced the chapter's conservation efforts.   The chapter dedicated a quarter-mile-long boardwalk at its Cranesvi.lle Swamp Preserve in western Maryland. Constructed wi.th material made rrom recycled plastic bottles, the boardwalk is friendly to the environment and allows nature enthusiasts to explore a fragile habitat without disturbing it. At the confluence of the Nanticoke River and Marshyhope Creek lies Walnut Landing. The 160-acre Eastern Shore property was acquired in an effort to protect the area's forested tidal wetlands. Walnut Landing occupies virtually the only high ground along this stretch of the Nanticoke and, for that reason, was highly susceptible to development.   In an important cooperative acquisition with the state or Maryland, the chapter preserved 757 acres along Parkers Creek, near the Chesapeake Bay. An import ant site in the Chesapeake Lowlands ecoregion, Parke.rs Creek has been described as the most pristine tributary left on the. western shore of the bay. The property is home to several rare plant and animal species, including the federally protected puritan tiger beetle. MASSACHUSETTS In the southern Berkshires, the chapter purchased the 427-acre Bartholomew Farm at the heart of its Schenob Brook Wetlands Preserve. Connecting state forestland along the laconic Ridge with the globally significant wetlands, this property's protection will help safeguard more than a dozen rare species that thrive in this limestone-rich environment. To encourage compatible development at its Jug End Wetlands Preserve in the Berkshires, the chapter also acquired a perpetual conservation easement over lndian Line Farm, a community-supported organic farm. Ar the French King Gorge along the Connecticut River, the chapter assisted the state and American Farmland Trust in an acquisi.tion from MICHIGAN The chapter comcn-ed prime shorelines, islands, wetl~nds. fr,::sl5 and prairies of the Great Lakes ecoregion this )·U•r. :~c~uly 500 acres of newly protected lands and wateri; ;!m.:,,hhout the Lower and Upper Peninsulas expanded the ch.,:,•cr's portfolio o[ regionally and globally significant biodh-crsity sites. a Epitomizing the chapter's efforts was the acquisition of 32 acres of shoreline on Drummond Island, pan of the ongoing landscape conservation project in northern Lake Huron. This new site is important for its rare Great Lakes marshes-critical fish and bird habitat-and for linking together already protected lands, creating miles of unbroken, undeveloped shoreline. □ The the NEES Companies. This acquisition helps round out the chapter's Stacy Mountain Preserve with more than 650 acres of forested woodland, cliffs, ledges and farmland. Farther down the river, the chapter enlarged protection at Mount Toby by another 46 acres, safeguarding rare plant habitat in rich mesic woods. In its continuing land protection efforts on Martha's Vineyard, the Islands Program secured two conservation restrictions on critical sandplains along the Atlantic coast. Meanwhile, the Massachusetts sandplains fire resroration effort continued with a Student Conservation Association bum crew conducting more than 22 prescribed bums and training 20 volunteers and partners in the spring. chapter added 123 acres to the Grand River Fen and Tamarack Swamp preserves-groundwater-fed prairie fens that support rare and endemic species of plants and animals, including Mitchell's satyr butterfly, federally listed as endangered. In one of the more remote and dramatic places in the lower 48, the chapter purchased 87 acres for its Horseshoe Harbor Preserve at the tip of the Keweenaw Peninsula in Lake Superior. Wild denizens or the north-black bear, loons and bald eagles-frequent rhe preserve. Three hundred fifty volunteers logged more than 6,000 hours of work on preserves and in the office, saving the chapter money and, more important, putting members in contact with Conservancy efforts. MINNESOTA In its largest-ever acquisition, the chapter acquired 9,748 acres in Minnesota's tallgrass aspen parkland for a new preserve. A patchwork of trees and brush prairie, the 16 tracts purchased connect two large areas of public land. Together with other local landowners, the chapter plans to reintroduce. fire to this landscape, e.nhancing the diversity of grassland-dependent species. The chapter added critical acres to other northern tallgrass prai.rie ecoregion preserves, including llluestem, Twin Valley and Anna Gronseth prairies, which provide habitat for uncommon birds li.ke the greater prairie chicken, western grebe and marbl.ed godwit. At its Weaver Dunes Preserve, the chapter made strides in community-based conservation, and science and stewardship. A meeting at a local church brought together preserve neighbors and chapter staff who shared ideas about how to protect habitat for the threatened Blanding's turtle and other denizens of this unique sand prairie. Field trips were conducted throughout the year, and in March, the chapter's fire experts worked with a local fire department in training for prescribed burns and wildfire containment. □ The chapter also hired a northeast Minnesota program director for the Lake Superior Highlands. Laying the groundwork for community-based conservation initiatives in Duluth and the North Shore was a key strategy during the year. MISSISSIPPI The chapter has come full circle with the addition of the 3,273-acre Charles M. Deaton Nature Preserve at the headwaters of the Pascagoula River, the location of the Conservancy's first project in Mississippi. The preserve is an extension of habitat afforded by the Pascagoula River and Ward Bayou Wildlife Area, representing a 47,000-acre public lands corridor that begins just five miles downstream from the preserve.   The chapter partnered with the Mississippi Military Department to inventory biological resources at Camp Shelby, in Hattiesburg, and Camp McCain, in Grenada. The 135,000-acre Camp Shelby lies entirely within the Pascagoula River watershed and is home to many rare plants and animals, including the gopher tortoise and the Louisiana quillworl.   The Ocean Springs held office has been leading "Biloxi's Future Now," a community dialogue based on a model designed by the Conservancy's Center for Compatible Economic Development. This grassroots effort brings citizens, business leaders and government leaders together to discuss and implement the best ways of meeting economic development demands, while preserving the natural and cultural heritage of this rapidly growing coastal city.   The chapter purchased l ,464 acres of wetlands in Cive tracts within the East Gulf Coastal Plain ecoregion. The land was turned over to be managed in the Coastal Preserves program of the state's Department of Marine Resources. The chapter made bold strides to conserve Missouri's rich prairie heritage by acquiring the 2,281-acre Dunn Ranch, which will anchor a 32,000-acre landscape in the Central Tallgrass Prairie ecoregion. Ambitious conservation initiatives at the site will protect a stunning array of prairie biodiversity and advance the technology</t>
  </si>
  <si>
    <t xml:space="preserve">offset carbon dioxide emissions in the atmosphere. The five-year, OKLAHOMA The chapter initiated a community-based conservation project within the Kiamichi Rh·er watershed in the Ouachita Mountains of southeastern Oklahoma. One of the most pristine and ecologically intact river basins in the region, the Kiamichi is home to 28 mussel species and more than 100 native fish species, including 11 imperiled or vulnerable species.   Volunteers, who are also members of Tulsa Regional Oklahoma Grotto, gated two limestone caves on the Eucha Preserve, an Ozark Plateau site in forested northeastern Oklahoma. The caves provide habitat for endangered species such OREGON In the l1pper Klamath Basin, the chapter expanded the Sycan Marsh Preserve to more than 27,000 acres with the 4 ,400-arn: purchase of inholdings that harbor a tule-cattail mar~h. :;.:dl.'e wc:!ands. bunchgrass meadow and an unusua! locii;ep::)e p:nc iU'. :\r: 1-:,~ \\ iiliamson River Delta Preserve, native marsn p!~:••.' :·.:'!. ~::1·.1, :1;r.g to 2,000 acres of restored wetland::. i; ~i. •. !"· .• , al'. 1i1ree additions, expanded partnerships and mu1 .. 1. ;;- •:xpcriments in habitat restorat.ion at Willow Creek Prcstc. ,. \,, West Eugene. The 398-acre preserve plays a critical r.:,l~ ,,, the restoration of rare remnants of Willamette Valiey native prairie.   Nesika Beach Preserve grew by 28 acres to pw;c.::i a rare coastal Sitka spruce-grand fir forest PENNSYLVANIA The chapter led development of a blueprint for biodiversity protection in the Central Appalachian Forest ec.oregion. The ecoregional planning team used innovative techniques to identify large, distinct and intact forests to maximize species diversity and ecosystem protection.   The chapter expanded the Thomas Darling Preserve at Two-Mile Run on the Pocono Plateau to more than 2,300 acres. Two-Mile Run contains one of Pennsylvania's largest peatland systems and examples of virtually every glacial community found in the state. The chapter also launched a Wings of the Americas partnership with Ecuador's Fundacion Ecologica Arcoiris that will seek to protect migratory bird habitat in both Podocarpus National Park and the Pocono Mountains for species such as the $500,000 initiative. which includes a similar effort by the Indiana chapter, represents the largest domestic carbon sequestration project ever undertaken by the Conservancy.   A history of land acquisition and management in northeast Ohio prompted the opening of an on-site office. By establishing a strong community-based presence, the chapter is intensifying its stewardship efforts and working with existing conservation agencies to leverage conservation action.   Promoting community awareness of an imperiled ecosystem spurred the chapter's opening of the Kitty Todd Preserve to public visitation this summer. A native prairie garden and trail showcase rare species in the Oak Openings region and provide interpretive information. as the Ozark cavcfish, the gray bat and the Ozark big-cared bat.   At the 2,900-acre Pontotoc Ridge Preserve in south-central Oklahoma's Arbuckle Mountains, volunteers and staff constructed a three-mile hiking trail. The trail crosses a central bottomland hardwood forest community as well as tallgrass and mixed-grass prairie.   The Tallgrass Prairie Preserve, nearly 44,000 acres with a herd of 1,000 bison, celebrated its l 0th anniversary in October. A new center for visitors opened at the prcserve's headquarters. Displays focus on this large intact remnant of the disappearing tallgrass prairie ecosystem. community.   To expand two national wildlife refuges, the chapter purchased properties at Neskowin Marsh on the central coast and Snag Boat Bend on the Willamene River.   Five AmeriCorps teams devoted two to six weeks each to 12 Oregon preserves. More than 50 people put in some 4,000 hours restoring habitats and leading local youth crews, while learning about ecology.   The Campaign for Parks and Salmon won a statewide victory with leadership from the chapter, industry and conservation groups. The approved ballot measure dedicates $44 million annually from the state lottery to wildlife habitat restoration efforts and state parks. Blackburnian warbler, eastern wood pewee and Canada warbler.   The chapter established a community-based conservation presence at four Pennsylvania priority sites, enhancing on-site conservation at the Acopian Preserve, Mount Bethel Fens, State Line Serpentine Barrens and Fort Indiantown Gap. As a preferred subcontractor to Science Applications International Corporation, the chapter was awarded a $287,000 one-year contract to conduct conservation activities for the regal fritillary butterfly at Fort Indiantown Gap Military Reservation north of I larrisburg. As a result, the chapter signed a two-year management agreement for the bunerfly and produced a plan for conserving the species for the Pennsylvania National Guard. RHODE ISLAND The chapter completed 39 land projects this year, representing a fair market value of more than $12.6 million and protecting more than 1,800 acres of the state's most beautiful and ecologically significant lands. It was also a year of great success for community-based conservation and working together with conservation partners on the mainland and Block Island.   A new nature preserve has been formed through the purchase of 207 acres of forest and wetlands at the headwaters of the Queen's River in West Greenwich. The property creates a critical link to an additional 5,900 acres of protected land and creates an important buffer to protect the clean, cold waters of the Queen's River from pollution.   The recent acquisition of two land parcels in Exeter aided a conservation partner in expanding The Marion Eppley Wildlife Refuge. The partner will manage the land for birds and wildlife. Both projects were generously funded by grants from the National Fish and Wildlife Foundation and the Champlin Foundations.   In partnership with Camp JORI and the Champlin Foundations, the chapter protected three parcels totaling 250 acres around the fragile coastal plain pond shore of Worden Pond in South Kingstown. Camp JORI will operate a children's summer camp on 75 acres; the chapter will manage the remaining 175 acres as open space. SOUTH CAROLINA The chapter's 20th anniversary was a banner year for conservation with the completion of 16 land projects totaling 4,379 acres valued at more than $10.4 million.   ln the ACE Basin, the chapter purchased Prospect Hill Plantation, a 1,200-acre historic sea islands cotton plantation. In conjunction with Nemours Wildlife Foundation, the chapter completed an ecological characterization of the 9 ,800-acre du Pont family property, Nemours Plantation. In the Santee Focus Area, the chapter protected seven tracts in the vicinity of the Francis Marion National Forest and the Cape Romain National Wildlife Refuge through donations, conservation easements and coopera- SOUTH DAKOTA See The Dalwtas, pag,· 23. TENNESSEE From the 63,000-acre Shady Valley project to the new Hatchie River project, Tennessee now has five landscape-scale projects under way or in final planning, which encompass some 600 miles of rivers and streams and more than a million acres of forests and agricultural lands.   Protection of a spectacular, biologically rich valley in Pickett County began in January with a 1,125-acre donation from landowner Burton Tally. The site has interesting historical significance: The parents of both humorist Mark Twain and President Harry Truman lived on the property.   With the chapter's help, the J.M. Huber Corporation donated 1,200 acres, TEXAS A conservation easement on nearly 4,700 acres of the Ayres family's Shield Ranch near Austin is the largest gift ever received by the chapter. The easement preserves a classic example of the Texas Hill Country ecosystem, including habitat for endangered species. It also helps protect the watershed for Austin's beloved Barton Springs and slows urban sprawl into sensitive lands.   The Laguna Madre, a rare hypersaline lagoon, stretches 250 miles along the Texas and Mexico coasts, protected from the Gulf of Mexico by barrier islands. Vital to the local economy, the lagoon also supports ocelots and aplomado falcons. The chapter has announced an initiative to conserve this crucial habitat with public and private tive projects with the U.S. Forest Service.   The chapter and its conservation partners, as part of the S.C. Landscape Mapping Project, developed maps showing the ecologically significant areas important for the protection of the state's natural resources. Using a regional crew, the chapter conducted nine prescribed burns on 250 acres. The Conservancy's National Fire Management Program, the state's Department of Natural Resources and the Forest Service conducted a weeklong ecological burning workshop.   The Winyah Bay Capital Campaign passed the halfway mark to its $4 million goal for support of land acquisition and long-term management efforts in this critical area. containing globally imperiled species, to Fall Creek Falls State Park, which the state and the chapter will co-manage.   More than $5 million worth of land just south of Nashville was protected due to the vision and leadership of two members of the chapter's board of trustees and advisors. Kelley Creek, a pristine tributary of the South Harpeth River, and home to globally rare species and natural communities, was under imminent threat from logging and residential development until the two stepped up to the challenge. They and the chapter bought the 1,200 acres and held on to it until a conservation buyer could be found. Ultimately, 4,500 acres will be protected. partners.   The chapter has developed a management plan to conserve endangered black-capped vireos and two species of rare orchids at Camp Barkeley, a Texas National Guard training site. This vireo population is among the last remaining in north-central Texas. Texas Parks and Wildlife Department and the Abilene Zoological Gardens will assist in monitoring the vireos and expanding their nesting habitat. </t>
  </si>
  <si>
    <t>The chapter hosted 65 scientists, native people and natural resource managers from Russia, Japan and the United States for a Bering Sea Biodiversity Workshop. The international meeting, conducted in partnership with the World Wildlife Fund, marked the first time experts have come together to map the Bering Sea specifically for habitat conservation. At the heart of the San Rafael Valley, the chapter and Arizona State Parks purchased the historic 22,000-acrc Sharp Ranch, staving off a threat of subdivision and securing one of the last great grassland strongholds in Arizona. The land runs through the Madrean Sky Island region, a fertile ecological mix of southern basin and range rated by ecologists as North America's pinnacle of mammal diversity.   In the lower San Pedro River basin, the chapter purchased the 44,694-acre Bellota Ranch from Riley West, Inc., and sold 41,104 acres to the city of Tucson for conservation and open space. The chapter worked with other public and private conservation partners to preserve the remaining 3,590 acres of ecologically significant lowlands bordering the San Pedro River and the Conservancy's Buchman Canyon Preserve.   With a $1 million grant from The Marshall Fund of Arizona, the chapter purchased 76 acres of prime habitat in the Huachuca Mountains at the gateway to Ramsey Canyon. The site is part of the upper San Pedro River ecosystem and represents the first major addition to the Ramsey Canyon Preserve since 1976. ARKANSAS For the past decade, Hazel Presson made life-income contributions to the chapter with the vision of naming a preserve in her family's honor. Matching conservation priorities with Presson's commitment, the Conservancy dedicated a high-quality, 155-acre prairie as the Presson-Oglesby Preserve. in June. The site is representative of the tallgrass Cherokee prairies that originally covered thousands of acres in western Arkansas.   Aromatique, Inc., the creator of decorative fragrances, reached the $ l million milestone in contributions to the Conservancy. The Arkansas- based company, owned by Conservancy trustee Dick Upton and his wife, Pa11i, provides $1 for each, __ sold from "The Natural State" product line. This creative 111~ . .:ting endeavor has resulted in the conservation of prairies, wet land,; and forests throughout Arkansas.   Board members Pat and john Cooper Jr. and Cooper Communities donated four acres at the entrance to Bear Hollow Cave in northwest Arkansas. The cave is one of two known in the world to harbor the rare cave crayfish, Cambarus aculabrum.   With the addition of a stewardship volunteer coordinator, the chapter's network of volunteers has seen tremendous growth. Hundreds of volunteers have logged nearly 1,200 hours of service across the state and in the office. The Cosumnes River Preserve more than doubled in size lo 37,000 acres wilh 1he addition of several important properties, including two leveed farms in 1he San Joaquin Ocha (one is 1he firs1 private, for-profit farm to join the preserve) and a 12,000-acre ranch in the vernal pool-grasslands-blue oak woodlands area ups1ream. Experiments with levee breaches and natural process restoration continued 10 show success. The preserve is cooperating with the Army Corps of Engineers in a study of large-scale ecosystem restoration in 1he Cosumnes watershed, including 1he revival of native fisheries.   With a multimillion-dollar grant from the David and Lucile Packard Founda1ion and other priva1e and public funds, 1he one-year-old Mount Hamilton Project purchased three large ranches tolaling 70,000 acres in the Diablo Range east of COLORADO The Conservancy made conservation his1ory in Colorado by acquiring 1he chapler's larges! preserve: 1he spectacular Medano and Zapala ranches in the San Luis Valley. The 100,000-acre. projecl constitutes 1he mosl biologically significanl landscape of its size in 1he slate, wi1h globally rare planis and animals, we1lands, large herds of elk and one of Colorado's largest bison herds. It also harbors pan of 1he Great Sand Dunes, considered a biological "hot spot."   The chapter protec1ed 1he 14,710-acre Fox Ranch, including eight miles of the Arikaree River, one of 1he last relatively free-flowing rivers of the eastern plains. The working ranch harbors a globally 1he Silicon Valley. The chapler is undertaking riparian habitat proteclion and resloration on the ranches' principal creeks.   The chap1cr continued to acquire cri1ical properties in 1he Tenaja Corridor, linking the Santa Rosa Plateau Ecological Reserve to Cleveland Na1ional Fores!. It also began 10 resell parcels in the corridor to conserva1ion buyers and-in collabora1ion wi1h 1he Urban Land Ins1iw1e-comple1ed a plan for compa1ible development in 1hc area.   As a lead purchase for a ne1work of na1ure reserves in western San Diego County, 1hc chapter acquired the stralegically located, 2,500-acrc Crcstridgc property, half an hour's drive east of downtown San Diego, and resold ii 10 1he stale Wildlife Conservation Board for inclusion in 1he reserve system. imperiled riparian forest and tallgrass wet prairie, and is one of 1he mosl biologically significanl parcels of 1he plains.   A ranching family dona1ed a 1,250-acre conserva1ion easement in 1he threatened Laramie Foothills, which is home 10 grassland communities, rare plants and a diversity of wildlife, including more than 100 species of birds. The easement adjoins other pro1ec1ed areas.   In Boulder Coun1y, landowners donated conservation easements totaling 700 acres that harbor wetlands, elk calving areas and 140 species of mammals and birds. The easements adjoin other protected areas, safeguarding 1,180 con- 1iguous acres in 1his rapidly developing pan of 1he Fron I Range. CONNECTICUT For the chapter, it was a year defined by cooperation with landowners, land 1rusts, scien1is1s and 01her partners.   The chap1er received from 1he Hammonassel Fishing Association 1he s1a1e's larges! conservation easeme111, protecting an estimated 2,124 acres of natural areas in Madiso!1 and Kiik1gw,1~;)-, __ • The chap1er helped the state Department of Eiwlrofl1:i-::~:.il Pro1ec1ion (DEP) successfully bid on 298 acr!:'s w,,h 2,00CJ feet of frontage on the Salmon River in East l·h.ld:orr. ·rte chapter also pannered with DEP., the land trusts and the tcwns of East Haddam and Lyme to purchase 3J 2 acres Oil i!,i:: Eightmile River.   The chap1er raised THE DAKOTAS Programs in both North Dakota and Sou1h Dakota were reorganized 10 belier address ecoregional and landscape-scale conservation.   The Cheyenne Canyons project in Sou1h Dako1a's southern Black Hills grew by nearly 10,500 acres wi1h 1he purchase of 2,256 acres and 1he acquisition of a conservation easement on 8,217 acres covering the adjacent Black Hills Wild Horse Sanctuary.   A program to control leafy spurge, a noxious weed 1ha1 has been invading high-quality prairies in 1he northern Great Plains, was fully implemented al the Crystal Springs Preserve in eastern more than$ 1.5 million toward the prospective Troll Brook Valley purchase in Easton; implemented a program wi1h the University of Connecticut that trains student interns 10 perform field inventories; and added 49 waterfront acres 10 its Whalebone Cove Preserve and 15 acres to 1he Selden Creek Preserve in Lyme through a bargain purchase.   It purchased 4 3 acres of wetlands al Wangum Lake Brook in Canaan; funded, supervised or conducted 11 research projects across the state; and completed cooperative land-protection ventures wi1h the Deep River, Salem and Wyndham land trusts. Sou1h Dakota with the release of more than 750,000 leaf beetles.   Stewardship activities in 1he Dakotas were revitalized wi1h 1he re1urn of a controlled-burning program, expansion of 1he bison herds al Cross Ranch and Ordway Prairie preserves, and 1he continued, intensive monitoring and nest management of piping plovers al the John E. Williams Preserve. The preserve was expanded by 161 acres IO protccl 1he shoreline of one of 1he alkali lakes that the piping plovers use for</t>
  </si>
  <si>
    <t>California &amp; Colorado &amp; Conneticuit</t>
  </si>
  <si>
    <t>1999 Annual Report</t>
  </si>
  <si>
    <t xml:space="preserve">The Cosumnes River Preserve more than doubled in size to 37,000 acres with the addition of several important properties, including two leveed farms in the San Joaquin Delta (one is the first private, for-profit farm to join the preserve) and a 12,000-acre ranch in the vernal pool-grasslands-blue oak woodlands area upstream. Experiments with levee breaches and natural process restoration continued to show success. The preserve is cooperating with the Army Corps of Engineers in a study of large-scale ecosystem restoration in the Cosumnes watershed, including the revival of native fisheries. With a multimillion-dollar grant from the David and Lucile Packard Foundation and other private and public funds, the one-year-old Mount Hamilton Project purchased three ranches totaling 70,000 acres in the Diablo Range east of the Silicon Valley. The chapter is undertaking riparian habitat protection and restoration on the ranches' principal creeks. The chapter continued to acquire critical properties in the Tenaja Corridor, linking the Santa Rosa Plateau Ecological Reserve to Cleveland National Forest. It also began to resell parcels in the corridor to conservation buyers and - in collaboration with the Urban Land Institute - completed a plan for compatible development in the area.   As a lead purchase for a network of nature reserves in western San Diego County, the chapter acquired the strategically located, 2,500-acre Crestridge property, half an hour's drive east of downtown San Diego, and resold it to the stale Wildlife Conservation Board for inclusion in the reserve system. The Conservancy made conservation history in Colorado by acquiring the chapter’s largest preserve: the spectacular Medano and Zapata ranches in the San Luis Valley. The 100,000-acre project constitutes the most biologically significant landscape of its size in the slate, with globally rare plants and animals, wetlands, large herds of elk and one of Colorado's largest bison herds. It also harbors a pan of the Great Sand Dunes, considered a biological "hot spot." The chapter protected the 14,710-acre Fox Ranch, including eight miles of the Arikaree River, one of the last relatively free-flowing rivers of the eastern plains. The working ranch harbors a globally imperiled riparian forest and tallgrass wet prairie, and is one of the most biologically significant parcels of the plains.   A ranching family donated a 1,250-acre conservation easement in the threatened Laramie Foothills, which is home to grassland communities, rare plants and a diversity of wildlife, including more than 100 species of birds. The easement adjoins other protected areas.   In Boulder County, landowners donated conservation easements totaling 700 acres that harbor wetlands, elk calving areas and 140 species of mammals and birds. The easements adjoin other protected areas, safeguarding 1,180 contiguous acres in this rapidly developing part of the Front Range. For the chapter, it was a year defined by cooperation with landowners, land trusts, scientists and other partners. The chapter received from the Hammonasset Fishing Association the state’s largest conservation easement, protecting an estimated 2,124 acres of natural areas in Madison and Killingworth. The chapter helped the state Department of Environmental Protection (DEP) successfully bid on 298 acres with 2,000 feet of frontage on the Salmon River in Eastern Haddam. The chapter also partnered with DEP, the land trusts and the towns of East Haddam and Lyme to purchase 312 acres on the Eightmile River. The chapter raised more than $1.5 million toward the prospective Trout Brook Valley purchase in Easton; implemented a program with the University of Connecticut that trains student interns to perform field inventories; and added 49 waterfront acres to its Whalebone Cove Preserve and 15 acres to the Selden Creek Preserve in Lyme through a bargain purchase. It purchased 43 acres of wetlands at Wangum Lake Brook in Canaan; funded, supervised or conducted 11 research projects across the state; and completed cooperative land-protection ventures with the Deep River, Salem and Wyndham land trusts. 
</t>
  </si>
  <si>
    <t>Rhode Island &amp; South Carolina &amp; Tennessee</t>
  </si>
  <si>
    <t xml:space="preserve">The chapter completed 39 land projects this year, representing a fair market value of more than $12.6 million and protecting more than 1,800 acres of the state's most beautiful and ecologically significant lands. It was also a year of great success for community-based conservation and working together with conservation partners on the mainland and Block Island.   A new nature preserve has been formed through the purchase of 207 acres of forest and wetlands at the headwaters of the Queen's River in West Greenwich. The property creates a critical link to an additional 5,900 acres of protected land and creates an important buffer to protect the clean, cold waters of the Queen’s River from pollution. The recent acquisition of two land parcels in Exeter aided a conservation partner in expanding The Marion Eppley Wildlife Refuge. The partner will manage the land for birds and wildlife. Both projects were generously funded by grants from the National Fish and Wildlife Foundation and the Camplin Foundations. In partnership with Camp JORI and the Champlin Foundations, the chapter protected three parcels totaling 250 acres around the fragile coastal plain pond shore of Wooden Pond in South Kingstown. Camp JORI will operate a children’s summer camp on 75 acres; the chapter will manage the remaining 175 acres as open space. The chapter’s 20th anniversary was a banner year for conservation with the completion of 16 land projects totaling 4,379 acres valued at more than $10.4 million. In the ACE Basin, the chapter purchased Prospect Hill Plantation, a 1,200-acre historic sea islands cotton plantation. In conjunction with Nemours Wildlife Foundation, the chapter completed an ecological characterization of the 9,800-acre duPont family property, Nemours Plantation. In the Santee Focus Area, the chapter protected seven tracts in the vicinity of the Francis Marion National Forest and the Cape Romain National Wildlife Refuge through donations, conservation easements and cooperative projects with the U.S. Forest Service.   The chapter and its conservation partners, as part of the S.C. Landscape Mapping Project, developed maps showing the ecologically significant areas important for the protection of the state's natural resources. Using a regional crew, the chapter conducted nine prescribed burns on 250 acres. The Conservancy's National Fire Management Program, the state's Department of Natural Resources and the Forest Service conducted a weeklong ecological burning workshop.   The Winyah Bay Capital Campaign passed the halfway mark to its $4 million goal for support of land acquisition and long-term management efforts in this critical area. From the 63,000-acre Shady Valley project to the new Hatchie River project, Tennessee now has five landscape-scale projects under way or in final planning, which encompass some 600 miles of rivers and streams and more than a million acres of forests and agricultural lands.   Protection of a spectacular, biologically rich valley in Pickett County began in January with a 1,125-acre donation from landowner Burton Tally. The site has interesting historical significance: The parents of both humorist Mark Twain and President Harry Truman lived on the property.   With the chapter's help, the J.M. Huber Corporation donated 1,200 acres, containing globally imperiled species, to Fall Creek Falls State Park, which the state and the chapter will co-manage.   More than $5 million worth of land just south of Nashville was protected due to the vision and leadership of two members of the chapter's board of trustees and advisors. Kelley Creek, a pristine tributary of the South Harpeth River, and home to globally rare species and natural communities, was under imminent threat from logging and residential development until the two stepped up to the challenge. They and the chapter bought the 1,200 acres and held on to it until a conservation buyer could be found. Ultimately, 4,500 acres will be protected.
</t>
  </si>
  <si>
    <t>New York (Adirondack Chapter)</t>
  </si>
  <si>
    <t>The chapter conserved approximately 5,000 acres, while helping landowners and communities care for important lands. SOUTH BAY: The 2,475-acre Bear Paw tract is a new preserve on the headwaters of Lake Champlain. Calcium-rich cliffs give rise to a rare plant community and habitat for timber rattlesnakes. The chapter is charting future uses of the property with the local community.   WINDFALL POND: This 1,608-acre tract bordering the St. Regis Canoe Wilderness contains one of only nine remaining native habitats for heritage brook trout in the Adirondacks. The owners donated a conservation easement and continue to manage the unspoiled fishery.   TUG HILL PLATEAU: The Black River Environmental Improvement Association and the Adirondack Land Trust, a Conservancy partner, crafted a conservation easement for 685 forested acres. The easement donation ensures the land's natural and scenic integrity.   COMMUNITY-BASED CONSERVATION: The chapter led regional leaders to a National Conservation Training Center course on balancing nature and commerce. They returned with a new vision to help small towns grow in ways that emphasize wild landscapes.   LAKE GEORGE: A 400-foot cliff that attracts both peregrine falcons and rock climbers will become part of the Adirondack Forest Preserve. The chapter's partner, the Lake George Basin land Conservancy, conserved historic Roger's Rock. The chapter acquired a 441-acre parcel that buffers rare wetlands south of Honeoye Lake in Ontario County. The purchase protects the area from potential development and positions the chapter to play a key role in the preservation of water quality in Honeoye Lake-one of New York's Finger Lakes.   Along the eastern shore of lake Ontario, the chapter acquired a 140-acre property slated to become a county-operated public beach park. In addition, the chapter purchased a key 200-acre tract of upland forest that buffers a diverse fen. These efforts further goals to preserve the natural diversity of New York's only freshwater barrier beach ecosystem. On the Tug Hill Plateau in Oswego County, the chapter acquired a 318-acre tract of forested wetlands, located just south of the Salmon River Reservoir. The property includes one of the largest and best examples of a red maple-hardwood swamp in the state and provides habitat for bald eagles that overwinter on the reservoir.   Using a grant from the Kellogg Foundation, the chapter will seek to create a broad and effective network of local citizens to help shape agricultural conservation policies and attract technical and financial support for conservation in the French Creek watershed. The grant will also enable the chapter to measure the success of agricultural conservation practices. Blackhawk helicopters hovered over the Albany Pine Bush Preserve as the National Guard airlifted dozens of vehicles hunted in the preserve before the chapter acquired the property. The cars, a long-standing stewardship problem, were tucked away in ravines and forests of the 2,360-acre preserve Their removal served as training exercises for the National Guard. Volunteers collected native plants from the banks of the Poultney River for floodplain forest restoration efforts. As a Freshwater Initiative project, floodplain forest restoration on the Poultney will reduce threats from watershed pollutants and renew the health of the riparian system. The chapter added 150 acres to the Wilton Wildlife Wildlife Preserve and Park to protect habitat for the endangered Kamer blue butterfly. Partners supporting the acquisition include the town of Wilton, the state Office of Parks, Recreation and Historic Preservation and private donors. Saratoga County also contributed $13,500 to support stewardship activities.   A newly formed advisory council for the 4,600-acre Sam's Point Preserve was charged with completing a master plan. The council's biggest challenge is balancing public use and natural resource protection. Overuse represents one of the greatest threats to the natural resources of the Shawangunk Ridge. Last year, more than half a million people visited the 25,000-acre ridge.</t>
  </si>
  <si>
    <t>Conservation Science Division &amp; Freshwater Initiative &amp; Wings of the Americas</t>
  </si>
  <si>
    <t xml:space="preserve">The Conservation Science Division reorganized its entire structure in order to strengthen the scientific foundation of the Conservancy’s work. The new division focuses on increased support for field support for the Conservancy’s important work. The division negotiated a joint venture with the Association for Biodiversity Information to create a new Heritage Enterprise. This new organization will continue to work in close partnership with the Conservancy and share important data and ecological classification information.   The ecoregional planning team is working toward completion of the conservation blueprint - a portfolio or ecoregional plans that will determine the Conservancy’s conservation priorities at large-scale sites. Eighteen of 64 plans are now complete. Due to a gift from Hewlett-Packard, the division distributed new high-tech equipment, including hand-held personal computers, palmtops and servers to science and stewardship staff across the nation.   A new report, Seeing the Forest and the Trees: Ecological Classification for Conservation, was published in partnership with the network of Natural Heritage programs. lt provides a scientifically sound, consistent and flexible classification system that can be applied to terrestrial ecological communities as the Conservancy addresses its current conservation challenges. During its first full year of operation, the Freshwater Initiative made excellent progress toward its goal of increasing biological diversity in the rivers and lakes of the Americas. The initiative's aquatic ecology team exceeded its goal by helping nine ecoregional planning teams apply a rigorous new scientific approach to identifying those watersheds that are critical for conservation.   At 39 freshwater sites in the United States, Latin America and the Caribbean that are known to harbor imperiled aquatic plants and animals, local teams moved forward with conservation strategies. For 13 of these sites, which are committed to making a major investment in ecosystem monitoring to measure actual improvements, teams designed monitoring programs and started amassing the scientific and funding resources to implement plans. One other component of the initiative, the Freshwater Learning Center, helped train Conservancy staff and partners through workshops, videos and a new Website: www.freshwaters.org.   Freshwater Initiative scientists worked with Conservancy staff in Florida, Georgia and Alabama to inform the negotiation of a new three-state water compact that will govern the allocation of water within the Apalachicola, Chattahoochee and Flint rivers system. The Conservancy is supporting a new approach that will help meet future water needs, while preserving natural flow patterns. Wings of the Americas, made possible by Canon U.S.A., Inc., protects birds by preserving critical habitats throughout the Western Hemisphere. Wings addresses comprehensive bird conservation by developing scientific information, linking sites and partners and implementing on-the-ground conservation. In its third year, the program completed nationwide bird conservation planning products, including standardized habitat maps and species management information. Wings also assisted ecoregional planning teams by developing recommended bird target lists. Wings updated Designing a Geography of Hope; the update is titled Incorporating Birds Into the Ecoregional Planning Process.   The program identified hot spots for threatened bird species in Latin America by completing a list of more than 1,200 bird species and mapping their distribution. Through the Ohio-Belize linkage, a rapid bird assessment was completed at Belize's Rio Bravo Conservation and Management Area. To link young people from Ohio and Belize through shared bird conservation, a Wings Camp curriculum was developed for year 2000.   In partnership with the Connecticut chapter, Caribbean program and the Jamaica Conservation and Development Trust, Wings completed a study of migratory and resident bird populations at the Blue and John Crow Mountains National Park in Jamaica, funded by the National Fish and Wildlife Foundation.   The program also initiated a partnership for the protection of the burrowing owl in the western United States and Canada through research on its status in eastern Wyoming.
</t>
  </si>
  <si>
    <t>Mexico &amp; Micronesia &amp; South Pacific</t>
  </si>
  <si>
    <t xml:space="preserve">Sierra Madre Occidental: Just one year after initiating activities at the Ajos-Bavispe National Forest and Wildlife Refuge, the Conservancy and partner IMADES successfully secured multi-year funding through the Parks in Peril program. Ajos-Bavispe plays a critical role in the emerging commitment from both the U.S. and Mexico governments to establish the first binational protected area safeguarding the upper San Pedro River basin. As part of wider binational efforts to protect the San Pedro watershed, a participatory site conservation planning workshop and cross-border conservation actions were carried out, including coordination with the Arizona chapter on ecoregional planning. CHIAPAS COASTAL WATERSHEDS: The El Triunfo and la Encrucijada biosphere reserves are intricately connected through a freshwater system that forms the Conservancy's Chiapas Coastal Watersheds site. One of Mexico's most productive watersheds, it provides critical environmental services, such as the regulation of climatic conditions and water supply throughout Chiapas. Last year, torrential floods devastated the region and severely disrupted the health of the watershed. In response, the Conservancy and its partner lnstituto de Historia Natural are implementing an integrated watershed management program linking social and ecological needs. As part of this program, staff at El Triunfo launched an initiative to design an environmental trust fund. The Conservancy helped create the Conservation Society of Pohnpei, a new conservation organization dedicated to encouraging community participation in conservation and promoting compatible alternatives to resource exploitation. The Conservancy is assisting the group with board development, fundraising and strategic planning exercises. The Conservancy joined with local and international partners to launch an ambitious sakau planting and media campaign to take advantage of the economic potential of the crop for Pohnpei's developing economy, while protecting the island's fragile environment. By encouraging farmers to move kava plantings into lowland agroforests and eventually plant 3 million new plants, the plan seeks to totally replace upland production. In Palau, planning for construction of a paved 52-mile road around the largest island, Babeldaob, continues to be a key environmental issue. With the contract awarded, the Conservancy and Palau Conservation Society are now developing a strategy to ensure that key areas of the island are identified and protected. In Palau, the Conservancy is working with Kayangel state representatives and the local community to finalize the Ngeruangel Reserve management plan. It is also assisting Koror state and Palau Conservation Society with the development of a management plan for the environmentally and economically important Rock Islands area. The Nature Conservancy facilitated the establishment of the Papua New Guinea Conservation Trust Fund, the first such national conservation trust fund in the South Pacific region. The Global Environment Facility has approved $15 million as initial capital for the fund. It is anticipated the trust will be in a position to make its first grants next year. In Kimbe Bay on the island of West New Britain, the Conservancy has been actively engaged in developing Mahonia na Dari as the preeminent conservation organization of the islands region of Papau New Guinea. An innovative education program is the cornerstone of its community-based conservation initiative. Elements of the program are now incorporated in the national environmental curriculum. In the Josephstaal Forest Management Area, the selection of the Conservancy's forestry partner as a "preferred developer" has resulted in new industry standards for sustainable forestry. The selection has been negotiated and is awaiting final government approval. In the Solomon Islands, the Conservancy and its local partners are building on the foundation of the successful Arnavon Islands Marine Conservation Area to expand conservation work into the adjacent island provinces of Santa Isabel and Choiseul. The program, based on close community collaboration, conservation awareness and encouragement of sustainable options for resource development, will be launched this year.
</t>
  </si>
  <si>
    <t>New Hampshire &amp; New Jersey &amp; New Mexico</t>
  </si>
  <si>
    <t>Capping two years of negotiations the chapter and its conservation partners protected 2,797 acres in southwestern New Hampshire. The focus of the effort is the 234-acre Loverens Mill Atlantic white cedar swamp, which represents one of the rarest wetland community types in New England. At its annual meeting in June, the chapter dedicated two new preserves resulting from this initiative, the 634-acre Loverens Mill Preserve and the 1,693-acre Otter Brook Preserve. The chapter made additional progress in protecting New Hampshire's Atlantic white cedar swamps through a complex collaboration with the Environmental Protection Agency, the New Hampshire Department of Environmental Services and the city of Manchester. The arrangement will result in the conservation of the 400-acre Manchester Cedar Swamp, a property located within the boundaries of the city. The chapter continued to serve as land acquisition agent for the Great Bay Resource Protection Partnership, which is conserving hundreds of acres of severely threatened saltwater and freshwater wetlands in New Hampshire's Great Bay Estuary. In four years, the chapter and the Great Bay Partnership have leveraged $17 million in public and private funds to purchase land and conservation easements in Great Bay. In a critical statewide policy effort, the chapter chaired the New Hampshire Land and Community Heritage Coalition, which is working to secure a new, permanent, public-private land and cultural resource protection fund. Celebrating its 10th anniversary, the chapter protected more than 5,000 acres during one of its most successful years. After several years of negotiations, the chapter received its largest land donation: 4,000 acres in the Pine Barrens, including Atlantic white cedar swamp and pitch pine forest, where northern pine snakes and pine barrens tree frogs make their homes. The land was a gift from a major development company. Four new preserves were established. In the interior Cape May peninsula, Cape Island Creek, Goshen Ponds and Lummis Ponds preserves protect federally listed endangered swamp pink and lowland swamp, while Seabreeze Preserve saves beachfront and salt-marsh tidal creeks along Delaware Bay. These new holdings and other acquisitions in this Delaware Bayshores region totaled more than 800 acres. A development company donated 45 acres at High Mountain Park Preserve, a natural oasis in a densely populated suburban area. The gift safeguards habitat for the globally imperiled wildflower, Torrey’s mountain mint. Other highlights included the opening of the Delaware Bayshores Center at Eldora Nature Preserve and the chapter's leadership role in passing the unprecedented Garden State Preservation Trust Act, signed by the governor at the chapter's office. The chapter continued its conservation success in southwest New Mexico. The chapter reintroduced Chihuahua chubs, imperiled fish found only in the Conservancy-managed stretch of the Mimbres River, and Chiricahua leopard frogs, a species experiencing a worldwide decline, to former habitats in the river that are also managed by the chapter. A survey of the frogs revealed that they are thriving; the chubs were to be counted in the fall. In the Mimbres watershed, the chapter leased the 5,200-acre D Diamond Ranch, on which it has an option to purchase. The chapter received a donation of a conservation casement on a key 250-acre tract adjacent to its Mimbres River Preserve. Taking the lead for the Arizona/New Mexico Mountains ecoregion, the chapter completed its analysis of this vast area, which encompasses 30 million acres. The Rocky Mountain Research Station of the U.S. Forest Service conducted a survey of the endangered southwestern willow flycatcher on the chapter's Gila Riparian Preserve. With fewer than 500 nesting pairs of the bird left in the world, the seven viable nests discovered on the preserve indicate the effectiveness of the chapter's habitat recovery and restoration activities.</t>
  </si>
  <si>
    <t>Washington &amp; West Virginia &amp; Wisconsin</t>
  </si>
  <si>
    <t xml:space="preserve">In response to the multistate analysis of the Columbia Plateau ecoregion, the chapter embraced two priority sites for the arid shrub-steppe world east of the Cascade Mountains. The chapter established its two largest preserves to anchor the south and north ends of an expansive and remarkable landscape. Linked by public and private lands, this landscape offers outstanding opportunities to leverage chapter resources to benefit biodiversity through cooperative partnerships. Beezley Hills Preserve, at 3,300 acres, is dominated by a sagebrush and Idaho fescue community that provides habitats for wildflowers, cacti and shrub-steppe dependent species, including the sage sparrow and sage thrasher. Moses Coulee Preserve, at 3,588 acres, features basalt cliffs, riparian areas and a coulee Door that support a high diversity of shrub-steppe species. The cliffs support numerous bat and raptor species. The sagebrush and bunchgrass communities of the preserve support two plants not previously reported in Washington: slender cryptantha and Tiehm's rush. The towering walls of Moses Coulee and the subtle landscape shifts of Beezley Hills offer a dramatic contrast to western Washington's rain forests and highlight the state's rich diversity. Two additions to the Panther Knob Preserve have expanded this protected area to more than 2,500 acres. A new conservation easement over 99 acres at the headwaters the easement allows limited forest management, while ensuring the protection of target species. Another easement of nearly 1,000 acres had been a significant gift from Columbia Natural Resources enabled the chapter to purchase 104 acres on the western slope of Panther Knob. The tract includes the site’s tallest cliff, portions of the rare dwarf pine woodland and a number of rare plant populations and subalpine plant communities. Working with the state’s Department of Natural Resources, the chapter helped protect 176 acres along Thorn Creek, a premier native brook trout stream. The property includes Hoffman Schoolhouse Cave, home to the second-largest known maternity colony of federally listed endangered Virginia big-eared bats.   West Virginia corporations continue to provide key support for conservation. Allegheny Energy funded a two-year management agreement to protect the highly significant Cornwell Cave on its own property, and helped to improve access at Cranesville Swamp. Westvaco Corporation initiated an agreement with the chapter to examine company lands for significant ecological features and provide for appropriate management. Other members of the corporate council provided funds for internship programs and research. The chapter's continued efforts to engage local communities in conservation and to work with partners statewide helped advance conservation goals throughout Wisconsin.   For the past five years, the chapter has worked with a diverse group of partners, including timber and paper companies, utility providers and public landowners to develop a habitat conservation plan for the federally listed endangered Karner blue butterfly. The plan was completed in December 1998 and submitted to the U.S. Fish and Wildlife Service for approval.   The chapter acquired its first conservation easement in the Baraboo Hills from Margaret and Eugene Gibas. The easement covers 27 acres adjacent to the Conservancy's Pan Hollow Preserve, which harbors an amazing diversity of birds, including cerulean warblers and Louisiana waterthrush. The forested land has been in Mrs. Gibas's family since the late 1860s. The chapter also protected an additional 200 acres of habitat in the hills this year.   The chapter transferred 80.5 acres of land at the Kakagon/Bad River Sloughs to the Bad River Band of Lake Superior Tribe of Chippewa Indians for long-term protection and management. The chapter is working with the tribe to ensure the protection of the sloughs, which have been designated a National Natural Landmark by the U.S. Department of the Interior. </t>
  </si>
  <si>
    <t>The Dakotas &amp; Delaware &amp; Florida</t>
  </si>
  <si>
    <t>Programs in both North Dakota and South Dakota were reorganized to better address ecoregional and landscape-scale conservation. The Cheyenne Canyons project in South Dakota’s southern Black Hills grew by nearly 10,500 acres with the purchase of 2,256 acres and the acquisition of a conservation easement on 8,217 acres covering the adjacent Black Hills Wild Horse Sanctuary. A program to control leafy spurge, a noxious weed that has been invading high-quality prairies in the northern Great Plains, was fully implemented at the Crystal Springs Preserve in eastern South Dakota with the release of more than 750,000 leaf beetles. Stewardship activities in the Dakotas were revitalized with the return of a controlled-burning program, expansion of the bison herds at Cross Ranch and Ordway Prairie preserves, and the continued, intensive monitoring and nest management of piping plovers at the John E. Williams Preserve. The preserve was expanded by 161 acres to protect the shoreline of one of the alkali lakes that the piping plovers use for nesting. These lakes are also an important roosting area for sandhill cranes and other migrating waterfowl in the fall. The chapter completed several acquisitions that advanced its conservation objectives within the Delaware Bayshores and the Nanticoke River watershed, spearheaded important legislative efforts and expanded conservation partnerships statewide. Along the Delaware Bayshores, the chapter acquired 451 acres near Pemberton Branch. This diverse stream corridor hosts more than 40 rare species and natural communities, including the federally listed endangered species, swamp pink. At the Milford Neck Preserve, the chapter began efforts to restore more than 80 acres of agricultural land to native deciduous forest. This three-year effort will increase forest habitat for neotropical migratory songbirds. Within the Nanticoke River watershed, the chapter facilitated a Dupont donation of a conservation easement at the Chapel Branch Nature Area to the Nanticoke River Watershed Conservancy. Working with the Maryland/D.C. chapter, the Delaware chapter also coordinated a cooperative wetland research program with the Environmental Protection Agency and the Smithsonian Institution. This two-year project will define and assess the health of freshwater wetlands in the upper Nanticoke. The Delaware General Assembly unanimously passed the Land and Historic Resources Protection Incentives Act. The law, which creates state income tax credits of up to $50,000 for gifts of land and conservation easements, could leverage more than $100 million for conservation in the next 10 years. The chapter protected 82,363 acres, completed the state's Preservation 2000 program, which directed $300 million to land and water conservation in the past decade, and helped pass a conservation amendment to Florida's constitution. The chapter led the effort to pass Constitutional Revision 5, the conservation amendment to Florida's constitution, with the approval of more than 73 percent of voters. The chapter helped create the Florida Forever program, which will provide $300 million a year for conservation in Florida over the next 10 years. The chapter played a key role in the acquisition of the Talisman Sugar property, a 50,000-acre tract critical for Everglades restoration. As part of the Gulf Coastal Plain Ecosystem Partnership, the chapter cooperated on 10 projects, ranging from large prescribed fires to aquatic monitoring to endangered-species conservation. The partnership aims to protect 840,000 acres of longleaf pine, rivers and barrier islands in northern Florida and southern Alabama. More than 200 acres of sandhill habitat at the Apalachicola Bluffs and Ravines Preserve were restored to their original topography and planted with longleaf pine. With chapter assistance, Florida voters approved more than $250 million in local bond referenda for conservation.</t>
  </si>
  <si>
    <t>Canada &amp; Carribean</t>
  </si>
  <si>
    <t xml:space="preserve">The Canada Conservation Partnership was initiated in October l 998. Its goal is to identify key Canadian partner organizations and support them with human, technical and financial resources and to work with them on the preservation or sites critical to the protection or North American biodiversity. Highlights of the first nine months include accepting three gifts or land in support of partners' projects in New Brunswick and Ontario. Working with the Nature Trust or New Brunswick, the Federation of Ontario Naturalists, the Escarpment Biosphere Conservancy and three U.S.-based donors, the Conservancy took title to 330 acres of conservation land. Conservancy partners will manage these properties.   The partnership made a grant of $25,000 (Canadian funds), which was matched by The Nature Conservancy of Canada, to the Atlantic Canada Conservation Data Centre in support or ecoregional planning. It is the newest or seven such centers serving all or Canada's 10 provinces.   In addition, the partnership conducted ecoregional planning meetings along the Canada/U.S. border, assisted Canadian partners in negotiating several land transactions and secured more than $500,000 for land acquisition, ecoregional planning, fund raising, research and computer technology. BAHAMAS/TURKS AND CAICOS: In July, the Bacardi Family Foundation pledged $1 million to support the Conservancy's fledgling efforts in the Bahamas, as well as continued support for the Florida Keys program. This lead gift will launch the Conservancy's partnership with the Bahamas National Trust and the organizations' collective work at two different sites: the Exuma Cays Land and Sea Park and a potential park on Andros Island.   BELIZE: The Toledo Institute for Development and the Environment has accomplished many conservation goals in southern Belize. It continues to work in a million-acre corridor that connects the ridges of the Maya Mountains to the reefs of the Sapodilla Cays. Recently it has joined the Adopt An Acre program in order to purchase land in this corridor that is not already part of the national preserves. This will allow the institute to protect the biological integrity of the entire corridor.   DOMINICAN REPUBLIC: The Conservancy continues to push its conservation borders and has made many strides this year in the Dominican Republic, with the inception of a Freshwater initiative project at Madre de las Aguas (Mother of the Waters). The Conservancy and its partners, Progressio and Fundacion Moscoso Puello, continue to lead the way in preserving this important watershed, which provides water to 50 percent of the country. THE MOSQUITIA-NICARAGUA AND HONDURAS: The Conservancy and its partners responded to the massive destruction caused by Hurricane Mitch by raising funds and supporting direct action to bring relief to the affected communities within the Conservancy’s project sites in Honduras and Nicaragua. With the help of supporters and organizations, such as Spain’s Fundacio Natura, the Conservancy raised approximately $54,000 for Nicaraguan partner Fundacion Alistar and Honduran partner MOPAWI to support relief efforts there.   HONDURAS: In early 1999, the Conservancy opened its first office in Honduras. From the strategic location in Tegucigalpa, staff members are working to strengthen a national environmental trust fund, build the capacity of local partners and enhance conservation projects in the 2-million-acre Rio Platano Biosphere Reserve. In Rio Platano, the Conservancy began planning its first participatory rapid ecological assessment, which will be carried out by reserve inhabitants and local scientists, with technical support from the Conservancy. 
</t>
  </si>
  <si>
    <t>Greater China &amp; Indonesia &amp; Japan</t>
  </si>
  <si>
    <t xml:space="preserve">With the endorsement of China's powerful State Development and Planning Commission, Yunnan's Provincial Government has doubled the Yunnan Great Rivers project planning area, which now encompasses a region of enormous biological and cultural diversity approximately the size of West Virginia. Working closely with the Yunnan Provincial Government, the Conservancy will help identify and promote strategies that protect the region's cultural and natural resources, while encouraging the long-term economic well-being of the 3 million people who live in the project area and depend on its resources.   Following up on their September 1998 trip to visit U.S. national parks, the state commission's delegation members helped the Conservancy and the Yunnan Provincial Government organize a workshop in Lijiang, a World Heritage Site and gateway city to the project area. The April workshop formally launched the project and provided an opportunity for 80 major stakeholders to share perspectives on key issues. Although contentious issues surfaced, excitement over the project and the mandate for all to cooperate on this historic opportunity was underscored. Government leaders formally launched the project implementation phase and urged completion of an integrated plan by October 2000 to ensure the plan's inclusion in China's 10th five-year plan (2001-2006). The Conservancy has been pursuing conservation initiatives in Indonesia in response to opportunities and needs resulting from the economic crisis. One of these-the Indonesian Parks Rescue Initiative-seeks to provide short-term, emergency support for existing parks, as well as support and reforms designed to strengthen their long-term protection. The goal of the Ministry of Forestry is to make national parks with a high profile for tourism financially self-reliant. Park management costs will be secured on the basis of revenues from tourism. At the request of the Ministry of Forestry, the Conservancy helped bring together a team of local and international partners in Indonesia to design the master plan for Komodo National Park that will set an important precedent for other conservation areas in Indonesia.   At Lore Lindu National Park, the Conservancy and partner organization YPAN worked to expand the conservation awareness program. The RARE Center for Tropical Conservation was invited to come to Sulawesi to adapt its successful "conservation through national pride" approach. Various outreach and awareness tools and activities were created, based on the park's endemic birds, in an attempt to reach out to the region's schoolchildren as well as adults.   At Komodo National Park, a pelagic fisheries project was developed in an attempt to introduce an alternative livelihood to local communities that rely on the waters for fishing. The project hopes to create financially stable fisheries that will employ the area fisherfolk, thereby replacing the need to use dynamite fishing as a means of income. The relationship among Japan's Official Development Assistance Program, its implementing agencies and the Conservancy continued to flourish this year. Nearly 40 grassroots grants have been awarded to the Conservancy and its partners in more than 15 countries, and the number continued to increase this year.   The Japan program inaugurated a new Tokyo-based office, with the help of John F. Smith Jr., chairman, chief executive officer and president of General Motors Corporation. Itochu Corporation, one of Japan's largest trading companies, donated the office space.
</t>
  </si>
  <si>
    <t>The Year in Conservation</t>
  </si>
  <si>
    <t xml:space="preserve">The Nature Conservancy launched a new conservation program in the Bahamas and the nearby Turks and Caicos islands, a United Kingdom protectorate. The life of the islands’ coral reefs is comparable to that of Australia’s Great Barrier Reef, but threats to their ecological health have grown worse with increasing coastal development, overfishing and dredging. In the Diablo Range, between California’s rapidly growing Silicon Valley and Central Valley, The Nature Conservancy purchased three ranches as part of its Mount Hamilton project. Their 70,000 acres are clocked in oak woodlands and fields of wildflowers, flecked with seasonal ponds and scored by creeks. The Nature Conservancy’s new Canada Conservation Partnership helped partner organizations in Canada take title to three gifts of land in New Brunswick and Ontario. Examining grizzly bear habitat in the Canadian Rockies and vital natural areas in four other ecoregions along the U.S.-Canada border, the program also is helping to develop cross-border conservation strategies. In the San Rafael Valley of southeastern Arizona, The Nature Conservancy and Arizona State Parks bought the historic 22,000-acre Sharp Ranch. This southwestern grassland, roamed by pronghorn, javelina and mountain lion, had been threatened by subdivision. The land made oil history in the 1950s as the backdrop to Rogers and Hammerstein’s Oklahoma! Along South Carolina’s South Edisto River, The Nature Conservancy rescued 18th-century Prospect Hill Plantation and its forests of live oak and cabbage palmetto from development into 1,200 residential units, a golf course and a marina. In Florida, The Nature Conservancy helped to create the Florida Forever program, which will provide $300 million a year for conservation in Florida over the next 10 years. Florida Forever is the successor to the Preservation 2000 program, which protected more than 1 million acres in the state over the past decade. The Nature Conservancy acquired the largest unfragmented block of bottomland hardwood forest in Indiana’s lower Wabash River Valley. The land was subsequently dedicated as state nature preserves through the Indiana Department of Natural Resources’ Division of Nature Preserves. Along the border of Sierra Nevada de Santa Marta National Park in Colombia. The Nature Conservancy and Fundacion Pro-Sierra Marta helped a local indigenous group, Gonawindua-Tayrona Organization, to purchase wild lands threatened by encroaching agriculture. Located in the world’s highest coastal mountain range, the park supports some of South America’s most diverse habitats. On the small island of Komodo in Indonesia, The Nature Conservancy convened a team of local and international partners, at the request of Indonesia’s Ministry of Forestry, to design the master plan for Komodo National Park. The plan is expected to set an important precedent for other conservation areas in the country. In northwestern Minnesota, along the Canadian border, The Nature Conservancy purchased a swath of tallgrass aspen parkland. The more than 9,700 acres form the core of a new preserve, connect vital habitat on two parcels of public land and will help the Conservancy to influence the management of neighboring tracts of public and private land. </t>
  </si>
  <si>
    <t>Focusing on Functional Landscapes &amp; Starting New International Initiatives</t>
  </si>
  <si>
    <t xml:space="preserve">Nearly a decade ago, when the Conservancy purchased the Tensleep Preserve in Wyoming, conservation work centered on the preserve's 8,500-acre slice of the Bighorn Mountains. But over the years, the conservation lens has adjusted to wide-angle to view the entire 4.3-million-acre Bighorn range as a focus for conservation - or what some might call a functional landscape.   The Conservancy is setting and monitoring conservation targets from the grand to the small - from old-growth ponderosa pine forests rising majestically in precipitous canyons, to clumps of aspen, hawthorne and chokecherry in the draws that funnel water off the mountains’ flanks; from elk, which travel the mountains’ elevational zones seeking seasonal forage, to isolated occurrences of William’s wafer parsnip. “Our most effective conservation strategy is one that looks at systems, communities and species at multiple scales,” says the Conservancy’s landscape ecologist Karen Poiani. Ecologists in the past focused on species richness and rarity rather than on biodiversity’s sustaining patterns. “It’s about coming as close as possible to sustaining or recreating critical ecological processes.” In Brazil, it was the exotic biodiversity of a little-studied and unprotected arid region known as the Caatinga. In the Bahamas and Turks and Caicos islands, it was the endangered life forms dependent on coastal wilds diminishing elsewhere in the West Indies.   But it wasn't urgency alone that has drawn The Nature Conservancy to these places. Rather, it was deliberate expansion - and that, says Conservancy veteran Brad Northrup, "distinguishes us from other organizations because once committed, we're there for the long haul."   In the past few years, the Conservancy launched concerted conservation initiatives in Brazil’s Caatinga, the Bahamas and Turks and Caicos islands, Canada, Chile and China. What threads link such disparate places? Northrup, director of operations for International Conservation, says it's a time-tested formula related to irreplaceable natural habitat, strong in-country partners and the availability of financial resources. "We also need to add different dimensions to our conservation blueprint's portfolio of sites," he says, noting as a prime example the evolving partnerships with Canadian and Mexican organizations in priority ecoregions spanning the United States's northern and southern borders. Over the next decade, the Conservancy has set the goal of launching 500 community-based, landscape-scale conservation projects in the United States, and 100 such projects in 35 countries. In the same period, we are aiming to conserve 2,500 of the sites identified in our Conservation Blueprint-about a third of the total portfolio of critical places highlighted through ecoregional conservation planning. In the past year, we launched new landscape-scale projects in more than 25 communities. From the Laguna Madre along the coast of Texas and Mexico, to the Green River of Kentucky and the Bighorn Mountains of Wyoming, the Conservancy has opened an office and hired a locally based director to catalyze conservation action in the community - one of the highest-leverage strategies to achieve results that I have ever seen. </t>
  </si>
  <si>
    <t>Working with Communities</t>
  </si>
  <si>
    <t xml:space="preserve">Colorado's San Luis Valley runs 140 miles long by 40 miles wide, framed east and west by 14,000-foot ranges of the San Juan and Sangre de Cristo. In this giant valley now under pressure from second-home developers and water export proposals, the strategy for conservation has taken on a smaller, human scale.   High school students have been helping the Conservancy inventory the valley's natural riches by tapping into the wealth of human memory. They have been interviewing the sagest residents in the land, learning how the land and water, their wild plants and creatures, have changed over the years.   "The people who live here don't know about all the ecological goodies; they just know it's beautiful and they love it," says Nancy Warner, the Conservancy's programs manager in the San Luis Valley. She started the oral history with local partners as a means not only to inform conservation, but as a way to help residents see what they have. "And the more they know about it," she says, "the more pride they take in it." Our community-based conservation is being supported by a remarkable act of philanthropy: Dan and Lori Efroymson's $10 million gift to provide start-up funding for new projects and to establish the Efroymson Fellowships. This forward-thinking fellowship program not only helps us attract talented leaders within and to local communities, but also brings them together to share strategies and best practices. Again, how can we possibly not do this? How can we not continue to branch out in our strategies beyond direct land acquisition? How can we not do all in our power to affect biodiversity conservation? This point really came home to me a few months ago, when I unearthed a copy of the Conservancy's 1952 annual report. To my amazement, it contained a visionary quote that is as relevant today as it was then: "Make no little plans; they have no magic to stir men's blood and probably will not themselves be realized." In 1952, The Nature Conservancy reported total revenues of $2,418.10. What I find striking about our organization over the past 47 years is not how much we have grown from these modest beginnings, but instead our continuity of purpose. Those conservation pioneers who warned against making no little plans would understand immediately what motivated Kent Wommack to ask, “How can we possibly not do this?" As we move into a new century and a new millennium, we must be ever mindful of nurturing the unquenchable entrepreneurial spirit that we inherited from our predecessors. That spirit, that resolve, that sense of purpose may well be the greatest gift we can bequeath to the Conservancy - and to the conservation of our common natural heritage. </t>
  </si>
  <si>
    <t>Texas &amp; U.S. Virgin Islands</t>
  </si>
  <si>
    <t>A conservation easement on nearly 4,700 acres of the Ayres family's Shield Ranch near Austin is the largest gift ever received by the chapter. The easement preserves a classic example of the Texas Hill Country ecosystem, including habitat for endangered species. It also helps protect the watershed for Austin's beloved Barton Springs and slows urban sprawl into sensitive lands.   The Laguna Madre, a rare hypersaline lagoon, stretches 250 miles along the Texas and Mexico coasts, protected from the Gulf of Mexico by barrier islands. Vital to the local economy, the lagoon also supports ocelots and aplomado falcons. The chapter has announced an initiative to conserve this crucial habitat with public and private partners.   The chapter has developed a management plan to conserve endangered black-capped vireos and two species of rare orchids at Camp Barkeley, a Texas National Guard training site. This vireo population is among the last remaining in north-central Texas. Texas Parks and Wildlife Department and the Abilene Zoological Gardens will assist in monitoring the vireos and expanding their nesting habitat.   A new private land initiative in the Palo Duro/Caprock Canyon ecosystem will conserve ecological, archaeological and cultural values amid the spectacular wind- and water-carved canyons of the Texas High Plains. Funded by the Amarillo Area Foundation, the chapter's first endeavor in the Texas Panhandle will be based at the historic Canoncita Ranch. The program recently purchased Jack and Isaac bays on St. Croix. This 301-acre tract of pristine beaches, yellow-flowered hillsides and cactus-covered ridges is a perfect candidate for the "ridges to reefs" conservation approach. Jack and Isaac bays also adjoin a 600-acre natural area on the north shore, and the Conservancy's purchase creates a 900-acre preserve of extraordinary wilderness. The program continues to raise funds for the land purchase and a conservation endowment that will help safeguard the area for migrating birds and sea turtles.   The Rhode Island chapter, the American Bird Conservancy, the World Parrot Trust and the Barbara Delano Foundation recently joined the U.S. Virgin Islands and Eastern Caribbean programs in supporting a conservation project for two threatened Amazona parrots of Dominica. The parrot studies and habitat conservation will be carried out in the Morne Trois Pitons National Park and the newly proposed park of Morne Diablotin.   The U.S. Virgin Islands and Eastern Caribbean programs organized a training course for the rangers of Turks and Caicos Islands' Department of the Environment and Coastal Resources. This program offers training to park personnel and natural resource managers in Latin America and the Caribbean. This is the sixth training course in protected areas management organized by the program in partnership with the National Park Service.</t>
  </si>
  <si>
    <t>New York (Long Island Chapter)</t>
  </si>
  <si>
    <t xml:space="preserve">Successful in a number of far-reaching initiatives and scientific research projects, the chapter helped reshape the one-quarter percent sales tax program that benefits land and watershed protection in Suffolk County. The new program, slated for last fall's ballot, seeks to provide $270 million for land purchases and environmental programs over 13 years.   The chapter took a first step toward helping Long Island decision-makers and community representatives build a long-range vision concerning coastal management policies for Long Island's South Shore. The chapter co-hosted a two-day conference on the future of Long Island's coast. The chapter was the only conservation organization appointed to the Long Island Pine Barrens Commission's Wildfire Task Force.   The chapter purchased or assisted in the preservation of land worth more than $4 million, including negotiating the acquisition of 77 acres in the globally rare Dwarf Pine Plains and 237 acres in other areas of the Long Island Pine Barrens. AS it celebrated its 20th anniversary this year, the chapter intensified work at its two community-based projects with new scientific research and ecoregional projects with new scientific research and ecoregional planning. The chapter purchased more land at the Thompson Pond Preserve in Dutchess County, bringing the total acreage to more than 600. The preserve boasts a variety of wildlife, including golden eagles, several rare plant species and migratory birds. A successful collaborative effort between the Orange County Land Trust and the chapter came to fruition with the acquisition of a 146-acre property near the Neversink River Preserve. Because of the Meola family’s generosity, the land was acquired below market value. The property borders an important tributary of the Neversink River. The chapter also completed the Neversink River site conservation plan.   Phase II of the Great Swamp program began with the completion of the Great Swamp watershed conservation strategy. Based on three years of collaborative work in the watershed, the strategy describes the wetland's economic, biological, educational and recreational value. Phase II will focus on working with partners to implement the strategy's recommendations. The chapter’s Conservation Internship Program for City Youth is part of an innovative partnership with New York City’s High School for Environmental Studies. It provides students with a paid summer internship where they can learn about careers in conservation and get hands-on experience working alongside the Conservancy's preserve stewards. Nineteen students took advantage of this successful program - now in its fifth year - to visit and work on preserves throughout New York state. Teams of students spend one month living and working in the field with environmental professionals and mentors. Weekdays are dedicated to specific stewardship and research projects. 
</t>
  </si>
  <si>
    <t>Minnesota &amp; Mississippi</t>
  </si>
  <si>
    <t xml:space="preserve">In its largest-ever acquisition, the chapter acquired 9,748 acres in Minnesota's tallgrass aspen parkland for a new preserve. A patchwork of trees and brush prairie, the 16 tracts purchased connect two large areas of public land. Together with other local landowners, the chapter plans to reintroduce fire to this landscape, enhancing the diversity of grassland-dependent species. The chapter added critical acres to other northern tallgrass prairie ecoregion preserves, including Bluestem, Twin Valley and Anna Gronseth prairies, which provide habitat for uncommon birds like the greater prairie chicken, western grebe and marbled godwit. At its Weaver Dunes Preserve, the chapter made strides in community-based conservation, and science and stewardship. A meeting at a local church brought together preserve neighbors and chapter staff who shared ideas about how to protect habitat for the threatened Blanding's turtle and other denizens of this unique sand prairie. Field trips were conducted throughout the year, and in March, the chapter's fire experts worked with a local fire department in training for prescribed burns and wildfire containment. The chapter also hired a northeast Minnesota program director for the Lake Superior Highlands. Laying the groundwork for community-based conservation initiatives in Duluth and the North Shore was a key strategy during the year. The chapter has come full circle with the addition of the 3,273-acre Charles M. Deaton Nature Preserve at the headwaters of the Pascagoula River, the location of the Conservancy's first project in Mississippi. The preserve is an extension of habitat afforded by the Pascagoula River and Ward Bayou Wildlife Area, representing a 47,000-acre public lands corridor that begins just five miles downstream from the preserve. The chapter partnered with the Mississippi Military Department to inventory biological resources at Camp Shelby, in Hattiesburg, and Camp McCain, in Grenada. The 135,000-acre Camp Shelby lies entirely within the Pascagoula River watershed and is home to many rare plants and animals, including the gopher tortoise and the Louisiana quillwort. The Ocean Springs held office has been leading "Biloxi's Future Now," a community dialogue based on a model designed by the Conservancy's Center for Compatible Economic Development. This grassroots effort brings citizens, business leaders and government leaders together to discuss and implement the best ways of meeting economic development demands, while preserving the natural and cultural heritage of this rapidly growing coastal city. The chapter purchased 1,464 acres of wetlands in five tracts within the East Gulf Coastal Plain ecoregion. The land was turned over to be managed in the Coastal Preserves program of the state's Department of Marine Resources. </t>
  </si>
  <si>
    <t>Missouri &amp; Montana</t>
  </si>
  <si>
    <t xml:space="preserve">The chapter made bold strides to conserve Missouri's rich prairie heritage by acquiring the 2,281-acre Dunn Ranch, which will anchor a 32,000-acre landscape in the Central Tallgrass Prairie ecoregion. Ambitious conservation initiatives at the site will protect a stunning array of prairie biodiversity and advance the technology of prairie restoration. The chapter established a cost-sharing partnership with the U.S. Forest Service to identify and characterize the best pineland restoration areas in the Lower Ozarks. Five potential sites encompassing 50,000 acres have been identified. These are the remnants of a nearly extinct shortleaf pine system once covering more than 4 million acres in Missouri. Working with a key conservation partner, the Missouri Prairie Foundation, the chapter completed a baseline assessment of all foundation preserves, with recommendations for stewardship and site designs. A longtime donor provided the largest individual contribution in the chapter's history. This gift will be used for grassland conservation at Dunn Ranch and at Wah'Kon-Tah Prairie in the Osage Plains in southwest Missouri, where the chapter is intensifying its 20-year conservation presence in a priority prairie landscape. Portions of the gift will also launch a conservation partnership in the grassland savanna systems of the Brazilian Cerrado. More that 20 years of negotiation produced a conservation easement on 4,000 acres of grassland and forest along the Blackfoot and Clearwater rivers in Montana. This easement ensures protection of the forests on the property, as well as a four-mile stretch of the Blackfoot River. The family's commitment to forest stewardship, to "borrowing" the forest and then passing it on in a productive condition, is directly reflected in the easement. On the Rocky Mountain Front, the chapter completed the first phase of a project that will ultimately result in a conservation easement over a 2,200-acre ranch operated by a fourth-generation ranching family. The chapter purchased 940 acres of land bordering Pine Butte Swamp Preserve, which it will trade to the family in exchange for a conservation easement on the larger ranch, thus protecting the vast grassland linkage between Pine Butte and the Blackleaf Management Area. In total, the chapter conserved 3,488 acres of grizzly habitat on the front through four separate acquisition and conservation easement projects. Thanks to a strong collaborative effort by the chapter, local land trusts and leading agricultural organizations, the state legislature passed legislation creating a new state fund for purchasing conservation easements on family farms and ranches. Creation of this fund is a significant step toward protecting private land from subdivision. 
</t>
  </si>
  <si>
    <t>Oregon &amp; Pennsylvania</t>
  </si>
  <si>
    <t>In the Upper Klamath Basin, the chapter expanded the Sycan Marsh Preserve to more than 27,000 acres with the 4,400-acre purchase of inholdings that harbor a tule-cattail marsh, sedge wetlands, bunchgrass meadow and an unusual lodgepole pine fen. At the Williamson River Delta Preserve, native marsh plants are returning to 2,000 acres of restored wetlands. There were three additions, expanded partnerships and experiments in habitat restoration at Willow Creek Preserve in West Eugene. The 398-acre preserve plays a critical role in the restoration of rare remnants of Willamette Valley native prairie. Nesika Beach Preserve grew by 28 acres to protect a rare coastal Sitka spruce-grand fir forest community. To expand two national wildlife refuges, the chapter purchased properties at Neskowin Marsh on the central coast and Snag Boat Bend on the Willamette River. Five AmeriCorps teams devoted two to six weeks each to 12 Oregon preserves. More than 50 people put in some 4,000 hours restoring habitats and leading local youth crews, while learning about ecology. The Campaign for Parks and Salmon won a statewide victory with leadership from the chapter, industry and conservation groups. The approved ballot measure dedicates $44 million annually from the state lottery to wildlife habitat restoration efforts and state parks. The chapter led development of a blueprint for biodiversity protection in the Central Appalachian Forest ecoregion. The ecoregional planning team used innovative techniques to identify large, distinct and intact forests to maximize species diversity and ecosystem protection.   The chapter expanded the Thomas Darling Preserve at Two-Mile Run on the Pocono Plateau to more than 2,300 acres. Two-Mile Run contains one of Pennsylvania's largest peatland systems and examples of virtually every glacial community found in the state. The chapter also launched a Wings of the Americas partnership with Ecuador's Fundacion Ecologica Arcoiris that will seek to protect migratory bird habitat in both Podocarpus National Park and the Pocono Mountains for species such as the Blackburnian warbler, eastern wood pewee and Canada warbler.   The chapter established a community-based conservation presence at four Pennsylvania priority sites, enhancing on-site conservation at the Acopian Preserve, Mount Bethel Fens, State Line Serpentine Barrens and Fort Indiantown Gap. As a preferred subcontractor to Science Applications International Corporation, the chapter was awarded a $287,000 one-year contract to conduct conservation activities for the regal fritillary butterfly at Fort Indiantown Gap Military Reservation north of Harrisburg. As a result, the chapter signed a two-year management agreement for the butterfly and produced a plan for conserving the species for the Pennsylvania National Guard.</t>
  </si>
  <si>
    <t>Massachusets &amp; Michigan</t>
  </si>
  <si>
    <t>In the southern Berkshires, the chapter purchased the 427-acre Bartholomew Farm at the heart of its Schenob Brook Wetlands Preserve. Connecting state forestland along the Taconic Ridge with the globally significant wetlands, this property's protection will help safeguard more than a dozen rare species that thrive in this limestone-rich environment. To encourage compatible development at its Jug End Wetlands Preserve in the Berkshires, the chapter also acquired a perpetual conservation easement over Indian Line Farm, a community-supported organic farm. At the French King Gorge along the Connecticut River, the chapter assisted the state and American Farmland Trust in an acquisition from the NEES Companies. This acquisition helps round out the chapter's Stacy Mountain Preserve with more than 650 acres of forested woodland, cliffs, ledges and farmland. Farther down the river, the chapter enlarged protection at Mount Toby by another 46 acres, safeguarding rare plant habitat in rich mesic woods. In its continuing land protection efforts on Martha's Vineyard, the Islands Program secured two conservation restrictions on critical sandplains along the Atlantic coast. Meanwhile, the Massachusetts sandplains fire restoration effort continued with a Student Conservation Association bum crew conducting more than 22 prescribed burns and training 20 volunteers and partners in the spring. The chapter conserved prime shorelines, islands, wetlands, forests and prairies of the Great Lakes ecoregion this year. Nearly 500 acres of newly protected lands and waters throughout the Lower and Upper Peninsulas expanded the chapter’s portfolio of regionally and globally significant biodiversity sites. Epitomizing the chapter’s efforts was the acquisition of 32 acres of shoreline on Drummond Island, part of the ongoing landscape conservation project in northern Lake Huron. This new site is important for its rare Great Lakes marshes - critical fish and bird habitat - and for linking together already protected lands, creating miles of unbroken, undeveloped shoreline. The chapter added 123 acres to the Grand River Fen and Tamarack Swamp preserves - groundwater-fed prairie fens that support rare and endemic species of plants and animals, including Mitchell's satyr butterfly, federally listed as endangered. In one of the more remote and dramatic places in the lower 48, the chapter purchased 87 acres for its Horseshoe Harbor Preserve at the tip of the Keweenaw Peninsula in Lake Superior. Wild denizens or the north - black bear, loons and bald eagles - frequent the preserve. Three hundred fifty volunteers logged more than 6,000 hours of work on preserves and in the office, saving the chapter money and, more important, putting members in contact with Conservancy efforts.</t>
  </si>
  <si>
    <t>Alabama &amp; Alaska</t>
  </si>
  <si>
    <t xml:space="preserve">The chapter acquired the 191-acre Prairie Grove Glades Preserve in Lawrence County. The glade community, which is a mosaic of flat limestone outcroppings and shallow soils interspersed with cedars and hardwoods, represents a natural area of outstanding biological significance. The preserve is also home to at least 12 rare plant species, including Harper's umbrella plant and Alabama gladecress. Working with the Alabama Department of Conservation Game and Fish Division and the U.S. Fish and Wildlife Service, the chapter helped develop a proposal to establish an 11,000-acre wildlife refuge in the mountains of Fort McClellan. The refuge will protect the best remaining mountain longleaf pine ecosystem in the world. Nestled among the beautiful farms and rolling hills in Autauga County lies the world’s largest population of the unique Alabama canebrake pitcher plant. The chapter acquired the land to protect and restore the rare carnivorous plant, found in only two other counties in the state. In honor of the spectacular scenery, the preserve was named the Pine Hills Preserve. The chapter purchased 50 acres to add to the Bon Secour National Wildlife Refuge. The refuge provides valuable habitat for the gopher tortoise and Alabama beach mouse, and provides nesting areas for loggerhead sea turtles. The beautiful coastal refuge is also the first landfall for neotropical birds migrating from South and Central America. The chapter moved ahead this year to forge new community-based conservation partnerships in Kachemak Bay and Bristol Bay. The chapter also initiated work on a conservation blueprint for Alaska's 19 ecoregions, which cover 365 million acres. In southwest Alaska, the chapter helped form the Nushugak/Mulchatna Watershed Council and continued to assist the Bristol Bay Native Association with components of ecoregional conservation in this 8-million-acre watershed. In south-central Alaska, the chapter initiated its new Kachemak Bay program. The chapter held a two-day community conservation workshop, and in conjunction with the Environmental Protection Agency, completed a community survey. On the Kenai Peninsula in south-central Alaska, the chapter formed the Kenai River Watershed Education Coalition. Among other projects, the coalition produced and distributed a brochure on living responsibly in bear country. Kenai Peninsula brown bears are a species of special concern in Alaska. The chapter hosted 65 scientists, native people and natural resource managers from Russia, Japan and the United States for a Bering Sea Biodiversity Workshop. The international meeting, conducted in partnership with the World Wildlife Fund, marked the first time experts have come together to map the Bering Sea specifically for habitat conservation. 
</t>
  </si>
  <si>
    <t>Kansas &amp; Kentucky &amp; Louisiana</t>
  </si>
  <si>
    <t>The chapter finalized the largest private land acquisition for conservation in the state's history with the purchase of the 16,800-acre Smoky Valley Ranch. Smoky Valley Ranch is more than a remnant of the vanishing shortgrass prairie landscape; it is home to prairie dogs, pronghorn, ferruginous hawks, burrowing owls, golden eagles and other creatures dependent on the shortgrass prairie for sustenance. The green toad, listed by the state as threatened, and the swift fox, which has been proposed for federal protection, are also found on the property In addition to its biological significance, it is a living repository of conservation values in geology, paleontology, archaeology and frontier history. Wetland studies and restoration at Cheyenne Bottoms Preserve were accelerated through a grant awarded by the Environmental Protection Agency. Partners involved in the work include the Natural Resources Conservation Service, Kansas Natural Heritage Inventory, U.S. Fish and Wildlife Service and Western Resources. Wetland acquisition and restoration continued at McPherson Valley Wetlands. Partners in this project include the chapter, Ducks Unlimited, Kansas Department of Wildlife and Parks, U.S. Fish and Wildlife Service, Natural Resources Conservation Service and the North American Wetland Conservation Council. Progress continues on conserving the Palisades of the. Kentucky River and was further advanced by a gift of 300 acres from Dr. and Mrs. Phillip Crossen. The chapter has now protected more than 1,500 acres along the Palisades. Building on the chapter's Horse Lick Creek Bioreserve, Kentucky launched a similar effort on the Green River. In terms of rare aquatic biodiversity, the Green ranks third nationally. The project includes the largest cave system in the world - Mammoth Cave. National Park. Many state and federal partners are involved in this project. The chapter also started a conservation buyer program focusing on the Green River, Horse Lick Creek and the Palisades. The chapter completed the largest financial transaction in its history with the acquisition of 4,750 acres from Plum Creek Timber Company. This property will be an addition to the Ouachita National Wildlife Refuge, creating a 150,000-acre block of forest for migratory birds along the Ouachita River. Additions to Persimmon Gully and Caddo Black Bayou preserves expanded habitat for neotropical migratory songbirds in western Louisiana, while protecting rare plant communities and associated species. Lafitte Woods Preserve at Grand Isle was donated to the chapter this year. The 10-acre live-oak forest on a barrier island is one of the last remaining for exhausted birds crossing the Gulf of Mexico.</t>
  </si>
  <si>
    <t>The division includes Bolivia, Ecuador, Colombia, Chile, Paraguay, Venezuela and Peru. Innovative Conservation Partnerships: In Chile, land conservation easements are being developed to increase habitat for rare species like the huemul deer. In the lush cloud forests of Ecuador, endemic and migratory birds will benefit from a cooperative program with the Pennsylvania chapter to protect habitats in both Podocarpus National Park and the Pocono Mountains. Also with Conservancy and partner support, the indigenous Cofan people of the Ecuadorian Amazon were granted 50,000 acres of indigenous territory in the Cayambe-Coca Ecological Reserve. And, partners in Bolivia are consolidating an ecological corridor between the 600,000-acre Tariquia National Reserve and neighboring Baritu National Park in Argentina.   NEW PROGRAM INITIATIVES: Expanding marine conservation efforts, the Conservancy has launched projects in the 827,450-acre Paracas National Reserve in Peru and in the 42 islands comprising Los Roques Archipelago National Park in the. Venezuelan Caribbean. The high Andean puna region, home to half the global population of James' flamingo, will be protected in Bolivia's Eduardo Avaroa National Reserve in Bolivia. And, in the Cachalu Biological Reserve in Colombia, the Conservancy has joined efforts to protect one of the last great stands of the southernmost extension of pristine oak forests. ATLANTIC FOREST: The Conservancy's first climate action project in Brazil, funded by the Dallas-based electric utility Central and South West Corporation, was launched in Guaraquecaba, the largest remaining tract of Brazil's rapidly vanishing Atlantic Forest. Conservancy climate action projects have already added 14,000 acres to Belize's Rio Bravo Management and Conservation Area and 2.2 million acres to Bolivia's Noel Kempff Mercado National Park. The Guaraquecaba project will enable Conservancy partner SPVS to acquire and manage 17,000 acres of land currently owned by buffalo ranchers, simultaneously increasing Atlantic Forest protection and reducing greenhouse gasses through assisted regeneration and conservation of this land. The project will serve as a model for the development of climate action-driven conservation mechanisms in Brazil.   CAATINGA: The Conservancy has taken the lead in protecting this area of northeastern Brazil, until now largely ignored by the conservation community despite its global biological importance. This year, with support from SC Johnson Wax Fund, the Conservancy helped its newly established partner Associacao Caatinga acquire a 12,350-acre reserve, the largest tract of undisturbed Caatinga habitat of any of the 28 potential sites assessed. The reserve has been named Serra das Almas. It is one of two slated for acquisition under this project.</t>
  </si>
  <si>
    <t>Maine &amp; Maryland/District of Columbia</t>
  </si>
  <si>
    <t xml:space="preserve">In December, headlines nationwide announced the chapter's purchase of 185,000 acres of remote Maine forest along the wild St.John River. The $35 million purchase is the largest financial commitment the Conservancy has ever made. Meanwhile, the chapter completed more projects this year than in any year since its founding by Rachel Carson in 1956. Among them were nine acquisitions around Mount Agamenticus in southern Maine, as the chapter knitted together thousands of acres of habitat for rare turtles and recreational opportunities for residents of Maine’s fastest-growing region; a family’s gift of 5,700 acres of forestland in western Maine, the largest single donation of land in chapter history; and the purchase of more than 1,100 acres along the Dennys River in Downcast Maine, including 4.5 miles of river frontage plus more on tributaries. The free-flowing Dennys is one of seven rivers critical to Maine's Atlantic salmon recovery initiatives. In midcoast Maine, two anonymous donors contributed $100,000 each to help the chapter protect important habitat just across the river from the Bald Head Preserve. It was one of several acquisitions along the lower Kennebec River that add to a growing concentration of conservation lands protecting the state's essential salt marsh habitats. The chapter launched its Corporate Council for the Environment, a group of locally based companies committed to conserving Maryland’s natural resources. With the support of 43 companies, 29,000 members and several foundations, the chapter completed 10 land acquisition projects and advanced the chapter's conservation efforts. The chapter dedicated a quarter-mile-long boardwalk at its Cranesville Swamp Preserve in western Maryland. Constructed with material made from recycled plastic bottles, the boardwalk is friendly to the environment and allows nature enthusiasts to explore a fragile habitat without disturbing it. At the confluence of the Nanticoke River and Marshyhope Creek lies Walnut Landing. The 160-acre Eastern Shore property was acquired in an effort to protect the area's forested tidal wetlands. Walnut Landing occupies virtually the only high ground along this stretch of the Nanticoke and, for that reason, was highly susceptible to development. In an important cooperative acquisition with the state or Maryland, the chapter preserved 757 acres along Parkers Creek, near the Chesapeake Bay. An important site in the Chesapeake Lowlands ecoregion, Parkers Creek has been described as the most pristine tributary left on the western shore of the bay. The property is home to several rare plant and animal species, including the federally protected puritan tiger beetle.
</t>
  </si>
  <si>
    <t>Georgia &amp; Hawaii</t>
  </si>
  <si>
    <t xml:space="preserve">Cumberland Island's warm waters and sandy shores provide habitat for the rare loggerhead sea turtle and manatee. The chapter completed a five-year deal to protect more than 1,100 acres on the island. Through an innovative partnership with the National Park Service, $12 million in federal funding was secured through a $6 million Conservancy matching commitment. With assistance from private and public landowners, a longleaf pine inventory in southwest Georgia was completed, identifying 58 longleaf pine sites previously undocumented in the East Gulf Coastal Plain ecoregion. With less than 3 percent of the original longleaf pine forest remaining, the community harbors tremendous diversity, with some sites home to more than 40 species in a single square meter. The chapter saved more than 1,000 acres of critical black bear habitat in north Georgia's Dawson Forest from subdivision development. Continuing river protection efforts through donations, easements, conservation buyers and acquisition, the chapter protected lands and waters on the Altamaha, Chattahoochee and Conasauga rivers. The chapter initiated a successful outreach program, informing more than 5,000 individuals about the Conservancy's approach to conservation. Working at five community-based conservation sites, the chapter continues to involve local partners in critical protection projects. Together with members, donors, volunteers and partners, the chapter acquired strategic parcels of land, strengthened conservation partnerships and engaged local communities to advance conservation statewide. The chapter purchased Honomalino on the island of Hawaii and is working with its South Kona neighbors to develop new methods of forest protection that balance the environmental and economic needs of private landowners. Honomalino is one piece in a mosaic of koa-ohi, a forest that spans more than 100,000 acres in the Kona region. The chapter and six major landowners signed the West Maui Mountains Watershed Partnership agreement and completed a management plan for 50,000 contiguous acres of watershed. The West Maui Mountains contain some of the most intact native forest in Hawaii and are the primary source of water for most of the island. The chapter has joined forces with federal, state and private partners to form the first roving “SWAT team” committed to combating aggressive alien species on Maui. This innovative strategy for alien species detection, response and eradication is designed to be a model for the other Hawaiian Islands. Through Project Stewardship, 150 high school students mapped, monitored, weeded and replanted a designated site within Honouliuli Preserve. For many students, this was their first foray into the forest. </t>
  </si>
  <si>
    <t>New York (South Fork/Shelter Island Chapter)</t>
  </si>
  <si>
    <t>The chapter purchased or assisted in the preservation of land worth more than $10 million, including negotiating the acquisition of one of the largest remaining natural areas on the South Fork - 365 acres worth $5,251,750. The property supports a number of New York state-protected plant species, including pink lady slipper and trailing arbutus.   The chapter purchased the last large undeveloped property adjacent to the 1,039-acre Mashomack Preserve. This more than nine-acre waterfront property includes spectacular bluffs. A conservation buyer will be allowed to build one house (rather than the four that were planned) on the property. The J. M. Kaplan Fund donated a 7,800-square-foot former residence to the chapter. Once renovated, it will provide a permanent conservation center for Conservancy efforts throughout the region.   As part of a coalition of local business and community leaders, the chapter co-chaired a committee that worked successfully to pass the first conservation real estate transfer tax legislation in New York state. Funds from this 2 percent tax on sales of homes and land in five eastern Long Island towns will generate approximately $120 million for land preservation in the next 12 years. The chapter played a critical role in several large-scale protection projects. It helped protect 9,915 acres of one of the country’s most extensive Carolina bay complexes by assisting the state’s Wildlife Resources Commission with the purchase of 8,000 acres of the Horseshoe Lake area in Bladen and Cumberland counties, and facilitating the donation of conservation easements over an adjacent 1,915 acres.   The chapter helped negotiate a management agreement and secure the funds for the state's purchase of 9,750 acres of the Jocassee Gorges in Transylvania County for a state park and game land. The Gorges region is home to more than 60 species of rare plants, black bear and the rare green salamander.   The chapter negotiated the purchase of the 17,734-acre Buckridge Coastal Reserve in Tyrrell County on behalf of the state's Division of Coastal Management. The federally listed endangered red wolf and black bear, as well as the American alligator and more than 30 breeding species of neotropical songbirds inhabit this wildlife corridor between Alligator River and Pocosin Lakes National Wildlife refuges.   The chapter acquired additional land at its Bluff Mountain, Grandfather Mountain, Green River, Scuppernong River and Goose Pond Bay preserves.</t>
  </si>
  <si>
    <t>Virginia &amp; Virginia Coast Reserve</t>
  </si>
  <si>
    <t>The chapter and the Conservancy's Center for Compatible Economic Development together launched the Clinch Valley Forest Bank. The bank will help private landowners in southwest Virginia manage and earn income from their forests, while protecting the water quality and aquatic diversity of the Clinch and Powell rivers.   Once common in southeast Virginia, the red-cockaded woodpecker, a federally listed endangered species, now nests at only one site in the state: the chapter's new Piney Grove Preserve. The Conservancy bought the 1,526-acre site and conducted prescribed burns on 100 acres to begin restoring the mature pine forest habitat that the bird needs.   Actor Andy Griffith donated 319 acres of forested wetlands on the Northwest River, and the chapter acquired 817 acres from another owner, expanding Northwest River Preserve to nearly 1,400 acres in all. Habitat for 18 rare plants, the river also provides eastern Virginia's largest population of black bears with a natural corridor between the Great Dismal Swamp and coastal areas.   The Rappahannock River Valley National Wildlife Refuge was expanded through the chapter's acquisition of 364 acres on the river at Toby's Point, a prime bald eagle nesting site. The property was transferred to the U.S. Fish and Wildlife Service. In fall 1998, conservation leaders and Conservancy supporters gathered at Brownsville Farm for the first Broadwater Summit. The result was a five-year commitment to create the capacity and infrastructure to build a working example of community-based conservation.   The Mary Flagler Cary Charitable Trust made a leadership pledge of $5 million to the Virginia Coast Reserve's five-year, $20 million Broadwater Initiative.   The reserve launched the Conservation Business Alliance, a registry of local businesses that have demonstrated a willingness to provide goods and services in a manner that is profitable, but which protects the barrier island ecosystem.   Inappropriate residential development is the biggest threat to the protection of coastal areas. The reserve tested its Seaside Farms Compatible Residential Development Program with its first invited group of potential investors. Reaction was extremely positive, with more than half of the guests signing up for the limited number of residential home sites. The Seaside Farms Program is designed to provide an alternative to the conventional patterns of rural coastal development. It demonstrates that residential development, farming and natural resource protection can work together for the overall good of the community.</t>
  </si>
  <si>
    <t>Coastal Waters &amp; Connecting for Conservation</t>
  </si>
  <si>
    <t xml:space="preserve">The Conservancy has identified a critical niche in marine conservation that it can and should fill. While most other marine-focused organizations concentrate on open-ocean and fisheries policy and advocacy, the Conservancy can apply its unique skills in the site-based, scientifically driven protection of near-shore species and habitats. This year witnessed exciting progress for this new program, which launched an ecoregional plan in the northern Gulf of Mexico to identify high-priority estuaries for Conservancy action, funded by the Environmental Protection Agency's Gulf of Mexico program and the Perkins Charitable Foundation. The program also initiated marine site conservation plans in Florida's Apalachicola Bay and in Laguna Madre, in Texas and Mexico, that identified conservation targets and threats. It received critical start-up and acquisition funding for these projects from the Perkins Charitable Foundation, The Orvis Company and the National Fish and Wildlife Foundation.   The program collaborated with the Conservancy's state and country programs in the Bering Sea, New York's Peconic Bay, the Florida Keys, Maine's Cobscook Bay, and Palau, Micronesia, among others. It also established new partnerships with the Environmental Protection Agency's Gulf of Mexico Program and the National Oceanic and Atmospheric Administration to increase its impact in protecting essential fish habitat and other important coastal marine systems. Leveraging technology to support an ambitious conservation agenda is the goal of the Connecting for Conservation initiative, an effort to effectively link Conservancy staff and partners together and make the best global information available locally. A growing Wide Area Network, supported by Cisco Systems and the Morgridge Family Foundation, provides the glue for connecting staff and acts as the foundation for common systems and tools. For many remote staff, access to this network is now affordable using cutting-edge Virtual Private Network technology from Intel Network Systems.   Global collaboration is getting easier with Microsoft Corporation's gifts of professional Office suite and Windows operating system. Staff easily adopt these new tools using donated computer manuals from Macmillan Publishing USA.   Conservation work for the Conservancy and international partners should remain uninterrupted in the new year, thanks to Symantec Corporation's leadership in helping the Conservancy address year 2000 computer concerns and viruses.   The David and Lucile Packard Foundation and Arthur Andersen Business Consulting helped the Conservancy to create a framework for managing knowledge to mobilize and act on the best conservation practices available in the 21st century. 
</t>
  </si>
  <si>
    <t>Ohio &amp; Oklahoma</t>
  </si>
  <si>
    <t>Working with partners across Ohio, the chapter expanded conservation opportunities statewide. As part of an overall ecosystem protection program for the Darby watershed, the chapter is working with conservation partners, congressional leaders and the U.S. Fish and Wildlife Service to create the Little Darby National Wildlife Refuge. The proposal calls for a 40,000-acre mix of habitat protection and farmland preservation to maintain the rural character and natural values of one of Ohio's finest natural systems.   The chapter joined forces with Cinergy Corp. to restore a critical riparian corridor in Ohio and offset carbon dioxide emissions in the atmosphere. The five-year, $500,000 initiative, which includes a similar effort by the Indiana chapter, represents the largest domestic carbon sequestration project ever undertaken by the Conservancy.   A history of land acquisition and management in northeast Ohio prompted the opening of an on-site office. By establishing a strong community-based presence, the chapter is intensifying its stewardship efforts and working with existing conservation agencies to leverage conservation action.   Promoting community awareness of an imperiled ecosystem spurred the chapter's opening of the Kitty Todd Preserve to public visitation this summer. A native prairie garden and trail showcase rare species in the Oak Openings region and provide interpretive information. The chapter initiated a community-based conservation project within the Kiamichi River watershed in the Ouachita Mountains of southeastern Oklahoma. One of the most pristine and ecologically intact river basins in the region, the Kiamichi is home to 28 mussel species and more than 100 native fish species, including 11 imperiled or vulnerable species.   Volunteers, who are also members of Tulsa Regional Oklahoma Grotto, gated two limestone caves on the Eucha Preserve, an Ozark Plateau site in forested northeastern Oklahoma. The caves provide habitat for endangered species such as the Ozark cavefish, the gray bat and the Ozark big-eared bat.   At the 2,900-acre Pontotoc Ridge Preserve in south-central Oklahoma's Arbuckle Mountains, volunteers and staff constructed a three-mile hiking trail. The trail crosses a central bottomland hardwood forest community as well as tallgrass and mixed-grass prairie.   The Tallgrass Prairie Preserve, nearly 44,000 acres with a herd of 1,000 bison, celebrated its 10th anniversary in October. A new center for visitors opened at the preserve’s headquarters. Displays focus on this large intact remnant of the disappearing tallgrass prairie ecosystem.</t>
  </si>
  <si>
    <t>Idaho &amp; Illinois</t>
  </si>
  <si>
    <t xml:space="preserve">The chapter celebrated a year of ecologically significant land protection and community-based conservation. The chapter protected 306 acres along the sagebrush-studded Boise Foothills. The parcel, in the path of Boise's rapid expansion, provides winter habitat for hundreds of mule deer. By purchasing the Three Island Crossing on the Snake River, the chapter protected habitat for bald eagles, long-billed curlews and several rare aquatic mollusks. Also historically significant, Three Island Crossing was one of the most difficult river crossings for pioneers traveling the Oregon Trail. The chapter added another 280 acres to its Chilly Slough project area. Tucked below Idaho's tallest peak, Mount Borah, this high desert wetland provides habitat for an array of wildlife, including 62 types of waterfowl and shorebirds. Since 1990, the chapter has protected 1,120 acres at Chilly Slough. Cooperative efforts with conservation organizations, government agencies and community groups helped the chapter improve habitat on preserves throughout Idaho. The chapter also worked with Trout Unlimited to improve riparian health along the Upper Henry's Fork River and with several organizations across state lines to battle noxious weeds on the Garden Creek Ranch, along Idaho's western border. The year was marked by critical land acquisitions, completion of site conservation plans and growth in the chapter’s volunteer stewardship activities, education programs and community-based conservation efforts. In its sixth year, the chapter’s Mighty Acorns program expanded to include nearly 5,000 Chicago-area schoolchildren in the stewardship of regional natural areas. The purchase of the 2,830-acre Rose Farms in the Cache River Wetlands will allow partial reconnection of the 12,000-acre upper Cache River corridor and the 60,000-acre lower Cache River corridor and restoration of more natural water-flow cycles. The chapter and a number of partners completed the first Illinois River watershed site conservation plan. The plan identifies priority restoration sites, such as the chapter’s 1,157-acre Spunky Bottoms Preserve, and provides a comprehensive guide for collaborative conservation activities in the watershed. More than 120 landowners contributed to a chapter-initiated plan that will guide community-based conservation activities in the 740,000-acre Mackinaw River watershed. Forty-seven projects are under way in the region, including restoration of the chapter’s 736-acre Chinquapin Bluffs Preserve. The chapter purchased 70 acres at the Cedar Glen Kibbe Preserve - a roosting site for wintering bald eagles and home to one of the richest mussel beds in the Mississippi River. </t>
  </si>
  <si>
    <t>Wyoming &amp; CCED</t>
  </si>
  <si>
    <t xml:space="preserve">The chapter completed 19 conservation projects, safeguarding more than 53,000 acres of habitat in the state's most ecologically important landscapes.   The chapter acquired a conservation easement on 6, 78S acres of the Pitchfork Ranch near Meeteetse, where the last 18 black-footed ferrets known to live in the wild were discovered after long thought extinct.   The donation of a conservation easement on the Elk Mountain Ranch near Laramie will safeguard more than 21,000 acres of spectacular wildlife habitat, including more than 20 miles of riparian area in the North Platte landscape.   The Phillips W. Lucas family of Jackson donated a conservation easement on 442 acres of the Lazy Double A Ranch, one of the area's largest remaining undeveloped old-time ranches. The property borders Grand Teton National Park and provides seasonal habitat for a variety of wildlife species in the Yellowstone landscape.   Also in the Yellowstone landscape, the chapter purchased Heart Mountain Ranch near Cody. The ranch consists of 15,137 acres, including deeded and state and federal lands. Heart Mountain is a highly unusual geological formation, and the ranch harbors a diversity of species, including several rare cushion plants. The Center for Compatible Economic Development (CCED) works with communities to develop businesses, products and land uses that conserve ecosystems, enhance local economies and achieve community goals. This year, CCED worked in partnership with dozens of Conservancy programs to create and implement new ideas for integrating environmental conservation with strategies for community and economic development.   In southwest Virginia, CCED launched the Clinch Valley Forest Bank, a conservation business that manages timberland in a permanent program of sustainable forestry. The bank works with private landowners to promote the economic productivity of working forests, while protecting the ecological health and natural diversity of landscapes.   CCED conducted workshops for Conservancy projects that were awarded 1999 Efroymson Community-Based Conservation Fellowships, a program designed to assist Conservancy staff in developing effective strategies to implement landscape-scale site conservation.   CCED held its second annual Sustain-A-Ball, a gathering of CCED partner communities from across the nation. CCED continues to coach Conservancy and community partners through the Pathways process, a planning tool that assists local citizens in creating strategies to advance environmental, community and economic well-being.
</t>
  </si>
  <si>
    <t>Arizona &amp; Arkansas</t>
  </si>
  <si>
    <t xml:space="preserve">At the heart of the San Rafael Valley, the chapter and Arizona State Parks purchased the historic 22,000-acre Sharp Ranch, staving off a threat of subdivision and securing one of the last great grassland strongholds in Arizona. The land runs through the Madrean Sky Island region, a fertile ecological mix of southern basin and range rated by ecologists as North America's pinnacle of mammal diversity. In the lower San Pedro River basin, the chapter purchased the 44,694-acre Bellota Ranch from Riley West, Inc., and sold 41,104 acres to the city of Tucson for conservation and open space. The chapter worked with other public and private conservation partners to preserve the remaining 3,590 acres of ecologically significant lowlands bordering the San Pedro River and the Conservancy's Buehman Canyon Preserve. With a $1 million grant from The Marshall Fund of Arizona, the chapter purchased 76 acres of prime habitat in the Huachuca Mountains at the gateway to Ramsey Canyon. The site is part of the upper San Pedro River ecosystem and represents the first major addition to the Ramsey Canyon Preserve since 1976. For the past decade, Hazel Presson made life-income contributions to the chapter with the vision of naming a preserve in her family's honor. Matching conservation priorities with Presson's commitment, the Conservancy dedicated a high-quality, 155-acre prairie as the Presson-Oglesby Preserve. in June. The site is representative of the tallgrass Cherokee prairies that originally covered thousands of acres in western Arkansas. Aromatique, Inc., the creator of decorative fragrances, reached the $1 million milestone in contributions to the Conservancy. The Arkansas-based company, owned by Conservancy trustee Dick Upton and his wife, Patti, provides $1 for each sold from “The Natural State” product line. This creative marketing endeavor has resulted in the conservation of prairies, wetlands and forests throughout Arkansas. Board members Pat and John Cooper Jr. and Cooper Communities donated four acres at the entrance to Bear Hollow Cave in northwest Arkansas. The cave is one of two known in the world to harbor the rare cave crayfish, Cambarus aculabrum. With the addition of a stewardship volunteer coordinator, the chapter’s network of volunteers has seen tremendous growth. Hundreds of volunteers have logged nearly 1,200 hours of service across the state and in the office. </t>
  </si>
  <si>
    <t>Utah &amp; Vermont</t>
  </si>
  <si>
    <t xml:space="preserve">The chapter signed two options to acquire property adjacent to the Layton Wetlands Preserve on the Great Salt Lake. These two properties are part of a 562-acre package currently under option to purchase. These valuable wetlands provide critical habitat for millions of waterfowl and shorebirds as they migrate through the region. Acquiring the lands will help to create a buffer between wetlands and the urban development that threatens the health of this critical area.   The chapter has worked in close cooperation with t.he U.S. Forest Service to help designate five new Research Natural Areas (RN As) on national forest lands in southern Utah. RNAs arc specially protected lands used for scientific research and long-term ecological monitoring.   The Williams Company and the chapter worked in close cooperation on a pipeline project through the Matheson Wetlands Preserve in Moab. To minimize impacts, Williams drilled below the surface, affecting less than eight of 900 acres. In addition to future revegetation efforts, Williams helped the chapter purchase two wetland properties adjacent to the preserve-habitat for many species, such as the northern leopard frog, cattle egret and white-faced ibis. The chapter is playing a critical role in protecting high-priority conservation sites within 133,000 acres once owned by Champion International in Vermont's Northern Forests, and will hold a 22,000-acre easement there.   The chapter helped the state purchase the 5, 760-acre Green River Reservoir in north-central Vermont. Home to common loons, osprey and moose, the acquisition ensures continued public access to this magnificent lake and surrounding forests.   A unique land swap with a lumber company added 655 acres of protected lands to the Equinox Highlands Preserve, including two miles of ridgeline. The chapter, working with the Eastern New York chapter, completed acquisition, stewardship and restoration work on the Poultney River in the South Lake Champlain Valley. With conservation partners, the chapter protected more than 600 acres of wetlands and upland buffers on Lake Champlain from encroaching development and purchased 235 acres of ecologically unique forestland at North Pawlet Hills.   The chapter's outstanding volunteers amassed more than 1,800 hours working on statewide projects, including trail building and maintenance. invasive species control and scientific data gathering on ice storm damage to preserves.
</t>
  </si>
  <si>
    <t>Indiana &amp; Iowa</t>
  </si>
  <si>
    <t>The chapter completed 13 land projects while furthering its community-based conservation efforts. The 7,200-acre Kankakee Sands prairie/wetland restoration project is well under way. To accelerate the project, a 130-acre native plant nursery was created to supply the 15,000 pounds of bulk seed required annually. The nursery will help control costs, increase restoration efficiency and increase the number of restored species. With the 336-acre addition to the Conrad Savanna Nature Preserve, the Kankakee Sands restoration project was further enlarged. More than 25,000 contiguous acres are now protected at this massive site. The acquisition includes historic foundations from the abandoned town of Conrad. Working with the city of Salem, the chapter conserved 400 acres of upland hardwood forest, limestone glades and aquatic caves at Twin Creek Valley in southern Indiana. Miss Sally Reahard gave the chapter the money to buy the land from Salem, which, in turn, contributed the proceeds to a local community foundation. After 21 years, the chapter's Big Walnut Nature Preserve now encompasses more than 2,000 acres of till-plain forest. To further protect Big Walnut, a conservation easement was secured on 300 acres of adjacent land, limiting development while encouraging compatible agricultural practices. The chapter was engaged in a range of efforts, from traditional preserve expansion to practical experiments in sustainable agriculture to leadership in a multi organization partnership effort to protect the Loess Hills. At Broken Kettle Grasslands Preserve, the chapter added 600 acres, bringing the total protected area to 2,900 acres. The addition protects the largest known, high-quality native prairie tract remaining in Iowa. Both a new preserve and a local presence were established in the southern Loess Hills with the acquisition of Folsom Point Prairie Preserve and the opening of the Southern Loess Hills Office. The 281-acre preserve protects the finest remaining prairie in the southern part of the hills. Major efforts were invested in assisting with the creation of the Loess Hills Alliance, a cooperative venture of government agencies, private individuals and non-profits, dedicated to the protection and promotion of Iowa's Loess Hills. The chapter also established and staffed another satellite office in eastern Iowa to focus on landscape conservation in high-priority eastern areas, such as the Lower Cedar River Corridor and the Driftless Area preserves.</t>
  </si>
  <si>
    <t>Nebraska &amp; Nevada</t>
  </si>
  <si>
    <t>Protection of a significant Sandhills wetland, restoring migratory bird habitat along the central part of the Platte River and acquisition of a conservation easement near the Niobrara River were three projects that received funding from the Nebraska Environmental Trust. Almost 7,000 acres were protected in 1999 with grants of more than $700,000 from the trust. The chapter purchased 600 acres with a $226,700 grant from the North American Wetlands Conservation Council, as part of a cooperative effort to protect 25,000 acres of migratory bird habitat along the Platte River. The grant also funds removal of red cedar trees, wetland reconstruction and sandbar clearing to restore habitat for sandhill cranes, piping plovers and interior least terns. To further increase stewardship diversity on 40,000 acres of grassland at the Niobrara Valley Preserve, 120 new bison heifers were introduced on a 12,000-acre enclosure. More than $108,000 was raised through donations from more than 450 individuals and a $50,000 matching grant from an anonymous donor. The herd will be worked in a new bison corral funded by Harold and Marian Andersen. Using fire to remove invading trees on ridge tops at the Rulo Bluffs Preserve along the Missouri River, the chapter is restoring a prairie landscape and increasing the biological diversity at that site. The chapter launched the Oasis Valley Conservation Project in cooperation with Nye County, the state of Nevada, U.S. Fish and Wildlife Service and other partners to conserve important wetland and riparian habitat in the Mojave Desert. This community-based effort is aimed at securing sufficient habitat for the Amargosa toad, a species with a worldwide range limited to the Oasis Valley, to help prevent the federal listing of this species as endangered. The chapter completed the purchase of the Torrance Ranch, a 125-acre parcel with prime toad, songbird and rare fish habitat. In cooperation with a local citizens' group, Clark County and federal agencies, the chapter has spearheaded a major conservation planning effort to conserve and restore rare riparian, spring, riverine and wetland habitat along the Muddy River. This ecosystem supports numerous rare and endangered fish and aquatic species, as well as habitat for southwestern willow flycatchers and other songbirds.</t>
  </si>
  <si>
    <t>Make No Little Plans</t>
  </si>
  <si>
    <t>IN THE DARK OF A MAI E WINTER, A VISIONARY LAND TRANSACTION TOOK PLACE IN EARLY I 999 ALONG THE ICY REACHES OF THE UPPER ST. JOHN RIVER. The Nature Conservancy purchased 185,000 acres of timberland-at $35 million, the largest single private acquisition in the history of conservation. In the best entrepreneurial tradition of the Conservancy, we outbid several timber companies for the land, which spans the first 40 miles of the river. But even more than the sheer scale of this project, what I think makes the upper St. John project so exemplary is the way that the Conservancy's Maine chapter rose to the challenge. Confronted with a $35 million price tag, many people might have balked. But not Kent Wommack, our accomplished Maine state director. As Kent recalls, "First we thought, 'How can we possibly do this?' But then we thought, 'How can we possibly not do this?"' What an insightful comment. How can we possibly not do this? In seven simple words, Kent's rhetorical question neatly captures all of the essential qualities that make The Nature Conservancy such an effective force for conservation. lt speaks to our vision, our enterprising spirit, our resolve, our willingness to take great risks to achieve great results on behalf of our mission. It is a question that resonates across nearly five decades of Conservancy history. The passion implicit in this question permeates the organization. Time and again in the past year, our programs embarked on projects as audacious and important for biodiversity as the St. John. All in all, The Nature Conservancy took direct action to bring more I han 900,000 acres of biologically significant land in the United States into conservation ownership or management. That brings the Conservancy's 48-year total to well over 11 million acres, an area larger than Switzerland.</t>
  </si>
  <si>
    <t>"Make No Little Plans"</t>
  </si>
  <si>
    <t xml:space="preserve">In the dark of a Maine winter, a visionary land transaction took place in early 1999 along the icy reaches of the Upper St. John River. The Nature Conservancy purchased 185,000 acres of timberland - at $35 million, the largest single private acquisition of the history of conservation. In the best entrepreneurial tradition of the Conservancy, we outfit several timber companies for the land, which spans the first 40 miles of the river. But even more than the sheer scale of this project, what I think makes the upper St. John project so exemplary is the way that the Conservancy’s Maine chapter rose to the challenge. Confronted with a $35 million price tag, many people might have balked. But not Kent Wommack, our accomplished Maine state director. As Kent recalls, “First we thought, ‘How can we possibly do this?’ But then we thought, ‘How can we possibly not do this?’” What an insightful comment. How can we possibly not do this? In seven simple words, Kent's rhetorical question neatly captures all of the essential qualities that make The Nature Conservancy such an effective force for conservation. It speaks to our vision, our enterprising spirit, our resolve, our willingness to take great risks to achieve great results on behalf of our mission. It is a question that resonates across nearly five decades of Conservancy history. The passion implicit in this question permeates the organization. Time and again in the past year, our programs embarked on projects as audacious and important for biodiversity as the St. John. All in all, The Nature Conservancy took direct action to bring more than 900,000 acres of biologically significant land in the United States into conservation ownership or management. That brings the Conservancy's 48-year total to well over 11 million acres, an area larger than Switzerland. </t>
  </si>
  <si>
    <t>Assembling the Ecoregional Portfolio</t>
  </si>
  <si>
    <t xml:space="preserve">To witness an unbroken expanse or shortgrass prairie is, at first take, a dubious privilege. True shortgrass is a sprawling, gritty, stubbly, subtly beautiful sort or ecosystem. 1r you can still find it.   More than hair or the original shortgrass, once measuring 112,000 square miles, has gone under plow or pavement. Big, functioning pieces are hard to come by anymore. That is why when a 26-square-mile tract or pure shortgrass prairie in western Kansas went up for sale last year, the Conservancy jumped to protect it.   Smoky Valley Ranch became an anchor site in the Conservancy's plans to protect the Central Shortgrass Prairie ecoregion. The ferruginous hawk, swift fox and burrowing owl-prairie dependents failing elsewhere - are among those being upheld by the size and integrity or Smoky Valley, a rare vestige or shortgrass grandeur. "More than 80 percent of the shortgrass ecosystem is gone in Kansas," says the Conservancy's Alan Pollom. “So these creatures are very dependent on the remaining pieces of it. That's why we're here." The year, too, saw outstanding performance in other aspects of our work. The Conservancy’s membership crossed the 1 million mark in early 1999. Considering that membership in most other conservation groups has been stagnant or declining in recent years, our continued growth signals the enduring appeal of our mission and methods. Likewise, in fiscal year 1999, the Conservancy's total revenues soared by 35 percent. Although some of this can be attributed to a healthy stock market, growth in individual contributions actually rose even faster than the market did. It is easy to speak of high-profile projects and financial results-the traditional measures of Conservancy success. But "bucks and acres" alone do not address the sheer scope of our work today. 
</t>
  </si>
  <si>
    <t>Fiscal Year 1999 Financial Report</t>
  </si>
  <si>
    <t>A strong economy can be double-edged for land conservation. While donors are able to give more and endowment investments grow, the threats of land conversion and suburban sprawl increase. It is reassuring, therefore, to see that The Nature Conservancy's supporters and staff understand the tremendous need and opportunity that economic good times present. As a result, fiscal year 1999 was record-setting-not only in terms of dollars raised, but in the much more important measure of conservation accomplished. For the first time, our membership soared past the 1 million milestone. Dues and contributions from all sectors exceeded last year's extraordinary figures by nearly $43 million. And a spate of large-scale land acquisitions increased our annual "acres saved" figure for the United States by a startling 123 percent. All told, we did much more without sacrificing our lean overhead-to-program expense ratio of just 9.75 percent. Never willing to rest on our laurels, we are poised to approach the new millennium with vigor and optimism-by keeping our focus on fiscal prudence and mission-driven success.</t>
  </si>
  <si>
    <t>TNC 1997 Annual Report</t>
  </si>
  <si>
    <t>Over time, these people become part of a place, trusted and accepted locally. By making a community's interests ours, and conservation theirs, together we can start developing an ecologically compatible and economically sound vision for the future. In moving to conservation on the scale of ecoregions, we hope to rescue more of natures imperiled elements by looking beyond single species and state lines to viable populations and migration corridors, to what makes sense on natures scale and natures terms. But if ecoregional planning tells us where to work- and what to work on-it does not tell us how to work. The next big challenge for the Conservancy is figuring out how to achieve our goals at each of the sites that we identify through this process. I believe the answer can be found in community-based conservation. In the near future, we must expand the Conservancy's on-the-ground presence in communities around the world. Our long-term success depends on unleashing the enormous latent power of a community's love of place. The key to community-based conservation is people: full-time, dedicated individuals like Jamie Williams who become active leaders in the communities near our high-priority conservation sites. In Jamies case, this community is the Yampa River, a critical conservation area within our overall plan for con- serving the biodiversity of the Colorado Rocky Mountains ecoregion. In this catalytic role, the Conservancy has the opportunity to multiply its impact many times. For the Conservancy, community-based conservation is also an art, one that demands skills in every- thing from land acquisition and local organizing to biology and economic development. And one further point: For the Conservancy, the goal of community-based conservation is to achieve real results in real places. Some have warned that by investing in community-based conservation, the Conservancy is losing its traditional focus of taking direct action to save land. To the contrary, community-based conservation pushes us ever closer to the land. Heres another example - one of dozens - of how this works in practice. For the past four years, Kent Gilges has been spearheading, the Conservancy's work along Northern Lake Huron, in the Upper Peninsula of Michigan. In that time, Kent helped conserve more than 6,000 acres of critical habitat along Lake Huron-classic Conservancy protection work. But he also served on the Board of Education, helped found a local economic steering committee, secured grants for the community foundation and even performed in a local theater production of Brigadoon. In fact, in making a donation of land to the Conservancy a landowner told Kent she wouldn't have done so were it not for his obvious commitment to the community's well-being and quality of life there. Through Kent's efforts, the Conservancy has become accepted as a valued partner in the Les Cheneaux community, one with a strong stake in its future. And that spells good news for the rich diversity of life on the Upper Peninsula. As we gain the confidence and trust of communities like this, I can see the Conservancy increasingly playing the high-leverage role of conservation catalyst. With our reputation as an honest broker and our long track record in land protection, we have the unique ability to convene all stakeholders in a given place and help forge effective solutions too complicated conservation problems. To a degree, this shift has already begun. In communities ranging from the Gila River Valley in southwestern New Mexico to the Virginia Coast Reserve, from the Pocono Mountains in Pennsylvania to the Mackinaw River in central Illinois, the Conservancy is already deeply invested in community-based conservation. We have to be patient: Compared to land deals, these projects are time- consuming and progress can be difficult to measure. But as the experience of Kent and Jamie shows, the rewards of success make it all worthwhile. Travel to some of the communities where the Conservancy has been active for many years, and you'II discover something remarkable: a deeply ingrained commitment to conservation. Certainly the Conservancy cannot and should not take all the credit for mobilizing these communities to do the right thing for the environment, but the lesson is clear. Local communities can make or break a conservation initiative, and a community-based approach represents our most effective strategy for success at these places. Given our success to elate, I believe that community-based conservation will emerge as the primary vehicle through which the Conservancy delivers our conservation product. Indeed, over the next decade I anticipate a quantum leap in the number and quality of our community-based projects and a concomitant increase in the Conservancy's on-the-ground presence around the world. We boast today of being a multi-local organization, but the future will find us even more decentralized, even more responsive to the distinct conservation needs of local communities. As you can imagine, a dramatic expansion of our local programs has far-reaching implications for the Conservancy, systems, structure and skills. We will need to add new strategies and skills to our toolbox-in rural development, resource economics and local organizing. In addition, I can easily foresee our network of state offices evolving into support centers that facilitate teams of on-the-ground conservationists. This evolution has already begun in Colorado, where the field office in Boulder has divided the state into five regions, each with its own community-based staffer, such as John Stokes in northeast Colorado. Not only does John have responsibility for real estate transactions-especially those involving the priority Laramie Foothills-but in a typical week he can be found speaking at local Rotary and Farm Bureau meetings and helping brand a rancher's cattle-ordinary chore-swapping and good-neighbor deeds any number of us do in the places where we live. The Conservancy's Center for Compatible Economic Development (CCED), a key player in our community-based conservation efforts, is already tackling some of these issues. The CCED's staff have distilled the Conservancy's experiences in community-based conservation into a practical workshop and handbook, built around the three pillars of community, economy and environment. They are engaging and challenging dozens of local leaders to chart a more sustainable future for their communities. Last summer, thanks to a grant from the Ford Foundation, the CCED launched an internal fellowship program that will direct more than $500,000 to innovative Conservancy projects and programs engaged in community-based conservation. Although the Conservancy is off to a terrific start in tackling the challenges of community-based conservation, we still have a long way to go before this approach becomes business as usual. In the coming years, there are some specific components of our conservation work that we will need to address to expedite this emerging emphasis on local communities. First, I believe that the demands of community-based conservation compel the Conservancy to take the notion of partnership to a whole new level. This will mean several things: reaching out to more partners, investing in new skills and learning to be a better panner ourselves wherever possible. We should pursue alliances with like-minded organizations to accomplish common goals. For example, I hope that we will more aggressively engage with our colleagues in the land trust movement. Land trusts are sprouting up all over the country; and the Conservancy should look at these locally driven groups as allies, not competitors. In Connecticut, for instance, our chapter created a land trust service bureau to help improve the effectiveness of the states numerous local land trusts. We should consider creating similar service bureaus in other states. Second, the Conservancy will have to add new skills and communicate best practices. Today we operate out of almost 300 different locations. As we aggressively expand our community-based efforts, this figure could easily reach 500 or 600 within five years. To support this growing army of on-the-ground practitioners, we must get better at sharing ideas, knowledge, and lessons learned. To this end, I have high hopes for our new Conservation Learning network, which will link together our far-flung staff and provide them with the training, skills and tools they need to get the job done. Third, we need to set clear priorities and make disciplined decisions if we are going to make head- way in our community-based efforts. To mobilize the resources necessary to work in several hundred communities, we will have to stop doing some of the things that we have done in the past. There is danger in overextension. As I see it, unless we start learning to say "no," The Nature Conservancy could become like the proverbial Platte River-a mile wide and an inch deep. I seek an organization that is tightly focused, unafraid of investing in priorities and resolute in avoiding diversions. My fourth and final point is that we need to more effectively engage our chapter leadership. Our chapter trustees are the Conservancy's most important constituency. Nothing would give our organization more of a boost than to further motivate and strengthen these boards. As one step to that end, I have already chartered a small program in our Home Office to focus specifically on supporting the development of chapter boards. If we can make tangible progress in these four areas in the coming year, I believe that The Nature Conservancy will be well on the road to translating the promise of community-based conservation into real results-the kind of results that we see from Kent Gilges, Jamie Williams and their colleagues. For in the end, leading by example, with conservation leaders committed to place and community, may be our most significant accomplishment.</t>
  </si>
  <si>
    <t>Mackinaw River</t>
  </si>
  <si>
    <t>Six years ago, as a senior fellow at the Independence Institute, a conservative think tank in Colorado, Jim McMahon spent a lot of time writing about conservation and the anti-environmental property rights movement. "It's really less about property rights than respect for others' opinions," he says. "I always felt that many conservationists don't take enough time to figure out what local people's needs are." In 1994 McMahon was given the opportunity to test his thinking when he accepted a job with The Nature Conservancy as head of a community-based river restoration project in central Illinois. "Now I had to put my money where my mouth was.'' McMahon quickly realized the necessity of listen- ing to local resides in the 1,136-square-mile Mackinaw River watershed, where 99 percent of the land is privately owned and 96 percent in agricultural use. "Some told me I might as well have been from Mars, coming in from the outside and using words like 'protection' and 'restoration."' So he spent the first six months there talking 10 farmers and community leaders about local economics and politics and, with them, learning about the river's ecology. Supported by a grant from the Illinois EPA, the Conservancy launched the Mackinaw River project in 1994 to protect this Illinois River tributary-relatively healthy compared 10 other midwestern prairie streams -and its aquatic life forms. With all parties knowing conservation would hinge on landowner participation, 10 the Conservancy spurred the formation of the Mackinaw River Project Planning Team, a group of 30 formers, rural landowners and municipal, civic and business representatives charged with crafting a land management plan and a vision of what the future should be in the watershed. Theirs became a grand vision, and conservation figures prominently in it - all driven from the ground up, says McMahon. Team members have set an ambitious goal of reducing peak flood volumes by 25 percent and identified sedimentation, pollution and habitat loss as other areas of concern. "It's the perfect example of when you give people good information, they're bound to make good decisions." Through the planning team's efforts, the U.S. Department of Agriculture designated the Mackinaw a conservation priority area," which has brought in major funds to support conservation on agricultural lands. McMahon emphasizes that the project's most powerful conservation tool has been voluntary landowner practices--rotational cropping, terracing and construction of ponds, dry dams and wetlands--and a good pan of the Mackinaw effort is bolstering those private measures any way he can. With some 63,000 constituents in the watershed, the 30-member planning team is but a small seed, says McMahon, yet a fertile one that's been planted on behalf of conservation. 'They talk to their neighbors, who then talk to others. Skepticism breaks down." McMahon firmly believes another factor that has Mackinaw River Planting Seeds changed perception is living where he does, in Eureka, Ill., population 4,300, with his wife and two children. He recalls an evening when, with his four-year- old at the Dairy Queen, he exchanged greetings with an elderly couple who had questioned the project's effect on their property rights when it was first launched. "Just seeing me in that context, as a father</t>
  </si>
  <si>
    <t>Gila and Mimbres River Valleys</t>
  </si>
  <si>
    <t>Floods descend suddenly on this southwestern corner or New Mexico, washing away acres or farmland overnight as rivers wander across the floodplain. In country where erosion has become a fact or lie, the process or eroding deep-rooted animosity toward conservation is a much less dynamic one. Attitudes don't change that quickly.But wearing an oak-leaf logo hat to a Little League game can help. "We're all out here for our kids," says Peter Russell, The Nature Conservancy's field representative in these parts, referring to the other morns and dads, ranchers and miners, whose children play baseball with his. "Any ice-breaking is incidental. But sometimes it's as simple as a rancher seeing my Conservancy hat and saying, 'So you're with them.' It's a small step, but these conversations build." Charged with spurring conservation in a rural area marked by hostility toward endangered species protection and government intrusion, Russell believes being pan or the community is essential. "Bumping into folks on the street, talking on Saturdays at the farmers market-it's not like someone coming in from the outside telling them what to do." Here in the Gila and Mimbres watersheds, epicenter for endangered species in New Mexico and site or its last free-flowing rivers or any size, there has been a lot or regulation, lawsuits, threats and tension. "The Conservancy is hoping to be the calm in the storm," says Russell, who, before joining the staff in 1996, had worked as a city planner in Silver City, perched on the dividing line between the two watersheds. A substantial portion or the Conservancy's work here has been what Russell calls "indirect conservation." It helped found the Gila Community Dialog Group, a coalition or ranchers, farmers, miners, teachers, public agency officials and conservationists dedicated to bridging the once- bitter guff over land management. The Conservancy also helped create a Youth Conservation Corps, a team or paid local youths who provide the manpower for conservation projects on private land, such as willow pole planting to help stabilize stream banks. The comfort level with the Conservancy has risen incrementally, says Russell, but thats what has allowed direct conservation to happen. In 1996 the Conservancy purchased the GOS Ranch, including a 35,000- acre federal grazing allotment. "At first there was a lot or criticism about the sale, much or it directed at the former owner," says Russell. "They'd say, 'How can you sell to that huge organization?'" The Conservancy's plans for the ranch-an ecologically compatible grazing regime that will begin after a three year rest-are setting residents more at ease with another Conservancy land acquisition in the works. "They also saw that the owner had a good experience with us," he adds. Along the Gila River, Russell offered a rancher grazing rights on Conservancy land in exchange for a fence constructed around a spring-the only one in which the endangered Chihuahua chub reproduces- on the rancher's land, to keep cattle out. "People hear about cooperation like this quickly in a rural community," he says. And so even as some fences are built, others continue to fall.</t>
  </si>
  <si>
    <t>Yampa River Valley</t>
  </si>
  <si>
    <t>"When I started work in the Yampa, it was amid a climate of hostility," says Jamie Williams. He had come to this Colorado Rocky Mountain valley as a Conservancy representative to help protect the upper Yampa River and its tributaries. The year was 1992. and months before. an anti-environmental conference had been held in Steamboat Springs, the valley's ski resort hub. In rural areas, the Conservancy was seen by many ranchers and long- time residents as a foe to be fought. "The rumors were we'd come to take over the valley and trade it to the government," says Williams. Instead of trying to respond to each charge that surfaced in the newspaper, Williams did something a bit radical for the Conservancy at the time: He just plain listened. Before working on land acquisition - the Conservancy's signature protection tool - he spent the next year visiting with ranchers and attending meetings of hte local cattlemen's association, chambers of commerce and Rotary. He soon recognized a common concern about the modern-day land rush that was making the Yampa one of the fastest-growing regions in the West. When he was asked to speak, he says, "I'd tell them we're here because the Yampa is one of the most biologically intact rivers in the West. And while we don't have all the answers on how to manage it, we want to support private landowners as stewards." Eighty percent of the 240-swuare-mile upper Yampa River system is in private ownership. Still Williams knew many didn't believe him. So he asked residents from their help. Williams invited ranchers, business people, and community leaders to help guide the Conservancy's work in the valley. "One rancher in particular wouldn't give me the time of day. But when I asked him to join the board, he began to open up." In fact, many of them did, and together they discovered a shared interest in preserving agricultural lands - the best means, it seems, of protecting the Yampa's dynamic floodplain and riparian areas, as well as their pastoral way of life. Williams credits the advisory group with laying the foundation of what eventually became some sturdy conservation achievements in the Yampa Valley - perhaps most notably the passage of a local ballot initiative creating a fund for hte purchase of development rights on properties of high biological or agricultural value. The program pays willing landowners for the development rights to their property. Earlier, when the Conservancy purchased the historic Carpenter Ranch and continued its cattle operations, many in the community supported the transaction. And when the Conservancy rescued the Edwards Ranch from subdivision and resold it to a young ranching family - at a lesser price, after placing conservation easements on the land - the community ultimately realied what Williams had promised was true: The land was kept in private hands and private landowners had become conservation partners. Today in the Yampa the conservation goodwill is as free-flowing as the rivers.</t>
  </si>
  <si>
    <t>Central Sulawesi</t>
  </si>
  <si>
    <t>The road to Kamarora is sometimes just a streambed, sometimes only a rough-hewn log over a ravine. The Conservancy's Duncan Neville usually makes the trip on motorcycle from his home in Palu. the nearest city to this village on the mountainous edge of Lore Lindu National Park. He often stops to buy local produce from familiar roadside stands on his way to the Kamarora cabin that serves as his pan-time home on the Indonesian island of Sulawesi. There, Neville, an expert in butterfly farming who learned the trade in his native England, is helping villagers develop a lucrative cottage industry with international reach. The pupae from colorful but common local butterflies, when sold to European butterfly houses, can fetch income that surpasses that garnered from poaching in Lore Lindu. Improving Kamarora's economic opportunities, conservationists believe, will help protect the park. Among the v'illagers cultivating butterflies in backyard aviaries is Mama Lucy. a newly single mother. "Divorce is a relatively new phenomenon that is having an impact in these villages," says Neville. "Lucy, like many other village women. has been abandoned by her husband for a single life in the city. Butterfly farming is especially attractive to Lucy as she struggles to support her family, including an elderly mother." Outreach-and listening experience - in community development as a member of the Ford Foundation's Social Forestry Project. Neville, Bahar and other staff are also working with villagers farther up the road to expand the local market for wild honey sustainably harvested from the parks environs. which again reduces poaching of less- renewable resources. Mama Lucy's mother sells the honey in her tiny village storefront. On the other side of the park near the village of Gimpu, staff are now training young men from local communities to become river-rafting guides. These same men, some merely boys. used to ply the river for rattan illegally harvested from the park, a destructive, dangerous and low-paying enterprise. With their economic prospects improving, the young men now see a connection with the continued health of Lore Lindu. As with Neville in Kamarora, Conservancy staff members in Gimpu - several of them hailing from local communities - play a larger role in this village's cultural life. One staffer, Agung Wibowo, even helps rehearse the village's bamboo flute orchestra. "We think it's important to have staff like Agung, Bahar and me living here near Lore Lindu," says Neville, who once lived in a remote village in Irian Jaya working on another butterfly farming venture. "We can have an impact, but we always know it's ultimately in their hands, the local people's to protect the forest or not." - Ron Geatz</t>
  </si>
  <si>
    <t>The Mosquitia Region</t>
  </si>
  <si>
    <t>"The Miskito and Mayagna are the original conservationists," says Brady Watson, the Conservancy's program director in Nicaragua. From these indigenous people, Watson has learned a great deal while working in the Mosquitia region of Nicaragua, a remore stretch of lowland rain forest along the Honduran border - land that encompasses the Bosawas Natural Resources Reserve. In turn, Watson's mission has been to bring to these subsistence hunters and farmers the ways of modern conservation, including how they can hold on to their ancestral home through land titling. Legal title to the land did not become important to the 13,000 Mayagna and Miskito who live within the reserve until the end of Nicaragua's civil war in 1990, according to Watson, when outsiders began streaming into the forest. "Suddenly, on indigenous lands where once only 164 mestizo families lived, there were 1,813 families," says Watson. "The forest can't sustain those numbers." Watson knows Nicaragua's forests well. The son of an itinerant minister who moved his family every four years, Watson spoke English and Miskito before learning Spanish in the fifth grade. He went on to study forestry in Nicaragua and in the United States, returning in the early 1980s to a homeland that, like most Central American nations, was losing its wild lands at an alarming rate. In 1944, the Miskito and Mayagna asked the Conservancy for help in establishing legal claim to their land. Since then, Watson and other conservancy staff in Nicaragua have trained native people in the skills of mapping, socioeconomic surveying and how to gather oral histories as a way to demonstrate a longtime presence in the reserve. This information is helping give indigenous people a legal claim to the land in the eyes of the government. Watson believes that empowering native peoples in Nicaragua and elsewhere in Latin America is crucial. Many experts share Watson's hopes that land titling may be the best way to link isolated nature preserves into large protected tracts of land. The ancestral lands of the Miskito and Mayagna weave in and out of the Bosawas reserve. And as Watson observes, "ninety-two percent of their land is primary forest. Six percent is secondary. And only two percent is agricultural. As much as they can learn from us about modern conservation science, we can learn from them about being good conservationists." - John A. Kinch</t>
  </si>
  <si>
    <t>Pocono Mountains</t>
  </si>
  <si>
    <t>After five years living in the Poconos, Cook has sound reason to believe I hat habitat protection is high on local priority lists. In opinion polls conducted to gauge support for conservation, the Conservancy has emerged as a highly respected leader. And the vast majority of those polled-natives and newcomers alike--come down firmly on the side of conservation. "A lot of people see us as helping prevent sprawl," says Cook. Less than a two-hour drive from New York relatively untrammeled Poconos have become a popular destination for many suburban refugees. Cook says the recent increase in conversion of seasonal residences to year- round homes is having a tremendous impact on habitat fragmentation. Many a favorite fishing hole and hunting ground has been lost to development, a sore toll for longtime residents. The Conservancy's primary protection tool in the Poconos has been "bridge-building and outreach," says Cook. Working with local leaders, he and his staff have helped bolster the regions land conservation capacity, putting an inactive land I rust back in business, recruiting volunteers to help a local watershed association and establishing a regional land trust clearing- house. His latest and perhaps greatest venture has been helping pull together more than a dozen entities to form the Monroe County Citizens for Open Space, which is working to place a $25 million open space referendum on the spring initiative would allocate funds for agricultural easements, parks and open space, and what Cook calls a "land bank," an experimental approach to limited, environmentally compatible development. Of working with so many people to make conservation happen, Cook says the experience has been humbling" in at least two ways. "We come in here with biodiversity on our minds," he says. "But you have to connect with other people's values - open space, recreation, hunting, scenic beauty-or you'll fail." Second is the notion of time frame. With so much consensus to build and so much of the land- scape at stake, it takes much longer 10 achieve objectives, he says. Patience is surely a strong suit.</t>
  </si>
  <si>
    <t>It is precisely this development-and the corresponding loss of agricultural lands and natural areas-that banded together the people with whom I had come to meet, the members of Jamie Williams' advisory committee. I use the possessive here because it was Jamie, as the Conservancy's northwest Colorado program man- ager, who originally sparked the formation of this committee of concerned citizens in 1993. I believe they would agree with me when I say that, at that time, they were more concerned about the Conservancy's agenda in the valley than with development pressure. But in time, their work together-ranchers, community leaders and conservationists alike- coalesced them into a solid force for conservation. They discovered common goals and common interests: the long-term protection of the Yampas natural beauty and a dearly held rural way of life. The commit- tee was no longer "the Conservancy's" but their own, one reflecting the community and one that eventually grew into a larger, valley-wide collaboration. And Jamie and the Conservancy had become accepted as part of the solution. Nothing under- scored this more to me than a ranchers blunt question, directed at me after our meeting: "You're not here to take Jamie away from us, are you?" I was not, as it were, but my point is that in this query lies a universe of trust and understanding, as well as the root of what we've come to call community-based conservation. In our 45 years in the conservation business, per- haps the single most important lesson we have learned concerns our relationship with the people who live in and around the places we are trying to protect. With- out local support, we can never achieve our goals. Not surprisingly, the Conservancy is most successful in those places where we have a full-time member of our staff tasked with catalyzing conservation action.</t>
  </si>
  <si>
    <t>Arizona</t>
  </si>
  <si>
    <t>The chapter accepted a gift of a 4.5-mile stretch of canyon in the San Pedro River water- shed from Riley West, Inc. The Buchman Canyon Preserve encompasses more than 1,000 acres and includes high-quality sycamore riparian forest. Through a grant from the Bureau of Reclamation, the chapter purchased 820 acres along the San Pedro River. The Bureau of Reclamation funded the acquisition as part of a mitigation for the potential loss of southwestern willow flycatcher habitat at Roosevelt Lake dam, 70 miles to the north. Mitigation offsets the loss of habitat in one locale by protecting habitat in another. Along the San Pedro River, the chapter purchased conservation easements that protect a 36-acre mesquite bosque in Cascabel and a 216-acre cottonwood/willow forest in Dudleyville. The Conservancy expects to transfer the easements, which allow for the ecological protection of these riparian habitats while keeping the properties in private hands, to the Bureau of Land Management. The Conservancy, state and federal wildlife managers and a private rancher developed a conservation agreement to protect and manage the rare Ramsey Canyon leopard frog, renowned for its unusual underwater vocalizations. Fewer than 100 breeding adults are known to exist exclusively in the San Pedro River basin. The chapter more than doubled the size of its Patagonia-Sonoita Creek Preserve with the Catherine Norris addition of 415 acres of critical habitat. This expansion links the diverse "sky island" communities in the upper elevations of the Santa Rita Mountains with the rich riparian bottomlands along Sonoita Creek.</t>
  </si>
  <si>
    <t>Major Programs - Micronesia</t>
  </si>
  <si>
    <t>In conjunction with the Palau Conservation Society (PCS). the U.S. Depanment of the Interior and the Army Corps of Engineers, the Conservancy is working to ensure that the highest environmental standards are adopted for the design and construction of Babeldaob Road. This massive project, which is sponsored by the U.S. government, will cross some of Palau's most biologically diverse areas. The Conservancy and PCS are in the process or securing the Corps' agreement to use mined basaltic rock rather than dredge coral for the road base. To help offset negative environmental impacts of road construction, the organizations are working to establish state conservation areas at some of Palau's most biologically diverse locations. In partnership with the local government of Pohnpei and the College of Micronesia, the Conservancy launched an ambitious program to address the upland cultivation of sakau, the primary threat to the island's remaining native forests. These forests have been dramatically reduced from 45 to 15 percent of the island's area in the last 20 years. Sakau, a traditionally important narcotic beverage plant, is one of the island's few cash crops. Partners hope a profitable and sustainable lowland sakau industry will result from the program's combination of radio programs, forest poster series, educational visits with growers and buyers, the development of alternative enterprises and the production and distribution of materials promoting the cultivation of sakau in lowland areas.</t>
  </si>
  <si>
    <t>Utah</t>
  </si>
  <si>
    <t>In September 1996, the Utah chapter signed a one-year option to purchase the Dugout Ranch and protect it from development. Located at the entrance to the Needles District of Canyonlands National Park, Dugout Ranch is a "gateway" property in the heart of Utahs Colorado Plateau. The Dugouts 255,000 acres of deeded and leased land host black bear, mountain lion, elk, deer, wild turkey, four globally rare plant species, archaeological sites and 42 miles of lush cottonwood/willow riparian forest. The Conservancy's goal at the Dugout is to protect its open-space and ecological values while using the ranch as a model of sustainable grazing practices and as a resource for research and natural history interpretation. On the eastern shore of the Great Salt Lake, the chapter added three major parcels to the existing Layton Wetlands Preserve. In all, 683 acres were added to the preserve, bringing 11 miles of contiguous shoreline under protection. Of hemispheric significance. the wetlands of the Great Salt Lake annually provide feeding, nesting and staging habitat for millions of migratory birds. The chapter reached a generous gift of 244 acres of prime desert tortoise habitat from Amsco Windows Corporation. The land which is adjacent to the existing 60,000-acre tortoise reserve near St. George was valued at an estimated $2.8 million. This wonderful gift will help ensure the survival of the threatened desert tortoise.</t>
  </si>
  <si>
    <t>Conservation Science Division</t>
  </si>
  <si>
    <t>In providing scientific leadership for the Conservancy's efforts, the Conservation Science Divi- sion (CSD) created an ecoregional map of the United States. This map will serve as the basis for a new conservation planning approach and the development of guidelines for efforts that will culminate in the publication of Designing a Geography of Hope. CSD published the 1997 Species Report Card and Americas Least Wanted, two NatureServe reports that are widely regarded as models for providing scientifically rigorous but publicly accessible perspectives on important biodiversity issues. Through the efforts of its national stewardship team, CSD provided expert advice and support to conservation projects in 32 states and several countries. It awarded almost $1 million in grants to sup- pan conservation-relevant research by Conservancy stewards and academic collaborators. CSD contributed key information to several government reports, including the Environmental Protection Agency's first-ever National Index of Watershed Integrity, NOAAs State of the Coast 1997 and the White House Council on Environmental Quality's 25th anniversary report. A major national effort was launched in collaboration with the Association for Biodiversity Information to improve the accessibility of detailed information on rare species to federal agencies. Such information will enhance agencies' abilities to protect and responsibly manage the nation's biological resources. CSD finalized its National Ecological Classification, which was subsequently adopted for use by the federal government as an interagency standard.</t>
  </si>
  <si>
    <t>Michigan</t>
  </si>
  <si>
    <t>The Michigan chapter acquired nearly four miles of Great Lakes shoreline thanks to more than $1 million provided by the Herbert H. and Grace A. Dow Foundation, the Rollin M. Gerstacker Foundation, the Dow Chemical Company Foundation, the National Fish and Wildlife Foundation and the North American Wetlands Conservation Coucil. The chapter protected more than 1,000 acres at 11 preserves. including Ives Road Fen, Point Betsie, Bois Blanc Island, the Carl A. Gerstacker Preserve, Grass Bay, Maxton Plains, McMahon Lake Preserve, the Ford Eagle Preserve and Tamarack Swamp. At the Grass Bay Nature Preserve near Cheboygan, neighboring landowners John and Mary O'Neill sold the Conservancy their shoreline property and created a charitable remainder unitrust with the proceeds. The Les Cheneaux Chamber of Commerce, with support from the Conservancy and its Center for Compatible Economic Development, launched a compatible economic development program as part of the Northern Lake Huron project. The U.S. Environmental Protection Agency funded this and other out- reach projects at Point Betsie and Ives Road Fen. The endangered Mitchell's satyr butterfly, known to exist in only 12 places, will benefit from a precedent-setting agreement between the Michigan Department of Transportation, the Federal Highway Administration, the U.S. Fish and Wildlife Service and the Conservancy through which 1,400 acres of habitat will be protected. This year 400 acres were acquired under the agreement.</t>
  </si>
  <si>
    <t>Major Programs - Brazil</t>
  </si>
  <si>
    <t>The Brazilian government bestowed the highest level of legal protection on the Acurizal and Doroche ranches. By purchasing the ranches for its partner organization, Ecotropica, the Conservancy expanded the protected area of Pantanal National Park to 500,000 acres. A new Conservancy protection effort is under way in northeastern Brazil's Caatinga region, a semi- arid biome covering 11 percent of the country. Scientists have compiled and analyzed biological data and satellite imagery, conducted on-site inspections and are currently exploring potential partnerships in order to create a land protection program at a site yet to be determined. Sociedade de Pesquisa en Vida Selvagem's (SPVS) work at the 774,000-acre Guaraquecaba Environ- mental Protection Area will receive future funds from the Parks in Peril program, a joint effort of the Conservancy and the U.S. Agency for International Development. Since 1991 the Conservancy and SPVS have conducted various activities in the Atlantic Forest, including endangered species research, environmental education and land protection strategies for local residents. Scientists from the Conservancy and its partner organization SOS Amazonia have completed a rapid ecological assessment of the 1.5 million-acre Serra do Divisor National Park. The results of the assessment have confirmed that the park - with more than 36 species of mammals and at least 450 species of birds is indeed one of the Amazon's greatest biologically diverse areas.</t>
  </si>
  <si>
    <t>Major Programs - Caribbean</t>
  </si>
  <si>
    <t>Encompassing more than 486,590 acres in the Dominican Republic, Mother of the Waters became a new Parks in Peril site. Mother of 1he Waters provides potable water for more than 75 percent of the country's population and is ranked as one of the top three areas in the Caribbean requiring protection. • On the island of 51. Thomas, the Conservancy received a 50-acre gift of land from Merrill Lynch Corporation. The area, valued at $1.5 million, is adjacent to Magens Bay. The gift helps the Conservancy ensure that the sensitive ecosystem of the Magens Bay area will be protected. The Rio Bravo Conservation and Management Area in Belize and the Edge of Appalachia Preserve in Ohio were the first sites to be linked under the Conservancy's new Wings of the Americas program. Critical migratory bird research is in progress at the 228,000 acre Belizean reserve, one of the last intact tropical forests with more than 300 bird species. Wings of the Americas is made possible by Canon U.S. A., Inc. through its Clean Earth Campaign. The Conservancy's Marine Conservation Science Center in Miami developed the only methodology available for identifying and describing the marine ecoregions of Latin America and the Caribbean. This information will be used to determine the health of marine habitats that will guide conservation action.</t>
  </si>
  <si>
    <t>Massachusetts</t>
  </si>
  <si>
    <t>The Massachusetts chapter protected more than 518 acres, primarily in the Berkshires and the Connecticut River Valley. The chapter conducted a study that documents past and predicts future land conservation and development rates on Martha's Vineyard, home to beautiful yet extremely threatened coastal sandplains. The report projects that all remaining open spaces will either be developed or portected within the next eight years. With the goal of doubling the rate of conservation on the island, the chapter has joined forces in partnership with three other conservation-minded island organizations. In another collaboration with state and local organizations, the Conservancy preserved a prime example of a calcareous fen in the Southern Berkshires: the 160-acre Kampoosa Bog, which hosts nearly two dozen rare plant and animal species. After 18 months of research, the group identified major threats to the bog and is now working to eliminate Phragmites australis, a fast-growing non-native species. The chapter completed a three-year study on the effects of water withdrawals on Cape Cods coastal plain ponds, which harbor at least 22 rare species. The study concluded that increased water withdrawals are indeed altering this rare plant habitat and will ultimately push out native species. The chapter is now working with local water districts to determine how to meet the needs of both human and rare species populations.</t>
  </si>
  <si>
    <t>Adirondack Chapter</t>
  </si>
  <si>
    <t>A 10-year effort culminated in the protection of 3,600 acres of the Massawepie Scout Reservation. By brokering a state conservation easement, the chapter preserved a fragile ecosystem and kept the camp open for future scouts. Massawepie Mire, the largest peatland in New York, is part of a 250,000-acre system of pristine boreal habitat at the southern edge of its range. Ownership gaps were closed in the pine barrens preserves in Clintonville and the Gadway Sandstone Pavement Barrens. Working in conjunction with the Lake George Basin Land Conservancy, the chapter protected another mile of pristine shoreline and timber rattlesnake habitat. The chapter purchased 275 acres of black tern nesting habitat on Lake Champlain for transfer to the state. On Lake Champlain, the Conservancy helped a town preserve 3,500 feet of shoreline that harbors rare species and natural communities. The land will be used for a nature preserve and a town park. In the process of conducting a 6 million-acre ecological inventory, the world's best example of a spruce/fir rocky summit community was found in the Dix Range. In conjunction with colleagues in Vermont and eastern New York, the chapter worked toward protect- ing the headwaters of Lake Champlain. The Conservancy worked with Essex County farmers to help them protect their land and reduce their tax burden through conservation easements.</t>
  </si>
  <si>
    <t>Minnesota</t>
  </si>
  <si>
    <t>The Minnesota chapters continuing involvement in the state's legislative process has resulted in passage of some of the country's most effective biodiversity protection programs. Ecological services programs, such as the Natural Heritage, County Biological Survey and Scientific and Natural Areas programs, received an unprecedented $2.2 million increase in operating funds. The Conservancy played a decisive role on the State Technical Committee for the Conservation Reserve Program (CRP) by helping establish a conservation priority area for the Agassiz Beach Ridges landscape in northwestern Minnesota-part of the Northern Tallgrass Prairie ecoregion. By emphasizing the need to preserve critical prairie remnants in this highly agricultural region, the chapter encouraged numerous farmers to re-enroll their lands in CRP. By participating in a strategic planning process with the community of Two Harbors on Minnesota's North Shore, the Conservancy established contacts with its conservation partners and helped put in place a land-use planner in this important Lake Superior Highlands area. A "conservation overlay district"- a zoning regulation used to limit forest fragmentation and lower costs to local governments that serve low-density residential develop- ments - is expected to be approved by the Rice County Board of Commissioners. The district would protect high-quality maple/basswood remnants in three southeastern sites near the Cannon River and, with them, the endangered dwarf trout lily (Erythronium propullans).</t>
  </si>
  <si>
    <t>Maryland/District of Columbia</t>
  </si>
  <si>
    <t>The chapter successfully closed its four-year, $10 million Campaign for the Chesapeake Rivers, the most ambitious fundraising effort in its history. Funds will help preserve four pristine tributaries of the Chesapeake Bay: Sideling Hill Creek in the west, Nanjemoy Creek in the south and Nanticoke River and Nassawango Creek on the Eastern Shore. One of the East Coast's few remaining virgin hard- wood forests is located at Belt Woods in Prince George's County. With the help of the Conservancy and other conservation groups, the state of Maryland purchased the 515-acre property for $4 million. The forest contains some of the nation's oldest trees and is habitat for a great diversity of birds and unusual plants. The chapter purchased two properties totaling 200 acres along Parkers Creek in Caroline County. A pristine tributary of the Chesapeake Bay, Parkers Creek is the last undeveloped watershed on the western shore of Maryland. Together, the two sites connect properties already protected by the Conservancy. The chapter acquired two additional Delmarva bay sites, totaling nearly 150 acres. Occurring along the Delmarva Peninsula, Delmarva bays are small seasonal ponds that harbor several globally endangered plants and amphibians, including the barking treefrog and the Eastern tiger salamander. To date, more than 700 acres encompassing many of Maryland's Delmarva bays have been protected.</t>
  </si>
  <si>
    <t>Major Programs - Andean/Southern Cone</t>
  </si>
  <si>
    <t>In the Conservancy's second Climate Action Project, the Conservancy, Fundacion Amigos de la Naturaleza and the Bolivian government expanded Noel Kempff Mercado National Park by more than 2 million acres. Supported by the American Electric Power Company, Pacificorp and British Petroleum, the project will help protect the expansion area for 30 years. The Peruvian government reclassified the Pampas del Heath National Sanctuary as a national park, which offers the area a greater degree of protection. Now called the Bahuaja-Sonene National Park, the sanctuary's size has more than doubled to 550,000 acres. The Conservancy continues to work with ProNaturalez to ensure the park's protection. The Conservancy and partner Fundacion ProSierra Nevada de Santa Marta completed a rapid ecological assessment of the Sierra Nevada de Santa Marta, a 4.2 million-acre area in northern Colombia that is home to three indigenous groups and provides water for 1.3 million people. The results pinpoint critical conservation zones of high biodiversity value and threat. The Moises Bertoni Foundation, a partner of the Conservancy, is helping the Ache indigenous group purchase a 500-acre parcel of land that joins the formerly isolated Arroyo Bandera Ache community with the Mbaracayu Forest Nature Reserve. The land in Paraguay was formerly farmed by colonists who have been reimbursed for improvements they made on the land.</t>
  </si>
  <si>
    <t>Wings of the Americas</t>
  </si>
  <si>
    <t>In 1996 the Conservancy established the Wings of the Americas program, a far-reaching initiative to link bird conservation projects throughout the Western Hemisphere and provide state-of-the-an information customized to bird conservation. Wings of the Americas is made possible by Canon U.S.A., Inc., through its Clean Earth Campaign. In its first year, the program: Continued to expand the Conservancy's migratory bird data base, incorporating data from the North American Breeding Bird Survey and Partners in Flight. Questionnaires on bird occurrences were distributed to partners in seven Central American countries. Held a successful workshop in Panama City, Panama, and laid plans for a follow-up training workshop in Belize in November 1997 to train Central American partners in bird conservation and habitat protection. Initiated a conservation assessment project that will utilize existing data on the distribution of birds at risk in Latin America and the Caribbean in order to identify hotspots of threatened bird species habitat. In partnership with the Conservancy's Central America Program and Costa Rican partner organization Association ANAI, embarked on a two-year study to evaluate how neotropical birds utilize organically grown cacao plantations in Costa Rica's Talamanca-Caribbean Biological Corridor. Initiated its first "model linkage" project by linking migratory and resident bird conservation and cooperative efforts between the Ohio chapter and Programme for Belize.</t>
  </si>
  <si>
    <t>The Good-Neighbor Policy</t>
  </si>
  <si>
    <t>High on the western slope of the Rockies, in northern Colorado, lies one of North America's ecological jewels: the Yampa River Valley. A spectacular landscape of cottonwood forests and verdant hay meadows, cleaved by the sinuous bends of the river itself, the Yampa Valley seems to me somehow timeless, authentic and untouched-a vision of what much of the West must once have looked like. Sadly, unspoiled river valleys like the Yampa are getting harder and harder to find. Indeed, the two things that define this place-its free flowing waterways and century-old ranching culture become exceedingly rare commodities in the American West every bit as endangered as endangered species. Conserving the important valleys that do survive, like the Yampa, is therefore a top conservation priority. Last year I went out to the Yampa to discuss these issues with a handful of local ranchers and other residents. We met at the Conservancy's historic Carpenter Ranch near Hayden, a town molded by the old pioneering spirit. Until recently, Hayden was a quiet western community, still a world away from the thriving ski resort of Steamboat Springs a half-hour upstream. Now that has all changed as the Yampa River corridor and Routt County are facing some of the most intensive residential growth in the American West.</t>
  </si>
  <si>
    <t>Oregon</t>
  </si>
  <si>
    <t>The Oregon chapter successfully completed its three-year Forever Oregon campaign, raising more than $8.5 million in cash and gifts of land. Six new preserves and three expanded preserves were funded by the campaign. Forever Oregon also raised $3 million for ecological restoration and for science and stewardship endowments. Kingston Prairie Preserve is the best native prairie remnant in the central Willamette Valley. This new 128-acre preserve hosts three rare plants and nesting habitat for declining populations of songbirds, including the western meadowlark, Oregons state bird. Lower Table Rock Preserve, a popular preserve renowned for early spring wildflowers, was expanded by 193 acres. The chapter seeks a private conservation buyer to purchase an additional 6S acres. A new trailhead and visitor facilities will be built on a portion of the preserve conveyed to the Bureau of Land Management. At Sycan Marsh Preserve, the newly completed Jim Castles Applied Research Station will host research on wetland restoration and outreach to conservation partners throughout the Klamath Basin. Extensively restored marshlands are attracting increasing numbers of migrating waterfowl, including 10,000 tundra swans last spring. The chapter conducted controlled burns in research plots at five pre- serves across the state, the most ever in a single year. Preliminary results show native species rejuvenating in increased numbers.</t>
  </si>
  <si>
    <t>Major Programs - Central America</t>
  </si>
  <si>
    <t>The presidents of Panama and Colombia signed a joint agreement to strengthn protection efforts in the Darien/Choco region shared by both countries. With the help of its partner organizations, the Conservancy will conduct biological inventories of the region to identify areas of highest conservation concern. Through PROARCA, a three-nation alliance has been formed to protect a system of coastal and marine areas in the Gulf of Honduras. The alliance's priorities include promoting sustainable development altneratives for local residents and encouraging manatee conservation in the region. The Conservancy is involved in similar partnerships in the trinational Gulf of Fonseca and the inational talamanca/Bocas del Toro areas. After conducting a preliminary study of the area, the Conservancy has initiated a three-year project in the Rio Platano Biosphere Reserve, the oldest one in Central America. In conjunction with its new local partner MOPAWI, activities for this project in Honduras will soon be under way. Conservancy-sponsored training has increased the number of guards to 152 at the 1.8 million-acre Bosawas Reserve in Nicaragua. This volunteer corps, which represents 66 local communities, is responsible for preventing settlement and deforestation by agricultral colonists. With only seven official forest guards being paid by the Nicaraguan government, the protection of the reserve relies heavily on volunteer support.</t>
  </si>
  <si>
    <t>Nebraska</t>
  </si>
  <si>
    <t>Sandhill and whooping cranes, prairie song-birds, freshwater mussels and butterflies will benefit from a 600-acre addition to the Conservancy's string of preserves along the Platte River in south-central Nebraska. The Conservancy has helped protect more than 8,000 acres along this incomparable river on the Great Plains. As a part of a wetland mitigation plan, the Burlington Northern and Santa Fe Railway Company (BNSF) orchestrated the restoration of rare saline wetlands at the Conservancy's Lillie Salt Fork Marsh in eastern Nebraska. BNSF also purchased an additional 80 acres at the preserve, bringing the total to 179 acres. Another thundering herd of bison is expected to arrive at the Conservancy's 55,000-acre Niobrara Valley Preserve. This second herd will help sustain the genetic diversity of bison adapted to the climate and conditions of the Sandhills. A corral is being built, as is a perimeter fence around 12,000 acres of grassland. Fundraising efforts continue to purchase bulls, cows and heifers to stand the herd. The Conservancy helped acquire 452 acres at three marshes in the Rainwater Basin in south-central Nebraska. This vast expanse of swales and ephemeral wetlands sustains millions of ducks and geese during spring migration. Thus far the chapter has helped protect 2,331 acres at 15 sites in the Rainwater Basin.</t>
  </si>
  <si>
    <t>Tennessee</t>
  </si>
  <si>
    <t>Mrs. Marie Dickey Kalman recently donated 452 acres overlooking Shady Valley to the Tennessee chapter. The John R. Dickey Birch Branch Sanctuary, named for Mrs. Kalman's grandfather, contains five important natural communities. Birch Branch is the Conservancy's second preserve in this small community. Based on the success in the Clinch River Valley, the Southern Appalachian Rivers Initiative was launched with the opening of a Chattanooga office. The Conasauga River is the second river included under the initiative. The Clinch and the Conasauga are the two most important rivers in the world for diversity or fish and mussel species. The first 175-acre acquisition at the chapter's new Flat Rock cedar glade preserve near Murfreesboro brings most or the world's remaining Pynes ground-plum population into Conservancy ownership. More than 350 plant species can be found in Tennessee's cedar glades. The Tennessee Caves Initiative completed its analysis or the state's 7,200 caves and identified the 100 most biologically important ones. The Conservancy has begun protection or the top 15 caves. The chapter completed one or the country's first large-scale ecological management plans for a military installation. Arnold Engineering Development Center near Tullahoma contains 34,000 acres or glades, wetlands and hard-wood forests and harbors a number of rare plants, animals and natural communities.</t>
  </si>
  <si>
    <t>Hawaii</t>
  </si>
  <si>
    <t>To help pass one of the country's most progressive pieces of environmental legislation, the Hawaii chapter joined forces with the state's Department of Land and Natural Resources, the U.S. Fish and Wildlife Service, private landowners and concerned scientists. The enacted law provides incentives for private landowners to protect and recover endangered species on their lands. Hawaii is home to one-third of the endangered plants and birds in the United States, with private landowners owning more than half of the remaining habitat these species depend on for their survival. As the leader of a multi-agency partnership, the chapter brought together the U.S. Deputy Secretary of Agriculture, the state's congressional delegation and the governor of Hawaii to launch a statewide public awareness campaign aimed at preventing the influx of alien pests. Results include $1.6 million in the President's budget for brown tree snake prevention and more than $750,000 in federal, county and private funds for control of the weed Miconia. The chapter opened a new office on the island of Hawaii, where the area of remaining native ecosystems is greater than that found on all other Hawaiian islands combined. The chapter's work here will focus on forming partnerships with private landowners and government officials to preserve this legacy.</t>
  </si>
  <si>
    <t>Oklahoma</t>
  </si>
  <si>
    <t>The chapter acquired more than 10 tracts in five high-priority areas. Among these additions are 40 acres at Cucumber Creek Preserve in the Ouachita Mountains and six lots at Twin Cave Preserve in the Ozarks. Through the purchase of 150 acres, the Eucha Nature Preserve now protects an area of high water-quality and endangered cave fish species. Nearly 50 scientific research projects are under way at the Tallgrass Prairie Preserve in the states north-central Flint Hills. The preserve, which protects 37,500 acres, is being studied by scientists from three major universities. It is also an important site for studies on prairie and migratory birds, which are being conducted by the George M. Sutton Avian Research Center. Preserves such as Boehler Seeps, Sandhills and Pontotoc Ridge in south-central Oklahoma serve as living classrooms for students from nearby universities. The chapters Education and Outreach Program expanded to include guided trail hikes for middle school students at the Tall-grass Prairie Preserve. On the trail, students use their five senses to explore the prairie and learn the importance of fire, climate and bison to grassland ecosystems. Workshops for teachers who use the chapters 10-unit interdisciplinary instructional guide continue to be offered through Oklahoma State University and statewide staff development programs.</t>
  </si>
  <si>
    <t>West Virginia</t>
  </si>
  <si>
    <t>As part of the Campaign to Save North Fork Mountain, the chapter completed protection of more than 1,200 acres in West Virginias rugged highlands. The chapter purchased a critical addition to the Panther Knob Preserve as well as 750 acres on Pike Knob, the states last remaining forest of virgin red pine. A donation of conservation land expanded the Morgan Woods Preserve, improved access to the Shale Barren and provided potential habitat for the rare Olympia marble and northern meadowlark butterflies. The 140-acre Head of Roaring property that was donated to the chapter will be sold to a conservation buyer to support stewarship needs on North Fork Mountain. Bordering Roaring Plains and Dolly Sods Wilderness, the mountain property will be protected by a conservation easement. Four matching challenge grants totaling $155,000 were successfully completed to support the chapters campaign and to expand conservation programs throughout the state. With grant funding, the chapter completed a site conservation plan for the rare resources of Altona Marsh Preserve and initiated a Geographic Information System for the Smoke Hole/North Fork Mountain Bioreserve. The chapter launched the West Virginia Corporate Council for the Environment as a way to broaden corporate support for conservation and to expand volunteer opportunities on Conservancy preserves.</t>
  </si>
  <si>
    <t>In the southern Wind River Mountains, the Wyoming chapter received a conservation easement on the 1,600-acre Popo Agie Ranch, further safeguarding the future ecological integrity of this spectacular area. The chapter launched a new ecoregional program in the Black Hills of Wyoming and South Dakota that might well serve as a model for other landscape initiatives with a multi-state geographical focus. Leading the initiative was the purchase of a 2,174-acre ranch within the biologically rich Northern Hills Spring Creek site. The ranch includes more than a mile of Redwater Creek near its confluence with the fabled Sand Creek. A conservation easement with other ranchers in the area could result in the preservation of 12,000 acres of ranchland that contains excellent examples of burr oak/ponderosa forest and tallgrass prairie communities. Near Casper, the chapter received a conservation easement on a 450-acre property from longtime Conservancy supporters Jim and Audrey Bailey. Working with an advisory board composed of local residents and representatives of state and local agencies, the Baileys created the Garden Creek Outdoor Learning Center, which will provide experience-based environmental education opportunities to area students. The chapter conserved 5,856 acres of habitat through land exchange, 8,687 acres through conservation easement donations and 2,163 acres through outright acquisition.</t>
  </si>
  <si>
    <t>Central/Western Chapter</t>
  </si>
  <si>
    <t>The chapters innovative collaboration with Tanglewood Community Nature Center will greatly expand conservation efforts at Frenchman's Bluff Preserve in the region or Coming and Elmira. Plans are being developed to involve local citizens in the creation of a joint trail system, educational materials and community outreach programs. Along eastern Lake Ontario, new elevated boardwalks dedicated by the Conservancy and partners provide ecologically sound access for visitors and are helping to protect a vast and diverse wetland complex. As part of an overall dune restoration plan, an experimental beach grass nursery was launched in partnership with a local farmer. In the French Creek watershed, the most biologically diverse riverine system in the Northeast, the chapter has implemented some 10 nutrient management plans in partnership with farmers. The chapter celebrated completion of the French Creek stream- side restoration project and dedicated a new informational kiosk and entryway to "Gateway Park" in the village of Sherman. In the calcareous fens of Lewis, Oswego, Genesee and Tompkins counties, glorious wetland communities have a main water and nutrient source that comes from groundwater flowing through mineral-rich glacial deposits or glacially scoured limestone bedrock. The chapter began research with university partners to understand the natural processes that maintain these fen communities.</t>
  </si>
  <si>
    <t>Pennsylvania</t>
  </si>
  <si>
    <t>At the John Heinz National Wildlife Refuge at Tinicum, the Pennsylvania chapter protected 55 pivotal acres of critical wetlands, including the largest remaining freshwater tidal marsh in the state and an important urban migratory refuge. Four key acres at Tannersville Cranberry Bog in Monroe County were purchased to provide a trailhead shelter for more than 16,000 schoolchildren and visitors who tour the preserve each year. Stabler Companies Inc. gave the chapter 30 acres at Mt. Bethel Fens, a premier example of calcareous fens in the Northeast and the most significant complex of limestone wetlands left in Pennsylvania. Mt. Bethel Fens has been recognized by botanists as a botanical wonder since the tum of the century. Protecting this globally rare mosaic of plants and natural communities is one of the chapter's top conservation priorities. The chapter protected an additional 943 acres at the Edward Woolman Nature Preserve at Great Marsh in Chester County. This recent transaction in the largest and most biologically diverse inland freshwater marsh in eastern Pennsylvania brings the number of acres protected at Great Marsh to more than 2,400. In conjunction with the Natural Lands Trust, the chapter acquired 175 acres from William Ross in the Rock Springs Serpentine Barrens in Lancaster County.</t>
  </si>
  <si>
    <t>Vermont</t>
  </si>
  <si>
    <t>A portion of the Easts best rich northern hardwood forest was protected with the acquisition of 686 acres on Mother Myrick Mountain in Manchester and Dorset. This joint project with the Vermont Land Trust adds to the 850 acres of this forest under conservation easement on adjacent Equinox Mountain. In central Vermont, the chapter initiated a system of fen preserves to protect the best examples of this wetland community in New England. Other acquisitions include wetlands on the Missisquoi River in Swanton, Mud Creek in Alburg and Little Oller Creek in Ferrisburg. A 358-acre easement at East Creek expanded that protected area to more than 2,600 acres. Thanks to a joint project with The Conservation Fund. the chapter now owns Williams Woods, an old-growth oak forest in Charlotte. The chapters Exotics Swat Team spent hundreds of hours removing invasive water chestnut from East Creek and the Poultney River. Several new volunteer land stewards joined the network along with a new stewardship committee at Black Mountain in Dummerston. The new southern Lake Champlain preserve steward is providing a much-needed local presence and land management in the lower Lake Champlain Valley. A planned giving officer on staff is helping supporters follow through on their deferred giving interests.</t>
  </si>
  <si>
    <t xml:space="preserve">Colorado  </t>
  </si>
  <si>
    <t>The Conservancy completed its most ambitious campaign in Colorado by raising $3.76 million for the Carpenter Ranch/Yampa River Project. The campaign included acquisition of the historic and biologically significant Carpenter Ranch, creation of an education and research center and support for the Conservancy's community-based conservation work on the Yampa River. In southwest Colorado, movie director Oliver Stone donated a conservation easement on his 1,000-acre property near Telluride. The Conservancy also acquired a 351-acre ranch on the San Miguel River, and a longtime supporter donated a valuable trade land in Telluride. In the San Luis Valley, the Conservancy acquired 160 acres at its Mishak Lakes Preserve, which provides essential habitat for the breeding and migration of shorebirds. Three families in northeast Colorado donated a conservation easement on their 4,000-acre property in the Laramie Foothills, one of the most extensive and high-quality foothill ecosystems along the Front Range. Landowners in northwest Colorado donated a 540-acre conservation easement on their guest ranch near Clark, while landowners in the lower Elk River Valley donated an easement on their 350- acre ranch. The Farm Service Agency donated an easement on a 727-acre ranch on the Yampa River prior to selling it to a local ranching family.</t>
  </si>
  <si>
    <t>The Florida chapter helped protect 84,314 acres of conservation land throughout the stale by successfully negotiating $120 million in vitally important acquisition projects. These included lands integral to Everglades restoration, ancient scrub habitat on the Lake Wales Ridge and parcels in the Florida Keys crucial to the long-term survival of neotropical migratory birds. The Conservancy played a key role in ensuring the eighth year of funding for Florida's Preservation 2000 program, which made another $300 million available to acquire environmentally critical lands. The chapter led the Gulf Coastal Plain Ecosystem Partnership, an agreement among public and private landowners encompassing 840,000 acres in northwest Florida and southern Alabama, in initiating projects to protect vast stands of longleaf pine and the area's river and estuary systems. The chapter was instrumental in winning approval of a comprehensive management plan to preserve the coral reefs and rich diversity of species in the Florida Keys National Marine Sanctuary. The chapter also opened the Hawley Education Center at Blowing Rocks Pre- serve, intensified land acquisition efforts in Dade and Palm Beach counties to protect 13,579 acres crucial to Everglades restoration and negotiated the purchase of 2,968 acres of critical ancient scrub habitat on the lake Wales Ridge.</t>
  </si>
  <si>
    <t>South Fork/Shelt Island Chapter</t>
  </si>
  <si>
    <t>In Montauk, the chapter acquired 341 acres known locally as the Sanctuary The largest privately owned property remaining in Montauk, the Sanctuary was purchased on behalf of the New York State Office of Parks, Recreation and Historic Preservation. Composed mainly of wetlands, the Sanctuary provides important habitat for the blue spotted salamander (Ambystoma laterale), the spotted turtle (Clemmys guttuta) and tall thistle (Circium altissi- mum)-all species of special concern in New York state. Its numerous kettlehole wetlands, which were formed by glaciers, provide feeding and resting grounds for many migrating birds. The total protected parkland on Montauk Point now totals some 2,440 acres. The chapter successfully completed a controlled burn at the Montauk County Park. This was the fourth year of a five-year research project aimed at restoring dwindling maritime grasslands through fire management at the park. The chapter purchased the last undeveloped parcel adjacent to the Montauk Mountain Preserve. It stands out as one of the best examples of maritime grasslands and heathlands remaining in the state. In the summer of 1997, the chapter held its most successful annual benefit dinner dance to date. The 13th annual benefit raised more than $200,000 for the Conservancy's work on eastern Long Island.</t>
  </si>
  <si>
    <t>Major Programs - Greater China</t>
  </si>
  <si>
    <t>Although it is among the world's richest nations in terms of natural resources and biodiversity, China ranks second only to Indonesia for the greatest number of threatened mammals and third to Indonesia and Brazil for the greatest number of threatened birds. The Conservancy ha begun to explore ways to aid China in protecting a large area of extraordinary biodiversity in a remote corner of Yunnan Province. The area - four times the size of Yellowstone - is home to nearly 10 percent of the world's bird species and 60 percent of China's medicinal herbs. The uper reaches of four of Southeast Asia's great reivers - the Yangtze, Mekong, Salween, and Iriwaddy - flow through the area, which is also home to many of China's last remaining primary forests. Government and non-government partners have agree on a goal of demonstrating that economic development and environmental protection can be successfully integrated. A major challenge is developing alternative sources of income for this poor region, which is now heavily dependent on unsustainable logging. At risk are some of China's last primary forests, home to threatened and endangered species, such as cloud and snow leopards, the red (lesser) panda, and the Yunnan golden monkey.</t>
  </si>
  <si>
    <t>Major Programs - South Pacific</t>
  </si>
  <si>
    <t>Three years ago, in partnership with local communities and government, the Conservancy helped establish the Arnavon Islands Community Marine Conservation Area to protect the largest nesting population of endangered hawksbill tunics in the world. After the area was closed to the harvesting of turtles and other valuable invertebrates, community members realized that the project's success depended largely on the development of substitute, sustainable sources of income. The Conservancy recommended the development of cooperative deep-slope fisheries LO reduce pressure on the over-harvested reef species. With the support of the U.S. Agency for International Development's Biodiversity Conservation Network, the Conservancy helped build and equip two fishery centers. The fishing operations show great promise, with one center selling more than four tons of fish per month to an exporter in Honiara, the capital of the Solomon Islands. Together with several local and international partner organizations, the Conservancy helped establish the Mahonia Na Dari Conservation and Research Facility at Kimbe Bay in Papua New Guinea. The facility provides conservation and sustainable development research. Education programs for local students aim to provide Kimbe Bay's next generation with the training, tools, and resources they will need to take a leadership role in protecting their natural heritage.</t>
  </si>
  <si>
    <t>Virginia</t>
  </si>
  <si>
    <t>A revolution in public commitment to the environment is under way in rural Russell County, at the heart of the Clinch Valley Bioreserve. Citizens formed the Russell County Vision Forum, which is dedicated to creating a shared vision and a practical plan to guide the county to an economically and ecologically sustainable future. The Conservancy cosponsors the forum with county organizations. The chapter protected an exceptional 10,000-acre natural area in a national forest in western Virginias Highland County. Through an innovative legal agreement mediated by the Conservancy, the property was saved from the threat of natural gas drilling. The agreement safeguards high-elevation habitat for the rare Virginia northern flying squirrel, found at the Conservancy's nearby Laurel Fork Preserve. The headwaters of Bottom Creek near Roanoke are permanently protected by a conservation easement donated by landowners John and Jim Woltz. The 920-acre easement limits development upstream from Bottom Creek Gorge Preserve, home to three rare fish species. In Virginia's rugged southwestern corner lies The Cedars, where thin soils over limestone bedrock support unusual natural communities and 16 kinds of rare plants. The chapter acquired 51 acres in The Cedars and transferred it to public ownership as a State Natural Area Preserve.</t>
  </si>
  <si>
    <t>Arkansas</t>
  </si>
  <si>
    <t>The Arkansas/Oklahoma land Exchange, the largest exchange in U.S. history, protected 185,000 acres of natural lands and 127 sensitive species in the two states. These lands include rivers and forested wetlands in the Ouachita Mountains, a Conservancy "Last Great Place." Field offices in both states contributed to the ecological assessment. In partnership with the U.S. Fish and Wildlife Service (USFWS), the Conservancy acquired 230 acres of significant hardwood forest from Georgia-Pacific and added them to the Overflow National Wildlife Refuge in Ashley County. The tract boasts two communities containing more than 50 woody plant species, including American beech. International Paper, the Arkansas Natural Heritage Commission and the Arkansas chapter signed a cooperative agreement to manage ecologically unique sites on International Paper lands in Arkansas, which total approximately 1 million acres. The goal of this partnership, called the Unique Areas Cooperative Management Program, is to help the corporation protect ecological values. In Arkansas's Big Woods, the Cache and White River national wildlife refuges o gained an additional 2,900 acres of significant hardwood forests as a result of a recent land acquisition by the USFWS. The Conservancy assisted in the acquisition and supported project funding through the Migratory Bird Conservation Commission.</t>
  </si>
  <si>
    <t>In central California the Conservancy brought together a dozen public partners to add 5,000 critical acres, including the Valensin Ranch, to the Cosumnes River Preserve, which now covers 12,000 acres. The Cosumnes watershed supports a rich array of biologically significant natural communities, such as vernal pool grasslands, streamside forests and seasonal and permanent wetlands. ln San Diego County, the Conservancy assembled a wide range of stakeholders, including private landowners, conservation organizations, business associations and government agencies, to draw up a Natural Community Conservation Plan (NCCP) aimed at safeguarding 172,000 acres of coastal sage scrub habitat. To encourage public support for NCCP, the Conservancy created a new, local non-profit organization, The Naturelands Project. The Conservancy used innovative land acquisition techniques and a generous gift of 2,400 acres from the McKesson Corporation to complete the protection of the 30 square-mile Mission Creek watershed. This rugged, biologically rich transition zone between the Mojave and Sonoran deserts features rare desert wetlands and more than 200 plant and animal species. The chapter also completed its Central Coast ecoregional planning process, one of the first plans in the country to use the new procedures outlined in the national Conservancy directive, The Geography of Hope.</t>
  </si>
  <si>
    <t>Missouri</t>
  </si>
  <si>
    <t>The chapter acquired the Broyles tract, 434 acres in the Central Tallgrass Prairie ecoregion of northern Missouri. A preliminary ecological survey indicates the area has great potential for the restoration of tallgrass prairie species. The tract borders the already established Missouri Department of Conservation Pawnee Praire. The addition of 360 acres to Bennett Spring Savanna tripled the size of that preserve and created a contiguous boundary with Bennett Spring State Park. The area is the focus of intensive research on the function of the savanna natural community. To maintain a rich diversity of plant and animal life, a fire crew conducted 21 prescribed bums on Conservancy preserves and other properties throughout the state over a six-week period. The crew's largest burn ever was held on 520 acres at Thorny Mountain Preserve in the Lower Ozarks. In the chapter's Lower Ozarks project, one of the Conservancy's "Last Great Places," an aquatics biologist collected, identified, classified and catalogued invertebrates, fish, algae, mollusks and other aquatic plants and animals at the Chilton Creek Preserve. Breeding bird surveys were conducted and the physical characteristics of the streams and the patterns of water movement in the Chilton Creek watershed were studied.</t>
  </si>
  <si>
    <t>Wisconsin</t>
  </si>
  <si>
    <t>Together with its members, donors, volunteers and conservation partners, the Wisconsin chapter protected 2,386 acres of significant natural lands at 14 locations in the state. It also launched the Tallgrass Prairie and Oak Savanna Initiative to preserve representative examples of the prairies and savannas that once covered more than 2.1 million acres in Wisconsin. The chapter acquired 1,043.58 acres at Caroline Lake in Ashland County from Georgia-Pacific Corporation. Caroline Lake forms the headwaters of the Bad River, which nows into the Kakagon/Bad River Sloughs on Lake Superior. The chapter will work with local partners and resource professionals to devise and implement a management plan for the property that protects the high water quality in the lakes and river. Indigenous leaders from Nicaraguas Bosawas Reserve and the Conservancy's Nicaragua staff spent 10 days learning about natural resource management and visiting projects overseen by the Wisconsin chapter in the Baraboo Hills and the Kakagon/Bad River Sloughs watershed. The visit marked the first half of an informational exchange between Conservancy programs in Wisconsin and Nicaragua. The second phase of the exchange will take place in January 1998 when chapter staff and Bad River Natural Resources staff travel to Bosawas.</t>
  </si>
  <si>
    <t>The chapter advanced the Mackinaw River Project, a community-based undertaking that is a component of the Illinois River Valley Initiative, by acquiring 740 acres of critical streamside habitat. Local farmers urged the Conservancy to acquire this property, which is home to the globally rare ellipse mussel. In southern lllinois, the chapter purchased 442 acres, 123 of which represent old-growth forest. The Sielbeck tract stands out as one of the last remaining high-quality old-growth floodplain forests left in the American Midwest. Today, the species composition of the woods is the same as it was when surveyed in 1807. The Chicago Wilderness project published Chicago Wilderness: An Atlas of Biodiversity, the first of its kind for the Chicago region. This atlas describes the regions plants, animals and natural communities, its geological histories, human impacts on the land and the renowned habitat restoration work conducted by managers and volunteers. At Nachusa Grasslands, volunteers helped remove agricultural drainage tiles to restore the natural flow of water to the soil. This increases wetland habitat for the Blanding's turtle, federally listed as rare. Connecting remnants and increasing the size of wetlands also provides habitat for migratory birds, such as sandhill cranes.</t>
  </si>
  <si>
    <t>South Carolina</t>
  </si>
  <si>
    <t>Through an ambitious collaboration with private and public partners, the chapter protected 9,164 acres on historic Sandy Island, north of Georgetown. The most biologically significant freshwater island on the East Coast, the area supports sensitive wetlands, ancient forests and the endangered red-cockaded woodpecker. As the result of a creative conservation-based development, a 403-acre preserve on Bailey Island in the ACE Basin Bioreserve was donated to the Conservancy. The Bailey Island Preserve lies in the heart of a low-density residential development in which building will be limited to approximately one unit per 21 acres. An endowment by the preserve's donors was established to fund management expenses. The town of Landrum granted a conservation easement to the chapter on its 520-acre watershed. This pristine mountain property lies adjacent to part of the 30,000-acre watershed casement granted by the city of Greenville in 1993. The South Carolina chapter joined with the North Carolina and Georgia chapters to field a seasonal crew to conduct prescribed bums on preserves in the three states. This concentration of regional resources allowed the chapters to conduct prescribed burns on a record number of acres of fire-dependent habitat during the critical spring burning season.</t>
  </si>
  <si>
    <t>Georgia</t>
  </si>
  <si>
    <t>The Georgia chapter received a 1,017-acre land gift from Mrs. John H. Williams, making Shackelford-Williams Bluff the 15th and largest Conservancy preserve in the state. The preserve supports populations of gopher tortoise and Bachman's sparrow as well as several rare plants, including needle palms, wake-robbins and green-fly orchids. The chapter negotiated a purchase plan for 1,148 acres on Cumberland Island. One of the nation's largest barrier islands, Cumberland provides habitat for many rare and threatened species. As Congress appropriates funds. the National Park Service will acquire the property and incorporate it into the existing Cumberland Island National Seashore. The Conservancy joined forces with the Southeastern Cave Conservancy to protect Fricks Cave, at more than 8,000 feet one of the longest caves in the state. It is home to the largest known endangered gray bat population in Georgia and provides habitat for the threatened Tennessee cave salamander. This year the Georgia, North Carolina and South Carolina chapters pooled their resources in a pilot program to hire, train and field a crew to conduct seasonal burns in the three states, burning a total of 973 acres. The Georgia chapter successfully completed a $4 million capital campaign.</t>
  </si>
  <si>
    <t>Connecticut</t>
  </si>
  <si>
    <t>The chapter purchased a 61-acre upland parcel at the Chapman Pond Preserve in East Haddam. This acquisition of the last significant unprotected tract al the site brought the preserve to 490 acres. It also allows the chapter to improve public access for hiking and nature studies. With the acquisition of 37.7 acres and the donation of an 80-acre conservation easement from Marian Bingham, the Burnham Brook Preserve in East Haddam grew to 901 acres. In Redding, 26 acres were added to the Den Preserve bringing the total acreage of the chapter's largest contiguous preserve 1,746 acres. The land abuts property of the Redding land Trust, which contributed $50,000 toward this bargain purchase. The chapter negotiated the purchase of a critical 3.48-acre parcel at Pratt and Post Coves in Deep River. This pristine freshwater marsh provides habitat for a number of state-listed plant species. The chapter conducted or funded 12 separate scientific research projects in the Tidelands of the Connecticut River, one of the Conservancy's "Last Great Places." Research focused on the federally listed short-nose sturgeon, the globally rare Puritan tiger beetle and invasive plant species, as well as on site conservation planning.</t>
  </si>
  <si>
    <t>New Mexico</t>
  </si>
  <si>
    <t>The acquisition of 40 acres of deeded land of the GOS Ranch and a grazing allotment of 35,000 acres from the U.S. Forest Service highlights the Conservancy's efforts in southwest New Mexico. The chapter is now better able to protect the Mimbres River watershed, where is found the world's only remaining population of the Chihuahua chub. Near Silver City, the Conservancy opened its Southwest New Mexico office at the Bear Mountain Guest Ranch. With extensive conservation work going on in the Gila and Mimbres watersheds, office staff will now be able to participate regularly with community members, public and private conservation partners and landowners to accomplish conservation goals for the lands and rivers. The Gila Riparian Preserve provides crucial habitat for migratory neotropical birds as well as for the southwestern willow flycatcher and the Gila trout, both of which are listed by the federal government as endangered. In Albuquerque, the Conservancy hosted the first experts workshop to develop strategies for protecting the Arizona/New Mexico Mountains ecoregion, an area that encompasses the highlands of eastern Arizona and western and central New Mexico. Experts al the workshop included representatives from public agencies and universities.</t>
  </si>
  <si>
    <t>Idaho</t>
  </si>
  <si>
    <t>The Idaho chapter's purchase of the 45 Ranch affects 68,000-acres of grazing allotments and 21 miles of canyon along the Little Owyhee and South Fork Owhyee rivers. The acquisition helps protect one of the healthiest populations of the threatened California bighorn sheep and a variety of important natural communities. With the acquisition of a 1,160-acre parcel, the chapter is helping protect the headwater springs of Birch Creek in central Idaho, along with the largest population of the rare alkali primrose. The Conservancy and the Bureau of Land Management will work cooperatively to manage the property. Near the confluence of the Snake and Salmon rivers in magnificent Hells Canyon, the chapter worked cooperatively to protect two inholdings totaling 315 acres within the 120,000-acre Craig Mountain Wildlife Management Area. The chapter signed a 10-year lease to protect an ancient cedar forest on Moscow Mountain in the Idaho panhandle. The forest boasts trees that are 10 feet in diameter and believed to be more than 1,000 years old. A private landowner's donation of a 285-acre easement along Silver Creek brings conservation in the Silver Creek Valley to 9,500 acres and 32 miles of stream.</t>
  </si>
  <si>
    <t>Nevada</t>
  </si>
  <si>
    <t>A number of previously unknown occurrences of rare plants and natural communities were found as the result of an exhaustive ecological survey of Nellis Air Force Base, an area approximately the size of Connecticut. The Conservancy conducted the four-year project in conjunction with the U.S. Air Force. The Nevada chapter purchased one of the last private holdings on the Jarbidge River, home to the endangered bull trout. Through an innovative partnership with the property's current tenants, the chapter will establish an environmental education and retreat center on the land. The chapter has been working with officials in Clark County to develop a multi-species conservation plan that will preserve more than 200 rare or threatened species that exist amid the glitz and glamour of Las Vegas. With the assistance of the Nevada chapter, an innovative bill was passed through the House of Representatives. The bill proposes that the Bureau of Land Management sell its land that is not environmentally sensitive and use the proceeds to acquire land that is environmentally important. The Conservancy is currently working with a delegation from the Nevada Senate to pass the same bill in the U.S. Senate.</t>
  </si>
  <si>
    <t>Center for Compatible Economic Development</t>
  </si>
  <si>
    <t>A pioneer for new approaches and tools for biodiversity conservation, the Center for Compatible Economic Development (CCED) works with communities to develop businesses, products and land uses that conserve ecosystems, enhance local economies and achieve community goals. CCED also manages the Conservancy's investment in the Virginia Eastern Shore Corporation, a for-profit company that markets Eastern Shore Select food products, including Hayman potatoes, Eastern Shore Selection gift and craft products and Eastern Shore Escapes, nature and heritage-based trips and tours. Pathways, a detailed manual for organizing and managing a community planning process for compatible economic development, is now available from the CCED. It joins the widely praised introduction to compatible development, A Citizens Guide to Achieving a Healthy Community, Economy and Environment. Both publications are available at publication cost from the CCED. Through its Inter-American conservation fellowship program, CCED is working with local Conservancy staff and community leaders in the Clinch Valley of southwestern Virginia, the ACE Basin in South Carolina, the Virginia Eastern Shore, the Florida Keys, the Yampa Valley of Colorado, the northern shore of Lake Huron in Michigan and in other places across the country and around the world.</t>
  </si>
  <si>
    <t>Major Programs - Mexico</t>
  </si>
  <si>
    <t>The Conservancy has launched a program at three Sea of Cortez sites: Loreto National Marine Park, Espiritu Santo Island and Cabo Pulmo National Park. The Conservancy will work with three regional conservation groups-ISLA, GEA and Pronatura, Baja California-to build a regional coalition and establish long-term financial mechanisms to sustain the conservation of this rich marine ecosystem. In Cancun, the Conservancy hosted Conservation Training Week IV, which brought together 420 conservationists from 24 countries and provided opportunities to develop informal links with the Conservancy, its planners and other Mexican conservation organizations. The first-ever comprehensive board strengthening manual published in Spanish was also introduced. With the Instituto de Historia Natural in Chiapas and Pronatura Peninsula de Yucatan, the Conservancy led efforts to protect the Maya Forest region. Existing preserves were expanded: La Encrucijada Biosphere Reserve to 357,824 acres, La Sepultura Biosphere Reserve to 413,421 acres and the Area to 220,121 acres. The Conservancy began a significant transition toward an ecoregional approach to site-based conservation actions. It worked to ensure the sustainable long-term conservation of Mexico's premier protected areas by reducing critical threats and equipping these areas to face future challenges to biodiversity.</t>
  </si>
  <si>
    <t>Iowa</t>
  </si>
  <si>
    <t>The chapter increased its ability to convert biological data on endangered plants, animals and natural communities to Geographic Information Systems (GIS) maps, where data can be layered with other information such as soil type, topography and ownership. With GIS, science and stewardship efforts can be tracked and evaluated, increasing the chapters capacity to conserve Iowa's threatened landscapes. A former Siouxland resident, Anne Aalfs Schaff of Ithaca, N.Y., provided funding for a 240-acre addition to Broken Kettle Grasslands natural area in Plymouth County. This addition increases the size of the preserve to 1,427 acres owned and managed for prairie by the Iowa chapter. The chapter's summer intern program continues to be the core of preserve stewardship activities. Stationed in the field and directed by two field supervisors, 12 interns had a tremendous impact on the management of preserves. In return, interns experienced natural systems management through hands-on experience. An unusually complex land transaction enabled the chapter to protect two significant black-soil prairie remnants in northwest Iowa. The transaction was made possible through the cooperative actions of a federal agency, a county conservation board, a donor, the Conservancy and private landowners.</t>
  </si>
  <si>
    <t>Delaware</t>
  </si>
  <si>
    <t>With the acquisition of two adjacent parcels of land, the Delaware chapter expanded the Middleford North Preserve along the Nanticoke River. A one mile path meanders through the 244-acre addition of riparian forest and freshwater wetlands. The preserve also hosts several rare species and natural communities. Through acquisition, gifts and conservation easements, the chapter protected more than 1,300 acres at four natural areas. Public and private partnerships, along with support from Conservancy members, helped raise more than $2.7 million in funds for land acquisition. At the Milford Neck Preserve, the chapter added significant acreage with the purchase of 509 acres of marsh and nearly two miles of Delaware Bay shoreline. The site is a critical spawning area for horseshoe crabs and migrating shorebirds that stop to rest and refuel on their way to Arctic breeding grounds. Along the Indian River, the Conservancy established and endowed a 560-acre preserve. The site provides a mature forest oasis in an area surrounded by rapidly expanding development. In the past year the total number of acres protected through Conservancy efforts increased from 8,400 to 9,744 acres.</t>
  </si>
  <si>
    <t>North Carolina</t>
  </si>
  <si>
    <t>The chapter had its most successful pre- scribed burning season ever. completing 16 burns that benefited the habitats of 15 globally imperiled species. This success is due in part to a newly formed interstate burn crew that oversees prescribed burns for the Conservancy in North Carolina, South Carolina and Georgia. In late 1996, the chapter purchased 212 acres of the Fodderstack Mountains on behalf of the U.S. Forest Service. The Fodderstacks harbor what may be the best remaining old-growth stand of dwarf pitch pine in the southern Appalachians. Along the North River, the chapter helped protect another stand of ancient trees: a 1,421-acre tract of swamp forest that contains close to 90 acres of apparently virgin bald cypress. The land was transferred to the North Carolina Wildlife Resources Commission. Several new district stewardship offices were established, allowing stewards to focus on land management in the most biologically significant regions of the state. The chapter now has regional stewardship offices in the mountains, northeast coastal plain, the lower Roanoke River floodplain, southeast coastal plain and at Nags Head Woods on the Outer Banks.</t>
  </si>
  <si>
    <t>Long Island Chapter</t>
  </si>
  <si>
    <t>Working in a public-private partnership with local conservationists and New York state officials, the chapter helped the Boy Scouts alleviate a financial deficit and save 147 acres of pitch pine/oak forest in the Pine Barrens. The property provides habitat for several species of special concern, including tiger salamanders (Ambystoma tigrinum), rose coreopsis (Coreopsis rosea) and quill leaf arrowhead (SagiHaria teres). A low-interest loan of $1.86 million from the New York Life Insurance Company aided the purchase. The chapter added two lots to the Meadow Beach Preserve. The purchase was made possible by a generous gift of $25,000 from Donald E. and Joan Axinn. At the Pine Barrens, the chapter successfully completed its first controlled burn. The burn was conducted in cooperation with the New York State Department of Environmental Conservation, the U.S. Fish and Wildlife Service, Suffolk County Parks and the Albany Pine Bush Preserve Commission. The chapter purchased more than 400 acres of globally rare dwarf pine plains on behalf of New York state and acquired 16 gifts of land in the Calverton Ponds and Dwarf Pine Plains Preserves.</t>
  </si>
  <si>
    <t>Texas</t>
  </si>
  <si>
    <t>As part of a rare "sky island" in the Chihuahuan Desert, the Texas chapter is purchasing 32,000 acres of a historic ranch in the Davis Mountains. In addition to creating a 12,000-acre preserve surrounded by private lands protected by conservation easements, the chapter is working with the local community to conserve this natural Texas treasure. At the Clive Runnell's Family Mad Island Marsh Preserve, two wetland creation projects were initiated on former agricultural fields. These sites will provide an additional 184 acres or shallow freshwater wetland habitat for wildlife. The Northeast Mexico Program, in cooperation with the Texas chapter, began conservation work at two critical sites: Cuatro Cienegas, one or the last remaining desert spring complexes in North America; and the Laguna Madre on Mexico's Gulf Coast, which encompasses 2,000 acres of crucial bird habitat on lands owned by Jorge Martinez. In the Piney Woods, the chapter launched a two-year hardwood restoration project at Sandyland Sanctuary and on lands owned by Temple-Inland, Inc. The project includes restoring 70 acres of slach and loblolly pine plantations to bottom land hardwood forest.</t>
  </si>
  <si>
    <t>Eastern Chapter</t>
  </si>
  <si>
    <t>With the support of tireless volunteers and generous donors, the Conservancy and the Open Space Institute developed and launched a stewardship program for the 4,600-acre Sam's Point Dwarf Pine Ridge Preserve in the Shawangunk Mountains. A welcome kiosk, trails and a visitor center offer information about and access to this rare dwarf pitch pine ridge community. As part of the collaborative work with Conservancy chapters in the Adirondacks and Vermont to protect the southern Lake Champlain Valley, the Eastern New York chapter protected 160 acres of farmland bordering the pristine Poultney River. The river is known for its populations of rare freshwater mussels and the Eastern sand darter. In partnership with the town of Wilton, the chapter launched an initiative to protect 3,000 acres as the Wilton Wildlife Preserve and Park in Saratoga County. A spectacular site for preserving and restoring populations of the endangered Karner blue butterfly, this fledgling park was created with a gift of land from Viola and Rohen Opdahl. The park will offer environmental education opportunities and compatible recreation while protecting habitat for the butterflies.</t>
  </si>
  <si>
    <t>New Jersey</t>
  </si>
  <si>
    <t>More than 500 acres of critical habitat were acquired in northern and southern New Jersey, the country's most densely populated state. A ground-breaking partnership with Public Service Electric and Gas Company led to the Conservancy's management of 14,500 acres of Delaware Bayshores habitat in Cape May, Cumberland and Salem counties. These acquisitions include shorebird beach al the new Hand's Landing Preserve, fresh-and saltwater marsh atManumuskin River Preserve and limestone forest at Johnsonburg Swamp Preserve. The chapter expanded Sussex Swamp, a wooded wetland preserve and one of several key holdings in the Great Limestone Valley, a target region for protection. Hundreds of volunteers and more than 100 pro- grams supported the Conservancy's increased presence in all comers of the stale. Dedicated members gave their time indoors and in the field. Thanks to their willingness to pitch in, trails were marked and maintained, many invasive plants were removed from preserves, presentations were made to community groups and mailings were completed. In this spirit of volunteerism, corporate employees from local businesses also rolled up their sleeves to help with numerous projects.</t>
  </si>
  <si>
    <t>Montana</t>
  </si>
  <si>
    <t>On the Rocky Mountain Front, the Conservancy purchased 2,000 deeded acres and a conservation easement on 4,000 acres of wetlands and grizzly bear habitat. This area is the only place in the lower 48 states where grizzlies still venture from the high country onto the prairie, as they once did when Lewis and Clark passed through the region. The Blackleaf Project protects three small fens, a riparian corridor important to mother grizzlies and their cubs, six significant plant species and a reach of stream with native west-slope cutthroat trout. The purchase also enables a fourth-generation ranching family to continue its operations well into the future. More than 10 miles of prime Blackfoot River frontage will soon be in public ownership thanks to a partnership between Plum Creek Timber Company, the Bureau of Land Management (BLM) and the Conservancy. The Montana chapter bought 11,730 acres from the timber company and will exchange the land with the BLM, thus ensuring it will never be subdivided. The Blackfoot River was celebrated in Norman Maclean's book, A River Runs Through It.</t>
  </si>
  <si>
    <t>Washington</t>
  </si>
  <si>
    <t>The Washington chapter received the states largest-ever private donation to conservation in January 1997, when Microsoft co-founder Paul G. Allen made a $5 million challenge grant. For every $2 donated, Allen has pledged to match it with $1. While Allens funds are earmarked for old-growth and native forest in Washington, the remainder will be used primarily to buy and manage other significant lands for the Conservancy's Washington preserve system. The Trillium Corporation donated a 40-acre parcel of mature forestland for addition to the Skagit River Preserve. The Conservancy purchased 52 acres of high-quality bog and forestland adjacent to the Navy's Lake Hancock Natural Area on Whidbey Island. It added 30 acres of shrub-steppe grassland habitat at Barker Mountain, bringing the preserve to 1,049 acres. In addition, it bought 200 acres of historical sharp-tailed grouse habitat in Central Ferry Canyon adjacent to a large state-owned wildlife area. The Klickitat Oaks Preserve gained another 35 acres of oak/conifer woodlands. This acquisition provides a key link with a state-owned natural area.</t>
  </si>
  <si>
    <t>Major Programs - Indonesia</t>
  </si>
  <si>
    <t>The Conservancy helped develop several enterprises in the communities that border Lore Lindu National Park, a 536,000-acre rain forest park in central Sulawesi. Local villagers successfully raised exotic rain forest butterflies and exposed live pupae to butterfly houses in England. PT Torrango, a Conservancy panner and an affiliate of Sobek Adventure Travel, conducted the first whitewater rafting trip down the park's Lariang River. The Conservancy is helping the tour company train local villagers as river guides in an effort to provide an alternative to the illegal harvesting of rattan from the park. These projects will bring much-needed income to local people while they rein-force the economic benefits of preserving the park's extraordinary biodiversity. Komodo National Parks Management Authority and the Conservancy drafted and began to implement a 25-year marine management plan for the park. As a result of increased patrolling and extensive community education, blast fishing declined by 87 percent. The Conservancy helped by increasing the polices participation in patrolling, sponsoring additional patrols and coordinating enforcement efforts.</t>
  </si>
  <si>
    <t>As a model of compatible development, the Virginia Coast Reserve protects water quality and preserves prime farmland. The reserve, which serves as an important buffer for Virginia's barrier islands, is used for sustainable agriculture research as part of the Conservancy's seaside farms protection program. The Coast Guard transferred ownership of a station on Parramore Island to the reserve. Plans are under way to use this extraordinary facility for education and research. The purchase of the Custis Farm serves as a model of compatible residential development that will protect water quality and prime farmland.  A sustainable agriculture research grant from the U.S. Department of Agriculture will fund demonstration plots to raise value-added products for test marketing. A major grant from the James C. Penney Foundation will allow for minority education and community outreach programs. In conjunction with Northampton Economic Forum, the reserve sponsored two job fairs and a job skills workshop and participated in leadership skills training and a community unity celebration on Martin Luther King Day.</t>
  </si>
  <si>
    <t>Major Programs - Japan</t>
  </si>
  <si>
    <t>The Conservancy is an active and visible panner in the U.S.- Japan Common Agenda. This bilateral initiative addresses critical global challenges in fields such as global health, overpopulation, environmental degradation and damage from international disasters. Through the extensive efforts of the Japan program, the Conservancy and its partners now implement more than 20 projects under the environmental initiatives of the Common Agenda, thus making the Conservancy the non-governmental leader in this effort. The Conservancy is currently developing and discussing another 20 proejcts in Asia, the Pacific, Latin America, and the Caribbean. In a unique partnership with the Japanese Ministry of Foreign Affairs, the Conservancy is undertaking a policy-oriented research project on conservaation finance. This three-year project looks at the current relationship between Japan's official development assistance programs and non-governmental organizations and will recommend options for hte next generation of this relationship. This ground-breaking effort is also supported by the John D. and Catherine T. MacArthur Foundation and the United States-Japan Foundation.</t>
  </si>
  <si>
    <t>Ohio</t>
  </si>
  <si>
    <t>The Ohio chapter developed a new strategic plan that describes broad themes and strategies for conservation at the preserve, bioreserve, ecoregional and international levels. In the Darby Creek watershed, the chapter is addressing urban threats through emphasis on land use planning and the promotion of best management practices. At the Edge of Appalachia Preserve in Adams County, the chapter completed a community assessment that will propel, its efforts to promote sustainable development projects and to foster a conservation ethic in the community. In the Oak Openings region, the establishment of a registry program for public and private lands is enabling landowners to become part of a community-wide effort to protect this rare ecosystem. In addition to funding work beyond Ohios borders through the Global Priorities Program, the chapter took the lead in the Wings of the Americas program by establishing the first site-to-site link between Ohio and Belize. The Conservancy protected 856 acres of Ohios best remaining wetlands, prairies and forests.</t>
  </si>
  <si>
    <t>Louisiana</t>
  </si>
  <si>
    <t>The Louisiana chapter acquired its first longleaf pine savanna preserve, a globally rare habitat type in the West Gulf CoastaI Plain ecoregion. Persimmon Gully Preserve supports the densest known population or ancient longleaf pine trees. An educational center and spectacular boardwalk were completed at Bluebonnet Swamp, a property acquired by the Conservancy and donated to the Baton Rouge Recreational Authority in 1994. 1997 marked the 10th anniversary or the establishment or the chapter. In the past decade, more than 198,000 acres with rich biodiversity have been protected throughout the state. At Barksdale Air Force Base near Shreveport, a thorough biological inventory of thousands or acres was completed. Seventeen rare animals and plants were found. The Mississippi River Alluvial Plain project, a seven-state initiative based in the Louisiana office, is addressing the habitat needs or migratory birds and other far-ranging species. This project raised $500,000 from a variety or private and public sources to reforest priority habitats in this important flyway.</t>
  </si>
  <si>
    <t>In 1957 The Nature Conservancy bought its first parcel of land in the Pocono Mountains. But it wasn't until 35 years later, in 1992, that the Conservancy established a local staff presence there in the form of Bud Cook. "We came 10 this through our own experience," says Cook, former director of the Conservancy's Pennsylvania and New Jersey chapters, of his decision to set up shop in Long Pond, Pa. For one, he says, the size of the main target area-three counties in northeastern Pennsylvania demanded more than just buying land. For large- scale conservation to happen across these jurisdictions." he says, ''we had 10 build a broad base of community support." The Conservancy's conservation goal is preservation of what remains of the glacial wetlands and till barrens, a natural community that exists only on the Pocono Plateau and nearby mountain ridges. ''And to build local support, we had to become accepted as pan of the community."</t>
  </si>
  <si>
    <t>Kentucky</t>
  </si>
  <si>
    <t>In a unique corporate partnership with East Kentucky Power Cooperative, the Kentucky chapter discovered rare wildflowers in power line rights-of-way. Sunny strips under the power lines mimic openings that used to occur naturally after trees fell or were burned out. Protection agreements will ensure the safely for these plans. Westvaco Corporation received the chapters first annual Corporate Council Leadership Award, which honors a corporate leader whose conservation efforts parallel the mission or the Conservancy. The chapter signed a cooperative agreement with Mammoth Cave National Park to produce a fire management plan that will enhance the parks significant above-ground communities. The chapter received the governor's Environmental Excellence Award for Heritage Land Conservation. With the Conservancy's acquisition or Hazel Dell Meadow, Kentuckys only carnivorous plans, the sundew, is now protected. The chapters stewardship volunteer program grew to include a volunteer program assistant and seven new preserve monitors. Volunteers contributed more than 1,000 hours or their time.</t>
  </si>
  <si>
    <t>When Maine's Economic Growth Council called for increasing public lands by 10 percent by the year 2000, the chapter responded by forming the Corporate Conservation Council of Maine. This effort will combine the Conservancy's science-based conservation planning and land acquisition expertise with the business community's commitment to statewide economic and environmental health. Thanks to a challenge grant from L.L. Bean, the council exceeded first-year membership and fundraising goals and supported public education and on-the-ground projects. Other partnerships are yielding excellent results. The Maine Wetlands Protection Coalition allows the Conservancy to work with federal and state conservation agencies and local land trusts to conserve coastal mudflats, salt marshes and upland nesting habitats. The Maine Forest Biodiversity Project continues to be a valuable and productive forum for addressing issues of biodiversity and forest productivity in the north woods of the state. Community-based conservation in Cobscook Bay has shared marine ecosystem research findings with local residents.</t>
  </si>
  <si>
    <t>Alabama</t>
  </si>
  <si>
    <t>The Alabama chapter helped enlarge Grand Bay National Wildlife Refuge by 941 acres. Another 3.000-acre tract in Grand Bay was purchased by Forever Wild. the state's land acquisition program. The chapter, which contributed $15,000 for a survey of the property, will manage the tract in partnership with Forever Wild. The chapter began work on its first five-year strategic plan by identifying more than 180 sites in need of protection. In the 1997 Species Report Card, published by the Conservancy and National Heritage Network, Alabama was second only to Hawaii in species loss, primarily aquatic species. The finding has led many conservation groups and state agencies to focus on protecting Alabama's biodiversity. The Alabama Conservation Easement Act, which was promoted by the Conservancy, was unanimously passed by the Alabama legislature and signed into law by Governor James. The act has generated interest among private property owners in protecting natural areas in Alabama.</t>
  </si>
  <si>
    <t>Lower Talarik Creek is now protected as a result of the Alaska chapters first land acquisition. The creek is an important part of the Lake lliamna-Bristol Bay drainage, an area that is home to tremendous rainbow trout, brown bears, caribou and the worlds largest runs of sockeye salmon. The Conservancy helped establish the Kenai Watershed Forum, a community-based, non-governmental organization of local residents concerned about the Kenai River. The group will implement strategies protect and restore both the watershed and the resources that are critical to the quality of life in the area. The chapter's support of the Pribilof Islands Stewardship Program continued with the donation of a computer to aid fur seal research, GIS mapping and access to the Internet. This innovative program features a camp designed to increase Pribilof Aleut children's understanding of natural sciences and stewardship ethics, and to instill a connection to their island home.</t>
  </si>
  <si>
    <t>Lower Hudson Chapter</t>
  </si>
  <si>
    <t>After a four-year effort, the chapter secured an option to buy an additional 131 acres south of the Neversink Preserve in Orange County on the Neversink River. The purchase will prevent the creation of a sand and gravel mine on the site. The Conservancy also increased outreach, education and biological research in the river's watershed. In addition, the Great Swamp Program in Dutchess County is bringing local, municipal and business leaders together to plan the protection and future of this critical wetland. In Dutchess County the chapter continues to protect the eggs and hatchlings of the threatened Blanding's tunic (Emydoidea blandignii) and is seeking ways to build a strong, viable population. As well as assisting the chapters tunic intern, several interns from New York's High School of Environmental Studies worked on Lower Huron chapter projects under the Conservancy's Conservation Internship Program for Inner-City Youth.</t>
  </si>
  <si>
    <t>Feet on the Ground</t>
  </si>
  <si>
    <t>Sometimes it's an isolated village, accessible by rough road dwindling to an even rougher path. An island with no telephone lines, or a fast-urbanizing mountain village. Or a distant ranch in a sea of fourth-generation ranches. These are the places where we work. Sometimes local residents are welcoming, glad of a conservation presence. Sometimes they're not. Yet, in time, the climate might change, after faces become familiar and the talk becomes neighborly. These are the communities in which we work. Conservancy staff live and work in hundreds of different locations scattered remotely and widely across the United States, Latin America, the Caribbean, Asia and the Pacific. In some cases staff were born the next valley over. Often they uproot families and ties to spearhead conservation work in new territory. In either case, they risk much to make what we call community-based conservation happen.</t>
  </si>
  <si>
    <t>New Hampshire</t>
  </si>
  <si>
    <t>At Great Bay, the Conservancy serves as the lead 'acquisition agent' for the Public-Private Great Bay Resource Protection Partnership. On behalf of the partnership, the chapter purchased three parcels of prime wetlands, totaling 301 acres, and secured a $1 million appropriation to expand the Great Bay National Estuarine Research Reserve. The New Hampshire chapter received the Conservancy's Outstanding Program Progress Award at the 1996 Annual Trustees Meeting for its grassroots campaign to protect the Sheldrick Forest in Wilton. The 3,000-acre Ossipee Pine Barrens is New Hampshire's last surviving pine barrens ecosystem. The chapter purchased a new 232-acre preserve in the town of Freedom and is negotiating to protect as much as 1,200 additional acres. The chapter entered into management agreements with the stale of New Hampshire on two Connecticut River islands that harbor the rare cobblestone tiger beetle.</t>
  </si>
  <si>
    <t>1997 Financial Report</t>
  </si>
  <si>
    <t>The Nature Conservancy observed another record-breaking year thanks to our dedicated members and staff. Membership climbed ever closer to the one million mark, while combined gifts of land and cash reached an all-time high. Most important, more conservation was accomplished without sacrificing our lean program-to-operations-expense ratio (see pie chart below). Positive financial news, however, cannot be license to let down our guard. On the contrary, good financial times ironically have a way of stepping up conservation need. In such prosperous times, suburban sprawl expands and the threat to wildlife habitat increases. As we grow our conservation programs domestically and abroad to meet the burgeoning challenge, we look to these same dedicated members and staff to stay the course and more. We will require creative thinking, efficient management and inventive support to many our success to the next century.</t>
  </si>
  <si>
    <t>The Dakotas</t>
  </si>
  <si>
    <t>In the prairie pothole region of the northern Great Plains, the new Davis Ranch Preserve offers a natural wonderland of 7,000 acres of mixed-grass prairie and more than 200 wetlands. Migratory waterfowl, prairie songbirds such as the Baird's sparrow and the threatened Dakota skipper butterfly inhabit this unique landscape. Critical initiatives in South Dakota include protecting the spring-fed creeks of the northern Black Hills and a cooperative project to conserve pristine Jewel Cave. Targeting the small ecoregion of the Black Hills marks the Conservancy's first significant involvement in this area of the state. The Conservancy bunched Natural Heritage inventories in the Black Hills and the Northern Tallgrass Prairie ecoregions, providing focus for conservation work with private and public landowners and identifying some of the best remaining natural areas in North Dakota and South Dakota.</t>
  </si>
  <si>
    <t>Kansas</t>
  </si>
  <si>
    <t>At Welda Prairie Preserve, the chapter located and marked for scientific study more than 400 or the globally threatened Meads milk-weed. Through conservation efforts at Welda Prairie and surrounding areas, the long-term survival for this imperiled species can be researched and evaluated. New education initiatives at Konza Prairie Research Natural Area were broadened with the addition or an environmental educator and naturalist. A decent program was established in conjunction with "Friends or Konza" to meet increased educational needs. Schoolchildren can now expand their trip to Konza by visiting the new education center, which is part or the recently remodeled historic Dewey Ranch House. The chapter hired a full-time land steward trained in biology to supervise the preservation activities and scientific study at Cheyenne Bottoms Preserve, a wetlands area or international importance.</t>
  </si>
  <si>
    <t>Rhode Island</t>
  </si>
  <si>
    <t>Partnerships allowed the chapter's pace of land acquisition to increase in Rhode Island. Partners include state and local governments, land trusts and the Audubon Society. With the state's Department of Environmental Management the chapter protected land that helped expand the Arcadia Management Area in West Greenwich and Exeter, the Simmons Mill Pond Management Area in Little Compton and a portion of Lonsdale Marsh in Lincoln. In the Queen River watershed, the chapter worked with the Audubon Society in two land transactions. With town governments, the chapter helped expand the Greenways system of parks and trails in Coventry and secured the future of the drinking water supply in Newport. Working with the Block Island Land Trust and the Block Island Conservancy, the chapter acquired seven parcels of land.</t>
  </si>
  <si>
    <t>New York City Chapter</t>
  </si>
  <si>
    <t>Sixteen inner-city students from Manhattan's High School of Environmental Studies worked as summer interns at Conservancy preserves throughout the state and gained first-hand experience with conservation techniques. Environmentalists, business leaders and celebrities enjoyed the first "Great Beginnings" gala, which was held in the Sculpture Garden of the PepsiCo Headquarters. The event raised more than $357,000 for the preservation and protection of New York's "Last Great Places." Working in partnership with local environmental and civic groups, the chapter secured a $100 million commitment from New York state to construct Hudson River Park along the west side of Manhattan. The park will contain several "wildlife islands" designed to invite birds, fish, and marine mammals to return to safe habitats in the Hudson.</t>
  </si>
  <si>
    <t>Indiana</t>
  </si>
  <si>
    <t>The chapter acquired agricultural land at Kankakee Sands in northwestern Indiana to begin an extensive prairie and wetlands restoration. These 7,209 acres represent the largest land acquisition in the chapters history. A $6 million gift from the Indiana-based Lilly Endowment was a catalyst for the transaction. The Kankakee Sands restoration that will begin in 1998 is a priority for the Conservancy's work in the Central Tallgrass Prairie ecoregion. The project connects 16,000 acres in four high-quality natural areas in Illinois and Indiana. In addition to the Lilly Endowment, funding partners include the Indiana Department of Natural Resources, Indiana Heritage Trust program, U.S. Department of Agriculture's Natural Resources Conservation Service and the North American Wetlands Conservation Council.</t>
  </si>
  <si>
    <t>U.S. Virgin Islands</t>
  </si>
  <si>
    <t>Conservation Data Center, developed in conjunction with the University of the Virgin Islands, is completing a terrestrial and marine natural community map of all the Virgin Islands. The center has the most comprehensive and accurate Geographic Information System and conservation data base in the Virgin Islands. Merrill Lynch Corporation donated to the Conservancy 50 acres of a forested hillside above Magens Bay on St. Thomas. The donation of the property is valued at $1.5 million. In the Commonwealth of Dominica, the chapter initiated the first-ever Stewardship Tour Guide training program with 50 Dominican ecotourism guides. Training included ecology and ecosystems, Dominica's flora, fauna and geology, basic first aid, nature interpretation and basic stewardship practices.</t>
  </si>
  <si>
    <t>Mississippi</t>
  </si>
  <si>
    <t>Critical habitat for the sandhill crane was protected when the Mississippi chapter acquired 1,730 acres of wetlands that will be restored as part of a Gulf Coast wetlands mitigation bank. The chapter created the Coonewah Creek Chalk Bluffs Preserve to protect both a calcareous bluff forest and one of the state's rarest plants, the Price's potato-bean. The opinions of local landowners on issues of conservation were compiled as part of a year-long study in the Mississippi Delta. A brokered compromise agreement stopped proposed clear-cutting and developed a long-term management plan for 23,000 acres of mature longleaf pine forest owned by the University of Mississippi.</t>
  </si>
  <si>
    <t>Adopt an Acre Program</t>
  </si>
  <si>
    <t>Celebrating its most successful year to date, this program now protects more than 200,000 acres. This year 51,610 acres were added to protected areas in Belize, Bolivia, Brazil, Costa Rica, Guatemala, Panama, and Paraguay. Thanks to the efforts of nine domestic partners, countless individuals and thousands of schoolchildren, Adopt An Acre is taking great strides in protecting the world's most imperiled rain forests.</t>
  </si>
  <si>
    <t>Chihuahuan Desert.</t>
  </si>
  <si>
    <t>In the Davis Mountains of west Texas, the Conservancy contracted to acquire 32,000 acres of the historic "U Up U Down" Ranch. At the southernmost tip of the Rocky Mountains, the moist, forested mountains are ecologically and evolutionarily isolated from the desert floor from which they rise.</t>
  </si>
  <si>
    <t>Colorado Plateau.</t>
  </si>
  <si>
    <t>The Conservancy helped draw up a Natural Community Conservation Plan in San Diego County aimed at safeguarding 172,000 acres of coastal sage scrub habitat. NCCP is a ground-breaking effort to bridge development and conservation interests in one of the most densely populated areas of the country.</t>
  </si>
  <si>
    <t>Bolivian Forestland.</t>
  </si>
  <si>
    <t>Noel Kempff Mercado National Park was the site of the Conservancy's second Climate Action Project, in which Latin American forest is protected to mitigate carbon release elsewhere. The 2 million-acre expansion was supported by the American Electric Power Company, Pacificorp and British Petroleum.</t>
  </si>
  <si>
    <t>Great Central Valley.</t>
  </si>
  <si>
    <t>In central California, the Conservancy brought together a dozen public partners to add 5,000 critical acres, including the Valensin Ranch, to the Cosumnes River Preserve. Just 18 miles south of Sacramento, the ranch was destined for intense suburban development.</t>
  </si>
  <si>
    <t>Pacific Reefs.</t>
  </si>
  <si>
    <t>With support from the U.S. Agency for International Developments Biodiversity Conservation Network, the Conservancy helped build and equip two deep-slope fishery centers in the South Pacifies Arnavon Islands. The fisheries are intended to reduce pressure on overharvested reef species.</t>
  </si>
  <si>
    <t>Northern Mixed-Grass Prairie.</t>
  </si>
  <si>
    <t>On the plains of North Dakota, the Conservancy protected 7,000 acres of prairie potholes and unplowed native grasslands when it purchased the Davis Ranch, a property that had remained in one family's ownership for more than a century.</t>
  </si>
  <si>
    <t>North Atlantic Coast.</t>
  </si>
  <si>
    <t>At the far eastern tip of Long Island, the Conservancy acquired the largest privately owned property remaining in Montauk. Known locally as the Sanctuary, the 341 acres are pocked with kettlehole wetlands, a sign of glacial times.</t>
  </si>
  <si>
    <t>Yunnan Province, China.</t>
  </si>
  <si>
    <t>In a region encompassing one of China's last remaining primary forests and endangered species such as the red (lesser) panda, the Conservancy began exploring ways to assist in biodiversity protection.</t>
  </si>
  <si>
    <t>Birds of the Western Hemisphere.</t>
  </si>
  <si>
    <t>The Conservancy launched the Wings of the Americas bird conservation program, made possible by Canon U.S.A., Inc., through its Clean Earth Campaign.</t>
  </si>
  <si>
    <t>Mid-Atlantic Coastal Plain.</t>
  </si>
  <si>
    <t>On the most biologically significant freshwater island on the East Coast, the Conservancy protected 9,164 acres of historic Sandy Island, South Carolina.</t>
  </si>
  <si>
    <t>pushing the boundaries: saving nature beyond our borders</t>
  </si>
  <si>
    <t>1996 annual report</t>
  </si>
  <si>
    <t xml:space="preserve">". Six years ago, when I visited the Rio Bravo Conservation and Management Area in northern Belize for the first time, I remember being struck by the unusual stillness of the rain forest. A few birds fluttered high above in the forest canopy and we saw an occasional monkey, but there was little else in the way of wildlife. The cacophony that I have always associated with a healthy Tropical forest was strangely absent. Each year since then, I have returned to this project area, a joint venture between The Nature Conservancy and our local partner, Programme for Belize. And during that span, I have witnessed a remarkable change in the character-and the volume-of these 250,000 acres of jungle. On my last trip, for example, the unmistakable howls of monkeys filled the forest, and primate sightings became so common that they lost all novelty The ornithologists in our group were rewarded with dozens of new species to add to their life lists. We even came upon a set of fresh jaguar tracks, a heartening sign that the forest was healthy enough to sustain is top predator. My observations about the improving condition of Rio Bravo, of course, are purely anecdotal. The Conservancy's ecologists warn me that six years is far too short a period to determine the real long-term trends for this ecosystem-to tell if things truly are getting better. But I have trouble questioning the evidence before my eyes. Rio Bravo today is a different, healthier and more diverse forest than the one I first saw. I take great pride in knowing that The Nature Conservancy's international program has played a major role in helping rejuvenate this wonderful place. I think of the dramatic transformation of the Rio Bravo each time someone asks me why the Conservancy works internationally instead of focusing solely on domestic conservation programs. With so much to do on the home front, some people say, what's the value in working overseas? And with all the cultural, political and economic factors that affect international conservation, what can the Conservancy realistically expect to accomplish? On both counts, the answer is ""plenty."" Not only should the Conservancy be working abroad, but in the international arena we are making a difference for conservation well out of proportion to our investment of time and resources. No one who has visited the Rio Bravo can doubt either its contribution to our biodiversity conservation mission or the relevance of the Conservancy's involvement there. Simply put, this rain forest harbors a diversity of plant and animal life unrivaled by any similar-sized place in the continental United States. If the Conservancy is serious about its biodiversity protection mission-and I know that it is then as conservationists, we should be drawn to important places like the Rio Bravo. I have written before about the biological richness of the tropics, but it is always useful to recollect the sheer scale of plant and animal diversity beyond our borders. For example, the 17,000 islands that constitute Indonesia contain fully 10 percent of the world's plant species, 12 percent of the worlds bird species and as much as 35 percent of its ﬁsh species. Ecuador, a country only slightly larger than Kansas, has almost twice as many amphibians as the entire United States. And tropical forests, which cover only about 7 percent of the Earth's surface, contain at least half and perhaps as much as 90 percent--of all plant and animal species found on the planet. But perhaps more signiﬁcant, the Rio Bravo project reﬂects in microcosm the three central features that characterize the Conservancy's work abroad: tangible results, strong local partnerships and innovative, high-leverage conservation strategies. In my view, these three factors not only account for the Conservancy's past successes internationally, but hold the key to our future accomplishments as well. Over the last year, I am pleased to report, the Conservancy's international programs have made concerted strides in each of these areas. For example, consider some of the measurable results that the Conservancy and its in-country partners have been able to achieve abroad: In Bolivia, the conservancy and our local partner, FAN (Fundación Amigos de la Naturaleza), joined forces to add a 2.2 million-acre tract roughly the size of Yellowstone-to Noel Kempff Mercado National Park. This will more than double the size of this world-renowned reservoir of biodiversity. n In Brazils Pantanal region, home of the world's largest wetland, the Conservancy helped acquire the 66,000-acre Acurizal Ranch, complementing the nearby 81,000-acre Doroche Ranch that we helped purchase in 1995. In Asia, the Conservancy and the governments of the Philippines, Indonesia, Hong Kong, Taiwan and Singapore began discussions aimed at curtailing the use of cyanide in the lucrative live reef ﬁsh trade. Cyanide stuns the ﬁsh for easy harvesting but is destroying the world's most biologically rich coral reefs; we hope to help meet the demand for live ﬁsh by developing ﬁsh-farming projects. In Peru, as part of our effort to conserve the ecological integrity of the 5-million-acre Pacaya-Samiria National Reserve, the Conservancy helped raise and release 22,000 endangered turtles into the waters of the reserve. Turtle-egg poaching had caused populations to plummet in recent years. Impressive as they are, these examples represent only part of the Conservancy's efforts in the international arena. For instance, in the past year we also helped establish a new 75,000-acre nature reserve adjacent to Darién National Park in Pana-ma, and a 52,000-acre reserve next to the Sierra de las Minas Biosphere Reserve in Guatemala. The second key factor in our continued success overseas-partnerships-is a strategy even more powerful in the international sphere than it is in on the domestic front. And although the Conservancy certainly relies on partnerships in our work in the United States, overseas (and particularly in Latin America) our entire conservation approach is predicated on achieving our goals through alliances with local partners. In fact, one of our major goals abroad is to help build strong local institutions that are dedicated to biodiversity conservation. The reasoning behind this strategy is simple. We believe that the challenges are too great for any single organization from the developed world, even The Nature Conservancy, to make a difference on its own for conservation in the developing world. Local people will have to provide the leadership to protect the natural heritage of these countries, and we can best advance that goal by providing these people with training, tools and resources. To that end, every year the Conservancy helps train scores of leaders from nongovernmental organizations in ﬁelds ranging from institution-building and fund raising to biohydrology and eco-logical modeling. In high-priority natural areas around the world, we provide park rangers with desperately needed supplies, equipment and support--necessities like boots, radios, machetes, vehicles and mosquito nets, as well as maps, glob-al-positioning devices and the training to use them. From the island of Komodo in the Indo-Pacific to Hispaniola in the Caribbean, Conservancy scientists and their in-country collaborators are conducting ground-breaking inventory and research work to ensure that good information drives conservation planning, And in places such as Panama and Costa Rica, we have helped establish conservation trust funds, with the revenue going to fund projects administered by local non-proﬁt groups. All of these efforts underscore our commitment to maximize the conservation impact of our investments overseas by concentrating on building the capacity and effectiveness of our local partners. One of the beauties of the Conservancy's partnership strategy, after all, is the inherent lever-age of entering into alliances with other organizations. Whatever control we might lose by entering into conservation partnerships abroad, we more than recoup in expanded reach, in-country expertise and greater acceptance by local communities. I should add that we do not seek leverage purely through partnerships, but also through the conservation projects themselves. Indeed, the international arena provides the Conservancy with numerous opportunities to test innovative, risky and high-return conservation approaches, n In partnership with Fundación Amigos de la Naturaleza, the Conservancy helped expand Bolivia's Noel Kempff Mercado National Park by 333,450 acres. Ultimately, this initiative will more than double the size of the park. The NewHampshirechapterpurchased227acresof forest in Wilton, protecting them from the proposed development. The Sheldrick Forest Preserve represents one of the last stands of high-quality old-growth forest in the East. the Conservation Science Division established a new Conservation Data Center (CDC) in the Canadian province of Alberta. The CDC network now stretches coast to coast in Canada. In BrazilsPantanal-the largest wetland ecosystem in the world the Conservancy purchased the 66,000-acre Acurizal Ranch for partner organization The Ecotropi-ca Foundation. The Conservancygot ""wired for conservation"" with the launch of its new Web site (http://www.tnc.org). In Papua New Guinea, the conservancy teamed up with a North American forest-products company to bid on a timber concession, with the intention of exploring compatible forestry and community development as a means of conserving intact stretches of increasingly threatened forest. With partner Defensores de la Naturaleza, the Conservancy established the 52,000-acre Bocas del Polochic wetland area adjacent to the Sierra de las Minas Biosphere Reserve in Guatemala. The California chapter played an important role in developing the country's ﬁrst Natural Communities Conservation Plan (NCCP), which was launched in Orange County. NCCPS are cooperative programs among government agencies, corporations and conservationists designed to protect habitat before species require federal protection. In the yampa valley, the Colorado chapter purchased the historic Carpenter Ranch, which wìll be operated as a working ranch and used as a research and education facility. The Illinois chapter forged a partnership with landowners along the Mackinaw River and is developing and implementing a comprehensive program to protect the river while preserving the agricultural productivity of the region. The Abita Creek FlatwoodsPreservewascreatedwhen the Louisiana chapter purchased 794 acres, one of the best remaining examples of East Gulf Coastal Plain pine wetlands in southeast Louisiana. n In the southern Wind River Range, the Wyoming chapter purchased the 4,040-acre Walker Ranch, with the intention of reselling it to a ""conservation buyer"" a landowner who will place a conservation easement on the property. particularly in the area of compatible economic development. If successful, we can apply the lessons from these experimental projects to great effect elsewhere, while the lessons from unsuccessful tests serve as salutary reminders of the limits of possibility. Let me give you a couple of examples of international projects that are pushing the boundaries of conservation. In Papua New Guinea, for instance, the Conservancy is teaming up with a North American forest-products company to bid on a timber concession in that country's rich but increasingly threatened rain forests. To some, this may seem counter-intuitive-a conservation group trying to acquire logging rights. But as we see it, this represents our best opportunity for accomplishing lasting conservation in Papua New Guinea. Through this project, we intend to explore the prospects for compatible forestry and community development as a means of conserving signiﬁcant, intact stretches of forest. Keep in mind as well that if the Conservancy does not bid on these concessions, someone else will. Under different management, it is doubtful at best that the long-term health of the environment or the well-being of the people who live in these areas would be high priorities. Meanwhile, our Latin America program has emerged as a world leader in a different yet equally innovative approach to conservation. Working in partnership with latin American nonprofits, North American utility companies, local peoples and government agencies, the Conservancy has brokered two landmark carbon sequestration"" projects: at Rio Bravo in Belize and Noel Kemplf in Bolivia. Designed to take advantage of a mechanism created by the Convention on Climate Change, carbon sequestration projects oﬂer conservationists multiple beneﬁts. First, they can keep large amounts of carbon from entering the atmosphere by conserving large areas of tropical forest that might otherwise be logged. At the same time, these projects provide local communities with income and employment and allow North American utilities to meet their carbon-reduction goals in a competitive, cost-effective manner. These two initiatives, from different ends of the globe, illustrate the role that The Nature Conservancy can and should play internationally They are both experiments, testing new frontiers in conservation and economic development. Both offer the potential for learning lessons that can be transported to other places in the developing world. Perhaps most important, both illustrate the increasingly global character of the challenges to conservation that lie ahead. Even a few years ago, I would have had trouble imagining that the Conservancy would ever jump into the maelstrom of the international timber business or ever help establish a new market in carbon sequestration. But if we have learned anything from our experiences, it is that the threats to bio-diversity do not respect national, regional or international boundaries. If you don't believe me, take a look at your backyard bird feeder. If you live in the eastern half of the United States, it is possible that the migratory songbirds that visit your feeder in the summer spend each winter in Rio Bravo. And if the Conservancy and our partners had not taken direct action to conserve this area, who knows how many of those birds would return every year to the woodlands of the East? Securing these linkages between the North and South is one of the major objectives of the Conservancy's new bird conservation initiative. Draw- ing on the Conservancy's scientiﬁc and technological expertise, our network of partners and our focus on habitat protection, this program will help bridge the gap between bird conservation efforts at home and abroad. In my view, this sort of transnational, integrated approach not only makes good conservation sense, but also illustrates once again the interconnectedness of the natural world. The fact is, nothing so unites the many peoples of the Earth as our common environment. That makes biodiversity conservation neither a national nor a regional issue, but instead a global one: an international imperative. In our international programs in Latin America, the Caribbean and the Asia/Paciﬁc region, The Nature Conservancy has taken up this challenge. Deliberately, strategically and with an eye to results, we are working to conserve key sites abroad where we can make a lasting difference. After all, the rich natural heritage of these places belongs not to the North or the South, to the developed or the developing It belongs to us all. </t>
  </si>
  <si>
    <t>new york</t>
  </si>
  <si>
    <t>Since 1951, the Conservancy has protected more than 282,000 acres of New York's natural heritage. From French Creck in western New York, to the Adirondack Mountains, to the eastern tip of Long lsland, the Conservancy now owns and manages l64 nature preserves encompassing the state's diverse landscapes. Conservancy work is carried out by our six chapter ofﬁces, while statewide program management and fund raising are based in Albany and New York City, respectively. Adirondack Chapter The Adirondack chapter and its partner, the Adirondack Land Trust, were engaged in a wide variety of projects this year. Highlights include: Trail openings at the Silver Lake Preserve, where a new half-mile-long boardwalk passes through a black-spruce tamarack bog, and at Coon Mountain Preserve, whose summit offers spectacular views of the Champlain Valley: Developing a landowner consortium in the 1.5-million-acre northwest quadrant of the Adirondacks to surmount the hurdles to Owning and caring for large tracts of land. A comprehensive ecological inventory of the entire 6-million-acre region to identify the best examples of each of the 100 natural communities that occur here. The transfer of one-and-a-half miles of forested lakeshore on Forked Lake into public ownership, ensuring public access to a main link in the Fulton-to-Saranac canoe route and protecting the south shores of a pristine lake. Lakeshore protection through conservation easements on Upper S. Regis Lake and Lake Champlain, and the purchase of land intended as a gift addition to the states Forest Preserve on Osgood Pond. An effort to create a public park on Lake Champlain for the town of Willsboro, which will add 15 percent to the total accessible public land on the lake. Central and Western New York Chapter Program highlights include: Eastern Lake Ontario Barrier Beach-New elevated boardwalks have provided ecologically sound access for visitors and have helped protect a vast and diverse wetland complex that supports rare or signiﬁcant habitats. Recently, six new dune-access structures along the eastern shore were officially dedicated by the Conservancy, key constituents and government and community partners in northern New York. French Watershed-To date, the chapter has successfully coordinated five B nutrient-management plans for French farms, expanded its watershed outreach program and worked closely with community partners to help strengthen the local economy. Recently. the chapter celebrated completion of the French Creek streamside restoration project and dedication of a kiosk and entryway to "Gateway Park" in the village of sherman. Jefferson County Limestone Barrens-These barrens have globally rare prairie-like natural communities that punctuate the northern New York landscape. In addition to welcoming thousands of visitors to the 1,600-acre Chaumont Barrens Preserve, the chapter helped plan and implement an international scientific research initiative on the entire range of habitats in New York, Ontario and Michigan. The chapter is conducting research on the hydrology of the barrens and on the impact of deer browsing. Initial plans are underway to conduct a biological inventory of the insect community at Chaumont Barrens. Eastern New York Chapter The Eastern New York chapter made dramatic progress on its protection, stewardship and education priorities Shawangunk Ridge-After 26 years of negotiation, the Open Space Institute signed an option agreement to purchase 4,623 acres of the Shawangunk Ridge, a "Last Great Place." The chapter provided funding and negotiation assistance. The Shawangunk Ridge Biodiversity Partnership mapped more than 100,000 acres comprising 20 natural communities. Poultney River-The chapter continued protection efforts in the Southern Champlain Valley in partnership with the Vermont and Adirondack chapters. A gift of more than ﬁve acres expanded the chapters holdings to 565 acres. Containing at least eight rare or endangered species, 3,600 acres are managed according to the newly developed Poultney River Watershed Site Conservation Plan. Albany Pine Bush--The chapter protected 76.4 acres, plus 101 acres transferred to the state, in this 2,300-acre urban preserve, home to 18 rare species. Prescribed ﬁre safely burned 143 acres. Four new trailhead kiosks educated thou-sands of preserve visitors. Lewis A. SawyerPreserve at Mill CreekA new hall-mile boardwalk provides public access and educational and recreational opportunities at this freshwater tidal swamp. Constructed of black locust-an invasive species--harvested from the Albany Pine Bush and rebuilt by dedicated volunteers following the 70-year ﬂood in January, the walk-way acquaints visitors with rare plant communities and abundant bird species. Long Island Chapter The Long Island chapter concentrated its land protection efforts in the Long Island Pine Barrens Preserve this year. As New York state's designated negotiator, the chapter orchestrated contracts on more than $13 million worth of land in the Pine Barrens totaling 1,221 acres in the most ecologically sensitive area of the preserve. These acquisitions consolidate public ownership and management of three key areas. They also provide protection for the aquifer and secure critical wildlife habitat. Part of the Pine Barrens Preservation Plan, which was signed into law in June 1995, the 52,500-acre core preservation area is the focal point for land acquisition. The innovative plan allows for carefully planned development in a surrounding "compatible growth area" and a program to transfer development rights from the ecologically sensitive core preservation area to the outlying compatible growth area. At the chapters ﬂagship preserve at Uplands Farm in Cold Spring Harbor, the Daniel P Davison trail was dedicated. As chairman of the Conservancy's $300 million "Last Great Places" campaign from 1990 to 1995, Davison provided the leadership necessary to complete the largest private conservation fund drive in history: In recognition of his accomplishments, the Conservancy dedicated a nature trail and trailhead in his honor at a ceremony in April. The mile-long trail is open daily for hikers and nature lovers. Lower Hudson Chapter Program highlights include: Neversink River Within one of the "Last Great Places," the chapter ofﬁcially opened the Neversink Preserve in September 1995. Water-quality and invertebrate studies are now under way along the river, and interns have greatly speeded the improvement and maintenance of trails for public enjoyment. The chapter is using Geographical Information Systems (GIS) to create visual spatial models that help identify trends and patterns in the watershed. Great Swamp Program-The program was launched with the hiring of a program director, a position funded through a grant from the U.S. Environmental Protection Agency. The director will represent the Conservancy in the Great Swamp Partnership, a forum in which nonproﬁt organizations and government agencies seek to protect this threatened 4,800-acre freshwater wetland through educational outreach. The program ofﬁce is now equipped with GIS for precise tracking of factors affecting watershed lands. internships stewardship intern was trained in various aspects of land management and preserve maintenance. The Blanding's turtle intern, an internship now in its third year, monitored sting activities of the rare reptile. Seven interns from New York City's High School for Environmental Studies worked for the chapter: four positions were funded through the Conservancy's Conservation Internship Program for Inner-City Youth, and three were funded by the chapter's Morgenthau Preserve. Two of the students in the Inner-City Youth program were returning for a second year. South Fork/Shelter Island Chapter On eastern Long Island, the chapter leveraged its ability to protect the Peconic Bay, a "Last Great Place," by working with local government partners to protect three fragile areas: Big Woods, Southampton–The town of Southampton and the Conservancy joined forces to acquire 87 acres of mature oak, beech and white pine forest on Sebonac Creek, a tidal inlet feeding Scallop Pond in the North Search of Southampton. Several high-quality occurrences of state-rare species such as marsh pink, Bigelov's grasswort and slender blue lag are found there. Accabonac Harbor, East Hampton-In a partnership with the town of East Hampton, the Conservancy purchased approximately two acres at Accabonac Har-bor. Though small, this property is important as a link to adjacent protected areas in one of East Hampton's most scenic and diverse tidal marshes. Long Pond Greenbelt, Southampton the conservancy and Southampton jointly purchased a key 28-acre parcel in the Long Pond Greenbelt. The last large pond-front in-holding in the preserve, the property is home to the globally rare Barrens bluet damselﬂy. It also includes the last remaining 700 feet of vacant shoreline on Crooked Pond. The Long Pond Greenbelt has been identiﬁed as a globally threatened natural community with one of the highest concentrations of rare plants and animals in New York. #</t>
  </si>
  <si>
    <t>asia/pacific programs</t>
  </si>
  <si>
    <t>and the Conservancy, two northern Palauan states are now developing small-scale sportﬁshing industry In Papua New Guinea, the Conservancy successfully inaugurated a program for Strengthening the management capacity of four national NGOS and conducted its ﬁrst NGO workshop focused on annual planning. Support from Japan-In June, the governments of Japan, Palau and the United States signed a tripartite agreement to create a multimillion- more critical than in Asia and the Paciﬁc. The natural resource demands of the world's most populous and fastest growing region are destroying unique and productive ecosystems. To work effectively in this diverse and far-ﬂung region, the Conservancy is developing innovative solutions that cut across country borders, integrate conservation with social and economic goals and foster international cooperation. Combined with a site-based, in-country presence in ﬁve of the world's most biologically diverse island nations -Indonesia, Federaed States of Micronesia, Palau, Solomon Islands and Papua New Guinea-the Conservancy is forging strong partnerships around key regional issues: Sustainable ﬁsheries-The devastating live reef ﬁsh trade now extends over one-third of the globe, from the Maldives in the Indian Ocean to Vanuatu in the South Paciﬁc, threatening many of the most biologically diverse marine habitats known to science. This rapidly expanding industry uses cyanide to capture live ﬁsh. The practice feeds a $l billion-a-year restaurant trade in Hong Kong and southern China while transforming coral reefs into aquatic graveyards. The Conservancy has researched the extent and effect of this trade and worked to heighten awareness of the destructive long-term consequences among governments and regional bodies such as the Asia Paciﬁc Economic Cooperation. In international meetings, the Conservancy has helped initiate dialogue among the ﬁshing industry, mariculture experts, government and non-governmental organizations (NGOs), and has begun work on the regulatory and market reforms necessary to establish more sustainable ﬁsheries. Sustainable forestry -A heavily forested country containing 5 percent of the worlds biological diversity, Papua New Guinea has seen its forestry exports triple during the past 10 years. But poor forestry practices have resulted in a loss of biodiversity and few economic ben-eﬁts for local communities. The Conservancy is collaborating with local and international organizations and businesses and the Papua New Guinea government on several initiatives that could improve the nation's forestry management. The Conservancy's primary focus is the development of a large-scale, for-proﬁt enterprise that would pioneer sustainable forest management techniques to produce and market internationally certiﬁed forest products and beneﬁt local communities. In addition, the Conservancy is coordinating a nationwide discussion among various interest groups to establish a trust fund to provide compensation for lands set aside for conservation purposes. Micronesia) and the Arnazon Islands (Solomon Islands) have earned the reputation as two of the best examples of community-based resource management in the Asia/Paciﬁc region. In Pohnpei, after villagers protested government plans to set up a forest reserve, the Conservancy pioneered a community process to encourage grassroots participation in watershed management and planning. The process, which now enjoys widespread support in Pohnpei, has been completed in three out of ﬁve municipalities and will be expanded to the entire island by 1998. In the Amazon Islands, the Conservancy acted as a catalyst in establishing the regions ﬁrst com-munity-based marine conservation area, which includes important nest-ing beaches for endangered hawksbill turtles. The local management committee provides the only forum for the communities of Posarae, Kia and Waghena to work together toward shared goals for sustainable resource management. This past year, the committee negotiated agreements to establish a ﬁsheries enterpise. Committee members are now recognized as local experts and their advice is being sought by other groups. Institutional development-The Conservancy is committed to strengthening conservation capacity and developing leadership among local partners throughout the Asia/Paciﬁc region. In Palau, the Conservancy helped launch the country's ﬁrst environmental NGO, the Palau Conservation Society. With assistance from the society and the Conservancy, two northern Palauan states are now developing small-scale sportﬁshing industry In Papua New Guinea, the Conservancy successfully inaugurated a pro-gram for Strengthening the management capacity of four national NGOS and conducted its ﬁrst NGO workshop focused on annual planning. Support from Japan-In June, the governments of Japan, Palau and the United States signed a tripartite agreement to create a multimillion- dollar regional center for coral reef conservation in the Republic of Palau. Japanese businesses have continued to provide signiﬁcant support for projects throughout the Paciﬁc as well as for projects in Latin America. The government ofJapan's grant programs supported seven projects conducted by the Conser-vancy and its partners in Asia and the Paciﬁc. #</t>
  </si>
  <si>
    <t>latin/carribean program</t>
  </si>
  <si>
    <t xml:space="preserve">for the past 15 years, the Conservancy has built partnerships with more than 50 like-minded Latin American and Caribbean organizations to protect more than 57 million acres of critical habitat. Because the tropics contain the most biologically diverse regions on the planet, the Conservancy has looked south to places such as Mexico's Yucatán Peninsula, Paraguay's Chaco and the Dominican Republic's Cibao Valley to accomplish its biodiversity protection mission. The Conservancy continues to work with partners to expand protected areas, conduct research, foster community involvement and inﬂuence policy at the highest levels of government. Below are highlights of the Conservancy's and its partners progress in each of the ﬁve regions of the Latin America and Caribbean Division: Andean and Southern Cone Region Bolivia- -Expanded Noel Kemplf National Park by 333,450 acres. This accomplishment of Conservancy partner Fundación Amigos de la Naturaleza is part of a 2.2 mil-lion-acre expansion initiative that, when completed, will more than double the size of the park. I Colombia Halted construction of the proposed Pan-American Highway through the combined efforts of partners Fundación Natura in Colombia and ANCON in Panama. Ecuador-Launched an innovative partnership involving the Conservancy, the Antisana Foundation and Latin America Faculty for Social Studies to examine policy and social issues related to the use and management of resources in the Cayambe-Coca Ecological Reserve. Paraguay-Formed a partnership with the Foundation for the Sustainable Development of the Chaco to encourage the sustainable use of natural resources. Peru-Raised and released 22,000 endangered turtles in the Pacaya-Samiria National Reserve. The Conservancy and partner Pro Naturaleza accomplished this through community-based conservation efforts. Venezuela-Launched a joint conﬂict-resolution training initiative with partner ECONATURA. Brazil Region Brasilia--Provided partners with in-country technical and public policy support for conservation initiatives through the Conservancy ofﬁce in Brasilia I Caatinga-Initiated site selection for a new project in northeastern Brazil. Grande Sertão Veredas National Park -Continued to fund ecological research, community development and park infrastructure needs with a 20-year endowment created by 1992s $2.2 million debt-for-nature swap. Obtained additional funding to expand ongoing community support programs in the region. Guaraqueçaba-Continued programs in preventive health care, ethnobotanical and endangered species research and environmental education. State Governor Jamie Lerner formally inaugurated the 5,200-acre Morato Reserve that the Conservancy helped purchase. Project coordinator Bernadette Lange of partner SPVS received the 1995 Dunning Award. Pantanal--Purchased the 66,000-acre Acurizal Ranch for partner Ecotropica. Serra do Divisor National Park-Continued a socio-ecological assessment that will help develop a long-term management plan for one of the Amazon's most critical areas. Acquired satellite images of the park that led to the creation of a vegetation community map. Identiﬁed ﬁve new in-country bird species. a joint venture with the Texas chapter and developed an initial conservation strategy for two ecosystems: Cuatro Ciénegas and Laguna Madre. Redesigned the $20 million World Bank/Global Environmental Facility Mexico Protected Areas Project by helping Mexicos Environmental Ministry structure a private trust fund for l0 high-priority protected areas. I Expandedtrainingprogramsin collaboration with partners Pronatura, A.C., Fondo Mexicano and the World Wildlife Fund/U.S. More than 80 Mexican conservation organizations received training in strategic planning, fundraising and project management. Selected watersheds in El Triunfo and La Encrucijada Biosphere Reserves to serve as "learning centers" for community-based conservation in Latin America. The Conservancy and partner Instituto de Historia Natural are exploring new ways to involve local constituencies in watershed management. Adopt An Acre Program The program to protect Latin American and Caribbean rain forests had its most successful year to date. Funds raised through the program added a record 37,202 acres to protected areas in Belize, Brazil, Costa Rica, Guatemala, Panama and Paraguay. Total acreage protected under the program reached 173,202. Thanks to the efforts of partner organizations and individuals, especially thousands of school-children, Adopt An Acre continues LO grow and make great strides in protecting the world's imperiled rainforests. </t>
  </si>
  <si>
    <t>Colorado</t>
  </si>
  <si>
    <t>virginia</t>
  </si>
  <si>
    <t>The Virginia chapter made ﬁve land acquisitions, promoted ecologically compatible development, advanced its stewardship eﬂorts and invigorated its volunteer program. Land Acquisition: Purchased 425 acres on the Clinch River at Gray's Island, home to endangered freshwater mussels. The preserve includes a lodge suitable for conferences and nature tourists. I Protected 16 rare species by acquiring 1,000 acres atop Buffalo Mountain, now a State Natural Area Preserve. Acquired 130 acres on the Northwest River through the Virginia Wetlands Restoration Trust Fund, a partnership with the Army Corps of Engineers. D Established the 79-acre South River Preserve, thanks to a donation from Alcoa Corp. of a Shenandoah Valley "wet prairie." Bought the 41-acre Den Creek Preserve near Roanoke. Ecologically Compatible Development: Promoted horse-logging as part of a sustainable forestry initiative in the Clinch Valley. To improve water quality, joined with coal companies and public agencies to facilitate the remaining and cleanup of abandoned mine lands. : Helped the people of rural Russell County develop a vision for their community's sustainable future. Stewardship: Working with conservation partners, led a prescribed burn at The NarroOws--the worlds only site for Peters Mountain mallow--and participated in another prescribed burn of a longleaf pine forest. With volunteers in the lead, built an overlook and an interpretive kiosk at Bottom Creek Gorge. At Cumberland Marsh, added a boardwalk and overlook. Core reserve-Conservancy ownership of Little Cobb Island is now complete with the donation of the remaining two-fifths interest. Litle Cobb is a vital nesting area for thousands of migratory shorebirds. I Bufferlands-Construction under way on the first Seaside Farm to implement appropriate and compatible buffer-land use. The Volgenau Foundation is building a farm cottage to demonstrate sustainable development that protects the core's water quality, reaches important community goals and is economically sound. The house will be used by the foundation and the Conservancy for the Seaside Farm Protection program. Applied research--In a three-year research project, the U.S. Department of Agriculture has awarded the reserve a $228,000 grant to assist farmers in their transition to sustainable agriculture by developing and marketing alternative crops. Education--The Virginia Environmental Endowment funded a project in which elementary students conducted environmental research and made presentations using new computer-aided technology Sustainable development-The Virginia Eastern Shore Corp., a for-proﬁt company created by the Conservancy, launched its "Bed. Breakfast and Biking Weekends." More than 120 riders from the mid-Atlantic region stayed at area B&amp;rBs, enjoyed local seafood and produce and toured farm operations and historic sites. Partneships The Conservancy received a 70,000 grant from the Environmental Protection Agency for migratory bird habitat restoration at the Cape Charles Sustainable Technologies Industrial Park. State, county and local governments are collaborating with the Conservancy to restore native plants for migratory birds</t>
  </si>
  <si>
    <t>conservations mutual fund</t>
  </si>
  <si>
    <t>connect the dots on a map: in Texas, the Lower Rio Grande, Brazoria Palms, Mad and High islands; in Louisiana, Little Pecan Island, bayous Bodcau and PenJchant. The line that emerges is a swath of prime neotropical migratory bird habitat arcing around the western Gulf Coast. From birds-eye view, these wetlands look pretty inviting after a long journey. From the point of view of the National Fish and Wildlife Foundation (NFWP), that's part of the plan. The common denominator for these sites--beyond their link in migratory paths-is that they are Nature Conservancy projects that have received key funding from NFWF (pronounced "niff-wif" in the lingo). But NFWF is not your average funder. "We've actually been described as an aggressive mutual fund for conservation investors," says Amos Eno, NFWFS executive director. Challenged with matching every $l of federal appropriations for conservation with $2 in private funds, this nonproﬁt organization has leveraged its $5 million in direct grants to the Conservancy into a total of $17 million for on-the-ground conservation work. Leverage of this nature means partnerships, and that's what NFWF does best. With each grant approved, a coalition is born: industry, private landowners, universities, government agencies and nonproﬁts all come together in the name of fish, wildlife and plant conservation. At Mad Island, for instance, a NFWF grant brought in a matching grant from Dow U.S.A. as part of a partners included Ducks Unlimited, the North American Wetlands Conservation Council and Clive Runnells, an area landowner. NFWF support hinges on the participation of many partners-hose who, Eno says, "are often set to work against one another."n Beyond its emphasis on migratory songbirds and wetlands, NFWF programs encompass ﬁsheries conservation, wildlife habitat management and conservation education. Fortunately for the Conservancy, there's often overlap in focus and philosophy: Nearly 70 of its projects have received NFWF funding in the past 10 years. NFWF seeks innovative, high-leverage projects that affect ecosystems broadly, such as work along North Carolinas Roanoke River. There, the Conservancy, in cooperation with the Army Corps of Engineers, is using a NFWF grant to develop a schedule for dam releases that mimics natural ﬂoods but also allows for hydroelectric generation. NFWF also aims to bridge conservation projects. Trace the dots of NFWF-funded wetlands projects farther on that map as they branch from the Gulf Coast to Kansas and Lake Huron, to the Chesapeake Bay and Maine. Major North American ﬂyways take shape, and the extent of NFWFS inﬂuence becomes clear.</t>
  </si>
  <si>
    <t>conservation science division</t>
  </si>
  <si>
    <t>CONSERVATION SCIENCE DIVISION the Conservation Science Division focused its attention this year on developing the tools and techniques, such as ecoregional planning and mapping. required to implement the Conservancy's ambitious new vision, "Conservation by Design." Through published reports, conferences and technology, the division reached out to broader and more diverse audiences, expanding partnerships and educating the public on the condition of biodiversity: Highlights include: Launched the NatureServe suite of publications, sponsored by Canon U.S.A., with the ﬁrst edition of "Priorities for Conservation: 1996 Annual Report Card on U.S. Plant and Animal Species." Media coverage of the report brought its ﬁndings to 7 million households. helping to educate both the general public and the conservation community on the current status of more than 20,000 native U.S. species. Instituted a formal relationship with the U.S. Fish and Wildlife Service's Ofﬁce of Endangered Species, which allows information from the Natural Heritage Central Database (NHCD) to be better incorporated in decision-making about federal endangered species. The NHCD contains comprehensive information on the conservation status of imperiled species, ranking them globally, nationally and statewide. Established a new Conservation Data Center in the Canadian province of Alberta. The CDC network now stretches coast to coast in Canada, providing biodiversity information to guide the decisions of conservationists, government agencies, developers and land managers. Expanded site conservation planning capacity across the Conservancy linking ecoregional conservation with on-the-ground action. A landscape ecologist was added to the National Stewardship Team to provide expertise in ecosystem-level conservation. Site conservation planning workshops trained nearly 100 Conservancy staff and agency partners to identify conservation targets, threats and strategies at the sites where they work. Completed ecoregional conservation units map for Latin America and the Caribbean, depicting the distribution of major habitat types within the Conservancy's areas of focus. The map will be used to initiate the Conservancy's ecoregional conservation strategy, selecting priority ecoregions for site-based conservation activities. Established a Conservation Sci-ence presence on the World Wide Web. A central Heritage program home page (http://www. heritage. tnc.org) educates visitors about the Heritage Network and provides direct access to individual Heritage program Web sites. The Conservancys own Web site includes a Scientiﬁc Resource Center that access to data and technical information about the organization's science programs.</t>
  </si>
  <si>
    <t>kentucky</t>
  </si>
  <si>
    <t>July 1995 marked the 20th anniversary of the Kentucky chapter. Begun in 1975 by a dedicated group of volunteers, the chapter was stifled in 1981 and has protected more than 25,000 acres. This year, the chapter completed eight projects, protecting an additional 1,109 acres of critical habitat. Highlights include: The chapter continued to acquire land in the Horse Lick Creek Bioreserve Kentucky's "Last Great Place"-and to improve the total quality of life in the 62-square- mile watershed for plants, animals and human residents. An abandoned one-room school was renovated to serve as an environmental education center. Many school groups have visited the center and ongoing educational opportunities are planned there. The chapter also continued ecological research and water-quality monitoring. Mrs. Lillian Rush donated 200 acres of hemlock, oak and pine forest on Pine Mountain to the chapter. The tract harbors a rare species of goldenrod. Thanks to Mrs. Rush and the Wyoming chapter for their assistance in this transaction. In both spring and fall, the chapter's stewardship staff conducted prescribed burns at four preserves. They also initiated a water-quality study at Cypress Creek and an insect diversity research project at two barrens pre- serves. On 11 volunteer workdays, volunteers removed exotic species, built and repaired trails, cut firebreaks and removed trash, among other assignments. Six of 22 preserves now have a volunteer preserve monitor. The Kentucky Conservators continue to be the strong foundation on which the chapter is formed. This year this group con- tributed more than 45 percent of the chapters annual income.</t>
  </si>
  <si>
    <t>hawaii</t>
  </si>
  <si>
    <t>The Hawaii chapter continued to forge effective partnerships with key government agencies and the private sector, secure new funding and attract conmmunity support for several conservation initiatives. As a member of the East Maui Watershed Partnership, a consortium of six public and private landowners and Maui County, the chapter helped secure $900,000 from state, county and private sources for stewardship of a 100,000-acre natural area that is Maui's primary watershed and a refuge for the largest concentration of endangered forest birds in the nation. Helped the U.S. Fish and Wildlife Service secure $5 million ol a S7 million federal appropriation for its top national land acquisition priority: 5,300 acres of endangered species habitat on the island of Hawaii. In preparationor statewide public-awareness campaign, the chapter co-authored with 14 federal, state and private agencies a bold report, The Silent Invasion, which identiﬁes the alien pest problem as the single greatest threat to Hawaiis economy and environment. Joined forces with govenment agencies, businesses and nonproﬁt organizations to wage "Operation Miconia," the largest mobilization effort in state history to locate and eradicate an invasive alien weed, Waikamoi Preserve, part of the East Maui watershed, which provides more than 60 billion gallons of water for residential and commercial use. Miconia calvescens, the chief threat to Hawaiiš natural areas. Secured a major new grant to expand the Conservancy's work on the island of Hawaii, where the chapter will collaborate with public and private partners to develop compatible economic enterprises that support critical conservation projects.</t>
  </si>
  <si>
    <t>CENTER FOR COMPATIBLE ECONOMIC DEVELOPMENT</t>
  </si>
  <si>
    <t>CENTER FOR Compatible ECONOMIC DEVELOPMENT The Center for Compatible Development (CCED), a new Conservancy operating unit, was established in November 1995 to work with communities to develop businesses, products and land uses that conserve ecosystems, enhance local economies and achieve community goals. ed by Conservancy veterans W. Willam Weeks and L. Gregory Low, the CCED works to: Developexamplesof community-based conservation and compatible development in important ecosystems, placing special emphasis on compatible forestry, agriculture, tourism and residential development efforts. Create and enhance businesses and identify markets that reinforce environmentally responsible production by helping local entrepreneurs plan, capitalize and launch compatible businesses. Communicate the lessons learned by acting as a place for teaching and learning about conservation and compatible development. Highlights of the CCEDS recent initiatives include: Raised $2.7 million in investment capital to launch the Virginia Eastern Shore Sustainable Development Corporation, which has since introduced a popular "Eastern Shore Weekends ecotourism program and farm and gift products. Helped plan and launch and continues to support community-based compatible economic planning eﬂors on Virginias Eastern Shore, in Appalachias Clinch Valley. in South Carolinas ACE Basin, in the Upper Florida Keys and at Michigan's Northern Lake Huron. Continues to work with the Clinch Valley Bioreserve program to develop a "forest conservation bank. Published A Citizen's Guide to Achieving a Healthy Community, Economy and Environment and held introductory workshops for citizen and staff leaders in Virginia and Colorado, with support fromn the U.S. Environmental Protection Agency's Ofﬁce of Sustainable Ecosystems and Communities.</t>
  </si>
  <si>
    <t>indiana</t>
  </si>
  <si>
    <t>The Indiana chapter successfully completed its $7 million capital campaign, "Hoosier Landscapes: Saving Our Last Great Places," exceeding its goal by Sl68,000. The campaign leveraged $l.6 million in public funds as well. Highlights of the campaign: All told, the chapter has acquired 4,603 acres at the eight "Hoosier Landscapes." At FishCreekand BlueRiver, two "Hoosier Landscapes," Conservancy project directors worked with community partners, farmers and landowners to protect the integrity of those systems. By contacting hundreds of landowners and offering Conservancy help, they shared information about sound forestry and farming practices that help protect the watershed and decrease stream bank erosion and river siltation. They also initiated discussions on sustainable development and environmental protection. As a result, the Conservancy acquired 1,715 acres and reforested another 225 acres. In addition, local landowners entered 231 acres as "classified forest and wetlands" under a program of the Indiana Department of Natural Resources. With Conservancy-generated funds, an Ultra-Violet-Light Puriﬁcation System was installed at a wastewater treatment plant that empties into Fish Creek. The Conservancy also helped purchase 20 pieces of conservation tillage equipment that are now used on 3,946 acres of land. Meanwhile protection and stewardship strategies for "Hoosier Landscapes" and other areas of Conservancy interest are being deﬁned through conservation site plans. inventorying of species and monitoring of systems. The chapter was able to accomplish all of this thanks to an active board of trustees and 146 individuals who volunteered more than l,800 hours to manage preserves and service 13,500 members.</t>
  </si>
  <si>
    <t>maryland/DC</t>
  </si>
  <si>
    <t>The Nature Conservancy's Board of Governors voted to change the name of the Mary-and chapter to the Maryland/Dis-rit of Columbia chapter. The new name formally recognizes the support and endorsement the chapter has long received from residents of the District of Columbia. The chapter also: Reached the $8.8 million mark n the $10 million "Campaign for the Chesapeake Rivers," an effort to preserve four pristine tributaries of the Chesapeake Bay. Joined with the Furnace Town Foundation to secure legislative approval of $100,000 in matching funds from a Maryland bond initiative. The funds will be used to design and build a visitors center in historic Furnace Town, adjacent to the Conservancy's Nassawango Creek Preserve. Signed an option to acquire 600 additional acres at Cranesville Swamp. The acquisition will double the size of this western Maryland pre-serve, which harbors one of the most diverse spruce wetlands in the state. Orchestratedalarge-scale planting of 10,000 red spruce seedlings at the Glades Preserve in Garrett County The seedlings will help revegetate the once-forested areas that were logged prior to the Conservancy's acquisition of the property Continued its commitment to preserve ecological diversity beyond state boundaries by providing ﬁnancial resources and staff assistance to the West Virginia chapter. In the spring, the Mary-land/DC chapter assembled a corps of volunteers to help with steward staff and volunteers planted 10,000 red spruce at the Glades Preserve in western Maryland. ship projects at three Conservancy preserves in West Virginia.</t>
  </si>
  <si>
    <t>arizona</t>
  </si>
  <si>
    <t>To date, the Arizona chapter has protected 171,518 acres through its preserves and co- op projects. Last year, the chapter: Completed its first cooperative land acquisition with the U.S. Forest Service, purchasing a 157-acre in-holding in the Prescott National Forest, including a half-mile stretch of the upper Verde River. Six native fish, two of them federally listed as endangered or threatened, now enjoy increased protection.  Added 733 acres of prime riparian and aquatic habitat to the San Pedro Riparian National Conservation Area, within one of the Conservancy's "Last Great Places." By retiring irrigated agriculture on this tract, the Conservancy will reduce stress on the ecosystem and provide more water to improve downstream habitat. Purchased an additional 253 acres along the lower San Pedro River and sold it back into private ownership after establishing a conServation easement, which protects the land from subdivision while allowing continued agricultural uses. The conservation easement will be sold to the Bureau of Land Management to recover ConservanCy costs Celebrated its 30th anniversary and that of the Patagonia-Sonoita Creek Preserve with the opening of a new preserve visitors center. Bade farewell to chapter director Dan Campbell, who left to head the Conservancy's Belize and Jamaica programs, and welcomed Les Corey, former director of the Connecticut chapter. Under Campbells 12-year tenure, chapter membership grew from 5,000 to nearly 22,000; its staff from ll to 50; and the number of preserves in its ownership more than doubled.</t>
  </si>
  <si>
    <t>georgia</t>
  </si>
  <si>
    <t>This year, the Georgia chapter completed red-cockaded woodpecker monitoring at Ft. enning and began a two-year endangered species management plan for the 55,000-acre Ft. Gordon installation. The chapter launched several cooperative projects, including protection and community outreach work along the Altamaha and Conasauga rivers. Other highlights include: Allamaha River Bioreserve--The U.s. Environmental Protection Agency awarded a $250,000 grant to the Conservancy and the Georgia Department of Natural Resources to support the Lower Altamaha River Watershed Demonstration Project, a multipartner effort to develop and implement a systemwide watershed protection plan. A video and brochure, funded by Industrial Developments International, expanded protection efforts and outreach. Conasauga River--The Georgia Tennessee chapters began a cooperative project to protect the 12 federally listed species of the Conasauga River. I Science and stewardship Staff and volunteers conducted seven prescribed burns on 177 acres to promote the regrowth of longleaf pines on five Conservancy preserves. A five-year ecological monitoring plan for the chapter's preserves was completed. The chapter became a partner in the Georgia Plant Conservation Alliance to coordinate protection of threatened plant species. Volunteers-As part of a "Last Great Places" campaign pledge, J.M. donated $25,000 to upgrade the chapter's volunteer program. Now, a volunteer coordinator oversees more than 340 volunteers who annually pro- vide 3,700 hours of service at work parties, special events and Conservancy offices. The chapter started a volunteer preserve monitoring program and initiated the Huber Adopt-A-Preserve program at four preserves.</t>
  </si>
  <si>
    <t>california</t>
  </si>
  <si>
    <t>The California chapter played an important role in developing the country's ﬁrst Natural CommunitiesConservation Plan- a cooperative program among government agencies, corporations and conservationists to set aside large natural areas in order to safeguard threatened and endangered species before they require protection under the Endangered Species Act. In other highlights, the chapter: I Addedmorethan 1,100acresof valuable oak woodlands and grasslands to the Santa Rosa Plateau Ecological Reserve, expanding public recreational opportunities there. Acquired an additional 1,020 acres of the Valensin Ranch, another big step toward purchasing the entire 4,300-acre property in the Cosumnes River watershed. Initiated a major conservation project in the Mt. Lassen foothills region based on an analysis of eco-logically outstanding sites in the Sacramento Valley. Breached a levee at the Cosumnes River Preserve, allowing natural riparian processes to restore acres of forest that would otherwise have had to be laboriously hand-planted. Spearheaded cooperative projects in sustainable farming through an organic rice operation at the Cosumnes River Preserve and orchard management along the Sacramento River, thereby providing foraging grounds for threatened species while supporting local agriculture. Planted 240 acres of trees along the Sacramento River, transforming an unproductive orchard into critical riparian habitat. Later, an endangered yellow-billed cucko0 was seen there, the ﬁrst such sighting in a restored riverside forest. With the U.S. Fish and Wildlife Service, established funding to provide permanent protection for rare vernal pool habitats in the Central Valley.</t>
  </si>
  <si>
    <t>oklahoma</t>
  </si>
  <si>
    <t>The Oklahoma chapter continued to focus on filling in the gaps at preserves: Tallgrass Prairie Preserve acquired a 160-acre inholding with help from the Mildred Andrews Fund; Cucumber Creek Preserve was expanded by 240 acres with financial assistance from the Amoco Foundation; a trade land donation from a friend who wishes to remain anonymous helped add 20 acres to the Pontotoc RidgePreserve; and Twin Cave Preserve grew by one donated tract and the purchase of two tracts. other highlights: The chapter assisted the Oklahoma Department of Wildlife Conservation in the acquisition of 340 acres containing an important Mexican free-tailed bat maternity cave. The U.S. Amy Corps of Engineers joined the Oklahoma Natural Areas Registry Program by signing a voluntary agreement to protect habitat or bald eagles and the Ozark spiderwort along the Arkansas River. Due to drought conditions throughout the Central Plains, the controlled burn program at the Tallgrass Prairie was scaled down after the governor banned all out-side burning. Previously, 17 controlled burns at the preserve had prepared some 15,000 acres for new growth. In the spring, more than 150 bison calves were born on the preserve. Numerous research projects conducted by nearly every major Oklahoma university as well as NASA and energy companies are under way at the Tallgrass Prairie. Studies include those on bison, butterflies, controlled burn research and its effect on vegetation regeneration and restoration of oil- and saltwater-damaged sites</t>
  </si>
  <si>
    <t>utah</t>
  </si>
  <si>
    <t>Provo River-The chapter acquired 52 acres along the Provo River in the upper Heber Valley, thus protecting more than 3,400 feet of river frontage. It also acquired a three-quarter mile stretch of the middle Provo River, which will be managed to preserve the cottonwood-willow community, fishery values and public access. Great Salt Lake Wetlands-The chapter has joined with the Central Utah Project Mitigation Commission, the U.S. Fish and Wildlife Ser- vice and the Bureau of Reclamation to permanently protect key wetlands. The partnership has protected two parcels totaling 315 acres and signed an option on a 132-acre parcel. With funding from the Utah Wetlands Foundation, the chapter expanded its Layton Wetlands Preserve by 280 acres. La Sal Mountains--Colin Fryer of Moab donated a conservation easement to the chapter, thereby protecting 158 acres in the northern La Sals. The easement allows for the continuation of current agricultural activities but prohibits development or subdivision. Land Legacy CampaignThe chapter launched the S7.25 million Utah land legacy campaign, a public/private initiative to preserve 60 of Utah's unique natural areas in conjunction with the state's centennial in 1996. I Deserttortoise mitigation-In February 1996, a Habitat Conser- vation Plan for the desert tortoise was formally approved in Washing- ton County The plan allows both protection of the desert tortoise and future growth of St. George and surrounding cities. A 72-square- mile preserve was created north of St. George.</t>
  </si>
  <si>
    <t>wyoming</t>
  </si>
  <si>
    <t>The Wyoming chapter completed 13 projects and added nearly 25,000 acres to its portfolio of conservation successes this year. In total, the Conservancy has helped safeguard nearly 210,000 acres of important wildlife habitat in Wyoming through a variety of cooperative arrangements with both private landowners and the managers of the vast public lands that lie within the state. In its effort to ensure that Wyoming's spectacular natural heritage passes intact to future generations, the Conservancy attempts to effect conservation at the landscape scale by promoting compatible economic uses of land and developing innovative solutions to the difﬁcult problems that many communities face. Bighorn Mountains-The chapter completed ﬁve additional conservation casements on the east slope LOtaling 12,500 acres. As a result of Conservancy efforts, nearly 50,000 acres of private land in the Bighorns are now being managed to protect important biological values. Southen Wind River Range The chapter purchased the 4,040-acre Walker Ranch near Lander with the intention of reselling it to a "conservation buyer" who will place a conservation easement on the property. The ranch, which lies within the priority Greater Yellowstone Ecosystem, provides critical winter habitat for several native ungulates and supports a number of rare plants. snake river corridor - the chapter accepted an easement conserving 511 acres of the Moulton Ranch in Jackson Hole, which boasts a magniﬁcent example of the increasingly threatened narrow legal cottonwood ﬂoodplain forest.</t>
  </si>
  <si>
    <t>arkansas</t>
  </si>
  <si>
    <t>Signiﬁcant land acquisitions and strong partnerships aid the Arkansas chapter as it continues to achieve conservation success: The Conservancy and Alcoa entered into a conservation and management agreement for the Alcoa Bauxite Natural Areas, a 1,058-acre site providing habitat for the imperiled small-headed pipewort, a candidate for federal listing as endangered. Corporate partner Aromatique contributed $167,414 to the Conservancy through sales of "The Natural State" products, bringing donations to more than $640,000 in three years. Land acquisitions totaling 830 acres expanded eastern Arkansass Cache River refuge, part of the Mississippi River Alluvial Plain project (Big Woods). Reforestation activities continue through partnerships with the National Tree Trust and Global ReLeaf. The chapter purchased an important addition to the 333-acre Lorance Creek Preserve, which will help reduce sedimentation and runoff in the wetland system. A Conservancy assessment of 165,000 acres of private land in the Ouachita Mountains identiﬁed 127 sensitive species and elucidated ecological values. The assessment also assisted decision-makers and Arkansans in a proposed land exchange. A S900,000 bequest from the estate of Edward J. Hess of Horse-shoe Bend-the largest bequest ever received by the chapter-helped the Conservancy establish the Edward J. Hess Endowment. In another planned gift, Hazel Presson of Fort Smith made a record-breaking gift annuity. The chapter surpassed its $230,000 capital campaign goal for acquisition and stewardship at Baker Prairie with help from community leaders and Conservancy supporters.</t>
  </si>
  <si>
    <t>michigan</t>
  </si>
  <si>
    <t>The Michigan chapter expanded seven preserves by a total of 440 acres and continued forging creative new partnerships for conservation and land management. Statewide conservation planning continued, and the chapter collaborated with farming communities and local residents in a farmland and open-space preservation project in southeast Michigan. Other highlights: I The chapter inaugurated the Grand River Fen Preserve with a 130-acre acquisition. This is the ﬁrst step toward protecting the ground-water that feeds a nearby prairie fen-one of the largest and most diverse prairie fens in Michigan. A Point Betsie Preserve, the chapter added 25 acres of coastal dunes, including 330 feet of Lake Michigan shoreline and habitat for the endangered Pitcher's thistle. The chapter launched research of plant, invertebrate and ﬁsh population dynamics in these imperiled marshes. Biodiversity protection and sustainable forestry in the remote Two Hearted River watershed became a focal point for the Eastern Upper Jane E Fnedle Peninsula Partners in Ecosystem Manage-ment, a consortium of timber companies, public agencies and the Conservancy. Phase one of the lves Road Fen restoration project was completed in summer 1995 when one of two old ditches was sandbagged and ﬁlled in (thanks to many volunteers), and the chapter is monitoring vegetation regrowth there. Ford Motor Company donated a bald eagle nesting site and surrounding habitat to the Conservancy. The chapter had been managing the site for 16 years.#</t>
  </si>
  <si>
    <t>massachusetts</t>
  </si>
  <si>
    <t>under the leadership of a newly constituted advisory board, the Massachusetts chapter completed its ﬁrst strategic plan, which will guide the Conservancy's orts in Massachusetts for the next e years. Central strategies include protecting key lands and encourage other organizations and agencies focus on biodiversity conservation their land protection efforts. This year, the chapter protect- more than 1,200 acres of priority habitats valued at $2 lion for a cost of only $l million. highlights includes: Purchasing 110 acres at Stacy Mountain along the Connecticut River, which secured important woodlands, vernal pools and open ledges. Protecting ﬁve parcels of unspoiled habitat in the southern Berkshires, including a keystone 300-acre parcel, and a donation from Carol Tatkon of a house and 40 acres, which will serve as an ofﬁce and community center. Safeguarding 130 acres of valuable wetlands in North Dartmouth that provide habitat for 13 rare species. Advancing key conservation objectives on Tuckernuck Island by helping local landowners form their own land trust. The Massachusetts chapter also furthered conservation in the state through scientiﬁc research and land management by: Leading the ﬁrst prescribed burn on Nashawena lsland in partnership with The Trustees of Reservations. Continuing hydrological studies on Cape Cod to document the relationship between endangered plants and water use by local communities. Using vegetation sampling and computer analysis to better understand natural systems in the southern berkshires</t>
  </si>
  <si>
    <t>south carolina</t>
  </si>
  <si>
    <t>This year the South Carolina chapter acquired 814 acres of habitat in four tracts and protected an additional 1,692 acres by means of conservation easements. Highlights include: Rose Hill and Auldbrass Plantation-Conservation easements at these sites, together with previous easements and the ACE Basin National Wildlife Refuge, which the Conservancy assisted in establishing, will protect more than 9,000 acres in the upper Combahee River watershed. Johns Island Preserve-This 160-acre preserve located in Charleston County includes the globally rare south Atlantic inland maritime forest community. Cliffs at Glassy Preserve This 607-acre mountain tract forms a corridor along the North Pacolet River and tributaries of Green Creek in Greenville County Rare plant species here include yellow lady's slippers, showy orchids, American lily of the valley and Carolina tassel-rue. To encourage healthy development of increasingly rare longleaf pine communities, the chapter conducted prescribed ﬁres at Peachtree Rock Preserve and timber thinning at Washo Reserve. In the seventh season of monitoring loggerhead sea turtle nesting activity on Botany Bay Island, 57 nests containing approximately 6,600 eggs were identiﬁed. Many of these were relocated to make them less vulnerable to tidal overwash, ghost crabs and raccoons. In the ACE Basin Bioreserve, work continued with local community partners to complete the ACE Basin Economic Forums strategic plan. The plan outlines an agenda for implementing land-use planning, nature-based tourism, value-added products and environmental education</t>
  </si>
  <si>
    <t>iowa</t>
  </si>
  <si>
    <t>The lowa chapter dedicated the Stevenson Family Preserve, a 500-acre addition to its ﬂagship Broken Kettle Grasslands in the Loess Hills, the rugged western bluffs that harbor most of the virgin prairie remaining in lowa. The addition creates a breathtaking 2,200-acre tallgrass prairie landscape, owned or managed by the Conservancy. An additional 47-acre acquisition provided a new western lowa headquarters, where a full-time land steward now resides. The chapter also: Successfully negotiated the acquisition of a l00-acre virgin prairie only 30 minutes from Des Moines. A 40-acre tract in the prairie pothole region of northwestern lowa was also protected. Made major strides in stewardship, largely due to the hard work of the 21 students from lowa colleges who made this the largest and most successful internship program ever. Established a state-of-the-art Geographic Information Systems (GIS) lab, a computer system used to create visual spatial models from geographical, geological and statistical data. One of the early beneﬁciaries of this new capability was the lowa River Corridor Project, a public/private partnership that seeks to convert agricultural uses to those more compatible with natural ﬂooding patterns. Completed the ﬁnal year of a four-year scientiﬁc study o neotropical migrant bird species and habitat use as a function of for- est diversity. This unique study will help the chapter provide a solid scientific foundation for its northeast lowa bioreserve activities. #</t>
  </si>
  <si>
    <t>new hampsire</t>
  </si>
  <si>
    <t>This year, in addition to raising more than 1 million for New Hampshire land preservation projects, the New Hampshire chapter increased its membership by l0 percent. Highlights include: Sheldrick Forest Preserve-The chapter raised $550,000 in just eight months to purchase 227 acres of high-quality old-growth forest in Wilton. The effort to preserve Sheldrick Forest received extraordinary grassroots support from local schools, businesses, civic organizations and individuals. Conservancy President John Sawhill helped dedicate the preserve at the chapter's annual meeting in June. Island-The chapter received a conservation easement protecting a 22-acre island in the upper Connecticut River. The islands floodplain forest provides habitat for the endangered cobble- Hart stone tiger beetle Maquipucuna--The chapter completed a successful initiative to support Ecuador's Maquipucuna Reserve, a l0,000-acre cloud forest that provides habitat for many of new hampshires New Hampshire's neotropical migratory birds. In June, the chapter led a trip for 25 members to Maquipucuna and the Galapagos Islands. Inspired by their experience, participants helped the chapter exceed its S15,000 fund-raising goal for Maquipucuna. Great Bay- The chapter is a key member of the Great Bay Focus Group, a public/private partnership working to protect New Hampshire's largest and most complex estuarine system. Acting as a lead agent for the group, the chapter secured a $511,000 grant from the North American Waterfowl Conservation Council to purchase approximately 600 acres at Great Bay</t>
  </si>
  <si>
    <t>alaska</t>
  </si>
  <si>
    <t>The conservation challenges in Alaska are as large as the landscape. The Conservancy accomplishes its mission in the "Great Land" through a balanced, cooperative approach that allows both people and nature to ﬂourish. This year, the Alaska chapter: Continued its campaign to purchase 155 acres at the mouth of Lower Talarik Creek, thereby protecting the biological integrity of an entire 50-square-mile watershed. Signiﬁcant progress was made in the campaign, including donations from the Orvis Company, Miller High Life-Friends of the Field, and many of the individuals, foundations and corporations listed here. Published the Ecotourism Guide for Alaska Native Landowners, to help protect biological resources and promote compatible economic activities on Alaska Native lands, which include some of the most biologically important lands in the state. Facilitated a community forum on the Kenai River watershed to help local residents develop their own ways to ensure protection of this important river resource, the most highly visited river in Alaska. Featured an "eco-tent" at the Conservancy's Second Great Party to Save the Last Great Places, the international beneﬁt held in New York City's Central Park. The Alaska tent included performances by the Nunamta Yupik Eskimo dancers, mask carvers Nick and Marie Charles, and Colonel Norman and Carolyn Vaughan with a dog team and sleds. An "Eco-tour of a lifetime" to Alaska was auctioned off during hotly-competitive bidding.</t>
  </si>
  <si>
    <t>new jersey</t>
  </si>
  <si>
    <t>Much of the New Jersey chapter's continued growth was reflected in the Delaware Bayshores region, where a ground-breaking partnership with Public Service Electric and Gas Company resulted in a contract with the Conservancy to manage 16,000 acres of natural areas owned by the utility company. This Estuary Enhancement Program helps protect critical wetlands and uplands, which include some of the Western Hemispheres most significant staging areas for spring migratory shorebirds. Other highlights include: Milford BluffsPreserve Together, the Conservancy and the New Jersey Natural Lands Trust protect- ed 202 acres of this stretch of bluffs rising high above the Delaware River in Hunterdon County. lts unusual natural red shale cliff/rock outcrop community provides habitat for several plants that are rare in the state, including the green violet and hairy lipfern. Arctic Meadows-Six acres were added to this 57-acre preserve in the Kittatinny's foothills in Sussex County. The preserve is home to the globally rare yellow spring beauty and features a state-imperiled wetland community known as an inland acidic seep. Hirst Ponds Preserve--This pinelands preserve now totals 350 acres, including the recent addition of 25 acres surrounding the vernal ponds, which provide a moist home for the globally imperiled Boykin's lobelia and Hirst's panic grass Volunteer program--Dedicated volunteers contributed many hours of service and continued to enhance the chapter's outreach efforts with an expanded speakers bureau</t>
  </si>
  <si>
    <t>florida</t>
  </si>
  <si>
    <t>The Florida chapter helped protect more than 49,000 acres of biologically signiﬁcant habitat throughout the state by negotiating $l05 million in high-priority land acquisition projects. The chapter also: I Assistedthestateand the South Florida Water Management District in negotiating the purchase of 48,000 acres that will become the Latt Maxcy Kissimmee Prairie State Preserve, saving much of Floridas remaining dry prairie habitat. Facilitated the purchase of 850 acres of scrub, pine ﬂatwoods and wet prairie in Palm Beach County as part of a county project that will eventually protect 11,240 acres of threatened natural area. I Acquired a 9,200-acre tract on Lake George that provides vital habitat for black bears and bald eagles; more than 7,300 acres on the Lake Wales Ridge that protects Floridas ancient scrub ecosystem; and the 183-acre Lake Powell/Camp Helen tract in the panhandle, which shelters a globally imperiled coastal dune lake community: Helped ensure the seventh year of funding for Floridas landmark Preservation 2000 program. More than $2 billion has been set aside for land acquisition since 1990. Crafted a memorandum of understanding with six public and private landowners to develop management strategies for 840,000 acres of imperiled longleaf pine ecosystems in northwest Florida. Conducted critical stewardship and scientiﬁc activities ranging from hydrologic restoration to reintroduction of rare plant species with assistance from more than 1,500 dedicated volunteers statewide.</t>
  </si>
  <si>
    <t>pennsylvania</t>
  </si>
  <si>
    <t>This year the Pennsylvania chapter celebrated its 20th anniversary. In those years, the chapter has experienced tremendous growth--from an all-volunteer effort with 80 members to a staffed program working with more than 34,000 members statewide. The chapter has protected more than 40,000 acres of Pennsylvania most critical habitats some 3,000 acres in the past year alone. This year the chapter: I Added 943 acres to the Edward Woolman Nature Preserve at Great Marsh in Chester County, bringing the total area protected to more than 2,000 acres. Great Marsh is the largest and most biologically diverse inland freshwater marsh in eastern Pennsylvania and an important stopover for migratory birds on the Atlantic Flyway. Protected the ﬁrst tract at Mt. Bethel Fens in Northampton County, one of the best examples of calcareous fens in the northeastern United States and the most signiﬁcant complex of limestone wetlands left in Pennsylvania. Implemented innovative science strategies for the long-term stewardship of its preserves: prescribed burning to regenerate serpentine grasslands and cattle grazing to restore bog turtle habitat. Received a $1.8 million grant under Chester County's Open Space Preservation Partnership Program to acquire new tracts at three Conservancy sites, including two key properties at Goat Hill Serpentine Barrens. Expanded its outreach program in the Poconos by launching a successful summer events program of nature walks and other educational activities.</t>
  </si>
  <si>
    <t>rhode island</t>
  </si>
  <si>
    <t>This year the Rhode Island chapter protected 716 acres in this second most densely populated state. Working with The Champlin Foundations, the Rhode Island Department of Environmental Management and local partners, it completed 14 projects and one new land registry. Highlights include: Two parcels totaling 89 acres were added to the new Grass Pond Preserve, identiﬁed by the Rhode Island Heritage Program as one of the top 10 unprotected natural areas in the state. The 120-acre preserve in Richmond helps form a connector between two larger pre-serves: the 1,800-acre Decoppett Estate and the 2,300-acre Carolina Management Area. The chapter received two major land donations in Charlestown: a 76-acre tract donated by Oliver Hazard of American Fish Culture Company, and Governors Island, a 41-acre coastal barrier beach-home to the endangered piping plover--donated by Ziff Investment Partners. Along the Beaver River in Richmond, the chapter protected 159 acres, including nearly half a mile of river frontage, next to a 56-acre protected area. The chapter also worked with partners to protect land at Great Swamp, the largest freshwater wetland in the state; 148 acres along the Pawcatuck River in Westerly; a larm along the Sakonnet River in Portsmouth; an addition to the Arcadia Management Area in Exeter;, and land purchases in South Kingstown and Block Island that were made possible through the generosity of local residents.</t>
  </si>
  <si>
    <t>wisconsin</t>
  </si>
  <si>
    <t>Together with members, donors, volunteers and conservation partners, the Wisconsin chapter protected 1,232 acres of biologically diverse habitat at ll locations. Highlights include: Barabo0 Hills-A land gift at Pine Hollow provided long-term protection to 69 acres in the Bara-boo Hills, a Wisconsin "Last Great Place." The chapter has protected more than 6,000 acres in the hills, which provide important habitat for forest-interior songbirds. Door County-the chapter initiating at a conservation project at the Kangaroo Lake/Piel Creek com-plex, a mosaic of upland forests with dolomite outcrops, lowland forests, marshes and a stream that provides habitat for the rare Hine's emerald dragonﬂy. Working with two local conservation groups, the Conservancy acquired l17 acres at the site. Stewardship-The chapter was selected as one of three Conservancy programs to receive $5,000 grants from Canon U.S.A. through its sponsorship of "Nature Serve: Science for Conservation Nation-wide." The grant funded a two-day advanced burn workshop designed to upgrade experienced burn crew volunteers to the status of "crew boss." The workshop was led by the Conservancy's national ﬁre ecologist, Ron Myers. Corporate Council-The chapters ﬁrst corporate luncheon, "The Nature of Business and the Busi-ness of Nature," attracted 300 top business men and women in Wisconsin and raised S35,000. John Smale, chair of General Motors' executive committee and a member of the Conservancy's national Board of Governors, was the guest speaker.</t>
  </si>
  <si>
    <t>maine</t>
  </si>
  <si>
    <t>The Maine chapter celebrated its 40th anniversary by establishing new preserves, expanding others, helping conservation partners and working more than ever be fore-through strategic coalitions. Highlights include: Burnt Island in Penobscot Bay became the 104th Maine saltwater island protected through Conservancy action. In tandem, Burnt and the Conservancy's Sheep Island hold the states record for bald eagle nesting longevity and productivity. The Back RiverPreserve protects 260 acres in the heart of some of the eastern seaboard's best water-fowl habitat and one of the largest and most important freshwater tidal ecosystems in the country. Such salt marshes--less than four-tenths of 1 percent of the state's wetland types -are among Maine's rarest ecosystems. An acquisition in the Saco River ﬂoodplain is the second purchase by the Conservancy in this complex mosaic of ﬂood-adapted communities, which include riverwash basins, oxbow ponds, sedge meadows, lakes, fens and swales. The Conservancy's parcels are home to Maine's largest population of a rare sedge called Longs bulrush. Marine ecosystem research and community outreach continue to characterize the chapters long-term work to protect biodiversity-rich Cobscook Bay. The Maine Forest Biodiversity Project, a coalition involving the Conservancy, forest landowners, scientists, state agencies and environmentalists, produced Biodiversity in Maine, an assessment of biodiversity in terrestrial and freshwater habitats. The project also began ﬁeld studies of potential ecological reserve sites in Maine.</t>
  </si>
  <si>
    <t>minnestoa</t>
  </si>
  <si>
    <t>supporters made it possible for the Minnesota chapter to continue its traditional program activities and move forward on implementing the Conservancy's new strategic vision for accomplishing its mission. Highlights for the year include: The chapter researched new possible protection tools (e.g., cluster development, conservation overlays and conservation districts) for planning, zoning and guiding land use in the Cannon Valley Big Woods landscape. I also presented a proposal supporting the use of conservation districts to key townships in the project area. The chapter began planning the protection of the northern tallgrass prairie along ecoregional, rather than geopolitical, boundaries bringing conservationists from Minnesota, North Dakota, South Dakota and Manitoba together to determine how to best preserve biological diversity in this vastly diminished ecosystem. As an experiment in support of sustainable economic development, the chapter sold land adjacent to Bluestem Prairie Preserve to Prairie Restorations, Inc. to develop a compatible native prairie seed production enterprise. The chapter acquired 5,743 acres of ecologically significant land, most of which protects a rare mosaic of four major ecosystems: aspen woodlands, prairies, coniferous forest and peatlands. The chapter coordinated the production of Land Protection Options: A Handbook for Minnesota Landowners, written to aid people in the protection of their privately owned land. n Volunteers contributed more than 9,000 hours of their time, representing more than $101,000 in service</t>
  </si>
  <si>
    <t>missouri</t>
  </si>
  <si>
    <t>The Missouri chapter marked its commitment to long-term studies of the Lower Ozarks Bioreserve by opening an ofﬁce in Van Buren and hiring both a project director and preserves manager. One of the bioreserve ofﬁces ﬁrst achievements was to begin a partnership with the Missouri Department of Conservation on a 100-year study of various management practices in the Ozark woodlands. The Missouri Forest Ecosystem Project is the most comprehensive study to date of Americas interior wood-lands. The chapter's Chilton Creek Preserve will be used as a test site on the effects of prescribed burns. In other highlights, the chapter: Added 14 acres to the Jamerson C. McCormack Loess Mounds Preserve. The mounds are unique, grass-dominated natural communities with sharp-textured hills, intricate ridges and valley matrices. Tripled the size of the Bennett Spring Savanna Preserve by adding 360 acres. The area is the focus of intensive research on the function of the savanna natural community:. Initiated a multistate, multiagency hydrological study of the Nancy B. Altvater Pondberry Preserve. The pondberry is a rare shrub with simple leaves, aromatic foliage and bright red fruits known only from a few scattered sites in the southeastern United States. Continued to purchase and transfer land to the US. Fish and Wildlife Service for the expansion of the Big Muddy National Wildlife Refuge in central Missouri.</t>
  </si>
  <si>
    <t>ohio</t>
  </si>
  <si>
    <t>The Ohio chapter made great strides advancing the Conservancy's conservation agenda throughout the state. Accomplishments include: Big DarbyCreekproject--A progressive ﬁve-year conservation plan that addresses the urban threats to this ecosystem launched the next phase of protection for this 540-square-mile watershed. The chapter continues to be recognized as a leader in partnership development, evidenced by its success in facilitating the work of the Darby Partners. Edge of Appalachia Preserve- The chapter established a local presence at the biologically diverse Edge of Appalachia Preserve. A new office there, staffed by the Conservancy and the Cincinnati Museum of Natural History &amp; Science, will enhance the chapter's efforts to protect this 12,000-acre preserve and surrounding lands. Oak Openingsregion--The Northwest Ohio Program is taking aggressive steps to protect the Oak Openings through land acquisition, land management, partnership development and community outreach. In the spring, developers, planners and politicians attended a symposium initiated by the Conservancy to encourage environmentally compatible land use. Science and stewardship--Using Geographic Information Systems, the Heritage database and partnerships with other conservation organizations, the chapter is ensuring long-term success in protecting Ohios biodiversity. Global priorities--The chapter continues to lead the way in domestic program support of international conservation. A $32,000 grant to Conservancy partner PROMETA helped und community-based conservation in the Tariquia Flora and Fauna National Reserve in Bolivia.</t>
  </si>
  <si>
    <t>NEVADA</t>
  </si>
  <si>
    <t>tHe Nevada chapter made great strides during its first year. Through a partnership with the U.S. Fish and Wildlife Service (USFWS) and the Del Webb Corporation, the chapter began establish- ing two Conservancy preserves that will have world-class visitor education centers: Weishaupt Ranch-The 598-acre ranch lies on the edge of Sullwater Marsh, a critical link in the Pacific Flyway. These wetlands provide a primary migratory, breeding and wintering site for birds such as long-billed dowitchers, white-faced ibis, American avocets, peregrine falcons and bald eagles. Warm springs Oasis Just 60 miles from Las Vegas are 17 warm springs that form the headwaters of the Muddy River. The springs are the sole habitat for the endangered Moapa dace, a small, brightly colored fish that is the only member of its genus. Other highlights include: Merriam's bearpaw poppy-An inventory on the Nellis Air Force Base near Las Vegas uncovered many previously unknown populations of this rare species. A conservation agreement between Nellis commanders and the USFWS paved the way for the plant to be removed from the Endangered Species list. Spring Mountains--A two-year study of this National Recreation Area found 43 plant and 32 animal species that are rare. Based on plant community information and an analysis of the area's biodiversity, the chapter has developed conservation management recommendations. #</t>
  </si>
  <si>
    <t>texas</t>
  </si>
  <si>
    <t>On May 2, the chapter was rewarded for nearly eight years of persistence and commitment to habitat protection in the Texas Hill Country when U.S. Secretary of the Interior Bruce Babbitt and U.S. Fish and Wildlife Service Region lI Director Nancy Kaufman issued an incidental take permit to the city of Austin and Travis County for the Balcones Canyonlands Conservation Plan. Shell Oil Company Foundation contributed $500,000 to the chapter's "Saving the Best of Texas" campaign. The gift will support the Shell coastal conservation Research Program at the Clive Runnells Family Mad Island Marsh Preserve on West Matagorda Bay. The chapter launched the Balon Creek Watershed Protection Initiative for the drainage basin immediately surrounding and upstream from Barton Creek Habi- tat Preserve, outside Austin. The initiative is a collaborative partnership with private and institutional landowners, government agencies and others to shape the watershed's future. The chapter purchased Shamrock Island, formerly a peninsula, and Corpus Christi Bay's only natural island. Shamrock Island has a wide reputation as the premiere colonial bird nesting site on the entire Gulf Coast. In the nesting season, it hosts as many as 10,000 birds, including black skimmers, roseate spoonbills, laughing gulls, royal and sandwich terns, and red- dish, great and snowy egrets. The island's acquisition culminates 10 years of negotiation</t>
  </si>
  <si>
    <t xml:space="preserve">west virginia </t>
  </si>
  <si>
    <t>The West Virginia chapter had a year of tremendous growth and success, with noteworthy achievements in the areas of science, land protection, stewardship and volunteerism: The chapter registered 16 new sites in the Signiﬁcant Natural Areas Registry Program, including 13 sites that offer protection to the federally listed as endangered plant, Harperella. Biologists captured and marked female rattlesnakes at the Panther Knob Preserve to monitor the health of the population. Biologists were concerned that people may be harming the maternity dens of these important reptiles. The Maryland chapter hosted a The Maryland chapter hosted A comprehensive conservation plan was completed for Altona Marsh, a complex and rare West Virginia marl marsh. The plan will provide vital information for future conservation work and for monitoring the Altona Marsh Preserve and adjacent conservation easements. The chapter-completed the ﬁrst phase of its "Campaign to Save North Fork Mountain," resulting in the protection of 432 acres on Bennett Rocks through a conservation easement, and another 750 acres on Pike Knob, which will become the chapter's largest preserve. These globally signiﬁcant properties harbor rare mountain pine barrens, alpine summit communities and the southernmost forests of red pine in North America. The campaign will continue through 1997 in a race to save nearly 1,400 acres of this dwindling high-mountain habitat.</t>
  </si>
  <si>
    <t>idaho</t>
  </si>
  <si>
    <t>The ldaho chapter continued to make great strides in its protection efforts this year. Highlights include: Upper Henry's Fork Project--To restore consistent year-round ﬂows in the upper Henry's Fork River and revive the river's wild ﬁshery, the chapter purchased an additional 175 acre-feet of water, bringing the total acre-feet in Conservancy ownership to 680. Lime Point Property The chapter signed an option to purchase a key 565-acre in-holding in the 120,000-acre Craig Mountain Habitat Management Area in Hells Canyon. Conservation easements--The Conservancy was given three conservation easements totaling 331 acres: two on Silver Creek (150 acres from John and Elizabeth Stevenson and 103 acres from Larry Schoen), and another on Rock Creek near Twin Falls (68 acres from Kevin Guthrie). Silver Creek Preserve Silver Creek Preserve celebrated its 20th anniversary. The Conservancy has expanded protection efforts in the Silver Creek Valley from 480 acres and two miles of stream in 1976, to nearly 9,300 acres and 32 miles of stream today. Neighboring ranchers and farmers who have donated more than 8,000 acres of conservation easements have been a major factor in the preserve's success. Running Creek Ranch-The Conservancy loaned the Hornocker Wildlife institute S650,000 to purchase and protect an in-holding in the Selway-Bitterroot Wilderness, the largest contiguous wilderness in the lower 48 states.</t>
  </si>
  <si>
    <t>NEBRASKA</t>
  </si>
  <si>
    <t>Water, in large measure, has shaped Nebraska. Etching rivers and streams across the plains, gathering in swales, caching in the vast underground High Plains Aquifer, it has had a profound effect on the natural history and biodiversity of the state. The Conservancy is committed to sustaining aquatic systems across Nebraska. Highlights of the Nebraska chapters work include: Jumbo and Pullman Valley Fens The chapter acquired two unusual wetlands lying within a 3,827-acre ranch in the Sandhills. Working with the Sandhills Task Force, a coalition of ranchers and resource managers, the Conservancy plans tO restore the fens and ultimately return them to local ownership through conservation casements. Rainwater Basin-The Conservancy's Platte River/Rainwater Basin Office has helped protect 1,065 acres in seven tracts throughout this wetlands-rich area of south-central Nebraska. The acquisitions are funded in part by the Nebraska Environmental Trust, which administers state lottery earnings. Facus Springs-Three sisters native to western Nebraska helped the Conservancy acquire the 422- acre Facus Springs, which lies virtually in the shadow of historic Chimney Rock and is one of the premier alkaline wetlands in the state. The site, called the Chet and Jane Fliesbach Wildlife Management Area at Facus Springs in honor of the sisters' parents, will be owned and managed by Nebraska Game &amp; Parks Commission.</t>
  </si>
  <si>
    <t>the dakotas</t>
  </si>
  <si>
    <t>The Dakotas chapter expanded its South Dakota tallgrass prairie pornfolio, protected a critical parcel in the Black Hills and initiated a cooperative piping plover project in North Dakota on the Missouri Coteau. The chapter also: Acquired the 160-acre Jacobson Fen, a tallgrass prairie, cattail bullrush marsh complex and muliple fen community, enlarging to 2,080 acres the Crystal Springs Preserve. Protected a pristine, isolated private parcel surrounded by thousands ofaCres of Black Hills National Forest. The tract, which would have been subdivided and developed, consists of open meadow and riparian areas along a fishing stream, with timbered hillsides on the borders. Slate Creek has been transferred to the U.S. Forest Service for management. Initiated the Black Hills Natural Heritage Inventory to document high-quality natural community occurrences in the Black Hills. The cooperative project betwveen the Conservancy and the U.S. Forest Service will create a database that can be used by private developers and government in long-range planning for this sensitive area. Embarked on a cooperative project with the U.S. Fish and Wildlife Service (USFWS) to reduce predation on piping plover nests and young plovers. The research and management work at Conservancy and USFWS sites from central North Dakota to eastern Montana will cOver one-third of the entire Great Plains piping plover population.</t>
  </si>
  <si>
    <t>tennessee</t>
  </si>
  <si>
    <t>This year the Tennessee chapter completed projects in literally every corner of the state, as well as places in between: In eastern Tennessee, the chapter successfully completed 13 projects with eight landowners in the Clinch River Valley. The Environmental Protection Agency, in conjunction with the Tennessee Department of Agriculture, awarded the Conservancy a $369,500 grant to continue work there over the next three years. In central Tennessee, the chapter constructed a steel cave gate to protect a summer colony of federally listed endangered gray bats. The U.S. Fish and Wildlife Service (USFWS) and the Tennessee Department of Wildlife Resources have provided funding for site designs on 10 priority caves. In western Tennessee, the chapter hardwood forests by acquiring 65 acres along the Wolf River and helped partner organizations secure $3,941,000 for acquisition in the Mississippi River Alluvial Plain project. In northeastern Tennessee,the chapter purchased critical mountain bog habitat and began restoration work to help protect the globally rare bog turtle. The USFWS and the Conservancy's Rodney Johnson/Katharine Ordway Stewardship Endowment provided initial funding for restoration work. In southeastern Tennessee, the chapter continued to work with Armold Engineering Development Center on cooperative ecosystem management on the military installation's 40,000 acres. Arnold was the 1996 recipient of the Conservancy's President's Conservation achievement award.</t>
  </si>
  <si>
    <t>connecticut</t>
  </si>
  <si>
    <t>last year the connecticut chapter: Created the new 182-acre Hollenbeck Preserve in Canaan through a bargain sale from Edmund Dean, 10 years after the property was first registered with the Conservancy. Secured a 47-acre conservation easement to create the Masons Island Preserve in Mystic, thanks to a bequest from the late Jess and Marguerite Adkins. Added 12 acres to the Burnham Brook Preserve in East Haddam. Protected 75 acres through conservation easements on Beaver Brook in Lyme. Conducted or funded numerous scientiﬁc research projects across the state, including 12 projects focusing on the Tidelands of the Connecticut River, one of the Conservancy's "Last Great Places." D Published the ﬁrst interpretive trail guide for The Den Preserve in Weston and Redding, thanks to funding from the Anne S. Richardson Foundation and the U.S. Environmental Protection Agency. Continued enhancing grassland habitat au the Sunny Valley Preserve in New Millord and Bridgewater and began wetlands corridor restoration with support from the Iroquois Gas Transmission System's Land Enhancement and Acquisition Fund. Continued its two-decade-old work at the Great Meadows Salt Marsh in Stratford. Thanks to the state's congressional delegation, $2.5 million was included in the 1996 federal budget to conserve additional land at this vital coastal marsh and protect its barrier beach from development.</t>
  </si>
  <si>
    <t>new mexico</t>
  </si>
  <si>
    <t>This year, Myra McCormick gave the New Mexico chapter the 160-acre Bear Mountain Guest Ranch near Silver City. Mrs. McCormick retains a life interest in the guest ranch and will continue operating it as a bed-and-breakfast. The gift was facilitated by Gregory Whitehead of the Whitehead Foundation. The chapter plans to open a southwest office at the ranch in order to better coordinate its conservation efforts in the Gila and Mimbres watersheds. Other highlights: Mimbres River Preserve-Three key tracts were added to the preserve, which now contains 294 acres of land and more than two miles of river. This stretch contains the only remaining habitat in the world for the Chihuahua chub, as well as one of the best remaining populations of the rapidly declining Chiricahua leopard frog Jornada Bat Caves Steel plates were placed over bat guano shafts at the caves by Conservancy staff, volunteers and New Mexico Ranch Properties personnel. Part of the Jornada del Muerto lava flow, the caves are used by millions of Mexican free-tailed bats as nurseries and shelter. Sunk into the caves in the past to mine the guano, the shafts altered the airflow in the caves, thereby disturbing the bats and reducing their numbers. Recent evidence indicates that the bat population is rebounding.</t>
  </si>
  <si>
    <t>north carolina</t>
  </si>
  <si>
    <t>From the rocky peaks of Grandfather Mountain to the ancient dunes in Nags Head Woods. some of North Carolinas most significant natural areas are being preseved through the Conservancy's "Wild North Carolina" campaign-the largest private fund-raising eﬂort for the environment ever undertaken in the state. In March, the North Carolina chapter exceeded the goal of its $15 million capital campaign by raising $15,018,870 in cash donations and $4 million in gifts of land. During the campaign, some 5,000 new members joined the chapter, bringing total membership to more than 22,500. Other highlights: Among the 19 protection projects completed in the state, the chapter acquired 507 acres at Three Top Mountain on behalf of the state of North Carolina, added 178 acres to the Old Dock Savanna Preserve and purchased 295 acres in the Black River ﬂoodplain. Volunteers provided invaluable help to the chapter by assisting with preserve management. In a tremendous group effort to restore native longleaf pine forest, 50 volunteers gathered at the Black River Preserve to plant some 7,000 seedlings. Numerous biologists conducted research projects on chapter preserves, ranging from a study of neotropical migratory birds on the lower Roanoke River ﬂoodplain to a study of the towering sand dunes that shelter the maritime forest at NagsHead Woods.</t>
  </si>
  <si>
    <t>illinois</t>
  </si>
  <si>
    <t>The llinois chapter's work ranged from buying precious land to developing unprecedented partnerships that will ensure the protection of the state's natural heritage. Some of the year's highlights include: In central Illinois, at the Emiquon National Wildlife Refuge, the chapter purchased 802 acres of land crucial to the protection of biodiversity in the Illinois River Valley: The chapter played a central role in protecting 9,500 acres of globally rare sand prairie and savanna and backwater lakes and islands at the former Savanna Army Depot in northwesterm llinois; and with partners protected 19,000 acres at Midewin National Tallgrass Prairie. Chicago Wilderness, inspired and led by the Conservancy, is a collaborative eﬂort among 34 leading organizations. Launched in April 1996, the program will ensure the long-term health of the rich biological diversity of the Chicago region. The chapter forged a partnership with landowners along the Mackinaw River and is developing and implementing a comprehensive program to protect one of llinois's ﬁnest streams while preserving the agricultural productivity of the region. At Indian Boundary Prairies, in south suburban Chicago, the chapter purchased some of the world's ﬁnest black soil tallgrass prairie. At the Cache River Wetlands, the chapter reforested 792 acres to advance its ongoing elforts to re-establish native bottomland hard-wood forests.</t>
  </si>
  <si>
    <t>oregon</t>
  </si>
  <si>
    <t>The Oregon chapter raised more than $4.8 million toward is "Forever Oregon' campaign goal of $5 million. The campaign aims to protect and restore 10 key natural areas throughout Oregon. Membership has grown to 21,500 individual and 73 corporate associates. highlights include: Sharon Fen Preserve-A "quaking fen" is being protect this new 120-acre preserve Ashland, where a remote lake is covered by floating vegetation thick enough to walk on. Ewauna Flat PreserveA new seven-acre preserve in Klamath Falls is helping secure a future for Oregon's most endangered plant, the Applegates milk-vetch. Blind Slough Swamp Preserve-A 135-acre gift from Hampton Resources Inc. increased this lower Columbia River preserve to 928 acres. The preserve protects 400-year-old trees in Oregon's best remaining Sitka spruce swamp habitat. Sycan Marsh Preserve-Water-holding capacity was increased 15 percent this year and 3,000 acres of braided wetlands were restored at this 24,000-acre high-elevation marsh. The M.J. Murdock Charitable Trust, North American Wetlands Conservation Fund and National Fish and Wildlife Foundation are providing major support. Williamson River Delta restoration--On Upper Klamath Lake, an unprecedented partnership among community leaders. industry, tribes, agencies, Senator Mark Hat-ﬁeld and the Conservancy is restoring a 4,750-acre farm to river delta wetlands critically needed for endangered ﬁsh and wildlife. #</t>
  </si>
  <si>
    <t>delaware</t>
  </si>
  <si>
    <t>The Delaware chapter ensured the long-term protection of more than 3,600 acres in five significant natural areas, nearly doubling the total number of acres protected in 1995. Other highlights of the chapters work include: A volunteer-led restoration project that reclaimed seven acres at a former dredge spoil site at the McCabe Preserve was completed More than 2,100 hardwood seedlings were planted and efforts were begun to remove invasive exotic species. In partnership with the Maryland chapter, a joint srategic plan was developed for the Nanticoke River to guide the Conservancy's conservation and outreach efforts in this pristine watershed. The chapter wrapped up the $20 million Campaign for the Delaware with more than $4.7 million in cash and gifts of natural areas donated in the state of Delaware. More than 20 business leaders met at the first annual Corporate Council for the Environment breakfast meeting, sponsored by Ciba Pigments. Along with more than 300 organizations, the Conservancy helped the Open Space Parks and Farmland Preservation Coalition secure public funding for open space land acquisition and purchase of development rights for farmland throughout the state. With generous help fronm trustees and volunteers, the chapter was able to secure increased funding for the Delaware Natural Heritage Program.</t>
  </si>
  <si>
    <t>ALABAMA</t>
  </si>
  <si>
    <t xml:space="preserve">protection of 60,000 acres of wet pine savanna straddling the Alabama and Mississippi Gulf Coast is the focus of the new Grand Bay Savanna Bioreserve office. Alabama and Mississippi power companies provided initial funding to hire a full-time manager and open the office in Grand Bay, Ala. The Alabama chapter also: Purchased three new preserves: Bibb County Glades (156 acres); Prairie Grove Glades, in Lawrence County (40 acres); and McClendon Old Woods, in St. Clair County (25 acres). Acquired 1,656 acres for the Grand Bay Savanna National Wildlife Refuge and transferred them to the U.S. Fish and Wildlife Service. Completed phase l of a protection plan for the Cahaba River Watershed, in cooperation with the Cahaba River Society. Hired its ﬁrst director of science and stewardship to oversee management of the chapters 11 nature preserves, develop a Natural Heritage Registry program and assist in the chapter's land protection and management eﬂorts. Since 1992, when the Conservancy was active in the passage of the Alabama Forever Wild Land Acquisition legislation, the chapter has worked closely with the Forever Wild Land Trust Board. In FY96, the Land Acquisition Trust purchased 3,000 acres in the Grand Bay Savanna Bioreserve and appropriated $300,000 o support the </t>
  </si>
  <si>
    <t>mississippi</t>
  </si>
  <si>
    <t>"The Mississippi chapter experienced its best year for conservation since its founding in 1989. The board of trustees has approved a strategic plan that commits the chapter to raising capital and working on a government initiative that will secure a permanent and dedicated source of public funding for the acquisition of natural areas and the support of the state's Natural Heritage Network. Among its many accomplishments, the chapter: Acquired 7,825 acres of critical coastal habitat, including 6,600 acres in the Hancock County Marshes, 300 acres of wetlands along the Wolf River and 925 acres along Mary Walker Bayouin Jack- son County, which will lead to a system of coastal preserves. Protected habitat of the Mississippi red-bellied turtle and expanded the habitat of the Mississippi sandhill crane, both globally rare species. Completed a year-long data collection project in the Mississippi Delta and assembled a task force of local landowners to ensure that conservation decisions, including reforestation projects and restoration of hydrology, are being made with the input of local communities. Signed options to purchase property in Lee County to protect the state's most endangered plant, Price's potato bean, and a tract in Jackson County that will provide habitat for the Mississippi sandhill crane.</t>
  </si>
  <si>
    <t>vermont</t>
  </si>
  <si>
    <t>The Vermont chapter successfully conserved more than 4,100 acres of the state's most special natural areas. Of particular note was the acquisition, for nearly $l million, of 608 acres along Lake Champlain. This site attracted the chapter's attention more than 10 years ago because it hosts a population of Champlain beach grass, a plant species found nowhere but along Lake Champlain's shores. Its gently sloping beach is the lake's longest and finest. Today the site is known as Alburg Dunes State Park. Other highlights: In partnership with Hancock Timber Resource Group and the Vermont Department of Forests, Parks &amp; Recreation more than 2,600 acres were protected at Victory Basin in the Northeast Kingdom. The chapters ﬁrst on-site land steward was hired to oversee management of its largest preserve, the 3,100-acre Helen W. Buckner Memorial Preserve at Bald Mountain. Recognizing the need for increased citizen involvement, the chapter has begun to formalize a greatly expanded volunteer participation program. Trustee involvement in chapter activities signiﬁcantly increased, especially with the establishment of two new board committees: science and stewardship, and communications. The Vermont chapter initiated a multiyear effort with partner organizations and agencies to design a network of conservation lands throughout the state.</t>
  </si>
  <si>
    <t>montana</t>
  </si>
  <si>
    <t>The Montana chapters conservation programs ﬁnished up the year with strong accomplishments and an eye toward an even stronger future. The stewardship team began a number of new research projects and continued others, all designed to help staff better understand the dynamics of the natural systems in which they work. They include studies of: Cottonwood reproduction at the Alton Ranch along the Madison River. I Fire effects at the invasive non-native perennial, sulphur cinque-foil. Methods of reducing predation on piping plovers in the prairie potholes of Montana and North Dakota. I Population monitoring of Birds sparrow and Sprague's pipit. The chapter also added more than 500 acres to its conservation portfolio through the completion of seven conservation easements. Portfolio additions include: 328 acres of Yellowstone River bottom cottonwood riparian community. 65 acres of critical grizzly bear, wolf and bull trout habitat on the North Fork Flathead River, through a US. Forest Service cooperative project. 51 acres of wetland habitat for rare plants and Leconte's sparrow at the Whitefish Spruce Swamp Preserve. 40 acres of grizzly bear habitat at the Pine Butte Swamp Preserve. 40 acres of rare plant that habilitates the Bitterroot Valley.</t>
  </si>
  <si>
    <t>kansas</t>
  </si>
  <si>
    <t>The Kansas chapter completed its fund-raising efforts for the original acquisitions at Cheyenne Bottoms when the Kresge Foundation awarded the campaign a $325,000 challenge grant. The chapter is now developing plans for its next major project. In other accomplishments, the chapter: Acquired an additional 213 acres containing critical wetland areas at Cheyenne Bottoms. Removed nearly all invasive salt cedar from the Cheyenne Bottoms Preserve through the efforts of Western Resources volunteers and others. Plugged drainage ditches and old water wells and removed man-made berms to restore wetlands at Cheyenne Bottoms. Established the Welda Prairie Preserve to protect a portion of the world's largest population of Mead's milkweed, a globally threatened plant. Met its goals through extensive volunteer assistance. Chapter volunteers conducted ﬁeld trips, removed exotic plants from preserves and performed routine ofﬁce tasks-all told, the equivalent of one-half of a staff person's time during the year</t>
  </si>
  <si>
    <t xml:space="preserve">In the Mirror of "Last Great Places," We See Conservation's Tomorrow </t>
  </si>
  <si>
    <t>Last fall, shortly after The Nature Conservancy reached the $300 million goal of our “Last Great Places” capital campaign, I happened across an old speech that I had used to kick off this unprecedented conservation effort five years earlier. With the campaign goal safely passed, this archaeological discovery piqued my curiosity. How had things changed, I wondered, since those early days? What had we promised and what had we delivered? Screwing up my courage-reading old speeches is always a cause for apprehension – I opened the file. But far from including anything embarrassing, my remarks at that press conference seemed charmingly dated, like an old wall calendar featuring long-defunct automobiles. The significance of this discovery took a moment to sink in. It was then I realized just how far the Conservancy has come in the last five years, in every aspect of our business. Take our fundamental decision to launch conservation projects on an ecosystem scale. Five years ago, this proposal was considered risky by most and revolutionary by some. No private organization had ever attempted such a thing, and many knowledgeable: people questioned the necessity of this shift and the Conservancy's ability to accomplish it. What a non-issue today! The advantages of an ecosystem approach to conservation are widely accepted by the scientific community, other environmental groups, public agencies and landowners from around the country and across the ideological spectrum. All have come to recognize that the lasting, effective conservation of plants, animals and natural communities requires working at a new and broader scale. The Conservancy's record membership totals and individual contributions suggest that the general public, too, seems to have cleared the intellectual hurdle between the old lock-it-up in-a-preserve model and an ecosystem approach. And as for our ability to get the job done--well, the Conservancy has firmly planted the flag in dozens of high-priority ecosystems in this hemisphere and the Asia/ Pacific region. But this example represents only one aspect of the organization-wide transformation that has marked the "Last Great Places" " endeavor. In fact, we have made significant progress across the full range of Conservancy activity, from our science and land-management efforts to our protection strategies and efforts to discover compatible forms of economic development. Add up these accomplishments and lessons learned, and the total reflects a significant increase in our conservation effectiveness. What we once considered impossible no longer seems so daunting, and achieving our mission seems that much closer. For example, I recall long, tense discussions at the outset of "Last Great Places" about the wisdom of moving forward without a better scientific understanding of ecosystems. In particular, we were uncertain that the emerging discipline of conservation science programs could provide us with adequate information to carry out good planning on an ecosystem scale. Of special concern was our ability to determine the role of natural processes--fire, flooding and so forth–in these ecosystems. Intuitively, we understood that the long-term survival of many plants and animals depended on maintaining these processes. But which ones were essential? Which processes, at one time vital, were now missing? How could they be reintroduced? Although these questions are far from settled, the Conservancy has made a profound leap forward in this area. We have added specialists in such fields as biohydrology, fire ecology, range management and exotic plants. Combined with our traditional strength in identifying high-priority sites for protection, these new skills enabled us to develop and begin implementing conservation plans that have a real chance of succeeding over time. At the Tallgrass Prairie Preserve in Oklahoma, for instance, we have reintroduced fire and bison grazing the missing elements necessary to restore this lost landscape. Along the Cosumnes River in northern California, we have developed a hydrologic model that will enable us to predict how land-use changes in the watershed affect the river and the regeneration of cottonwood trees. And in Virginia, our ground-breaking work with fire ecology even brought the Peter's Mountain mallow, an endangered flower, back from the brink of extinction to relative stability. The "Last Great Places'' initiative has also seen the Conservancy substantially diversify its strategies for conserving biodiversity. Before the campaign, the majority of the Conservancy's efforts to protect biodiversity were focused on acquiring and managing land ourselves. Acquisition remains an important strategy today, but it is only one of a number of approaches in our toolbox. On the one hand, we have more aggressively pursued the use of techniques that keep land in private ownership, such as conservation easements, leases and cooperative management agreements. These kinds of arrangements allow us to make a lasting impact on large-scale landscapes without locking up all of our resources in the land. On the other hand, we have made a concerted effort to get our neighbors to embrace and then act on a common vision for conservation and community development. We subtitled the campaign *An Alliance for People and the Environment, "and we have invested heavily in community-based conservation--the idea that the people who live and work in high-priority ecosystems must be engaged in any successful effort to protect these places. Community-based conservation represents new ground for the Conservancy, but happily, our investments in this area are beginning to pay handsome dividends. For example, in some communities--notably the ACE Basin of South Carolina and our flagship Virginia Coast Reserve-we have worked with local people on "visioning" exercises. This collaborative process helps local communities chart a course for a prosperous future that preserves the natural values that so often provide these places with their distinctive character and traditions. Along these lines, we also have forged new partnerships with old stewards of the land: with farmers from such places as Big Darby Creek, Ohio, and Fish Creek, Indiana, and with ranchers in the Upper Yampa River Valley in Colorado and the Wind River Range of Wyoming. In all these places, we seek to ensure the long-term ecological and economic security of the community. And we have joined with the residents of rapidly developing places such as Block Island, Martha's Vineyard and the Florida Keys to help preserve traditional ways of life. As we have moved into this new arena, we have of necessity also moved into the field of compatible economic development. Again, the logic is simple: Environmental protection and economic vitality go hand in hand. Almost without exception, a community in desperate economic straits will sacrifice its natural resources in the interests of alleviating suffering in the short term, no matter what the long-term consequences. Compatible economic development seeks to break this vicious cycle by identifying ways that local people can prosper without adversely affecting the natural integrity of ecosystems. The only problem is that no one has quite yet figured out how to render development truly compatible with environmental protection. This year, we launched a new endeavor intended to crack the compatibility conundrum. The Conservancy's new Center for Compatible Economic Development (CCED) will serve as an incubator for new ventures that both create jobs and conserve important natural resources. On the local level, we have already demonstrated that we can do this; the CCED will provide us with the vehicle for multiplying these efforts on an international scale. The CCED will build on the impressive strides the Conservancy has taken in this crucial area during the' "Last Great Places" campaign. I think, for example, of our ground-breaking partnership with Georgia-Pacific, the timber company. Earlier this year, the Conservancy and Georgia-Pacific teamed up in North Carolina's Roanoke River watershed in a joint-management agreement that encompasses 21,000 acres of bottomland hardwood forest. Under this agreement, Georgia-Pacific agreed to set aside permanently some 6,000 acres of biologically significant land along the river corridor, while the Conservancy will play an active role in managing all timberlands in the project area. Almost every one of our "Last Great Places" projects has a compatible economic development component, many of them involving traditional land uses such as farming, forestry or ranching. At the Clinch River in Virginia, for instance, we have provided incentives to local cattlemen to fence off riparian areas to prevent livestock from polluting the river. Elsewhere, we have encouraged farmers to use more ecologically benign agricultural techniques, such as no-till farming. But the Conservancy's push toward compatibility has taken more unusual turns as well. For instance, in places as diverse as the Texas hill country, Las Vegas, Orlando and the jungles of Paraguay, the Conservancy has brokered innovative "mitigation" agreements--cooperative transactions in which vital habitat is protected in exchange for permission to develop other land. These agreements serve both economic and ecological ends. In Latin America, the Caribbean and the Asia/Pacific region, meanwhile, we are working with our partners on a wide array of compatible tourism, fisheries and forestry projects. And on the Eastern Shore of Virginia, we have established a for-profit company dedicated to developing and marketing goods that are produced in an environmentally sensitive manner. These examples only skim the surface of the many initiatives and experiments that the Conservancy has launched under the auspices of the "Last Great Places" campaign. If anything, they probably understate the breadth and vitality of our on-the-ground operations. And they do not capture the commitment and enthusiasm of the hundreds of major donors who have made each endeavor possible. So where does the Conservancy go from here? Having made so much progress, what happens next? For one, all of these projects are ongoing, and just because we reached a fund-raising goal doesn't mean that the conservation work stops. We are committed to these places for the long haul. In addition, many of our state chapters are still completing capital campaigns of their own, centered around the "Last Great Places" theme. Similarly, in the coming years the Conservancy will continue to focus on upgrading our science and international programs. We base our decisions on good science, and we must keep abreast of developments in this rapidly evolving field. Strengthening our efforts overseas, meanwhile, remains a top institutional priority because the majority of the world's biodiversity is found abroad. And perhaps most important, we will expand the scope and scale of our landscape initiatives. In that regard, I believe that the most lasting contribution of "Last Great Places" will be the role it played in preparing the Conservancy to T take on larger, even more rigorous challenges. p What we have learned over the past five years has established a firm foundation upon which we can build in the future. In particular, the lessons learned during the campaign have allowed us to start asking the fundamental question that faces conservationists in the 21st century: What's enough? Advances in conservation science, coupled with our experience in working at a landscape scale, will enable us to determine what precisely we have to conserve in order to ensure the long-term survival of biodiversity. Answer this question, and then compare the results to a map of existing conservation areas, and you have a blueprint for achieving the Conservancy's mission. An intriguing prototype of this already exists. The Florida Game and Freshwater Fish Commission recently prepared a study called "Closing the Gaps" that identified unprotected lands necessary to conserve that state's natural heritage. Although the methodology still needs refining, it illustrates how we might design a comprehensive plan for conserving biodiversity nationwide. I find this prospect tremendously exciting, because such a plan would answer the question of "what's enough." And once we know the answer, 1 am confident that the Conservancy will find a way to save what needs to be saved. Of course, this still lies far in the future, and we have much work to do in the present. But it will happen. And when it does, I hope that our successors remember the past. They will look back and discover that the seeds of our long-term success were planted by our actions today – by the visionary commitments of the "Last Great Places.</t>
  </si>
  <si>
    <t>New York</t>
  </si>
  <si>
    <t>In New York, the Conservancy has a New York City office, six chapters and a regional office in Albany that provides science, legal and government leadership and services to all state chapters. The Conservancy owns more than 65,000 acres across the state and protected nearly 5,000 acres in fiscal year 1995. New York City Office The New York City Office serves as a vital link between the Conservancy and the financial, cultural and international communities. Created to raise funds for the Conservancy's state, national and international programs and to develop a New York City constituency, the office is uniquely positioned to help the entire organization by spreading the Conservancy's message in one of the world's most influential cities. In October 1994, the office organized and hosted the innovative "First Great Party to Save the Last Great Places." the first international benefit in the Conservancy's history. The event, held on the Great Lawn of Central Park, not only raised significant funds lor conservation but also introduced many people to the Conservancy's work while augmenting the commitment of longtime supporters. Adirondack Chapter: The Adirondack Chapter and its partner, the Adirondack Land Trust (ALT), completed eight projects totaling 3,502 acres. Highlights include: Hudson Riverside Ice Meadows Preserve--The partners created this preserve along 16 miles of Hudson River shoreline. protecting a unique natural community that includes seven rare plant species. Forked Lake-The chapter and ALT purchased 1.5 miles of shoreline, thereby linking three wilderness areas, ensuring public access to a key link in the Fulton-to-Saranac canoe route and completing the protection of a pristine lake. Champlain Valley-Working with the Conservancy's Eastern New York and Vermont chapters, New York's Department of Environmental Conservation and Vermont's Fish and Wildlife Department, the chapter and ALT purchased a portion of a unique wetland teeming with wildlife and donated it to the state. Lake George-The Conservancy and ALT added one mile of shoreline to the 168acre New York State Forest Preserve, which they purchased in 1989 and held intact until December 1994 when they resold the property to the state. Central and Western New York Chapter Program highlights include: Chaumont Barrens--The 1,630-acre Chaumont Barrens Preserve opened to the public with a ceremony attended by nearly 200 people. A carefully sited 1.7-mile trail winds through Chaumont's globally rare calcareous woodland and prairie habitats. More than 50 dedicated volunteers prepared the preserve for the opening. Eastern Lake Ontario Barrier Beach--The chapter moved quickly to protect nearly a mile of eastern Lake Ontario's beaches, dunes and marshes. This land is managed with the help of a state agency, town government and local volunteers--a true community effort, as public access to this area has been important historically to the local economy. French Creek Watershed--In this "Last Great Place" that is one of the most diverse aquatic systems in the Northeast, six private landowners voluntarily agreed to protect their streamside properties by registering them in the chapter's Natural Areas Registry. With the U.S. Fish &amp; Wildlife Service, the chapter fenced one mile of the creek's channel to promote vegetative regrowth. With the Soil and Water Conservation District, the chapter initiated nutrient management studies on five farms. The chapter also hosted a field trip for 120 middle school students at its preserve. Rome Sand Plains--The chapter bought 10 subdivided lots and pursued its plan to acquire 250 acres of pitch pine blueberry swamp, where forested dunes shaped by glaciers shelter unusual bogs and pitch pine heath barrens. Eastern New York Chapter Program highlights of the Conservancy's oldest chapter include: Shawangunk Ridge--In this *Last Great Place, " the chapter helped form the Shawangunk Ridge Biodiversity Partnership, a group of public and private partners committed to protecting this globally unique dwarf pine ridge ecosystem. Partners have begun an ecological research program that will help guide protection efforts. In June, an event featuring "Wild Kingdom's" Jim Fowler was held to acquaint conservationists and foundations with conservation work in the Shawangunks. The chapter also purchased 25 acres in the Rock Hill area. Environmental education program-Dozens of inner-city children attended a hands-on education day at the Christman Preserve--for many, their first-ever exposure to nature. Preserve guide--Knowledgeable and talented volunteers compiled a beautiful new preserve guide, making the chapter's 27 preserves accessible to the public. Albany Pine Bush--The chapter added 115 acres of land, including the largest expanse of undeveloped land in Albany; to this urban preserve that protects a globally rare pitch pine-scrub oak ecosystem. Poultney River--To help protect the greatest species diversity in any river in the Northeast, the chapter acquired an additional 260 acres at Finch Marsh. Its Poultney Preserve now totals 540 acres and includes two of the area's largest wetlands and more than three miles of shoreline. The Vermont Chapter has protected some 3.000 acres on the other side of the river. Long Island Chapter The Long Island Chapter celebrated two major milestones this year: Pine Barrens-Gov. George E. Pataki signed a plan designating the Long Island Pine Barrens as New York's third forest preserve. The Conservancy participated actively in drafting the plan, which protects a 52.500-acre core area and allows for carefully planned development in a surrounding "compatible growth area. The Pine Barrens is part of the Conservancy's Peconic Bioreserve. The state designated the Conservancy to serve as its negotiator for state land acquisitions in the Pine Barrens. In this role, the Conservancy has helped the state acquire or sign contracts on 553 acres worth $5 million. In the core preservation area, the Conservancy owns 7 the Denis A. and Catherine Krusos Ecological Research Area in the Calverton Ponds system and the Dwarf Pine Plains Preserve. Coastal plain ponds, such as those at Calverton, harbor one of the highest concentrations of rare species in the state. Uplands Farm Nature Sanctuary--The chapter completed major renovations on the barn at this Cold Spring Harbor Nature Sanctuary, which now serves as chapter headquarters and includes a visitors center and auditorium. Energy-efficient technology and environmentally friendly materials were fundamental to the renovation. For instance, a geothermal heat pump was installed and carpets were made from recycled soft drink containers. Lower Hudson Chapter Program highlights include: Capital campaign concluded--The $2.5 million "Islands to Highlands" capital campaign helped the chapter purchase Nellie Hill in Dutches County, a 44-acre preserve that is home to 10 rare plant species and two rare natural communities; contribute $150,000 to the Brazil program for protection of habitat for the endangered red-tailed Amazon parrot; and contribute $50.000 each to Mexico's Parks in Peril and the Ecuador Conservation Data Center. Neversink River-The chapter finalized the Neversink River Strategic Plan, which resulted in the Neversink's official designation as a "Last Great Place." With the support of the Andrew W. Mellon Foundation and the Conservancy, the Institute of Ecosystems Studies began research on the dwarf wedge mussel at the Neversink River Preserve. The chapter completed renovation of the preserve's house and field station. Blanding's Turtle Program--For the second year, the chapter sponsored a "turtle intern" to help monitor nesting turtles. Volunteers and staff successfully persuaded nine turtles to nest in artificially created areas near their primary habitat. The chapter also reintroduced 10 healthy Blanding's turtles from the previous year's "head-start" project to their natural habitat after eight months in a controlled environment at Cornell University. South Fork-Shelter Island Chapter The boundaries of this little chapter on eastern Long Island lie entirely within the Peconic Bioreserve, Long Island's "Last Great Place." Highlights include: Montauk Moorlands--The chapter purchased 45 acres with funds donated from the Paul Simon "Back At The Ranch'' concerts held in Montauk. Landowners Robert and Kathleen Gosman sold the property to the Conservancy at a price substantially less than that established by their own appraisal. A mosaic of shrub thickets, wetlands and grassy openings, the windswept landscape of the moorlands provides habitat for the blue spotted salamander, spotted turtle and hog nose snake. Shinnecock Hills--In Southampton, the chapter purchased 26 acres of maritime grasslands, the last remnant of a formerly extensive grassland. Purchased from the Shinnecock Hills Golf Club at a bargain sale price, the grasslands support a host of species often affiliated with barrens or dunes, such as reindeer moss, beach heather and golden aster. Some of the rare species that find refuge in the grasslands include the bushy rockrose, Nantucket shadbush and New England silvery aster. Fire management--In partnership with the Long Island Chapter, the chapter hired a fire-management specialist to oversee the Conservancy's prescribed-burning program on Long Island. Two successful burns were conducted this year to restore and maintain grasslands at Montauk County Park and Mashomack Preserve on Shelter Island.</t>
  </si>
  <si>
    <t>Latin America and Caribbean Division</t>
  </si>
  <si>
    <t>The Conservancy protects the unparalleled biodiversity of Latin America and the Caribbean by using a two-pronged approach of building partnerships and protecting land. To date, the Conservancy and its in-country partners have protected more than 57 million acres in the region, including major tracts in Brazil and elsewhere in fiscal year 1995. In May 1995, the Conservancy hosted the biennial Conservation Training Week in Quito, Ecuador, where more than 300 Conservancy staff and partners shared ideas and gained valuable skills in ecotourism, fundraising and conservation policy and finance, all vital to conservation work. Below are highlights of the Conservancy's and its partners' progress region by region. Andean and Southern Cone Region Established the Regional Technical Unit in Quito, Ecuador. Placed three Population and Environment Fellows from the U.S. Agency for International Development 10 work in Ecuador, Paraguay and Peru. Developed a first-of-its-kind neotropical migratory bird database for the region. Bolivia-Launched the Parks in Peril program with PROMETA in Tariquia Reserve. Conservancy partner FAN received 10-year management authority for Amboro and Noel Kempff national parks. Colombia-Completed an action plan for a Rapid Ecological Assessment to complement comprehensive social studies in Sierra Nevada de Santa Mana National Park. Ecuador-Inaugurated the Thomas Davis Biological Station in the Maquipucuna Reserve; completed a feasibility study for the Galapagos Marine Reserve. Paraguay-Assisted Fundacion Moises Bertoni in securing an option to buy a critical biological corridor to join the two non-contiguous sectors of the Mbaracayu Forest Nature Reserve. Peru-Completed the fourth Community and Protection Center in the 5.1-million-acre Pacaya-Samiria Reserve. Venezuela-Inaugurated the Conservancy-funded headquarters of the 7.5-million-acre Canaima National Park. Brazil Region Pantanal-Expanded the Pantanal National Park's northwest border by purchasing the 81,250-acre Doroche Ranch for partner Ecotropica. Continued work with Ecotropica on hydrological studies and on establishing community alliances 10 develop long-term protection and management plans. Guaraquecaba-Facilitated a 4,700-acre natural area land donation in the imperiled Atlantic Forest to partner SPVS. Continued programs in preventive health care, endangered-species research and environmental education at the recently established community center. Grande Sertcio Veredas National Park-Through a $2.2 million debt-for-nature swap in 1992, secured a 20-year endowment that continues to fund ecological research, park guards, management infrastructure and educational programs for community residents. Serra do Divisor National Park-Continued work with partner SOS Amazonia to conduct socio-ecological assessments to help develop extractive reserves and protected areas in this region, one of the Amazon's most biologically diverse areas. Brasilia-A new Conservancy office supports Brazilian partners and provides public policy support for conservation initiatives. Caribbean Region Belize-Secured funding for the purchase of a core 26,000-acre tract of land to add to the Rio Bravo Conservation and Management Area; completed an ecotourism business plan that generates income for long-term management of the property. The Conservancy, Programme for Belize and Wisconsin Electric Power Company received approval from the U.S. Initiative for Joint Implementation for the IO-year, $2.6 million Rio Bravo Carbon Sequestration Pilot Project. One of only seven approved projects around the world through which forests will be protected to offset global carbon release, this project includes land acquisition and a sustainable forestry program. U.S. Virgin Islands-Continued work 10 establish a Conservation Data Center in partnership with the Eastern Caribbean Center at the University of the Virgin Islands. Florida and Caribbean Marine Conservation Science Center-Conducted Rapid Ecological Assessments in Belize/Maya Mountain Marine Area Transect, Jamaica/Montego Bay Marine Park and the Dominican Republic/Parque Nacional de! Este. Developed partnerships with the John G. Shedd Aquarium and Reef Environmental Education Foundation to conduct marine research throughout the region. Dominican Republic-Worked with the National Aquarium in Baltimore to install a "Reef Meter" that raises funds for management of Parque Nacional del Este. Helped launch a volunteer turtle-protection program al Jaragua National Park. Jamaica-Conducted a workshop on "Coastal Community Stewardship" for the local community and partner institutions. Published a handbook for the care and maintenance of Montego Bay. Central America Region Focused on four large landscapes that constitute the "land bridge between the Americas," and on several smaller reserves with high biological value. Guatemala-Maya Biosphere Reserve staff launched a small-grants program for local residents for ecotourism, artisanry and sustainable industry projects that observe high conservation standards. Honduras-The Conservancy's partner Fundacion Ecologista Hector Rodrigo Pastor Fasquelle used the results of a Rapid Ecological Assessment to persuade the government to expand Cusuco National Park's boundaries tenfold and to grant management authority to Fundacion Pastor. Nicaragua-On-site researchers helped 13 Sumu communities apply for legal title to traditional lands in the Bosawas Natural Reserve. The Conservancy team is demarcating a Miskito land claim on the opposite side of the reserve. Costa Rica-Assisted the Talamanca Corridor Commission with several land acquisitions and with sustainable forestry, organic farming and volunteer park guard initiatives. Panama-Helped establish a $25 million trust to protect the Panama Canal Watershed's forests through reforestation and sustainable development. Panama's President Balladares signed a declaration establishing the 75,000-acre Bagre Biological Corridor connecting the Darien Biosphere Reserve to the coast. Mexico Region Northeast Mexico Program-Launched a partnership with the Conservancy's Texas Chapter to identify potential partners and define areas containing the best examples of natural diversity in northeast Mexico. Park expansions-Received Biosphere Reserve status for La Encrucijada Ecological Reserve and La Sepultura Conservation Zone in the state of Chiapas; La Encrucijada was expanded from 6,175 acres to 332,709. The Sian Ka'an Biosphere Reserve in the Yucatan Peninsula also was expanded when part of its buffer zone was declared a protected area. Conservancy support through the Parks in Peril program helped obtain all three decrees. New partners-Worked with Mexico City-based Pronatura, a Conservancy partner, to establish a conservation finance and policy program. Long-term endowment-Assisted the Mexican Nature Conservation Fund in obtaining $20 million from the U.S. Agency for International Development for long-term management of protected areas and sustainable development projects throughout Mexico. Adopt An Acre Program The program had its most successful year to date, reaching a total of 136,000 acres protected. This year, it added a record 32,000 acres to protected areas in Belize, Brazil, Costa Rica, Guatemala, Panama and Paraguay. Once again, thanks to the efforts of nine domestic partners, countless individuals and thousands of schoolchildren, Adopt An Acre continues to grow and make great strides in the protection of the world's imperiled rainforests.</t>
  </si>
  <si>
    <t>Asia/Pacific Program</t>
  </si>
  <si>
    <t>After only five years in the Asia/Pacific region, the Conservancy is already making an impact on conservation in five of the world's most biologically important island nations: Indonesia, Pohnpei, Palau, the Solomon Islands and Papua New Guinea. Indonesia The world's fourth most populous nation and its largest archipelago. Indonesia is one of the richest genetic storehouses on Earth. It is home to 35 percent of all fish species and 17 percent of all terrestrial species. A $1 million grant from the David &amp; Lucile Packard Foundation has enabled the Conservancy to help the government of Indonesia develop strategies to deal with the increasing use of sodium cyanide to capture live reef fish. The poison stuns the large fish but leaves a trail of dead and dying smaller fish and coral reefs in its wake. Prices as high as $82 a pound for live reef fish in the restaurants of Hong Kong and southern China encourage this destructive fishing practice. Although Komodo is best known for its famous "dragon," the surrounding reefs are also a world-class tourist destination. The Conservancy is working closely with the Indonesian parks department (PHPA) to establish marine protected areas on Komodo and other key Indonesian sites. On Sulawesi, the world's 10th largest island. two globally important terrestrial sites-Lore Lindu National Park and Morowali Nature Reserve-are top priorities for protection. Based on surveys of Sulawesi's plants and animals and of the communities of people living in and around the protected areas, the Conservancy has developed business plans for three community-based enterprises that integrate conservation and compatible development. Field-tested training materials and workshops for village teachers and leaders have increased community involvement in conservation. Palau For his "courage, persistence and vision" in protecting the rich coral reefs and fisheries of Palau in Micronesia, the executive director of the Palau Conservation Society won the prestigious Goldman Environmental Prize. Noah ldechong has worked closely with the Conservancy to re-introduce 2,000-year-old conservation laws integrating modern and traditional approaches to marine conservation. The Society is now working with Palau's legislature to create a state marine reserve at Palau's most famous dive site. Pohnpei In the upland forests of Pohnpei in the Federated States of Micronesia, one of the region's first successful models of community-based resource management has been taking shape. The Conservancy's first gram from the Asian Development Bank has helped galvanize community involvement in addressing environmental, economic and social problems and developing guidelines for the long-term use of forest resources. The Solomon Islands. In the Solomon Islands, one of the world's largest nesting populations of the endangered Hawksbill turtle now has a much better chance of survival. The Conservancy has helped create the Arnavon Islands Community Marine Conservation Area, the first such conservation area in Melanesia. In addition to safeguarding the endangered turtles· favorite nursery, the project also protects a rich fishing area vital to the economies and subsistence needs of local communities. Papua New Guinea The Conservancy is replicating the Arnavon Islands' marine conservation model at Kimbe Bay in West New Britain, a site of unparalleled coral and fish diversity with strong potential for community-owned, nature-based tourism development. To this end, the Conservancy is working to strengthen local NGOs, develop innovative alternatives to industrial-scale logging and create long-term funding strategies in this global conservation hot spot. Support from Japan. In Japan, Conservancy President John Sawhill met with government, non-government, and corporate leaders, including the chairman of Toyota Motor Corporations, Dr. Shoichiro Toyoda, and US Ambassador Walter Mondale. Together with such partners, the Conservancy is creating strategic alliances to direct Japanese skills, technology, and funding to international conservation priorities. Six of the conservancy’s partner organizations in Latin America and the Asia/Pacific region received assistance from the Japanese Ministry of Foreign Affairs. KEIDAN-REN, the Japanese Federation of Economic Organizations which represents nearly 1,000 of Japan’s top corporations, has established a Nature Conservation Fund supporting Conservancy projects in Indonesia and Palau.</t>
  </si>
  <si>
    <t>The Year At A Glance</t>
  </si>
  <si>
    <t>Lower Roanoke River, North Carolina--Setting an innovative precedent for forest management, the Conservancy and Georgia-Pacific Corporation began a cooperative management agreement covering 21,000 acres of company-owned bottomland hardwood forest. Center for Compatible Economic Development (CCED)-The Conservancy established the CCED to promote conservation innovation that is community-based and market-oriented. CCED will help Conservancy programs and others in the United States and abroad create, test and implement approaches to compatible economic development. Membership-The Conservancy's membership surpassed 820,000. Tate's Hell Swamp, Florida-The Conservancy helped the Florida Department of Environmental Protection purchase almost 43,000 acres along Whiskey George Creek in the Tate's Hell Swamp, a valuable Gulf Coast shellfish estuary. Arizona--In its first formal agreement with a Native American nation, the Conservancy signed a historic memorandum of understanding with the Tohono O'odham nation that sets a broad framework for cooperation on land and water protection, children's environmental education, ecotourism, and species and habitat recovery. Simons Woods, Michigan--Bethlehem Steel Corporation sold more than 10,000 acres along Lake Michigan to the Conservancy, which in turn transferred the property to the state through the Michigan Natural Resources Trust Fund. The acquisition offered a rare opportunity to protect such a large block–some five miles–of Great Lakes shoreline. The Pantanal, Brazil--The Conservancy helped Brazilian partner Ecotrópica purchase the 31,510-acre Doroche Ranch, thereby increasing by 25 percent the amount of protected area in the Pantanal, the largest continuous freshwater wetlands complex in the world. Carbon Mitigation–The U.S. Initiative on Joint Implementation, a government program to encourage utilities to voluntarily invest in conservation, approved a project in Belize to protect forest as a means of offsetting global carbon release. Developed by the Conservancy in partnership with Programme for Belize and Wisconsin Electric Power Company, the project is only one of seven worldwide to receive approval. Arnavon Islands, Solomon Islands, Melanesia-The Conservancy helped create the Arnavon Islands Community Marine Conservation Area, the first such conservation area in Melanesia, thereby protecting a rich fishing area vital to the economies and subsistence needs of local communities. Martha's Vineyard, Massachusetts-With the state of Massachusetts, the Conservancy protected the largest undeveloped tract of land on the island: 830 acres of threatened coastal sandplain.</t>
  </si>
  <si>
    <t>The Conservation Science Division focused its attention this year on deploying expertise in new conservation techniques and technologies. expanding partnerships with a variety of natural resource agencies and publishing the results of its scientific work. Highlights include: Completed the first pilot project in an effort to map the vegetation in all U.S. national parks. In cooperation with the National Park Service and the National Biological Service. Conservancy ecologists developed a map of Assateague Island, using the Conservancy-developed ecological community classification. that will guide management activities. Contributed to the Environmental Protection Agency's National Environmental Indicators Report, designed to assess and communicate to the public the overall health of the nation's rivers, lakes and wetlands. Such an assessment is critical to identifying the aquatic species, natural communities and ecosystems most in need of protection. Initiated 23 research projects, conducted jointly by the Conservancy and universities throughout the United States and Latin America, through the Ecosystem Research Program, which is funded in part by the Andrew W Mellon foundation. Collaborated with all 55 U.S. Natural Heritage Programs to produce a first-ever series of national-scale biodiversity maps. These include unprecedented depictions of the locations of all known globally rare species and the distributions of all species listed by the federal government as endangered or threatened. Held a workshop in Panama on “Traditional Peoples and Biodiversity Conservation in Large Tropical Landscapes." The workshop explored the utility of the Conservancy's conservation methods to traditional peoples in managing their lands. Completed a Rapid Ecological Assessment of the Panama Canal area. This study identifies sites deserving special protection following the return of these lands from the United States to Panamanian control. Developed a new aquatic system monitoring tool known as the "Indicators of Hydrologic Alteration." Through this method, a computer software program correlations alterations in stream flow data over time with changes in land-use patterns. The results help identify causes of aquatic ecosystem decline. Created the Conservancy's first map and characterization of an entire ecoregion: the Great Plains. Ecoregional planning, a cutting-edge conservation planning technique, will allow the Conservancy to design protection strategies that’ll focus on the most imperiled ecosystems within large, ecologically unified regions.</t>
  </si>
  <si>
    <t>In the Great Central Valley, the California Chapter: Planted some 200 acres of riparian habitat along the Sacramento River. Worked with the Ricelands Habitat Partnership, which, in its fourth year, protected some 115,000 acres of waterfowl habitat. Farmers needed an estimated 25,000 additional acres on their own. Continued biological and hydrological assessment of the Cosumnes River watershed and initiated compatible agricultural projects at the Cosumnes River Preserve. Planted native grass seedlings and hosted educational projects for schoolchildren at the Gray Davis-Dye Creek Preserve. Continued riparian restoration efforts and participated in ongoing watershed management planning at the Kern River Preserve. Entered the 10th year of the cooperative Water Quality Monitoring Project. at the McCloud River Preserve. In the south coastal and desert areas, the chapter: Secured several key acquisitions along the Santa Margarita River and at the Santa Rosa Plateau Ecological Reserve, and helped win county approval for a major hydrological study. With the U.S. Fish &amp;-Wildlife Service, began restoration efforts to return 100 acres of vineyard-covered land to natural sand dunes at the Coachella Valley Preserve. Increased involvement in the Natural Communities Conservation Planning process, a critical effort to protect coastal sage scrub habitat in Southern California while providing for economic growth. The chapter also: Completed a footbridge at the Guadalupe-Nipomo Dunes Preserve and conducted the first comprehensive breeding study of snowy plovers and least terns in the San Luis Bay ecosystem. Conducted grassland restoration efforts at numerous sites. Benefited from a cooperative effort with Bank of the West, begun in 1991, which topped the $1 million mark in direct funding for projects in northern California.</t>
  </si>
  <si>
    <t>Advances in Conservation Science</t>
  </si>
  <si>
    <t>The Nature Conservancy's science roots run deep. In 1951, the organization sprang up from the Ecologists Union, an offshoot of scientists from the venerable Ecological Society of America who were concerned about the future of wild and open land in America. Over the years, those roots have matured to support one of the largest and most successful conservation operations in the world. The Conservancy's Conservation Science programs encompass the biological, ecological and technological knowledge used to identify and protect at-risk biodiversity, as well as the management methods and practices employed to ensure its survival. A solid grounding in conservation science-the Conservancy's hallmark-helps the organization decide what. biodiversity to protect, where to protect it, how to protect and manage that biodiversity over time, and whether its conservation efforts are succeeding. To meet the increasingly complex challenges facing biodiversity conservation today-from protecting species across whole landscapes, to navigating a shifting political landscape-the Conservancy has placed renewed emphasis on strengthening its Conservation Science programs. It is developing the capability to plan for conservation across the entire range of a species, enhancing the techniques and technology used to inventory and track biodiversity, and sharing knowledge and experience with scientific counterparts in academic and other sectors. It is also broadening its scope to the ecosystem level, striving to understand ecosystem function better and then apply this knowledge to management and protection efforts. Conservation Science programs at the Conservancy will continue to flourish in the years ahead through the generosity of many committed individuals, foundations and corporations.</t>
  </si>
  <si>
    <t>In the Chicago region, one of the Conservancy's "Last Great Places," the Illinois Chapter played a central role in establishing the Chicago Region Biodiversity Council. This collaboration of forest preserve and conservation districts, cultural institutions, conservation organizations and local, state and federal governments will have a momentous and lasting impact on the health of the Chicago area’s rich biodiversity. Other highlights: The chapter played a leading role in the Illinois River Strategy Team, chaired by Lt. Gov. Bob Kustra. The team designed two Conservancy projects, Peoria Wilds and the Mackinaw River, as models of conservation in the Illinois River Valley. The chapter launched the Mackinaw River Project, a cooperative project with local landowners that will dramatically improve understanding of aquatic systems and protect one of the highest-quality streams in Illinois. At the 37,000-acre Cache River Joint Wetlands Project, another "Last Great Place," the Conservancy is leading the largest direct seed reforestation effort in the state. The Ramsar Convention designated the cypress swamps of the Cache as a Wetland of International Significance. The chapter's Volunteer Stewardship Network has grown to include 6,800 individuals who last year volunteered more than 50,000 hours of time and helped manage approximately 48,000 acres. A grant from the U.S. Forest Service allowed the Conservancy and its partners to begin restoration of globally endangered tallgrass savanna at the 14,000-acre Palos preserves near Chicago. At Nachusa Grasslands, the Conservancy removed extensive drainage tiles to restore scores of acres 10 wet prairie and sedge meadow.</t>
  </si>
  <si>
    <t>The Delaware Chapter received a $963,000 grant from the North American Wetlands Conservation Council for land acquisition at Milford Neck-thereby matching more than $1 million in funds from local foundations. The projects, involving Delaware Wild Lands, Inc., and the state, will be completed next year. Among other highlights, the chapter: Secured state general funds for the Delaware Heritage Program for the first time. Received a bequest of 3.8 acres from the late Constance P. McCabe, which was added to the 140-acre Edward H. McCabe Preserve on Broadkill River. The preserve was dedicated on June 15, 1995, with state legislators, Conservancy members and neighbors of the preserve attending the ceremony. Held its first conservation planning meeting and formulated protection goals for the next two years. Elected to its board of trustees its first chairman, Ronald W. Michaud, a retired Dupont environmental manager whose advocacy of the Conservancy spans nearly a decade. Gained a new state director, Roger L. Jones, who has more than 12 years of experience at the Conservancy. Launched a formal volunteer program, with more 200 members and non-members enrolled, and hosted preserve workdays, office work nights and volunteer orientations. Led Delaware's premier Coastal Heritage Ecotour along the Delaware River and Bay, in conjunction with the state Department of Parks and Recreation. Participants visited Pea Patch Island, the Conservancy's Port Mahon and Edward H. McCabe preserves and other points of conservation interest. The chapter was also a presenter at the statewide Ecotourism Workshop.</t>
  </si>
  <si>
    <t>Due to generous support from members and contributors, fiscal year 1995 was a great success for the Oklahoma Chapter. Highlights include: Conservation education--The chapter, working in partnership with Oklahoma State University, has created a conservation educational program to be implemented in grade schools throughout the state. The program includes a teachers' guide, educational video, suggested classroom games and exercises and recommended field trips to Conservancy preserves. Ozark big-eared bat-The chapter implemented a study of the Ozark big-eared bats at Lee's Creek Woodlands. Using sophisticated radio transmitters and monitoring devices, the chapter has been able to track the movements and behavior of several bats from this important maternity site. Pontotoc Ridge-The chapter established its 16th nature preserve when it acquired this 2,200-acre site in Pontotoc County: The preserve is a prime example of tallgrass prairie, old-growth forest and a high-quality system of springs and streams. The preserve must be inventoried for a full understanding of its species, although its unique natural communities signify it as one of the most important natural sites in the area. The property was donated by M.W. "Buddy" Smith. Tallgrass Prairie Preserve--The success of the Tallgrass Prairie Preserve has exceeded all expectations. The bison herd has grown to 400, with the average weight of each bison increasing due to their rich diet of natural bluestem and switch grasses. The chapter established the Tallgrass Prairie Preserve Docent Program, providing on-site education and tours for visitors, who now number more than 20,000 annually.</t>
  </si>
  <si>
    <t>The Ohio Chapter had another very strong year with conservation programs moving forward rapidly and membership topping the 25,000 mark. Highlights include: White Pine Bog Forest-The chapter acquired this 337-acre forest, a National Natural Landmark and one of the finest boreal bogs in Ohio, and will co-manage it with the Geauga Park District. Oak Openings region. The chapter opened the Northwest Ohio Lake Plains Office to facilitate protection and stewardship efforts in this region. Land acquisition and partnership-building are major tools the office will use in preserving this biologically diverse ecosystem Big Darby Creek project--The U.S. Environmental Protection Agency (EPA) in Ohio provided $9.3 million in low-interest loans to farmers to reduce non-point source pollution. EPA's EcoRisk Assessment of Big Darby–one of five such studies across the country--will be completed in the spring of 1996. The study will identify risk to the Darby and help resource managers develop protection strategies. To improve conservation efforts in the watershed, the Darby partners have reorganized into four teams focusing on land-use conversion. streambank management, livestock management and communications. Science-With state, federal and private organizations, the chapter is participating in a long-term U.S. Forest Service research project to determine the effects of prescribed burns on soils, plants and animals in the oak-hickory forests of southern Ohio. Special events--Secretary of the Interior Bruce Babbitt visited Big Darby Creek and praised the spirit of cooperation that has resulted in one of the country's most significant environmental success stories.</t>
  </si>
  <si>
    <t>The Georgia Chapter ensured the long-term protection of more than 10,720 acres, valued at $25 million, across the state at a cost of only $2 million. In so doing, the chapter used several protection techniques: directly acquiring 164 acres, forging cooperative landowner agreements to protect 6,962 acres, creating conservation easements on 3,694 acres and asking landowners to voluntarily sign agreements to protect 388 acres. This chapter safeguarded an average of 30.4 acres every day last year. Highlights include: Smithgall Woods/Duke’s Creek Natural Area--The culmination of five years of discussion among Mr. Charles Smithgall, the state of Georgia and The Nature Conservancy led to the protection of 5,562 acres of breathtaking mountain property, including a trout stream, through a bargain sale to the state. Hoochie on the Coochie-At the chapter's first annual benefit party, Atlamans got back to nature to celebrate Mrs. Frances W. DuBose's donation of Goat Island, in the Chattahoochee River, to The Nature Conservancy. Guests were greeted by falcons, snakes and a Florida panther as they raised more than $50,000 for the chapter. Coastal office-In Savannah, the chapter opened a coastal area office, whose primary responsibility is to meet the protection and resource development needs of this ecologically rich area. Preserve stewardship and easement management–volunteers from around the state conducted 18 work parties and attended a prescribed-burn training session to assist in the stewardship of 2,500 acres of Conservancy preserves and 15,000 acres of land managed through conservation easements.</t>
  </si>
  <si>
    <t>A unique subspecies of king salmon weighing up to 100 pounds is just the tip of the rich biological "iceberg" the Alaska Chapter is helping protect through a cooperative project in the 2,200-square-mile Kenai River watershed in south-central Alaska. Together with the Alaska Department of Fish and Game and the U.S. Environmental Protection Agency, the Conservancy completed reports, maps and recommendations on the watershed's biological needs and conservation priorities, and launched a community-based conservation effort. In other highlights, the chapter: Chose Native American llarion "Larry" Merculieff to chair its board of trustees. Merculieff, an Aleut from St. Paul Island in the Pribilofs, has been a leader in national, stale, local and tribal governments. Facilitated the donation of 986 acres to the Chilkat Indian Tribe, who will manage the land compatibly with the adjacent Chilkat Bald Eagle Preserve in southeast Alaska. Produced a handbook on the potential for ecotourism as a conservation measure and pitfalls for rural landowners to avoid. Secured an option to purchase 155 acres of key habitat at the mouth of Lower Talarik Creek, a world-renowned trout fly-fishing area. The acquisition will be leveraged into protection of the surrounding watershed. Supported for the fourth year the Pribilof Stewardship Camp, a children's day camp that teaches about the Pribilof Islands' plant and animal life, Aleut culture and stewardship ethics. Known as the Galapagos of the North, the Pribilofs are home to 750,000 fur seals and 210 species of birds.</t>
  </si>
  <si>
    <t>Highlights of Washington Chapter accomplishments include: Wahkiacus and Klickitat Oaks preserves--The chapter established Wahkiacus with the acquisition of 64 acres of excellent oak-conifer woodland, an increasingly rare ecosystem that harbors the threatened western gray squirrel. It also added 45 acres to the Klickitat Preserve. Skagit River Bald Eagle Natural Area--The chapter added 124 acres to this 20-year-old preserve. The Conservancy and seven public-agency partners now own more than 6,000 acres, managed primarily for eagles, salmon and other wildlife. Barker Mountain Preserve--The chapter expanded this native grassland preserve by 120 acres, Foulweather Bluff Preserve--An eight-acre addition to this coastal preserve protects its marsh from development and safeguards critical habitat for the area's wildlife. Hanford Site-During biodiversity inventories for the U.S. Department of Energy, Conservancy scientists discovered 10 previously unknown species of plants and insects. Fort Lewis--Working cooperatively with the Army, the chapter continued prairie landscape restoration on this large military installation. The Conservancy also entered into a management agreement covering 114 acres of a unique ponderosa pine forest on right-of-way land owned by Burlington Northern Railroad. Washington Wildlife and Recreation Coalition–The chapter is a founding member and leader of the coalition, which encourages state funding for wildlife and recreation lands. In 1995, the state legislature appropriated $45 million over two years for acquisition of such lands. Supporters--The chapter made great gains in financial and volunteer support, ending the year with 32,000 individual members, 80 corporate members and more than 400 volunteers.</t>
  </si>
  <si>
    <t>The Florida Chapter protected more than 67,000 acres of biologically diverse habitat by negotiating $67.5 million in land acquisition projects. Key parcels include 51,658 acres of Tate's Hell on Apalachiola Bay, a highly productive estuary: and, on the east coast, 6,894 acres along Sebastian Creek, an acquisition that encompasses the uplands adjacent LO the creek, which are critical to help ensure good water quality for the creek's endangered manatees. In other important accomplishments, the chapter: Helped secure $300 million in funding from the Florida legislature for another year of the state's Preservation 2000 program, including $30 million earmarked for Everglades restoration through the purchase of buffer lands. Since 1990, the state has appropriated a total of $1.8 billion for land acquisition. Continued aggressive restoration efforts at the 11,500-acre Disney Wilderness Preserve. More than 2,000 upland acres were burned through prescribed fires, and several large-scale projects to restore natural hydrologic function were completed. In addition, a 4.7-mile hiking trail was opened to the public. Entered the second successful year of Florida Bay Watch, a volunteer effort supported with funds from The Orvis Company, to monitor water quality and ecological changes in the bay. This program of the Conservancy's Florida Keys Initiative has 130 active volunteers who provide timely scientific information to guide the bay's restoration. Conducted a wide range of scientific and stewardship activities from the Keys to the Panhandle assisted by 1,524 volunteers contributing a total of 11,200 hours.</t>
  </si>
  <si>
    <t>In fiscal year 1995, the Rhode Island Chapter protected more than 1,2000 acres in this second most densely populated state in the country: Working with The Champlin Foundations and the Rhode Island Department of Environmental Management, it completed 11 major projects and two new land registries, which are voluntary landowner conservation agreements. Among many accomplishments, the chapter: Purchased 500 acres from the American Fish Culture Company, resulting in the largest conservation project in Rhode Island in seven years. The property supports rare species and a number of pristine, threatened wetland communities, as well as one of the oldest working fish hatcheries in the country. Protected the 400-acre Simmons Pond Management Area in Little Compton, now open to the public for walking, hiking and birding. Initiated a water quality monitoring program in the Quicksand Pond Watershed with the help of local landowners and the University of Rhode Island. On both Block Island and the mainland, focused on the importance of linking protected areas to ensure their long-term viability and to provide greenways for wildlife. Continued research on the globally rare banded bog skimmer dragonfly, studying range-wide metapopulations of the species. Created Geographic Information System maps for the 194,000-acre Pawcatuck Watershed, a critical component for sound conservation planning in the state’s most significant large watershed. Completed its first strategic plan with pro bono assistance from Telesis, Pagano Schenck &amp; Kay and Classic Communications also continued to provide pro bono services.</t>
  </si>
  <si>
    <t>The Utah Chapter's accomplishments include: Snake Creek Canyon-In June 1995, the chapter purchased 752 acres in Snake Creek Canyon, a critical watershed and habitat for moose, cougar and bear. The land, whose purchase is the result of extraordinary cooperation and fund raising among diverse panics, will eventually be added to Wasatch Mountain State Park. The canyon, one of the few undeveloped canyons in the Wasatch Mountains, was slated for ski area development. Scott M. Matheson Wetlands Preserve-In spring 1995, the chapter completed educational trails, a boardwalk and a wildlife viewing blind of this 875-acre preserve, the only high-quality wetland on the Colorado River in Utah. Located one-half mile from Moab, the preserve is a perfect "on-site" classroom for children learning about aquatic biology and wetland ecosystems. Knudson Marsh-The chapter acquired 6,037 acres on the northern end of the Great Salt Lake and re-sold it to the U.S. Fish &amp; Wildlife Service for addition to the Bear River Migratory Bird Refuge. The addition expanded the refuge by nearly 10 percent and protects vital habitat for shorebirds, raptors and migratory waterfowl. Bright Edge Campaign completed-The campaign, targeting the protection of more than 40 rare or endangered species in Utah's Colorado Plateau, surpassed the goal of $3.3 million by $219,000. Layton Marsh C.U.P.-ln a unique partnership with the Central Utah Project Mitigation Commission, the chapter obtained purchase options on three wetland parcels, protecting 445 acres near the Conservancy's Layton Marsh Preserve.</t>
  </si>
  <si>
    <t>Alabama's rich natural diversity runs from Little River Canyon in the north to wet pine savanna on the Gulf Coast. This year, the Alabama Chapter had great conservation success across the state. Working with the Conservancy and dozens of other partners. Alabama Power Company transferred 9,000 acres of pristine waters and deep canyon gorge to the U.S. Park Service to establish the Little River Canyon National Preserve. Huntsville's AVEX Corporation, a subsidiary of Huber Corporation, “adopted" old-growth forest DeSoto Woods for employee involvement. AVEX employees held a stewardship workday and will design and construct a visitors' parking area and nature trail there. The chapter protected a total of 795 acres in Grand Bay Savanna: 715 acres were added to the Grand Bay Savanna National Wildlife Refuge, and 80 acres were purchased outside the refuge to be managed as a Conservancy preserve. Grand Bay Savanna is a wet pine savanna spanning the Alabama and Mississippi coasts. A management agreement among the Conservancy, Champion International, the Alabama Natural Heritage Program, the U.S. Forest Service, Alabama Forestry Commission and Auburn School of Forestry protected 75 acres of virgin long-leaf pine forest. The Natural Heritage Program's inventory of Alabama's biodiversity continues with wonderful discoveries. The gentian pinkroot, listed by the federal government as endangered but not known to exist in Alabama, was found within 25 miles of Alabama's largest city, Birmingham. Sixty-one rare plant species are located in the same area.</t>
  </si>
  <si>
    <t>The Arizona Chapter successfully completed its three-year "Arizona Land Legacy" campaign, surpassing the $6.6 million goal by $1 million. This comprehensive program expanded Conservancy activities throughout the state. Other highlights: The Tohono O'odham nation signed a historic agreement with the Conservancy. This memorandum of understanding, the Conservancy's first formal agreement with a Native American nation, sets a broad framework for cooperation on land and water protection, children's environmental education, ecotourism and species and habitat recovery. Thanks to the generosity of the environmental consulting firm SWCA, Inc, the chapter opened the Northern Arizona Field Office in Flagstaff, which will serve as a base for chapter work in the San Francisco Peaks ecosystem and the Colorado Plateau. The chapter completed an innovative compatible development project that substantially reduces agricultural water consumption on the San Pedro River. After it acquired a 205-acre farm and sold 185 acres to the Bureau of Land Management (BLM) as an addition to the San Pedro Riparian National Conservation Area, the chapter sold the remaining 20 acres to an individual who is converting the property's cottages and outbuildings to a country inn designed for the ecotourism market. The chapter's stewardship fire crew and the BLM successfully completed the first large-scale cooperative prescribed burn at the Muleshoe Ranch Cooperative Management Area. The 2,000-acre fire launched a new ecosystem management plan that prescribes burning as a means to restore the watersheds of the Muleshoe's five perennial streams.</t>
  </si>
  <si>
    <t>The Hawaii Chapter made important progress in addressing the chief threat to Hawaiian ecosystems-alien-species invasion-and in bringing stronger stewardship to more of the state's important natural areas. Highlights include: The chapter played a key role in establishing the state's first Coordinating Group on Alien Pest Species, a partnership of 14 state, federal and private agencies working together to improve Hawaii's alien-pest prevention and control systems. Through this group, public awareness and political support are growing to stem the tide of invasion that currently brings Hawaii an average of 20 new potentially harmful foreign insect species each year. A team of Natural Heritage Program scientists and conservancy stewardship staff completed biological surveys and management plans for more than 150,000 acres of rainforest and other habitat on four U.S. Army installations. The chapter helped the Army launch a major $5 million ecosystem management initiative on Army lands, which, together with other federal and state lands, comprise the bulk of public land in Hawaii. Now, all three public landowners have active stewardship programs for native species and ecosystems. The chapter secured long-term stewardship funding for two Conservancy preserves through the state's Natural Area Partnership Program (NAPP), the only one of its kind in the nation. NAPP provides 2:1 matching funds to private landowners who permanently dedicate natural areas to conservation. Funds were secured for Waikamoi Preserve, part of the East Maui Watershed, and for Kamakou Preserve on Molokai.</t>
  </si>
  <si>
    <t>The Michigan Chapter launched a statewide-conservation planning initiative, developed a conservation plan for the Two Hearted River watershed and protected more than 11,500 acres of habitat in the state. Highlights include: In its largest acquisition to date, the chapter completed a three-way project that protects 10,245 acres of habitat-five miles of Great Lakes shoreline-at the mouth of the Crow River. Some 380 volunteers contributed more than 5,000 hours toward chapter goals, including a long-term wetland restoration project near Tecumseh. With its partners in the Northern Lake Huron project area, the chapter completed a two-year study of the stopover needs of migrating songbirds. The study paints a compelling picture of interrelated species and places from the Lake Superior shores 1o Northern Lake Huron, and from tiny water-borne midges to colorful warblers and the shoreline's cedar forests. New scientific knowledge helps focus protection efforts. The Frey Foundation gave the chapter a $160,000 grant in support of a statewide collaboration in landscape conservation planning--a project initiated by the chapter and the Michigan Natural Features Inventory. The National Fish and Wildlife Foundation provided a challenge grant of $110,000 to fund acquisition of a shoreline tract near Cedarville. AR Pipeline Company, PVS Chemicals, Dow Chemical Company and General Motors Corporation worked with the Michigan Chapter to initiate a statewide corporate council that includes corporate contributions, volunteer programs and in-kind giving opportunities. The chapter’s membership grew to more than 24,000 individuals.</t>
  </si>
  <si>
    <t>The 60,000-acre Grand Bay Savanna, stretching along the Gulf Coast from Pascagoula east to Mobile, Ala., is the largest and least disturbed wet savanna in the United States. As Grand Bay represents the last opportunity to protect a functioning example of this once vast ecosystem, it is a top priority for the Mississippi Chapter. The chapter's Grand Bay Savanna Bioreserve received formal approval as one of the Conservancy's "Last Great Places”. The Mississippi and Alabama chapters forged an alliance and combined resources to fund a full-time bioreserve director. This staff position will allow the Conservancy to expand on its initial protection efforts in Grand Bay and foster partnerships with private landowners, which are core to the success of bioreserve projects. Other highlights: In a cooperative project with the Latin America and Caribbean Division, the chapter's director went to Honduras to help Conservancy partner Fundación Ecologista Héctor Rodrigo Pastor Fasquelle create a strategy for resources development. Later the chapter served as one of the hosts for a New Orleans reception that showcased the Fundación's work in the cloud forests of the Merendon mountain range. As part of the Conservancy's Mississippi River Alluvial Plain Project, the chapter continued to form partnerships that will help foster restoration of this once great riparian valley. The chapter opened a satellite office in Yazoo City and hired a project coordinator to bring focus to conservation efforts in the Mississippi Delta.</t>
  </si>
  <si>
    <t>The Connecticut Chapter had the most productive year in its history. Within the Tidelands of the Connecticut River, one of the Conservancy's "Last Great Places," the chapter: Purchased a 207-acre addition to the Selden Creek Preserve in Lyme for $1.03 million. Received a 67.5-acre donation to the Ragged Rock Preserve in Old Saybrook from Brenda W. Sullivan of Essex and Holley W Carlisle of Greenwich. Created the new Salmon River Preserve in East Haddam with a two-acre purchase. Received an 18-acre casement donation to the Lord Cove Preserve in Lyme from long-time donors Endicoll P and Jane I. Davison. Elsewhere in Connecticut, the chapter: Received a donation of 45 acres to the Beckley Bog Preserve from the Grant Swamp Group, of which the late Jane Mali, a chapter trustee, was a managing partner. Protected 418 acres of wildlands in the Mount Riga area in Salisbury through a conservation easement donated by Mount Riga Inc. of Sharon. Completed negotiations for a 354-acre addition to the Stewart B. McKinney National Wildlife Refuge at the Great Meadows Salt Marsh in Stratford. Conducted the fifth year of worm-eating warbler research at the Devil's Den Preserve in Weston to investigate the population ecology of this declining migrant, and conducted more than 20 other scientific research projects across the state. Welcomed increased community support for the Sunny Valley Preserve in New Milford with fund raising up 30 percent.</t>
  </si>
  <si>
    <t>Together with many partners, the South Carolina Chapter completed eight major land protection projects totaling 5,862 acres. Highlights include: Old Island–This 3,160-acre barrier island in the ACE Basin, one of the Conservancy's "Last Great Places, is a critical link in a chain of coastal islands currently protected by the Conservancy and others. Waites Island--This Atlantic coastal island includes habitat for the rare loggerhead turtle. piping plover, least tern and sea beach amaranth. The chapter has acquired a conservation easement on the southern third of the island along with adjacent wetland and mainland parcels totaling 1.049 acres. Rock Hill-Blackjack Heritage Preserve--This site represents the first protected prairie remnant in South Carolina. It contains three rare plant communities and 13 rare plant species, including Schweinitz's sunflower, which occurs only in the Carolinas. Biological monitoring and fire-management projects were stepped up with the hiring of a stewardship ecologist. Priority projects include: Working with Conservancy chapters in North Carolina, Georgia and Florida and with the U.S. Forest Service to improve fire-management capabilities and to provide state-to-state support for specific burning projects. Completing and implementing a comprehensive biological monitoring plan for the most imperiled species protected by the chapter. In the ACE Basin, the chapter forged partnerships with three key community groups to form the ACE Basin Economic Forum, which held a broad-based community retreat and organized working groups to address land-use planning and compatible economic development.</t>
  </si>
  <si>
    <t>Advances in International Programs</t>
  </si>
  <si>
    <t>The world's biological hot spots-the places with the most exotic and di\-crse ecosystems. such as rainforests and coral reefs-are found mainly beyond the borders of the United States. The Nature Conservancy has had great success in working with dedicated conservationists to protect these vast areas. Now, to meet the increasing challenges of conserving these complex systems, the Conservancy has deemed its international work a top priority for the organization. In the years ahead, the Conservancy will deepen its work in the countries-22 in Latin America and the Caribbean and five in Asia and the Pacific-where it has projects. In each nation. it is developing innovative and comprehensive programs to protect critical land and meet the needs of human beings living in and around parks and protected areas. The international effort is based on: Land and People. As in the United States, the Conservancy helps protect land. Working with communities, it helps build the foundation for model conservation techniques. Local Partners. The Conservancy works with local partners to ensure that conservation occurs with local perspective and expertise and with long-term local involvement. Learning. The Conservancy shares what it learns and trains conservationists from throughout the world. Leverage. The Conservancy influences policy and funding decisions at national, regional and international levels and seeks long-term conservation funding. Leaclersliip. The Conservancy supports self-sufficient conservation groups abroad and disseminates information through leadership and training programs.</t>
  </si>
  <si>
    <t>Since its founding in 1989, the Kansas Stripier has protected more than 2600 acres of ecologically significant lands. Some highlights of the past year include: A series of key acquisitions added 1,120 acres to the Cheyenne Bottoms Preserve, a wetland of international importance containing seasonal, semi-permanent and ephemeral wetlands critical to the Great Plains Flyway. The Conservancy has protected more than 6.500 acres at Cheyenne Bottoms. The Cheyenne Bottoms Stewardship Committee was formed to bring together local citizens, wetland ecologists and chapter trustees to help manage the Cheyenne Bottoms Preserve. Their goal is to maintain the wetland habitat conditions preferred by migratory birds while demonstrating compatible agricultural activities, such as cattle grazing. The committee helped install a cattle watering system that allows more efficient and flexible management of grazing so that habitat will be in peak condition when needed by the birds. The chapter received a donation of a conservation easement on 331 acres along the Blue River near Kansas City: This easement gives permanent protection to tracts of riparian forest and caster upland forest near the extreme western edge of its range. Increasing urbanization has left few examples of these natural communities intact in the area. At the Konza Prairie Preserve, public access was increased by improvements to the nature trail and development of new interpretive materials. Volunteer docents led thousands of visitors on guided tours of the preserve.</t>
  </si>
  <si>
    <t>The New Mexico Chapter established a new 245-acre preserve along the Mimbres River in southwestern New Mexico. The Mimbres is the only remaining U.S. habitat for a globally endangered fish, the Chihuahua chub. The river and its mixed deciduous riparian forest also provide habitat for other threatened species such as the Chiricahua leopard frog and the black hawk. Other highlights include: Gila River--The chapter continued its work along the Gila to help restore riparian habitat. With local residents and Youth Conservation Corps and National Civilian Community Corps crews, the chapter planted hundreds of cottonwood and willow poles. and installed check dams and swales on U.S Forest Service land that the Conservancy leases and manages. Through a local community dialogue group, the chapter actively participated in restoration planning for the river. To support conservation work on the Gila. New Mexico schoolchildren raised several thousand dollars, matched 2:1 by Intel Corporation, for the chapter's "Save the Best to Last campaign Rio Nitro-The Conservancy signed a memorandum of understanding with the Zuni Tribe to better manage the Rio Nutria watershed. The Conservancy owns a 1,200 acre preserve along the river adjacent to Zuni lands. The MOU is intended to facilitate information sharing on the biology and ecology of the Rio Nutria and Zuni River watersheds. The landmark agreement is the second of its kind between the Conservancy and an indigenous tribe.</t>
  </si>
  <si>
    <t>In fiscal year 1995, the Arkansas Chapter designated the Ouachita Mountains as a "Last Great Place" and, in Clay County, protected habitat for the pondberry plant, listed by the federal government as endangered. Other milestones: Aromatique, Inc.-- Corporate partner Aromatique contributed $183,998 to the Conservancy from sales of "The Natural State" products, demonstrating corporate and consumer concern for the environment. Aromatique's donations have now surpassed $500,000. Membership-Boosted by a 34 percent increase in the Corporate Council for Conservation, the chapter's membership topped 4,000. Mississippi River Alluvial Plain-Through Arkansas's "Big Woods" initiative, the chapter helped expand the Cache River refuge and planted 59,800 hardwood seedlings with the U.S. Fish &amp; Wildlife Service and Global ReLEAF to restore bottomland hardwood forest. Energy/Arkansas Power &amp; Light-Working with the Conservancy and other state partners, Entergy/AP&amp;L donated Robinwood, a 1,376-acre tract of "Big Woods" land valued at $965,000, to the state. The company and the chapter also produced a natural-diversity pester for Arkansas schoolchildren. Ouachita Mountains-The Conservancy's ecological assessment of private lands in the Ouachitas identified 127 species of sensitive plants and animals. Baker Prairie-On Baker Prairie Community Day, the chapter launched a campaign for acquisition and stewardship at this tall-grass prairie remnant in Boone County. Gifts totaling $165,000 were announced. Stewardship–At three preserves, the chapter conducted prescribed burns, which help maintain plant communities and open habitat required by sensitive plant species.</t>
  </si>
  <si>
    <t>The Kentucky Chapter continued its acquisition and protection efforts across the state, with the Kentucky River Palisades at the forefront of activities. Jim Beam Brands Co. contributed $100.000 to establish the Jim Beam Nature Preserve there in honor of the company's 200th anniversary. The 120-acre preserve contains habitat for a bat listed by the federal government as endangered, the state endangered snow trillium, a plant unique to the Palisades region of Kentucky and an outstanding array of spring wildflowers. Other projects: Kentucky Corporate Council for the Environment-The chapter established the council with anchor donations of $10,000 each from Brown-Forman Corporation, Dupree &amp; Company, Inc., Jim Beam Brands Co. and Philip Morris U.S.A. More than 40 other Conservancy Corporate Associates are members of the council. Eastview Barrens--The chapter began a fire management program at this 120-acre prairie remnant, which is home to more than a dozen rare or endangered species. Volunteers from GE's Park Rangers program volunteered their assistance with the project. Horse Lick Creek Bioreserve--Toyota Motor Manufacturing U.S.A., Inc., continued its pro bono water-sampling analysis. Fund raising--The chapter had another successful spring fund-raising appeal when members responded to a challenge grant of $25,500 from two chapter trustees and an anonymous donor. More than $65,000 was raised in all and will be applied to the chapter's land acquisition and preserve management activities, personnel and equipment costs, and more.</t>
  </si>
  <si>
    <t>The variety of partners engaged and goals pursued by the Maine Chapter this year signaled the arrival of a complex and challenging era in conservation. Its broadly inclusive partnerships tested new conservation strategies, although traditional efforts still account for the most tangible results. Chapter endeavors include: New preserves--MKT. Inc.. donated the 495-acre Ayers Brook Preserve, specialized habitat for the newly rediscovered Tomah mayfly, thought to be the world's rarest mayfly: Sixty-three-acre Hallowell Island became the chapter's newest island preserve. Additions--Through donations and purchases, the chapter expanded Appleton Bog, Indian Point-Blagden and Barred Island preserves, and it consolidated its ownership on rugged Shipstern Island. Assists–The chapter coordinated state, federal and private funding efforts to protect 117-acre Lee Island, a marsh-skirted landmark midstream in the Kennebec River. The combined efforts of the Conservancy, a local land trust and the Land For Maine's Future Board added four more parcels to the growing mosaic of conservation lands around southern Maine's Mount Agamenticus. Partnerships--A diverse coalition of forest landowners, scientists, state agencies and environmentalists undertook an assessment of the status and trends of biodiversity in Maine and began preliminary study of an ecological reserve system. Research--The chapter joined academic, state and federal partners to launch the largest privately funded marine research program in the state's history: The two-year program seeks to understand the source of biodiversity-rich Cobscook Bay's economic and ecological productivity.</t>
  </si>
  <si>
    <t>In fiscal year 1995, the North Carolina Chapter announced an unprecedented partnership with a forest products company. The Conservancy and Georgia-Pacific Corporation entered into an agreement to jointly protect and manage 21,068 acres (33 square miles) of Georgia-Pacific-owned lands in the lower Roanoke River floodplain. Interior Secretary Bruce Babbitt praised the agreement, saying that "Georgia-Pacific and The Nature Conservancy are setting a standard that makes sense for the environment and the region's economy." Other highlights include: The chapter helped protect 26,608 acres of natural areas in North Carolina, including negotiating the purchase of 4,888 acres of the Green River Game Lands in Polk and Henderson counties. The chapter was fortunate to receive donations of ecologically significant land at Bat Cave Preserve, the Black River, Paint Hill, Roanoke Island Marsh and the Scuppernong River. The “Wild North Carolina'' campaign, the largest private fund-raising effort for the environment in the state’s history, topped $13.8 million. Funds from the $15 million campaign will be used to protect and manage seven of North Carolina's most critical wild places. Nags Head Woods Ecological Preserve expanded its visitor and educational services, offering more guided field trips and nature camps. Every year, 10,000 people visit this Outer Banks preserve. Volunteers continued to support many conservation efforts, from organizing and staffing a home-and-garden show in Charlotte that drew 98,000 people, to helping restore mountain bogs.</t>
  </si>
  <si>
    <t>The Oregon Chapter announced "Forever Oregon, a campaign to protect 10 key natural areas. More than $3 million has already been raised toward the $5 million goal. Membership has grown to include 21,000 individuals and 67 Corporate Associates. Program highlights include: Sicit Marsh Preserve--In the lead gift to the campaign, the M.J. Murdock Charitable Trust granted $1.5 million for wetland restoration at the 24,000-acre Sycan Marsh Preserve in the Klamath River Basin. The giant will also fund construction of a field station where wildlife and wetland research will be conducted and compatible grazing practices tested. Rough and Ready Creek--Nearly 300 endemic plant species, including the insectivorous California pitcher plant, are found in the heavily mineralized soils of this 30,000-acre watershed. The chapter purchased three natural areas here and is joining other landowners in conservation planning for Oregon's Illinois Valley. Whetstone Savanna--The best example of original Oregon white oak savanna remaining in the Rogue Valley is winning permanent protection through the Conservancy's initial purchase of 144 acres. Hart Mountain--The chapter purchased the 1,700-acre McKee Ranch in Oregon's High Desert on behalf of the Hart Mountain National Antelope Refuge, helping restore habitat for pronghorn antelope and bighorn sheep. Oregon Biodiversity Project-Together with partners from agriculture, industry and conservation, the Conservancy is pioneering the use of new information technologies and planning strategies to guide future conservation and development decisions statewide.</t>
  </si>
  <si>
    <t>Three preserve acquisitions, farmland preservation and sustainable development initiatives were among the highlights of the Virginia Chapter's accomplishments. Blackwater River Preserve--Giant bald cypress trees up to 1,000 years old grow in the tea-dark waters of this 77-acre preserve. This ancient old-growth swamp on the Blackwater River in southeastern Virginia was a gift from Arthur and Marie Kirk of Portsmouth. Voorhees Nature Preserve--Conservation of the Chesapeake Bay watershed continued with a gift of 729 acres on the Rappahannock River from Alan and Nathalie Voorhees. This scenic forested upland and freshwater tidal marsh is home to a pair of nesting bald eagles New Point Comfort Preserve–The chapter acquired an important stretch of Chesapeake Bay beachfront on the southern tip of the Middle Peninsula, strategically located along the Atlantic Flyway. Neotropical migratory birds gather in the forests and marsh of this 95-acre preserve to rest and feed. Farmland preservation--Thousands of acres of farmland buffering critical wetlands at North Landing River Preserve in Virginia Beach will be preserved under an Agricultural Reserve Program passed by the city council. The chapter formed a partnership with local farmers, city officials, businesses and other conservation groups to craft and promote the development-In southwest Sustainable Virginia's Clinch Valley Bioreserve, efforts to protect biodiversity while promoting economic growth continued. Pilot projects in sustainable development include horse-drawn logging, nature tourism and re-mining coal from abandoned mine lands.</t>
  </si>
  <si>
    <t>Highlights of the Idaho Chapter's work Birch Creek-The chapter signed an option to purchase a ranch that includes the headwaters of Birch Creek and the largest known population of the threatened alkali primrose. The chapter's goals there include restoring and enhancing trout and waterfowl habitat. Upper Henry Fork–At the 1,450-acre Flat Ranch, the chapter opened an office to oversee protection and restoration of the Upper Henry's Fork River, fenced more than four miles of river and began to restore streambanks and habitat. It also implemented a rotational grazing plan to ensure healthy pastures and stream corridors while maintaining a full-scale cattle operation. The chapter is also working with neighboring ranchers to restore habitat on 5,000 acres. North Idaho Program-The chapter launched the North Idaho Program with three full-time staff who focus on project site selection, protection work, community relations and land management issues. Potential projects include a rare bog system, floating peat islands and critical habitat for nesting herons and ospreys. Silver Creek-Ranchers Bud and Ruth Purdy donated a 3,473-acre easement on their Picabo Livestock Ranch to the Conservancy, thereby enhancing protection efforts at nearby Silver Creek Presence. Under the terms of the easement-the chapter's largest to date-the ranch cannot be subdivided or developed, helping to ensure the stream's long-term protection. The easement brings the total land protected along Silver Creek to more than 9,000 acres.</t>
  </si>
  <si>
    <t>The Indiana Chapter’s campaign, "Hoosier Landscapes: Saving Our Last Great Places," advanced the Conservancy's conservation agenda on eight landscapes across Indiana: Fish Creek, Pigeon River, Kankakee Barrens, Sugar Creek, Big Walnut, Blue River, Knobstone Uplands and Wabash-Ohio Lowlands. With a goal of $7 million, the campaign had garnered $.5.85 million in pledges and leveraged nearly $700,000 in public funding by August 1995. Highlights include: Fish Creek-With farmers, agribusiness, government and community members, the chapter completed 18 conservation projects, among them acquiring 78 acres of land, restoring tracts of forest and wetlands, creating creekside filter strips and cost-sharing on the purchase of conservation tillage equipment for local farmers. The chapter also staffed an office on site. Blue River/Knobstone Uplands-Here, the chapter acquired two parcels totaling 198 acres, continued to develop community partnerships and staffed an office. Its conservation plan for the area neared completion. Wabash-Ohio Lowlands-The chapter completed its largest acquisition project 1,418 acres-at this site. Other highlights: Southern Lake Michigan Conservation Initiative-Volunteers and staff worked with citizens, government agencies and local industry to manage some of the most imperiled natural features in the Great Lakes basin. Land acquisition-With funding from current and past campaigns and the Indiana Heritage Trust, the chapter acquired 2,500 acres through 21 projects. Volunteers-Some 356 individuals volunteered 2,295 hours of their time to help manage preserves and serve a membership of 13,000.</t>
  </si>
  <si>
    <t>The Missouri Chapter helped create the newest wildlife refuge in the United States--the Big Muddy--when it purchased from farmers more than 1,200 acres of flood-stricken bottom lands near the Missouri River and transferred them to the U.S. Fish &amp; Wildlife Service. The office continues to help the agency increase the size of the refuge. In other highlights, the chapter: Expanded its partnership with the Missouri Department of Natural Resources (MDNR) when it added 120 acres, with an option on 240 more, to the chapter's Bennett Spring Savanna Preserve; MDNR owns adjacent property. Together, the chapter and MDNR have initiated landscape-scale management planning to restore a high-quality oak savanna at the Ozark sites. Constructed a bald eagle viewing platform near its Sandy Island Eagle Sanctuary with the help of volunteers and the support of the U.S. Army Corps of Engineers and Union Electric. Created a vegetational assessment and monitoring system for Prairie State Park in cooperation with MDNR. Completed an ambitious season of prescribed burns including its first landscape scale burn-500 acres at Thorny Mountain. With other Conservancy chapters, it worked on 12 burns in Arkansas and two in Nebraska, and provided instruction at the Conservancy’s national fire training in Fort Knox, Ky. Coordinated a butterfly and moth monitoring project in easter Missouri and began a statewide census and sampling of grasshoppers, crickets and katydids.</t>
  </si>
  <si>
    <t>The Nevada Chapter was formed July 1, 1995, with the split of the Great Basin program. A 15 percent increase in membership has spurred the chapter's success. Program highlights include: . Desert Tortoise--The chapter helped develop the comprehensive 30-year Desert Conservation Plan, which provides $60 million for the protection of the desert tortoise and other imperiled species throughout Clark County. When the chapter purchased grazing permits in the Piute and Eldorado valleys, it helped establish the first desert conservation area--more than 531,000 acres. UX Ranch in Elko County--A unique partnership among the Conservancy, the American Farmland Trust and the McQuery, a third-generation ranching family, created a way to preserve the family's livelihood and protect important migratory bird habitat. Truckee River--Working with the Pyramid Lake Tribe, the Federal Water Master, the U.S. Fish. &amp; Wildlife Service and the Bureau vi Reclamation, the chapter coordinated the release of upstream reservoir waters to help regenerate cottonwoods. As a result, hundreds of thousands of new seedlings have taken root. Pyramid lake/Stillwater Marsh--The chapter played a leading role in major water negotiations convened by U.S. Senator Harry Reid to bring an end to the long-standing disputes over the waters of the Truck and Carson rivers. In addition, the chapter has helped purchase 17,000 acre-feet of water to date for Stillwater Marsh and the first water rights for Pyramid Lake.</t>
  </si>
  <si>
    <t>With help from its members, donors, volunteers and many conservation partners, the Wisconsin Chapter protected 639 acres of significant natural lands at 14 sites, including the Baraboo Hills, Lulu Lake and Mink River. Other chapter highlights: Door County. The chapter secured a $533,000 grant from the National Coastal Wetland Conservation Program for land acquisition at the newly established Baileys Harbor Boreal Forest and Wetlands State Natural Area. This 1,200-acre site contains one of the largest remaining coastal wetland complexes on Lake Michigan. Baraboo Hills--The U.S. Chapter of the International Association of Landscape Ecology awarded its Distinguished Landscape Practitioner Award to the Baraboo Hills project as an example of a bold landscape approach to the preservation of a unique regional ecosystem. Science--The chapter participated in the first year of a three-year statewide process to develop a Habitat Conservation Plan for the Karner blue butterfly, listed as endangered by the federal government. Staff and volunteers surveyed several natural areas in Door County for the rare Hine's emerald dragonfly, locating and marking more than 950 animals. Other survey efforts involved prairie insects, rare butterflies and moths, and small mammals. Volunteers–Volunteers participated in 81 workdays at 15 preserves. They assisted with prescribed burns, removed non-native plants, surveyed for rare species, answered phones, gave slide presentations and much more. Some 150 new volunteers became involved in chapter activities.</t>
  </si>
  <si>
    <t>The Minnesota Chapter made great strides in protecting biodiversity across Minnesota. Among its many accomplishments, the chapter: Continued to form partnerships with other organizations, citizens and public officials in the Lake Agassiz Beach Ridges, the Cannon Valley Big Woods and the Lake Superior Highlands, the chapter's top priority landscapes for protection. Recruited volunteer preserve monitors for all but one of the chapter's 52 preserves. Published A Guide to The Nature Conservancy Preserves in Minnesota. Acquired more than 2,200 acres of land. including tracts at Anna Gronseth Prairie and Town Hall Prairie. The Minnesota Department of Natural Resources was among the first state agencies nationwide to adopt and implement ecosystem-based management. This approach, which recognizes that a healthy ecosystem is vital to a strong local economy, mirrors the Conservancy's initiatives in Minnesota communities. For example: In Duluth, a forum of business leaders, scientists and conservationists met during the chapter's annual meeting to discuss sustainable resource use. The chapter's land protection staff participated in roundtable discussions on Minnesota's Timber General Environmental Impact Statement, an agreement among public and private landowners for future management and conservation of forests in the United States. The chapter reached a unique agreement with a private business owner when it granted a conservation easement on Bluestem Prairie, which allows the harvest and sale of native prairie seed for restoration purposes.</t>
  </si>
  <si>
    <t>The Conservancy made progress in all of the reserve's six major program areas: Core reserve--Conservancy ownership of Smith Island is now complete with the purchase of the last two inholdings. More than 25 years ago on Smith, the organization began to acquire the Virginia barrier islands. Buffer lands--Through a U.S. Environmental Protection Agency grant to the Conservancy, citizens of Willis Wharf hired professional planners to help them develop a community vision statement. Their vision emphasizes preservation of the rich natural and cultural heritage of the area and a determination to continue traditional, ecologically compatible businesses. Partnerships–With Northampton County, the chapter secured Department of Transportation funding for a countywide heritage trail and U.S. Department of Commerce funding for the Cape Charles Sustainable Technologies Industrial Park. Research--Major avian research was conducted on the barrier islands: an aerial spring migration shorebird survey, productivity studies on terns and black skimmers and the 21st annual colonial beach nesting bird survey. Education--The reserve hosted a two-day environmental education tournament in which eight teams from local high schools competed in the 1995 Envirothon. The program featured hands-on training and testing in soils, wildlife, forestry and groundwater. Sustainable economic development--The new for-profit Virginia Eastern Shore Sustainable Development Corporation surpassed its $2.7 million capitalization goal. Startup capital came from a wide array of investors, including foundations, private businesses and individuals.</t>
  </si>
  <si>
    <t>The Dakotas Chapter designated four ecologically critical areas of North and South Dakota as priority focus landscapes for protection: The Missouri Coteau, a prairie pothole region that runs diagonally from north-central North Dakota across the northern edge of South Dakota; The Sheyenne Delta in extreme southeastern North Dakota, the state's most botanically diverse area; The Black Hills in western South Dakota, an isolated mountain range on the prairie that is undergoing rapid development; and The Prairie Coteau along the length of eastern South Dakota reaching into the southern portion of North Dakota, an area that supports some of the largest remaining tracts of tallgrass prairie in the upper Midwest. Efforts to protect the Prairie Coteau underscore the need to move beyond political boundaries when protecting ecosystems. Other highlights: The North American Wetlands Conservation Council granted the Conservancy $236,000 for wetland acquisition and restoration in the Sheyenne Delta as part of a $900,000 grant awarded to a coalition of private and governmental agencies in North Dakota. The Conservancy and South Dakota State University formed a partnership to conduct an inventory of native grasslands on a county-by-county basis on the Prairie Coteau and hired an ecologist for the two-year project. The results will be transferred to the South Dakota Natural Heritage Database at the South Dakota Department of Game, Fish &amp; Parks.</t>
  </si>
  <si>
    <t>In fiscal year 1995, the work of the Texas Chapter spanned the state. Land acquisitions and significant expansion of programs added dimension to ongoing conservation and partnership efforts. Highlights include: Gulf Coast Prairie Preserve--Mobil donated 2,263 acres of land along the coast of Galveston Bay to the chapter to create the Gulf Coast Prairie Preserve. This land is home to the Auwater's prairie chicken, the most endangered bird in North America. An additional $100,000 gift from the Mobil Foundation supports stewardship and research at the preserve. West Texas--A gift from Communities Foundation of Texas allowed the chapter to purchase an important tract of land in the Davis Mountains. Awards--The chapter presented Conservation Leadership awards to Lennox International Inc. and TU Electric in Dallas; Conoco and Temple-Inland in Houston; HEB Grocery Store and Doug Scales Body Shop in Austin; and former Secretary of the Treasury Lloyd Bentsen and former Mexican Finance Minister Pedro Aspa in San Antonio. The chapter also awarded a Lifetime Achievement award to former Congressman J.J. "Jake" Pickle of Austin. Pincywoods Conservation Initiative–A collaborative project with the Louisiana Chapter begun in 1991, this initiative involves work with public and private partners to protect core natural areas of the longleaf pine forest ecosystem, encourage compatible land use in surrounding areas and encourage appropriate research.</t>
  </si>
  <si>
    <t>The Conservancy celebrated its 30th year in Colorado, with 75,000 acres protected across the state and a membership of more than 20,000. The Colorado Chapter also: Completed acquisition of the 1,800-acre Mishak lakes Preserve, the largest and best-known example of a natural shallow-water wetland system in Colorado. The preserve serves as critical habitat for shorebirds and waterfowl, including the white-faced ibis and greater sandhill crane, and harbors a globally rare plant species, the slender spiderfiower. Mishak Lakes will serve as the cornerstone for a community-based conservation program in the San Luis Valley. Reached the halfway mark in a $3.5 million campaign for the Carpenter Ranch and the Yampa River Valley. The Carpenter Ranch is located in one of the highest-quality riparian forest systems in the West. The Conservancy will operate the historic ranch as a working ranch, using it as a research and educational facility as well as a center for dialogue about land-use and conservation issues. Began construction of an innovative environmental center at Aiken Canyon near Colorado Springs. The center will be built from straw bales covered with stucco, which minimizes the use of timber and results in a highly insulated, energy-efficient structure. The center will offer guided hikes, interpretive displays and community meeting space and will serve as a research facility.</t>
  </si>
  <si>
    <t>In the Massachusetts Islands, the Massachusetts Chapter: Protected the largest undeveloped tract on Martha's Vineyard–830 acres of threatened coastal sandplain--jointly with the state government. A 25-year agreement will enable the Conservancy and the state to cooperatively restore the area's natural habitat through prescribed burning and other land-management techniques. Established a permanent office on Nantucket, increasing the Conservancy's local presence and strengthening relationships with conservation partners. The chapter also launched important ecological research, including floral, invertebrate and paleo-ecological studies of the island. in the Southern Berkshires, the chapter: Completed three key land acquisitions totaling 164 acres and initiated a fen restoration project with the U.S. Fish &amp; Wildlife Service, expanding habitat for more than a dozen rare species, including the small yellow lady's slipper. Began a new study designed to help town planners and local communities better understand the consequences of various forms of regional economic growth. In the Coastal Ponds, the chapter: Launched a comprehensive hydrological study under the leadership of a new staff biohydrologist, who installed more than 60 wells around a system of coastal plain ponds on Cape Cod. The results of the study--which will determine the water levels necessary for the ponds' long-term health--will benefit both the globally rare plants and the Cape Cod communities that depend on reliable water supplies.</t>
  </si>
  <si>
    <t>In fiscal year 1995, the Pennsylvania Chapter exceeded its $6.5 million goal for the Campaign for the Delaware, a joint effort of four Conservancy chapters to protect the extraordinary cycle of life in the Delaware River watershed. Through the campaign, the chapter protected 8,355 acres of first-class wild land throughout the watershed in Pennsylvania, in addition to significantly strengthening its science. stewardship. protection and fundraising programs. In other highlights, the chapter: Acquired 1,739 acres at the Thomas Darling Nature Preserve al Two-Mile Run in the Poconos. The site supports one of the state's largest undisturbed peatland systems, its healthiest native spruce forest and a mosaic of shrub swamps, fens, marshes and wet meadows. Completed a pilot prescribed-burning and restoration program at Chrome Serpentine Barrens. The project not only yielded two important research findings that will help guide chapter efforts to protect the rare serpentine ecosystem. but also enhanced the chapter's stature in the prescribed burning field. Received an award of $1 million in federal transportation funds through the. Pennsylvania Department of Transportation for protection of scenic land in the Poconos. Initiated a $200.000 project to restore Bristol Marsh, the best remaining example of a freshwater tidal marsh in Pennsylvania. Expanded its volunteer activities, including initiation of bi-weekly volunteer work nights.</t>
  </si>
  <si>
    <t>The Iowa Chapter reached an important milestone in its Loess Hills program in western low with a 500-acre addition to the flagship Broken Kettle Grasslands Preserve. The addition links public and private protected areas in a 2,500-acre tallgrass prairie landscape. Also, the chapter planned to open an office at Broken Kettle, its first staffed preserve office. In other highlights: The chapter's capacity to restore prairies continued to expand with the acquisition of new equipment and greater expertise. The Iowa Corporate Council for the Environment was launched successfully in Des Moines with the participation of many of central low's leading business organizations. The chapter began the Iowa Woodlands and Forests Initiative with the participation of private and public partners. The initiative aims to increase knowledge of and support for the state's naturally di- verse woodlands. The chapter enlarged two of its northeast Iowa preserves: The Finch Family Memorial Forest Preserve acquired 10 new acres, and the Mountain Maple Hollow Preserve gained 12 acres. The chapter's field trips program enjoyed its most ambitious and successful year ever. The Department of Defense Legacy Pro- gram concluded a survey of the 20,000-acre Iowa Army Ammunition Plant in southeast Iowa, resulting in the discovery of a number of previously undocumented rare plants and animals.</t>
  </si>
  <si>
    <t>This year, the New Jersey Chapter completed the largest preserve project in its history: a 3,259-acre addition to the Manumuskin River Preserve, home to the globally rare sensitive joint-vetch and site of the state's best freshwater tidal marsh. Half of the $2.4 million purchase price was donated by Waste Management, Inc., as a bargain sale. Other highlights include: Willow Grove Lake Preserve-Dupont Corporation donated a 1,035-acre addition to this preserve, home to the globally rare slender arrowhead and hairy-stemmed wild yam and a wintering site for bald eagles and other raptors. The donation induced a five-mile stretch of the unspoiled Maurice River and a portion of the lake. Gandy’s Beach Preserve-The chapter purchased 266 acres at a site considered one of the top 10 locations for shorebirds on Delaware Bay. The new preserve's one-half mile of beachfront provides valuable feeding area for spring migrating shorebirds. Delaware Bayshores Bioreserve-The chapter opened a bioreserve office, hired a bioreserve manager and expanded conservation activities to complement ongoing land acquisition. Volunteer program-The chapter concluded a successful first year of an augmented volunteer program. More than 250 individuals contributed professional services, served as preserve monitors, helped spread the Conservancy's conservation message, mailed new member welcome packets, cleaned up preserves and posted boundaries and more.</t>
  </si>
  <si>
    <t>Since 1987, the Louisiana Chapter has helped protect more than 195,000 acres; its membership has grown to more than 5,100; and it has helped develop two multistate conservation initiatives. This year's highlights include: Partnerships: More than 8,000 acres of bottomland hardwood forests were registered with the chapter by Deltic Farm and Timber Company to help protect the densest-known population of the threatened Louisiana black bear. The Mississippi River Alluvial Plain Bioreserve's computer mapping system is developing data to assist in protection efforts for the Louisiana black bear, neotropical migratory songbirds and other species. The chapter is also working with the Black Bear Conservation Committee and local landowners to implement a black bear restoration plan. Volunteer program: Volunteers contributed more than 1,500 hours this year. They assisted with planting more than 14,000 seedlings on three Conservancy restoration sites; led numerous field trips; and helped with trail construction, non-indigenous plant removal and public outreach. Science and stewardship: A survey of Caddo and Bossier parishes revealed more than 14 sites considered to be of conservation importance containing numerous rare-plant populations. Surveys of Department of Defense lands uncovered at least 23 rare plants and four rare animals, and the agency has agreed to protect more than 2,600 acres around the state.</t>
  </si>
  <si>
    <t>Maryland</t>
  </si>
  <si>
    <t>The Maryland Chapter publicly announced its $10 million “Campaign for the Chesapeake Rivers.” President John Sawhill and John Smale, chairman of the executive committee of General Motors and member of the Conservancy's Board of Governors, unveiled the capital campaign in Baltimore in a series of events that included a press conference, cocktail reception and dinner. The chapter also: Signed a contract to expand the 288-acre Nanjemoy Creek Great Blue Heron Sanctuary in Charles County by 1,200 acres. This is the largest purchase in chapter history. It will safeguard habitat for the globally rare dwarf wedge mussel and provide more land for the herons, which are migrating toward the boundary of the rookery. Acquired the chapter's 30th preserve-Plum Creek, a tidal tributary of the Nanticoke River. Negotiated a conservation easement on 635 acres with Columbia LNG in Calvert County to protect important habitat for endangered tiger beetles, rare plants and a freshwater marsh on the western shore of the Chesapeake Bay Launched the J.M. Huber Corporation's Adopt-A-Preserve Program at Pilot Serpentine Barren Preserve. The company has pledged a cash gift and will give $5 for every hour contributed by Huber volunteers, who are being trained to help with vegetation clearing, prescribed burnings and species monitoring at the preserve.</t>
  </si>
  <si>
    <t>The Nebraska Chapter continues to demonstrate that land protection is comparable with the state’s agricultural and rangeland economies. Highlights include: Big Bend Reach of the Platte. The ConAgra Foundation and Nebraska Environmental Trust Fund, which administers state lottery earnings, contributed $227.500 and $262,500, respectively, to the Conservancy and University of Nebraska. Funds will be used to purchase 174 acres within a major sandhill crane roost site on the Platte River and to implement a five-year agricultural demonstration project applying farming techniques that are viable environmentally and economically. Niobrara Valley Preserve--The chapter acquired a key addition to the preserve, a 2,400-acre tract of rugged spring-branch canyons that contains the best example of eastern deciduous forest in the Middle Niobrara Valley. The property's owner–longtime ranchers in the area--agreed to a land exchange, which resulted in their acquiring a nearby ranch that is better suited for cattle grazing. Rulo Bluffs Preserve--In the spring, the chapter began a program of controlled burning in an effort to restore the prairie-woodland landscape in these loess hills overlooking the Missouri River. Grassland biodiversity. The J.E. Weaver Small Grants Program to fund student research in grassland conservation was initiated by chapter member Judy Stolz Parks and augmented with a contribution from Archer Daniels Midland.</t>
  </si>
  <si>
    <t>The Tennessee Chapter kicked off a successful year of land protection with the purchase of a core bog that harbors Tennessee's largest known population of bog turtles. Additional plans include the purchase of surrounding farmlands and, ultimately, the restoration of 66 acres to original peatland bog habitat. Other highlights include: Mississippi River Alluvial Plain--The chapter continued efforts to protect bottomland hardwood forests in west Tennessee by acquiring four additional parcels of land. Central Basin Cedar Glades--The chapter advanced protection of the glades with the purchase of a critical tract of glade habitat for the Tennessee coneflower and leafy prairie-clover, both listed by the federal government as rare. Arnold Engineering Development Center–Following an extensive inventory of 36,000 acres of federal land around the state and in partnership with the military. Tennessee Natural Heritage Program, universities and resource-management agencies, the chapter began to develop a precedent-setting ecosystem management strategy to protect a barren community. Clinch River--In January 1995, the chapter established its first community-based conservation initiative. The operation in Sneedville–located in the heart of the Clinch River Valley--is intended to protect the river's water quality for the rare and endangered mussels of the Clinch as well as for the people who live and work in the valley.</t>
  </si>
  <si>
    <t>At the end of fiscal year 1995, the Wyoming Chapter had protected more than 180.000 acres of habitat through cooperative arrangements with the owners and managers of Wyoming's vast and magnificent private and public lands. Highlights include: Red Canyon Ranch--More than 230 generous chapter supporters made gifts, grants and pledges to complete the $6.5 million Red Canyon Ranch project. The spectacular 35,000-acre property will be operated as a natural area, as a national demonstration center for compatible livestock-grazing practices and as an immense outdoor classroom. Widener Ranch--In a high-leverage approach, the chapter bought an important conservation property--the 4,280-acre Widener Ranch in the Bighorn Mountains-with the express intent of reselling it to a conservation buyer who will place a conservation easement on it. The purchase was made possible by the former owner, Peter A. B. Widener, who generously agreed to sell the property to the Conservancy at a bargain-sale price. Bighorn Mountains--The chapter's commitment to conserve the Widener Ranch inspired eight other landowners on the east slope of the Bighorn Mountains to donate conservation easements, protecting an additional 8,800 acres. To date, the chapter has protected a total of 34,800 acres in the Bighorns through purchases, conservation easements and deed restrictions.</t>
  </si>
  <si>
    <t>Under the leadership of a new state director, the New Hampshire Chapter's staff and trustees recently set ambitious goals that will guide the chapter's land-protection activities for the next decade. Some of the year's highlights include: Mr. Teneriffe-The chapter purchased 170 acres of woodland in Milton, near the Maine border, 10 protect one of the rarest plants in the eastern United States, the small whorled pogonia. The Mt. Teneriffe acquisition was part of a regional strategy to protect this threatened orchid. The preserve will be open to the public for recreation and research. Funding was provided in part by the National Fish and Wildlife Foundation and New Hampshire based Wheelabrator Technologies Inc. Ossipee Pine Barrens – Working with landowners and conservation partners, the chapter began negotiations to expand its preserve in this pristine northern pitch pine/scrub oak ecosystem that harbors some of the rarest moths and butterflies in the Northeast. Concord Pine Barrens-The Conservancy negotiated a management agreement among local, state and federal agencies to protect 545 acres of Karner blue butterfly habitat at the Concord Municipal Airport. The agreement will help ensure that airport operations are compatible with the preservation of rare species there.</t>
  </si>
  <si>
    <t>Advances in Information Systems</t>
  </si>
  <si>
    <t>Community-based conservation holds great promise as a means to protect biodiversity for the long term, but it poses some challenges as well. "One of the Conservancy's greatest resources is the hundreds of people we have working to protect ecosystems in places like Bigfork, Mont., and the rainforests of Brazil," says the Conservancy's director of Information Systems, Doug Barker. "Our challenge is making sure that the people doing locally based conservation have access to the best global information." To address this challenge, the Conservancy recently launched the Information Systems Initiative, a major effort to use information technology-a combination of computer hardware, software and network connections-to improve communication and information-sharing across the organization. Under the initiative, the Conservancy will establish electronic networks that give field offices affordable access to the rest of the organization and to conservation partners. The Conservancy will also equip staff with compatible computers and software, and provide them with communications tools such as electronic bulletin boards. Finally, it will make improvements to its core systems to keep the organization running efficiently. The initiative is supported by a multimillion-dollar fund-raising effort that seeks contributions of hardware, software, consulting services and cash.</t>
  </si>
  <si>
    <t>The Montana Chapter continued its efforts to protect two of the largest wild and intact landscapes in the contiguous United States: the Crown of the Continent, centered around Glacier National Park in northwest Montana, and Greater Yellowstone in southwest Montana. In the Crown of the Continent ecosystem the Conservancy completed three successful conservation projects along the North Fork of the Flathead River, thus protecting key habitat for numerous rare species, including the gray wolf, grizzly bear, bald eagle and bull trout. In the Greater Yellowstone area, the Conservancy was instrumental in securing a $5 million congressional appropriation and a state grant of $1.7 million to acquire about 4,000 acres in the Porcupine Creek drainage. The Porcupine provides crucial winter range for hundreds of elk that migrate from Yellowstone National Park. Its alpine, forest and riparian areas are excellent habitat for grizzly bears, bighorn sheep, moose, and wolverines. This past year, the chapter also received a 2,200-acre conservation easement on a ranch on the Big Hole River, representing the Conservancy’s fifth project on this free-flowing river that hosts the last remaining population of river-dwelling Arctic grayling in the lower 48 states.</t>
  </si>
  <si>
    <t>The Vermont Chapter completed 23 land protection projects totaling more than 2,445 acres. Among other accomplishments, the chapter: Added 602 acres to the Helen W. Buckner Memorial Preserve at Bald Mountain. Located a conservation buyer for the Robie Farm at East Creek Natural Area. Completed three multi-year negotiations to acquire tracts at Long Pond in Greensboro, Molly Bog in Morrisville and Shelburne Pond in Shelburne. Emerged as a leader in the use of charitable gift annuities to protect ecologically significant land and to eventually provide for its stewardship. Reinvigorated its trade land program with the disposition of four trade lands, or nonecologically significant real estate. Signed a cooperative agreement with the Partners for Wildlife Program of the U.S. Fish &amp; Wildlife Service focusing on wetland and riparian restoration. Created an exotics "SWAT" team to locate and remove invasive non-native species from threatened natural areas. Initiated a two-year water quality monitor. ing program at East Creek Natural Area, whose results will help inform future management decisions at this preserve.</t>
  </si>
  <si>
    <t>In fiscal year 1995, the West Virginia Revitalized its Significant Natural Areas Program by initiating the Partners in Registry program. Through the new program, volunteers adopted natural areas around the state at which to build communication between landowners and the Conservancy. As a result, landowners' interest in these areas was heightened and their willingness to manage their land for conservation purposes was strengthened. Produced the Woods Lore newsletter to keep both landowners and volunteers informed of the Significant Natural Areas Program, which includes more than 50 natural areas owned by people who voluntarily pledge to protect their land. Among these natural areas are the highest-quality sites in the eastern region. Sponsored, through the National Landmark Volunteers program, 12 high school-aged students at the chapter's Ice Mountain Preserve. The students worked on the trails and put up several new signs. At the Greenland Gap Preserve, volunteers camped for a week and put a new trail to</t>
  </si>
  <si>
    <t>1994 annual report</t>
  </si>
  <si>
    <t>In New York, the Conservancy has six chapter offices, a regional office that coordinates and supports their activities, a New York City office and more than 64,000 members. During fiscal year 1994 the Conservancy completed 41 land conservation projects that protected nearly 3,854 acres across the state. Adirondack Chapter In fiscal year 1994, the Adirondack Chapter: • Preserved the Heurich Property. the largest remaining undeveloped, forested shoreline and peregrine falcon habitat on Lake Champlain, through a partnership with the Open Space Institute, which took title to the property, and otherS. The chapter also involved the local community in a resource management plan for future public ownership of the 1,900-acre property. Implemented a bioreserve study for the 6-million-acre Adirondack Park, and identiﬁed nine core areas for protection. Negotiated for the acquisition of 40 nearly contiguous parcels spanning l6 miles of the Hudson River between North River and Warrensburg. Here, the Hudson Riverside lce Meadows Preserve will create a greenway for public access and scientiﬁc study, and will protect a unique natural community that includes nine rare plant species. Central and Western New York Chapter Highlights of the Central and Western New York Chapter's work include: French Creek Watershed Project-The chapter opened the 90-acre French Creek Preserve. It also fenced a half-mile of creek to promote vegetative regrowth and reduce siltation and, in partnership with Cornell University, initiated a major research project on the creeks dynamics and the needs of its rare ﬁsh and mussels. Lake Ontario Migratory Songbird Project--With the New York Natural Heritage Program, the chapter lo completed its second successful ﬁeld season to identify critical resting areas and habitat needs of migrating neo-tropical songbirds. • Eastern Lake Ontario Barrier Ecosystem-A purchase option was acquired for a critical one-mile stretch of Great Lakes dunes and wetlands within New York's only freshwater barrier beach ecosystem. Rome Sand Plains--Options to purchase 430 acres of rare pitch pine heath barrens and peat swamps were acquired. With public and private partners, the chapter cleared trails and cleaned up illegal dumping. Chaumont Barrens-The chapter began clearing trails and, along with the New York Natural Heritage Program, conducted research on the barrens' hydrology. Eastern New York Chapter The Conservancy's ﬁrst chapter celebrated its 40th anniversary. Other highlights include: Albany Pine Bush-The chapter added 42 acres to this 2,000-acre preserve in the city of Albany and conducted a prescribed burn on more than 100 acres there, a challenging feat considering the urban setting. It also secured a $180,000 appropriation from New York state for the Albany Pine Bush Preserve Commission program to manage the last remnants of the globally rare pitch pine-scrub oak ecosystem. Shawangunk Ridge-The chapter completed research of the ﬁre and vegetation history of the only known dwarf pine ridge ecosystem in the world, and added 25 acres in the Rock Hill section of the ridge to the 8,600 already protected Poultney River--In cooperation with state conservation agencies and the Vermont and Adirondack ofﬁces, the chapter received a S633,700 award from the U.S. Fish &amp; Wildlife Service to protect wetland habitat in the Lake Cham-plain Valley, including the Poult-ney River in Washington County: Volunteer program-A new record was set for volunteer participation: more than 300 energetic volunteers cleared trails, built boardwalks, cut ﬁre breaks, removed invasive vegetation and hauled away debris at the chapter's 27 preserves. Long Island Chapter In the Peconic Bioreserve, the Long Island Chapter focused on two major partnership efforts: Long Island Pine Barrens Protection Act -Passed by the state legislature in July 1993, the act calls for preservation of 52,200 acres of the Long Island Pine Barrens, with another 47,000 acres designated a compatible growth area. A Pine Barrens management plan, drafted by a coalition of government, business and environmental groups, includes proposals for a transfer of development rights program, and 8 species and ecosystem management. The Conservancy also developed a land acquisition priority list and is negotiating on behalf of New York state to acquire key tracts in the pine barrens. private conservation buyer Robins Island-A preservation priority for more than 30 years, this 450-acre island in Peconic Bay was acquired by Louis Moore Bacon, who is developing a conservation plan for the island with the Con-servancy. A project manager was hired and a working group of East End environmental leaders was formed to advise the Conservancy in preparing a policy to gain access for scientiﬁc research and environmental education. lower hudson chapter. The Lower Hudson Chapter closed on the 170-acre Neversink River property, keystone of the Neversink Bioreserve. Part of the Andrew W. Mellon Foundation's grant to the Conservancy will support the chapter's freshwater mussel research at the Neversink. The bioreserve strategic plan is nearing completion; the renovation of the house/field station is under way; and a county-owned buffer strip property was planted with 200 native trees by local volunteers. Other chapter activities: • Great Swamp-The chapter received confirmation of a three- year Environmental Protection Agency grant for wetlands delineation, computerized mapping and analysis and long-range protection planning for the second-largest freshwater wetland system in New york. was held in New York City; and dinner in Westchester County was held for Ecuadoran partners. • Blandings Turtle Research-The chapter continued radio tracking of nesting turtles in Dutchess County; hired a turtle intern for the summer of 1994; expanded artificial nesting sites; and, in conjunction with the New York Department of Environmental Conservation, planned a "head- start" program whereby hatchlings will be raised at Cornell University until they are big enough to live safely in their wetland habitat. pledges to Latin America -pledge to the Brazil Program I increased by $50,000; a cocktail reception for the Mexico Program was held in New York City; and dinner in Westchester County was held for Ecuadoran partners. • Blandings Turtle Research-The chapter continued radio tracking of nesting turtles in Dutchess County; hired a turtle intern for the summer of 1994; expanded artificial nesting sites; and, in conjunction with the New York Department of Environmental Conservation, planned a "head- start" program whereby hatchlings will be raised at Cornell University until they are big enough to live safely in their wetland habitat. South Fork-Shelter Island Chapter Protecting Long lsland's "Last Great Place"-the Peconic Biore- =. serve-is no small task, but the Conservancy's smallest chapter made significant headway in several important areas: • In a joint effort with the Long Island Chapter, it hired a Peconic Bioreserve director to lead protection efforts on eastern Long lsland. • The chapter conducted a pre-scribed burn at Montauk County Park to restore and maintain the health of maritime grasslands, a globally rare natural community that contains many uncommon species. The burn was planned and executed in cooperation with state and local partners. Often in partnership with various government agencies, the chapter protected 59 acres of land, including 20 at the Long Pond Greenbelt Preserve, habitat for the highest concentration of rare . species in the state; 37 at Ram Island on Shelter Island; and two at the Alantic Double Dunes in Amagansett, a fragile oceanfront preserve. Successful events raised more than $430,000 for the chapter: Thanks to Paul Simon, Mary- Chapin Carpenter and the Allman Brothers Band, the "Back At The Ranch" concert in Montauk netted $208,000 for land protection efforts in Montauk. The 10th Annual Benefit Dinner Dance at Mashomack $220,000 from members and friends. Preserve raised New York City Office The staff of this recently opened office works with New Yorks chapters and regional office and with the Conservancy's national and international programs to bring the organization's activities to the attention of individuals, corporations, foundations and representatives of the international community based in New York City.</t>
  </si>
  <si>
    <t>Friends, Partners, Boundaries</t>
  </si>
  <si>
    <t>Frank Calvert took a motorcycle 1 trip across the United States when he was 18, about 60 years ago., He remembers, too, when the car salesman used to bring the new models to you, out to the farm. Pete Mandich, Mayor of Gary, Ind., in a different age, always said good luck instead of goodbye as we left his home, a habit we supposed he acquired in politics. Sort of a blessing when he didn't have anything else to offer people. He made you feel like he meant it Land acquisition, for The Nature Conservancy, means getting to know the people who own the land. We make friends. We discuss family. But we aren't partners. There comes a day, not long after the closing papers are signed, that we won't come around much any more. We still like seeing the folks we made a deal with, and they us, but we have to get on to other pro- jects. The business that had given us occasion to become friends is done, the responsibility for the property transferred. There are a lot of advantages to conserving biodiversity by acquiring and managing land. It's predictable. The roles and boundaries are clear. The expectations are well deﬁned Those well-deﬁned roles, so useful in some respects, also deﬁne the limitations of land acquisition as a strategic tool for the preservation of biodiversity. In the end, if the only people managing land for its natural qualities are the owners of nature preserves, most biodiversity will be lost. We really didn't set out to design a new way of working when we bought the Gray Ranch several years ago. But as that southwestern New Mexico project progressed, we were given an opportunity to enter into different kind of relationship with landowners. After a long look, we began to walk down that less-traveled road, and Frost was right. That will make all the difference. We were in the midst of planning for the long-term management of the Gray Ranch when we got a call fromf a family that owned a nearby ranch. They wanted to know what we planned for the Gray. We wanted their that imperil the natural world. Investing in a sustainable future is not just the right choice for the Conservancy; it may be our prosperity. And we are undertaking similar efforts in places from the headwaters of the Amazon to the jungles of Papua New Guinea. As impressive as these projects are, they represent largely uncharted territory for the Conservancy. But this in turn raises another serious issue: measuring our success. For many years, whenever we wanted to know how we were doing, we could simply count the acres we'd protected, check our membership list and add up the money we'd raised. No longer. Progress toward sustainable development does not ﬁt neatly into any of those categories, and it may take years to tell how effective our initiatives have been. Measures matter, because we want to ensure that our resources-your donations-are achieving real gains in conservation. Obviously, ultimate success in our drive for sustainability will demand more than just good measures and good models. And for that reason, the Conservancy in 1994 focused on building its capacity in several critical areas that will lay the groundwork for our future. For example, the Conservancy's science programs continue to set the standard in the ﬁeld of conservation science. Among other things, we undertook the ﬁrst comprehensive survey of biodiversity in the Great Lakes Basin, which identiﬁed 130 different imperiled species or ecosystems in the Great Lakes and won accolades in the scientiﬁc community. The lessons learned from executing this kind of regional survey will serve us well as we proceed with ecosystem-scale protection projects. In addition, the Conservancy won the Computerworld Smithsonian Award for its Biological and Conservation Data (BCD) System. The BCD is the most complete computer database that tracks the exact locations of species and biological communities. This award is one of the highest honors in the computer ﬁeld. In the international arena, Conservancy scientists helped conduct a Rapid Ecological Assessment off the coast of the Dominican Republic that discovered several new species of plants and marine animals. The results of the study will help guide management of one of that country's most biologically important national parks. Also, our popular Adopt An Acre Program passed the 100,000-acre mark this year, helping protect rainforests in Guatemala, Belize, Paraguay, Brazil and Panama. The Conservancy has also been actively implementing the ideas that evolved from last year's international strategic-planning effort. For instance, to promote science-based conservation decision making, last year the Conservancy set up a technical support ofﬁce for our local partners in Quito, Ecuador. We also opened a Conservancy ofﬁce in Brasilia, Brazil, to assist our partners in that biologically rich nation. Through such efforts, we hope to help our partners in Latin America develop into effective national forces for conservation. And one last achievement: you. In 1994, the Conservancy's membership passed 790,000, our highest level yet. And through your generosity, the Conservancy's fundraising rose by 15 percent to another all-time high. Our committed, informed membership and sound ﬁnancial base leave the Conservancy well positioned to carry on the work we have started in both sustainable development and biodiversity protection. Are there risks in tackling these issues? You bet. But I don't think we have any other options. Our mission compels us to seek greener pastures, to ﬁnd new and more effective strategies to counter the threats that imperil the natural world. Investing in a sustainable future is not just the right choice for the Conservancy; it may be our only choice. tion's management. When we handed the easement documnent over to our prospective partners, they were quiet for a while. Then they asked if it really was a partner we were after. We had tried to spell out just how we thought the ranch ought to be managed. They asked us to spell out, instead, our ecological objectives, and leave to those working the ranch moSt of the decisions about how to achieve them. They were asking us to give up a little certainty of control to gain not just a real partner, but a more powerful approach to the greater challenges of conservation in the Sky Islands. Then it came our turn to be quiet for a while. The Animas Foundation was proposing a blurring of boundary lines that we were used to seeing clear. We knew how to legally ensure that the management practices we thought most likely to achieve our ecological objectives would be followed. Our partner's question reminded us that when it came to building models for people and nature, we had as much to learn as to teach. We re-drafted the easement. Animas bought the ranch. We gained a partner. When we crossed that bridge at the Gray, we found neighbors who managed three- quarters of a million acres of surrounding country waiting for us. We're getting to know the Glenns, the Millers, the McDonalds and the managers of the public lands of the Sky lslands country, just as we have gotten to know thousands of landowners. This time, though, there isn't going to be a transfer of responsibilities and parting of ways. We're going to work at conservation together- Real partnerships are never easy. They're not predictable. The roles and the boundaries aren't so clear. The expectations need frequent redefinition. But as a strategic tool for conservation of biodiversity at the ecosystem scale, their potential is as high as the clear blue roof over the Sky Islands</t>
  </si>
  <si>
    <t>LATIN AMERICA AND CARIBBEAN DIVISION</t>
  </si>
  <si>
    <t>The Nature Conservancy has helped protect more than 45 million acres in Latin America and the Caribbean. The Parks in Peril effort, supported by the U.S. Agency for International Development, continues to break new ground in developing models of successful conservation and compatible development. For example, for the first time ever, no deforestation occurred in Panama's Darien National Park this year. And in Ecuador, the Conservancy supported innovative community- Rio Bravo Conservation and Management Area; in Belize. hosted workshop on management of protected areas, attended by 25 regional managers. • Florida and Caribbean Marine Conservation Science Center (Miami)-Established Center with University of Miami to provide technical assistance for marine Rapid Ecological Assessments and house a database on marine species and communities in the Caribbean and Florida Keys; developed a marine ecosystem classification system. • Jamaica--Completed first debt- for-nature swap in the country, A tuftedeor marmoset in Brazil, where the Conservancy established on office to support its Brazilian partners. Ecuador- Supported peaceful ment infrastructure; helping part- whereby $600,000 worth of for- relocation of some 1,500 gold miners from Podocarpus National Park; promoted official declaration of the 300,000-acre Antisana Ecological Reserve; facilitated signing of a cooperative agreement between the Ecuadorian Parks Ser- tic Rainforest)-Provided funding • U.S. Virgin Islands-Obtained vice and two indigenous groups to jointly manage approximately 4.5 purchase 2,110 acres; helped SPVS Congress for land acquisition at million acres of the Ecuadorian Amazon. • Paraguay Supported a Rapid Ecological Assessment to develop based ecotourism projects in the Condor Bioreserve. Below are regional highlights of Conservancy work undertaken cooperatively with dedicated Latin American and Caribbean partners. Andean and Southern Cone Region • Bolivia-Hosted 26 Bolivian conservationists in a parks man-agement planning workshop; assisted Bolivian and Swiss coun-terparts in the development of a compatible-use workplan for an ecotourism program in Noel Kempff Mercado National Park. Colombia -Completed a Rapid Ecological Assessment to expand Chingaza National Park from 135,000 to 190,000 acres; funded Colombia's largest community-managed protection and manage-ment program for Charapa River turtles in Cahuinarí National Park. Ecuador- Supported peaceful relocation of some 1,500 gold min-ers from Podocarpus National Park; promoted ofﬁcial declaration of the 300,000-acre Antisana Ecological Reserve; facilitated sign-ing of a cooperative agreement between the Ecuadorian Parks Service and two indigenous groups to jointly manage approximately 4.5 million acres of the Ecuadorian Amazon. Paraguay Supported a Rapid Ecological Assessment to develop national legislation increasing the National Park System from 5 million to ll million acres;participat- ed in the ﬁrst annual meeting of the Honorable Council of Mbara-cayú Forest Nature Reserve, a con-sortium of indigenous, local and national organizations. Peru--Hosted 25 participants from Peru, Ecuador and Colombia for an Amazon protected areas seminar in the Pacaya-Samiria National Reserve; conducted tropical savanna fire management training in Pampas del Heath National Sanctuary. Venezuela--Developed the first . comprehensive biodiversity data base for the 7.5-million-acre Canaima National Park. Brazil Region • Brasilia-Established a Conser- vancy office, staffed by Brazilians, to support Brazilian partners. • Grande Sertão Veredas National Park-s2.2 million debt-for- nature swap continues to provide park guards, training and ment infrastructure; helping partner Funatura create social, educational and health programs for community residents; supporting ongoing ecological and scientiﬁc research by Funatura specialists. Guaraqueçaba Bioreserve (Atlantic Rainforest)-Provided funding for partners SPVS &amp; O Boticário to purchase 2,110 acres; helped SPVS establish a regional community center: developing preventative health care programs for Guara-queçaba residents and protection plan for endangered red-tailed parrot. • Pantanal-Working with partner Ecotrópica to expand protected areas and build community alliances to establish a regional protection and resource management plan; obtained challenge grant for future protected area expansion. • Serra do Divisor National Park Working with new partner, SOS Amazônia, to establish core natural areas, conduct socio-ecological assessments and develop sustain-able extractive reserves in park region. Caribbean Region Belize and Dominican Republic-Conducted marine and terrestrial Rapid Ecological Assessments in Toledo District of Belize and Parque del Este in the Dominican Republic to determine ecosystem health and appropriate actions for protection; made conservation loan to Programme for Belize to help acquire 26,000-acre tract at Rio Bravo Conservation and Management Area; in Belize. hosted workshop on management of protected areas, attended by 25 regional managers. Florida and Caribbean Marine Conservation Science Center (Miami)-Established Center with Uni-versity of Miami to provide technical assistance for marine Rapid Ecological Assessments and house a data base on marine species and communities in the Caribbean and Florida Keys; developed a marine ecosystem classiﬁcation system. Jamaica--Completed ﬁrst debt for-nature swap in the country, whereby $600,000 worth of foreign debt was purchased in exchange for local currency invest-ments in conservation; established the ﬁrst environmental trust fund dedicated to park protection in the Caribbean. U.S. Virgin Islands- Obtained $3 million appropriation from Congress for land acquisition at Salt River Bay Historical and Ecological Reserve on St. Croix; donated 10.75-acre Triton Bay Preserve to National Park Service (NPS) and trained 32 Caribbean park rangers in effective protected areas management in cooperation with NPS. central america/mexico region. Costa Rica--Assisted local partner Talamanca Corridor Commission with land acquisition in the Talamanca-Caribbean Biological Corridor. • Guatemala--Partner Defen-sores de la Naturaleza acquired a 1,000-acre parcel near the Sierra de las Minas Biosphere Reserve to de las Minas Biosphere Reserve to Honduras-Completed a Rapid Ecological Assessment of the Cusuco National Park (a biologically diverse area discovered during the assessment will be included in a proposal to the Honduran government to expand Cusucos borders); partner Fundación Pastor won the 1993 Honduran Prize for Environmental Conservation. • Mexico A 16-million-acre desert area was declared the El Pinacate Bioreserve in July 1993 by President Carlos Salinas, a key to protecting more than 6 million contiguous acres on the U.S.-Mexico border. • Nicaragua-Completed demarcation of the 73,170-acre Sumu claim inside the Bosawas Natural Reserve, creating the first marked protected zone inside the reserve. • Panama-Opened Rio Chagres Environmental Education Center; began Rapid Ecological Assessment of U.S. military lands in the Panama Canal Zone; partner ANCON acquired the 475-acre Falconette property. Adopt An Acre In its four-year history, the Adopt An Acre Program has helped partners to acquire and protect more than 100,000 acres of rainforest. This year, nine domestic partner organizations helped raise funds for rainforest preservation efforts in Belize, Brazil, Guatemala, Panama and Paraguay. The overwhelming majority of Adopt An Acre support-more than 70 percent--is raised by U.S. schoolchildren.</t>
  </si>
  <si>
    <t>Wildlife and Ways of Life: Seeking Greener Pastuřes</t>
  </si>
  <si>
    <t xml:space="preserve">Whenever someone comes to me with a proposal for an exciting new Nature Conservancy project, I ask myself the same question: Given our limited resources and the enormous challenges we face, how will this advance our mission of protecting biodiversity? Often this process means being hard-nosed, saying "no" to things, however tantalizing, that are tangential to our goals. But just as often, it means saying "yes" to investing in unproven--even risky- ideas, ventures and technologies that may generate high returns. That's how I view the Conservancy's work with what has been called "sustainable development" as an investment in the brightest hope we have for ensuring a healthy future for all of the Earths living things. Because unless we can discover ways of living that integrate the competing imperatives of economic opportunity and environmental protection, we will never be able to reverse the alarming decline of species and natural habitats. I realize, of course, that sustainable development has become the hottest new trend in conservation. Everyone, it seems, has jumped on the sustainability bandwagon; it is the subject of books, conferences and even a Presidential council (on which, by the way, I have the honor to serve). But rarely does anyone focus on what sustainable development actually is. Deﬁning sustainable development has proven difﬁcult enough, but it is child's play compared with translating these ideas into reality. But this is precisely the challenge that The Nature Conservancy has set for iself. In dozens of places across the country, the Conservancy is helping to develop working models of how to balance ecological and economic goals. It has not been easy, nor can we yet claim success, for like any foray into the unknown, these projects require time and patience. Even so, I believe that these efforts represent the most important work of our organization during the past year. Indeed, our investments in sustainability are beginning to pay off. Let me tell you why I'm so optimistic. Earlier this year, I visited one of the Conservancy's most innovative "Last Great Places" projects, the Clinch River Valley of southwest Virginia. Nestled deep in the rugged mountains of Appalachia, this valley is home to some 136 rare and endangered species. The Clinch Valley is also home to people, the residents of small communities with names like Dante, Hamlin and Castlewood. Many of these communities have fallen on hard times. The area's traditional economic base-coal and tobacco-has been declining steadily, leaving local residents with limited opportunities and little hope. This is an all-to0-common pattern in rural communities across America: the difﬁcult transition from old, resource-based economies to something new. And too often, the environment pays a heavy price during that transition. This is where the Conservancy can play a critical role: working in partnership with local communities to help build sustainable economies that protect both the rural way of life and our natural heritage. This is an all-to0-common pattern in rural communities across America: the difﬁcult transition from old, resource-based economies to something new. And too often, the environment pays a heavy price during that transition. This is where the Conservancy can play a critical role: working in partnership with local communities to help build sustainable economies that protect both the rural way of life and our natural heritage. horses. This technique offers multiple beneﬁts: The loggers selectively cut timber to sell to furniture and craft makers, helping maintain the integrity of the forest, while using horses greatly reduces the soil erosion that poses such a threat to the health of creeks and rivers. Of course, Dick Austin and his draft horses wont solve the sustainability puzzle alone. We must also aggressively explore new technologies that may help us achieve cleaner, more compatible growth. The forest products company Westvaco, for example, is developing new varieties of trees with higher yields, which in turn will mean lower levels of harvesting and more land left as natural areas. At the Conservancy's Diamond Y Spring preserve in Texas, Exxon-which owns the mineral rights there-is using new technology that permits oil drilling at a minimum risk to the ecological integrity of the preserve. Technological advances must be matched by advances in, of all things, accounting. Simply put, our national accounts do not reﬂect the direct linkages between the economy and the environment; we tend to undervalue our natural assets and overlook the costs of declining ecosystem health. But an exciting experiment focusing on the Upper Mississippi watershed may change this by bridging the gap between traditional measures of economic performance and the new ﬁeld of natural resource accounting. You can think of it as an effort to balance our natural checkbook, and I believe it will help us make better decisions about how to invest in things that will sustain our economic vitality and protect our resources over the long run. As you might imagine, many of the Conservancy's key accomplishments in 1994 revolved around sustainable development. For example, this year at the Virginia Coast Reserve, the Conservancy helped establish a corporation to promote compatible business </t>
  </si>
  <si>
    <t>Aiming High: Valuing Our Work and Our Natural World Communities.</t>
  </si>
  <si>
    <t xml:space="preserve">Partners. Sustainable development. These concepts represent important new tools for The Nature Conservancy in our evolving ecosystem approach to conservation. They also signal a new way of doing business. As conservationists on the brink of the 21st century, we face the challenge of protecting nature within the larger matrix of human activity. We have learned that ecological processes cannot be separated from cultural, social and economic factors. And so we seek to understand these factors better and explore how they affect the ecology of a place. The prospect of altering the Conservancy's traditional tool bOX -and changing the way we work as an organization-is daunting. But working closely with local communities, collaborating with new and often untried partners, engaging in risky sustainable development ventures-all are necessary to achieve the lofty conservation objectives we have set for ourselves, and to reach our highest potential as an organization. As we began to think about expanding the way we do business, several of us at the Conservancy participated in a useful and ambitious exercise: defining our core values as an organization. Now that more than a year has gone by and we are delving deeper into protecting critical ecosystems-a huge endeavor whose outcome is uncertain yet filled with possibility-it is good to remind ourselves and our constituents of these values, which represent what the Conservancy is today and what we want it to be tomorrow. Integrity beyond reproach speaks to our reputation and the trust we each hold for doing the right thing. Because trust is at the heart of lasting partnerships, successful collaboration and community involvement, this is the value most crucial to our success. Continuity of purpose compels us to be true to our biodiversity conservation objectives, to base our actions on the best avail- and to learn from others and share knowledge effectively. Building our intellectual capital is just as important as additions to our land and financial capital. One Conservancy builds on the premise that the whole of our organization is greater that the sum of its parts. Working locally with a shared purpose enables us to leverage far beyond what any one of us or program could accomplish alone. Efective partnerships acknowledge that we cannot accomplish our mission alone. We must collaborate with communities, businesses, scientists and many others to increase our impact. Innovation and excellence are key to meeting our organizational potential and pushing the forefront of conservation learning and technology. Although our traditional tool of land acquisition will continue to be a core strategy, we must combine it with new tools that take into account people and human activity on the landscape. There is  no manual to guide our actions. We are beginning to write it ourselves. The people of The Nature Conservancy come from all walks of life and are deeply motivated by the spirit of conservation and a desire to make a difference. Armed with good scientific information, focused conservation objectives, meaningful measures of success, support for each other and respect for the communities in which we work, we are capable of and strive for heroic results. Commitment to the future charges us to secure a biologically rich world for ourselves and for future generations. We believe we can make a difference. The philosopher and naturalist Henry David Thoreau said people hit only what they aim for in the long run. We at The Nature Conservancy believe in aiming high, setting our sights far beyond today. By keeping our eyes on the prize the lasting preservation of biodiversity and ecological processes-we will continue to seek a meaningful, sustainable balance between nature and people </t>
  </si>
  <si>
    <t>pacific region programs</t>
  </si>
  <si>
    <t>Of the estimated 2,000 ecosystem types in the Asia/Pacific region, which covers one-third of the Earths surface and includes more than 50,000 islands, less than 20 percent can be described as protected. To help the regions rapidly developing nations meet challenges such as unprecedented rates of population growth and economic development, natural resource exploitation and alien species in vasion, the Conservancy's Asia/Pacific programs focus on building skills for community-based conservation management. Working at the community and village levels, the Conservancy encourages active participation in all phases of the conservation process-from conducting rapid ecological surveys to establishing protected areas. With the goal of developing a community-driven process for conservation that can serve as a model for the Asia/Pacific region, the Conservancy helps communities integrate their traditional knowledge of natural resources into conservation management plans. Indonesia Noted for its extraordinary mix of species from Australia and Asia, Sulawesi is the world's 1lth largest island and one of the most diverse. To implement its conservation program in Lore Lindu National Park, the Conservancy opened a project ofﬁce in Palu, Sulawesi. The Conservancy also: Strengthened its partnership with CARE International to con-duct soil conservation and small-scale agricultural projects. Initiated plans for ecotourism and wildlife microenterprises, including a river-rafting venture, an eco-friendly lodge and handicrafts center, butterﬂy farming and honey husbandry. Increased community participation through village workshops. Micronesia Rapid population growth, the transi-tion from a subsistence to a cash econ-omy and a decline in traditional resource management pose serious threats to the natural and cultural resources of Pohnpei. So in 1994, the Conservancy helped conduct a community awareness program in more than 200 villages, emphasizing the importance of Pohnpeis watershed resources and the legitimacy of landowners and resource users to co-manage the forestlands. This has tumed ardent public opposition into broad-scale community support for forest conservation. With the Conservancyš ﬁrst technical assistance grant from the Asian Development Bank, the Conservancy is developing an integrated watershed management plan. On the northen tip of Palau, where a barrier reef shelters once-productive lagoons, village chiefs have reinstated a centuries-old conservation law known as bul, which prohibits fshing for key marine species during spawning seasons. Marine biologists call the decision one of the most important marine conservation measures in the Paciﬁc in the past 15 years. The Conservancy is working with local communities to help incorporate the spirit of Palauan traditions into public policy and lay the ground-work for community-based management of natural resources. other highlights: • The passage of the Marine Resource Sustainable Harvest Act to regulate the harvest and export of key species. The use of natural resource data obtained by the Conservancy to inﬂuence Palau's Master Economic Development Plan. • The installation of mooring buoys at popular diving sites to protect fragile coral reefs from anchor damage, and the evaluation of the potential for a sportﬁshing industry. South Paciﬁc The Conservancy is helping to establish the ﬁrst community-managed marine conservation area in the Solomon Islands, whose Arnavon lslands are home to the world's largest nesting populations of endangered hawksbill turtles. The Conservancy worked with three diverse communities and the provincial and national governments to: Identify traditional owners and users of marine resources and the sociocconomic pressures that have led to resource exploitation. Establish a management committee composed of community leaders, government ofﬁcials and the Conservancy. Inventory and monitor the biological diversity of the Arnavon Islands. Develop a management plan that will establish rules for subsistence and commercial harvesting of valuable marine resources. Design a three-year project te test the conservation areas' imp: on the recovery of depleted populations of key marine species.</t>
  </si>
  <si>
    <t>conservation science program</t>
  </si>
  <si>
    <t>The Conservancy's Science programs form the underpinnings of the Conservancy's efforts to preserve biodiversity. To keep pace with the organization's ambitious conservation agenda, the Science programs completed and began implementing a new strategic plan in 1994. An important feature of this effort has been increased incorporation of Science into the fabric of the organization, especially through a newly created Conservation Science Division, which unifies both Natural Heritage Network and stewardship scientists. Meeting new scientific challenges requires not only a significant increase in capacity to meet current demands, but also greater capabilities in key disciplines essential for bioreserve management. Thus, the plan calls for leveraging the Conservancy's conservation activities through increased scientific partnerships and expanded collaborations. 1994 marked the 2Oth anniversary of the Natural Heritage Network, a partnership between the Conservancy and state, national and international agencies that provides a scientiﬁc data base to track and help conserve rare and endangered species and unique ecological communities. The Conservancy's network software the Biological and Conservation Data System-recently won the prestigious Computerworld Smithsonian Award, the computer industry's highest honor for the "best societal applications of technology:" The Heritage network itself continued to grow during 1994, completing data coverage of the United States with the establishment of a new Heritage program in the District of Columbia, and expanding to a ﬁfth province in Canada with a new Conservation Data Centre in Manitoba. The Conservancy's on-the-ground stewardship science activities also grew signiﬁcantly this year to meet the growing needs of ecosystem conservation activities. National and regional stewardship staff provide expertise in biological management and monitoring, bio-hydrology, ﬁre ecology and invasive weed management to both state and international projects. During the past year, this national stewardship team has focused on promoting the use of "adaptive management," which views stewardship actions as experiments from which the Conservancy can learn how to modify and improve its efforts to manage preserves for the protection of key natural elements. Additional Science program highlights include: Publishing a national ecological classiﬁcation that catalogues for the ﬁrst time the rare plant communities of the United States. This report is the culmination of a 10-year effort by Conservancy and Heritage ecologists across the country. establishing a formal partnership with the Department of the Interiors new National Biological Survey to help strengthen the Heritage network and promote collaborative inventory, research and conservation activities. The partnership emphasizes the dissemination of Conservancy and Heritage information over the infomation super-highway. Strengthening the Conservancy's conservation partnership with the Department of Defense (DOD) by conducting biological inventories of and developing management plans for numerous military bases, go including an ecological reconnaissance of DOD lands along the Panama canal. Establishing research partnerships with 25 universities and other institutions under an innovative ecosystem research program funded in part by the A.W. Mellon Foundation. These research efforts focus conservation science expertise on sites or questions of importance to the Conservancy. Developing new techniques for region-wide conservation planning that combine multi-state Heritage information with ecosystem and bioreserve planning strategies. Regional planning efforts were conducted for the Great Lakes Basin and the Great Plains. Developing a highly successful series of training workshops in subjects such as biological monitoring, ﬁre ecology, weed control and biohydrology. These work-shops were in great demand from many state and federal agencies, such as the U.S. Forest Service., and spread Conservancy expertise and knowledge widely. Beginning work on a major project to synthesize and analyze the vast information holdings of the Heritage network into a ﬁrst-ever report on the status of biological diversity in the United States.</t>
  </si>
  <si>
    <t>great basin</t>
  </si>
  <si>
    <t>nevada • Walking Box Ranch-The Conservancy's newest Nevada preserve adds more than 93,000 leased acres to the Piute Valley Desert Tortoise Preserve in southern Clark County Historic buildings include the beautifully restored home of silent film stars Clara Bow and Rex Bell. • Lahontan Valley Wetlands-Congressional hearings chaired by senators Bill Bradley and Harry Reid in Reno highlighted the Conservancy's work to bring peace to northern Nevada's "water wars. The next phase in restoring Nevada's most critical wetlands ecosystem was outlined by the Conservancy. • Legacy-The chapter secured S140,000 in Department of Defense Legacy program funding for ecological inventory work at Nellis Air Force Base. Now in its second year, the project has resulted in the discovery of new populations of eight plant species endemic lo the area and considered extremely rare. • Blue Diamond Cholla- -Rep. Jim Bilbray, federal agencies and a mining company have joined together . in an effort to include habitat of this rare plant in the Red Rocks Canyon National Conservation Area. If the Conservancy-recommended boundary change is adopted, the cholla will be protected and spared listing as endangered. Clark County Habitat Conservation Plan--The long-term plan for the federally listed threatened desert tortoise in southern Nevada was completed. The Conservancy negotiated for and purchased more than 400,000 acres for the desert tortoise preserve. Utah • Mayberry Orchard-The Conservancy purchased the second half of a 210-acre parcel along the Colorado River, which includes a critical mile-long riparian stretch of shoreline. In partnership with Grand County, the Conservancy received a $360,000 federal highway grant for easements protecting the property, which is within a National Scenic Byway. • Layton Marsh Preserve-The chapter acquired 280 additional acres of prime wetland habitat, helping to protect another three- fourths of a mile of Great Salt Lake shoreline that offers staging and foraging for millions of shorebirds, waterfowl, raptors and songbirds annually. Total protected shoreline is now seven miles. • Bright Edge Campaign-The three-year, $3.3 million effort to preserve Utah's Colorado Plateau, a "Last Great Place" and habitat for more than 40 rare or endangered species, came into its home stretch. More than 95 percent of the money has been raised • Scott M. Matheson Wetlands Preserve-Construction of visitor improvements-including trails, boardwalks, wildlife viewing blinds and signage-began last year. Also launched: weekly nature walks, local school tours and an annual statewide Wetlands Day celebration. A hydrology study and ecological modeling were completed.</t>
  </si>
  <si>
    <t>Striving to protect California's natural diversity and scenic beauty, the chapter, whose membership topped 10,000 this year, developed plans to benefit both the environment and economies of major ecosystem areas throughout the state. In the Sacramento and Great Central valleys, the chapter: • Spurred a cooperative venture with farmers to flood rice fields for wintering waterfowl while helping meet air quality standards. • Continued plantings to increase streamside forests for wildlife along the Cosumnes, Kern and along the Cosumnes, Kern and Sacramento rivers. • Managed crop and grazing lands to demonstrate land uses compatible economies and the environment. In the south coastal and desert areas, the chapter. Brought regulated ﬁre back to • the natural system by conducting controlled burns. Continued research on regenerating native grasslands. Worked with communities in by conducting the Santa Margarita River watershed to plan for economic growth while protecting endangered while protecting endangered wildlile. • Helped to address conflicts between economic and environmental concerns under the Endangered Species Act. • Studied how local plants and animals responded to the 1993 wildfires. • Worked with urban youth to restore the health of rare desert wetlands at Dos Palmas Oasis. Elsewhere, the chapter: • Acquired 6,952 acres, including a gift from Dow Chemical Corporation. • Fashioned computer models of the Cosumnes and Santa Margarita rivers to learn how to protect river-side natural communities and pre-vent ﬂooding of homes and farms. • Created visitors centers at the Cosumnes River and Carrizo Plain.</t>
  </si>
  <si>
    <t>The Tennessee Chapter completed land conservation projects from the southern Appalachians to the Mississippi delta. highlights include: • Wolf River Bottoms Preserve-In west tennesse the chapter acquired 265 acres of bottomland forest, habitat for neotropical song- birds, and continued work with the Arkansas, Mississippi and Louisiana chapters on a multistate conservation plan. • Central Basin Cedar Glades- The chapter added 20 acres to its 80-acre flagship preserve, which protects globally rare plants. lt also contacted 42 landowners with site designs to protect cedar glades in central Tennessee and initiated cooperative research and management on Conservancy preserves and public and private lands. • Clinch River BioreserveThe Conservancy launched a riparian conservation program with state and federal partners along Tennessee reaches of the river system. and streambank restoration and other management activities with local farmers to protect aquatic diversity. (Mussel diversity exceeds that of Europe.) Southern Appalachians - the chapter acquired 50 acres along the Watagua River to protect bluff plant habitat; secured a purchase contract on 64 acres to protect and restore high-elevation wetland habitat for the rare bog turtle; and initiated research on black bear migration routes near the Great Smoky Mountains National Park to direct future management and land acquisition. • Arnold Air Force BaseThe chapter inventoried 36,000 acres; identified 53 rare plants and animals; developed a 10-year cooperative management agreement to implement an integrated land-use management plan; and continued work on three other defense installations.</t>
  </si>
  <si>
    <t>The Minnesota Chapter's major challenge for the year was developing the Cannon Valley Big Woods Ecosystem Conservation Initiative Plan, its ﬁrst attempt at bioreserve planning. The chapter also helped develop personalized land stewardship plans for private landowners on 2,000 acres of the Big Woods landscape to enhance bio-diversity, wildlife habitat, water quality and forest resources. Student volunteers planted saplings in an effort to restore maple-basswood forest around Nerstrand Big Woods State Park. The Conservancy purchased more than 217 acres in the area, including a 106-acre addition to the Trout Lily Preserve. other highlights Northern Tallgrass Prairie -The chapter completed burns on 2,579 acres and began a pilot, multi-state land stewardship effort on Conservancy prairie preserves in Minnesota, South Dakota and lowa. It also acquired more than 2,179 acres of prairie, including 2,061 acres of unfragmented prairie grasslands at Mentor Ranch in northwestern Minnesota. • Lake Superior Highlands-The chapter transferred 338 acres to the state for inclusion in Tettegouche State Park. The property includes Crystal Bay, a spectacular stretch of Lake Superior shoreline that 3M Corporation gave the Conservancy in 1993. Elsewhere-Conservancy staff and board members served on all seven teams of the Minnesota Environmental Quality Board's Sustainable Development Initiative to encourage Minnesotans to work together to sustain their communities, economic security and the environment. The chapter recruited an additional 22 volunteer preserve monitors, and Speakers Bureau volunteers made more than 50 presentations around the state.</t>
  </si>
  <si>
    <t>The North Carolina Chapter completed 12 land protection projects involving 2,451 acres. It helped protect 595 acres at Grandfather Mountain, home of more rare plants and animals than any other mountain east of the Rockies; 49 acres of a remnant Piedmont prairie; and 197 acres of a biologically rich longleaf pine savanna. Other chapter highlights: • Military projects with the North Carolina Natural Heritage Program, the chapter completed a three-year inventory of rare plants at Fort Bragg and Camp Mackall; began inventorying rare plants on Sandhills Game Land and natural communities at Dare County Bombing Range, Fort Fisher and Seymour Johnson Air Force Base; and contracted with Pope Air Force Base to inventory and plan a natural area there. Force Base to inventory and plan a hydrology affects vegetation. natural area there. Roanoke River Bioreserve-The chapter continued studies of migratory bird populations and expanded research on how the alteration of the ﬂoodplain's hydrology affects vegetation. • Mountain bog preserves-The chapter began a restoration project to rejuvenate two mountain bog preserves-highly threatened wet-lands harboring federally listed endangered pitcher plants and rare bog turtles. Volunteer program--For the ﬁrst time ever, volunteers independently initiated and organized work-days on two preserves, a long-term goal of the volunteer program. "Wild North Carolina"-North Carolinians generously supported the S15 million capital campaign, the largest private environmental fund-raising effort in North Carolinas history; more than two-thirds of the goal has been reached. #</t>
  </si>
  <si>
    <t>The Connecticut Chapter coordinated many research projects regarding the Tidelands of the Connecticut River-one of the "Last Great Places"-including computerized mapping of Chester Creek; a study of the invasive common reed Phragmites australis; and an analysis of submerged aquatic vegetation, which is important food and habitat and can be an indicator of water quality. in other areas to the devil's In other areas, the chapter: • Added 60 acres to the Devil's Den Preserve, evenly splitting the cost with the town of Weston. • Purchased eight acres threatened with development on Whalebone Creek in Hadlyme, a core area of the Tidelands project. • Helped secure $4.2 million in federal funding to add the Stratford Great Meadows salt marsh and uplands to the Stewart B. McKinney National Wildlife Refuge. Donations included: 84 acres from M. Perry Hunter and Colin E Wilson of Norfolk and Frederick Riggs of Kensington, which created the Holleran Swamp Preserve in Norfolk: • a 104-acre conservation easement from Frederick B. and Alva G. Gahagan of Lyme, an addition to the Pleasant Valley Preserve; • a 31-acre conservation easement from Endicott P and Jane I. Davison, an addition to the Lord Cove Preserve in Lyme; 10 acres from R. Christopher Blake of Litchﬁeld to Robbins Swamp Preserve in Canaan, which now totals 135 acres; and 12 acres of wooded hilltop at the Sunny Valley Preserve in Bridgewater from Patrick Dore of Sharon.</t>
  </si>
  <si>
    <t>In Texas this year, the Conservancy received a Sl million gift from Temple-Inland Forest Products Corporation for the Pineywoods Conservation Initiative, and a gift of 400 acres along the banks of Village Creek in the Roy E. Larson Sandyland Sanctuary. Through a conservation easement, the company and the Texas Chapter will jointly manage 2,800 acres using compatible forestry practices. Other highlights: • Texas Hill Country Bioreserve The chapter purchased 4,278 acres of land with funds from FM Properties of Austin; 4,100 acres are to be deeded, at no cost, to the city as permanent parkland, and FM Properties will retain mitigation credits to offset future development. • South Texas Private Lands initiative-The partnership with Texas Parks &amp; Wildlife and private landowners in the Lower Rio Grande Valley aims to restore native habitat to connect a U.S. Fish &amp; Wildlife Service wildlife corridor; 30,000 seedling trees have been planted on 150 acres belonging to 13 landowners. • Cowbird ConferenceThe chapter sponsored a two-day work-shop, "The Ecology and Management of Cowbirds," held in Austin and funded by the Department of Defense, focusing on the imminent threat of cowbird parasitism to at least five rare birds. • Matagorda Island-Construction was completed on the Enron/Matagorda Island Environmental Education and Research Center, which will host high school groups and teachers. The regional conservation learning center will offer research opportunities to graduate students and scientists throughout the state.</t>
  </si>
  <si>
    <t>As of the end of fiscal year 1994, the Maine Chapter had protected more than 100,000 acres of land in its 38- year history. It doubled the size of Waterboro Barrens Preserve, tripled appleton bog preserve and increased the size of four other island and mainland preserves. The chapter continued its role as chief negotiator for the state's Land For Maine's Future Board by negotiating purchases that protected vernal pools and complex bog habitats for rare turtles, raptors and orchids. The chapter also: • Initiated public and private partnerships to identify new approaches that will help sustain marine and forest biodiversity and economic productivity; • Enlisted local Rotary Club labor and contributions in constructing the Saco Heath boardwalk. • Completed the first-of-its-kind Superfund mitigation project--a joint effort with state and federal environmental protection agencies-which prevented destruction of peatland adjacent to Maine Chapter preserve. Reached the $4.3 million mark in the $5 million Maine Legacy capital campaign; launched the Maine Heritage Society to recognize $1,000+ donors (building on continued success of the Conservator program for 100+ donors); expanded volunteer programs supporting the chapter in conservation planning, land protection, development, administration, communications and stewardship. Secured grant funds for a $350,000 marine research program. The marine research grant in Maine's history, it focuses on the unique and biologically diverse marine habitats of Cobscook Bay that face complex economic and environmental challenges. largest non-governmental</t>
  </si>
  <si>
    <t>nebraska</t>
  </si>
  <si>
    <t>Highlights of Nebraska Chapter progress: • Big Bend Reach of the Platte River-The Conservancy acquired 349 acres within designated roost sites for sandhill cranes and. with a $44,500 Environmental Protection Agency grant, initiated a project to convert cropland to native prairie. • Little Sal Fork Marsh--The chapter acquired 58 acres of the best remaining saline wetlands in eastern Nebraska. The Peter Kiewit Foundation pledged S59,000 for acquisition, and the Cooper Foundation contributed $15,000. The chapter began cleanup, restoration and hydrologic studies, and biologists substantiated the presence of a rare subspecies of tiger beetle. • Niobrara Valley Ongoing grassland research at Niobrara will expand to Cross Ranch, Konza Prairie and Tallgrass Prairie preserves with a $285,000 grant from the Ecosystem Research Program, funded by the Andrew W Mellon Foundation. • Missouri River Floodplain--The chapter protected 300 acres at Langdon Bend, important habitat for paddlefish and pallid sturgeon. The Peter Kiewit Foundation pledged S16,000; Northern donated a key right-of- way; and the U.S. Amy Corps of Engineers will restore the wetlands and will own and manage the land # with Nebraska Game &amp; Parks Commission. Rainwater Basin--The chapter protected 320 acres of wetlands at this critical area for migratory waterfowl. • Rulo Bluffs Preserve-The chapter acquired 160 acres of Loess Hills woodlands and prairie, bringing total acreage to 4+4. • Great plains flyway protection--The Union Pacific Foundation awarded Sl0,000 to the initiative</t>
  </si>
  <si>
    <t>In ﬁscal year 1994, Constance P McCabe donated 140 acres along the Broadkill River, site of rare sea-side alder: the McCabe Memorial Preserve will be dedicated next year. Other chapter highlights: Nanticoke River-The ecosystem protection project was kicked off with help from Comcast Cable-vision, which hosted the ﬁrst annual Fish to Conserve tournament (proceeds were donated to the Conservancy). As part of the Nanticoke River Bioreserve out-reach, the chapter helped launch the Nanticoke River Watershed Conservancy by donating a 30-acre preserve. The new organization will manage the property and work on wetlands restoration with Conservancy support and guidance. Milford Neck-Delaware's leading philanthropic institutions responded favorably to this ongoing protection project. Longwood, Welfare, Crestlea, Chichester du Pont and Marmot foundations contributed nearly $1 million toward the upcoming acquisition of an additional 2,800 acres by the Conservancy, Delaware Wild Lands and the state of Delaware. Also, the existing Milford Neck Preservewas registered with the Agricultural Preservation Foundation. (This registry was recognized by Gov. Thomas Carper for pushing the total statewide acreage listed with the foundation to more than 10,000. deleware river conference trust - conservancy president John C. Sawhill was the keynote speaker on this tristate cruise; he discussed the "Last Great Places" and its implications for the region. Minority Intern Program-The programs third year saw participating college students handling preserve site design, landowner research, preserve maintenance and public accessibility.</t>
  </si>
  <si>
    <t>THE DAKOTAS</t>
  </si>
  <si>
    <t xml:space="preserve"> The Dakotas Chapter this year acquired 560 acres of wetlands and forest, plus 100 farmland acres, at the Pigeon Point Preserve, home to the greatest diversity of plant life in North Dakota, 15 species of rare plants, three types of rare butterﬂies and 59 species of birds. Other highlights: Black Hills Natural Heritage Inventory-The National Fish and Wildlife Foundation approved a $50,000 challenge grant to partially fund a three-year natural features inventory and data system for 2 million acres of the Black Hills; the inventory is a joint effort of the conservancy, National Park Service, Black Hills National For- est and other agencies. Cross Ranch Preserve North Dakota) and Samuel H. Ordway, Jr, Memorial Prairie (South Dakota)- A Six-year expansion project begun this year calls for the Cross Ranchbison herd to grow from 77 animals to 172 and the Ordwat bison herd from 105 to 215 m well as for new corrals and fencing. . Management will continue to focus on re-creating the forces that shaped the grasslands of the Great Plains-bison and ﬁre- improve the ecological condition of the preserves grasslands and sustain biodiversity. Lower Northern Tallgrass Prairie Stewardship Initiative The Conservancy launched this initiative with pilot projects scattered across the tallgrass prairie ecosystem in South Dakota, Minnesota and lowa. Almost 20 preserves are included in the initiative; the stewardship operations center is in sioux falls</t>
  </si>
  <si>
    <t>In Wisconsin, the Baraboo Hills was designated the 33rd "Last Great Place." The Conservancy acquired 405 acres there. A $30,000 grant from the U.S. Forest Service Stewardship Program funded in part a Baraboo Hills Geographic Information System. Also, the Baraboo Hills Founders Club was established for $I,000+ donors. Other areas of interest: . Kakagon/Bad River Sloughs-- The Watershed Conservation Project was launched to maintain ecological processes that support biodiversity in the largest and healthiest fully functioning estuarine system in the upper Great Lakes Basin. • Des Plaines River-A five-year cooperative project among the Conservancy, U.S. Army Corps of Engineers and WISPARK Corp. to establish 33 acres of wetlands and restore savannas and woodlands was completed. Door County-The acquired 163 acres at Mink River; completed Toft Point Preserve, begun in 1966, with a 40-acre acquisition; and initiated the Door County Conservation Program, funded by grants totaling $88,000 from the Environmental Protection Agency and Wisconsin Coastal Management Program. Endangered Resources License Plate-The Conservancy successfully initiated legislation to create an endangered-resources license plate program; proceeds from plate sales, estimated from $500,000 to $1.5 million, will go to the state's Endangered Resources Fund. • Nicaragua--The chapter donated $8,000 to the Nicaragua Program, and staff, trustees and members visited the Bosawas Reserve in April. The chapter also established the Nicaragua Frequent Flyers Club for donors to the Nicaragua Program.</t>
  </si>
  <si>
    <t>The magnificent Henry's Fork of the Snake River near Yellowstone National Park will never be the same after the Idaho Chapter pledged $1.35 million to close on the 1,450-acre Flying R Ranch with its four miles of river frontage. Another $1.5 million is being raised to restore absent winter flows in the river so that the famous native trout fishery can be reestablished in the 12-mile headwaters reach. Other highlights: • Cougar Bay (Kootenai County) The chapter closed on more than one-half mile of pristine lake frontage on Lake Coeur d'Alene valued at $l million; lands were transferred to the Bureau of Land Management (BLM) • Gamble Lake (Bonner County) The Conservancy and BLM established and will jointly manage a 390-acre nature preserve encompassing two-thirds of wildlife-rich Gamble Lake. • Hager Lake (Bonner County) All of Hager Lake was acquired in a 60-acre purchase and subsequently passed on to a conservation buyer who agreed to limit all future adverse development. Garden Lake County)-The chapter added 266 riverfront acres in Hells Canyon to the 12,000-acre Garden Creek Preserve. Chilly Slough (Custer County)-The chapter added 722 acres of wetlands to the existing 977-acre project at the base of Mt. Borah, Idaho's highest peak at 12,662 feet. Silver Creek (Blaine County) The chapter added 626 acres of conservation easements to the 4,535-acre, 26-stream-mile preserve. B</t>
  </si>
  <si>
    <t xml:space="preserve"> With the support of many partners, especially the Champlin Foundations and the Rhode Island Department of Environmental Management (DEM), the Rhode Island Chapter completed 27 land protection projects worth a total of$8.5 million. It also added 10 new land registries, and supported the passage of the State Natural Areas legislation. Highlights include: Protected Beane Point on Block Island with the U.S. Fish &amp; Wildlife Service (USF&amp;WS), and held a dedication ceremony with U.S. Secretary of the Interior Bruce Babbitt, Sen. John Chafee and Rep. Jack Reed. Created and began implementing a stewardship/management plan for the Block Island Bioreserve and management agreements with the Audubon Society of Rhode Island and DEM. Added several extensions to the Block Island system of greenways. • Helped initiate the second reintroduction of American burying beetles from Block Island to Nantucket. • Broke all pre-existing records for piping plover chicks ﬂedged in Little Compton, and wrote monitoring guidelines for this federally listed threatened species, to be used by the USF&amp;WSS Atlantic Coast Revised Plover Recovery Plan. Identiﬁed nine new sites for the banded bog skimmer dragonﬂy: Raised more than $48,000 at the second annual "Last Great Places Auction." Three companies provided critical professional services, pro bono: Telesis, for the strategic plan; Pagano, Schenck &amp;&amp; Kay, for advertising and outreach; and Classic Communications, for communications, press coverage and events.</t>
  </si>
  <si>
    <t>The Hawaii Chapter wrapped up The Hawaii Chapter wrapped up Initiative, a four-year effort with private, public and university partners to dramatically increase scientific research on Hawaiis most pressing conservation challenges. it also established badly needed ﬁeld research stations and a New Zealand/Hawaii exchange program to collaborate on shared problems, and helped launch the Center for Conservaion Research and Training at the University of Hawaii. The center's Secretariat for Conservation Biology will promote shared training and priority setting by ﬁeld managers and the scientiﬁc community. On other fronts, the chapter: Started new survey work and management activities on more than 150,000 acres of military land-home to more than 150 rare or endangered species-resulting in signiﬁcant discoveries of new populations of rare species as well as the discovery of a previously unknown ecosystem on Oahu. • Started the ﬁrst major tropical dry forest restoration project in the state at Kanepuu Preserve on Lanai. The project will serve as the pilot program for restoration of this critical habitat statewide. • Sustained the steady recovery of critical rainforest and endangered bird habitat previously damaged by feral pigs and goats, and established the Animal Control Research Consortium of conservation, hunting and animal-welfare interests to accelerate the search for humane, effective and culturally appropriate improvements in feral animal control. Raised more than from 80 local businesses.</t>
  </si>
  <si>
    <t>Acquisition and protection efforts in Kentucky continued at a rapid pace, with the Horse Lick Creek Bioreserve at the forefront of activities. The chapter now owns more than 2,000 acres there. A Steele-Reese Foundation grant for the project is being used for community outreach and rural economic development. The U.S. Forest Service, Kentucky State Nature Preserves Commission, Kentucky Department of Water and the Environmental Protection Agency play a vital role at Horse Lick. Toyota Motor Manufacturing U.S.A., Inc., is providing pro bono water sampling analyses in the watershed. Barn owls raised at the Louisville Zoo were released with the help of local volunteers. Other projects: Cypress Creek Swamp-The 280-acre preserve is one of Kentucky's best remaining examples of a cypress/tupelo swamp. • Eastview Barrens--The 120- acre prairie remnant is home to more than a dozen rare or endangered species. • Kentucky River Palisades--The 150-acre tract will be transferred to the Kentucky River Authority. Additional acreage along the Palisades will be purchased and retained by the Conservancy. • Pine Creek Barrens-A $10,000 donation from The Norton Foundation helped acquire additional acreage. Video-A grant from the WL. Lyons Brown Foundation helped produce a video case statement that highlights past projects and introduces future protection priorities. It will be used by staff and Speakers Bureau and other volunteers to introduce the Conservancy to kentuckians</t>
  </si>
  <si>
    <t>colorado</t>
  </si>
  <si>
    <t>In fiscal year 1994, the Colorado Chapter signed an option to purchase the 957-acre Carpenter Ranch, which harbors some of the highest-quality deciduous riparian forests on the Yampa River. This significant agricultural landmark will be managed as a working ranch. The chapter also formed a local advisory committee to guide the Conservancy's efforts in the Yampa River Valley, and expanded a school program to teach students about the Yampa River. Other highlights: • Mishak Lakes-The chapter targeted this 1,800-acre wetland, the largest and best-known wetland system in the San Luis Valley, for protection; it serves as critical habitat for shorebird breeding and migration. Heil Ranch-The Conservancy acquired 2,500 acres of one of the largest undeveloped parcels of private land left in Boulder County; the site will be reconveyed to the county for natural open space. • Aiken Canyon-The chapter protected this 1,621-acre foothills ecosystem, which contains excellent examples of two globally rare plant communities and serves as a critical wildlife corridor for migrating animals. The Conservancy also launched a detailed study of the preserve's breeding birds. • Bear Creek-The chapter joined forces with a local conservation foundation to protect 320 acres along Telluride's Bear Creek, which provides important riparian habitat for wildlife, has significant impact on the San Miguel River's water quality, and is prized for its open-space character.</t>
  </si>
  <si>
    <t>The Indiana Chapter launched the campaign "Hoosier Landscapes: Saving Our Last Great Places," to begin to protect eight sites throughout Indiana: Fish Creek, Pigeon River, Kankakee Barrens, Sugar Creek, Big Walnut, Blue River, Knobstone Uplands and Wabash- Ohio Lowlands. Goal: $7 million; $4.2 million pledged. • Fish Creek-At Indiana's first bioreserve, staff continue to work with farmers, agribusiness, government and community partners to reforest the creek corridor to control runoff, filter sedimentation and stabilize the banks; build fences to exclude livestock from the creek; and expand no-till farming. Indiana Heritage Trust-This public/private effort aims to protect new areas and additions to state parks, nature preserves, forests, ﬁsh and wildlife sites, outdoor and recreation areas and historical/archaeological sites. Nine biologically signiﬁcant projects are recommended to receive about $700,000. Southern Lake Michigan Conservation lnitiative-The volunteer-driven effort to manage the biological diversity in the southern watershed of Lake Michigan is funded by the Environmental Protection Agency and involves working with citizens, businesses and local, state and federal natural area managerS. Land acquisition-Sixteen chapter projects yielded a total of 1,364 acres protected. Funding was received from the "Hoosier Landscapes" campaign, the Indiana Heritage Trust and past chapter campaigns; the chapter also received gifts of four natural areas. Volunteers-Including steward-ship and ofﬁce work, 417 individuals volunteered 3,856 hours of their time to the chapter.</t>
  </si>
  <si>
    <t xml:space="preserve">The Louisiana Chapter was involved in a number of notable land acquisitions this year. Sites include: Cypress Island Preserve-Texaco Inc. donated nearly 3,000 acres of bottomland hardwood forest and cypress/tupelo swamp. Located in St. Martin Parish, this area plays an important role in the Mississippi River Alluvial Plain project, one of the Conservancy's "Last Great Places." A highlight of the preserve is "The Rookery," home to thousands of white ibis, snowy egrets, little blue herons and other wading birds; it contains 1,000-year-old cypress trees and cypress knees more than 10 feet high. Lake Ramsay Preserve--With state and federal agencies, the chapter acquired 311 acres in Louisiana's best-known remaining example of East Gulf Coastal Plain longleaf pine savanna. Located in St. Tammany Parish, the preserve contains trees more than 100 years old and 20 state or globally rare plant species. Protection of the site is enhanced by its proximity to 796 acres owned by the Louisiana Department of Wildlife and Fisheries. • Ivys Bluff -International Paper Company placed 213 acres of Louisiana's best remaining example of old-growth mixed hard-wood/pine forest into the Natural Areas Registry Program. The land contains trees more than 100 years old, some three to four feet in diameter, as well as several plant species, such as starbush, found in Louisiana only in the Florida Parishes. </t>
  </si>
  <si>
    <t>The New Jersey Chapter helped establish the 1,000-acre High Mountain Preserve in Passaic County through an innovative agreement with private landowners, township officials and the state. As one of the largest remaining forested tracts of land in the New York metropolitan area, High Mountain provides haven for numerous rare species, including migrating raptors like the red- shouldered hawk and Cooper's hawk. Other chapter highlights: • JohnsonburgPresenve-The Conservancy acquired 6l acres of critical habitat in Sussex and Warren counties that had been previously slated for a development. This eco- logically sensitive land features second-growth forest and farmland that drains into the fragile wetland habitat at Johnsonburg. • Springdale Swamp-After four years of negotiation, the Conservancy reached an agreement with a Taiwanese international conglomerate to protect 248 acres at Springdale Swamp in Sussex County, which features excellent examples of two rare natural communities: a calcareous seepage swamp and a dry-mesic calcareous forest. Delaware Bayshores Bioreserve-Because of the Delaware Bayshores' international importance as a stopover for migratory shorebirds, the Conservancy selected it as one of the "Last Great Places." Cape May Refuge-Piping plover and least Migratory Bird tern chicks had a banner year at the preserve, thanks to the stewardship staff's vigilance and hard work, as well as a lot of help from volunteers who constructed fences and patrolled the beach.</t>
  </si>
  <si>
    <t>ALASKA</t>
  </si>
  <si>
    <t>The six-year-old Alaska Chapter saw membership climb to 2,566, including 50 Corporate Associates and 35 Aurora Society (donating $I,000 or more) members. The Conservancy helped protect 42,923 acres in Alaska, its project areas in the state include more than 8.5 million acres. In ﬁscal year 1994 the Alaska program: new state park 42,000 acres of old-growth rainforest on Afognak Island in south-central Alaska. Completed a strategic plan for a Native village corporation to protect significant biological resource and promote compatible economy activity. • Facilitated a donation of 60 acres to the Chilkat Bald Eagle Preserve and state forest near Haines • Began a cooperative Kenai River watershed conservation program with the Environmental Protection Agency and the Alaska Department of Fish and Game, compiling (1) an ecological model to analyze watershed needs, (2) a survey of watershed residents showed that the overwhelming majority want to protect fish and wildlife habitat, and (3) a series of planned-giving seminars for Kenai River landowners. Accepted and conveyed to Alaska State Parks two more conservation easements on homesteads near Anchorage, bringing to 480 the number of acres protected along Eagle Rivers South Fork. • Supported for the third year the Pribilof Stewardship Camp, a children's day camp that teaches about the Pribilof Islands' plant and animal life, Aleut culture and stewardship ethics.</t>
  </si>
  <si>
    <t>Vermont Chapter highlights include: • Land protection-The chapter completed a record 23 transactions this year, including a 212-acre addition to the East Creek Preserve in Orwell; a 382-acre addition to the Helen W. Buckner Memorial Preserve at Bald Mountain; and a 264-acre addition to the Missisquoi Wildlife Refuge. The chapter received a grant from the U.S. Fish &amp; Wildlife Service to catalyze protection of 6,000 acres of Lake Champlain wetlands, and also began planning a new preserve along the Connecticut River at Hartland Ledges. • Science and stewardship-The chapter discovered three more locations of the Green Mountain maidenhair fern, found only in Vermont. It also uncovered a significant bat hibermaculum at Brandon Silvermine; completed a fire history study of the Black Mountain Natural Area; began aerial monitoring of conservation easements; created a Geographic Information System map of the Poultney River Macrosite; and pinpointed a second denning site of the endangered timber rattlesnake. • Volunteer volunteers constructed a loon platform at Little Averill Lake, enabling a pair to hatch a chick:; assisted in planning and constructing buffer zones at the East Creek Preserve; built a boardwalk through a marsh area at Black Mountain; and mapped the distribution of two exotic plant species at East Creek. Vermont trustees sponsored an announcement on Vermont Public Radio to increase Conservancy recognition.</t>
  </si>
  <si>
    <t>This year the Arkansas Chapter's strong partnerships yielded new conservation programs and land acquisitions: • Aromatique, inc corporate partner Aromatique created "The Natural State" products and conributed S266,512 to the Conservancy, demonstrating corporate and consumer concern for the preservation of natural lands for future generations. • Mississippi River Alluvial Plain- The chapter received a $41,000 grant from the McKnight Foundation to broaden the involvement of minority and limited-resource stakeholders, and a $58,000 grant from Global Releaf to plant 94,000 hardwood seedlings on 520 acres to help restore the forest ecosystem of the Cache River basin. Ouachita Mountains-Loyal friend Robert Hankewich helped conserve threatened species in the Ouachita Mountains, presenting to the Conservancy the deed for an 80-acre tract of land bordered by the Ouachita National Forest. Corporate Council for Conservation-The Conservancy launched the Corporate Council program in Arkansas with the support of 39 corporate partners; its ﬁrst annual meeting included as a speaker Thomas E "Mack" McLarty, III, then White House chief of staff. Stewardship-The chapter con-ducted prescribed burns with the Missouri Chapter; assisted the Arkansas Game &amp; Fish Commission in a census of Ozark big-eared bats at Blue Heaven Cave; participated in Pollution Control and Ecology's Project WET to monitor water quality at Lorance Creek; and with volunteers, catalogued rare plants on preserves.</t>
  </si>
  <si>
    <t>The lllinois Chapter dedicated the Frank Bellrose Waterfowl Reserve, the pinnacle of the SI million Cache River Bioreserve campaign, and launched a watershed planning initiative with local residents to mitigate sedimentation in the cypress swamps. It also planted 800 acres of trees to restore bioreserve bottomland hardwood forests Other highlights include: • Illinois River Valley-The chapter took a leadership role in the governor's initiative to protect biodiversity in the watershed, launching a model partnership project along the Mackinaw River and the Kankakee River; the latter is the first watershed project by the Volunteer Stewardship network. Chicago Area ConservationThe Conservancy completed its first field season of reintroducing the prarie white fringed orchid restoration of Swallow Cliff Woods began as a model for first ecosystem management plan for 67,000 acres in public ownership; a Conservancy-supported landmark referendum directed $30 million for land acquisition and management in Lake County, and 500 urban youths were introduced to stewardship through the Mighty Acorns program. Around the State Land purchases pushed Nachusa Grasslands over the 1,000-acre mark; VSN, which involves 5,000 "citizen scientists" in stewardship, celebrated its 10th anniversary; at the 1,200-acre Cedar Glen Kibbe Nature Preserve, an important winter roosting habitat for bald eagles, controlled burns brought regeneration of the bird's foot violet and regal fritillary buterfly.</t>
  </si>
  <si>
    <t>Michigan Chapter highlights include: • Northern Lake Huron Shoreline-- The chapter added 87 acres to the Marquette lsland Preserve, 648 to • the Maxton Plains Preserve and created the Little Trout Lake Preserve; completed the second year of a neotropical migrant bird study; and hosted a media field trip at Maxton Plains. • Statewide--The chapter added 40 acres to the Tamarack Swamp Preserve; Vermillion Point received a 15-acre gift and Blue Lakes Bar- rens, a 33-acre gift. • Planning, research and management-New conservation planning methods and site design were initiated using bioreserve concepts. A ground-breaking hydrologic and vegetation study at a marsh continued, as did an insect survey and rare butterfly habitat monitoring, volunteerism--Some 130 volunteers contributed 2,500 hours: a photographer completed a ﬁve-year task of taking aerial shots of preserves, and volunteers surveyed amphibians at the Jonathon Woods Preserve. Fund raising-A stock donation from the Weston family helped increase the Sharon Hollow Pre-serve tenfold. A $190,000 grant from National Fish and wildlife Foundation and Dow Chemical went toward the Marquette Island Preserve. General Motors directed $500,000 of its $5 million contribution to Michigan projects, and Cadillac created a pilot employee volunteer program at Michigan preserves. The chapter helped found the Environmental Fund for Michigan, and membership increased 10 percent to 22,000.</t>
  </si>
  <si>
    <t>The Ohio Chapter protected 1,693 acres, including habitat at the Edge of Appalachia, Kitty Todd/Oak Openings, Germany Hill Prairie Preserve, Baldwin Woods and Hanging Prairie/Cove Hollow preserves and Wayne National Forest. Other highlights: • Latin America--Tradition of support to Latin America continues: Colombias Sierra Nevada de Santa Marta National Park was chosen to receive Ohio's Spring Appeal funds. • Stewardship-The chapter received Environmental Protection Agency (EPA) funding to hire a Natural Heritage ecologist and Northwest Lake Plain project manager. Also, the chapter began two long-term vegetation monitoring programs, awarded stipends for six research projects and held a successful Restore Ohio Day, attended by more than 200 volunteers. • Big Darby Crech-Ohios "Last Great Place" was granted National Scenic River status, chosen as a site for EPA's Ecological Risk Assessment and selected as one of President Clinton's 42 Americorps National Service Projects funded by the U.S. Department of Agriculture. • Special events-Ohio executives and members of the Ohio Corporate Council for the Environment attended a breakfast meeting in Columbus August 11. Trustees Barbara Lipscomb and Lucia Nash hosted a dinner in Cleve- land to benefit the chapter. A "Conservation Checking Account" was created by Bank One of Ohio, whereby half of each monthly service fee is donated by Bank One to the chapter.</t>
  </si>
  <si>
    <t>The Virginia Chapter made great progress on many fronts: • Cumberland MarshThe chapter acquired l,094 acres of freshwater tidal marsh on the Pamunkey River near Richmond; the marsh supports the worlds second-largest population of sensitive joint-vetch. • Upper Brandon Plantation-With American Farmland Trust, the chapter obtained a conservation easement on the l,800-acre James River site. The donation by James River Corporation protects waterfowl habitat and is a model of conservation management while farming at a profit. • The Narrows Preserve-Recovery continues for one of North America's rarest plants, Peters mountain mallow, once down to four individuals. A prescribed burn, led by the state Department of Conservation and Recreation, resulted in 180 new seedlings. • Streambank Restoration-- The Conservancy completed eight streambank fencing projects in the Clinch Valley Bioreserve, helping to protect water quality in the Clinch and Powell rivers with the cooperation of local farmers. Seven miles have been fenced thus far to prevent cattle from entering streams. • Farmland Preservation-With a local citizens group, the chapter developed a plan for the preservation of farmlands to buffer wetlands in Virginia Beach, one of Americas fastest-growing cities. • Sustainable Development-Work- ing with local citizens through the Clinch Powell Sustainable Development Forum, the chapter created a strategic plan for small-business development in southwest Virginia.</t>
  </si>
  <si>
    <t>Five years ago the Conservancy opened an ofﬁce in Mississippi, building on the "Rivers of the Deep South" initiative. Previously, the Conservancy had helped protect nearly 80,000 acres of Mississippis best natural habitats. Since then, the chapter's membership, board and staff have protected an additional 17,000 acres. The Conservancy also added 1,050 acres to the Grand Bay Savanna Bioreserve. some highlights: preserves - fundraising was completed for the chapter's ﬁrst preserve, Sweetbay Bogs, and for the acquisition of the Willie Farrell Brown Nature Preserve, which protects two threatened plant species: yellow pipewort and bog button. Located in the coastal plain of Hancock County, the 215-acre Brown Preserve is a good example of the mixed-hardwood, live oak ecosystem that once dominated the area. Partnerships- -The chapter forged a partnership with the Department of Defense to conduct biological inventories at Columbus and Keesler Air Force bases. The inventory at Keesler has been completed, and the work at Columbus moves into its second year. Membership-The chapter's ﬁrst four years saw steady growth in membership. In 1994, the chapter worked with a trustee to produce a public service ad campaign featuring Mississippians who support the Conservancy's mission. During the campaign and three months after, membership increased 18 percent, from just over 2,000 to nearly 2,500</t>
  </si>
  <si>
    <t>In ﬁscal year 1994, the Pennsylvania Chapter received the "Out-standing Progress Award" at the Conservancy's annual meeting for: • Leading the way in conservation science through research on controlled burning of vegetation in the Poconos and at the serpentine barrens in Chester and Lancaster counties; • Establishing the Pocono Mountains Ofﬁce in the century-old schoolhouse at Long Pond in the heart of the Poconos' most unusual ecosystem, and welcoming more than 400 visitors to its open house in May l994; • Raising more than $1.6 million for saving land in the Delaware River watershed, one of Pennsylvanias most treasured, threatened and beautiful areas; and • Helping to secure the $3 million Keystone Fund, which will be used to acquire critical natural areas throughout the state. In addition, the chapter. • Acquired purchase options on more than 2,000 acres at two special sites in the Pocono Mountains: Lost Lakes and Two Mile Run. • Protected 60.2 new acres (for a total of 1.328) at the headwaters of the Great Marsh Preserve in Chester County the large freshwater marsh in eastern Pennsylvania. Continued to expand acreage under protection at the Stuart M. Stein Memorial Preserve at Tannersville Cranberry Bog in Monroe County, the chapter's oldest (dating back to l956) and most visited preserve</t>
  </si>
  <si>
    <t>The South Carolina Chapter completed 10 major land protection projects totaling 9,755 acres. They include: Quer Island-The 1,889-acre barrier island in the ACE Basin, one of the Conservancy's "Last Great Places," includes nesting habitat for threatened loggerhead turtles. Upland portions support maritime forest communities with feeding and roosting habitat for the southern bald eagle and the endangered wood stork. Waccamaw River Heritage Preserve-This 2,800-acre bottom-land hardwood forest along the Waccamaw River was acquired in partnership with International Paper Company and the state Heritage Trust Program. It harbors rare plants and provides a migratory corridor for black bears. • South Williman Island-The 2,765-acre island in the ACE Basin natural esturian research Reserve includes 1,000 acres of maritime forest and extensive salt marshes. Biological monitoring and ﬁre management were high steward-ship priorities: Eighteen globally rare elements protected by the chapter, including a new wood stork colony at the Washo Reserve, are being monitored to determine population locations and numbers. Prescribed burns took place on six preserves in cooperation with the state Department of Natural Resources and the North Carolina Chapter. Westvaco donated two trucks; one has been converted to a ﬁre engine. In addition, the chapter formed the Corporate Council for the Environment, recognizing corprations that make annual contribu-tions of $1,000 or more.</t>
  </si>
  <si>
    <t xml:space="preserve"> Because two of the "Last Great Places"-the ridgetops and alkaline wetlands of the Berkshires and the sandplains of the Massachusetts Islands-are in Massachusetts, the chapter has enhanced its local presence, opening ofﬁces in the Berkshires and on Martha's Vineyard. It also hired a bioreserve manager and an associate bioreserve manager for the islands. (The Berkshires bioreserve already has a manager.) Other highlights of 1994: Berkshires-After years of negotiations by the Conservancy, the state has acquired the failed JugEnd Resort development from the resolution trust corporation. 1,150 acres of steep ravines and pristine streams connecting two state forests and protecting signiﬁcant wetlands. the chapter launched a research initiative for a comprehensive bioreserve protection and management plan. • Martha's Vineyard/Nantucket The Conservancy completed an comprehensive conservation plan; 8 received a conservation restriction on 142 acres of sandplain habitat adjacent to other protected land on Martha's Vineyard; and secured six key inholdings on Nantucker's Miacomet Moors, the largest remaining expanse of sandplain grassland in North America, Cape Cod-The Conservancy facilitated the state's acquisition of 357 acres of coastal plain pond habitat for 21 globally endangered species. It also received an Environmental Protection Agency grant for hydrobiological research to study and balance the water needs of people and rare plants like the Plymouth gentian.</t>
  </si>
  <si>
    <t>new hampshire</t>
  </si>
  <si>
    <t>New Hampshire Chapter highlights include: • Durham Point Sedge Meadow PreserveThe chapter acquired 20 acres of critical habitat for the banded bog skimmer, a globally rare dragonfly and candidate for federal threatened/endangered status. Conservancy ecologists also "discovered two previously nnknown breeding bog skimmer alations in Amherst and Litch- Mt. Teneriffe-The Conservancy signed an option to purchase 170 acres in Milton that are critical habitat for the small-whorled pogonia, a rare woodland orchid. The small-whorled pogonia is a federally listed threatened species, and Mt. Teneriffe has one of the worlds largest and healthiest populations. Fund-raising efforts were begun for the purchase and preservation of the land. Concord Pine Barrens-1994 marked the second successful year of rearing and releasing Karner blue butterflies. The chapter worked with federal, state and local partners to maintain and enhance habitat for rare butterfly and moth species. Through cooperative efforts with Public Service of New Hampshire, the chapter cleared scrub and trees to enhance lupine propagation. • Green Hills PreserveThe Conservancy strengthened community partnerships through conservation education programs in local schools and worked with volunteers and schools on National Trails Day to clear trails, post signs and build information kiosks. Through the support of local businesses, the chapter produced the first "Green Hills Trail Map &amp; Guide."</t>
  </si>
  <si>
    <t>Highlights of accomplishments in Arizona include: • Homestead at Hart Prairie--Dick andJean Wilsons $l.4 million gift of land with a historic log lodge and six cabins completed acquisition of this Flagstaff-area preserve. The land contains 240 acres of mountain meadows, aspen, ponderosa pine and a globally rare wetland community. • Arizona Land Legacy Campaign-The $6.6 million campaign received a $550,000 trade land leadership gift from Mrs. Martha Peterson. • Tribal Lands Conservation-- Tohono O'odham member Jefford Francisco led work with that nation to improve its ability to conserve its natural heritage. • Arizona Water Protection FSan Pedro River Ecosystem--In partnership with Mexicos El Centro Ecologico de Sonora, the chapter began long-term protection of the Sierra Mariquita-Rio San Pedro ecosystem. BIOTA (BIOlogical Team Assessment)-With help from the National Biological Survey, Arizona Game and Fish Commission and private groups, the chapter created a comprehensive plan to map the state's biodiversity "hot spots." • "The Desert Speaks-Co-produced by the Arizona Chapter, this series on the Sonoran Desert was carried by more than l00 PBS afﬁl-iates and won four Rocky Mountain Awards (regional Emmys) lor its 1993 season. Arizona Corporate Council for the Environment-With 24 charter business members, this council will foster cooperation between the Conservancy and the state's businessleaders.</t>
  </si>
  <si>
    <t>In 1994 the Oregon Chapter moved to protect priority sites threatened launched restoration efforts on key preserves and strengthened partnerships with natural resource agencies and communities. by development, Among other things, the chapter: • Protected 222 acres of rare oak and juniper grassland habitat at Siskiyou Pass in southern Oregon in partnership with the Bureau of Land Management. • Completed the Elmer Feldenheimer Forest Preserve at Tilla- mook Head in partnership with Oregon Parks and Recreation Department, transferring 67l acres to the agency and setting the stage for restoration of a majestic old-growth coastal forest. • Purchased a key breeding site to protect a threatened population of northwestern pond turtles in the Columbia river gorge. • Initiated a pioneering effort to restore natural water flows to the 24,000-acre Sycan Marsh Preserve, with CH2M Hill donating hydro-logic research and engineering. Launched an ambitious pilot restoration initiative on 21 pre-serves. Three hundred volunteers battled invasive non-native plants, gathered native seeds for replanting and carried out other projects, Developed a partnership with Second Nature Software, an Oregon company that donates 10 percent of its sales to the Conservancy, generating in its ﬁrst year $100,000 for projects in the Great Plains, Arizona, Alaska, Oregon, New Mexico, Mexico and Brazil.</t>
  </si>
  <si>
    <t>The Florida Chapter negotiated more than $41 million in high-priority land acquisition projects, protecting more than 21,000 acres of biologically rich habitat throughout the state. Among other things, the chapter: • Secured $300 million in funding for the state's Preservation 2000 land acquisition program, bringing the total appropriated since 1990 to $l.5 billion. • Launched, with funding from The Orvis Company and several public agencies, the Florida Bay Watch program, which empowers volunteers to monitor water quality in Florida Bay, builds consensus for protection efforts, promotes solutions to water quality problems and generates information for resource managers. • Expanded the Disney Wilderness Preserve in central Florida from 8,500 acres to more than 12,000; completed hydrologic restoration and enhancement of 350 wetland acres at the preserve and conducted ecological burns on some 1,000 acres of upland habitat. Entered into contracts with Dade and Brevard counties to implement their respective $90 million and $50 million environmental land acquisition programs. Worked closely with public land managers to promote biological management practices on more than 700,000 acres of Defense Department holdings throughout the state. Conducted stewardship initiatives ranging from uplands restoration to rare-species monitoring with help from 1,311 volunteers who contributed more than 9,000 hours of time.</t>
  </si>
  <si>
    <t>MISSOURI</t>
  </si>
  <si>
    <t>In Missouri, the Conservancy's Lower Ozarks Bioreserve received formal approval as one of the Conservancy's "Last Great Places." At the bioreserve, the chapter established baseline vegetation monitoring at the Thorny mountain Preserve; hosted a community reception near the Chilton Creek Preserve; and resold 17,900 acres in the region to Missouri Department of Conservation as an addition to state forest lands. At the Sandy Island Eagle Sanctuary, the Conservancy added 13 acres to the site as a protective buffer to one of largest eagle-roosting sites in Missouri. In addition, the chapter: Completed a study for the U.S. Forest Service and helped identify seven sites (from 400 to 1,000 acres in size) for ﬂatwoods restoration, analyze the resettlement ecosystem and current vegetation and develop long-term monitoring plans. Restoration efforts will incorporate prescribed ﬁre and other natural processes to which the native plants and animals are adapted; results will help wood-land management throughout Missouri and the Midwest. • Expanded prescribed burn crew outreach to other states, including Conservancy preserves in Tennessee and, in cooperation with the Arkansas Chapter, on state-owned natural areas in Arkansas, • Supported international land preservation by funding efforts to protect endangered waterfowl habitat in Saskatchewan and threatened forests in Belize.</t>
  </si>
  <si>
    <t>GEORGIA</t>
  </si>
  <si>
    <t>The Georgia Chapter in ﬁscal year 1994 ensured long-term protection of 2,771 acres of the state's natural communities (an average of 7.6 acres per day) through preserve acquisition (18 acres), conservation casements (7.1), cooperative acquisition (319.12) and natural area registries (2,427). It also began work on a State Biodiversity Conservation Plan and increased membership to more than 12,000. Plus, volunteers assisted in the management of nine of Georgia's preserves during 12 work parties. Other chapter highlights: Ft. Benning-The chapter monitored the red-cockaded woodpecker population, surveying approximately 87,000 acres and banding selected adult birds for research purposes. Alamaha River--The initial river basin inventory and ﬁnal inventory phase report were completed er basin inventory and ﬁnal inventory phase report were completed efforts. The project is now moving into the conservation planning phase. Ft. Stewart Military Base--The chapter continued is inventory, surveying for occurrences of Bach-mans sparrow, woodstorks, manatees and a variety of amphibian and reptile species, including the Mlatwoods salamander, striped newt, indigo snake and gopher tortoise Corporate Council for the Environment-The program grew to 32 members, providing annual support for Georgia Chapter programs. 5th Annual Earth Day 5K Race--More than 600 runners and walkers raced along the Chattahoochee River in April.</t>
  </si>
  <si>
    <t>alabama</t>
  </si>
  <si>
    <t xml:space="preserve">The Alabama Chapter added 1,700 pristine acres to the coastal Bon Secour National Wildlife Refuge for neotropical migrants in fiscal year 1994, bringing total acres to more than 6,000. Other highlights: • Cahaba River Watershed Bioreserve-A joint $50,000 grant from Alabama Power Foundation to the Alabama Chapter and Cahaba River Society established a strategic plan to protect the state's last major free-flowing river. • Forever Wild Having led the effort to establish this land acquisition program following an unprecedented 84 percent voter approval in 1992, the Conservancy, thanks to a gift from Monsanto Corporation, was able to donate the program's first piece of land: 107 acres of bald eagle habitat in northern Alabama. Alabama natural heritage Program (ANHP)-The chapter secured approval of S100,000 by the Forever Wild board for ANHP which is helping to identify tracts for protection under the Forever Wild program. Little River Canyon National Reserve-The chapter supported the successful effort led by Congressman Tom Bevill to establish this 17,000-acre reserve in northern Alabama, containing numerous rare and endangered species of plants and animals and the deepest canyon east of the Mississippi. Weeks Bay National Estuarine Sanctuary-Sixty more acres were added to this 3,000-acre south Alabama sanctuary. </t>
  </si>
  <si>
    <t>MONTana</t>
  </si>
  <si>
    <t>In Montana this year, the Wallace Ranch, a 12,000-acre working ranch on the upper Clark Fork River protected by a conservation easement, will be developed as a demonstration of compatible economic use and environmental health. An education program is being developed for grades K-8. Other highlights: • Greater Yellowstone-Some 6,700 acres of private lands were protected through conservation easements, including four miles of the Madison River, two miles of the South Fork Madison River and two miles of the Boulder River, 37,500 acres were transferred to the U.S. Forest Service in an exchange with Big Sky Lumber. (The Conservancy negotiated the original purchase option from BigSky Lumber in 1992.) Crown of the Continent-The chapter added a 60-acre conservation easement along Trail Creek in the North Fork of the Flathead River to the existing 33,421 protected acres in the project area. The new easement protects critical habitat for grizzly bear and gray wolves. (Trail Creek itself provides habitat for threatened native cut-throat and bull trout.) • Big Hole River--The Conservancy, through conservation easements, protected 2,600 acres and several miles of the river, which provides habitat for luvial arctic grayling, a fish rare in Montana whose habitat is threatened.</t>
  </si>
  <si>
    <t>maryland</t>
  </si>
  <si>
    <t xml:space="preserve">The Maryland Chapter raised $3.3 million toward the $10 million Chesapeake Rivers Campaign, an effort to protect Maryland's four most biologically significant watersheds: Sideling Hill Creek, Nanjemoy Creek, Nassawango Creek and the Nanticoke River. Gifts included a 750,000 pledge from the Jacob and Annita France Foundation, Inc. and the Robert G. and Anne M. Merrick Foundation. In addition, the chapter: Drafted a comprehensive plan to protect the 716,000-acre Nanticoke River/Blackwater watershed. • Opened a Salisbury office on the Eastern Shore and an office in western Maryland to increase onsite visibility and effectiveness within three bioreserve areas: Sideling Hill Creek in western Maryland, and Nassawango Creek and the Nanticoke River on the Eastern Shore. Acquired six new properties, including a cooperatively negotiated 1,336-acre addition to the Blackwater National Wildlife Refuge, an 835-acre property on Savanna Lake on the Eastern Shore, a 50-acre addition at Cranesville Swamp and an important addition to the Nassawango Creek Preserve. Continued its volunteer program's impressive growth by establishing a volunteer night every Tuesday evening to ease ofﬁce workload, developing a training program for the Speakers Bureau and for ﬁeld trip leaders and increasing the number of work-days at Maryland preserves. </t>
  </si>
  <si>
    <t>The lowa Chapter's greatest achievement this year was in the protection, management and restoration of remaining large tracts of prairie landscape. The effort focused on western lowas Loess Hills, the only region in the state where large prairie remnants ﬂourish. Stewardship efforts there and elsewhere in lowa were strengthened by the Anna Beal Intern Program and an active volunteer program. Other highlights: Dave and Pat Hurd Challenge-Recognizing the importance of protecting endangered natural communities of the Loess Hills, lowa trustee Dave Hurd and his wife, Pat, in l991 issued a challenge to match on a one-to- three basis, up to $200,000, all funds earmarked for the Conservancy's work there. At the April 1994 board meeting, the chapter announced that almost $650,000 in challenge money had been raised, exceeding the Hurds' challenge requirement. Stevenson Family Preserve at Bro-ken Kettle Grasslands-Plans move forward for the acquisition of a 500-acre tract adjacent to the 640-acre Broken Kettle Grasslands Preserve; the new preserve will provide habitat for prairie species and will link almost 2,500 acres of contiguous prairie. Donors are Dr. David S. Stevenson and his daughter Elizabeth S. Holland.</t>
  </si>
  <si>
    <t>west virginia</t>
  </si>
  <si>
    <t>The West Virginia and Maryland chapters have combined resources and hired a Mid-Appalachian bioreserve manager, who will work half-time on the Sideling Hill Creek Bioreserve in western Maryland and half-time on West Virginias Smoke Hole Ecosystem Initiative in Grant and Pendleton counties. Other developments in West Virginia: • The chapter finished acquisition of the lce Mountain Preserve, a 12,000-year-old relic of the lce Age. In the spring, a national high school volunteer group, Landmark Volunteers, assigned 12 students to the preserve. These students, mostly from urban areas, worked for two weeks on trails and inter- acted with residents of the local rural community. The Conservancy completed the transfer of several Ohio River islands to the U.S. Fish &amp; Wildlife Service. • The largest populaion of Kate's mountain clover was located on the grounds of the famous Greenbrier Resort in White Sulphur Springs. Much of the Conservancy's success depends on the chapters ability to establish partnerships with public and private landownerS, generous volunteers and donors. With their continued help and support, the Conservancy's role as the conservation leader in West Virginia will continue.</t>
  </si>
  <si>
    <t>This was a fulfilling year for the New Mexico Chapter. Many important projects that had been in the planning stages came to fruition: • Gila Ecosystem Initiative-The chapter acquired 400 acres of critical riparian habitat along the Gila River, with an additional 6,600 acres of a Forest Service grazing allotment. It also completed the first phase of building valuable community ties in the Gila Valley. funded through a grant from the El Paso Natural Gas Foundation. • Jornada Bat Caves-Tenneco, Inc., donated the mineral rights to 5,100 acres surrounding the central New Mexico caves, effectively protecting breeding habitat for eight species of bats from threats posed by mining activity. During peak season, nearly 8 million bats roost in the caves • Ortiz Mountain Ranch--The Conservancy received easements to protect l1,000 acres of woodlands, grasslands and badlands that host a number of rare plants. Rio Nutria Preserve-The chapter is currently working out a Memorandum of Understanding with the Zuni Pueblo to restore and protect the Rio Nuuria, a tributary of the Zuni River in western New Mexico.</t>
  </si>
  <si>
    <t>Kansas Chapter membership continued to grow, with a 12.4 percent growth over last year; Acorn members grew by 46 percent. Member participation in outings and programs increased 64 percent. The chapter identiﬁed several important conservation areas for future acquisition, and was appointed to the governor's six-member steering committee to coordinate the National Biological Survey's activities in Kansas. Other highlights: • Konza Prairie Preserve-The preserve served as the site for several hundred ongoing research projects, many concerned with tallgrass prairie ecology. Forty-seven bison calves were born, increasing the preserve's bison population to more than 200. Konza Prairie also hosted the North American Prairie Conference. The preserve's public nature trail was enjoyed by thousands of visitors Cheyenne Bottoms Preserve-Key portions of a wetland management plan were implemented at Cheyenne Bottoms, and the chapter obtained options on future purchase of more than 1,100 neighboring acres. The preserve also hosted 75 Acom members during the height of spring shorebird migration. #</t>
  </si>
  <si>
    <t>Membership in the Oklahoma Chapter grew 25 percent, reaching 5,500 members. Total acres protected increased to 79,000. Among the chapter's accomplishments in fiscal year 1994 are: • Tallgrass Prairie Preserve-The chapter released 300 bison to restore the ecosystem to presettlement state, and established a docent program to accommodate the increasing numbers of visitors. • Lee's Creek Woodland-Oklahomas l5th preserve, which was acquired this year, protects half the known population of Ozark big-eared bats. Ouachita Mountains-The chapter completed an intensive study of this Oklahoma and Arkansas mountain range to identify endangered species, ecosystems and threats to biodiversity, as well as to develop plans for potential protection efforts</t>
  </si>
  <si>
    <t>NEW GROWTH, NEW DIRECTIONS</t>
  </si>
  <si>
    <t>TNC 1993 Annual Report</t>
  </si>
  <si>
    <t>To know where you are going, the expression claims. you must know where you have been. This adage holds especially true for an organization such as The Nature Conservancy. Let me take this opportunity to reflect on several events of the past year and some current issues that are helping us set goals for the future. By any measure, the Conservancy enjoyed a terrific year in 1993. We protected more than a million acres, our second-best year ever. Our membership reached an all-time high of 720,000. And despite the uncertain economic climate, we concluded the best fund-raising year in our history. In 1993, we completed outstanding conservation projects in every state in the Union and dozens or countries abroad. The list is far too long to name them all, but a few are especially significant. For example, in a deal praised by the business community and environmentalists alike, we worked with the Walt Disney Company in Florida to protect the 8,500-acre Walker Ranch, which I believe will become a model for similar mitigation agreements. In South Carolina, the Conservancy obtained the largeSt conservation easement in the state's history, held near which protects a 29,000-acre watershed near Greenville. We made significant headway at several flagship "Last Great Places sites. At the Tallgrass Prairie Preserve in Oklahoma, we took initial steps toward restoring the two factors That define a fully functioning tallgrass Prairie ecosystem. In March, we began a series of carefully planned burns across 24,000 acres and in October, we released the first herd of 300 bison. At the gray ranch in southwestern New Mexico, the conservancy entered into a new partnership with the Animas Foundation, ensuring the long-term protection of this 502 square mile ecological gem. At the Virginia Coast Reserve, the Conservancy and Old Dominion University announced they will join forces to create the Virginia Coast Institute, the first facility of its kind devoted to the field of sustainable economic development. We scored several significant victories outside the United States. For one, we passed along the single largest land donation for conservation in history-some 182,000 acres-to the government of Venezuela. We also helped our partners purchase critical areas in Paraguay, Belize and Panama. The Conservancy helped create Jamaica's first terrestrial national park. And in Palau, Micronesia, we undertook a series of legislative, scientific and conservation initiatives, including a rapid ecological assessment of the atoll's coral reef that recorded 100 species of fish previously unknown to Palau. In addition to protecting land, we continue to develop and implement innovative conservation programs. Our national stewardship team took its expertise in fire ecology to a dozen new areas ranging from the Florida I&lt;eys to Arizona and even as far as Peru. In California, the Conservancy-led effort to turn fallow rice fields into temporary wetlands for migratory Waterfowl got off to a great start. Our bioreserve planning efforts have spawned dozens of creative ideas, from setting up medical clinics in remote parts of Brazil to developing incentives to keep landowners from riprapping riverbanks in colorado. We also made progress on several key programmatic initiatives, particularly the launching of our “Last Great Places” capital campaign, which began with a flourish in March. The conservancy has now raised $192 million toward our $300 million goal for this effort, already far more than has ever been raised privately for conservation. We take great pride in this achievement while recognizing the need to finish the job we so auspiciously started. Another program highlight from 1993 was our spectacular success in mobilizing public support for conservation. We supported different ballot initiatives, in Alabama, Florida, Nebraska, New Jersey, Colorado, and Virginia. Each measure passed funds to acquire natural areas, and each passed by an average of two to one. And in New York, a trust fund for land acquisition was established. During the past year, the Conservancy’s Science and International Programs, faced with new challenges, were carefully studied by task forces. The challenge facing our science programs is this: In this rapidly changing working environment, how can the Conservancy’s science programs best help achieve our mission of protecting biodiversity? We have learned that the disruption of ecological processes outside protected areas can sever;y degrade the balance of life inside. We realized that we cannot set aside enough land in nature preserves to protect the entire range of biodiversity, and that preserve cannot protect dynamic ecosystems such as rivers and estuaries. Several years ago, we responded to these changes in conservation by shifting from a protection strategy based on preserves to the landscape scale projects of the “last great places” initiative. In retrospect, it’s apparent this was the right decision. Our bioreserve projects have excited local residents, donors, conservationists, and even the federal government. After all, the Clinton administration’s ‘ecosystem approach’ sounds a lot like our ‘last great places’ program. This new approach, however, has engendered a whole new set of challenges, especially for our science programs. The task force endorsed the Conservancy’s long history of science-driven decision making, while making clear that the kind of science we must adapt to new realities. In short, we need to know not only what is happening to various species, but also why it’s happening. In planning bioreserves, we must understand how ecosystems work, what species and natural processes have been lost, and how disturbing one area will affect the rest of the system. Clearl, to fill such unknowns, we have to add new skills and develop new areas of l expertise. For instance, we 1 need to enhance our ecological modeling capability- and then apply this understanding to landscape- scale projects. We also need to bridge the gap between ecology and economics to support our rural and sustainable development programs. Second, we need to maintain and strengthen our Natural Heritage network, the product of years of work and a significant investment of resources. Interior Secretary Bruce Babbitt has assured me that Morowali turRe eserviCe,e ntraSlu lawesi, information from the net indonesia. work will serve as a primary building block for the new National Biological Survey. For the Conservancy, meanwhile, data from the network will continue to inform our conservation decisions. Already, we are linking heritage data from many states to help plan conservation measures for broad geographic regions such as the Great Plains and Eastern Rivers. Our international endeavors face equally changing circumstances that oblige us to re-evaluate our efforts abroad. Our International Program Project (!PP) team has examined several major trends in international conservation-issues such as funding sources, local institutional capacity and threats to biodiversity. The !PP process reaffirmed our commitment to working abroad and developed a well-defined strategic vision statement for our international programs: "to assist countries in building the capability and commitment to conserve their biological diversity and the natural systems necessary to sustain life." As in the past, the ultimate responsibility for biodiversity conservation lies with local countries and peoples, with the Conservancy assisting in those efforts. We will seek new and innovative approaches to conservation overseas, and develop creative models that produce both tangible benefits and lessons that can be easily transferred elsewhere. The !The PP process renewed our conviction that we shouldn't try to do all things in all places. In other words, when faced with the choice between "going broad or going deep"--expanding into new countries and new regions or trying to maximize our impact in the places where we already work-we come down squarely on the side of going deep. Clearly, implementing the recommendations of both the !PP and our Science Task Force requires a lot of work. But other areas will also receive special attention in the coming year, particularly sustainable development. We've talked a lot about this subject; now it's time to move from the conceptual stage to the experimental stage-fully aware that we won't find all the answers overnight, but also actively testing possible solutions. We have a full plate in front of us. Some might conclude that our eyes are bigger than our stomachs. But to those who counsel caution or retrenchment, I would counter with a note I received recently from one of our younger supporters, a grade schooler from Amherst, Mass., named Petra Sander. "Dear Mr. or Ms. of The Nature Conservancy," she wrote. "My name is Petra Michelle Sander and I would like to know what I should do to help our planet make it past the 25th century. No matter how horrible life is by then, I would like to ensure that there is still life. Make Earth Day Every Day. Petra." That's strategic thinking. We're charting a course for the next decade, and Petra is thinking of life on Earth 500 years into the future. If she can think on this scale, surely the Conservancy should have a similarly ambitious vision. And we do. We are moving forward boldly in the ongoing effort to protect biodiversity-working with government, business, farmers, ranchers, as well as individuals like you, me and Petra, to protect all living things.</t>
  </si>
  <si>
    <t xml:space="preserve">In the stale of New York, the Conservancy has six chapter offices, a regional office thal coordinates and supports their activities and more than 60,000 members. During fiscal year 1993, the Conservancy completed 39 land conservation projects that protected 3,344 acres across the stale. ADIRONDACK CHAPTER Partnerships have led to major successes for the chapter and its partner in land protection, the Adirondack Land Trust. The chapter and the Adirondack I.and Trust are directly involved in 13 ongoing protection projects, totaling 314,000 acres valued conservatively $86 million. A unique partnership with International Paper Company to a joint purchase of 1900 acres to protect the largest al hibernation shelter the Northeast and To ensure the long-term productivity of timberlands buffering a state wilderness area. Two other forest products companies are working with the chapter and the Land Trust lo inventory the biodiversity of their vast holdings in the Adirondacks. Work continues with the Whitney family, as they plan for the future of their 53,000-acre holding. The passage of the EnvironmentaL Protection Fund promises support for the Lake George Shoreline Protection Project, but private fundraising continues unabated. The chapter's major stewardship initiative, the Summit Steward Program, another private-public partnership, helps educate hikers as they traverse mountain summits where rare alpine vegetation is threatened by trampling. Five stewards spoke with more than 18,000 hikers this season. CENTRAL AND WESTERN NEW YORK CHAPTER This spring. the Central and Western New York Chapters joined forces. Inspired by a shared regional vision, the new chapter continues the land conservation work begun by its predecessors. Al one of the Conservancy's "Last Great Places," the French Creek watershed in southwestern New York, the chapter is working lo protect an ecosystem considered one of the most biologically diverse aquatic systems in the Northeast. An office was opened 10 coordinates for this project. At Chaumont Barrens Preserve, west of Watertown, the chapter continues to protect globally rare grassland and woodland habitat. The addition of acres makes this 1,630- Acres New York. A new chapter initiative, launched with a 107-acre purchase, focuses on the protection of an extensive mosaic of forested sand dunes and boggy wetlands within the city of Rome. In addition, the chapter began a pioneering study to identify critical songbird migratory resting places along the shores of Lake Ontario. The study will aid in the development of a conservation strategy for the lake's shoreline and plain. EASTERN NEW YORK CHAPTER This year, the Karner Blue Butter0y Protection Program was initiated by the chapter in response to the listing of the species as federally endangered. Because butterfly habitat is scattered throughout small wildflower patches, public education is critical to the survival of the species. The chapter is helping inform landowners, developers and municipalities as well as helping directly manage fragmented butterfly habitats. The chapter created an alliance with conservation organizations and state agencies to preserve lands along the Hudson River. Through delineation of the precise boundaries of existing state lands, hundreds of acres of sensitive shoreline can now be preserved permanently without spending scarce public conservation dollars. The Albany Pine Bush Preserve was expanded by 90 acres through the acquisition of two of the last large, undeveloped parcels within this globally rare pitch pine/scrub oak forest. More than 75 acres were burned to help restore the preserve's natural diversity and vitality. The Shawangunk Ridge was designated as a "Last Great Place," setting the chapter on a course to create innovative partnerships and negotiate for the protection of eastern New York's most ecologically significant landscape. LONG ISLAND CHAPTER In partnership with three levels of government, the building industry and local environmentalists, the Long Island Chapter participated in a historic preservation initiative on Long Island. The Long Island Pine Barrens Preservation Act was signed into law, protecting a 53,000-acre core area of pine barrens and a 47,000-acre compatible gro\\th area where state-of-the-art, orderly development can occur. The Long Island Pine Barrens represents the largest core area within the Peconic Bioreserve and one of New York's ecological treasures. The Pine Barrens supports major concentrations of rare and endangered species and unique natural communities such as coastal plain ponds, Atlantic white cedar swamps and the dwarf pine plains. The chapter is actively participating in the development of a management plan for the pine barrens, which will include provisions for controlled burning, critical to the unique pine barrens ecology. LOWER HUDSON CHAPTER The chapter accomplished a significant step in the protection of the Neversink Rh·cr by securing title to 170 acres along the river in Orange County. This acquisition, coupled with 35 acres across the river that were donated lo the chapter in l 990, will be known as the Neversink Preserve. This relatively pristine river is home to the world's largest and healthiest population of the globally imperiled dwarf wedge mussel. The preserve will be the focus of a major ecosystem-wide study of the Neversink watershed that will attempt to determine the effects of the various land and water uses on the riverine environment. This study will be part of a larger bioreserve project on the Neversink, one of the Conservancy's "Last Great Places" sites. SOUTJi FORK/SHELTER ISLAND CHAPTER Eastern Long Island's South Fork and Sheller Island lie entirely within the boundaries of one of the Conservancy's "Last Great Places": the Peconic Bioreserve. This year more than ever before, the chapter's conservation achievements relied on strengthening partnerships and building new ones with governments and civic and business groups. Accomplishments include: official designation of the Peconic as a national estuary, helping to channel millions of dollars in federal research funds to the threatened estuary (the chapter serves on the program's Citizens Advisory and Technical Advisory Task forces); and creation of a new preserve in the Montauk Moorlands, the result of a unique partnership with The Andy Warhol Foundation for the Visual Arts, which donated 15 acres to the chapter to form the Andy Warhol Preserve. Each year the chapter will sponsor four walks at the preserve to promote the visual arts. During the summer of 1993, the Conservancy opened a New York City Office to establish a strong presence in the nation's largest city. The staff of this new office works with New York's chapters and regional offices and with the Conservancy's national and international programs to bring the organization's activities to the attention of individuals, corporations, foundations and representatives of the international With this new preserve, the community based in New York City. chapter is poised to gain a better understanding of the interaction of people and the watershed they live and work in. protection of 119 acres of environmentally important land in cooperation with Suffolk County and the towns of East Hampton and Southampton;  </t>
  </si>
  <si>
    <t>PEOPLE AND THE ENVIRONMENT:
THE NATURE OF THE ALLIANCE</t>
  </si>
  <si>
    <t xml:space="preserve">We were sitting on a screened porch on a cool summer morning. We had worked and argued till after IO the night before, but we were energized by the topic, and sustained by the sights and sounds of one of the world's great land- and waterscapes. We were struggling with plans to make compatible development real in this "Last Great Place." The need for compatible development arises from our determination to do conservation at the ecosystem scale at this and dozens of other sites in the United States, Latin America and the Pacific. It turns out that the frequently cited, presumably understood concept of sustainable development presents unexpected complexities when you try to take it out onto the land and into a real community of people. Ohc of.John I !alls jobs is to translate those complexities into a working program. John stood silently holding up a ridiculous-looking object: a narrow wooden cylinder, cancel cs1 cd. Where the wick would be, there emerged four flexible wires, each topped with a ~small, metal star shape. "What is it?" someone asked, while the tension that had characterized the meeting dissolved in laughter. We decided it was supposed to be an Independence Day decoration. 11 would signify the hem unduly to call it an abstraction of a sparkler. John: "If we could produce it sustainably, and people wanted it, would we sell this?" Laughter. Yes. No. "No!" Discussion: What is compatible development? Not the production of that sparkler in that place. At last, some clarity on the theme of people and nature. Steve Packard works for the Conservann in Illinois. He would not say he is a leader, but he is. He was thinking of a different kind of connection Between people and nature as he spoke with a group of us in Arlington a few weeks later. Steve was excited. He loves the natural landscapes of the Midwest. That day’s focus was the oak forest. in a healthy Midwest oak forest, the understory is dominated by grasses.  We’ve had it wrong. He says. We’ve been calling it a forest of oak with an understory of prairie species. But the real matrix is the grass, not the trees. A lot of people these days are concerned about oak regeneration. These systems we have commonly come to view as oak forests are not producing young oaks that will take the place of the ones we cut or even the ones we don't cut, which are moving from senesces to decline to the forest floor. We are pretty sure now, that these systems are dependent  on fire. But it has been a hundred years since fire was allowed to be a force in the landscape- We are talking about adding it back. A •form of landsc&gt;pe architecture." says a critic If humans have to provide fire, in other words, the system is not wild: it is not natural. People and nature, again. Farther west and abroad, we are working on restoring some of the function in landscapes where the relationships between people and nature are more intricate, the elusive prescription that will restore balance even subtler. Perceiving the shape and form of that desirable condition of balance is often a challenge. Envisioning the pathways that will lead to it is even more difficult. Sometimes, the best path toward securing the natural systems that support both the biology we care about and the people who live nearby seems to be the creation of jobs. But for our purposes, all jobs are far from equal. We want to promote jobs that reinforce the best of the character and quality of life in the landscapes we call "Last Great Places," so we won't produce and market whatever will sell. We will defeat our purpose if we contribute to the aimless materialism that much of our society still pursues. We can't, therefore, sell that sparkler with which John Hall tested us. We will look for ways to market authentic products that are made by and reflect the culture of the people living where John works. We value their heritage, their traditions, their attachment to the land. If their community disintegrates, the most probable replacement will be one more new stretch of generic urban-suburban sprawl. That would mean further loss of habitat, further degradation of the ecological services that the rural landscape now provides, more pollution of the waters that sustain the natural values that brought us to that place 25 years ago. Our conservation goals are linked to the people now living and working on the land. In oak-covered grasslands, we're going to figure out a way to burn. Is that landscape architecture? For most of 10,000 years, nobody tried to put out lightning-induced fires, the early results of which- more game, more open woods-were surely the Inspiration for the Native American burning The fire dominated landscape is the only natural one to which if which ll makes biological sense to refer. The trees are adapted to fire. The trees are adapted to growing in a grassy matrix. The grasses are adapt~d to fire. People have actively suppressed fire for a hundred years. Nothing could be more natural than the restoration of a fire regime-and that requires people. It is tempting to fall into a facile usage, describing this kind of work as "creating" links between economics, people and the environment. But we aren't creating links. The links are there. And you don't have to go to the places I have described, or to other "Last Great Places' ' around the world, to find those links. In the broadest sense, people depend Upon nature for the most fundamental of our needs. Nature secures the temperatures we like. ll provides shelter from the sun's most damaging rays, it supplies the water we need, the vigor of the basic foodstuffs we use and most of the medicines we require. We depend upon nature. But we have also achieved the dominion promised in Genesis. And although it is clear that the welfare of a monarch, in the end, depends upon the welfare of the subject, the guiding principles of a great ruler transcend the realization of mutual dependency and settle in the realm of morality. Joseph Campbell was speaking with great power for all of us when he said, " . .. we are the eyes ... this is the voice ... of the Earth."  </t>
  </si>
  <si>
    <t>LATIN AMERICA AND CARIBBEAN PROGRAM</t>
  </si>
  <si>
    <t xml:space="preserve">Fram the marine riches of the Caribbean to the tropical wealth of Central and South America, Conservancy conservation efforts have continued to grow and expand into new projects and partnerships. This year, more than 300 U.S., Latin American and Caribbean participants from 24 countries-double the 150 participants from the 1991 event-gathered together for the Second Conservation Training Week, held in the Dominican Republic. Through 98 courses and workshops, participants focused on enhancing their skills to conserve biodiversity more effectively in their countries. A colossal utte, or "tepuy,• rises out of the rainforest in Canaima,Venezuela. CARIBBEAN REGION One of the Conservancy's newest on-the-ground programs took root in the Caribbean region this year. The United States Virgin Islands Program is now fully functional and devoted a good portion of its 1993 efforts to training. In cooperation with the National Park Service, the Conservancy developed a park ranger training program, experienced firsthand by 24 Jamaican rangers who visited St. John for a week of training on protected areas management. Other highlights for 1993 include: This theme of improving conservation skills continues to be the primary goal of the Conservancy's Parks in Peril program, which was generously supported again in 1993 by the United States Agency for International Development. Working with more than 45 partners in Latin America and the Caribbean the Conservancy is now acti~e at some 60 sites-focusing primarily on conservation management and long-term funding. The Adopt An Acre program, which contributes significantly to this goal, raised more than $ million to support two unique Parks in Peril: the Darien Biosphere Reserve, in Panama, and the Guaraqueaba Environmental Protection Area, in Brazil. ANDEAN AND SOUTHERN CONE REGION Characterized by large-landscape conservation initiatives that incorporate community participation and economic development, the regional program in the Andes and Southern Cone works with 15 partner organizations to protect nearly 2 7 million acres of land in six countries. Highlights for 1993 include facilitating the largest private donation of land in conservation history- I 82,558 acres of upper savanna grassland in Venezuela -and developing large-scale compatible resource-use initiatives in bioreserve sites approved in 1993: • in Ecuador, The Nature Conservancy, CARE and Wildlife Conservation Society manage the $20 million Sustainable Uses of Biological Resources (SUBIR) project, working in cooperation with seven major indigenous groups to integrate conservation and local needs; and • In Peru, the $5 million Pacaya Samiria project spans more than 5 million acres of Amazonian headwarers, enhancing the livelihood of more than I00,000 local residents by protecting the riverine systems on which they depend for their survival. BRAZIL REGION This year witnessed the establishment of the Brazil regional program and the addition of three Brazilian conservationists to the staff. Highlights for 1993 include: • approval of the 775,000-acre Guaraqueaba Environmental Protection Area in the Atlantic Forest as a Conservancy bioreserve; • completion of the first debt for- nature swap in Brazil-a $2.2 million transaction to endow the Grande Sertao Veredas National Park, one of the last-remaining examples of the imperiled dry scrub forest known as the Cerrado; and • in-depth assessment of biodiversity hotspots in the Brazilian Amazon to identify future conservation programs for the area. • in Belize, an important 26,000-acre land acquisition was completed, creating a corridor between the core area of the Rio Bravo Conservation and Management Area and other lands managed by the Conservancy's partner Programme for Belize; and • completion of a rapid ecological assessment of Jamaica, which contributed to the development of a systemwide plan for protected areas on the island. Blue and John Crow Mountains National Park in Jamaica. MEXICO/CENTRAL -1': AMERICA REGION ' if With strong programs in Pana- 1 ma, Costa Rica, Honduras, Caimans in Brazil's Panianal. ~ Guatemala and Mexico, this regional program has made significant progress in two areas in particular: the Darien Biosphere Reserve, in Panama, and the Bosawas Natural Reserve, in Nicaragua. Highlights for 1993 include: • approval of the Darien as a Conservancy preserve · As a result the Conscrvancys Board of Governors approved a $400,000 loan to ANCON, the Conservancy's local conservation partner, for the purchase of The 65,000- acre Punta Patino property, which will serve to protect habitat for the endangered harpy eagle and as a sustainable agroforestry site; and establishment of the Nicaragua Program, focusing on assisting the local indigenous communities residing near the 2.7 million-acre Bosawas Natural Reserve With land-tenure issue, and sustainable resource use.  </t>
  </si>
  <si>
    <t>SCIENCE PROGRAMS</t>
  </si>
  <si>
    <t xml:space="preserve">The use of scientific information in Conservation decision-making has long can a hallmark of The Nature Conservancy. Indeed, its reliance upon the best available scientific data. maybe the most significant factor distinguishing the Conservancy from other land-saving groups. Most Conservancy members are reassured in the knowledge basis of Conservancy protection work. Second, because the majority of Natural Heritage programs arc an integrated pan nf state governments, their influence beyond Conservancy conservation is tremendous. These programs not only have a beneficial influence on hundreds of thousands of government and other land-use decisions each knowledge that behind this large land and water protection machine lies a basis and a rationale- that 1s scientific, and thus I fundamentally sound. Relatively lt-w, however, know exactly how and where science cont routes to its conservation work. l'l1r 20 years, the core of the Conservancy's science has been to develop and support the network of Natural Heritage programs in the United States and their internationall analog, Conservation Data Centers. Using a rigorous, standardized inventory method, these programs represent the best current knowledge of the occurrence and distribution of plant and animal species and natural communities. The network's contribution to conservation can be described in the following ways. First, lists of sites generated from Natural Heritage databases and hypnotized by species and community for a ranty year, but have even more far reaching impact by educating data users through their use of scientific information. At a minimum, the government has become increasingly aware of the need for scientific input to guide decisions. Often, this awareness has led to new state programs and funding for natural area conservation- arguably 1hc Conservancy's best multiplier of dollars for conservation invest men!. The other face of Conservancy sciem·e has sprung from what were originally state "stewards" accompanied by a powerful force of thousands of volunteers. They manage ! anti-protected the Conservancy and other entities, with a focus on mainly· nance of the species and natural communities for which 1hr land was protected. As its preserve portfolio has grown, as the size of the preserves themselves has grown, and as its understanding of ecosystem processes has grown, the Conservancy has recognized the need for increased, broader scientific knowledge and skills. The advent of the "Last Great Places" bioreserve in 1a1v working to conserve land and water at the ecosystem and landscape level-has made the accession of quality science imperative. The Conservancy increase- only recognizes the need 10 1 km,w more biological and ecological science, and also to expand its understanding in biological sciences such as hydrology and geomorphology. The Conservancy mus! reach even beyond natural sciences to better understand social, economic and other sciences if it is to ·succeed in conserving human-dominated landscapes. For the past year, a team of Conservancy scientists has worked to determine how best to auain this knowledge anti to create a new vision for science in 1he Conservancy. Though the work of this group is nt11 yet complete, several stunning themes have emerged from its analysis. Among these are:  a recommitment of scientific information as the basis for conservation decision-making, and a specific commitment to the continuing support of the network of Natural Heritage progn1ms as the highest conservation leverage;  a broadening of the Conservancy's scientific capabilities, especially in regard to specific ecological processes and the management and monitoring of entire ecosystems anti landscapes;  a recognition that the Conservancy can never have in-house the full spectrum of scientific knowledge and skills needed, and that it must commit 10 strong two-way partnerships with the research community;  an understanding that the Conservancy's bioreserve programs represent an ideal foundation for long-term research by that community, and that the Conservancy should encourage use of its program areas as "proving grounds" for ecological research hypotheses; and  agreement that there is a collective power in drawing Conservancy scientists together in a number of ways, anti in encouraging their communication with 1he research community through publication of findings, participation in meetings and associations and collaborative research. Together, these themes will form a new vision for science and for science-driven conservation action-in The Nature Conservancy  </t>
  </si>
  <si>
    <t>ASIA PAClFlC PROGRAMS</t>
  </si>
  <si>
    <t xml:space="preserve">Nowhere is the balance between natural resource conservation and sustainable development more apparent-and more critical- than in the Asia/Pacific region, where there is more biodiversity per unit area than anywhere else on Earth. By forging natural partnerships that recognize the needs of both people and the environment, the Conservancy is helping the people of this region achieve sustainable development goals.. Roch Islands, Republic of Palau, Micronesia. Indonesia is home to more than 10 percent of the world's plant species, 12 percent of its bird species, 12 percent of its mammal species and 16 percent of its reptile and amphibian species. Now in its second year of operation, the Indonesia Program has built a strong advisory council comprising prominent members of government and private sectors. The council will help secure funding and develop an 10 institutional base for the Indonesia Program. The Conservancy has launched a Parks and Partnership program to help protect two large and globally important areas in Sulawesi, the world's 10th largest island. Occupying a land area larger than Rhode Island, lore lindu National Park and Morowali Nature Reserve contain the majority of representative Sulawesi ecosystems and a majority of the threatened or endemic species found in Sulawesi. With local partners, the Conservancy completed a detailed land-use and socioeconomic survey of communities surrounding the parks and is now designing community based, small-scale economic development projects that are compatible with the parks' long term protection. Park management and enforcement efforts are also underway. SOUTH PACIFIC MICRONESIA With the opening of field offices As pan of Palau's ongoing Master in New Zealand and the Solomon Economic Development Plan, the Conservancy is working with Islands in 1993 • The Conservancy landowners and government officials are well positioned to develop cialis to develop programs that conservation programs in the biodiversity-rich island countries promote economic development and conservation management. of Melanesia: Papua New Guinea. With its planners, the Conservancy Solomon Islands, Vanuatu, New helped re-establish a national Caledonia and Fiji. Highlights conservation law enforcement this year include completion of a division, began planning for the rapid ecological assessment for development of a sport-fishing the Amarvon Islands, the most industry and installed 15 moor- important breeding ground for ing buoys. which allow dive the Hawksbill turtle in the western Pacific. The first such survey ever conducted in the Solomon Islands, it provides a foundation boat to "anchor" without further damaging the reefs. In the Federated States of Micronesia, with the assistance of the Conservancy, state officials and traditional landowners have made great progress in the effort to protect Pohnpei's upland rain and cloud forests through community-based management. This integrated watershed management program, which is serving as a model for Pacific high-island sustainable forestry, is based on a successful, long-term community education and awareness program. for development of the Solomons' first marine conservation project. Several projects are under way to help strengthen government and non-governmental organization consumer capabilities in the area, and scoping efforts have begun in Papua New Guinea.  </t>
  </si>
  <si>
    <t>VIRGINIA</t>
  </si>
  <si>
    <t xml:space="preserve">To succeed at the complex job of protecting ecosystems requires more than buying land; it means mobilizing public support. In the fall of 1992, the Virginia Chapter led a successful campaign 10 pass a statewide bond referendum. The bond sets aside $12 million for the state to acquire and manage natural areas identified by the Division of Natural Heritage. The chapter organized a media drive to show why saving Virginia's wildlands and waters matters-for us and for our children. In November, 67 percent of Virginians said "yes" to the bond. Now those places will be protected forever. At North Landing River, in Virginia Beach the Conservancy has protected more than 7,000 Acres of wetlands. Here sawgrass marsh, canebrakes and pocosins provide rich habitat for dozens of birds and 35 rare plants. The chapter built a wheelchair-accessible boardwalk and a wildlife observation deck so that people can visit this remnant wilderness near a highly urbanized area. The Virginia Chapter is also concerned about cows. They're not endangered; but in the Clinch Valley Bioreserve-one of the Conservancy's "Last Great Places'' freshwater mussels and fish are. Cows trample streambanks to get a drink. Sediment muddies the river. Water quality declines. The mussels are dying. Once local farmers understand, they want to know how they can help. The answer: Build fences to keep cattle off streambanks. The Conservancy pays for it; the farmer maintains it. Five miles of fence is up already. The project has become a national model for protecting rivers and a· partnership that's working for the Conservancy, farmers and mussels, too. Finally, on the Eastern Shore, the Virginia Coast Reserve has moved from planning to action on its "Last Great Places'' bioreserve initiatives. Donation of an important colonial bird nesting site increased the size of the reserve's core. The seaside farms buffer program expanded to protect historic farms and dwellings, woodlands, bogs and marshes. The Virginia Coast Institute, a new venture with Old Dominion University to address sustainability along the Yakima River and one of its tributaries. It is found nowhere else on Earth. As the spring blossoms give way to the dry desert summer, the prairie falcon begins to fledge its young from cliffside nests. The falcon shares the canyon's sheer walls with many other nesting raptors, making it development through applied research on the Eastern Shore. The community's strategic plan for sustainable development, called The Northampton Economic Forum: A Blueprint for Economic Growth, was completed. And new community partnerships were formed to improve. quality of life for local people.. Real, measurable work has been accomplished. The bioreserve is no longer theory; it is fact.  </t>
  </si>
  <si>
    <t xml:space="preserve">The largest single land acquisition in the Minnesota Chapter's 35-year history was completed in fiscal year 1993: A 7,100-acre tract was purchased in northwestern Minnesota's Kittson County. Surveys conducted by the Minnesota County Biological Survey and cataloged in the Natural Heritage program database profiled the area as a unique ecological treasure of aspen parkland, or bush prairie, harboring 253 species of rare plants and animals and more than 20 natural communities. The Conservancy transferred ownership of much of the area to the state of Minnesota for incorporation into the surrounding Beaches State Wildlife management Area. This one acquisition gave the Conservancy the unusual opportunity lo protect, in a single stroke, biodiversity at the landscape level. In March, the Minnesota Chapter received a generous land gift worth $1.4 million from 3M as pan of the national Campaign for Last Great Places. This corporate gift directly benefited Minnesotans, because it included three undeveloped sites-Carl- ton Peak, Park Bay and Crystal Bay-along Minnesota's North Shore within the Lake Superior Highlands. The chapter labored intenburning sively in southeastern Minnesota 10 engage local community interest and involvement in work required to protect and preserve the Cannon Valley Big Woods. A Big Woods Working Group was formed to deal with various issues critical 10 the long-term health of the landscape. The Conservancy continued its support of the Cannon River Watershed Partnership to advance protection initiatives vital to the health of the entire watershed system. The Minnesota Chapter, together with the Dakotas and Iowa Chapters, designed an innovative, tri-state land stewardship approach to address land management at the ecosystem level. Thanks to a gram from the Bush Foundation, the chapters will be able to implement this approach across state lines in the coming year. In 1993, the Minnesota Chapter acquired a total of 10,260 acres. Despite record-breaking rains, the chapter had an extremely productive prescribed interburning season. It also surpassed all fund-raising goals. An active volunteer corps leveraged contributions by participating in 37 workdays 10 maintain Conseivan• preserves and completes a restoration project at Hole-in-the Mountain Prairie in the southwestern pan of the state. Volunteers also instituted a speakers bureau this year to heighten public awareness of the Conservancy's work in Minnesota. The Minnesota Chapter salutes and thanks the many donors who made these and many other successes possible throughout the year.  </t>
  </si>
  <si>
    <t>GREAT BASIN</t>
  </si>
  <si>
    <t xml:space="preserve">NEVADA The final property needed to complete the preservation of southern Nevada's Piute Valley was acquired by the Great Basin Field Office. The Walking Box Ranch purchase- specifically the purchase of the Crescent Peak grazing allotment, water rights and related assets-is the culmination of a four-year effort by the Conservancy to implement terms of Clark County's Desert Tortoise Habitat Conservation Plan. Under the plan, 22,352 acres have been cleared for development in the Las Vegas Valley in Pyramid lake. Nevada return for the preservation of 400,000 acres of critical desert tortoise habitat in rural Clark County. Owned at one time by legendary silent-film stars Rex Bell and Clara Bow, the Walking Box Ranch supports some of the finest tortoise habitat in the state and a dense joshua tree forest. At higher elevations, hidden springs of the New York mountains provide water holes for the region's band of bighorn sheep. The seller, Viceroy Gold Cor- poration, originally bought the ranch in 1989 to serve as a base for mining operations at the Cas- tie Mountain Mine, which straddles the Nevada-California border. Under terms of a separate transaction, Viceroy Gold will grant a conservation easement to the Conservancy over the beautifully restored ranch headquarters buildings, together with a generous grant for operation and maintenance. UTAH The Great Basin Field Office added three parcels of land to the Scott M. Matheson Wetlands Preserve near Moab, completing the Conservancy's acquisition plans for this rare desert oasis. The new properties, totaling 75 acres, bring the combined Conservancy and Utah Division J of Wildlife Resources ownership to 875 acres. More than 160 species of birds, including endangered bald eagles and peregrine falcons, use the wetlands as a foraging, staging or nesting site. A Moab resident, Sue Bellagamba, was hired as the manager of the Matheson Preserve. Sue's initial duties include overseeing hydrology, vegetation and invertebrate studies as well as completing preliminary plans for preserve improvements, which will include trails, wildlife viewing blinds and an observation tower. The Matheson Preserve is the cornerstone of Utah's bioreserve effort on the Colorado Plateau. This "Last Great Places" project seeks to protect more than 40 rare and endangered species in this biologically diverse and fragile ecosystem.  </t>
  </si>
  <si>
    <t>HAWAII</t>
  </si>
  <si>
    <t xml:space="preserve">Hawaii is home to the only tropical rain forests in the 50 United States. Yet half of these important forests are already gone, and those that remain are in serious jeopardy, primarily from the destructive effects of non-native species. To ensure the long-term, uninterrupted protection of these and Call Her natural areas, the Conservancy worked closely with the 1993 Hawaii Legislature, which approved funding of approximately $2 million annually to provide incentives for private landowners to dedicate their important natural lands to conservation and assist with their management. With 40 percent of Hawaii's forests in private owner~ h Ip, state matching funds for stewardship costs will make a real impact. Already, these programs have helped protect more than 5,000 acres, and another 10,000 acres are expected to be added this year. policy-makers that stopping Hawaii's extinction crisis must be a top priority. He also urged members of Congress and key staff to support the Conservancy and legislative efforts to protect biodiversity. The Department of Defense (DoD) controls some 250,000 acres of land in Hawaii, much of which is prime native species habitat. This year, the DoD approved a fourth Legacy Resource Management project with the Hawaii Natural Heritage program to inventory biological resources and make management recommendations for Hawaii military installations. The Natural Heritage program led the most extensive biological survey ever conducted on the island of Kahoolawe, turning up a new genus of flowering plant and revealing that the island is far richer in biological resources than expected. The survey results were incorporated into the Kahoolawe Island Conveyance Commission's report to Congress, which will guide the future of the island, until recently a military target range. Acquisition of a 1,034-acre parcel at Hakalau on the island of Hawaii completed the Conservancy's work toward creation of Hawaii's largest national wildlife refuge (NWR). The only NWR created to protect tropical forest birds. Hakalau is home to six endangered bird species and Hawaii's only native land mammal, the endangered hoary bat. At the Washington, D.C., pre mtcr of the film "Hidden Hawaii'' at the Smithsonian Institution in March, secretary of the Interior Bruce Babbitt told an audience of 500 of the nation's leaders and  </t>
  </si>
  <si>
    <t>LOUISIANA</t>
  </si>
  <si>
    <t xml:space="preserve">Through a variety of partnerships, 21,826 acres of wild Lou1s1ana were protected the year. A flow of those most excited about the Louisiana Chapter's success were the bald eagle, the Louisiana black hair and neotropical migratory songbird One such partnership was with Dow Chemical Company and the National Fish &amp; Wildlife l'oundat 10n to protect 4,618 acres of coastal wetlands in Terrebonne Terrebonne Parish. This freshwater marsh is home to thousands of migratory waterfowl, bald eagles, peregrine falcons and wading birds. Ultimately, the end will be given to the U.S. Fish and Wildlife Service and become the Mandalay National Wildlife Refuge. Home is a little bigger In the Louisiana black bear and neotropical migratory birds since the chapter purchased 4,941 acres of critical habitat mn Febru- ary. The tract in northeastern Louisiana's Tensas Basin is one of the few remaining forested areas surrounding the Tensas River National Wildlife Refuge. As an addition in the range, this tract will also protect a growing population of waterfowl and the only golden eagles known to winter in Louisiana. With an $80,000 investment by Amoco, Little Pecan Island in southwestern Louisiana will be adding an Environmental EduraLinn Center. The island is a critical habitat for neotropical migratory songbirds in their annual migration from South and Central America. Nearly 4,000 acres of high quality prairies, cypress swamp. mixed pine-hardwood forest, wooded bogs and stands maturE pine trees will protected by the' Corps of Engineers in the Bayou Hodrau Wildlife Management Arce. The Conservancy entered into management agreement with the Corps and the Louisiana Department of Wildlife and fisheries on eight parcels of land northern Louisiana recommended for conservation b, the Natural Heritage program. Mr. and Mrs. L. Heidel donated 109 acres near St. Fran dsvilk in West Feliciana Parish as a way to preserve the memory of their daughter. The Mary Ann Brown Preserve is located in the Tunica hill region of Louisiana The hills are home to the Louisiana black bear, chipmunk, and many species of neotropiK 3 migratory songbirds. Future plans for the site include restoration of forest habitat and the Establishment of hiking trails and environmental education workshops.  </t>
  </si>
  <si>
    <t>KANSAS</t>
  </si>
  <si>
    <t xml:space="preserve">" From Tierra dei Fuego to Tuktoyaktuk, winged wanderers flock to this humble Kansas wetland," stated a January 1993 Nature Conservancy magazine article on Cheyenne Bottoms. Kansas has its Galapagos, its Amazonia, its Serengeti, all in one" in Cheyenne Bottoms, the most extensive wetland system in Kansas. This year, the Kansas Chapter started capital fund raising to repay the loan used to purchase acreage in Cheyenne Bottoms. It has already recorded personal pledges of $400,000 from trustees and stall, and that figure is growing. Two grants from the North American Wetlands Conservation Council provide the opportunity to purchase an additional I ,000 acres or more in Cheyenne Bottoms, Negotiations with landowners have moved the chapter closer 10 purchasing land that can enhance the Conservancy's present 5,437-acre preserve for shorebirds. The preserve's management plan has been drafted and is being critiqued by the Kansas Department of Wildlife &amp; Parks and the U.S. Fish and Wildlife Service. The plan includes the restoration of ephemeral marshes and native grasses 10 give shorebirds critical large-scale prairie wetlands they require in their migrations. Cheyenne Bottoms plays a key role in a much larger ecological system: the Great Plains Flyway. In the Great Plains Flyway Initiative, regional Conservancy staff arc coordinate a multistate effort to secure a series of wetland preserves up and down the length of the Great Plains from Mexico to Canada. In tune with ecologists' increasing understanding of the importance of large-scale preserve cores to the survival of many species, the thrust of the Kansas Chapter's annual scorecard meeting with the Kansas Natural Heritage inventory this year was to identify major landscape conservation priorities in Kansas. A map of 14 major sites will serve to focus various interagency conservation actions in the near future, concentrating on protection of the most ecologically significant prairies, from sandsage to tallgrass, and wetlands, rivers and riverine forest. Blacl1-1u·chsetdil t. Kansas Acorn donors constitute 5.6 percent of the chapter's membership--an all-time highland Kansas membership in general! reached an unprecedented level or 5,080, a 4 percent increase since last year. Both figures represent increasing support among Kansans to protect the state's critical natural areas.  </t>
  </si>
  <si>
    <t>RHODE ISLAND</t>
  </si>
  <si>
    <t xml:space="preserve">Fiscal year 1993 was one of tremendous growth for the Rhode Island Chapter and the Block Island Bioreserve. Both programs moved into more spacious quarters to accommodate growing staffs, pursued new ways of fundraising and, most important, protected more than 1, l 00 acres of land with an approximate value of $8 million. The chapter acquired a director of land protection and two new support positions. To help pay for the expansion, volunteers coordinated an auction that was held in February. The "last Great Places'' auction raised more than $50,000 through bids on such items as a Block Island landscape painted by renowned artist Gretchen Dow Simpson, whose work has been featured on covers of more than 50 New Yorker magazines. Protection activity also increased. On the mainland, 10 land protection projects were completed successfully. including the preservation of a 200- Year old bicentennial farm 450 acres on Prudence Island and several tracts of wetland. As they inventoried Rhode Island wetlands, Natural heritage biologists and conservancy staff discovered five new sites and reconfirmed three historic sites for the banded bog skimmer, a dragonfly currently proposed for federal listing. Stewardship staff observed a dramatic increase in the number of piping plover chickens fledged from their necks on Goosewing Beach. The Block Island Bioreserve program launched a community sponsor program, and more than 22 businesses pledged annual support. A cottage bequeathed to the Conservancy was rented out to help provide income for the program. A growing level of support helped the chapter gain a new office, several summer interns and a ranger/naturalist. property, acquired from Yale University sits 200 feet above sea level on Block Island's southern cliffs, offering commanding views of the Atlantic Ocean. Five progression projects were completed on Block Island. One National Geographic documented the annual American burying beetle monitoring weekend, during which the globally rare beetles were tracked and studied. Block Island also expanded its education program, offering 15 walks per week, sponsoring lectures and working with the local school in addition to its curriculum. A Providence-based advertising firm designed posters for the ferries informing visitors about the Conservancy's work on the island.  </t>
  </si>
  <si>
    <t>KENTUCKY</t>
  </si>
  <si>
    <t xml:space="preserve">The "Conserve Kentucky" campaign, a $2 million effort to raise funds for land acquisition, stewardship and the Land Preservation Fund, was successfully completed. The Kem lucky Chapter is truly grateful to its board and all of those who worked so diligently to mah the chapter's first capital campaign a great success. In 1992, 15 projects were  plate, establishing new preserve~ as well as adding 10 existing protected areas. These protected protected 3,737 acres. The largest initiative 10 date protection of the outstanding, Horse Lick Creek watershed in Jackson and Rockcastle Coullies, south of Bereacontinues to the at the forefront of the chapter's acquisition priorities. Additional tracts purchased in the watershed brought the total number of acres protected to more than 1,500. The 62-square-mile watershed harbors the most significant aquatic system of its size in Kentucky as well as an important cave complex. Acquisitions allowed the chapter to protect several of the c.wes in this complex as well as the endangered invertebrates inhabiting them. Although Horse Lick Creek has been approved as t&gt;nc or the Conservancy's "Last Great Places," it has yet to be announced to the public. A memorandum of understanding among the Kentucky Chapter, Kentucky State Nature Preserves Commission and the U.S. Forest Service was drawn Virginia big- up 10 establish a framework for cooperation and coordination 111 the development, implementation and monitoring of a forest plan. Such a Plan is necessary to conduct management act1vt11es required To maintain and enhance endangered species in the watershed. In July of 1992, the chapter received notification of a grant of $150,000 from the Steele-Reese Foundation. These funds are earmarked for the establishment of a program for rural economic development in the Horse Lick Creek watershed. With a ponicm of this funding, a project director was hired for Horse Lick Creek. I k will work with local residents and agencies in developing land use plans sensitive to both environmental concerns and economic needs of the community. This grant will also be used to develop and implement an offroad vehicle management program in the watershed with the assistance of local landowners and the U.S. forest Service.  </t>
  </si>
  <si>
    <t>TEXAS</t>
  </si>
  <si>
    <t xml:space="preserve">In 1989, the Texas Chapter received its largest land donation, from Clive Runnells, Jr. or Houston. The area, now known as the Clive Runnells Family Mad Island Marsh Preserve, contains coastal wetlands and prairies critical to migratory waterfowl, shorebirds, neotropical migratory songbirds and numerous species of resident wildlife. The donation of the preserve triggered a unique opportunity for the chapter to form a conservation partnership with a mission to restore and enhance the Mad Island Marsh area. Funding proposals developed in 1990 were submitted to the North American Wetlands Conservation Council (NA WCC) and the National Fish &amp; Wildlife Foundation (NFWF). During this process, the chapter solicited assistance from non-federal partners with an interest in wetlands protection, restoration and enhancement. The response was tremendous! Dow Chemical USA provided matching funds for the initial NFWF grants. The NAWCC also provided significant grants to assist wetland restoration efforts.  Ducks Unlimited Inc. committed funds and engineering assistance for wetlands restoration and enhancement projects. Turner, Collie and Braden Inc., of Houston, provided valuable engineering assistance, allowing the chapter to acquire a federal permit to conduct restoration work. In addition, Helen Runneils-DuBois provided housing near the preserve for the project manager. Since initiation of the project in 1991, other conservation partners have assisted with the Mad Island Marsh project. These planners include Communities Foundation of Texas (Dallas), Trull Foundation (Palacios) and the Environmental Protection Agency. All told, the Mad Island Marsh project is supported by a partnership of 11 entities representing individuals, foundations and federal agencies. This diversity of support has brought strength to the partnership and, ultimately, the present success of the overall project. To date, more than 2,000 wetland acres have been restored or enhanced. More than 700 acres of coastal prairie have been restored as well. In addition, the Mad Island Marsh Project Headquarters and Visitors Center was completed in June 1993. From the important donation by Mr. Runnells to the ongoing restoration and enhancement work, the Mad Island Marsh project portrays a successful conservation partnership. With the "can-do" altitude of all partners involved, the success of the Mad Island Marsh project is ensured.  </t>
  </si>
  <si>
    <t>TENNESSEE</t>
  </si>
  <si>
    <t xml:space="preserve">The Tennessee Chapter benefited this year from partnerships with both public and private organizations. Cooperative efforts in planning, Conprotecting and managing elements of Tennessee's priority ecological systems have helped advance conservation in the river, glade and mountain forest habitats. At western Tennessee's Wolf River, the Conservancy has engaged in a funding partnership with local go\'ernment and grassroots organizations to learn more about plant and animal communities, land uses, ownership patterns and restoration opportunities. In eastern Tennessee along the Clinch River, the Conservancy is working closely with the Tennessee Valley Authority and the local Soil Conservation Service to safeguard habitat for more than 35 federally listed mussels. Funded by the Tennessee Department of Agriculture, the Conservancy is gathering scientific and land-use information to determine where the mussel habitat is adversely affected by agricultural practices. This information will position the Conservancy to work more effectively with local landowners to reduce threats and improve water quality in the Clinch River and its tributaries. In cedar glades of Middle Tennessee, the chapter is working with national and state agencies to protect the Tennessee coneflower and leafy prairie clover. With partners, the Conservancy has invested in site investigations and preserve designs to target 14 critical sites in the cedar glades. At one particular site, Couchville Cedar Glades, the Conservancy has purchased or leased 40 acres in the preserve's core. Agency panners have provided funding and expertise for controlled burns to benefit the recovery of the federally endangered plants. Along the southern Appalachian mountains, the U.S. Forest Service has helped the chapter identify important areas for land protection and conservation planning along the Conasauga River and in areas separating the Cherokee National Forest from the Great Smoky Mountains National Park. The chapter also received a gift of land accompanied by a pledge of additional acreage along the Watauga River, which will protect habitat for more than 240 species of birds. The Conservancy will soon transfer the property to a newly established local land trust. 1993 set a precedent for cooperative activity throughout Tennessee. Investing in strong partners will continue to elevate conservation success in Tennessee's diverse ecosystems.  </t>
  </si>
  <si>
    <t>MAINE</t>
  </si>
  <si>
    <t xml:space="preserve">Representing one of the most threatened forest ecosystems in the Northeast, the Waterboro Barrens Preserve links Maine with the Pine Barrens Conservation Program, a component of the Campaign for Last Great Places. With 1,000 acres in hand and another 1,000 acres under option, the Maine Chapter's newest preserve protects the world's best known example of a boreal pine barrens ecosystem. A challenge grant from the Kresge Foundation helped the chapter meet its $3.5 million "Maine Legacy'' campaign goal in June. But before the champagne could be uncorked, the chapter trustees, encouraged by the support of more than 2,000 individuals, foundations and corporations, expanded the goal to $5 million. The campaign's expansion will allow the chapter to at.:quire additional pine barrens acreage, protect several major wintering areas for Maine's migratory shorebirds on Mexico's Yucatan Peninsula and preserve several other key sites. A successful record of conservation builds self-reliance, but the Maine Chapter still believes in partnerships. The chapter continued its role as lead negotiator on behalf of the L1nd for Maine's Future Board. Created through a Conservancy-led $35 million public bond referendum, the board has purchased nearly 50,000 acres in the past five years. This year, the Conservancy helped protect a complex southern Maine ecosystem that includes mountain peaks and lowland ferns. It is frequented by an assortment of raptors and rare spotted and Blanding's turtles. A local Rotary Club stepped forward to help construct a floating boardwalk on 1he Saco Heath Preserve. The Coast Guard signed two license agreements allowing chapter stewardship off to manage island properties for the protection of such nesting seabirds as Leac.:h 's spOrt petrels, black guillemots and eider ducks. A management agreement wi1h the state Department of Inland Fisheries and Wildlife led to prescribed burns on Kennebunk Plains property adjacent to a Conservancy preserve. The chapter's best partners were once again volunteers. Devoting more than 4,000 hours. They monitored rare plants and animals, built trails, and updated management plans. c.:reated brochures, drew maps, designed preserves. developed biomonitoring plans, entered data and made each staff member more productive. They deserve the champagne,  </t>
  </si>
  <si>
    <t>CONNECTICUT</t>
  </si>
  <si>
    <t xml:space="preserve">In March, the Connecticut Chapter unveiled its "Tidelands of the Connecticut River" program, a ground-breaking initiative to protect the biodiversity and natural features of the lower Connecticut River tidal ecosystem. "Tidelands," which is part of the Conservancy's international "Last Great Plac.es·· initiative, is one of the most ambitious programs in the chapter's history. In the spring of 1993, the chapter announced its commitment to support international conservation projects in Jamaica and Panama. Through major financial assistance, the chapter can help preserve habitat that sustains so many of Connecticut's migratory bird populations and other threatened species. This year, the chapter completed 13 land conservation projects, protecting 394 acres valued at $1.7 million. The Burnham Brook Preserve benefited from a 215-acre addition that includes extensive frontage along the Eight Mile River, a tributary of the Connecticut River. In May, the chapter established a new preserve at Pratt and Post Coves in Deep River. This anonymous gift of 2.5 acres has provided the Conservancy with an important foothold at this site, where proposed development threatens the wetland system. The chapter received a transfer of majority interest in 30 acres at Beeslick Pond from Dana Creel, of Sharon, and purchased 8.1 acres at Whalebone Cove in Lyme from Northeast Capital Corporation. The chapter also helped negotiate an agreement between the U.S. Fish and Wildlife Service and the owners of the Great Meadows salt marsh in Stratford, paving the way for the service to exercise an option to buy 485 acres of this critical wetland habitat. In addition, the chapter secured passage of the state's first-ever environmental income tax refund checkoff. Funds from the checkoff, which takes effect in tax year 1994. will be used to support endangered species projects, to establish a natural areas program and to help fund the Natural Heritage program. The chapter's Small Grants Program and Conservation Biology Grants Program funded biological research. In 1993, the chapter awarded six grants totaling nearly $11,500 for important research including studies on the least shrew, Connecticut's only endangered mammal, and population monitoring of the puritan tiger beetle, Connecticut's rarest species.  </t>
  </si>
  <si>
    <t>MISSISSIPPI</t>
  </si>
  <si>
    <t xml:space="preserve">Like its namesake river, the Mississippi Chapter keeps rolling along. This year, land protection efforts focused on Grand Bay Savanna, a proposed "'Last Great Places" ecosystem In cooperation with several endangered sandhill cranes. Four tracts totaling 1426 acres were added to the growing refuge, which now stands at 5,360 acres. pi occurring on public lands, efforts were undertaken to help land managers identify and protect important habitats. In cooperation with the Garden Clubs of America, U.S. Forest Service and the state's natural diversity. The chapter hosted a breakfast for the Mississippi Corporate Council for the Environment in April, featuring keynote speaker Mike Espy, Secretary of Agriculture. The council, chaired by Mississippi Trustee Rowan Taylor, attracted leadership gifts from companies across Mississippi. Membership now stands at 38 companies and is growing. In addition, in 10 exceeding fund-raising goals for the council, the chapter completed a $150,000 fund-raising effort for its Sweetbay Dogs Preserve in southern Mississippi. With 60 percent of the most globally rare species in Mississippi occurring on public lands, efforts were undertaken to help land managers identify and protect  important habitats. In cooperation with the Garden Clubs of America, U.S. Forest Service and state universities, volunteers and biologists from across the state inventoried and documented 26 natural areas in the Tombigbee National Forest in northeastern Mississippi. Their work will be used to encourage special area designations in the upcoming forest management planning cycle. The chapter also undertook two important inventories of threatened and endangered species at Columbus and Keesler Air Force Bases. In addition, the Mississippi Chapter initiated an active partnership with business 10 to preserve the state's natural diversity. The chapter hosted a breakfast for the Mississippi Corporate Council for the Environment in April, featuring keynote speaker Mike Espy, Secretary of Agriculture. The council, chaired by Mississippi Trustee Rowan Taylor, attracted leadership gifts from companies across Mississippi. Membership now stands at 38 companies and is growing. In addition, rn 10 exceeding fund-raising goals for the council, the chapter completed a $ 150,000 fund-raising effort for its Sweetbay Dogs Preserve in southern Mississippi.  </t>
  </si>
  <si>
    <t>NORTH CAROLINA</t>
  </si>
  <si>
    <t xml:space="preserve">In fiscal year 1993, the North Carolina Chapter had or,e of the busiest, most productive years in its history. The chapter protected 12,003 acres of land, enhancing the long-term preservation of 14 natural areas. Generous individual donations allowed the chapter to acquire 721 acres of one of the most ecologically significant areas in the state: the Wilmor tract at Grandfather Mountain. John Williams and Hugh Morton of the Wilmor Corporation donated 357 acres of the tract outright. In addition, the corporation donated a conservation easement protecting 73 acres known as the Profile Trail area. A gift of $3,070,900 from Fred, Alice, Lawrence and Brad Stanback allowed the chapter to purchase an additional 291 acres of the tract. The chapter also assisted the state of North Carolina in protecting 128 acres of Bald Head island which harbors one of the most •ecologically significant maritime forests in North Carolina. The chapter handled the negotiations, which included a gift to the state and purchase of the $3 million tract. In order to manage a statewide, 34,000-acre preserve system more efficiently, the chapter's science and stewardship department developed a plan to place regional land stewards in the state's various geographic regions. The first regional land steward has been hired for the southeast coastal plain and has opened an office in Wilmington. One of the year's most exciting research projects involved a botanical inventory of 100,000 acres of Fort Bragg and Camp Mackall, two of the largest military installations in North Carolina. Both areas support extensive longleaf pine communities, one of the most biologically rich communities in North America. The staff has made many exciting discoveries, identifying numerous critical natural areas and rare plant species. The chapter's success is due in great plan to the wonderful support of many individuals, foundations and corporations. The chapter launched the "Wild North Carolina" campaign, an effort to raise $15 million for natural area protection in the state. These combined accomplishments earned the North Carolina Chapter recognition as the Conservancy "Program of the Year," honoring the most outstanding performance in preserving natural diversity.  </t>
  </si>
  <si>
    <t xml:space="preserve">Teamwork was the motivating principle in the Nebraska Chapter this year. From cooperation with conservation partners to outreach Among public school teachers, the chapter continued to make its presence known throughout Nebraska.  Protection of the state's diverse wetlands remains the top priority. To this end, a $100,000 Challenge cost-share grant from The US FIsh and Wildlife service will enhance and restore wetlands at the Kiowa Wildlife Management Area in Nebraska's panhandle. The chapter has secured purchase options on several wetland lies. One of these is Langdon Bend. on the Missouri River in outhcastcrn Nebraska. Restoring the backwater areas that characterized the river before the days of dams and channelization will provide resting and feeding spots for migratory waterbirds and spawning ground for a variety of big-river fish that arc at risk. This project involves partnerships with the Nebraska Game &amp; Parks Commission, U.S. Army Corps of Engineers and Burlington Northern Railroad. The Conservancy's other purchase options arc on properties along the Platte River, in the Rainwater Basin and in the threatened saline marshes along Little Salt Creek near Lincoln. In June, the Platte River/Rainwater Basin Office opened In Aurora. The stewardship and protection specialist running this office is, quite literally, giving a name and face to the Conservancy in Nebraska's two most critical wetland ecosystems. The Niobrara Valley Pre- serve's newly dedicated education outreach center facilities made it possible 10 host 41 Nebraska teachers who worked together designing ecology curriculum for elementary and high school students. Several grants will also strengthen programs at the Niobrara Valley Preserve: a $11,800 Eisenhower Grant to facilitate educational outreach; a $ I 3,560 Katharine Ordway Stewardship Grant to fund joint research with North Dakota State University ecologists; and a $50,000 National Science Foundation Grant, funded through Augustana College in Sioux Falls, S.D., which allows undergraduates lLJ pursue ongoing research al the preserve. The chapter also supported the Governor of Nebraska's initiative to establish the Nebraska Environmental Trust. It will fund innovative conservation&lt;lll projects with a portion of the proceeds from the state's newly inaugurated lottery.  </t>
  </si>
  <si>
    <t>WASHINGTON</t>
  </si>
  <si>
    <t xml:space="preserve">Rising 2,000 feet above the river that carved them, the basalt cliffs of the Yakima River Canyon are home to some of Washington's rarest along the Yakima River and one of its tributaries. It is found nowhere else on Earth. pec1es. Displaying its delicate lavender- white nowers each spring, the threatened basalt daisy grows only on a few of the rocky cliffs As the spring blossoms give way to the dry desert summer, the prairie falcon begins to hedge its young from cliffside nests. The fall-on shares the canyon's sheer walls with many other nesting raptors, making it the densest nesting area for birds of prey in the state. As Washington's natural habitat vanishes at an alarming rate, places like the canyon are becoming increasingly scarce. This year, the Washington Chapter established its Yakima River Canyon Preserve with the purchase of a tract of cliff and riparian habitat, part of a larger protection effort in the canyon. The Yakima acquisition was the first in the chapter's new "Washington Wildlands' ' capital campaign, which raised $5 million in private donations for Conservancy preserve acquisition and management. Another important "Washington Wildlands" acquisition was the new Black River Preserve, an expansive wetland near Olympia. Surrounded by a dense undergrowth of shrubs and trees and underlain by deep peat deposits, the Black has a variety of vanishing wetland habitats and wildlife. Among its other achievements, the Conservancy added several new parcels to Barker Mountain Preserve, a na11ve grassland, and the Skagit River Bald Eagle Natural Area, only. of the country's largest wintering sites for eagles. The Conservancy also acquired a remnant nat1ve pine forest near Spokane for the state of Washington's preserve system. h w As a partner in the 1 Alliance, a group of leading local citizens, the Conservancy continued work on its sustainable development and ecosystem program in the Willapa Bay watershed. The alliance hired its first exclusive director, published a book about the area and continued to work in controlling the alien weed spartina, Which is threatening the health of the bay,  </t>
  </si>
  <si>
    <t xml:space="preserve">The Conservancy-organized Volunteer Stewardship Network, comprising some 5,000 people who manage and restore environmentally important lands in local Illinois communities, celebrated its 10th anniversary in 1993.Together with Conservancy staff and the U.S. Fish and Wildlife Service, volunteers began restoring populations of the prairie whitefringed orchid, a federally threatened species, through hand pollinating, seed dispersal and habitat restoration. The Illinois Chapter played a major role in preparing a draft ecosystem recovery plan for the globally imperiled oak savanna ecosystem. More than 100 scientists and policy-makers produced the plan in preparation for the first Midwest Oak Savanna Conference. Organized by the Conservancy and the U.S. Environmental Protection Agency, among others, the conference drew more than 1,000 participants and received major nationwide press coverage. The ecosystem recovery plan has been cited widely as one of the first attempts in the United States to avoid costly environmental conflict through ecosystem-wide planning before that system's species become critically imperiled. The Conservancy began long range planning to protect biodiversity in central Illinois' aquatic systems, focusing on the Illinois River and the Mackinaw, a major tributary. To evaluate ongoing restoration techniques used on the bluffs along the ILlinois River, the chapter and the state of Illinois began a three-year study of the effects of prescribed burning on neotropical migratory bird nesting. At the Cache River Bioreserve in southern Illinois, the Conservancy and its partners brought the total number of protected acres to 10 34,000, more than halfway toward the goal of 60,000 acres. This year, 850 acres of hardwood forest were planted, bringing the total reforested acreage to 2,000. The Conservancy and its partners began a comprehensive, 8-month watershed soil and water resource planning initiative to explore the sedimentation and pollution problems in the Cache and to develop ways to address them through a planning committee of local residents. The Conservancy and Southern Illinois University developed an ecological-economic model of the Cache watershed. The study found that none of the Conservancy's proposed management and restoration goals will adversely affect the local economy.  </t>
  </si>
  <si>
    <t>FLORIDA</t>
  </si>
  <si>
    <t xml:space="preserve">Securing continued funding for the state's Preservation 2000 program topped the list of Conservancy priorities in Florida during the past year. A 10-year the 4 billion land acquisition program preservation 2000 was first enacted in 1990. Since that time, the Fl0rida Chapter has led efforts to keep the program alive. rallying support to ensure legislative passage of a $300 million annual bond issue. Thanks to Conservancy leadership, the fourth series of bonds was approved by the state legislature in April, bringing total funds generated by Preservation 2000 to $1.2 billion. On another front, the Conservancy embarked on an unprecedented effort to preserve one of central Florida's environmental treasures. In partnership with state and federal agencies and the Walt Disney World Co., the Florida Chapter set forth on a program of ecosystem conservation through mitigation. The project dates back to 199 l when Disney Development Corp. first began planning a major expansion of the Walt Disney World resort complex in central Florida. As plans developed, it became apparent that some 380 acres of wetlands would be destroyed in the process. At the same time, the Florida Department of Environmental Regulation, then headed by Environmental Protection Administration Secretary Carol Browner, was discovering that traditional mitigation strategies were not effective in replacing natural wetlands. As a result, Disney agreed to mitigate unavoidable wetlands loss by funding large-scale offsite wetlands enhancement, restoration and preservation. Through a complex mitigation plan, Disney purchased the 8,500-acre Walker Ranch in central Florida. deeded it to the Conservancy and agreed to provide for its long-term restoration and management. Disney also agreed to build an environmental learning center on site, bringing its total financial commitment to approximately S35 million. The new Disney Wilderness Preserve is not only a magnificent natural area but a model for future land mitigation efforts. The project revolutionizes the way agencies, businesses and Conservationists think about environmental mitigation. It also marks the beginning of a new philosophy in land conservation and mitigation – a philosophy that embraces entire ecosystems.   </t>
  </si>
  <si>
    <t xml:space="preserve">The Alabama Chapter continued to provide leadership in the establishment of the board of trustees and the development of procedures for was the focus of much energy· A plant community survey by the Alabama Natural Heritage program concluded that the proposed bioreserve boundaries Alabama is home to 10 the federally listed gray bat. the state land acquisition program- Forever Wild-which voters approved by an 84 percent margin in November l 992. Grand Bay Savanna, the joint Alabama-Mississippi bioreserve, should encompass 60,000 acres, which must be protected to ensure the ecosystem's natural integrity. To help finance the Grand Bay SavAnna Bioreserve, the Alabama Chapter will receive a portion of a $1 million gift from The Southern Company, the parent company of Alabama Power. made to the Campaign for Last Great Places. Although southern Alabama has few caves, the chapter secured an option to purchase 68 acres containing the Yellow River Cave, which will provide protected habitat for the federally listed gray bat. The view from McDill Point. an impressive overlook on Alabama's highest mountain, has been permanently protected through the Conservancy's acquisition of a 2 40-acre tract. Managing the Conservancy's six preserves in Alabama motivated the chapter to establish its first summer stewardship intern program. Two college students spent the summer doing much needed work on the preserves. A survey of Alabama members revealed that next to land protection, they feel the chapter should help educate Alabamians about the importance of protecting biodiversity. The chapter sponsored a two-month exhibition by photographer James Balog. whose work has been featured in National Geographic, as part of a national tour of photographs of endangered species. The chapter's small-staffed program found a growing need for volunteers to assist with stewardship on preserves and with office work, as well as help communicate the Conservancy's mission throughout Alabama. A volunteer served in this capacity for several months and then, thanks to her ingenuity, the chapter received a $40,000 grant from Marathon Apparel for a two-year volunteer initiative.  </t>
  </si>
  <si>
    <t>ARIZONA</t>
  </si>
  <si>
    <t xml:space="preserve">Virginia Furrow and her late husband, Vernon, will always be remembered for helping protect the San Pedro River. A five-year pledge from the Furrows made it possible for the Arizona Chapter to embark on this challenging bioreserve project, one of the Conservancy's "Last Great Places." In a September 1993 ceremony that brought together rural and urban Conservancy friends, the chapter dedicated the "Furrow Bosque," a grove of magnificent mesquites, hackberries and Arizona walnuts on the San Pedro River. A grateful gray hawk soared over the gathering. The San Pedro River is an initiative under the $5.5 million Arizona Land Legacy" campaign. Thanks to hundreds of donors, the campaign is also funding: a strengthened presence in northern Arizona, with stand-up and endowment funds for the new Homestead at Hart Prairie Preserve; an environmental education facility at the Hassayampa River Preserve for teacher and student workshops; • the establishment of a Tribal Relations Program to facilitate partnerships with Native Americans, on whose land 15 percent of Arizona's rarest species and habitats are found; • an international component that will assist the Mexico Program and its partner Centro Ecologico de Sonora with priority sites south of Arizona in Sonora; Through a strong nature tourism program, the chapter is building support for these initiatives by inviting members and the public to experience preserves firsthand. Ramsey Canyon, the Conservancy's first preserve with overnight accommodations, celebrated its 20th anniversary. • $920,000 in stewardship endowments that will ensure the long-term care of preserves; • a $ I million revolving fund for urgent land purchases; and • an award-winning nature series, "The Desert Speaks," co produced with the ArizonaSonora Desert Museum and broadcast on more than half of the Public Broadcasting System stations around the country. Members are invited to write for the chapter's ecotourism brochure that describes Arizona adventures with a Conservancy flavor, from the rugged western landscape at Muleshoe Ranch to the pristine beauty of Arizona's northern high country at Hart Prairie.  </t>
  </si>
  <si>
    <t>DELAWARE</t>
  </si>
  <si>
    <t xml:space="preserve">The Delaware Chapter and the State Department of Natural Resources and Environmental Control collaborated on several projects in 1993, demonstrating the strength of partnerships. In northern Delaware, the chapter worked with the U.S. Forest Service to protect unique vernal ponds in an area buffering Blackbird State Forest. In the spring of 1993, the Conservancy end an auction on behalf of the Division of Parks and outbid numerous developers for a 1 Coursey Pond in Kent County. The purchase agreement was assigned to the state As a result, I 08 acres were added lo K11lens Pond State Park. The will be registered with that divisions Office of Nature Services. At the close of fiscal year 1993, member Mary Emory donated 2.6 acres at Sussex County's Hudson Pond, adjacent tn a parcel that the Conservancy}' I transferred to the state in 1991 This property is to be managed by the Division of Fisheries. This year, 1he chapter also added a new staff member: a director of stewardship. She works with natural are landowners will create and implement management strategies, supervises field interns and volunteers and communicates with private and public agencies to ensure cooperation. W11h support from The Laffey Foundation, Mar- 11Hll foundation and the Charles Evans Hughes Memonal Foundat wn, the chapter established a minority}' stewardship intern program and hired three talented student interns. The chapter looks forward to expanding the program in the future, and is working with other environmental organizations to help them establish similar programs. The Delaware Chapter's conservation initiatives included the "Campaign for the Delaware," which was launched 111 October 1992 by the Delaware, New Jersey, New York and Pennsylvania chapters. This $15 million undertaking seeks 10 protect as many as l 50 sites in the Delaware watershed. More than $12 million in cash and land has already been raised. Delaware's Coursey Pond and Hudson Pond prcse1vat1on endeavors of the' campaign and together are valued at more than $700,000.  </t>
  </si>
  <si>
    <t xml:space="preserve">Oregon made national news this year as the stale with the "highest visibility endangered species conflicts." Notwithstanding such challenging conditions, the Oregon Chapter continued to take aggressive action to reverse the slick toward species extinction. In a year of notable institutional growth and tangible land conservation, Oregon membership 1umped by 15 percent to 18,963, including a 90 percent growth in corporate support. Partnerships have been key to many conservat Inn successes. One important Crump Lake, 525 acres at Sink Lakes and 320 acres at Borax Lake-the largest geothermal lake in Oregon. Surface temperatures at Borax Lake, which is heated by an active volcanic fault, reach 100°F! The globally endangered Borax Lake chub lives here and nowhere else in the world. Elsewhere in Oregon, through catalyst has been Senator Mark Llatfield, who championed the appropriation of $8.5 million to protect six of Oregon's last great places, including two new national wildlife refuges at Nestucca and Siletz Bays. The 4-million-acre Oregon High Desert was also approved by the Conservancy as a national priority "Last Great Place." Subsequently, the Oregon Chapter made many strategic partnerships for protection, including a 2,727- acre addition to the Hart Mountain in National Antelope Refuge. The chapter also established the new preserves in the High Desert, including 320 acres at a gift from the James River Corporation, the chapter established the 571-acre Blind Slough Swamp Preserve-the Conservancy'. s 50th preserve in Oregon. Finally, the Oregon Chapter made strategically important additions to its Table Rock, Willow Creek and Popcorn Swale Preserves and acquired at auction two islands integral to the recovery of the Columbian white-tailed deer. In 1994, the U.S. Fish and Wildlife Service may be able to add these islands to its Julia Butler Hansen National Wildlife Refuge, where the deer's chances for survival are great enough to secure its removal from the endangered species list-the ultimate reward for a year's efforts.  </t>
  </si>
  <si>
    <t xml:space="preserve">The California Regional Office has launched an ambitious "Golden California"  campaign to promote the armomous coexistence of peoples and nature bY protection biodiversity Within whole function Foothills biogeographic provinces. These scientific examinations of threats to biodiversity and opportunities for conservation will guide the office's choice of ecosystem-scale projects in these provinces. tern-scale projects, the Conser- In a major innovative provancy is identifying which program, the Ricelands Habitat Parterties should be acquired immune- ownership, the office is helping diately for "core area" protection spearhead a one-of-a-kind effort of endangered species; encourage- to benefit sustainable farming, ing and demonstrating suitable winter waterfowl habitat and residential, agricultural or other fisheries through cooperative use field of poppies in the Carrizo Plain Natural Area. ing ecosystems while fostering economic growth. The office is conducting comprehensive analyses to identify ecosystem preservation priorities the southwestern, central coast, Central Valley and Sierra Two large watersheds are of immediate priority for the office: the Cosumnes River watershed in Northern California and the Santa Margarita watershed/Santa Ana Mountains area in Southern California. In this two ecosystem of water. Another long-term project m took a giant step forward when J the state's new Natural Communities Conservation Planning process--formulated with close involvement by the Conservancy for three years-was called on to protect coastal sage scrub habitat in Southern California while also providing for economic growth. This process offers a sound alternative to the "growth vs. environment" conflict that has stymied both conservationists and developers in so many areas. Meanwhile, stewardship of California's existing preserves continues to support important research on land-management economic uses in buffer zone areas; and researching and educating other land managers in techniques to maintain the health and balance of the entire system. techniques and benefit from the help of hundreds of volunteers who participate in the restoration of native forests, desert oases, dunes and grasslands, and compile inventories of species occurrences.  </t>
  </si>
  <si>
    <t>MICHIGAN</t>
  </si>
  <si>
    <t xml:space="preserve">The world’s greatest lakes will never be the same, only better, now that the Michigan’ Chapter’s 80-mile Northern Lake Huron Shoreline has been officially designated a Last Great Place. The Northern Lake Huron Shoreline is the conservancy’s first ecosystem conservation program in the Great Lakes watershed. Last June, after two years of planning, the newly hired program director opened a field office in Cedarville, at the heart of this biodiversity-rich shoreline. This year, several Michigan land acquisitions resulted, most notably, in two new preserves.  Voight Bay, on Marquette Island in northern Lake Huron, became the Michigan Chapter's newest coastal preserve, totaling 566 acres after threat' transactions. A 1 .700-acre land donation act Laughing Whitefish Lake from a nature-loving resident created the chapter's send preserve in the Upper Peninsula. The donation is the second largest in the chapter's history. In natural area management and research, call of site conservatiion plans for eight critical biodiversity sites was a significant prince planning accomplishment the chapter. The plans combine preserve design with management plans for 1hcse important places. The chapter also began a two year study of neotropical migratory bird corridors along the Nonhcm Lake Huron Shoreline, thanks 10 a National Fish &amp; Wildlife Foundation grant. Staff and volunteers again sought 10 aggressively remove exotic weeds at preserves. All told. 53 volunteers logged more than 700 hours doing sn. Volunteers conducted other activities, including public-speaking training, groundwater well monitor, catering services. land surveying and public outreach to 100,000 people through special event displays. Establishing a "Last Great Place" has had a tremendously positive effect on fund raising in Michigan:m. A major grant from the Charles Stewart Foundation spearheaded the Northern Lake Huron program followed by a grant from the Kenney fund. And once again,  the stalwart Michigan Chapter matH donor club, the Great LakesSociety provided funding for an amazing one third of the chapter’s annual operations.   </t>
  </si>
  <si>
    <t>INDIANA</t>
  </si>
  <si>
    <t xml:space="preserve">Hoosier Landscapes: Saving Our Last Great Places," Indiana's upcoming ecosystem campaign, encompasses conservation partnerships at eight representative ecosystems across the state. Preliminary fundraising for the campaign needed 52,223,595, of which $1 million was a challenge grant awarded by the Moriah Fund. conserve Partnerships dominated the Indiana Chapter's work at Fish Creek, a Hoosier Landscapessite where a Conservancy project director is already stationed. A local advisory group representing farmers, agribusiness, government agencies and community leadership discusses the project, offers technical advice, assists with strategic planning and promotes and demonstrates conservation tillage to neighbors. Accomplishments at Fish Creek include the acquisition of Dou- glas Woods. made possible by Conservancy friend Sally Rea hard. Douglas Woods is a 275- acre complex of forest, wetlands and a conservation-tillage plot. Tree-planting of 58 acres along the creek has generated interest among landowners throughout the watershed. In January, the Conservancy's regional director for the Andean/Southern Cone Program, Greg Miller, accompanied 19 Indiana trustees and supporters of Indiana's sister preserve, Cayambe Coca in Ecuador, to see the achievements made possible by chapter-raised funds. Travelers experienced a deeper understanding of the culture, the ecological problems of the country and the successes of the Conservancy's in-country partnerships. As the year ended, the chapter tallied 18 land acquisitions throughout the state. Most of the funding was garnered through two past Indiana campaigns, "Waters of Life'' and the "Indiana Natural Heritage Protection Campaign'' (INHPC). During the year, the state honored its final commitment of $650,000 to INHPC, and a new state program, the Indiana Heritage Trust, received initial funding through the sale of license plates. The chapter also doubled its active volunteer base: nearly 500 stewardship volunteers; 12 women from the Junior League of Indianapolis who help increase the Conservancy's name recognition; and five volunteer receptionists who greet and direct the public in the name of the Conservancy while expediting office work.  </t>
  </si>
  <si>
    <t>COLORADO</t>
  </si>
  <si>
    <t xml:space="preserve">A top priority for the Colorado Chapter was the acquisition of Aiken Canyon, one of the best remaining examples of the shrubland and woodland communities that oner dominated the Front Range. Aiken Canyon contains excellent examples of two globally rare plant communities and several native tallgrass species and serves as a critical wildlife corridor for migrating animals. continued to forge alliances to integrate human use of land and water resources with the preservation of critical riparian ecosystems. Two parcels that contain excellent sites for regeneration of the native narrowleaf cottonWood forest were added to Conservancy properties on the Yampa. Spring and about 1.4 miles long I the Conejos River. The 500-acre warm-water spring lies in the heart of some of the highest quality deciduous riparian forest and wetland vegetation remaining along the Rio Grande. In a creative approach 10 cooperative conservation, the Colorado Chapter signed an agreement with the cement company Holnam, Inc. and the Denver Botanic Gardens to protect the globally rare roundleaf fouro'clock in a Holnam quarry. The chapter will study the plant's population biology, and the Botanic Gardens will grow seedlings and monitor plants that Holnam will use in reclaimed areas. At year's end, the Conservancy dedicated its High Creek Fen Preserve, the most ecologically diverse fen known in the Rocky Mountains. It is believed 10 contain more rare plant species than any other wetland in Colorado, including 13 plant species that are rare in the state. Contributing Ill the fen's acquisition were the "Fen Kids," a group of schoolchildren who contributed On the Yampa River in northwestern Colorado, the chapter Working with the Bureau of Land Management and local communities, the chapter obtained an option t(l purchase the San Luis Valley's McIntire $ I 0,000 after collecting one million pennies as part of a school project. The Fen Kids arc now frequent visitors to High Creek.  </t>
  </si>
  <si>
    <t xml:space="preserve">The Georgia Chapter had much to celebrate 111 its sixth year of operating. Its membership grew to more than 10,000, and the chapter completed 15 land protection projects encompassing more than 7.000 acres, bringing the total number of acres protected in Georgia to more than 147,000. In an effort to increase awareness of and support for the chapter's work in Georgia, Georgia Governor Zell Miller and Jim Kennedy,  member of The Nature Conservancy's national Board of Governors, helped the chapter launch the Corporate Council for the Environment. The program is designed to recognize Georgia's corporate citizens who support the environment through The Nature Con~ cream·y·s work. Twenty-six corporations joined the corporate Council and became partners in the chapter's endeavors to preserve special places. This year, the chapter completed the largest land acquisition project in its history: Broxton Rocks. Located in southern Georgia, this area has been described as the best exposure of certain sandstone in the coastal plain. Stretching 620 acres, Broxton Rocks is Georgia's most significant ecological site. At least cool rare or threatened plants and animals make their home on the Rocks, including the federally endangered indigo snake and green-Oy orchid. Stewardship activities include rebuilding the longleaf pine and wiregrass community within the preserve. In addition, a group of volunteer land s1ewards will be trained to hdp maintain this fragile ecosystem and educate visitors about the wonders only at Broxton ROCks. In the projects across the state, the Altamaha River field staff continued their quest to identify and inventory natural Broxtim communities within the river basin's 970,000 acres. Nature Conservancy staff at Fort Stewart military base continued their 285,000-acre inventory, discovering more than 1,030 species of plants. The Georgia Chapter also began a four-year project at Fort Benning, where the mission is to locate, record, and study the post's population of the federally endangered red-wickeded woodpecker.  </t>
  </si>
  <si>
    <t>PENNSYLVANIA</t>
  </si>
  <si>
    <t xml:space="preserve">Pennsylvania's Pocono Mountains were named one of the Conservancy's "Last Great Places" in fiscal year 1993. The Poconos' glacial till barrens ecosystem, found nowhere else in the world, is 100 miles from New York City and Philadelphia, yet it supports Pennsylvania's highest concentration of globally rare and endangered species. University of Pennsylvania researchers are conducting a three-year study of the unique glacial till barrens ecosystem. To help preserve the Poconos' significant natural features, the Pennsylvania Chapter opened a bioreserve office in the Pocono Mountains. This year, the Pennsylvania Chapter added another 64 acres to its Chrome Serpentine Barrens Preserve in Chester County, a globally rare community that hosts several rare plants. Because the serpentine and Pocono barrens are dependent on fire, the Pennsylvania Chapter launched an ambitious fire-management program of burning the barrens at Chrome Preserve and at Long Pond in the Poconos. The Pennsylvania Chapter launched the "Campaign for the Delaware" with chapters in Delaware, New Jersey and New York to raise $15 million by December 1995 to protect key sites within the Delaware River watershed. Pennsylvania raised $4. 7 million for the campaign by the end of the fiscal year. Through the "Campaign for the Delaware," the Pennsylvania Chapter protected another 75 acres at Delhaas Woods in Bucks County, the best example of coastal plain forest in the state and home to 13 rare plants. The chapter also added two new tracts totaling 48 acres to Tannersville Cranberry Bog Preserve, in Monroe _County, an outstanding glacial bog and swamp featuring a 1,600-foot boardwalk built by volunteers. Also this year, the chapter protected the Richard Rowlands Preserve, at Atkins Cave in Mifflin County, one of the premier bat hibernacula, or hibernation shelters, in the state. Mr. Rowlands generously donated the funds to purchase nearly 29 acres at the core of the preserve and to underwrite stewardship costs.  </t>
  </si>
  <si>
    <t>MARYLAND</t>
  </si>
  <si>
    <t xml:space="preserve">Building conservation partnerships-cooperative relationships with public agencies, foundations, corporations, conservation organizations and volunteers--was the cornerstone of the Maryland Chapter's program during the past year. forces to develop a strategic plan for the bioreserve. The chapter forged its first ever management agreement with the Baltimore Gas &amp;: Electric Company (BG&amp;:E) to protect two rare species of tiger beetle that reside at the Calvert Cliffs Nuclear Power Plant. This agreement will enable the Conservancy to monitor and manage the tiger beetle habitat with BG&amp;:E and the Maryland Natural Heritage program for a five-year period. plants of a dwindling population for a successful propagation at the North Carolina Botanical Garden. more trash clearing, trail building and boundary maintenance than ever before. Partnerships are essential to the Chesapeake Rivers Program, an ecosystem conservation initiative to protect the four most biologically significant rivers in the state: the Nanticoke River, Nassawango Creek, Nanjemoy Creek and Sideling Hill Creek. With the Conservation Fund, the National Fish &amp; Wildlife Foundation and the Department of Narnia Resources, the chapter helped protect more than 1300 acres in the Nanticoke~ River Watershed. At Sidehng Hill Creek, the Conservancy and the Western Pennsylvania Conservancy joined The chapter reintroduced a globally rare wildflower-the Canby's dropwort, once thought to be extinct in Maryland-to its native habitat on the Eastern Shore. Three years ago, with the Maryland Natural Heritage program and the U.S. Fish and Wildlife Service, the chapter uprooted three of the last four The chapter's new volunteer Volunteer work day at Robinson Nech. coordinator helped strengthen partnerships with more than 300 volunteers. The field-trip program has expanded, the Speakers Bureau is operating statewide and the number of stewardship workdays has increased, with Finally, the chapter helped form the Environmental Fund for Maryland, a coalition of 19 environment groups that will participate in public and private workplace giving programs.  </t>
  </si>
  <si>
    <t>NEW JERSEY</t>
  </si>
  <si>
    <t xml:space="preserve">Just five short years ago, the Conservancy's first New Jersey chapter director, undaunted by the formidable task before him, signed the official chapter chater and set out to preserve New Jersey's fast vanishing natural habitat. Thanks to support from an ever-growing membership now numbering more than 23000 nearly double its 1988 size the chapter’s protection efforts have met with remarkable success. Every year has been marked by more victories in the battle to save the state's rare and endangered species, and 1993 was no exception. One of the year’s most memorable moments came with the official establishment of the Johnsonburg Swamp Preserve, located on the border of Sussex and Warren Counties. New Jersey's best remaining example of a natural limestone forest common to the Johnsonburg Swamp supports an outstanding number of threatened New Jersey plant species and provides excellent habitat for waterfowl and other wildlife. More than 50 acres of another northern New Jersey natural treasure were protected when the Conservancy made a cr111uli Addition to its Sussex Swamp Preserve preserve boasts New Jersey's best, as well as one of its largest remaining, limestone wetlands. The Conservancy was hard at work in the southern part of the slate as well. A key 19-acre addition to the Manumuskin River Preserve in Cumberland County secured the second-largest parcel on the west side of the Manumuskin River, which features the best water quality of any stream its size in southNew Jersey The Conservancy's Cape May Migratory Bird Refuge, whose vast array of hires attracts thousands of visitors every year, also expanded last year with the addition of a 25-acre tract. New Jersey Chapter members were responsible for making the Chapter the first five years of tremendous success. Their support is deeply appreciated as the chapter strives to meet the challenges of the next five years.  </t>
  </si>
  <si>
    <t xml:space="preserve">The Missouri Chapter efforts globally provide protection for Bat Cave, a nearly 3,400 acres unique, biologically rich region. major hibernaculum, or hibernation - 10 lands already protected The sites are important additions for federally the Ozark Mountains. These 10 the 81,000 acres the Conservation Indiana and gray bats. acquisitions enhance the chapter and the Missouri Depan- Biological research continues the chapter's landscape-scale conservation of Conservation purchased to be an important component of the Ozarks last year. The Missouri Chapter, and staff The Conservancy bought 960 and outside scientists conducted acres on Thorny Mountain in a number of studies of Missouri Shannon County. The tract is an ecosystem. In addition to ongoing work on the largest igneous glade in the research and monitoring complex in the lower Ozarks. Its activities, the chapter initiated and was one of the last remaining inventory of the grasshoppers privately held properties in an and katydids on its preserves. area surrounded by a nearly This information will be used to contiguous block of several hundred direct management actions. The thousand acres of conservation chapter also conducted research lands. on glade and flatwoods sites that A second, 2,421-acre pur- the U.S. Forest Service owns and chases along the Current River in hopes to restore and manage for Partnerships with other organizations are an increasingly important part of the chapter's work. In addition to cooperative research with the U.S. Forest Service, the chapter maintains a strong relationship with the Missouri Department of Conservation. Other partners include the Department of Natural Resources and local groups such as the Ozarks Heritage Foundation, Scenic Riverways Partnership, Ozarks Man and the Biosphere Program and the Missouri Biodiversity Council and Coordinating Committee. These and other groups are studying aspects of landscape-scale ecosystem conservation in Missouri. Shannon and Dent Counties pro-_ their biodiversity </t>
  </si>
  <si>
    <t>In March, the Alaska Chaptercompleted a biological analysis of 52 million acres lor the state of Alaska. The state use this information as part of the criteria for its final selecc10n of state lands under the 1959 Alaska~statehood Act, which has delineated state lands from federal lands for the past 30 years.The Alaska Chapter spent the majority of its time and effort working with the Exxon Valdez Oil spill settlement trustees, six government agency heads responsible for using the $900million settlement from Exxon torc~tore species and resources inthe 11,000 ~square mile area affected by the 1989 spill. Thewith technical assistance and resource data throughout the year and, in May, completed a resource data directory with help from government agencies working on spill restoration. Thetrustees used the information gathered by the Conservancy and other sources to identify 22 sites,totaling more than 300,000acres, that are considered in need of interim protection.Conservancy staff mediated a $22 million agreement between the state and private interests to protect nearly 24,000 acres 111the hcan of Kachemak Bay StatePark and helped win legislative approval for the acqu1s1t1on. These actions sucessfully completed an 18 year effort by numerous citizens groups, government agencies, and conservation organizations to acquire key sections in this valuable ecosystem. To help protect a large population of brown bears in the 4000-square mile area, the Alaska Chapter signed an agreement with the Knikatnu Corporation to develop a strategic land-use plan that balances economic and conservation goals. Other projects included the purchase of240 acres as an addition to thePalmer Hay Flats Wildlife Refugeand acceptance of a 160-acre conservation easement on aSouth Fork Eagle River homestead.And, for the second summer,the chapter helped present nature day camps for PribilofIsland children, who learn both traditional wisdom and Western Scientific teachings about theirBering Sea world.</t>
  </si>
  <si>
    <t>WISCONSIN</t>
  </si>
  <si>
    <t xml:space="preserve">Rising more than 700 feet above the broad plains of south-central Wisconsin, the Baraboo Hills support a regionally significant mosaic of forests, savannas, prairies and wetlands. This year, the Wisconsin Chapter launched a landscape- scale initiative in the Baraboo Hills and forged several partnerships to advance this critical project. Information from a two-year inventory of the Baraboo range completed in the fall of 1992 was incorporated into a geographic information system (GIS) as part of a joint Conservancy/University of Wisconsin-Madison project. The results of this project will be used to evaluate different protection and management scenarios and establish methods to measure the Conservancy's success at ecosystem protection in the Baraboo Hills. In April, the Conservancy received a grant from the Department of Defense to conduct an inventory at the Badger Army Ammunition Plant, adjacent to the Baraboo range. Conservancy researchers completed their field work this summer and found remnants of nine natural communities and seven rare plants. The grassland areas at Badger provide important breeding habitat for numerous bird species. Information from the inventory will be put into a GIS for use by Badger in making land-use and management decisions that protect biodiversity at the 7,354-acre plant. The Wisconsin Chapter also completed the largest land acquisition in its history. An innovative three-way land swap involving the Conservancy, Georgia Pacific and a private landowner added 1663 acres to the Quincy Bluff and Wetlands Preserve in November. In April, the Conservancy transferred 1,633 acres of this mosaic of wooded ridges, steep bluffs and wetlands to the Wisconsin Department of Natural Resources (DNR) to establish the Quincy Bluff and Wetlands State Natural Area. The Conservancy will continue to work cooperatively with the DNR and local landowners to protect and manage this remaining bit of wilderness in central Wisconsin.  </t>
  </si>
  <si>
    <t xml:space="preserve">Native grasslands and shallow pothole lakes make up the incredible landscape at the Montana Chapter's Comertown Project. Formed when continental glaciation receded from the area about l 0,000 years ago, the pothole prairie extends over a vast area of Montana, North Dakota and Canada. But this unique ecosystem is diminishing rapidly as the native prairie is plowed. in December 1992, the Montana Chapter took title to 1,140 acres of pothole prairie-marking its first fee ownership within the Comertown Project area. The transaction was the culmination of a creative partnership between local landowners and the Conservancy. The chapter provided the owners with a one-year inter- est-free loan. After this period, they were given the option of repaying the Conservancy's loan and placing a conservation easement on the land, or the Conservancy would have title to the land and lease it back to them for agricultural use. After the year expired, the Conservancy acquired title to the property and formalized a lease with the previous landowners. The Montana Chapter's experience with the Comertown Project has helped it explore options that may be of use in the future to facilitate both economic land use and environmental integrity. Montana's conservation efforts in the Greater Yellowstone Area were bolstered this year through two acquisitions totaling 50 acres, which more than doubled the size of the South Fork Madison Preserve. The preserve represents crucial long-term protection on the western border of Yellowstone National Park and contains significant wetland plant communities, along with habitat for moose, sandhill cranes, osprey and bald eagles. Montana State Director Brian Kahn adds that the acquisition "is the keystone for our broader conservation goal in the South Fork," which is to work with local partners to conserve the entire upper watershed of this biologically diverse river system.  </t>
  </si>
  <si>
    <t>IOWA</t>
  </si>
  <si>
    <t xml:space="preserve">This year, the Iowa Chapter celebrated its 30th anniversary by building on its strong tradition of conservation. Especially significant strides were made in the areas of management and stewardship. Vitally important land protection, research and restoration occurred across the state. Utilizing its active Natural Areas Registry program, the chapter forged important new relationships to protect endangered plants. Wnh funding from the Environmental Protection Agency, the chapter joined with the Iowa Department of Agriculture and Land Stewardship to help ensure the survival of two federally endangered species: Platanthera praeclara and Platanthera leucophaea. In cooperation with the Department of Defense (DoD), a foundation was laid for a program that will increase the level of biological knowledge for important DoD sites in Iowa. The chapter entered into agreements to conduct biological surveys, which will provide crucial information to aid in protecting threatened species. The chapter launched its first comprehensive restoration project with ambitious work at Freda Haffner Kettle Hole Preserve in northwest Iowa. This 110-acre preserve is a fragment of the tallgrass prairie ecosystem that once surrounded it. Tallgrass prairie systems once thrived in the Midwest but now are virtually extinct as fully functioning natural systems. Some of the most important remaining tallgrass prairies exist along Iowa's "western shore." These prairies of the Loess Hills received significant attention from the chapter with the completion of the last phase of a comprehensive biological survey and the production of preserve designs. The Iowa Chapter continued to meet the challenges of stewardship in a thoughtful way with the inauguration of a stewardship initiative to bring a higher level of stewardship and biological management to preserves in the northwest portion of the state. During the year, the chapter also accomplished the most comprehensive program of prescribed burns in its history.  </t>
  </si>
  <si>
    <t xml:space="preserve">In 1993 the Conservancy announced its "Last Great Places'' conservation initiative. Two or these "Last Great Places" are located in Massachusetts: the sandplains or the Massachuseus Islands and the Southern Berkshires Bioreserve. Chapter expanded the scale or its efforts. Additional staff and a new volunteer program meant larger offices in Boston, The regional presence required by bioreserves led to the establishment or an office in the southern Berkshires and an increased presence on Martha's Vineyard and Nantucket. As the Conservancy focused on large-scale conservation "objectives, the Massachusetts Major grants from the Geoffrey Hughes Foundation and Sweet Water Trust endowed a bioreserve manager position to oversee land protection, research and stewardship in the southern Berkshires. The bioreserve manager will provide a vital link to other conservation organizations and to the local communities. The Massachusetts Chapter continued its multiyear effort along the Connecticut River by completing eight land protection projects, concentrating on riparian and wetland habitats. On the offshore islands, the chapter finalized the acquisition or rive key parcels to ensure the viability or sandplain grasslands on Nantucket. Staff advanced their skills in the use or fire as a management tool and, with the help or other experts, developed the first-ever conceptual ecological model or maritime sandplain ecosystems. This model is at the heart or a comprehensive plan for the protection or the entire range or coastal sand plains on the Massachusetts islands. It will focus research, inform land acquisition decisions and guide land management strategies in this long-range collaborative effort. The Massachusetts Chapter participated in U.S. Fish and Wildlife Service recovery teams for Have federally listed species, monitored seven populations or globally endangered species. completed 13 land protection projects, and expanded its capacity to sustain the long-term protection or Massachuseus· "Last Great Places."  </t>
  </si>
  <si>
    <t xml:space="preserve">bility, with a final goal of maintaining fully staffed field offices in both states. With key elements of the plan in place, the Dakotas Chapters look forward to following their blueprint well into the mid-l990s. The second year of a three year research project on habitat management for the threatened piping plover resumed at the John E. Williams Preserve in North Dakota. The preserve was selected by a University of Missouri doctoral candidate because of its world-class nesting habitat. The Dakotas Field Office serves two state chapters- Soul h Dakota and North Dakota-a situation that presents special challenges to 10 dual nedging state programs. To meet these challenges, major steps in strategic planning were elected in 1993. Key elements of the strategic plan include strengthening Natural Heritage inventory programs; establishing criteria that will prioritize land preservation efforts and demonstrate sustainable development; creating a positive Conservancy}' presence in the Dakotas; maintaining strong stewardship programs and emphasizing a commitment to "good neighbor" relations: and reaching financial sta- In 1993, stewardship staff comprehensively managed more than 22,700 acres in the two states. Management regimes on the two largest preserves, Cross Ranch in North Dakota and the Samuel H. Ordway.Jr., Memorial Prairie in South Dakota, combined prescribed burns with bison and cattle grazing. Between the two preserves, 160 head of bison now roam more than 4,000 acres. The I 60-acre Wilson Savanna Preserve was given to the South D.akota Chapter by Dr. Nancy Wilson. The tract complements the prairie and wetlands preserves in the state and a11racts an array of neotropical migratory birds. A gift of $ I02,820 from the Bush Foundation is enabling South Dakota, Minnesota and Iowa 10 initiate a stewardship plan for the endangered 1allgrass prairie ecosystem shared by the three states.  </t>
  </si>
  <si>
    <t>NEW HAMPSHIRE</t>
  </si>
  <si>
    <t xml:space="preserve">Ecosystem conservation played a large part in the New Hampshire Chapter's work this year. At the Concord Pine Barrens, a pitch pine/scrub oak community of a few hundred d acres, nearly 200 species of native moths and butterflies have been identified, a number equaling that of breeding birds in the entire state. Herc is the only remaining population of the federally endangered Karner blue butterfly in New England. Fewer than 200 remain of the 1 thousands of such butterflies that once fluttered through the Concord Pine Barrens. Working with federal, state and local partners, the Conservancy was for the first time, successful in capturing and breeding female Karner blue butterflies overwintering their eggs, hatch~ ing them, raising the caterpillars and eventually releasing more than 80 healthy Karner blues lo the wild. In addition, the New Hampshire Chapter continued 10 maintain and enhance Karner blue habitat through burning, clearing and lupine propagation. Another significant ecosystem the chapter has helped protect is a rare riverside seep community along the Connecticut River. Through an innovative partnership, the Connecticut River Watershed Council, a regional conservation group thal focuses on improving the river's water quality, transferred a tract of land containing a unique riverside seep community to the Conservancy. The two organizations agreed that the occurrence of 13 rare plants meant that the site normally given to the Watershed Council by a private landowner would be best preserved and managed by the Conservancy. At the Green Hills Preserve the chapter's largest-an advisory committee of local citizens helped the Conservancy frame a management plan that will preserve several rare plant species and natural communities while allowing the preserve to be used by visitors and residents for The creation and by school and youth groups for conservation education.  </t>
  </si>
  <si>
    <t>WEST VIRGINIA</t>
  </si>
  <si>
    <t xml:space="preserve">In 1993, the West Virginia Chapter celebrated its 30th anniversary. The chapter also enjoyed another year of growth and success, completing four land protection projects and saving more than 6,200 acres of critical habitat. Th~se achievements bring the total number of acres protected by the West Virginia Chapter to more than 34,000. Highlights of the year include completing the purchase of 6170 acres known as Dolly Sons North, next to Dolly Sods Wilderness Area in the Monongahela National Forest. Dolly Sods is a high-elevation complex of heath plains, sage meadow, bogs, and spruce forest. The site has been transferred to the US Forest Service for inclusion in the Monongahela Forest.  Moreover, the chapter completed acquisitions at the Altona Piedmont Marsh, a rare marl marsh habitat hosting numerous plants that are rare in West Virginia. Two conservation easements totaling 72 acres were donated 10 the Conservancy to form the core of this preserve. The West Virginia Chapter assimilated a landscape-scale Protection effort in a true wilderness known as the Smoke Hole. This 2 72-square-mile area cont: 1ins the highest concentration of rare plants and animals in the state. Assisted by a $100,000 grant from the Maryland Chapter, the West Virginia Chapter has been developing a strategic plan and initiating contacts with private landowners and with the U.S. Forest Service, which owns more than half of the land in the project area. In addition to these accomplishments, the West Virginia Chapter's board of trustees adopted a strategic plan that will guide the chapter over the next five years. The success of the West Virginia Chapter depends greatly on its generous volunteers and donors. With their continued help and support, the Conservancy's role as the conservation leader in West Virginia will be ensured.   </t>
  </si>
  <si>
    <t xml:space="preserve">This year marked a milestone in the New Mexico Chapter's history: The Gray Ranch was ensured long term protection through the transfer of ownership to the Animas foundation, and the chapter’s two-year capital campaign culminated in May after achieving an unprecedented $1 million goal. fulfilling these two priorities opened the door to new and equally challenging ones. The Gila River, in southwestern New Mexico is clearly the chapter's top conservation priority. From its headwaters high in the moun- Tains of the Arizona border, the Gila watershed contains seven critically imperiled ecosystems that support some 37 rare or endangered species. As the last major Free flowing river in the South, the Gila represents the Chapters only opportunity to protect the rich biodiversity of the southwest riparian, riverine and spring ecosystems. Recently, the chapter launched a strategic plan to protect this area, and the project will dominate the chapter's conservation efforts for the next three to five years. Much of the Conservancy's success depends on the chapter's ability to establish partnerships with public and private landowners. Through an ongoing land-exchange program with the Bureau of Land Management (BLM), the New Mexico Chapter has protected thousands of acres of natural habitat. As a recent example, the Conservancy and the BLM protected 560 acres of an important riparian community along the Rio Chama in 1993. The Chama courses through northern New Mexico for nearly 120 miles before its confluence with the Rio Grande. The few relatively undisturbed areas remaining in the river valley arc are home to peregrine falcons, bald eagles, ospreys and spotted owls. The New Mexico Chapter 1s inspired by the substantial achievements of the past year, and looks to the future with a sense of confidence.  </t>
  </si>
  <si>
    <t>IDAHO</t>
  </si>
  <si>
    <t xml:space="preserve">Idaho's Thousand Springs Preserve became a reality in 1986 when the Idaho Chapter purchased the 427-acre Thousand Springs farm along the Snake River. Since then, the chapter has invested more than $2 million in the last free-flowing springs in the reach of the Snake River Canyon. In September 1992, the chapter seized an opportunity and signed a contract to purchase 134 acres adjacent to the existing preserve for $175,000. This new tract is key to the creation of a new wetlands complex that will help cleanse water flowing off irrigated farmland before it enters the pristine spring creeks 400 feet below the canyon rim. In Idaho's panhandle, the chapter recently purchased 200 acres-about half of the entire lakefront on Gamble Lake-valued at $625,000, in its first major undertaking in northern Idaho. Gamble Lake had been the target of a subdivision development and logging operation. Working with the Bureau of Land Management, which owns adjacent property, the chapter is helping protect the entire lake for its wetland, wildlife and recreational values. In the spring, the chapter signed a one-year option to purchase the 1,450-acre Flying R Ranch for $ l .35 million, representing an opportunity to protect the upper Henry's Fork of the Snake River in eastern Idaho. The ranch contains four miles of river frontage, extensive wetlands and numerous spring creeks on this famous river, best known for its outstanding trout fishery. The chapter seeks more than $1.5 million for its work on the Henry's Fork, which will include restoring winter flows to the river and, consequently, revitalizing the native cutthroat fishery, a key step with the potential to bring significant economic and recreational benefits to the area.  </t>
  </si>
  <si>
    <t>ARKANSAS</t>
  </si>
  <si>
    <t>The Arkansas Chapter celebrated its 10th anniversary in fiscal year 1993 and recorded a banner year in land protection efforts. History was made when the Arkansas-Idaho Land Exchange Act of 1992 moved 41,000 acres into the federal refuge system in Arkansas, representing years of effort by the Conservancy, Senator Dale Bumpers, Potlatch Corporation, U.S. Fish and Wildlife Service and other partners on behalf of conservation in the state. Important sections of the Cache River/Bayou DeView corridor were protected by the Conservancy in partnership with the North American Wetlands Conservation Council, Ducks Unlimited, Arkansas Natural Heritage Commission and Arkansas Ecology Center. This corridor called the Big Woods-is important habitat for wintering waterfowl, black bears and migratory the Ouachita Mountains in the birds that nest in the region's coming years. The Ouachitas bottomland hardwood forests. encompass a wide spectrum of An ambitious bistate land- high-quality habitats for rare and scape protection project-the endemic plant and animal Ouachita Mountains Conservation species Initiative-was launched as Corporate friends of the Conpart of the Conservancy's new conservancy in Arkansas helped approach to conserve biodiversity- make fiscal year 1993 a recordset. The Arkansas and Okla- breaking year. A major programming Chapters have begun a from Entergy Corporation and strategic planning process to Arkansas Power &amp;: Light Compaguide conservation activities in ny contributed immeasurably to the success of the chapter's 10th anniversary event. Enhancing the festivities of the anniversary party, another generous corporate supporter announced a new product created specifically to support the Conservancy's work. Aromatique, of Heber Springs, Ark., creator of decorative fragrances, introduced "The Natural State" and pledged a portion of proceeds for.., the product line for conservation of natural lands.</t>
  </si>
  <si>
    <t>WYOMING</t>
  </si>
  <si>
    <t xml:space="preserve">As part of the Yellowstone Lands Initiative, the Wyoming Chapter negotiated an agreement with Yellowstone and Grand Teton National Parks and surrounding national forests to create a Yellowstone Conservation Data Center. This unprecedented effort brings together the biological data from the greater ecosystem into one system, which is managed by a Conservancy staff scientist. The Conservation Data Center will give all resource managers in the region access to critical biological information for improved decision-making. Also part of the Yellowstone Lands Initiative, two conservation easements were donated to the Wyoming Chapter by ranch owners along the South Fork of the Shoshone River in the Absaroka Mountain range. The river meanders through flat, green pastures and meadows that are bordered by gradual slopes giving rise to mountain peaks, some of which are more than 12,000 feet high. These treatments encompass 78 acre of river corridor and are habitat for bald eagles, grizzly bears, elk and bighorn sheep. of the Absaroka Mountain range, Caner Mountain, a 10,800-foot peak. was the site of a land exchange initiated by the Wyoming Chapter This innovative Approach to conservation involved the Bureau of land management and private landowners in protecting 2000 acres of dry alpine tundra plant and critical winter range for bighorn sheep, elk, and mule deer. The chapter also assisted the Conservation fund in protecting 8300 acres along the Wood River in the Absaroka Range. An additional 22 individuals have joined the Wyoming Chapter as Founders by donating $10,000 or more. This brings the Founders program total to 85 individuals, corporations and foundations, which are responsible in large part for the significant progress made in Wyoming  </t>
  </si>
  <si>
    <t>OHIO</t>
  </si>
  <si>
    <t xml:space="preserve">This year, the Ohio Chapter made major accomplishments with the help of partner organizations, trustees and its 22,000 members. Nearly 1,700 acres of critical habitat were protected. Protection efforts focused on the Big Darby Bioreserve, the western Lake Erie Marshes, the Oak Openings region and the Edge of Appalachia. A $1 million gift from the Procter &amp; Gamble Fund leads the chapter's protection and research efforts in the Big Darby watershed. The Big Darby harbors 86 species of fish and 40 species of mussels. The W.K. Kellogg Foundation provided funding for the Operation: Future Association, a group of conservation-minded farmers who promote economically sound and environmentally benign practices in the Big Darby watershed. The Ohio Chapter received a portion of the $37 million gift from the Mildred A. Putnam estate to purchase approximately 700 acres on Sandusky Bay. The Putnams, who lived near Cleveland, were enamored with the system of marshes and freshwater estuaries in the Sandusky Bay area. This preserve, in the western Lake Erie Marsh region, has been named the John B. Putnam Memorial Preserve after its benefactors. Effective partnerships continue to highlight the Ohio Chapter's protection efforts. A regional protection plan for the Oak Openings near Toledo is being developed through the efforts of the chapter and a variety of partner organizations. The plan will include acquisition, restoration, monitoring and management of this globally significant habitat. Culminating a very successful year, the Ohio Chapter and the Cincinnati Museum of Natural History signed a cooperative management agreement for the Edge of Appalachia, Ohio's largest private nature preserve, containing 10,550 acres of prairie habitat and Appalachian oak hickory forest.  </t>
  </si>
  <si>
    <t>OAKLAHOMA</t>
  </si>
  <si>
    <t xml:space="preserve">The Oklahoma Chapter will remember 1993 as a watershed year. A new preserve was established in Adair County. The preserve includes caves that provide maternity habitat for more than half of the world's population of gray bats. Also during the year, the Tallgrass Prairie Preserve was expanded, properties were added to the chapter's registry program and the total acreage of habitat protected by the chapter increased to more than 55,000. In March, the Oklahoma Chapter launched a major public awareness campaign. In conjunction with the "last Great Places" press conference featuring Gen. H. Norman Schwarzkopf (Rel.), a member of the Conservancy's Board of Governors, two press conferences were held in Oklahoma, one in Tulsa and one in Oklahoma City. In June, a television special was aired throughout the state on KOTV Tulsa and KWTV Oklahoma City highlighting the work of the Conservancy in Oklahoma. Phillips Petroleum, the Tulsa World and Public Service Company of Oklahoma were sponsors of the special. The television show and a series of "ecomercials" generated more than 1,100 telephone calls from Oklahomans interested in learning more about the Conservancy. Two more specials aired in the fall of 1993. Early in the year, the Tallgrass Prairie Preserve announced the donation of a herd of buffalo to be released onto the prairie. Kenneth Adams of Tulsa donated the herd to help the Conservancy's mission to restore the tallgrass prairie ecosystem. The bison were released on October 18 during ceremonies that drew more than 1,000 spectators and press from around the country. Eventually, the herd will increase to 1,800 bison roaming the 36,000-acre preserve.  </t>
  </si>
  <si>
    <t>SOUTH CAROLINA</t>
  </si>
  <si>
    <t xml:space="preserve">The South Carolina Chapter completed nine major land protection projects totaling 33,039 acres. These include the spectacular 29,100- Jcrc Greenville Watershed which represents the largest conservation casement ever granted to the Conservancy on the Eastern Seaboard and the fourth largest in the United States. The watershed harbors more than 30 threatened or endangered plant species, including the white irisette. Further, the area hosts the only nesting pair of peregrine falcons in the state and approximately one-third ol' the state's native brook trout streams. More than 130 species of aquatic insect species are found here, two of which are new to science. Fire management became a high priority and the chapter entered into a memorandum of understanding with the states Wildlife Department to conduct 'bed burns on state and A bioreserve director was hired and a satellite office opened in the ACE (AshepooCombahee- Edisto) Basin. A natural community inventory report conducted there documented 33 types of natural plant community ties and eight rare plant species. Conservancy properties in South Carolina Trustee Tom Blagden’s book on the ACE Basin co sponsored by Fuji Photo Film USA Inc and Westcliffe published grossed $33,053 for operations. The chapter was instrumental in helping protect threatened or endangered plan'. and animal species, including the white irisette, small whorled pogonia, broad-leaved tick seed and chaffseed, as well as the wood stork. southern bald eagle' small-footed bat and red-cockaded woodpecker Rotli rather work at Peachtree Rock preserve culminated with the re-establishment of the pitcher plants in hillside seepage bog. </t>
  </si>
  <si>
    <t>SCHOOLS THAT SUPPORT THE LATIN AMERICA AND CARIBBEAN PROGRAM</t>
  </si>
  <si>
    <t xml:space="preserve">Created on Earth Day 1990, the Adopt An Acre program is for people who want to do something about the destruction of tropical rainforests. In just three years, the program has protected more than 100,000 acres in Guatemala, Belize, Paraguay. Panama and Brazil. Corporations, foundations and individuals have responded to Adopt An Acre, but the most amazing response continues to come from school children. All across the country, school groups have raised money through read-a-thons. penny drives, aluminum can collections and other innovative efforts. This year alone, more than 4,400 school groups have participated, helping the Conservancy protect more than 15,000 acres of tropical rain forest in Latin America and the Caribbean.  </t>
  </si>
  <si>
    <t>the decade ahead</t>
  </si>
  <si>
    <t>1992 annual report</t>
  </si>
  <si>
    <t xml:space="preserve">In looking to the future of The Nature Conservancy, I am reminded of my trip last June to Rio de Janeiro to represent our organization at the "Earth Summit." As you will recall, this unprecedented gathering, attended by more than l00 heads of state and thousands of environmental activists, focused the international spotlight on the deteriorating condition of the environment--and what we can do about it. but there was also a certain carnival quality to the summit, an impression the media did little to dispel. Political posturing and squabbling about such issues as global warming and North-South relations dominated the headlines. This is unfortunate, because it diverted attention from the real thrust of the meeting. I wonder, for example, how many people remember the Earth Summit's true namne: "The United Nations Conference on Environment and Development." While politicians worried about treaties, the conservation community grappled with the key environmental issue of the coming decades: how to balance economic growth and environmental protection. Or, to use the common shorthand expression, how to foster sustainable develop- ment. Because this aspect of the conference was largely ignored, I think it's worthwhile to explore its context. In the past, Earths bounty appeared limitless; nothing people could do, it seemed, would ever deplete that bounty. Today, of course, we know that we cannot systematically exploit our natural resources without adverse consequences. (The Dust Bowl of the '30s and overfishing on both coasts come to mind.) We know that we cannot pollute our rivers, fill in our wetlands and indiscriminately dump toxins without affecting public health. Even the Earths atmosphere has suffered from thoughtless human activity. Clearly, the long-term health of people depends on the health of our global life-support system--the environment. this raises a dilemma in the developing world. In countries struggling to feed, house and clothe their populations, it is extremely difficult-cruel, even-to argue that resources should be conserved for future generations. But experience has shown us that tradi- tional patterns of development not only destroy natural resources but also regularly fail to meet basic human needs. The lesson of all this should be apparent. Economic development eforts, both domestically and abroad, must take environmental imperatives into account. Nobel laureate E. O. Wilson reatfirms this point in his new book, The Diversity of Life. "The race is on," Wilson writes, "to develop methods to draw more income from the wildlands without killing them, and so to give the invisible hand of free-market economics a green thumb." This is easier said than done. Truly "sustainable forms of development have eluded conservationists in the past, and they pose the greatest challenge for the future. All the more reason, in my view, for organizations like the Conservancy to aggressively pursue eco- logically compatible forms of economic development. This need to help balance conservation and development looms large as we look to the future combined of the Conservancy. In many ways, our organization now stands at a crossroads. Over the past 41 years, we have become one of the country's largest and most effective private land conservation groups. We are blessed with a generous, loyal and growing membership. We have established a strong local presence in every state in the Union and in many foreign countries. We have recruited a first-class staff of committed conservationists and built outstanding chapter and national boards. Consider our achievements of the past year. For many. 1992 will be remembered as a time of economic decline and uncertainty. But for the Conservancy, it was another record year. We and our partners completed more than 800 projects that protected 922,000 acres of critical wildlife habitat. That's as much land as we saved in our first quarter-century combined We also were fortunate to continue to receive increasing funds despite a poor economic climate. Membership grew by another l4 percent to reach a new high of 662,000. Some representative conservation projects show just how extensive our work has become, both domestically and internationally. In 1992, we protected rugged wilderness areas in Utah, coastal marshes in Louisiana, rain forests in Hawaii and wetlands on Long Island. We acquired more than 80,000 acres in Missouri that will anchor an ecosystem-level project in the Ozarks. In Southern California, we worked with the Irvine Company to set aside 17,000 undeveloped acres in the Los Angeles suburbs. Of course, conservation involves more than just acquiring or preserving land, as shown by two of our most successful projects of the year. in Austin, Texas, and Las Vegas, Nev., we took the lead in orchestrating a pair of widely hailed habitat conservation plans their objective is to save enough unfragmented habitat to maintain viable populations of endangered species while allowing reasonable development in surrounding areas. When implemented, these plans should help resolve bitter disputes over endangered species in ways that further both the economy and the environment. The Austin case is especially signiﬁcant because of the strong local support for the plan. In August, Austin voters approved a $22-million bond initiative to fund the plan and they did so by a 2-1 margin. In the November elections, voters approved a $22 million bond initiative to fund the plan - and they did so by a 2-1 margin. in the November elections, voters in Alabama, Colorado, Florida, Nebraska, New Jersey and Virginia approved state and local initiatives designed to bolster those states' commitments to natural areas, parks and other open spaces. Clearly, many Americans are realizing that you don' have to choose between economic growth and environmental protection. impressive progress. For example, in Belize, we received a donation of 55,000 acres of rain for-est from Coca-Cola Foods, and our "Parks in Peril" program in Latin America continues to thrive. Our focus on building strong, self-supporting local groups is beginning to pay real dividends in on-the-ground conservation. And we're working diligently to develop closer partnerships with the Japanese as we build programs in and elsewhere in the Paciﬁc. Our "Last Great Places" initiative has made exciting strides in the ﬁelds of conservation science and ecosystem protection. This program has grown to encompass ecosystems from the Ashepoo-Combahee-Edisto Basin in South Carolina to the forests of Hawaii. We now have full-time staff in more than a dozen sites. As a result of their work, we have a much better grasp of the challenges and opportunities that lie ahead for the initiative. Yet despite winning these battles, we're still losing the war against species extinction. An attitude of "business as usual" won't reverse the spiraling rate of habitat destruction and consequent loss of species. Given this, the Conservancy will concentrate on several broad objectives in the coming decade to achieve its mission. First, the Conservancy must aggressively pursue our ecosystem protection program. The long-term survival of some of the world's rarest plants, animals and natural communities will depend on our ability to protect entire functioning ecosystems. As a result, the Conservancy must develop the tools and techniques that will enable us to protect large terrestrial and aquatic ecosystems on a sustainable basis. We will need to focus on two areas in particular: new approaches to conservation science and, as I've already mentioned, new approaches to compatible economic development. Why these two? For one, in order to produce effective protection plans, we need a better scientific grounding in how ecosystems function. And as for compatible economic development, unless we can offer legitimate economic opportunities to the local communities where we work, we will not be able to implement the kinds of system-wide protection measures mandated by our mission. Second, the Conservancy must evolve into a global conservation organization. Again, this goal is mission-driven. As we all know, the majority of the world's biological diversity is not found here at home, but abroad. Similarly, the greatest threats to biodiversity also can be found overseas, most notably in the accelerating rate of tropical deforestation. Logic dictates that the Conservancy expand the scope of its activities in the international arena. through our Latin America and Pacific programs, we are already under- taking projects in some of the world's most biologically important regions; in coming years, we will need to explore other areas where we can bring our resources and expertise to bear. Third, the Conservancy must help nurture and promote a new conservation ethic in the American public. The conservation ethic I'm talking about cannot be measured in opinion polls. Already, three-quarters of Americans consider themselves to be "environmentalists." I'm more interested in increasing the depth of the public's appreciation and understanding of conservation issues. We must make explicit the connections between human well-being and ecological systems. We must communicate the message that protecting these systems is compatible-even essential-to economic growth. Ambitious goals, certainly, but not unattainable. So what can we do in the next year to help reach these goals? On the international side, we recently convened an international strategic planning task force to examine our efforts overseas on a broad policy level. Composed of members of the Board of Governors and top Conservancy management, and chaired by board member Carter Bales of New York, this group has been charged with creating a vision for pursuing and funding the Conservancy's work internationally. By next year, I hope to report the findings of the task force. If we are to meet our long-term goal of protecting entire ecosystems, we must continue to enhance our scientific knowledge base in the coming year. As new demands are placed on our science and stewardship functions, our grounding in cutting-edge conservation science must keep pace. As we've gotten into the nuts and bolıs of the "Last Great Places" initiative, it's also become apparent that the Conservancy needs to bring new skills and specialties into our organization as well. In ecosystems across the country, we're encountering issues that we've never really had to deal with before: everything from compatible economic development to systems dynamics to agronomy. Consequently, the Conservancy will be beefing up our in-house capabilities in fields somewhat removed from our traditional areas of expertise. A final note of caution. As we implement these various initiatives in the next year, we must constantly evaluate them in terms of our mission. Our goal is solely to preserve biodiversity. I received an especially vivid reminder of the importance of this goal when I returned from the Earth Summit in Rio. A letter was sitting on my desk, along with a check. It was written by Adam Oesterle, an eight- year-old from Chagrin Falls, Ohio. Here's what he said: "Dear Mr. Sawhill. My name is Adam. I'm in the second grade. I got the idea of saving the rain- forest from my brother Matthew. So I went on the street with a sign that said Save the Rainforest for 50 cents. I was out there for (sic] sunrise to sun- down even if it was in a thunderstorm. I didn't care. I got a profit of $55.49. Please! Don't let 'em cut 'em down. Because I care!" Well, Adam, we care too. The Nature Conservancy cares about our precious natural heritage, about the world that we will leave to children like you. So let us go forward, rededicated to our mission and committed to caring. We owe the Adams . of this Earth nothing less. </t>
  </si>
  <si>
    <t>The Long Island Chapter continued its protection, science and stewardship efforts within the Peconic Bioreserve at the eastern end of Long Island. Additional gifts of land have been accepted within the dwarf pine barrens. As one of only two examples of this community in the world, it provides habitat for the endangered pine barrens buck moth. The Long Island Chapter also signed and began implementing an agreement with Suffolk County to manage 350 acres of the Calverton Ponds System. This area of pine barrens with several globally endangered coastal plain ponds, known as the Calverton Ponds Preserve, is home to the second highest concentration of endangered species in New York State. Hydrological studies of the ponds are being planned for 1993. In the town of Southampton, 24 acres of pine barrens were added to 2,000 acres already protected by Suffolk County and the Conservancy. This area buffers additional coastal plain ponds, Atlantic white cedar swamps and the Peconic Bay watershed. In addition, the Long lsland Chapter managed 17 tern and plover nesting sites on public and private beaches. The seasonal stewards erected predator exclosures to help protect the piping plover's nests during their incubation phase. Plans are underway to expand Long Island's Tem and Plover Protection Program into a Coastal Habitat Pro-Lection Program. In Nassau County, the chapter has completed another successful scientiﬁc burn at the Hempstead Plains. These prescribed burns are restoring this native grassland community. restoring this native grassland community. lower hudson chapter. through a generous gift from mabel ingalls, the lower hudson chapter acquired 163 acres on schunemunk mountain. excellent examples of two rare natural communities may be found at the chapter's newest preserve. Elsewhere on the mountain are several rare animals and dittany, a rare ﬂowering plant. Two registry agreements at either end of the mountain allow The Nature Conservancy to monitor another 270 acres of habitat. the chapter continues to direct resources toward the Neversink River, where the best population in the world of the federally listed dwarf wedge mussel has been found. Other rare mussels, as well as dragonﬂies, have recently been identiﬁed on the Neversink. Through a gift of 35 acres in 1990, the Conservancy already has a foothold in the watershed, and it is currently negotiating for a legal interest in one parcel and for several voluntary registries. Maintaining water quality on the Neversink is important not only to rare species found therein but also to the thousands of people who drink, ﬁsh, canoe and swim its waters and those of the Delaware River downstream. SOUTH FORK/SHELTER ISLAND CHAPTER The South Fork/Shelter Island Chapter encompasses a rich marine and coastal environment with a wide range of habitat diversity. The chapter has focused its protection efforts on many important habitat types, including one of the highest quality coastal plain pond natural communities remaining in the northeastern United States. The Long Pond Greenbelt contains the highest concentration of rare species in New York State and protects a historic trail system, providing the community with opportunities for outdoor recreation. During the past ﬁscal year, 100 acres were protected within the Long Pond Greenbelt. In January, the Conservancy negotiated the acquisition of a 98-acre parcel within the Greenbelt on behalf of Suffolk County. The property was purchased at below fair market value with funds from the county's quarter-percent sales tax program (its Groundwater Protection Program). In addition to protecting an important groundwater recharge area, this high-quality mixed oak forest interspersed with kettlehole wetlands adjoins 65 acres of park-land owned by Southampton Town and lies within the watershed of Crooked Pond, one of the most important coastal plain ponds in the system. In February, another important Greenbelt tract was acquired by The Nature Conservancy at Lily Pond in Sag Harbor. The 1.4-acre property contains 120 feet of pond frontage and directly links Lily Pond with other protected Long Pond Greenbelt land. Since 1986, when the effort to protect the Long Pond Greenbelt was initiated by The Nature Conservancy, Southampton Town and Suffolk County, 430 acres have been acquired.  The Nature Conservancy in New York consists of seven chapter ofﬁces, a regional ofﬁce that coordinates and supports the chapters activities, a Natural Heritage Program (a cooperative Conservancy and New York State program) and 56,000 members. Dur-ing the past ﬁscal year, the Conservancy completed 53 land conser-vation projects protecting a total of 4,100 acres in New York, bringing total protected land during the chapter's 40-year history to more than 330,600 acres. ADIRONDACK CHAPTER The Adirondack Chapter and its partner, the Adirondack Land Trust, have, over the past 20 years, protected more than 204,000 acres and are in the midst of negotiations to protect thousands more. In the centennial year of the 6-million-acre Adirondack Park, the chapter's land preservation efforts are focused on several key projects. Chief among these is the Lake George Shoreline Protection Project, where the chapter is working to raise $2.5 million to pay for this new preserve. In the northeastern Barrens, two Conservancy preserves are targeted for enlargement: the Clintonville Pine Barrens and the Gad-way Sandstone Pavement Barrens, one of perhaps ﬁve sites of its kind in the world. At the Hudson River-side lce meadows, the chapter is working in partnership with Niagara Mohawk Power Corporation to protect 30 noncontiguous pock-et habitat sites. And at the Hague Bat Hibernaculum, the Conservancy is working in partnership with International Paper, with whom it has completed two other bat-conservation projects, to protect the largest bat hibernaculum in the northeast. The Adirondack Chapter has also launched several stewardship initiatives to promote the sound management of ecologically signiﬁcant lands. Recognizing that private owners are often the best possible stewards, the Conservancy works with owners of large intact landscapes, such as the 51,000- acre Whitney Park. As a part- ner in the Champlain Valley Farm and Forest Project, the chapter is engaged in the Countryside Institute's pilot program for integrated rural development. And under the Conservancy's highly successful Summit Stewards program, each summer day trained botanists guard rare alpine plant communities atop the Adirondack's High Peaks, educating hikers on the importance of staying on trails. CENTRAL AND WESTERN NEW YORK CHAPTERS The Central and Western New York office enjoyed another year of growth and success during 1992. The two chapters completed eight protection projects and saved more than 1,200 acres of critical habitat. At the same time, progress was made in the development of an effective volunteer stewardship program and the implementation of an ecosystem protection program in the French Creek Watershed. Highlights of the year included the addition of 670 acres to the Conservancy's Chaumont Barrens Preserve. This outstanding natural area protects globally rare grasslands as well as rare plant species. The ﬁeld olﬁce also continued its efforts to acquire lands within the Northern Montezuma Wetlands Complex. Two parcels totaling 100 acres were acquired in conjunction with state and federal agency partners. Partnerships were also the key to protecting more than 400 acres of habitat in the Braddock Bay wetlands of Monroe County and Conewango Swamp in Cattaraugus County During the past year, substantial progress was made in launch-ing protection efforts at Chautauqua County's French Creek, refuge for an extremely diverse aquatic communities that once filled the Allegheny River and its tributaries. Two field conferences were held to identify threats to this agricultural watershed and to consider alternative protection strategies. Research sponsored by the Conservancy identified critical habitat for rare fish and mapped streamside conditions. Volunteers continue to play a major role in the efforts of the Central and Western New York Chapters. During the past year, a number of successful volunteer stewardship workdays were under-taken. Volunteers participated in activities ranging from the posting of boundaries to the monitoring of rare habitats. EASTERN NEW YORK CHAPTER In its ongoing effort to successfully manage and protect at least 2,000 acres of the Albany Pine Bush--a globally rare pitch pine-scrub oak community that is home to the Karner blue butterﬂy-the Eastern New York Chapter purchased seven additional parcels totaling 285 acres, and negotiations are currently underway to purchase an additional 90 acres. As ﬁre is essential in maintaining the ecological balance of this natural community, two successful burn seasons were completed in the fall of 1991 and the spring of 1992. Conservancy employees from Maine to Florida gathered in Albany to assist in burning the Pine Bush. These burns were the the culmination of a long and complex planning process by The Nature Conservancy and other members of the Albany Pine Bush Commission. With funding from the City of Albany, the chapter was also able to hire four ecologists and two entomologists from the New York State Museum to spend the summer researching the effects of ﬁre on vegetation and the habitat conditions necessary for the survival of the Karner blue butterﬂy With few public resources available for land protection, partner organizations are more important than ever before. In the Shawangunk Mountains of Ulster County, the chapter worked closely with the Friends of the Shawangunks, a local conservation organization, in quickly mobilizing the resources necessary to successfully bid for the purchase of 70 acres of pristine ridge lands at public auction. Finally, one of the chapter's most rewarding projects of the last year has been the construction of more than 1,300 feet of boardwalk at the Lewis A. Swyer Preserve on the Hudson River. The chapter is dedicated to safe and comíorable public access to our preserves, and it invested signiﬁcant resources in the development of these facilities. When fully completed, the new boardwalk will serve as an expression of gratitude to the members who make conservation programs possible. LONG ISLAND CHAPTER The Long Island Chapter completed 26 separate acquisitions this year, protecting 1,700 acres on Long Island. This represents an investment of more than $40 million of public and private monies for land acquisition. One of these projects was Tiffany Creek, 230 acres of meadow and hardwood forest in Oyster Bay. The creek, one of the last large open-space parcels in Nassau County, lies within a Special Groundwater Protection Area. After four years of negotiations by The Nature Conservancy, this land was purchased by Nassau County and marked the most expensive acquisition to date. Preservation of Tiffany Creek ensures that 150 million gallons of water are recharged into Long Island's aquifer each year.</t>
  </si>
  <si>
    <t>a time for making hay</t>
  </si>
  <si>
    <t>In the midst of all The Nature Conservancy's protection efforts in 1992, Steve Jordan was in the Midwest worrying about making hay. It does take a little hay to fuel conservation at the record pace we achieved last year. But Steve was not thinking about money. He was working on the real stuff: Alfalfa. Because hay could help preserve the ecosystem Steve and his colleagues are focused on in our "Last Great Places" protection initiative. Their story is one worth hearing. Because of Steve's efforts, we can now tell you a lot about why folks put their land in com and beans, and what it may take to interest them in planting hay by the water-courses that traverse their farms. We can also talk about grass and protein content, digestibility and transportation to hay markets. # And that is only the beginning of the economic information we acquired in 1992. Steves colleagues across the country, and in Latin America and the Paciﬁc, began learning about seafood, grazing, forestry and tourism. They did so because to realize the vision of the "Last Great Places" program-preserving outstanding large ecosystems--we not only can, but ultimately must concern ourselves with local people and economies, as well as with rare species and natural communities. # A healthy ecosystem can be likened to a strong arch made up of many beautiful stones, each integrally supporting the other. A strong arch also requires a strong foundation. A carefully constructed arch can withstand great stresses. If your objective were to preserve that arch, you would worry about the individual stones and collections of stones. You might ﬁnd a keystone, the loss of which would doom the arch. You would worry a lot about that stone. As you worked at your task, you would also start looking at the foundations of the arch, and the factors that deﬁne its shape, and the stresses that the arch is subject to from within and without. That is why Steve Jordan is thinking about hay. He didn't start there. His arch is a small- to medium-sized watershed. The Conservancy got involved because a few of the stones-some ﬁshes and mussels in the main channels of the system-were coming loose. # On the whole, North America's freshwater fauna have suffered shocking losses in this century. In fact, the Conservancy's chief zoologist, Larry Master, estimates that 5 percent of the mussels and ﬁshes have become extinct, with another 40 percent either endangered or threatened. The stones in Steve Jordans arch were following that trend. We did not have to look long at those stones to see that their fate was completely bound up with the fate of the entire arch. We began to see what stresses were weakening that arch. Then we went about tracking down the most important sources of those stresses. And ﬁnally, we were prepared to define a conservation strategy. To preserve those stones, we needed to address the whole arch. For the fragile heel-split- ter mussel, a really worrisome stress is silt in the water. if you follow that water to the source you arrive at the prevailing land use in much of the watershed: late 20th-century row-crop agriculture. When fields are tilled after the late summer harvest as insurance against weather problems in the spring, that loosened soil finds its way into streams and rivers at high rates. One obvious answer is conservation tillage. And indeed, we are helping to promote the reduced plowing regimes associated with that practice. But to do the job we need to do in the time we have to do it, we needed other ideas. As you might expect, we thought about land acquisition. But the Conservancy neither could nor should buy all the land that contributes silt. People are living and working there. Their lifestyles and the products they can generate are important. If we understand them well, we can work with them to generate ideas for living and working in the watershed that are satisfying to people and good for mussels, too. That's where economics and ecology converge. The landowners do not want to lose top-soil. And most of them would rather keep the streams healthy, too. In talking with them and with government and academic partners, the - idea for a different crop began to germinate. Hay provides year-round ground cover and reduces the potential for chemical problems associated with the pro-duction of corn and soybeans. Why weren't people growing it? Good quality hay, we calculated, could pay more per acre than corn or soybeans. But it looked like handling it was more labor-intensive. So we started studying the mechanized baling practices of the Western states. Rain made field drying a dicey proposition, so we found people to design a properly scaled solar drying facility. And so on. We have been working on hay farming alternatives as a strategy for well over a year. There may be a fatal flaw yet. If there is, we will have learned a lot of things we need to know to get at the source of the stresses that threaten the critters we are worried about. If we can show that it works, though, there will be more investment in the survival of fish and mussels than we could have hoped for. A lot of farms on watercourses might plant some alfalfa with barely a nudge-or, even better, having never heard from us at all. That kind of thinking could make us a lot of hay</t>
  </si>
  <si>
    <t>greg low on sustainability</t>
  </si>
  <si>
    <t>IN ITS CONSERVATION PROGRAM, "Last Great Places: An Alliance for People and the Environment," The "" . Nature Conservancy is working to save 75 outstanding ecosystems in the United States, Latin America and the Pacific. In each instance, the Conservancy is using a large-scale ecosystem conservation approach, adapted to local needs and involving local communities. The effort hinges on helping communities achieve economic progress while conserving their natural resources. Here, Greg Low, vice president and director of major program development discusses this new thrust to the Conservancy's work. Q. What has economic development got to do with the work of the Conservancy? A. In addressing the protection of entire natural ecosystemtems, we have had to remember that their land, water and natural resources represent the human economy The job of conservation thus becomes one of economics. We must learn to live in harmony with ecosystems that nurture us and the diversity of life. Conservation cannot succeed if we fail to tackle economic problems through sustainable development. q. What do you mean by "sustainable development"? A. Sustainable development must be economically, ecologically and socially sound. It entails the development of a diverse and prosperous local economy. Diversity is necessary to make an economy resilient; monolithic economies are not sustainable. There must also be sustainable use of natural resources-not exceeding the capacity of the environment to absorb pollution and regenerate renewable resources. Also, the social context cannot be ignored. Sustainable development respects a community's goals, culture and its unique sense of place. Q. How are we going about this work? A. First, by building a dynamic knowledge base. We're pioneering new ground here; we seek new ideas and methods. We must then apply this knowledge to effect change-ﬁnd out what works and what doesn't and try to replicate it on various scales in different communities. Local partnerships must ﬁgure prominently in all of this. Alliances with businesses, property owners and local governments and universities are essential to success. Q. Where have we made progress? A. On the Virginia Eastern Shore, we're developing pilot projects to enhance local businesses, like oyster harvesting, and to generate environmentally benign methods of waste-water treatment. At Big Darby Creek in Ohio, we're exploring the idea of growing hay as an alternative crop to alleviate sedimentation, the primary threat to the creek. At the Cache River in Illinois, our university partner has conducted a study to better understand the local economy and assess impacts of proposed plans. In Micronesia, we're working with the Palau islanders to determine both the positive and negative implications of creating a tourist industry. In Peru, we are working with ﬁshermen to introduce new processing technologies to increase incomes and encourage conservation in the Pacaya-Samiria National Reserve. Q. What are the major problems? A. Essentially, this has not been done before. The industrialized world doesn't really have any examples of successful, sustainable economies existing within healthy, intact ecosystems; for too long in our modern society, this has been a contradiction in terms. So now we must reinvent the wheel to discover how to create vibrant economies without destroying the natural world on which we are so dependent. Q. Why should the Conservancy lead the way? A. The Conservancy is particularly equipped to tackle sustainable development because we have a long tradition of working with real people in real places. While our mission is global, we've always worked community by community. Q. Doesn't this require new staff expertise? A. Yes, because we now need to delve deeply into community economics: What makes this particular place tick? What actions can lead to new, sustainable jobs? Complex questions demand that we tap expertise in agricultural and forestry economics, small business planning and economic and ecological modeling. Q. How long will it be before we see concrete results? A. There are many promising starts. We're seeing where jobs could be created and new cooperative business ventures formed. But, as implied by the term, sustainable development is a long-term undertaking. We may see concrete results in a decade, but the next generation stands to beneﬁt most from our efforts. Above all, we have to gauge our progress by three yardsticks economic, ecological and social. Hopefully, by these measures, our work will have the combined effect of creating a better place to live. #</t>
  </si>
  <si>
    <t>nevada after almost ten years of concerted effort, the Great Basin Field Office has acquired key portions of historic Soldier Meadows Ranch in northern Humboldt County. an important wildlife area just south of the Sheldon Antelope Range, the ranch has served over time as a watering hole on the Applegate-Lassen emigrant trail, a cavalry outpost, and a critical northern holding in the vast Miller and Lux cattle empire. Perhaps most importantly, Soldier Meadows is known to biologists as an outstanding natural area. The hot springs on the property support a rare desert ﬁsh species, the federally listed desert dace, and a rare plant, the basalt cinquefoil. High in Soldier Meadows' summer range, Stanley Camp and Summer Camp Creeks support an especial-ly pure strain of the threatened Lahontan Cutthroat trout thought to be the closest genetic link to the original giants that once lived in Pyramid ake. A transaction completed in June preserves 4,987 acres of fee land and 5,024 acres under a conservation easement. This acreage will be transferred to the Bureau of Land Management to expand an existing Area of Critical Environmental Concern in the hot springs area and augment the bureau's riparian management program. Under the Soldier Meadows Conservation Project (a public-private partnership between the Conservancy, the bureau and the RC Roberts Co.), the historic and natural features of the ranch will be protected, while a traditional cattle operation will continue on the rest of the property. Because of its isolation and relatively pristine condition, the Sol-dier Meadows area is a natural "outdoor classroom" for biology, anthropology and geology students from the University of Neva-da, Reno, and other schools. UTAH The Great Basin Field Ofﬁce acquired a second key Utah ranching property in the Book Cliffs Conservation initiative this year as well as an option on a third. The Conservancy purchased the 3,720-acre Graham Ranch and grazing permits on more than 110,000 acres of public land, securing more outstanding wildlife habitat in the rugged and remote East Tavaputs Plateau. The private land, located primarily along two perennial streams-Willow Creek and Meadow Creek-provides critical summer range for large deer and elk herds, blue and sage grouse and numerous small mammals. Surrounding public lands also provide habitat for black bear and mountain lions. Plans call for the reintroduction of moose, bighorn sheep and bison here as well. The public land grazing allotments controlled by the ranch include nearly one-half of Utah's only state-designated Roadless Area--thousands of acres of vast plateau country dissected by steep sandstone canyons. In addition to protecting the outstanding wildlife habitat of the Book Cliffs region, a primary goal of the initiative partners--the Conservancy, the Utah Division of Wildlife Resources, the Bureau of Land Management and the Rocky Mountain Elk Foundation-is to establish a multiple use showcase and to promote a new balance between wildlife and grazing interests in an area hard-hit by ﬁve years of drought. An agreement with a neighboring rancher has been reached that allows him to spread his herd over portions of the Graham Ranch, thereby reducing grazing pressure on both ranches by more than 50 percent for the beneﬁt of wildlife. As part of another Book Cliffs initiative transaction, the ﬁeld ofﬁce secured an option on the 5,442-acre Cripple Cowboy Ranch and its 109,000 acres of grazing rights. This option was recently assigned to the Rocky Mountain Elk Foundation, which will purchase the property and transfer it to the Bureau of Land Manage-ment. The Graham Ranch will be sold to the Utah Division of Wildlife Resources over the next several years. Until then, the Conservancy will retain the grazing rights and work with public agencies to restore a balance that beneﬁts wildlife and protects critical riparian and plateau habitat.</t>
  </si>
  <si>
    <t>meeting the challenge abroad</t>
  </si>
  <si>
    <t>ALTHOUGH THE SCIENTIFIC COMMUNITY can't agree on how many different species inhabit the globe the best estimates run from a low of about 10 million to as many as 100 million-researchers do agree on one thing: Much of the world's biodiversity lies outside the United States. The National Academy of Sciences reports, for example, that a typical l0-square-kilometer patch of rain for- est contains as many as l,500 plant species, 750 tree species, hundreds of different birds, butterflies and reptiles-and as many as 42,000 kinds of insects. Many of the world's most diverse areas, particularly the rain forests of Latin America, Asia and the Pacific, face the perils of deforestation, degradation and habitat fragmentation. In turn, thousands of rare species are threatened with extinction. The Nature Conservancy has been working in Latin America for 28 years and has recently begun a program in the Pacific. These international programs have been growing faster than any other part of the organization and have some important conservation achievements to their credit. The Conservancy, however, realizes its work is just beginning to make an impact on the big picture. To determine how The Conservancy should best respond, its Board of Governors has convened a high-level task force to explore the future growth and direction of the Conservancy's international programs. Chaired by board member Carter Bales, a director of McKinsey &amp; Company, Inc., the task force has been charged with examining how the Conservancy's efforts might become more relevant to the challenge of biodiversity protection abroad. "It's a bit of a balancing act," Bales says. "On the one hand, we need to assess the various steps that the Conservancy will have to take to become a truly global, transnational conservation organization. But at the same time, we don't want to overreach, because there are real limitations with staff and resources. We want to ensure A that whatever we do will be effective." The task force will address a number of interrelated questions. For example, what new kinds of financial resources should be developed? What internal management structures should be put in place? How should the Conservancy tailor conservation programs to reflect different regional issues? And where and at what pace should the Conservancy expand abroad? According to Bales, none of these questions have easy answers. For guidance, the task force will be looking into the existing international operations of the Conservancy and other conservation groups, examining what works well and how to adapt those methods to new countries and regions. "We want to build on the success that we've had in Latin America and the Pacific with this approach," says Bales. Integrating compatible economic force's recommendations. But when the issue of globalization arises, the question is: Where next? With Conservancy field offices already found in places like Palau and Sulawesi, can Delhi and nairobi be far behind? development into conservation plans will also play a critical role in the task Bales laughs. "It's way too early to tell," he says. "Certainly, we're going to expand and deepen our existing international programs in Latin America and the Pacific. We're also going to explore opportunities elsewhere in the world, and at this stage, I wouldn't rule anything out. The more important point is that the Conservancy's mission reflects a global commitment to conservation. That's what our task force is all about-honoring that commitment</t>
  </si>
  <si>
    <t>Long-awaited acquisitions, increased volunteerism and the continuation of critical partnerships mark this year for the Michigan Chapter. After 13 years of negotiation, the Conservancy bought a final 20-acre piece of land at Skegemog Lake Wildlife Area, completing the protection of more than seven miles of wilderness shoreline at this 2,700 acre project. The sudden appearance of a white trailer on this site long ago motivated an entire community to protect this wild lake. Upon buying the site, the Conservancy towed away the trailer and 400 supporters threw a wild swamp celebration party. In the meantime, the chapter acquired another significant parcel of land at the Sharon Hollow preserve. Ten years ago it had purchased the first 20 acres to start this preserve, hoping to motivate a major adjacent land owner. The Conservancy's perseverance paid off this year when it bought the heart of the natural area, some 216 acres. The preserve's size increased tenfold to protect one of the richest botanical areas in burgeoning southeast Michigan. The chapter's newest preserve, Tamarack Swamp, was dedicated this year with a l7-acre purchase. This is a foothold in one of the last wetlands in the world harboring the endangered Mitchell's satyr butterfly, and it brings the total number of Michigan projects to 111 The Michigan Chapter continued its mission to share its expertise in the management of biodiversity on government-owned lands. This work included participating in a state game area management plan, the Eastern Upper Peninsula landscape ecology working group, the state Nongame Wildlife Citizen's Advisory Committee, and the U.S. Fish and Wildlife Recovery team for the Mitchell's satyr, and initiating the Michigan working group of Partners in Flight, a national migratory bird protection program. The chapter also established its first volunteer Science Advisory Committee, a collection of highly regarded scientists and planners, to help guide its science and stewardship program. The chapter enjoyed the near-complete removal of two aggressive non-native plant species from the OreIda Prairie preserve, plus the creation of presettlement vegetation maps to aid in preserve management. Volunteerism increased markedly over the year, most clearly evident in the tripling of both preserve work days and attendees The chapter held its ﬁrst work-weekend, in part assisting Sleep-ing Bear Dunes National Lakeshore employees to remove non-native shoreline plants. A volunteer events coordinator brought The Nature Conservancy's message to approximately 50,000 peo-ple through displays at coníerences and events. Pro bono help also came in the form of professional landscape photography. environmental consulting and printing services. A chapter ﬁve-year volunteer program plan was unveiled to better steer such work. Michigan fund raising efforts continued to be bolstered by the chapter's major donor club, the Great Lakes Society, which has now enrolled 9 percent of all Michigan members. This successful program supports nearly one-third of all operational funding. In June the governor of Michi-gan signed house bill no. 4719, which created a legislative committee to establish the state's ﬁrst biological diversity policy. This bill, the country's ﬁrst, made the state a national leader in the progressive management of its natural resources by taking into consideration a full range of organisms and their ecosystems.</t>
  </si>
  <si>
    <t>The South Carolina Chapter completed seven major land protection projects last year, totaling 5,847 acres. Among the significant plants and animals protected were the Florida gooseberry, dutchman's britches, lance-leaved and faded trillium, Webster's sala- mander, the bald eagle and the wood stork. Communities protected include longleaf pine ﬂat-woods and bottomland hard-woods. Thanks to the efforts of 16 dedicated researchers and cooperation between the Conservancy and Clemson University, South Caroli-na Wildlife and Marine Resources Department (SCWMRD) and the U.S. Fish and Wildlife Service, 19 of the rarest species protected by the Conservancy in South Caroli-na were monitored. The Conservancy began planning for the Southern Appalachian protection initiative, a cooperative agreement with the SCWMRD and the U.S. Forest Service, which included inventory of parts of the Sumter National Forest. Cooperative efforts in the 350,000-acre ACE (Ashep-Combahee-Edisto) River Basin have resulted in the acquisition of two additional tracts to the ACE Basin National Wildlife Refuge. A grant of $700,000 was secured from the South Carolina Coastal Council through the National Oceanic and Atmospheric Administration. The funds were used to acquire Ashe and Beet Islands from the Conservancy for the National Estuarine Research Reserve System. The chapter is nearing completion of its ACE Basin strategic plan and will hire a project manager to direct an on-site satellite ofﬁce. To date, the Conservancy has protected 18,464 acres within the basin. The ACE Basin Task Force, comprised of The Nature Conservancy, the U.S. Fish and Wildlife Service, the South Carolina Wildlife and Marine Resources Department, Ducks Unlimited and private landowners, received the 1991l Conservationist of the Year Award from the South Carolina Wildlife Federation. In addition, the Mary Flagler Cary Charitable Trust donated $200,000 to the Conservancy for work in the ACE Basin. This is the second grant from the Cary Trust--the ﬁrst was $250,000 in 1989. The National Fish and Wildlife Foundation matched a total of $50,000 for the ACE Basin biological inventory. The money capped off our $2 million capital campaign. Plans began for trustee and nature photographer Tom Blagden's magnificent book South Carolina's Wetland Wilderness: The ACE Basin. The book was published with a donation of $50,000 from Fuji Photo Film, U.SA., Inc., and the help of Westcliffe Publishing Company of Englewood, Colorado. The book will promote appreciation of the area and will raise funds for further protection efforts. The chapter held its ﬁrst movie premiere for "Prince of Tides," which featured many breathtaking shots of the state's beautiful Low-country. The premiere attracted almost 400 people and generated more than $13,000 as well as a signiﬁcant amount of publicity. The reception following the movie was ﬁnanced by eight corporate sponsors, including NCNB National Bank of South Carolina, SCANA Corporation, Southern Bell, Colonial Life &amp; Accident Insurance Company, M. Craig &amp; Company, Richtex Corporation, Union Camp Corporation and Fisher Communications, Inc. In March, the chapter's staﬂ, board members and volunteers answered the telephones for the state's Educational Television Network's fund-raising telethon, getting the Conservancy name and message to the network's large audience.</t>
  </si>
  <si>
    <t>saving more than money</t>
  </si>
  <si>
    <t xml:space="preserve">WHEN DON MCGRATH approached The Nature Conservancy of California last fall, he knew his idea was worth a million bucks. McGrath, president of Bank of the West, created a special "Conservation Checking Account" with a $7 service fee, the same amount charged for the bank's existing checking account with one important addition: hall of the fee helps fund Conservancy projects in Northern California and the environment," he says. MCGrath understands the regional environmental concerns of his customers. "Northern Californians have a vested interest in keeping this area special," he says. "We've got the mountains and the ocean. l've got (two kids of my own know people care about protecting all this for their children." Now they can do so each month, at no extra cost. . To date, the conservation account concept has brought in nearly 8,500 new accounts, generating more than S27,000 per month for the Conservancy. McGrath believes the partnership could yield in excess of $l million annually for the Conservancy, significantly boosting the call each month, at no extra cost. Preserve. To date, the conservation account concept has brought in nearly 8,500 new accounts, generating more than S27,000 per month for the Conservancy. McGrath believes the partnership could yield in excess of $l million annually for the Conservancy, significantly boosting the California chapter's $4 million budget. McGrath became involved with the conservancy's six years ago while ﬂy-ﬁshing in ldaho. He was impressed by the Conservancy's businesslike approach, and thought a joint venture would be ideal. "This account is truly innovative because it lets us form a partnership with what I see as a very responsible organization that's doing really wonderful things for California and the environment," he says. The bank's employees care deeply about fostering a conservation ethic in each of its 99 branches. In November 1991, Bank of the West employees were among some 600 business people who traded their briefcases for shovels to help restore native species at the 100-acre "Lost Slough," part of the Cosumnes River Preserve. To encourage bank employees to embrace their union with the Conservancy, Steve McCormick, executive director of the California program, offered a trip to Santa Cruz Island, one of the Conservancy's oldest and most beautiful preserves, to the ﬁve bank managers who brought in the most new conservation accounts. Bank of the West's "green" image is clearly striking the right notes with both employees and customers. The bank now offers checks made from recycled paper as well as sweatshirts bearing g the original wildlife artwork commissioned for the account. Sales of both the sweatshirts and checks beneﬁt the Conservancy. Twenty existing preserves in Northern California will beneﬁt from the alliance, including Elkhorn Slough, near Monterey; Ring Mountain, in Marin County; and the Cosumnes River Preserve, near Sacramento. McCormick says, "I'm thrilled about this partnership. It should serve as a model for other corporations to adopt programs that are as impressive and enduring as this one" </t>
  </si>
  <si>
    <t>dan martin: MacArthur's catalyst for change</t>
  </si>
  <si>
    <t>SINCE 1981, THE NATURE CONSERVANCY has received more than $10 million in grants from the John D. and Catherine T. MacArthur Foundation. The Conservancy is the foundation's largest grant in the environmental ﬁeld, with the one exception of the World Resources Institute, which the foundation established. "This fact should serve as an index of the foundation's conﬁdence in the Conservancy," says Dr. Dan M. Martin, director of MacArthur's World Environment and Resources Program. The Conservancy, in turn, has a great deal of conﬁdence in MacArthur, which has been an active advocate of many Conservancy initiatives. Martin has been at times mentor, catalyst and midwife to many Conservancy programs since joining MacArthur in 1986. There he has led the foundation's environment program--focusing attention on the mounting issue of biodiversity loss--and developed its international population program. The Conservancy's Latin America program was one of the prime vehicles for the early stages of MacArthur's work to stem biodiversity loss in tropical areas. The interchange that sprung up between the two organizations helped to "channel the foundation's energies," says Martin. "l's been a healthy, mutual level early supporter of the Conservancy's Paciﬁc program. As Martin points out, the conservation movement is still young in places like Melanesia and Indonesia and can beneﬁt from the Conservancy's experience. "The Conservancy's inﬂuence would indeed be limited if it didn't pursue a path of global expansion," says Martin. "I'm glad to see it taking on these challenges." Martin highlights the Hawaii program as an example of a particularly comprehensive approach for the Conservancy. "They're looking at many aspects of conservation-alien species invasion and land-use planning--not just straight protection," says Martin. "This broad approach is the wave of the future." A few years ago, the foundation helped launch the Conservancy's Japan program, a means of outreach to Japan's private sector. "There's tremendous leverage to be gained for the environmental movement from attracting Japanese philanthropy," says Martin. In the spring of 1992, Martin accompanied a Conservancy group visiting Japan to underscore the foundation's support of partnerships between Japanese corporations and conservation programs. Martin, who's been asked to advise the new Nature Conservation Fund of KEIDANREN, Japan's Federation of Economic Organizations, has also been an important link for the Conservancy with the group. "KEIDANREN has the potential to become extraordinarily inﬂuential in conservation, he says. A few years ago, Martin visited Gray Ranch, the Conservancy's largest preserve, located in southwestern new Mexico Macarthur had made a special grant to Gray Ranch, even though it fell beyond the boundaries of the foundation's environment program. "l was truly impressed with the operation there and with the Conservancy's new thinking about large-scale ecosystem management," says Martin in recounting one of his most memorable journeys with the Conservancy. "But, then again, it's all been inspiring."</t>
  </si>
  <si>
    <t xml:space="preserve">The past year was, unfortunately, one of the roughest periods in Maine's history. The recession was at its deepest, the state government lurched from bad budget crises to worse, and bankruptcies soared. Notwithstanding such dire conditions, the Maine Chapter continued to make impressive gains, thanks in large part to the unflagging support of its more than 12,000 member-households. Tangible progress was made in land protection, conservation planning and stewardship. The permanent protection of several of Maine's most precious natural lands was ensured last year. The Waterboro Barrens, a pitch pine and scrub oak forest in southwestern Maine that is the largest component of the chapter's  ongoing capital campaign, received added protection through the acquisition of an easement on an additional 142 acres of adjacent pine barrens. This brought the entire protected area to 1,242 acres. Also in southern Maine, on behalf of the Land for Maine's Future Board, the chapter negoti-ated two signiﬁcant additions to the Mount Agamenticus conservation area, which provides habitat for the endangered Blanding's Turtle. Other important properties protected or enhanced during the year included a 265-acre ribbed fen wetland community in north-ern Aroostook County (thanks to the generosity of the Huber Company) and a 12-acre island that provides habitat for an important mixed heron nesting colony. The chapter's Conservation Planning department was inaugurated last year. It was conceived as a key link between the land pro-tection and stewardship staff on the one hand, and the Conservancy and the Natural Heritage Program on the other. Conservation Planning's central objectives include identifying priority sites to be protected, evaluating the ecological signiﬁcance of all potential projects and researching the biological attributes of the state's rare species and unusual natural com-munities. Conservation Planning staff worked on an ecological inverntory of a western Maine township as well as a statewide inventory of outstanding examples of ﬂood-plain forest communities. They also collaborated with the Heritage Program and the U.S. Forest Service to identify likely areas for rare plants or outstanding examples of natural communities in the White Mountain National Forest. While stewardship work was carried out at most of the chapter's 86 preserves during the year, three innovative projects were especially noteworthy. First, stewardship staff conducted the chapter's ﬁrst prescribed burn at the Kennebunk Plains, in southern Maine. Thirty-ﬁve acres were burned to control woody growth and enhance grasshopper sparrow nest habitat. Second, staff inventoried and mapped vegetation communities at a new 1,100 acre preserve, the Waterboro Barrens. Finally, staff took to the air to monitor 31 restricted coastal and island properties to augment the chapter's ground-based monitoring program. Maine stewardship work continued to develop both in terms of the amount of work accomplished and the variety and sophistication of methods used </t>
  </si>
  <si>
    <t>williams: the force behind the tallgrass</t>
  </si>
  <si>
    <t>It MAY SEEM ODD, COming from the chief executive of a Fortune 500 company, but Joseph LH. Williams says he would like to be reincarnated as a professional naturalist. Even now, he sometimes surprises new acquaintances with his ability to discuss current issues in conservation biology or wildlife management. The clock is running out for nature," says the Oklahoma-born outdoorsman--he is a birder and ﬂy ﬁsherman. "We must all do what we can wherever we ﬁnd ourselves in life, and we must do it with some sense of urgency," he says. For Williams, who heads the Tulsa-based pipeline and telecommunications ﬁrm The williams Companies, Inc., that urgency has translated into action on behalf of The Nature Conservancy. A founder and former chairman of the Oklahoma Chapter, he has been the driving force behind the Conservancy's Tallgrass Prairie Preserve and recently became chairman of is national Board of Governors. "l grew up in Tulsa, still a small town in the 1930s, and on a family farm in rural South Carolina, where we moved when I was nine," he says. "I've seen so many habitats vanish. I had a real sense of loss as I grew into adulthood." In the mid-1980s, Williams joined with others to set aside a swatch of Oklahoma's tallgrass prairie as a preserve in the national park system. The effort failed, but Williams went on to help create the Oklahoma Chapter of the Conservancy, which in 1989 took a lead role in the purchase of the Barnard Ranch-the 30,000-acre cornerstone of the Tallgrass Prairie Preserve in Osage County. The project, a ﬂagship in the Conservancy's "Last Great Places" conservation program, will restore the natural interplay of ﬁre and grazing buffalo that once shaped more than 140 million acres of tallgrass prairie across the American heartland. Led by Williams, a fundraising campaign has already garnered more than half of its S15 million goal for the preserve, including a $750,000 trade-land gift from his ﬁrm. In describing his enthusiasm for the Conservancy, Williams stresses that the organization is "science-driven--a critical deﬁning characteristic that separates the Conservancy from the rest of the pack." He is especially excited about the Conservancy's emphasis on the need to foster both conservation compatible economic activity at "Last Great Places" sites. Rather than promoting the isolation of nature from man, the Conservancy is harmonizing nature's special needs with man's needs and activities," he says. "That is something that and other businessmen can support with enthusiasm."</t>
  </si>
  <si>
    <t>s the Conservancy enters a New phase emphasizing large landscape protection, it has learned that this work involves building relationships with the people in local communities affected by conservation efforts. In Montana there are two notable examples. Building on more than a decade of work along the Black-foot River corridor and the success of conservation easementS protecting more than 15,000 acres, the Conservancy has facilitated a new forum for partnerships. The Black-foot River Coordinating Council is composed of representatives of corporations such as Phelps-Dodge, Champion International, Louisiana Paciﬁc and ARCO, who have agreed to sit down with conservation interests, public resource agencies and local, private landowners to think about the blackfoot River in a larger context. The Nature Conservancy has also generated funds for computer modeling to identify and help protect key ecosystem links. During the past year the Conservancy worked on an unprecedented project with the dual goals of protecting important habitat and maintaining opportunities for people to live and work in the Greater Yellowstone area. The Yellowstone Lands Partnership was an attempt by the Conservancy to purchase 175,000 acres of Plum Creek Timber Company's lands in  southwestern Montana-the largest private holding in the Greater Yellowstone. These lands were of interest because of their exceptional biological values, and the chapter worked with local citizens to develop a positive conservation future for these lands rather than haphazard development. The potential purchase also included the company's local timber mill, which appeared likely to close within a few years due to lack of a sustainable timber supply. In cooperation with another local sawmill, the Conservancy offered to assist the Plum Creek mill to retool for value-added production, thus reducing the number of logs harvested while providing more stable jobs for the workers. Although Plum Creck sold these holdings to another timber company, the story didn't end there. The Conservancy acquired contingent options from the new owner, Big Sky Lumber, to buy 19,000 acres of the area's most important habitat. The outcome is still in question, but the process was invaluable , fostering unprecedented cooperation between the timber industry and conservation groups. The project generated strong community support across a wide political spectrum, with endorsements from the governor, other public ofﬁcials, the business community and conservationists. The ensuing community dialogue has helped to begin to address the issues of polarization around local resource issues and has begun to reshape the conservation agenda in the Greater Yellowstone area.</t>
  </si>
  <si>
    <t>adopting the slogan "We're  Saving a Place For You," The Nature Conservancy of Georgia branched out this year to open two satellite offices and successfully complete eight protection projects with an array of conservation partners. The Altamaha River Bioreserve office opened its doors in May to begin a massive two-year biological inventory along the river's 137- mile corridor. The Altamaha River in southeast Georgia winds through a complex network of swamps and marshes and boasts a tremendous diversity of habitats and species. The basin itself covers more than 970,000 acres and requires a team of scientists to perform the necessary on-ground field work. This labor-intensive survey work is coupled with sophisticated satellite imagery and aerial photography that helps identify areas of priority. Another enormous inventory project was initiated last year with the Department of Defense at the 285,000-acre Fort Stewart Military Reservation. Fort Stewart is one of the country's largest military bases and can play a leading role in the protection of Georgia's endangered coastal plain species, such as the red-cockaded woodpecker. Seven Conservancy employees were hired to oversee the inventory and work in cooperation with Army officials to develop management plans for the base. Inventive deals with a variety of landowners across the state resulted in the protection of an additional-1,000 acres this year. A 267-acre tract of the Ohoopee Dunes region was purchased from the Georgia- Carolina Boy Scout Council to preserve part of a 40,000 acre ancient river dune system. Two conservation easements were granted to The Nature Conservancy at Camp Meeting Rock, a fragile granite out-cropping in eastern Georgia. And a management agreement was signed with Bowater Company to protect an unusual area known as the "Sag Ponds." While all these projects were underway, the stewardship staff undertook an elaborate monitoring program at three preserves and conducted its first prescribed burn along 200 acres of Fifteenmile Creek. Back in the office, staff worked with Governor Zell Miller to pass a $20 million bond initiative to kick- off "Preservation 2000," a program designed to protect 100,000 acres of natural areas. The Nature Conservancy of Georgia also embarked on its first multi-media advertising campaign through the pro-bono support of Ad2/Atlanta. Ad2 designed public service print, television and radio advertisements and public relations materials to boost awareness and membership for The Nature Conservancy. Mike Mills of the popular rock group R.E.M. contributed his support and was featured in television and radio commercials.</t>
  </si>
  <si>
    <t>a sound investment</t>
  </si>
  <si>
    <t>two CONSERVATION MILESTONES OCCurred in June of 1992. The first was the United Nations Conference on Environment and Development in Rio de Janeiro. In the other, The Nature Conservancy was involved in the largest private donation of bank debt ever to benefit conservation in a single country. The preeminent international bank J.P. Morgan announced its donation of $ll.5 million in face value of Bolivian debt to the Conservancy and World Wildlife Fund (wWF) to protect two Bolivian national parks. Debt swaps, put simply, cancel a portion of a country's foreign debt in exchange for that country's investment in local conservation projects. The debt donated by Morgan will be converted at 24 cents on the dollar, yielding a total of S2.8 million for environmental protection at Amboro and Noel Kempff Mercado national parks. In its initial contacts with J.P. Morgan Vice President Richard Hedberg, the Conservancy had discussed a donation of $2.1 million in face value debt. In the end, however, the bank decided to make an even more substantial commitment to conservation efforts in Bolivia and donated its total holdings of Bolivian debt. For Morgan, it seemed a win-win situation. Says Rodney Wagner. head of emerging markets at Morgan, "lt furthers the goals of both conservationists, who want to see precious resources protected, and debtor nation governments, which want relief from debt and a stimulus for creating jobs and sustainable economic growth." the funds split between the Conservancy and WWE, will allow each organization to pursue complementary goals. The Conservancy's program will focus on on-the- ground conservation of biodiversity in two of Bolivia's critical protected areas, while WWF's efforts will target forest management and the institutional development of local conservation groups. The gift is a unique opportunity for Morgan to provide funding for environmental and wildlife projects," says Morgan Chairman Dennis Weatherstone. "Bolivia was involved early on in debt-for-nature swaps and has demonstrated a commitment to pursue environmental goals through the creation of national parks and other programs. In fact, it was in Bolivia, in 1987, that the first such Swap was done." The Conservancy and its Bolivian partner organization, Fundacion Amigos de la Naturaleza, are working together at both parks. Amboro comprises l.6 million acres and shelters 540 bird and 120 mammal species. Noel Kempff Mercado covers 1.7 million acres and provides critical habitat for several endangered species, including pampas deer, giant otter and black caiman.</t>
  </si>
  <si>
    <t>In the Asia/Pacific region-biologically one of the richest areas of the world-The Nature Conservancy is steadily expanding locally-based conservation efforts. Building on programs initiated in 1990 in Palau, Micronesia, and in 1991 in Indonesia, this year saw the addition of a third field office in Pohnpei, the Federated States of Micronesia. Planning also got parks are one-third larger than the entire state of Rhode Island. Considered the richest genetic storehouse in the world, Indonesia's tropical forests are home to more than l0 percent of the world's plant species, 12 percent of its bird and mammal species and 16 percent of its reptile and amphibian species. Working closely with government and non-government organizations, the Conservancy hopes to ensure the long-term conservation of these important parks through integrated conservation and sustainable development projects. community awareness and mobilization, and enhancement of park management. The Conservancy is also providing technical assistance to the Indonesian Institute of Sciences (LIPI) (or the establishment of a National Biodiversity Database. The database will inventory, catalog and disseminate information on the status, distribution, and biological and economic value of plants, animals and ecosystems throughout Indonesia-information urgently needed for land use planning and appropriate management of conservation areas throughout the country. In Palau, the Conservancy has built solid partnerships with the Bureau of Resources and Development and other government and non-government organizations--the key agencies in charge of most natural resource matters. Together, The Nature Conservancy and its partners have completed surveys identifying the locations and status of rare and endangered species including dugongs, saltwater crocodiles and hawksbill turtles, as well as several endemic fruit bats and forest birds. these species surveys and multi disciplinary inter-agency Rapid Ecological Assessments have provided the information needed to develop sound, area-wide conservation planning. This spring, the Palau Islands Bioreserve plan was approved as one of the Conservancy's "Last Great Places." The bioreserve encompasses the spectacular rain forest watershed complex of Ngeremeduu Bay and the Rock Islands, number one of the seven marine wonders of the world. work has begun on an integrated watershed management program for the Salupwuk rain forest. The area-wide Conservancy program aims to protect the entire upland forested watershed of Pohnpei and will be a valuable model for community education and conservation in other parts of the South Pacific. With the establishment of the Conservancy's office in Pohnpei,</t>
  </si>
  <si>
    <t>washington</t>
  </si>
  <si>
    <t>Cach winter, hundreds of bald eagles congregate on the snowy gravel bars and in the ﬁr and cottonwood trees along the swift-ﬂowing Skagit River in Washington's north cascade Mountains. Here they feast on spawned-out chum salmon that litter the river banks. At their peak in January, more than 450 eagles, like countless generations before them, will feed on spent salmon carcasses. On the Skagit, a unique system of preserves and partnerships-led by The Nature Conservancy's Washington Chapter--protects eagle habitat. The cooperation of private land owners, industry, government and private organizaMountains. Here they feast on spawned-out chum salmon that litter the river banks. At their peak in January, more than 450 eagles, like countless generations before them, will feed on spent salmon carcasses. On the Skagit, a unique system of preserves and partnerships led by The Nature Conservancy's Washington Chapter--protects eagle habitat. The cooperation of private land owners, industry, government and private organizations is exemplary, serving as a model of responsible conservation. In 1992, the Conservancy and its partners added two more River Bald Eagle Natural Area, which now includes 4,500 acres of protected land. Other important acquisitions in the state included additions to an eastern Washington grassland preserve and the Conservancy's ﬁrst purchase in the spectacular Yakima River Canyon. The canyon is home to the densest population of nesting raptors in the state and the endangered basalt daisy. As part of an ambitious ecosystem program in the Willapa Bay Watershed, the Conservancy also bought 59 acres as a key addition to the Niawiakum Riv-er preserve, which ﬂows into Willapa Bay, the cleanest large estuary on the West Coast. In partnership with a group of leading local citizens and major land owners incorporated as the Willapa Alliance, the Conservancy is focusing on sustainable economic development and ecosystem protection in the 680,000-acre water shed. The chapter also forged ahead with new partnerships with the U.S. Army and the U.S. Department of Energy in 1992. At the Army's Fort Lewis, the Conservancy is working on inventory and protection of rare species and natural communities. And in an unprecedented pact, the Conservancy and the Department of Energy agreed to work together to study rare species and native ecosystems at the Hanford Site, a former nuclear weapons facility.</t>
  </si>
  <si>
    <t>The Nature Conservancy began providing technical assistance to the Trustees of the $900 million Exxon Valdez oil spill settlement for restoration of the 11,000-square-mile affected area, one of the largest undeveloped marine ecosystems in the United States. The area supports migrating whales, Steller's sea lions, sea otters, brown bears, 3,000 bald eagles, more than 200 other species of birds numbering in the millions and the world's highest latitude temperate rainforest. The area also supports multi-million- dollar tourism and fishing industries. The Nature Conservancy, under cost-share agreements with the Trustees, produced a catalog of critical habitat identification model for creating partnerships and protection methods used by among private and public land the Conservancy and others and owners with differing management goals and economic needs. identify lands that require interim protection. Though not a Conservancy-designated "bioreserve," the oil-spill-affected area could be a began an accelerated effort to In 1867, Alaska was purchased from Russia by the United States, making the federal government the owner of all Alaska's 365 million acres. When Alaska became a state in 1959, the new state government could select 103 million acres for economic, community, recreation, habitat and other purposes. Much of the acreage has been transferred from federal to state ownership, and the final selections must be made by January 1994. Alaska's government contracted with The Nature Conservancy to research more than 6 million acres and help identify ecologically signiﬁcant plant and wildlife habitat for potential state ownership. On the Probilof lslands-home to more than 800,000 fur seals and North America's largest concentration of nesting sea birds- the Conservancy continued work with island leaders to balance economic development with environmental protection. This year, The Nature Conservancy, islanders and the Fish and Wildlife Service held environmental education day camps for children. The Nature Conservancy and private landowners began work on an ecotourism plan for achieving conservation, cultural, social and economic goals on several thousand acres north of Anchorage, where salmon streams attract brown bears from across 5,000 square miles. And 240 acres of signiﬁcant wetlands in southcentral Alaska were transferred by The Nature Conservancy to the Alaska Department of Fish and Game for potential inclusion in the state game refuge.</t>
  </si>
  <si>
    <t>This year the Connecticut Chapter laid out a blueprint of conservation activities for the years ahead while moving forward with vital land protection and research. The chapter completed its five-year strategic plan, which includes an ecosystem-scale preservation program to be announced in the coming year as well as a commitment to Conservancy "Parks in Peril" projects in Jamaica and Panama. the chapter also launched its Conservation Biology Research Program, giving re- searchers funding for up to three years to study critical problems in preserve management. This program got a b00st from Pfizer Inc of Groton, which made a three-year, S60,000 grant to be used for Conservation Biology. the chapter's small grants program, and the Ecological Community Classification being conducted in coordination with the state Department of Environmental Protection's Natural Resources Center. The chapter received a gift of 235 acres along the Eight Mile River in Lyme from Catherine and Elizabeth Fehrer. Now called the Pleasant Valley Preserve, the area takes the name given it by Lyme impressionist painters, including Oscar Fehrer, father of the two sisters A $50,000 contribution from the Newington-based Balf Company to the Connecticut Chapter is funding research and stewardship at Great Pond in Glastonbury. Balf also donated 75 acres around the pond to the town of Glastonbury. Jane and Endicott Davison of Lyme donated a 35-acre conservation easement on property on Lord Cove, adding to 28.25 acres of marchland they donated late 1990. The chapter also received a gift of 20. acres of upland forest in Kent from Vilm: Kurzer, bringing the chapter's Iron Mountain Preserve to 30: acres. In October 1991 the chapter resumed ownership and management of the SunnyVal- ley Preserve, which includes multiple parcels of land in New Milford and Bridgewater totaling approximately 1,900 acres. including natural areas, the 400-acre Sunny Valley Farm and two other working dairy alarms. In the chapter's first tax sale, it purchased three parcels of land on Canaan Mountain. This range in northwest Connecticut provides habitat for a variety of rare plants and animals, including the timber rattlesnake</t>
  </si>
  <si>
    <t>viginia</t>
  </si>
  <si>
    <t>This year the Virginia Chapter completed 16 landprotection projects, several of which were part of large landscape conservation initiatives. Appalachian Power Company donated a 90-acre tract of land at Bottom Creek Gorge in Montgomery County, expanding the preserve there to more than 1,700 acres. This rugged mountain land contains the state's second-highest waterfall and a virgin stand of Carolina hemlocks. Thanks to ongoing support from the National Fish &amp; Wildlife Foundation and the North American Wetlands Conservation Council, the chapter has expanded the North Landing River Refuge, located in Virginia Beach, to more than 6,000 acres. The marshes of the North Landing river contain four rare community types and serve as a vital part of the Atlantic Flyway. In southwestern Virginia, the chapter's work in the Clinch Valley Bioreserve, one of The Nature Conservancy's "Last Great Places, has led conservation efforts in this rural region. In a unique partnership with the U.S. Fish and Wildlife Service and local landowners, the Conservancy has fenced almost three miles of farm-land bordering the Clinch River and its tributaries. This "riparian restoration" program is designed to keep cattle out of the river, thus restoring native streambank vegetation. By working with the Cave Conservancy of the Virginias, the Virginia Cave Board and the Virginia Department of Conservation and Recreation, the chapter has developed a landowner Cave Registry Program and has already registered 13 biologically signiﬁcant caves. Last spring the chapter helped conduct a prescribed bum at the Narrows Preserve, spearheaded by the Jefferson National Forest, the Virginia Department of Forestry and the Virginia Division of Natural Heritage. This important management step is the culmination of more than six years of planning, training and research to begin restoration of the last population (four plants) of Peter's Mountain mallow. The chapter's stewardship assistant, Michelle St. Clair, has mobilized a team of ﬁeld volunteers who have created a 4-mile interpretive trail system at Bottom Creek Gorge Preserve. Additionally, volunteers improved trail systems at Fernbrook Preserve in Albemarle County and were instrumental in several river clean-ups across the state.</t>
  </si>
  <si>
    <t>it was a year of notable achievement for the Texas Chapter, where 355 projects resulted in more than 137,000 acres protected. The year's highlight was a $2 million pledge from Enron Corporation of Houston, the nation's largest natural gas company, to fund a new facility, the Enron Corporation Matagorda lsland Environmental Education and research center. The facility will provide graduate-level research facilities, college-level field courses, field trips for local groups and volunteer work weekends. another highlight of 1992 Another highlight of 1992 was the acquisition of Dolan Falls Preserve, a 19,000 acre ranch that is the site of the largest volume waterfall in Texas. Downstream from the confluence of spring-led Dolan Creek with the Devils River, Dolan Falls ﬂows at an average perennial rate of 160,000 gallons per minute. The Dolan Falls watershed provides a haven for several rare ﬁsh species and habitat for the endangered black- capped vireo. The preserve is on a key route for the northward dispersal of migratory birds as well. Ongoing developments in the Texas Hill Country Bioreserve were notable this year, as more than 9,600 acres of land are under contract from the Resolution Trust Corporation and $22 million for land acquisition was approved by the Austin City Council as part of the Balcones Canyonlands Conservation Plan. Another $29.5 million for land acquisition from other sources is pending approval. Seven federally endangered species are protected by this activity-five karst invertebrates and the black-capped vireo and golden-cheeked warbler. A cooperative project with the U.S. Fish and Wildlife Service protected another unique natural area in Texas. Sal del Rey is a 500-acre lake that yields 90-percent-pure salt deposits, and the habitat around the lake provides a home for the Texas tortoise, the indigo snake and the white-tailed hawk as well as roosting sites for sandhill cranes and other waterfowl. The acreage purchased by the Conservancy was sold to the U.S. Fish and Wildlife Service to be part of the Lower Rio Grande Valley National Wildlife Refuge, the service's number one land acquisition priority.</t>
  </si>
  <si>
    <t>At the end of this ﬁscal year, after more than two years of complex negotiations, The Nature Conservancy and the U.S. Fish and Wildlife Service were ﬁnally ready to sign a purchase announced in July-5,836 acres of land along the Marais des Cygnes River in Kansas. This deal established the state's fourth National Wildlife Refuge and its ﬁrst new one in 25 years. The refuge protects one of the state's richest concentrations of plants and animals. A 6-mile stretch of the river ﬂows through the refuge which, when added to the adjacent state wildlife area, totals 14 safeguarded miles. In addition to the natural communities and their interacting life and soils, this island of wilderness protects 31 species that are federal-or state-listed as threatened, endangered or in need of conservation. The refuge is a mecca for bird life, harboring 315 bird species, including 36 species of warblers alone. The ﬁve-year strategic plan of the Kansas Department of Wildlife &amp; Parks calls for acquisition of a stretch of Spring River, one of the state's richest rivers biologically. Landowner contact and negotiation by the Conservancy combined with ﬁeld survey data by KansasNatural Heritage Inventory provided critical support to the transaction. The 440 acres, including southeastern tallgrass prairie and a mile of the Spring River, fulﬁlls an important goal of Wildlife &amp; Parks. Major improvements on the Cheyenne Bottoms Preserve, the chapter's wetland of international importance, were completed: water wells, cattle guards, gates, fencing and control of musk thistle. These play important roles in a management strategy that considers grazing a key to recreating conditions likely during the days of the bison. The North American Wetlands Conservation Council approved a grant of $322,000 for potential expansion of our Cheyenne Bottoms Preserve. Kansas membership is up 26 percent over a year ago and 45 percent over two years ago, to 4,458. This three-year-old chapter, which has brought more than 11,000 acres under conservation protection, looks forward to a constituency that may be a signiﬁ- cant voice for conservation in Kansas.</t>
  </si>
  <si>
    <t>usaid helps parks and people</t>
  </si>
  <si>
    <t>tHE NATURECONSERVANCY'SPARTNERSHIP with the United States Agency for International Development (USAID) is helping to protect natural treasures in Latin America and the Caribbean while offering hope for thousands of the region's poor. "More and more we are helping other countries realize that the environment is a crucial and central component of economic develop-ment," says Jim Hester, chief of the Environment, Energy, and Science Division in USAID's Bureau for Latin America and the Caribbean. "A partnership with the Conservancy has been one of the best ways to achieve our goals." USAID, the branch of the federal government that manages U.S. foreign economic and humanitarian assistance programs in developing countries, has provided more than $35 million in grants in 12 countries to the Conservancy since 1987. Of that, $9.6 million has bolstered the "Parks in Peril" program, a monumental effort to rescue 200 critically threatened sites in Latin America and the Caribbean by the year 2000. By providing direct training and technical assistance, "Parks in Peril" strengthens the ability of Latin American and Caribbean conservationists to manage their own natural areas. A major component of the program is the involvement of local residents, many of them impoverished and dependent on the parks' natural resources for survival. "We like the fact that local people are encouraged to apply their considerable knowledge of the ecosystems," says Hester. "In turn, they learn to support themselves without destroying the parks natural resources." With USAID'S assistance, the Conservancy has been able to launch more than 15 new conservation initiatives in Latin America and the Caribbean. For example, grants have helped establish Jamaica's ﬁrst national park system and a conservation data center in Guatemala, which will help create 14 new preserves. USAID funds are also helping in the management of Peru's 5-million-acre Pacaya-Samiria National Reserve, an area the size of New Jersey located in the Amazon lowlands. All told, the Conservancy and USAID have been able to save more than 20 million acres of tropical forest in Latin America and the Carıbbean.</t>
  </si>
  <si>
    <t>Securing continued funding for the state's Preservation 2000 program, known as P-2000, was the Florida Chapter's highest priority during the past year. A S3 billion, ten-year initiative, P-2000 is the largest state land-acquisition program ever enacted in the nation. Each year, the legislature must approve the issuance of bonds totaling $300 million, and the June special legislative session brought another major victory for conservation. P-2000 won approval from the governor and legislature even while other spending bills were soundly defeated. The Florida Chapter played a central role in winning legislative support for P-2000, as it has throughout the program's three-year history. To date, P- 2000 has generated $900 million for land acquisition. P-2000 has stimulated unprecedented land-protection activity throughout the state. Two projects in particular illustrate the Conservancy's huge success in using P- 2000 funding to forge win-win partnerships between the public and private sectors. Seabranch, a 924-acre haven for imperiled scrub jays, gopher tortoises and West Indian manatees, was saved through an unprecedented four-way public-private partnership orchestrated by the Conservancy. located on the Intracoastal Waterway near Stewart, the property was owned by a subsidiary of Mobil Land Development Corporation and slated for conversion into residential housing. The Conservancy negotiated a bargain purchase of 19 million, securing $14 million from P-2000 and $5 million from the Martin County government In another innovative partnership, the Conservancy struck a deal between The Williams Companies, Inc., Hillsborough County and the state of Florida. The chapter negotiated a $16 million bargain purchase of the 4,885-aCre Balm Boyette tract. Sheltering numerous threatened species including the scrub jay, gopher tortoise, eastern indigo snake., Florida mouse, Florida golden aster and sand spikemoss, Balm Boyette also encompasses the headwaters of two streams. Just as Conservancy efforts have leveraged government funding for land acquisition, Florida stewardship initiatives have prompted widespread conservation action. In addition to caring for 30 preserves, the chapter reached agreements with various public agencies, ensuring that thousands of acres of govemment- owned land will receive appropriate biological management.</t>
  </si>
  <si>
    <t>in the country's least populated state, the Conservancy's new Wyoming outpost extended more roots into the arid soils. A 20-member board was established to enhance the staff's capabilities-which also increased to nine strong in the ﬁeld ofﬁce. The chapter developed a strategic plan to guide the long-term efforts of both staff and trustees over the next eight years. The plan emphasizes working cooperatively with the people of Wyoming to demonstrate that conservation and sustainable economic activities can be compatible. The Wyoming program was able to fundraise in excess of $1 million for projects, operations and stewardship. Membership increased 50 percent, to 1,840 members. The Founder's Program was expanded to include 63 donors who have committed$10,000 or more to help launch the relatively new ofﬁce. The expanded level of support from new staﬂ, trustees and members allowed for signiﬁcant progress on conservation priorities. An option to purchase an additional 2,900 acres at the Tensleep Preserve was exercised, bringing the preserve to 14,100 acres. A similar option to purchase 1,120 acres on the Sweetwater River Project was exercised, bringing that total to 4,500 acres. Two conservation easements within the Yellowstone ecosystem were completed on 1,505 acres, protecting important riparian areas. In cooperative projects with the government, the chapter completed an additional exchange of 1,200 acres with the Bureau of Land Management to protect important winter range for bighorn sheep within Yellowstone. Also within Yellowstone, 2,200 acres on top of Carter Mountain were successfully optioned for a land exchange with the bureau. These land exchanges are popular in Wyoming because there is no net gain in federal ownership of land. When the chapter transferred its 1,870 acre preserve to the U.S. Fish and Wildlife Service for management, a new national wildlife refuge was established at Mortenson Lake to protect the federally listed Wyoming Toad. A critical 10-acre in holding within the Jackson Hole's National Elk Refuge was also purchased for eventual transfer to the Fish and Wildlife Service, completing protection within that national wildlife refuge.</t>
  </si>
  <si>
    <t>Continuing its emphasis on protection in the Great Plains Flyway, the Nebraska Chapter completed three projects aimed at maintaining habitat for migratory water birds. The ﬁrst, a 647-acre tract in Hall County in the "big bend" of the Platte River, will provide critical roosting and feeding habitat for sandhill cranes. The property has a mile of river frontage on both the south and middle channels of the Platte. The south channel is also important for its large and diverse population of fresh-water mussels, which were recognized this year as a game species with closed seasons and harvest limitations to prevent commercial exploitation. The Conservancy's holding comprises four different roost sites along the 75-mile stretch of river and encompass more than 1,750 acres. The second acquisition is a 174-acre tract in Fillmore County in the Rainwater Basin of south-central Nebraska. This is the third completed project in this critical wetland area. The site was transferred at cost to the Nebraska Game &amp; Parks Commission and wiill be administered as the Marsh Hawk Wildlife Management Area. The third project, a 571-acre tract in Scotts Bluff County, was a cooperative effort among the Conservancy, the western Nebraska chapters of Ducks Unlimited and Pheasants Forever, and the Western Nebraska Retriever Club. Surplus irrigated cropland will provide a buffer for the wildlife area. The staff of the Nebraska Natural Heritage Program recommended seven sites for protection under the Nebraska Natural Areas Register, a cooperative program of the Conservancy and the Nebraska Game &amp; Parks Commission. An education outreach facility was constructed at the Niobrara Valley Preserve to provide temporary housing for science teachers and students on ﬁeld trips, summer employees and researchers. The complex includes a visitor center and two 10-person bunkhouses. Science educators throughout the state are working to develop curricula for use with grade school, high school and college students. The Conservancy is represented on the National Park Service's Scenic River advisory committee for the Niobrara, Nebraska's only federally designated scenic river. 50</t>
  </si>
  <si>
    <t>This year the Rhode Island Field ofﬁce made great strides, both in its three-year-old state program and in the ﬁrst full year of its new bioreserve program on Block Island. The Rhode Island ofﬁce completed 25 projects totaling more than 1,000 acres. With a small staff managing programs on both Block Island and the mainland, this number of projects was very high, even by Conservancy standards. This year, through cooperative eﬂorts with the State Department of Environmental Manage-ment, The Champlin Foundations and local municipal groups, the chapter helped to preserve the 81-acre Gray Craig Estate in Middle-town, a 23-acre wetland at Factory Pond in South Kingstown and the 142-acre Place Farm in Coventry. Protection of the Place Farm provided a critical link in a system of walking trails that could eventually traverse the state from north to south. Our "Last Great Places" conservation plan for Block Island was nationally approved, and two full-time staff are now in place on the island to handle the growing requests for information, the expanding protection agenda, the continuing work with numerous partnerships and the increase in both educational and fund-raising efforts. Staff and interns worked with several local, municipal and citizens groups to provide daily nature walks, weekly articles in the Block Island newspaper, a series of lectures and other special events. The Greenway system of trails connecting the island's open space was expanded and continues to be a popular spot for residents and visitors alike. Support has increased dramatically this year as the chapter has been able to reach out to more corporations, foundations and individuals. Rhode Island membership has grown this year from 2,900 to 3,400. And the chapter began an exciting corporate challenge program, which was given a great start by the Providence Journal Company with a challenge grant of $20.000. The upcoming year promises to be even more fruitful, as more Rhode Islanders are learning about the Conservancy and are eager to help it protect more land throughout the state.</t>
  </si>
  <si>
    <t xml:space="preserve">The Wisconsin chapter protected 1,772 acres last year, bringing the total protected acreage to 48,017 across the state. The chapter's newest and largest project, Quincy Bluff and Wetlands, continued to be a focus of attention this year. Nearly 1,800 acres of this bluff and wet-lands complex are currently in conservation ownership or voluntary protection by private landowners. Located in the Central Sands Natural Division of Wisconsin, Quincy Bluff and the surrounding wetlands comprise a natural area of unique value. Not only is it a prime example of pre settlement landscape, but the sedge meadow, shrubby wetlands, northern dry forest and northern wet forest provide habitat for rare plants and animals. This year the Wisconsin Department of Natural Resources has agreed to work in cooperation with the Conservancy to further enhance the protection efforts at this surviving remnant of original Wisconsin wilderness. Already, the department has conducted a feasibility study, and the Governor approved a 10,500 acre preserve design. The chapter will now be working as partners in the protection and management of this landscape-scale natural area project. Another exciting partnership success took place at the Lulu Lake Preserve. In a gesture of corporate responsibility, Baxter Healthcare Corporation sold a valuable 376-acre tract to the Wisconsin Chapter to be added to this southeastern preserve. The preserve is a wetland ecosystem comprised of a diverse assemblage of intact and interacting natural communities, including the globally threatened oak savannah. Because of the full complement of wetland types found there, the site has been referred to as a "wetlands textbook." The Conservancy has had a relationship with Baxter since the 1980's, when Baxter signed a perpetual management agreement to guarantee the tract's protection. This year when Baxter decided to sell its holdings, it wanted to continue its support of the Conservancy's mission through the sale of this environmentally signiﬁcant land. Acquisition of the Baxter land, the largest natural tract in the watershed, is a major step towards the ultimate protection goal of 2,500 acres. </t>
  </si>
  <si>
    <t>The California regional Office has launched a comprehensive examination of the state's ten biogeographic provinces (the major landscape divisions of the state) to identify large, biologically rich, fully functioning landscape systems. The office has identified several high-priority areas where, working with partners, it is developing plans to achieve the most effective conservation, including ways to accommodate compatibly designed land-use activities. Major milestones in protecting whole natural systems this year include the Sacramento River Project, where 21,625 acres along 100 miles of the river are now protected. The project involves numerous partners and some unusual features, including the purchase of riverside walnut and almond orchards that the Conservancy will manage, using income from the harvest to finance restoration of riparian forests and seasonal wetlands. This project protects habitat for endangered species including the bald eagle, western yellow-billed cuckoo and chinook salmon. At the Cosumnes River Water shed Project, the Conservancy and its partners are protecting and restoring riparian forest and fresh-water marsh for sandhill cranes and other migratory waterfowl and encouraging compatible agri- cultural uses, including grazing and farming. The November "Come Raise a Forest" event brought nearly 500 volunteers from San Francisco Bay area corporations to the preserve on one day to plant 70 acres. Also in the Central Valley, the Conservancy is studying the feasibility of converting some of the state's extensive rice-growing acreage to temporary winter wetlands for the more than 3 million migratory waterfowl that use the area. Rice growers, water districts and other environmental groups have joined us to test a pilot project during the winter of 1993. At the Santa Margarita River in southern California, a grant of the Conservancy and more than $1l million from the state's new Environmental Enhancement Fund enabled the Conservancy to help protect high priority areas, maintaining g wildlife priority areas, maintaining wildlife Finally, a 23,000-acre addition has brought the Carrizo Plain Natural Area in southern California to 180,000 acres of protected expanse sheltering several endangered species</t>
  </si>
  <si>
    <t>partnerships played a major role I in the New Hampshire Chapter's land protection and stewardship programs this year. The City of Concord's Fire and Public Works Departments assisted the chapter in its ﬁrst prescribed burn at the Concord Pine Barrens. This is one of the most endangered natural communities in the state and provides habitat for the only remaining population of the Karner blue butterﬂy in New England. Fire has historically played an important role in creating open spaces in the area, perpetuating the diversity of existing species. Also in Concord, 28 acres of critical Karner blue habitat in the pine barrens was set aside as a National Wildlife Refuge in the midst of a major development project. Long negotiations between the city, the developer, the Conservancy and the U.S. Fish and Wildlife Service demonstrated that economic development and environmental protection can coexist. Chapter volunteers and state employees from across the state worked long and hard to help construct the ﬁrst ever bat gate in New Hampshire. At Mascot Mine in Gorham, bat-gate specialist Roy Powers designed a network of steel bars spanning the width of two mining shafts to prevent 2 human entry during the bats' crucial winter hibernation period Five species winter in the mine, including the state's only known population of the rare small-footed myotis. The donation of a 10-acre easement from Mrs. Edith Taylor in Plainﬁeld and the Upper Valley Land Trust helped the chapter protect 1l rare plants along the Connecticut River Valley. In addition, the Litchﬁeld School District joined the Conservancy in a management agreement to help protect Grassy Pond, a southern New England inland basin marsh. The chapter also assisted the Audubon Society of New Hampshire in its efforts to protect eagles on the sea-coast. The chapter stepped into the future with a $50,000 grant from Wheelabrator Environmental Systems, a leading corporate associate, to help expand land protection efforts in the coming year. The Pequawket Foundation Public Service Company of</t>
  </si>
  <si>
    <t>Building conservation partnerships was a cornerstone of the Illinois Chapter's program over the past year. Working with public agencies, foundations, corporations and other organizations, the chapter set a new pace in land protection, protecting 3,726 acres statewide. A 1 million lead gift from the Spencer T. and Ann W. Olin Foundation launched the Cache River Bioreserve, a public-private venture to protect 60,000 acres of unique swamps and bottomland forest. The Conservancy and its partners reached the halfway mark of this effort in 1992 with 30,000 acres protected The chapter planted 1,260 acres of native hardwood forest at the Cache, with help from local Boy Scouts who have collected ﬁve tons of acorns over the past three years. Another focus for Illinois this year was planning for economic development in concert with conservation. A cooperative project with Southern Illinois University, funded by the Ford Foundation, will result in models for economic development compatible with conservation. At the Indian Boundary Prairies, the chapter is working with the local community to protect additional prairie remnants while promoting tourism and negotiating alternative sites for development projects. Illinois Volunteer Stewardship Network continues to lead the nation in innovative land management-4,800 Network volunteers are now restoring 16,209 acres statewide. In 1992, volunteers devoted more than 40,000 hours to propagating native plants, monitoring rare butterﬂies and restoring signiﬁcant natural communities. With a grant from the Bielfeldt Foundation and in partnership with the Peoria Park District, the chapter initiated "Peoria Wilds," a project to restore thousands of acres of Peoria's parklands. Illinois is also moving ahead with innovative science programs. For instance, the chapter initiated a study to provide state-of-the-art information on restoring habitat for neotropical migrant birds. And ﬁnally, on the educational front, the chapter launched a new outreach program to bring inner-city Chicago children out to the pre-serves, and with the support of the Bersted Foundation and others, established "Prairie University, " a catalog of adult education opportunities in conservation.</t>
  </si>
  <si>
    <t>Louisiana has tackled a variety of projects in the past year, ranging from completing management agreements on 390 acres of National Forest in Kisatchie to forming partnerships in ecosystem protection efforts. Perhaps the chapter's most exciting project is protecting one of North America's greatest natural wonders. The Mississippi River Delta Forest has shaped this country's cultural heritage and is one of the last strongholds of biological diversity. The forested wetlands host a delicate ecological system of plants, animals, air and water. The Louisiana Chapter has great hope for the future of these wetlands. Companies like Entergy. an investor-owned electric energy company, and Freeport-McMoRan Inc., a New Orleans- based natural resource company, have actively participated in the plan to promote further awareness and research for Delta forest. Entergy has participated in the creation of a video aimed at increasing public awareness of the region. "Big Woods," in its display of extensive wildlife and rich landscape, calls to mind childhood memories of ﬁshing, bird-watching and hiking. At the same time, it reafﬁrms the importance of preservation. Freeport-McMoRan has taken another approach. Over the next four years it will donate $200,000 to be used in the development of a Geographic Information System (GIS). GIS is a computer system designed speciﬁcally for the Mississippi River's forested wetlands. By allowing researchers a look at a variety of data that has been layered geographically, the system will play a tremendous role in effective planning for restoration. The GIS will compile data from a variety of sources that detail the area's ecology and economy. Facts like land ownership, hydrology. water quality, socioeconomic data, and the locations of roads, Streams, rare and endangered species and unique habitats will be carefully obtained and organized. The GIS allows for informed management decisions based on the future of the entire region. It wisely takes into account the effects of certain actions on speciﬁc areas and on the region as a whole.</t>
  </si>
  <si>
    <t>conservancy achievements last year in Minnesota were many and varied. In accordance with the adopted 10-year strategic plan, the chapter evaluated landscapes critical for the protection of biodiversity in Minnesota and prioritized them based on sci-entiﬁc and programmatic criteria. This is an important ﬁrst step in the chapter's effort to protect entire ecosystems, Negotiations were completed that brought most of the 4,000 acre tettegouche state park expansion into public ownership. located on lake superiors North Shore, this crown jewel of the state park system, now close to 9,000 acres in size, was established through efforts of the Conservancy in 1979. As a continuation of our efforts in the Cannon River Watershed, we worked with people in the community and at all levels of government to achieve passage of legislation doubling the size of Nerstrand Big Woods State Park. Meetings of the Agriculture Environment Forum were initiated to bring together diverse interests in the northern tallgrass prairie for the purpose of solving agricultural and environmental issues in that ecosystem. The Minnesota Chapter purchased 22 parcels totaling more than 2,000 acres, adding to the state's reservoir of biologically diverse land. Many of these will be transferred to other land managers. Several, however, will remain in the Conservancy's preserve system. The largest of these was an addition to Red Rock Prairie Preserve, which protects the federally threatened prairie bush clover. Thirty prescribed burns were conducted on nearly 2,400 acres of prairie, and thanks to generosity of members to the chapter's annual Landmark Appeal, the stewardship team also located, mapped and capped abandoned wells on Conservancy properties. Membership in Minnesota increased by nearly 1,500 this year. The volunteer program continued to grow, and volunteers donated more than 5,800 hours working on preserves, in the ofﬁce and at various events. Their involvement provides the chapter with an estimated $62,323 in services. All in all, it was a banner year.</t>
  </si>
  <si>
    <t>This year the Pennsylvania Chapter protected 3,700 acres of land, including 390 acres at Two Mile Run in the Poconos. This area includes an ancient spruce forest and one of the state's largest wetlands systems, and it provides habitat for osprey, black bear and rare wildﬂowers. Two Mile Run is part of the Pocono Project, which opened a local ofﬁce to continue building relationships with area landowners, businesses and government. Also this year the chapter created the l63-acre Chrome Serpentine Barrens Preserve, a unique prairie-savannah habitat that harbors the rare serpentine aster. Stewardship staff launched a controlled burning project to rejuvenate the preserve's ﬁre-dependent plant species. The serpentine barrens, one of the state's rarest natural communities, joined the Pocono Project as the second Pennsylvaniaecosystem protection effort designated as part of the Conservancy's "Last Great Places" campaign. The chapter collaborated with several conservation organizations and the Pennsylvania State Game Commission to protect 1,912 acres of critical wetlands complex at Lehigh Pond and Marshes. This area, which supports a rich variety of wildlie and waterfowl, adds to nearly 40,000 contiguous acres of state game and parkland. The Conservancy achieved great progress with the ambitious Campaign for the Delaware. This unparalleled four-state effort seeks to protect 150 of the most ecologically signiﬁcant natural areas remaining within the Delaware River watershed by raising $15 million in private funds by 1995. By the end of Fiscal Year 1992, Pennsylvania had raised nearly S2.5 million, including leading corporate gifts of $500,000 from Smith Kline Beecham and $225,000 from Berwind Corporation. The William Penn Foundation helped launch the campaign with an unprecedented gift of $1 million for land acquisition. The Pennsylvania Natural Diversity Inventory made strides in a state-wide, county-by-county survey of rare and endangered species and natural communities. Inventories have been completed in eight counties, making progress toward the goal of surveying all 56 counties by the year 2000</t>
  </si>
  <si>
    <t>tennesse</t>
  </si>
  <si>
    <t>Across the volunteer state, the Tennessee Field Ofﬁce and its 6,300 members elevated the Conservancy's protected area achievements to more than 53,200 acres. Planning three new landscape initiatives, completing ﬁve priority acquisitions and managing both private and public lands were accomplished in 1992. Scientists, hired through an innovative National Forest and Conservancy partnership, fueled conservation planning by cataloging biodiversity in the Southern Appalachian mountains. A primary force in the success of this partnership was a challenge grant of $50,000 to encourage cooperative efforts in the area. Conservation planning was also directed toward the unrivaled freshwater fauna of select tributaries in the Tennessee River system. The state's western rivers, direct feeders to the Mississippi River and the last great vestiges of bottomland hardwood forests, were the subject of corridor planning. A three-way partnership involving a private group and a local government moved to fund the ﬁrst study along the Wolf River near Memphis. Well-laid plans became conservation actions in the Nashville Basin when three properties were acquired and a fourth optioned at Couchville Cedar Glade. The tracts, secured in part by a leadership gift of approximately $200,000 from American Airlines and its employees, is home to the Federal Register's ﬁrst endangered plant, the Tennessee Coneﬂower. A purchase at 33 percent of fair-market value and an alliance with local government protected 32 watershed acres at Radnor Lake, an urban natural area. Thirty-four acres of bottomland, purchased at auction, now provide buffer to pristine oxbow lakes in a National Wildlife Refuge situated in the Mississippi River's longest unchanneled the Hatchie. Basic ﬁeld inventories initiated management planning on three Defense installations. Agencies, including the Fish and Wildlife Service, matched Conservancy resources to research ﬁre and other newly developed management tools for use on preserves. Corporate support for Tennessee's Conservancy projects rose by 210 percent, and individual support also pushed state ﬁeld ofﬁce capability to a new level.</t>
  </si>
  <si>
    <t>The Massachusetts ofﬁce celebrated its 30th anniversary in 1992, which proved to be more than a landmark year-it was a banner year. The chapter completed 80 percent more land protection projects than the previous year. In the process, the number of ACORN contributors tripled to 800. The addition of new staff expanded the Conservancy's presence in key areas of the state, crowded its old ofﬁce space and forced it to move to a new location. But numbers don't fully tell the story. A family's generosity, the collective action of a local community, partnerships with other organizations, major research projects: These tell the story. in December the edwin Woods family gave The Nature Conservancy a conservation restriction on 550 acres of unspoiled land on Martha's Vineyard, establishing the Frances Newhall Woods Nature and Wildlife Preserve. One of the most signiﬁcant conservation gifts in Massachusetts' history, the land encompasses a tremendous diversity of natural communities. Together with Katama Plains Pre-serve, the Woods' property provides a base for the Conservancy's sandsplain restoration efforts on the Vineyard and Nantucket. In the Berkshires, years of work culminated with the acquisition of key properties in the Schenob Brook watershed. The 650-acre Schenob Brook Preserve harbors the highest concentration of endangered species in Massachusets. More than 41 state-listed species were protected through the combined efforts of The Nature Conservancy, Sweet Water Trust and the local community. Natural ﬂuctuations in the ground water level of coastal ponds in Plymouth and Cape Cod give ponds in Plymouth and Cape Cod give community of ﬂowering plants; however, increased water demands on the Cape threaten the shoreline species around these ponds. As a result, the Massachusetts Field Ofﬁce launched a multi-disciplinary study to identify factors that affect these species and to model the dynamics of the water source that supports both people and endangered species in the area.</t>
  </si>
  <si>
    <t>home to 40 percent of birds and 31 percent of  the plants on the U.S. Endangered Species List, the Hawaiian islands face conservation challenges that no organization can tackle alone. In 1992, the Hawaii program was clearly focused on developing partnerships that encourage conservation statewide. to alert the nation about Hawaii's crisis, the Hawaii pro-gram issued a report with the U.S. Fish and Wildlife Service and the state Department of Land and Natural Resources that included a ten-point plan designed to increase partnerships and reverse the extinction trend. In response, Governor John Waihee proposed funding for seven of the action items, the state legislature approved more than $4 million in funding, and Hawaii's Congressional delegation increased funding by more than $4 million and passed two pieces of landmark conservation legislation. Hawaii staff also worked close- manage more than 100,000 acres ly with more than 20 other organizations to develop a plan to halt the flow of non-native pest species into Hawaii--pests that are posing serious threats to Hawaii's economy and to the survival of its native plants and animals. Three Conservancy projects received funding under the state Natural Area Partnership program. this program provides $2 in state funds to every $l of private funds to landowners who permanently dedicate their prime natural areas to protection. These funded projects, totaling nearly 8,000 acres on three islands, include rain forests that are major sources of fresh water. Creating the largest private Land &amp;&amp; Pineapple pledged to grant the Conservancy a conservation easement for more than 8,600 acres of near-pristine habitat and watershed in West Maui. The Nature Conservancy also teamed up with six federal, state, county, and private landowners to form the East Maui Watershed Partnership. Together they will manage more than 100,000 acres of rain forests that provide more than 60 billion gallons of water each year.</t>
  </si>
  <si>
    <t>In the past ﬁscal year, the North Carolina Chapter made some major accomplishments with the help of partner organizations and its 16,000 members. The chapter celebrated its 15th anniversary by holding open houses at three preserves this spring. Thanks to the generosity of The Weaver Companies, Duke Engineering &amp; Services, Federal Paper Board Company, Inc., Riegelwood Operations and the Mary Duke Biddle Foundation, the open houses were free for all attendees. In other corporate partnerships, the Van Every Foundation continued its support of the chapter's communications program, while the SAS Institute, Inc. , became a new supporter of the landowner contact program. For the second year, the Chattooga Development Corporation's internationally renowned croquet tournament raised awareness and funds for the North Carolina Chapter. The protection department scored numerous victories this year. The North Carolina Chapter, in a joint venture with the Town of Nags Head, bought 390 acres of maritime forest from Resolution Trust Corporation. The tract became part of the North Carolina Chapter's Nags Head Woods Preserve. The chapter now protects 1,100 acres of this priceless maritime forest. Thanks to a grant from the U.S. Fish and Wildlife Foundation and some additional private support, the chapter initiated a study of neotropical migratory birds in the Roanoke River ﬂoodplain. In 1991, the Department of Defense contracted the North Carolina Chapter and the North Carolina Natural Heritage Program to survey 100,000 acres at Fort Bragg and Camp Mackall for endangered and threatened plant species. The staff has surveyed 60,000 acres to date and has made some noteworthy discoveries about the numerous natural areas and rare species found on the army holdings. Perhaps the year's greatest accomplishment was in the use of members' dollars. A full 91 percent of the funds expended by the chapter went towards protecting and managing natural areas.</t>
  </si>
  <si>
    <t>West Virginia celebrated a very successful year in land protection in 1992. The chapter gained an additional 3,700 acres in the Monongahela National Forest, adjacent to the Dolly Sods Wilderness Area, bringing the total protected acreage in West Virginia to nearly 32,000 acres. Dolly Sods supports spruce forest and upland heath barren habitats that harbor several state-rare plants and two globally rare animals. In early spring a ceremony was held on Blennerhassett Island to dedicate the Ohio River Islands National Wildlife Refuge. The 13 islands mark the state's ﬁrst National Wildlife Refuge; they include an extensive system of emergent habitats for migratory waterfowl. The refuge protects 30 species of freshwater mussels, including four state-rare species and one federally endangered species. Efforts are underway to purchase several more Ohio River Islands and include them in the wildlife refuge, which will be managed by the U.S. Fish and Wildlife Service. The chapter completed the purchase of lce Mountain and has passed the halfway point in completing the $300,000 fundraising campaign. This 12,000-year-old relic of the Ice Age supports two nationally rare plant habitats and an assemblage of rare plant species found growing together nowhere else on earth. In addition to these protection eﬂorts, the chapter is seeking conservation easements over critical wetlands in the eastern panhandle of the state and is protecting the most environmentally -sensitive and biologically signiﬁcant caves among the several thousand that exist in West Virginia. The chapter continues to work with the West Virginia Natural Heritage Program to identify the more than 225 high-quality sites needing protection. Within the eastern region., West Virginia has the highest number of identiﬁed rare species and habitats needing protection. With a full array of conservation opportunities and growing volunteer support, the future for the West Virginia Chapter has never been brighter.</t>
  </si>
  <si>
    <t>With the full participation of its board and staff, the ohio Chapter completed a comprehensive ﬁve-year strategic plan. Several new landscape-scale initiatives were identiﬁed through the science-driven planning process, including the Oak Openings Region, the Grand River and the western Lake Erie Marsh Region. The Big Darby Creek Water-shed Project, with more than 25 partners from agriculture, business, academia, and local, state and federal government agencies, made considerable progress in protecting this "Last Great Place." A group of farmers has formed a grass-roots organization called "Operation Future" to promote ly benign practices to other farmers in the watershed. Reforestation efforts were enhanced by the creation of a partnership between the Conservancy, a state agency and a federal agency, leading to the placement of a full-time forester for the watershed. Additional chapter protection projects encompassed several globally threatened communities: oak savannah at Kitty Todd Preserve tallgrass prairie at Huffman Prairie, cedar barrens at Edge of Appalachia mixed shrub swamp at Morgan Swamp. During the challenging economic times, support for the chapter came in a variety of forms. A family-operated printing business donated the full production costs of the chapter's Volunteer Newsletter. A woman donated her home after moving to a retirement community. A family donated the proceeds from a selective harvesting operation on their family woodlot to the Edge of Appalachia Endowment. A woman donated a 725-acre addition to the Edge of Appalachia Preserve. The Stewardship Volunteers contributed 3,100 work hours on 36 preserves totaling 10,49 acres. Members contributed more than $35,000 to the Global Priority Initiative to support Latin America Division projects in Mexico and the Dominican Republic as part of the chapter's annual operating budget. A close friend of the Conservancy made a "One Conservancy" gift of $4 million split between the International, National and Ohio Programs.</t>
  </si>
  <si>
    <t>The Conservancy's Vermont Chapter will celebrate completion of its $3.2 million "For Vermont" capital campaign at the end of December. The focus of this intensive campaign has been to greatly increase protection of the critical habitat for Vermont' rare and endangered plants, animals and natural communities. Special emphasis has been given to Vermont's shorelines and wetlands, with an international component to help protect the winter homes of many Vermont songbirds in tropical forest preserves. A major memorial gift from the family of the late Helen W. Buckner helped us create the Helen W. Buckner Memorial Preserve at Bald Mountain. Home to 4 species of rare animals, ll species of rare plants and 14 distinct community types, this spectacular preserve was featured in an article in Vermont Life magazine. The Vermont Chapter protected more than 7,477 acres in 14 parcels in 1992, with wetland protection remaining a high priority. Included in the 360 wetland acre protected was an extraordinary 236-acre marsh and ﬂoodplain forest, which will be added to the Missisquoi National Wildlife Refuge. In addition, a complicated project in the Lower Winooski River was Vermont's ﬁrst project with the North American Waterfowl Management Plan Joint Venture program. Peregrine falcons were the focus of protection efforts at Deer Leap, a nesting site with a highly successful ﬂedging record for this magniﬁcent bird. The chapter completed a preserve at Little Averill Lake (home to nesting loons) and protected one mile of undeveloped shoreline at Reading Pond, a 26-acre pond surrounded by 8,000 acres of Vermont State Fish and Wildlife land. The chapter was pleased to be instrumental in the completion of a community-driven state co-op project at beautiful Beaver Meadow in Stowe, Vermont, where the 2,967 acres protected included a portion of the Long Trail and a side trail.</t>
  </si>
  <si>
    <t>its miller time for the conservancy</t>
  </si>
  <si>
    <t>IN A MOVE UNDERS scORING its concern for the environment, Miller Brewing Company donated $l million to The Nature Conservancy for its "Last Great Places" initiative. Miller's contribution-one of the largest in its philanthropic history--will significantly help the Conservancy achieve large-scale ecosystem conservation of key sites in the United States. The company was impressed with the "Last Great Places" concept: protecting out-standing but threatened ecosystems while working to ensure viable economies. "I was overwhelmed by the great work The Nature Conservancy was doing," said Kathleen Ryan, Miller's vice president of corporate affairs and a member of the Conservancy since 1979. "Our support of such a monumental undertaking like 'Last Great Places' is truly an honor for Miller." In announcing the gilt, Miller Chairman and Chief Executive Officer Warren H. Dunn said, "This significant contribution to The Nature Conservancy embodies Miller Brewing Company's environmental commitment and philosophy The brewing giant traces its environmental concern back to 1855, when German immigrant Frederick Miller founded a brewery in Wisconsin's Menomonee River Valley. Miller's frugal approach to resources, at a time when they seemed limitless, gave rise to the company's present concern with recyclıng and other waste-reduction initiatives. Miller employees will launch a volunteer program to help with Conservancy projects in the states where Miller operates. As part of its local commitment, Miller's seven manufacturing plants are contributing $5,000 each to Conservancy chapters in California, Georgia, New York, North Carolina, Ohio, Texas and Wisconsin. In addition, Miller's national print advertising has heightened public awareness of "Last Great Places," which is critical to the program's success. "The Nature Conservancy's approach to preservation through cooperation between public and private interests makes good sense for business, private citizens and the environment," said Dunn. "Their vision for environmental protection is one we share."</t>
  </si>
  <si>
    <t>During FY 1992, the Fish Creek project in Indiana united the worlds of economics and conservation. The Indiana Chapter, along with federal, state and local agencies and organizations including the Conservancy's Ohio Chapter, is developing a plan for the largely agricultural land that borders Fish Creek's 100-square-mile watershed. That plan embraces non-confrontational solutions to protect 30 species of mussels and 29 species of ﬁsh, including ﬁve federally important mussels. The Nature Conservancy is actively involved in the public-private partnership in ﬁnding economically viable ways to reduce erosion and stream sedimentation, restore wetlands and reforest critical areas in the watershed. The work at Fish Creek will help the mussels and ﬁsh survive while providing valuable knowledge for other stream and wetland protection efforts in the state. Also in l992, the Indiana Chapter was once again an important link in the passage of legislation sensitive to the state's natural resources. The Indiana Heritage Trust, Senate Bill 387, passed with overwhelming bipartisan support in the General Assembly and was signed into law. The legislation is designed to generate public and private funds to acquire and care for natural areas, state forests, parks, ﬁsh and wildlife areas, outdoor recreational areas and historic sites. Indiana Heritage Trust contains a private matching component that the chapter is reviewing carefully as it plans for future ecosystem protection in Indiana. At year's end, the Indiana Chapter had completed 20 acquisitions projects. These projects span the state: wetlands and savannas in the north, forests in the central part of the state and ﬂatwoods and barrens to the south. In large part, these projects were made possible through funding from the S10 million Indiana Natural Heritage Protection Campaign, the $l million Waters of Life regional campaign and the help of many individuals, corporations and foundations.</t>
  </si>
  <si>
    <t>the Kentucky Field Ofﬁce had - a record year in 1992 with 15 land acquisitions. Two notable acquisitions were 2,500 acres of wetlands at Murphy's Pond and Pine Creek Barrens. Lying at the edge of the broad Obion Creek floodplain, Murphy's Pond is the best example of bald cypress swamps left in Kentucky. At least 16 rare plants and animals inhabit Murphy's Pond and the surrounding wetlands. In addition, the area plays host to a wide variety of plants and animals, making it important from the standpoint of overall biodiversity. Pine Creek Barrens is a unique prairie community that is home to at least eight rare and endangered plant species, including the globally endangered glade cress, known to exist only in two counties in Kentucky and nowhere else in the world. Pine Creek is also host to the state-endangered prairie Ladies'-Tresses Orchid. Typically, the beautiful preserve is blanketed with rare and unusual ﬂowers and herbs in the spring and summer. The Conserve Kentucky campaign got a big boost in late summer with the news of a $75,000 pledge by Brown-Forman Corporation, a Louisville-based distiller with diversiﬁed holdings including Hartmann Luggage and Lenox The chapter added eight new corporate supporters this year: Rudd Equipment Company, Louisville Gas &amp; Electric Company, Fashion Shop, Greenebaum Doll &amp; McDonald, Maker's Mark Distillery, Inc., Ronald R. Van Stockum, Jr., Toyota Tsusho America, Inc., and Willamette Industries, Inc. The chapter is especially proud of the following corporate donors, which have supported it for ﬁve years: Air Products &amp; Chemicals, Inc., Ashland Oil, Inc., Elf Atochem North America, Inc. , Brown-Forman Corp., Capital Holding Corp., Claiborne Farm, Farmers Bank &amp; Capital Trust, Geralds, Moloney &amp; Jones, Henry Vogt Machine Company, Humana, Inc., Kentucky Medical Insurance, Texas Gas Transmission Corp. and Westvaco.</t>
  </si>
  <si>
    <t>last December, the Missouri Chapter completed the largest single land acquisition for conservation purposes in state history 80,819 acres in the heart of the Missouri Ozarks. In this single project, the Conservancy tripled the total acreage it had prOtected in the state during the last 35 years. The acquisition preserves more than 126 square miles of land in a region with the highest concentration of rare plants and animals in the state. The Conservancy purchased the land for $10.l million from the Kerr-McGee Corporation in a transaction ﬁnanced with a $9 million, low-interest loan from Commerce Bank. Over the next ﬁve years, large portions of the property will be transferred to the Missouri Department of Conservation. The area is part of the chapter's efforts to protect the ancient Ozark ecosystem. Working with a diverse group of public and private partners, it hopes to protect this rich resource while planning for ongoing, compatible uses. Other acquisitions in 1992 included a bald eagle winter roosting area along the Mississippi River and 440 acres of prairie at two sites in the southwestern part of the state. Chapter scientists initiated research on invertebrate species at three preserves, conducted research for the U.S. Forest Service to study the feasibility of landscape-scale restoration of woodlands and continued ﬁre management and preserve monitoring activities. The chapter's growing volunteer base helped build a new nature trail, post boundary signs, clean up trash and eradicate invasive weeds at preserves across the state. The chapter's recently-completed strategic plan provides the Missouri program with a vision and a road map. With sights set high, objectives clearly deﬁned and resources attuned to the state's most critical conservation issues, the Missouri Chapter is well positioned to build on the accomplishments of the past year.</t>
  </si>
  <si>
    <t>In 1992, only one sockeye salmon completed the 900-mile joumney from the Pacific Ocean to its spawning grounds in the Stanley Basin. This tragedy is partially due to the past irrigation practices of Busterback Ranch, which left the Salmon River and Alturas Lake Creek completely dry during the sockeye's spawning season. Starting in 1991, the ldaho Conservancy facilitated negotiations between the landowner, the U.S. Forest Service and Bonneville Power Administration to solve the problem. Accordingly, the Conservancy successfully negotiated the purchase of 90 cubic-feet-per-second of water rights and more than 2,200 acres of land on behalf of the Forest Service and Bonneville Power. To complete the deal, $3.2 million was raised through the Forest Service Land and Water Conservation appropriating and bonneville Power's fish restoration accounts. Now the salmon have one less obstacle to overcome. In March 1992, Bonneville Power stepped forward with an unprecedented $7 million for 60,000 acres on Craig Mountain as compensation for the habitat flood- ed by the Dworshak Dam. This land, previously owned by Aetna Insurance, had been a Conservancy priority since 1983, because it would complete the protection of the entire Craig Mountain watershed. The 60,000 acres is an addition to the Craig Mountain Wildlife Management Area and is adjacent to the Conservancy's Garden Creek Preserve, which, established in 1987, now totals 12,000 acres with the recent purchase of the 4,000- acre Cave Gulch Ranch. It took the unparalleled cooper- ative efforts of The Conservation Fund, Idaho Fish &amp; Game, Gover- nor Andrus, the Nez Perce Indian Tribe and the ldaho Conservancy to seal the $7 million deal. It was well worth the effort, because land set aside for wildlife and recre- ationists on Craig Mountain now totals 120,000 acres.</t>
  </si>
  <si>
    <t>This was the year of "doing more with less." Each state program is challenged by tasks that far outstrip its available resources. This was nowhere more true than in Oregon, where there are more than 300 natural areas on the current protection list. However, with the aid of more than 300 volunteers, the Oregon Field Office stretched each and every dollar to its absolute limit to get the job done as efficiently as possible "Last Great Places" priority project that includes the northern extent of the Great Basin and two major stopover points along the Paciﬁc Flyway. Additionally, by working in close partnership with local, state and federal agencies on seven cooperative projects, the Conservancy leveraged approximately $100,000 in cash to almost $2 million worth of protection. Oregon land stewards challenged a basic premise of statistical monitoring: square sample plots. Stewardship ecologist Dan Salzer pioneered new technology using plot sizes and shapes that are speciﬁcally tailored to the plant populations being studied. The results-more reliable data gathered in a fraction of the time-are rapidly gaining national attention. Oregon stewards are now training other land managers from around the nation, both from Conservancy preserves and from state and federal agencies. The chapter focused time and energy this year on increasing individual and corporate volunteer participation in all aspects of its activities. The results have been heartening. Under the leadership of volunteer coordinator R.A. Fontes-himself a volunteer-the chapter averaged more than 1,000 hours of volunteer time each month. This included assistance ranging from a $25,000 donation of services from CH2M Hil, Oregon's leading environmental and engineering ﬁrm, to pro-bono legal support from the law ﬁrms of Bogle &amp; Gates and Stoel Rives Boley Jones &amp; Grey.</t>
  </si>
  <si>
    <t>The Alabama chapter took major steps in land protection this year, including adding a Land Protection Specialist to its staff. The chapter continued its leadership role to ensure passage of Forever Wild, a constitutional amendment on the November 3rd ballot. The amendment, which was approved by 83 percent of the voters, will provide up to $15 million annually for a state land acquisition program. Kathy Stiles Cooley, the executive director of the Alabama Chapter, was elected chairperson of a voter education group, the Friends of Forever Wild. The Business Council of Alabama and several Chamber of Commerce chapters in the state enthusiastically endorsed the program. In addıtion, corporate leaders such as William (Bill) Ireland, retired CEO of Vulcan Materials, and Elmer Harris, president of Alabama Power Company, played a pivotal role in the effort. The chapter established its first preserve on the 180-mile-long Cahaba River, considered by the American Rivers Council as one of the most endangered rivers in the United States. The preserve protects several species of fish, such as the federally listed Cahaba shiner, and is the first protected site for an endemic shrub, the Alabama croton. It contains the largest concentration of the shrub found anywhere in the state. The chapter purchased a critical 80-acre inholding on Cheaha, the state's tallest mountain when it was threatened by development. Cheaha Mountain is part of the Cheaha Wilderness, one of only two established wilderness areas in Alabama Scott Paper Company became a leader in supporting a Habitat Conservation Plan for the federally listed Red Hills salamander, found in only five counties in Alabama. The plan is being developed by Scot Paper staff, the U.S. Fish and Wildlife Service and the Conservancy.</t>
  </si>
  <si>
    <t xml:space="preserve"> Protection of one of New Jersey's last remaining boreal bogs was ensured on the last day of 1991 when Doris Duke donated 1,000 acres in Sussex County to the Conservancy. Valued at $2.7 million, this remote undisturbed site represents some of the state's ﬁnest remaining plant and wildlife habitat. Along with its compelling natural beauty, Mashipacong Bogs Preserve provides a haven for endangered and rare plant species and is home to a wide array of wildlife. Several months after this generous gift, the ﬁeld ofﬁce established another new preserve in Sussex County to protect the state's best-as well as one of its largest remaining limestone wetlands. Vince's Bog features an extraordinary diversity of rare calcium-loving plants and rare and endangered butterﬂies. Both these new preserves, along with additional acquisitions and registries throughout the state, are part of the 7,300 acres the ﬁeld ofﬁce has protected to date through the four-year, multi-state Campaign for the Delaware. The campaign seeks to raise $15 million to safeguard some 150 sites within the 13,000 square-mile Delaware River watershed as well as imperiled Latin American habitat for migrant Delaware River Basin shorebirds and landbirds. The continuing generous ﬁnancial support of individuals, foundations and corporations across the state has pushed New Jersey's campaign total to almost $5 million--close to the ﬁeld ofﬁce goal of S6.5 million. As part of this ambitious campaign, the New Jersey and Delaware Chapters launched the joint Delaware Bay Ecosystem Planning Project in l991. To protect the bay area's remarkable variety of plants and wildlife--and the vital staging area it provides for migratory birds-the Conservancy will develop a long-range ecosystem conservation plan for Delaware Bay as one of the country's "Last Great Places."</t>
  </si>
  <si>
    <t>om the Ozark Highlands of l'northwestArkansas, where the Conservancy secured protection of a 71-acre tallgrass prairie, to the Mississippi River Alluvial Plain, the natural diversity of Arkansas was highlighted in the landscape protection projects of FY 1992. The Arkansas ﬁeld ofﬁce supported production of a conservation plan for the Arkansas delta as well as the publication of The Big Woods of Arkansas, an informational document with maps of the forested corridor. And, in a seven-state cooperative effort, Louisiana, Mississippi, Tennessee, Kentucky, Missouri, llinois and Arkansas are launching an ambitious effort to protect the forested wetlands of the lower Mississippi river Partners are vital to this project. Entergy, Inc., produced a video to help the Conservancy educate the public about this natural treasure, and it spread the word about the Conservancy by placing inserts in customer invoices and advertisements in regional publications. Other significant contributions to the Arkansas Big Woods project included a $10,000 planning grant from Union Pacific Foundation and a sizeable gift from brothers Fred I. Brown, Jr., and Joe Brown to underwrite publication costs. Corporate partners demonstrated their commitments to conservation in innovative ways. Arkla, Inc., made a contribution to the Conservancy in lieu of traditional holiday greetings to its business associates. And 15 Wal- Mart stores in Arkansas got on the environmental bandwagon by contributing the proceeds of a recycling project more than $7,000. In addition to the flurry of activities associated with land conservation projects, field office staff mapped the future of the Conservancy in Arkansas by completing a five-year strategic plan. Ongoing projects included additions to the Cache River National Wildlıfe Refuge and the fifth year of the Ouachita National Forest rare plant inventory.</t>
  </si>
  <si>
    <t>Good conservation begins with good planning, so a primary goal of the New Mexico Chapter for 1992 was the completion of a long-range strategic plan. Guided by this progressive and challenging vision, acquisition boundaries and management needs were mapped out for the state's 15 top-priority sites. In addition, the New Mexico Heritage Program, one of the Natural Heritage Programs active in all 50 states, found a secure home at the University of New Mexico, with partial funding through a state appropriation. The program makes available complete and current biological information, a hall-mark of Conservancy activities. Water is frequently a focal point of New Mexico Conservancy projects. The Rio Nutria and Gila Riparian Preserves, both home to endangered native ﬁsh, were enhanced by the addition of 640 acres and 76 acres, respectively. And the Gila Preserve, perhaps the Southwest's ﬁnest natural riverine system, was further protected by the completion of a property management plan. The New Mexico Chapter also purchased 169 acre-feet of water rights for transfer to the Bureau of land Management as part of its Black River partnership project. Working with public land managers is an integral part of the chapter's protection efforts, and 1992 saw the continuation of this program with the designation of 10 "Areas of Critical Environmental Concern" by the Bureau of Land Management. Continued funding for a Conservancy partnership with the state of New Mexico on the acquisition and management of ecologically signiﬁcant lands was secured after a hard-fought battle in the legislature. And, the New Mexico Chapter launched a statewide capital campaign to help fund the Gray Ranch and other projects.</t>
  </si>
  <si>
    <t>this year saw the implementation of the Maryland Chapter's new strategic plan, which places a major emphasis on landscape conservation. The Chesapeake Rivers program was launched to focus Conservancy action on four key tributaries of the Chesapeake Bay--the Nanticoke River, Nassawango Creek, Nanjemoy Creek and Sideling Hill Creek. There is a wealth of biodiversity to protect at these key Bay tributaries. Sideling Hill Creek supports the endangered wildﬂower Harperella, and Nanjemoy Creek hosts the endangered dwarf wedge mussel as well as the largest great blue heron rookery in the East. The ﬁnest cypress swamp in Maryland lines the banks of Nassawango Creek, home to more than 40 species of rare plants and animals. One of the crown jewels of the Chesapeake tributaries, the Nanticoke River is a wildlife habitat of international signiﬁcance for waterfowl and bald eagles, a spawning ground for the Bay's ﬁsh, and the site of more than a third of the state's tidal wetlands. Bioreserve planning began this year for the Sideling Hill Creek and Nanticoke River watersheds, thanks to a generous planning grant from The Abell Foundation, and three of the year's seven land acquisitions preserved more than 700 acres in the Nanticoke water-shed alone. The Nanticoke is a conservation priority of the North American Waterfowl Management Plan; the chapter negotiated a 455-acre addition to the Blackwater National Wildlife Refuge, a key natural area there. The chapter's stewardship activities expanded to include advanced biological and hydrological monitoring of the unique coastal plain ponds on the Eastern Shore and continued prescribed burning and associated research on a serpentine barren and grass-land preserve.</t>
  </si>
  <si>
    <t>In recognition of its 1992 achievements, the Delaware Field Ofﬁce was presented the Outstanding Progress Award by Conservancy President John Sawhill at the Conservancy's annual meeting this year. Initiated in 1989, Delaware's program has steadily grown in effectiveness: in the past year the three staff members completed eight land acquisition projects, including two special projects for the Delaware Bayshores Bioreserve. During this past year the Delaware membership grew by 22 percent and capital fundraising exceeded $700,000, including a grant of $500,000 from Longwood Foundation and gifts of $50,000 each from Crystal Trust and Welfare Foundation. Corporate support also has grown dramatically, with Conoco Transportation (a division of E. I. du point de Nemours &amp; Co.) contributing $20,000 and Delmarva Power and Light Co. donating $13,560. Along with Conservancy chapters in New Jersey, New York and Pennsylvania, the Delaware ofﬁce has embarked on a $l5-million Campaign for the Delaware River watershed. Already the Delaware program has preserved more than 2,600 acres within the watershed. The Conservancy now manages ﬁve preserves in the state and has helped secure and expand the Delaware Natural Heritage program for biological inventory. The ﬁeld ofﬁce has worked in cooperation with other conservation groups and state agencies to protect additional natural lands, including nearly 400 acres of coastal lands in Bethany Beach. With the and support of its advisory board, Delaware office has accomplished a great deal in a very short time, safe-guarding a total of more than 3,680 acres of the state's most significant natural lands. The future looks very bright for The Nature Conservancy's Delaware guidance program</t>
  </si>
  <si>
    <t>dakotas</t>
  </si>
  <si>
    <t>In the Dakotas, the chapter com- Lpleted two major land acquisition projects in 1992: the 800-acre Hansen Nature Preserve on the James River in South Dakota and, in partnership with the North Dakota Wetlands Trust, an additional 2,720 acres at Chase Lake in northcentral North Dakota. A major portion of the funding for Chase Lake Preserve was provided by the National Fish and Wildlife Foundation. and stewards completed a record number of prescribed burns on Dakotas preserves and began several new research projects, including a forest restoration project along the Missouri River at Cross Ranch, a study to determine control methods for smooth brome at Ordway Prairie, a three-year research project on habitat requirements for the piping plover at Williams Preserve and a detailed search for the endangered American burying beetle on astern South Dakota preserves. Also, the chapter completed initial plans with the U.S. Forest Service, Black Hills National Forest, to create Natural Heritage Program speciﬁc to the Black Hills area. This biological inventory will help deﬁne where the most important natural areas remain in the Black Hills and provide critical information for a wide range of natural resources management decisions. Highlighting the year were the efforts of the chapter's volunteers: nearly 70 volunteers donated 600 hours of their time, an all-time record for the Dakotas. They completed a variety of projects ranging from prescribed burns, tree plantings, bird surveys and preserve "work days" to bicycle tours, assistance with meetings and ofﬁce help.</t>
  </si>
  <si>
    <t>The Nature Conscrvancy's ColloradoProgram, primarily through its "Rivers of the Rockies" campaign, continued its pioneering work with water rights and the protection of stream flows. Water rights on the Gunnison River, owned by the Conservancy through a generous gift from Chevron, were deeded to the state as a first step toward protection of a 29-mile stretch of the river. Across the Continental Divide, at the Conservancy's Phantom Canyon Preserve, the chapter developed a three-year agreement with the North Poudre Irrigation Company for flows through the canyon during the winter months. A key ingredient to the agreement's success was the involvement of Kodak, which, through an annual donation of irrigation shares, made the transaction financially viable. Finally, the Conservancy's dedication to protection of rivers in Colorado grew further through a commitment to greater involvement in protection of the San Miguel and Yampa Rivers. As a Conservancy "Last Great Place," the Upper Colorado River Basin presents important opportunities to preserve environmental quality and natural diversity in these large ecosystems, at the same time pro- viding sustainable economic development. For example, the Conservancy has worked closely on the Yampa River with a variety of private and public interests in defining a plan for the protection of Yampa River flows, which will strike a balance between instream flow protection for endangered fish species and future water development opportunities.</t>
  </si>
  <si>
    <t>latin america programs</t>
  </si>
  <si>
    <t>Nowhere were Nature conservancy successes more evident than in the Latin America Pro- gram's 1992 achievements. Honored this year with the Board of Governor's annual Outstanding Program Award, the Latin America Program continues to move forward, strengthening and expand- ing its commitment to conservation abroad. Through our "Parks in Peril" program, our focus on conservation management and long-term funding of globally significant tropical ecosystems remains a central theme of our work throughout Latin America and the Caribbean. Working in conjunction with more than 30 conservation partners, the Latin America Program is now active in more than 50 sites in 18 countries. This massive conservation effort was supported by $30 million in grants from the U.S. Agency for International Development and was further supplemented with almost $7 million in privately raised support. Highlights of this year's activities include Playing an instrumental role in establishing FONAMA, Latin America's first environmental trust fund in Bolivia; Securing, in conjunction with the World Wildlife Fund, an $11.5</t>
  </si>
  <si>
    <t>the Mississippi Chapter had a year of tremendous successes. The program showed growth in all areas. Membership grew by almost 20 percent, and the program enjoyed another year of steady growth in its Conservator program. Conservators in Mississippi now make up 20 percent of the total membership. In the area of corporate support, the chapter saw a 96 percent increase. Thirty-one businesses covering a large range of products and services support the Conservancy's work in the Conservancy's protection work in Mississippi centered on Grand Bay Savanna, one of the state's "Last Great Places." Grand Bay is the largest coastal savanna left along the Gulf Coast. The project is just getting under way, but the Conservancy has already accepted gifts of land and developed partnerships that will help ensure that this 70,000 acre savanna will be preserved.</t>
  </si>
  <si>
    <t>While the Tallgrass Prairie Preserve is the largest and best known of the Oklahoma Chapter's activities, it has always been very important to the board and chapter in Oklahoma that it uses the Tallgrass to expand and enlarge activities throughout the state. In that regard, the 1992 fiscal year was extremely successful. During the year the Land Protection Fund grew from $246,529 to $644,379 due to the receipt of final payments for tradelands given in prior years by the Kerr- McGee Corporation and John city Also during the year the Stewardship Endowment Fund grew from $143,000 to $272,000, assisted by generous gifts from the Founders of Doctors Hospital Foundation and the ARCO Foundation.</t>
  </si>
  <si>
    <t>Iowa was the tallgrass prairie state, with more of its land area in tallgrass than any other state. After 140 years of successful cultivation, lowa is still the tall grass state, only the tall grass is now com. The result has been the complete fragmentation of lowa's land-</t>
  </si>
  <si>
    <t>Conservation Operations</t>
  </si>
  <si>
    <t>TNC 1991 Annual Report</t>
  </si>
  <si>
    <t xml:space="preserve">There was an ornithology board of the state program fed in my first life in The Nature Conservation I'll call him Dr. 0. He sat on the project review committee, and he ruined my dar more than once. We brought hard-won options- land acquisition victories-to the chap- ter's project review committee, as every Conservancy field office does. We set our priorities with care. We went after sites that were supposed to be rare species or natural communities. When we presented the projects for approval, we documented for the com- kiitee the rare species and communities that could be found on the land we were buying. We also noted other characteristics of biological interest. All of us care about the whole package of benefits Jhat come from protecting lam! that supports rare species. Indeed. our understanding of the life history of any distinct element develof biodiversity is so limited that we cry about biological features that share the habitat with the particular species upon which. we're focused for some time t.  Anyway, it was in Ii ting those other characteristics of interest that invariably ran afoul of Dr. 0. We'd mention some feature of i stream or river- er that· ran by the property. Or worse, we'd mention some land that had been observed there. And in what should have been our moment of triumph, firmly require that we explain just how it was that we could claim to have pro- ecosystected this bird, this interesting commumity significantly this bat, or this fish with the acquisition of this piece of property. It was never configured right, and it was never big enough. It was tough making great land deals even tougher paying for them And we were buying them. right places. We had to be realistic, we told Dr. 0., and economical. We always reached agreement to move-forward. But Dr. 0. was never fully persuaded. i still think about Dr 0. Wit. re.spect. Those ·debates were about clara property of conservation purpose, thoughtful cosystempreserve design, and the relationship of conservation capacity to those critikal questions. Those questions are still central to The Nature Conservancy. In 1991, the answers we proposed supled us io pioneer conservation of broad purpose a  the ecosystem level-and in There was an ornithology 1. board of the state program f ed in my first life in The Nature Conser- vinci I'll call him Dr. 0. He sat on the project review committee, and he ruined my dar more than once. We brought hard-won options- land acquisition victories-to the chap- ter's project review committee, as every Conservancy field office does. We set our priorities with care. We went after sites that were supposed to be rare species or natural communities. When we presented the projects for approval, we documented for the com- kiitee the rare species and communities that could be found on the land we were buying. We also noted other characteristics of biological interest. All of us care about the whole package of benefits Jhat come from protecting lam! that supports rare species. Indeed. our understanding of the life history of any distinct element develof biodiversity is so limited that we cry about biological features that share the habitat with the particular species upon which. we're focused on some imert.  Anyway, it was in Ii ting those other characteristics of interest that invariably ran afoul of Dr. 0. We'd mention some feature of i stream or river- er that· ran by the property. Or worse, we'd mention some lmd that had been observed there. And in what should have been our moment of triumph, firmly require that we explain just how it was that we could claim to have pro- ecosystected this bird, this interesting community significantly this bat, or this fish with the acqui- sit ion of this piece of property. It was never configured right, and it was never big enough. It was tough taking great land deals, even tougher paying for them. And we were buying them. right places. We had to be realistic, we told Dr. 0., and economical. We always reached an agreement to move-forward. But Dr. 0. was never fully persuaded. 1 still think about Dr 0. Wit. respect. Those ·debates were about clara  property of conservation purpose, thoughtful cosystempreserve design, and the relationship of conservation capacity to those critical questions. Those questions are still central to The Nature Conservancy. In 1991, the answers we proposed supled us io pioneer conservation of broad purpose at the ecosystem level-and in Florida Keys work similarly brends familiar land acquisition challenges with conservation problems of a scope and complexity that is unprecedented for the Conservancy. On the land, we're just trying to save enough habitat for the endangered Key deer. which has an unfortunate preference for living in a habitat that is also highly prized by people who want to put more houses on the Keys. An open question, meanwhile, is whether those additional houses-or, more precisely, the efforts of their septic systems-will, combined with current overuse and broader environmental problems, kill the living organisms that are the foundation of one ·or the world's most biologically diverse ecosystems the reef-forming corals that are featured in the shallow waters•that border several of the islands in the chain. There isn't any doubt that less-than-optimal development is producing by-products that exceed the natural carrying capacity of the islands. Near-shore waters are already fouled, threatening them. man. grove swapps and seagrass beds that are essential to much of the wildlife that we think of as characteristic of the Keys. But the reef is also influenced by even larger systems-Caribbean 'currents and the Gulf Stream. Our Keys program, led by Mark Robertson, John Flicker, and Greg Lm,). is working with many others to address known problems· and to understand the system well enough to identify others. The Cache River system in Illinois still contains some of the biggest cypress and the best waterfowl habitat in the lower Midwest. But not nearly enough of it for the system to work like it is supposed to. Turn-of-the-century drainage projects and twentieth-century logging techniques have made the lower Cache, always slow flowing, into a virtual silt-trapping lake. With special support from the Spencer T. and Ann W. Olin Foundation, the Conservancy's Paul Dye has worked with Ducks Unlimited, the Fish and Wildlife Service, and d\vcrsc panners from the area to forge an ecological future for the Cache that will also bolster the agricultural economy of the region. Part of the solution is massive reforestation, accomplished with the aid of volunteers. As we bring the most critical lands into conservation ownership, and. cooperate in research toward compatible agricultural practices, the reforestation should restore balance to the ecosystem. And we can begin to set"a yet more complex challenge retro- plumbing of the Cache. Reforestation and partnerships with some of the same folks have been central to our work in the Cosumnes River Valley in central California Riparian forest in California,' indeed, all over the West, is in exceptionally short supply. So, not Surprisingly is the fauna that evolved to make a living in that kind of place. But forest restoration-which begins 1n Illinois with little more than casting acorns about-is a delicate, labor-intensive project in much drier central California. The Conservancy's members have risen to that challenge at the Cosumnes. Last year. Nearly 3000 volunteers contributed more t1ian 44,000 hours on Cosumnes forest restoration and at other California projects. We have work of the scope and scale of these projects going on across the country-on the San Pedro in Ari- zona, the Big Darby in Ohio, the Texas -Hill Country, and with 1he Environmental Defense Fund at the Pyramid Lake lahontan wetlands in Nevada. The results, so far, allow us to do no more than claim that it looks like it's going to be possible to conserve operating ecosystems while permitting, or even promoting, compatible economic use But if we cannot shape future in the planet to fit that goal, it seems increasingly unlikely that the future will be one that many of us would want to experience. Viewed in that light, these early results might impress even Dr. 0. </t>
  </si>
  <si>
    <t xml:space="preserve">Scientists estimate that the nineties hold the key to preserving the ecological integrity of the planet. This means that the battle to halt the destruction of habitat and the consequent loss of biologispecics is 110 years longer than academic exercise; it will be won or lost by the end of the century. If we lose, many of our most precious living things will have van\shed forever-at a staggering cost to our society. This grim reality gives a new urgency to the work of The Nature Conservancy. For 40 years, our organization has worked to halt the epidemic of species extinction, and during those 40 years, we've accomplished some remarkable things. Elsewhere in this issue, we celebrate that record. But we can't forget that the imperatives that inspired the Conservancy’s founders still compel us 10 take action. Indeed, the necessity for action has never been more critical than conserva at present. I’m happy to report that during 1991, The Nature Conservancy took decisive steps toward achieving our mission of protecting the plants, animals and natural communities that represent the diversity of life on Earth. What's more, this year the Conservancy laid the groundwork for programs· that will usher our organization into the 21st century. Let me start by mentioning briefly some of the highlights of the past year. In 1991, we protected 550,000 acres in the United States, an average of more than 1,500 acres a day. Our membership crossed the 600,000 level for the first time-and it's still growing, And despite the poor economic climate this year, the Conservancy was able to expand its staff and programs. Our most ambitious action this year was the launching of our, "Last Great Places' ' initiative which forms the core of our long-term conservation agenda. • As I discussed in the May/June issue of Nature Conservancy, its program seeks. 10 protect entire ecosystems from environmental degradation. Thus far, we have protection activities. underway in 12 ecologically significant areas from the Nipomo Dunes in California to the Florida Keys and we’re working on protection plans for dozens more. ·our "Parks in Jleril" initiative also implemented into full swing in 1991. Through this program, the Conservancy is working to fill partner groups in America and the. Caribbean to protect 35 million acres of prime tropical habitat. And our new Pacific program accelerated its efforts 10 preserve the amazing biological species diversity of the-Pacific islands and Southeast Asia by opening a field office in Indonesia. In addition to these programmatic initiatives, The Nature Conservancy completed many outstanding conservatiion projects in 1991. Among our more notable acquisitions and accomplishments: • In Paraguay, the Conservancy pure extinction, chased the 140,000-acre Mbaracayu tract from the World Bank through an innovative financing mechanism, saving a pristine rainforest from destruction. Ln Califomia, we helped assemble the coalition that raised $35.8 million~ 10 protect the Santa Rosa plateau near Los Angeles-the largest deal "in conservation history. In the' Texas Hill Country and at Nags Head woods in North Carolina, the Conservancy as negotiated agreement to purchase and once owed fail savings and loans, the first conservation deals 10 arise from the S&amp;L bailout. In Florida, our state chapter helped secure passage of local bond initiatives totalling more than half a billion dollars to be used for land acquisition. Our Alabama: Minnesota, Arizona and Nevada chapters helped pass similar bond initiatives. 'We also saved critical habitat for migrating shorebirds in Kansas, coastal islands in Georgia, deep-stream valleys in Maryland; critical wetlands in Utah and eagle-nesting areas in Illinois. But I don’t want to dwell too long on what We’ve done; I want to focus on what i said. Although I can't begin to predict what the Conservancy will be like 40 years from now, I know what I would like us to accomplish in the next 5 10 10 years. I believe that our organization must make quantum leaps in four areas: ecosystem protection; science; international programs; and resources. Let me discuss each of these challenges in tum. Conservationists have long been theorized that the best way 10 save species is to protect large-scale cosystems. But these theories have never been fully implemented or tested. In the next decade, it will be up 10 the Conservancy to help 1 translate the concept of ecosystem protection into reality-to demonstrate that effective conservation on this scale is not only possible, but practical. • With its focus on integrating the needs of people and the needs of nature, our "Last Great Places" initiative aspires to achieve precisely this goal. Our effort could not be more timely. More than ever before, we need to find solutions to the vexing problems that have pitted humans against the environment. We need to explore new ways of living, to seek out ways in which people and wildlife can flourish in a compatible fashion. The Last Great Places: approach offers a potential solution, but it will not be easy. Truly sustainable forms of development have eluded conservationists in the past, and will be our great challenge for the future. One challenge facing our science program relates directly to the "Last Great Places" initiative. ln short,' we need to learn enough about how ecosystems function to improve preserve and to intervene successfully in management. Similarly, we need to develop new ways of measuring. success. No one's tried conservation on this scale before, and the methods for monitoring progress simply don't exist. I realize that ecosystems are incredibly intricate ecological structures, difficult to understand and measure. But i firmly believe that the Conservancy should attempt to blaze a new trail in conservation biology. We've done it before; the Natural Heritage program, for instance, was a major scientific innovation. Now we need to do it again. The third quantum leap that I envision concerns our international programs. As I noted earlier, we've taken some terrific steps toward protecting the tropical ecosystems of Latin America and the Pacific. But compared to the destruction of those ecosystems, we've barely made a dent. So we need to tum the Conservancy into a truly international organization, a global force for conservation. If we take our mission seriously, we can't afford to stop at the borders of the United States, or even restrict ourselves to the Western Hemisphere. We must remember that biological diversity isn't limited to these shores. Finally, there's the question of resources. The quantum leaps I've just proposed will require a parallel jump in our ability to mobilize the-human and financial resources for conservation. We will need 10 attract a larger and more diverse membership, to solicit support from a larger and more diverse group of sponsors and to reach out more effectively to the business community and the government. Clearly, this is a daunting task; just as clearly, it must be done if we are to attain our goals. Each of our members can contribute to this effort and not simply through your financial support. Rather, you can serve as ambassadors for the Conservancy and communicate the importance of biological diversity to a broader audience. We need to educate the general public about species protection and encourage people to incorporate the ethic of conservation into their lives. You, our members, are by far the most effective means of getting these important messages across to the largest number of people. I don't underestimate the difficulty of making these four quantum leaps. But I'm confident that we can succeed. The Conservancy has never been daunted by challenges in the past, and it won't be in the future. after all, The nature Conservancy has an inherent advantage the conviction that our mission is sound, that saving species from extinction is one of the great tasks of our age. Let us draw on our convictions and tackle the future with renewed vigor and renewed commitment. The living things of the Earth deserve no less.  </t>
  </si>
  <si>
    <t>Science PROGRAMS</t>
  </si>
  <si>
    <t xml:space="preserve">Halerion signed several agreements establishing three new Conservaio. state heritage programs in 1989, ments to complete the records concern Data Centers outside the United States  the Science Division has been focusing  ing the establishment of research natural  The Jamaica Conservation Data Cenon expanding the number of data cen areas for several national forests, include ter, in cooperation with the University ters in federal agency management in the Ottawa National forest in Michi of the West Indies, the Jamaica Conserunits. The newest of these, for example, gan, the Gallatin National forest in vation and Development Trust and the is a data center for National Forests 1n Montana and BridgerTeton National Planning Institute of Jamaica  Florida. In addition, with the hiring of a Forest in Wyoming.  The British Columbia Conservation marine ecologist in the data center for  In a cooperative project with the Data Center, in cooperation with the National Parks in South Florida, the U.S. forest Service, the division entered British Columbia Ministry of the Envichapter is expanding coverage of that data on the...§status and occurrence for ronment, the Nature Trust of British center to include the National Park in the rare plant !?species or management Columbia and The Nature Conservancy the U.S. Virgin Islands. Negotiations concerning the Forest Service, providing for Canada and are underway to initiate data centers in that agency with a detailed national  AConservation Data &lt;enter in the several other National Parks. oVerview of the distribution and status state of Sonora, Mexico, in cooperation The divisions other activities related to its rare plants. These data were with the Sonoran Ecological Center. to expanding the heritage network to entered using.the Biological And Conser The Science Division also has submitfe eral agencies include the following ,ation Data Sistem (BCD), thus linking ted a proposal to the government of ,  The division signed an Memoran the.forest Services list of priority  Indonesia to establish a network of Condom of Understanding (MOU) with species to the Conservancy's data observation Data Centers and a National NOM, which provides a framework for these same plants. , Biodiversity Database, with the Conser Cooperation in establishing, planning,  The division incorporated into its vancy serving as technical advisor. In managing and protecting the National central databases considerable data in November 1991,the conservancy held Marine Sanctuaries and National Estuary wetland plants supplied by the National II workshop with the Indonesian Institute in ResearchR Reserves. Wetlands Inventory of the U.S. Fish and Science and other governments in the Wildlife Service.   . istries to discuss the development, V   The Department of Defense and the implementation and sustainability   Conservancy strengthened their rela this plan. . ,, tionship in 1991. By obtaining sole  The Ecology Center of the Science source status for heritage network Division, meanwhile, as pursued server inventory work, the Conservancy will al important initiatives during 1991 now be able to implement fully the  A t of techniques known as Rapid cooperative agreement signed with DoD Ecological Assessment (REA) has been in 1988. In that,this arrangement will be developed to meet the complex allow heritage programs to receive up to  demands of the organizations new con$ 8. 75 million over the next five years servation objectives. Some of these for inventory work done on military demands require landscape level con installations. The Conservancy also has  servation planning; others are associated with an important contract with the Navy to with inventories of areas where little develop a database and handbooks on biodiversity and land use data are endangered, threatened and candidate presently available. Yet another is the species found on naval installations.  need \&lt;?generate appropriately scale. . Thanks To funeral funding from the uptodate landl.lse and landcover Electric Power Research Institute, the maps for high priority areas. REVerse Conservancy's research into the possible presently being executed to support effects of climate change on North conservation projects in localities rangAmerican flora made great progress. The ing from Brazil to Jamaica to Georgia. preliminary results, which the Conser  The Science Division has successfully  presented at the national meet and raised funds to establish advanced wings of the American Institute of Biologi Remote SensingGIS capabilities within Cal Sciences,suggest that about one the Ecology Center. This capability has third of the native vascular plane species enhanced the Conservancy's ability to o the United States and Canada could produce high quality maps to support be vulnerable to climate change. Its conservation activities both in the Conservancy is seeking funding for a field and for planning and fundraising. followup study on the implications of purposes. climate change for plant conservation.  The work on classifying and charac The heritage network also continued trying natural communities and to grow internationally. In 1991 its ecosystem advanced significantly . workshops and meetings among the ecology network have resulted in standardizing field sampling approaches.  The &lt;conservancy also has developed the suite of field forms and. d1abases that will manage all of the information concerning natural communities and ecosystems. The Spatial Data Integration Center (SDIC) continued to expand, both in size and sophistication, and became more. fully integrated with the Ecology Centers remote sensingGIS facility. Several SDIC digital mapping, GIS and image processing workstations are now linked by the department's local area network. The Division also was able 10 provide GiS remote sensing training for nonSDIC staff at national and regional  offices. As a result of these improvements, SDIC was able 10 provide data integration and digital mapping services 10 numerous regional and state field offices, chiefly in support of bioreserve SCIENCE related projects These included the Vir In terms of data management, there ginia Coast Reserve, Gray Ranch, have been several developments n Altamaha River, Greater Yellowstone. regard to the Biological and Coriserva. Ecoregion, Great Lakes Basin and others.  tion Data System (BCD}  Much of this expansion was made . Fortyfive new installations of BCp possible by sizable contributions have been carried out this year. This  several companies in the computer figure includes installations in 8 ad industries.  The Science Division secured tional state Natural Heritage Programs,. 9ona1ions of hardware, software. and 16 Conservancy field offices and the services totalling more than S 120,000 new Conservation Data Centers from Hewle11 Packard, En\ironmental  In addition, through cooperativeScience Research ln,s1itu1em, ERDAS  agreements with State Natural Heritage Corporation and others. BCD has been installed in IO Through the generosity of the state and federal agencies around the Woodruff Foundation, the first regional United States. Several more of these Spatial Data Integration Center cooperative BCD installations were established in the Conservancy's South works for the final months of 1991. east regional office for the Altamaha River  In early 1991, the Science Division h Bioreserve project. The Latin America computer staff was deeply involved in Science Program now has similar capa developing and distributing BCD sft bilities as well, and similar data centers ware upgrade. This upgrade added sevare planned for the Conservancy's West era! new features and system improve ern,and Midwestern regional offices in . ments and was distributed 10 93 BCD the near future. installations.  </t>
  </si>
  <si>
    <t>bttn waited for a br.escape precio effort. the chapters in..sec ocemn.ted on foru.. ipga .r. raJarshi pwsi t....;o caJ o..ganizarion. s ar.d confusing basic eco The acute Cor.sciencv in York consists of a naturahemage program a ccxperative Co rvancy/Ne1.li York state program . se.e.nc h ap1 e.pr rogramas .re g;on al office that coordinates and supports the chapters activities. and t ai research. 49.000 members. ADIRO PACK CHAPTER The Adirondack chapter and its paneer. the Adirondack Land Trust. had prOtected more than 203.000 acres over the past 20ears. The chapter now is focusing.on building new partnerships to protect r.he fragile Adirondack ecosystem. A prime example is the u.ke George ProteCtion Project.. where nearly three miles of pristine shoreline are at stake. The Consent may res... 7.ledn earth; a mile of this l.al.eshor from cenain dev lopmem v.ith a S2.5 mILlion purcha.c;e. The chapter's work with individuals and groups in the Lake George area has laid the foundation for the successful completion of this project. Over the past year. The Con..c;ervancy and the Adinda ck Lind Trust completed a land analysis and action plan for the 2.500acre property of Llie Fon Ticonderoga Association. The plan addressed the protection of re plant communities and historic sites. working farmland and productive timberlands. The Conservancy also is engaged in a similar study on th.1 privately held 51.000acre Whitney Park to help its owners preserve their property. The Summit Stewardship Program has been a model for public lands protection. In pann ship with state offi. cialis and the Adirondack Mountain Club. The Adirondack Nature Conservancy has placed stewards on New York State's highest mountains to help safeguard the extremely fragile alP.ine ecology} The stewards met and spoke with more than 10 0?0 people this year. CENTRAL AND WESTERN NEW YORK CHAPTERS Chaumont Barrens. a mosaic of unusual !abi ats i.. cu c .g an e. Lemley rare grass ar..ci com . . nity. has been another protection focus. The Cor.ser Nancy has preserved 830 acres of this 2. I 00acre site. otxion £O purchase another 670 a.ere! The fed office also bought a 250a.cre w tlang near the !anti.zuma at.in a.l 1life Refuge as p..n of an effort .with state a.n.d federal pa ners to expand his .. fage. A ital pan of the onh ! ;c c ..an erfowl !management Plan. he  . ge is visited each year by m re fri.an 200000 ming waterfo1. EASTERl lEWY O K C.L{APTER In an effort to ; tain the ecological balance of the globally nre pitch pine scrub oak c0 mur.ity. the Eastern . new York Chapter cri.1 1i ed the first controlled burn in the . iny Pine Bush. Nature Co .s. mcy staff from across the country assisted the chapter in what was hailed as a s . . c. sfu first step in reintroducing fire to this rare ecosystem . In addition, the chapter worked with its government ?J. 1.ners to secure more than S5.5 million 10 purchase approximately 350 acres of this n uu ral community. . e5.0ti 1tioanrse underway for an additional 10v 1cres. Eventually the Conservancy hopes to create a 2.X.acre pine bush pr. serve. Jhi year the chapter also purchased 280 acres on the Poultney. Forming the border between Vermont and New York State. The Poultney River remains one of ew York State s most pristine natural habitats. The sandy bottom of the Poultney is home to the state's most rnd; mgc.red fish. the eastern sand dancer as well as at least eight other rare species of fish and mollusks. The eight protection projects completed LONG ISL.1 O. 0 PETER by the Central/Western 1ew York office Eleven of the 13 prot . action projects saved opinions of several globally signifi completed by the Long Island chapter cant wetlands. a one mile stretch of this year is located ..within the newly unspoiled creek and a rare limestone designated Peconic/Block Island ecosys barren community. Two acquisitions intern prl11ection project which encom the french Creek watershed protected passes more 1han 100X acres of land nearly .500 acres of this riverine ecosys and 200.000 acres of estuary on and 1em. which serves as a refuge for an . su.rroundingeastem Long Island. extremely diverse fish community that The majority of the chapter's efforts once filled the Allegheny River and this year focused on dwarf pine barrens . tributaries. &amp;c;use French Creek has One of only four remaining examples in / pieces including one globally rare plant and the state s best example of a rare natural community. The S700.gL 10 acquisition provides refuge for plants adapted to the locally predominant limey soils but increasingly endangered by mining and development. The disco eT is globally rare. mussel in the Neversink River during the summer of 1990 focused the chapter's attention on that resource. Additional research in 1991 revealed that this may be the best extant population of the Dwarf wedge mussel. The chapter has. began to preserve design work for this river. which runs from the Camskills to the Delaware River. Because this ecosystem protection project viii likely lead to partnerships with the Eastern New York chapter and withiocal groups and agcn c1es ll will become an important component of the Lower Hudson chapter s work. SOUTH FORK/SHELTER ISLAND CHAPTER . The conservancy's smallest chapter focused in 1991 on pressing the two best examples for maritime grasslands and heathlands in New York. This habitat which once covered thousands or . acres on e astem Long Islandhas been reduced to I 00 acres. In December 1990 the chapter purchased the last remaining! gu nde v sloped land adjacent to the Montauk Mountain Preserve and extended an option to purchase 26 acres of maritime grasslands at Shinnecock Hills Southampton. Closing is anticipated during 992. Maritime.grassland habitat supports many endangered species including the Nantucket sha lush and the bushy frost weed. Heel Peco ci3lock Island as one of its 12 Last Great Places. The Peconic region also has been proposed for designation as a National Estuary. As a result of these developments chapter staff have been building strong relationships with government, the business community, academia and other conservation organizations. 10 found new ways to. protect the high quality or life in this exemplary natural area.The South ForkShelter Island. chapter received national recognition last May when 1he Conservancy identi I</t>
  </si>
  <si>
    <t>Latin AMERICA AND CARIBBEAN PROGRAM</t>
  </si>
  <si>
    <t>Latin America and the Caribbean The Nature Conservancy enjoyed information syst;ms to ;support Parks serve as the operating headquarters in Peril sites and the scientific needs of the 1.8millionacre Noel Kempff Park measurables success in 1991 as it contains biodiversity conservation.. aed to expand its conservation ffo nisr r . 4 Developing long term financing the area.By empowering local people mechanisms to support and sustain and pur511ionng theegroundr results these initiatives. . Conservancy s programs and partner The division brings the Conservanships throughout the region are proving cy s action oriented optimism and that conser.1ation can be carried out in spirit of partnership to Latin America. concern vitthal oc concerns. ...Indeed. . empowering loc!Is conservation Just as in the Uni1ed States the Con groups to help them become strong and servants work in Latin America and viable forces of conservation within the Caribbean are designed to protect their own countries. The Conse a large scale ecosystems and the full range cy s commitment and focus. of natural diversity they harbor. Its This year Jhe Parks in Peril pro efforts are built upon a comprehensive gram has grown to encompass an fourpan strategy of incredible 35 million acres and now l Embracing the farks in Peril m Loves More than 30 partner orga rnzaf program which aims to provide on the tions in 20 different countries. The ground protection to the 200 finest nat rapid progress of Parks in Peril has rural areas in Latin America and the made it a standard for success as well as the Caribbean more than 100 million acres the embodiment of the U.S. Agency for by the year 2000. International Development s biological 2 Building strong effective in oun protection program in Latin America. try institutions to carry out Parks in The list of successes this year is long . Peril additional conservation actions The Conservancy Helped acquire and environmental education. 25000 cre Flor de Oro property for 3 Building effecti e consentaction FAN.a Bolivian partner. Thesite will be in Bolivia. . . The Col}servancy engineered the first ever consent action and purchase from the World Bank for l 42Q90 acres in Mbaracayu Paragu.1y. Conservancy President John Sawhill met with Paraguayan President Rodriguez for an official signing of the Mbaracayu land deal. which the Government of Paraguay has agreed to protect in perpetuity. President Sawhill also met with Bolivian President Paz Zamora and his Minister Of Agriculture.who pledged to increase the Noel Kempff Mercado Park by 1.8 million acres. Programme for Belize acquired52000 acres of Rio bravo Belize With a $2.65 million loan from the Conservancy. The first National Environment Trust Fund was established in Bolivia with initial funding of $22 million. The National Environmental Trust Fund concept was pioneered by the Conservancy. to sustainably fund conservation. activities.</t>
  </si>
  <si>
    <t>Pacific</t>
  </si>
  <si>
    <t>gency $1.5million loan to INBIO. a Costa Rican partner allowing them to expand their operations at a critical juncture. The U.S. government. agreed to add another $3 million of U.S. AID funds 10 support Parks in Peril. The Central American Bank for Eco . nomic Integration approved $ I 00000 for a.debt swap in Guatemala. which will provide funding to protect the Sierra de las Minas A debt swap with Jamaica orchestrated in pan by the Conservancy gen . erated $4 37000 for the Jamaican National Parks Trust Fund. Another contribution of the Latin America and Caribbean Division has been helping to foster the spirit of Tlte . One Conservancy by providingoppor 1uni1ies for Conservancy chapters staff and volunteers who participate in international conservation. The entire Conservancy fahmy is working together to carry out conserva Jl efforts in Latin America and the ribbean. Conservancy chapters in theUnited States are hosting partners and praying con rational fellowship trailing. lending their staff to Latin American groups through the Conservancy's Conservation Corps and raising funds and spreading the word of its international work. This support will play an ever more vital role as the Conservancy strives to meet the serious environmental challenges in this world's most biologically diverse. r gion. through the important work of its most important reservoir of biology Hawaii field office. Indeed Hawaii vs cal diversity in the paleotropical region. plants and birds comprise more than 24 By opening a field office in Jakarta the percent of the United States Endangered Pacific program hopes to build a strong Species List. private public partnerships to establish In July I Q90The Nature Conservancy Conservation Data Centers and to help cy opened its first field office outside the with park management and buffer zone Western Hemisphere by establishing the activities in select.sites. Micronesia field office in the Republic of Finally the Conservancy has orgaPalau. Already the Conservancy has nized a program to develop partnerships and made excellent progress working with both the private and public sector . the federal and state governments of institutions in Japan. Japan is beginning Palau and the Federal States of Microne to respond to global pressure regarding sia 10 strengthen conservation planning environmental responsibility and the protection for the wealth of diversi. The nation is searching for solutions. By ty sheltered by the reefs and ram forests es1abhsh1ngth is a program in the Pacific of these Pac1f1ics lands. Region the Conservancy has a unique!J.e In May l 99 l the Conservar icy opportunity to work directly with the launched a conservation program in Japanese government and private insii Indonesia which is considered the sin tut ions on conservation issues.</t>
  </si>
  <si>
    <t>Thanks to the efforts of the Great Basin field office in Nevada, southern Nevada nationally threatened de en tonos is now assured of protection. On August 1 2 the u.sF i sh and Wildlife Service approved a break through ShonTerm Habitat Conservation Ian for Clark County. Under the terms of the planthe agency will allow development of more than 22000 acres in the Las Vegas Valley. In return. 400000 areas of critical desert tortoise habitat in the outlying areas of the county will be set aside. The action culminates two years of work by The Nature Conservancy and others to strike. a balance between economic growth and environmental protection! . The Conservancy also has secured options on two ranches that will form the nucleus of the tortoise sanctuary. On November 6r1990 Nevada voters overwhelmingly passed Question 5, a ballot initiative conceived and written by the Great Basin field office. The measure authorizes the state to issue $4.7.2 million in general obligation bonds to benefit parkland and wildlife habitat statewide. Question S s passage is particularly good news for Nevada s vetlands. The driest state in the nation Nevada has lost more than 80 percent of its original wetland habitat in this century. At least $5 million and perhaps as much as $9 million from Question 5 viii be used to acquire water rights for the Stillwater MarshOne of the most remarkable aspects of Question 5 was the extremely diverse coalition that joined together to suppon the measure. The Conservancy's landmark water deliveries continue at Stillwater andthe Lahontan Valley wetlands. More than 3500 acre feet or new water for Carson Lake Pasture has been acquired or optioned by the Conservancy this year. The Nevada Department of Wildlife will . buy these water rights as soon as the Question 5 bonds have been issued.T he restoration of this key stopover along the Pacific Flyway began in June 1990 when more than 700 people watched as the Conservancy opened the gates to allow the first water to flow onto the wetlands. These areas support 50 percent of Nevada's waterfowl. including 200000 ducks t000 geese and one of the largest nesting colonies of the whitefaced ibis in the West.</t>
  </si>
  <si>
    <t>The Latin America Program</t>
  </si>
  <si>
    <t>During the past year the Conservan Latin America division s network of cy s Latin America division. work partnerships expanded to encompass local conservation partners more than 30 different partners in 20 secured the protection of an increasing number of countries. The SelfSufficiency Program number of the world's most significant trained six fellows. provided six Ecosystems In 1991 alone. the Conser country advisors. through the Conservancy and its pann rs expanded protec vancy s Consef ation Corps and suction to another 13 million acres being ported seven projects designed to build the total area under active proiect financial independence. In April the tion in Latin America and the Caribbean . Conservancy sponsored a Conservation to 35 million acres. In addition lIte Training Week in Panama where 150 Conservancy Helped its pan ers acquire conservation professionals from title to approximately 250000 acres. l5 throughout the region together with the Parks in Peril program is now engaged in training courses and workshops and to .. The Latin America Science Program carried out. Rapid Ecok&gt;$ical Assessments in Mato Grosso Brazil Guatemala Jamaica and the Pantanal. In addition the Conservancy s network or on the ground protection in 36 parks share ideas. and reserves. raising more.than $4. 7 million in private donations matched with more than $3 million from the U.S. AID and additional funding from local foreign governments. The Conservancy's commitment to training and strengthening local conservation groups continues enabling local organizations t o meet the conservation .Conservation Data Centers CDCs has grown to 13 offices with a new CDC being established in Jamaica. . The Conservancy continued its leadership in debt for nature swaps and pioneered .1he conceptualization and development of National Environment Trust Funds. In 1991 the Conservancy completed debt swaps in Jamaica. Guatemala and Costa ca. Bolivia Conservancy assistance was instrumental in establishing a National Environment Trust Fund with an initial $20 million going to FONAMA 0. The Bolivian National Fund. for the Environment These long tenn sources of funding are essential if the Conservancy is to carry out successful conservation and sustainable development efforts. needs of their countries. In 1991 t At right Paraguayan Cancer RaulG auto.</t>
  </si>
  <si>
    <t>The Pacific</t>
  </si>
  <si>
    <t>In July 1990 Chuck Cook opened the isolation to est3 bush a countrywide Const Nancy's Mi rot l Sia f1dd office nature restlesS Slim and helped fund in the Republic; of Palau. One of the Sev and coordinate population surveys of en Marine Wonders of the World the leye endangered species. In June 1991 Dr. Martha Fujita opened a field office in Jakarta Indonesia. The largest archipelago and fifth most populous nation in the world; Indonesia's forests are considered the richest genetic storehouse in the world. lts 13. 67 islands harbor a coral and fish diversity greater than that of the Gut Barrier Reef of Australia and contain 40 percent of Asians remaining tropical rain forests. The Conservancy s initial efforts ill locus on bolstering many coral reefs of tiMP a lau archipelago sup Information on Pacific ecosystems is pon m re than 1350 spe;ies of rttf desperately needed to a.. he impact fish. Its rainforest islands contain development projects and to create unique marine lales as well as impor parks and marine conservation zones. In tant forest and coastal habitats and the partnership with the EastWest Center. largest estuary in Micronesia. bankss to the Conservancy completed a natural Chuck s effons the Conservancy has community classification system and established a st ng v. Working Relation i11 entry for Western Samoa and proship with Palaus primary natural ;ded the go t rninent with recommenresQllrces agency and gained broad elationson creating a protected area syska spent by government and business tem. The Pacific program also worked le2deTS well as among traditio al on the first phase of a Pacificwide terchiefs and villagers. The Conservancy terrestrial and marine community dasiG. has dt2ft and salsa ndn wk leg cation invm tory project. . agement activities and compatible economic development in buffer zones surrounding several parks and protected areas on Sulawesi. The Conservancy also has agreed to help the country establish a i.tural diversity. database.</t>
  </si>
  <si>
    <t>In August The . nature Conservancy purchased a very special 400 acre in !ding in its 12.000acre George ffx0 i Sharptail Preserve. The presern s 200 ColuQ1bian Sharptail Grouse species were brought to extinction in Oregon. Califol !lia and Nevada Represent the only viable population in central and western Idaho .. This 400 acres in one of J only .four sharptail dancing grounds between central Idaho and the Pacific Ocean. The dancing grounds. where. The males perform ritual counshrp dances to attract females each spring are crucial to the sharptail s surviyal. The Conservancy is working &gt;;the Bureau of Land Management biologists to monitor the sharptail population and habitat recovery efforts. Over the last 15 years. Idaho's Silver Creek Preserve has grown from its original 480 acres and 2.5 miles of stream to 3.200.acres and 16 miles of stream. The chapter has worked to restore this outstanding spring creek system degraded after many years of farming along its banks and allowing instream cattle grazing. By working with neighbors to create riparian buffers to protect the stream banks. The Conser . vancy has reduced the flow of sediment into Silver Creek s waters. The chapter also.re.Established 350 acres of a previously drained wetlands that now acts as a huge upstream filter for .Silver Creek s water. The Conservancy has arranged to remove more than 30.000 cubic yards of harmful sediment from Silver reek s tributaries. Late in the l 970 s the U.S. The Fish and Wildlife Service recognized the South Fork of the Snake River as the most important remaining wildlife habitat in Idaho. In recent years. developers also recognized the 25mile wide wilderness canyon as a prime location for summer homes and developments. That's when the Conservancy decided to take action. Since December l 989. The ldah chapter and its conservation partners have protected more. than l 400 acres along the South Fork. ...</t>
  </si>
  <si>
    <t>Oaklahoma</t>
  </si>
  <si>
    <t>A . Oong the project in Oklahoma!. three excellent examples stand out of the creative ways that the Conservancy can effectively manage resources while providing adequate protection. A conservation easement. restricted deeds and registry agreements enable these projects to accomplish their objective while freeing Conservancy funds £or other purposes. In 1990 the Conservancy purchased 1500 acres at Oklahoma's.highest point, the Black Mesa in Cimarron County. Jhis geologically rich area shelters 23 rare plant species and 8 animal species. More than a hundred bird species have been sighted including scaled quail blackb.iied magpies and pinyon jays. This area was transferred to the Oklahoma D patent of Tourism ce.ss. The program involves the cooper and Recreation which will manage it as . tion of many agencies and individuals a natural area with interpretive signs. including landowners who have signed . With the help of Public Service voluntary Natural AreasR sRegistry AgreeCompany of Oklahoma Conservancy ments with the Conservancy. The se staff worked with a landlord to pro agreements allow Conservancy staff teach the White Oak Prairie. This community volunteers and scientist's access to the plex tallgrass prairie community is home to the prairie mole cricket and hundreds of plant species. The landowner wanted to preserve the property but under Oklahoma law conservation easements must involve an adjacent landowner .. PSO arranged to deed six adjoining acres to help the Conservancy get the easement. A two year e{fon to restore a viable population of blackcapped vireos in . Blaine County has met with great sue . propeny. Information about the location and distribution of the adult videos was provided by volunteers who surveyed 4 ooo acres of rough terrain. Their oats showed 90 percent. The video population increased over last year. There has been a dramatic improvement in the number of virgo chicks successfully fledged as well175 percent more this year than the year before the program began.</t>
  </si>
  <si>
    <t>The Minnesota field office had an extremely successful year in 1991. The Conservancy protected more than 160000 acres. of land in the state through acquisition gifts casements. registries and designation as protected areas. The chapter acquired 15 new . tracts totalling 2 l 73 acres. A 1991 peatland protection agreement. which designates 150000 acres of ecologically significant wetlands as 18 units of the slate Scientific and Natural Areas system. passed the legislature . as part of the v wetland Conservation act of 991. The Conservancy brought together a unique partnership of development. environmental and local and state government interests to reach a consensus on providing legal protection to this diverse landscape. This success completed the design ! ion pha§C of a landscape conservation effort initiated by the Conservancy 0 years ago. Conservancy staff negotiated an extremely complex stale park boundary expansion package to protect the Pali de Valley, an area on the north shore of Lake Superior that contains a complex of forested highlands wetlands, streams and lakes. The proposal represents a partnership between the Conser vane} . local government state government and a variety of organizations intc.rested in outdoor recreation .. The result is a 4000 acre expansion of Tettegouche State Park that the Conservancy helped to establish in 1989. Field office staff worked with Citizens to !?reserve Minnesota's Natural Heritage lo pass a ballot in tiative dedicating revenue to the Minnesota Environment and Natural Resources Trust Fund. This initiative passed by a three10one margin. will provide an additional $40 million per year for natural resource protection. The Minnes!ta stewardship team conducted prescribed };&gt;runs on more than 4700 acres of prairie last year and restored aN acre gravel pit at Bluestem Prairie Preserve. Conservancy volunteers greatly expanded the office's stewardship capability by removing exotic species and invading trees. collecting i iative prairie seeds and conducting major restoration work at the Iowa Bluffs Preserve.</t>
  </si>
  <si>
    <t>This year the Nature Conservancy of California concluded two major land acquisition projects that set aside nearly 18000 acres of prime wildlife habitat. In addition the office successfully completed the four year $21 million Wild California Campaign to protect many of California's most threatened species and natural communities. In southern California the Conservancy california regional office worked with a wide variety of public and private partners to expand the Santa Rosa Plateau Ecological Preserve by 3825 acres. Jhe preser. .e pow encompasses 700 acres of rare and rapidly disappearing oak woodland coastal sage scrub native grassland and riparian habitats. The Nature Chosen.inc s financial commitment to the project galvanized other private and several governmental agencies to join the $35. 7 million dollar deal in dollar terms one of the largest private conservation purchases in history. In northern California the office orchestrated a transaction that protected 14000acre ranch that pro 1is a key waterfowl wintering ground along California's important Central Valley leg of the Pacific Flyway. Hundreds of thousands of ducks geese swans and threatened sandhilL cranes will continue wintering ori the Parrott Ranch s wetlands thanks to The Nature Conservancy and its federal and state government partners . . The Wild California Campaign launched in 1987 to halt the precipitous decline of California's natural diversity concluded in I 991 after protecting t91al of 133338 acres.Habitat restore . tion was a cornerstone of the Wild California campaign and establishing degraded habitats and expanding reduced habitats to a biologically viable size will remain 31J integral part of the California office's continuing work. Its extremely successful habitat restoration program attracts thousands of volunteers each year to help replace California's natural communities. The allvol unteer Habitat Restoration Team .. logging I 9775 hours has planted 48000 trees on 364 acres providing new homes for a multitude of species. among them the endangered yellow billed cuckoo.</t>
  </si>
  <si>
    <t>This year the Illinois chapter took a s1ep in10 1he fu1ure with 1he completion of 1he strategic planning for 1he Cache River Bioreserve. a joint Hnlure of The Nature Conservancy 1he U.S. Fish and Wildlife Service the Illinois Department of Conservation and Ducks Unlimited. .The Cache River watershed is located in southern Illinois. is a geologically and ecologically unique part of the Midwes1. The Cache watershed and the surrounding Ozark Shawnee and Cretaceous hills represent the juncture of four major physiographies. provinces Cem rat Lowlands Ozark Plateaus Coastal Plains and Interior Low Plateaus. Because ol this unusual combination of environmental influences. natural communities as different as prairie and cypress swamp occur in the watershed. The area suppons a high level of biological diversity One hundred plant and animal species listed a.s endangered or threatened by 1he S1a1e of Illinois live within the boundaries of 1he Cache River project. In cooperation with the Forest Preserve District of C &gt;0k Countyand thanks 10 a $ I 00000 grant from Robert R. McCormick Tribune Founda 1 ion1 he Conservancy completed a 1woyel!r stEwardship inventory of inc 14000 acre Palos and Sag Preserves. This study identified many endangered species habitats and rare community types. Volunteer crew joined wi1h Forest Preserve staff to begin restoration management of the most threatened and hughes priori 1y si1es. The Conservancy s Volume Stewardship Network supponed in pan by a $100000 gram from the Amoco Foundation. was reorganized to provide for a dramatically increased volunteer leader! hi p. Now more than 75 volunteer regional leaders facilitate the work of 178 site stewards who in turn foster the work of more than 4800 volunteers throughout illinois. Meanwhile at Nachusa Grasslands in north central Illinois managers reported success in some of the first restorations of rare invertebrates. The prairie froghopper and 1he gorgone checkerspot butterfly now flourish in the 710acie preserve. .</t>
  </si>
  <si>
    <t>0 the Cumberland Plateau in DeKalb County th Ala9ama chapter established the DeSoto Woods Preserve with a first acquisition of 45 a res. This tract contains about 30 acres of old growth forest, an extremely rare 1a1 rural community on the plateau. Extensive logging, cultivation and development have destroyed most of the original. as well as most of the second growth forests on the plateau. Grand Bay Savanna. A nationally significant stretch of savanna and marsh along the Alabama and Mississippi coast has been targeted by the Conservancy as a priority for its ecosystem protection program. This prime wildlife habitat is the largest remaining expanse of relatively undisturbed Gulf coastal savanna in the state. The Alabama field office designated proceeds from a trade land gift to conduct a thorough 0ora and fauna! study of the Alabama side of the savanna. which encompasses several thoμsand acres. . The Nature Conservancy of Alabama played a key role in the passage of a proposed Constitutional amendment by the 1991 Alabama Legislature LO established a state land acquisition program called the Forever Wild Land Trust. . If approved by the voters in 1992 this trust would spend up to $15 111illion annually to acquire ecologically sensitive landJ and new wildlife management areas. The Alabama Natural Heritage . . the program also would be permanently established within the Department of Conservation and funded from Forever Wild monies. The bill received overwhelming support with a 94 to 3 vote on the House side and 29 to 1 vote on the Senate side. The Nature conservancy of Alabama worked hard to build a broad . coalition of support for the measure; backers included the Business Council of Alabama the Birmingham Chamber of Commerce all major environmental organizations in the state outdoorsman s groups the Alabama Department of Conservation the Alabama Forestry Commission and the National Rifle Association.</t>
  </si>
  <si>
    <t>The Louisiana chapter has tackled a . The office has been working on When most people picture a variety of projects in the past year forming partnerships in its ecosystem Louisiana they visualize the coastal wetranging from the addition of 26 acres to prote;tion efron. The Forested wetlands lands. Funnyone percent of the country is. The Charter Oak Pre rve to spearhead the Mississippi River are disappearing coastal wetlands located in the state. the multistate initiative to protect at the alarming rate of 90 square miles as well as 25 percent of all the wetlands and restore the lower Mississippi River per year. Located in the very heart of the United States. The chapter is in ecosystems. Perhaps the chapter's most important nation The Delta Rainforest represents the process of protecting the t?priority exciting cooperative project protects 440 one of the last strongholds of much of wetlands site in coastal Louisiana acres of prairie in northeast Louisiana. the continent's biological diversity. It Is known as the Bayou Penchant Basin. The Copenhagen Hills in Caldwell Louisiana office is coordinating the pro This freshwater marsh is home to bald Parish owned by International Paper is tection of this ecosystem with a variety eagles and thousands of migratory now being managed by the Conservan of public and pri .step anners to provide waterfowl and is ranked as a top site by cy. One Of the state's most significant working models for large scale ecosys the North American Waterfowl Managenatural areas this particular site con tern protection. In addition the ment Plan. trains 16 state rare plant species; the only Louisiana and Arkansas chapters are cedar woodland in Louisiana and several working with Entergy Corp. to produce globally rare species such as the . an educational film discussing the value of Oglethorpe Oak. o f protecting these lands.</t>
  </si>
  <si>
    <t>In its secorid full year of operations. The nedging Wyoming field office purchased its first three major preserves, increased its financial base and hired its core staff. The three new preserves protect sites of both ecological and historic value. The 14 l 00acrc T ensleep Preserve protects 12 miles of the pristine Canyon Creek Canyon, a number of rare plants, more Than 40 known archeological sites and a mosaic of habitat types from 5000 to 8000 feet. This spectacular can}on landscape adjoins tHe Bighorn National Forest.. It was formerly the Girl Scouts National Center West and was visited by more than 35.000 Girl Scouts over the last 17 years. The 4500acreS sweetwater Preserve meanwhile protects 16 miles of destin riparian habitat and a significant ponion of the Oregon and Pony Express Trails. The rare meadow pussytoes. sandhill cranes 60 moose.and hundreds INDIVIOl!AL 0. ;0RS Sl.000 o MoRf Do.n . Lon Ef.ryn M &amp; ray Fadal o of antelope call this lush corridor on the f edge of the Red Desen home. f The globally endangered Wyoming toad which was believed extinct un rediscovered on one lake in the Laramie plains is now protected thanks to the Conservancy s 1900 acre Soda uk Preserve. His purchase saved the only known occurrence of this species in the..world. More than 55 individuals and corporations have joined the new Wyoming program as Founders by c!oriating $10000 or more to the chapter. The Founders have jump started the Wyoming program and are in large part responsible for the significant progress made in such a short.time in Wyoming. Finally the Wyoming office hired a Thr Cm trrn nyc 1101 protects the endangered 011111t1oga d. core1 identification protection development and stewardship staff during 1991 . and is well equipped to tackle the significant conservation opportunities that . exist throughout the stale.</t>
  </si>
  <si>
    <t>The New Jersey program enjoyed another year of growth and success91. The chapter completed 12 land protection projects, its highest to all for a single year and saved more than 1400 acres of critical habitat. This achievement brings the total number of acres protected by The. Nature Conservancy in New Jersey to more than t6.000. The highlights of the year included the launching of new preserves. The first is the Arctic Meadows site in Stillwater adjacent to the Delaware Water Gap National Recreation Area. where the. ConseRVancy purchased 58 acres to save the yellow variety of the spring beauty, a rare flowering plant found nowhere else in the world. The Conservancy has now protected more than 165 acres of this exception ! natural area . The. The second new preserve is Johnsonburg Swamp located in Sussex and Warren Counties. Johnsonburg Wamp contains priceless limestone habitat which supports an incredible array of rare animals and plants such as Ameri; an ginseng. The Conservancy acquired 9. 7 acres in Johnsonburg in 1991 and obtained an option to purchase another 21 acres. The Conservancy also continued to play a key role in establishing the Cape May National Wildlife Refuge. To date the New jeRSey chapter has acquired almost 100 acres at a cost of more than $ I. 75 million. Eventually all deeds will be transferred to the U.S. Fish and Wildlife Service and those funds will be recycled to purchase other sites in the state. The Campaign for Delaware undertaken in 1989 with three other Conservancy field offices gained momentum 1.m1 in 1991. The four states have raised nearly $4 million towards this effort and the New Jersey chapter has protected more than 3007 acres in the Delaware River Ba;in through direct acquisition and secured voluntary management agreements to protect another 2856 acres.</t>
  </si>
  <si>
    <t>I.twas a banner year forthc I olina chapter. Thanks to a tion minded landowner the chapters stewardship department will now have the opponent.y to help manage one . . .of Non Carolina's most popular tourist attractionsGrandfather Mountain. In l.9 1. GrandfatherMountain nc.wh1c owns the mountain . began donating a series of conservation easements to The Nature Conse vacancy. Eventually the easements will protect 1.766 acres known as the backcountry. Considered an ecological site of global significance by.the North Caroli Capina Natural Heritage Program the mountain is home to 16 species of salamanders, the federally endangered northern flying squirrel, the peregrine falcon and the Virginia big eared bat. The mountain also harbors four plants listed as federally endangered or threatened. The chapter made great strides in Car Protecting, an area that has been a major priority for me. many years.t he Roanoke . 1 River. In 1989 plans to establish a 33 000acre Roanoke River National Wildlife Refuge were approved; a year later theNorth Carolina. chapter purchased the first parcel for the new f 10 626 f Ge . p r refuge acres from org1a ac1 k Corporation. The extensive hardwood forests and floodplains along the Roanoke teeming with wildlife. including black bear river otter bobcat wild . turkey and i20 bird species.Of course. The successes of the North Carolina chapter depend greatly on its generous donors. In 1990 the chapter launched a $1.275 million capina tal campaign that was given an extra boost when an anonymous donor called the office and pledged to match. dollar for dollar up to $500000 every gft made before June. 30 19 l. The treme duos response to the campaign enabled the chapter to exceed its goal as more than 527 individuals corporations and foundations invested in North Car Protecting olina s natural heritage.</t>
  </si>
  <si>
    <t>The Tennessee chapter negotiated pr .l tection deals for nearly 4000 acres of critical habitat during 1991. In west Tennessee for example the Conservancy bought 3500 acres of pristine bottomland hardwood forest and then transferred them to the Tennessee Wildlife Resources Agency. Meanwhile at Radnor Lake near Nashville the Conservancy acquired 76 acres of forested ridges to prO;de critical watershed protection for the area .. Just Outside of Nashville the Conservancy continued its work to protect globally threatened cedar glade communities. One of the fifteen species that lies exclusively within habitat is the e11r es....coneflower known to exist in only six populations in the world. A I of these are tightly clustered within a 20 mile radius in midTennessee. The Conservancy also developed partnerships with 13 private and public agencies. A prime example of this teamwork unfolded recently when the Tennessee field office optioned 1200 acres enQI passing the headwaters of the North Laurel Fork.. a tributary of the Big South Fork. The ; conservancy. The National Park Service and Willamette Industries joined forces in this effort. Ultimately. ihe project calls for the North Laurel Fork property to be added to the Big South Fork National River and Recreation Area. T e Conservancy also has developed partnerships to p oJct the Wolf River in west Tennessee and to conduct ecological inventories of the Ocoee River.in the southern Appalachian Mountains. Going one step past protection the Conservancy implemented land management strategies. on all eight of its preserves in Tennessee. llB first year of a three year project to test the applications of fire and selective pruning in cedar glades has been completed. In addition chapter scientists conducted rare plant and animal surveys of orchids overwin . . . tering bats and flowering forest annuals at three separate pr rves.</t>
  </si>
  <si>
    <t>The NatUre Conservancy s achieveme.ms in Georgia This year illustrates both the chapter's past and its future. . Long-term projects for the last decade were finally completed while the new Last Great Places initiative points the way for the next decade. In 1991 the Georgia chapter. preserved 9000 acres in five separate projects. The most momentous of these involved Little Tybee and Cabbage Islands, a project that has involved an array of players over the past eight years. These barrier islands which are located off the Savannah coast encompass 8000 acres of hammock marshlands tidal creeks and two miles of oceanfront beaCh. KerrMcGee Corporation based in Oklahoma donate4 the islands to The Nature Conservancy which in turn sold theri at below market value to the State. of Georgia. The money from the state s purchase was then sent back to Oklahoma at Kerr; McGee 's request to fund the Tallgrass Prairie Preserve. Black s Bluff in Rome was another landmark project that has been brewing over the past decade. This site is re-added as one of tHe most botanically rich areas in Georgia!l with more than 300 plant species. It is not surprising that this is a popular spot for wildflower emhu;iasts. . The Altamaha River represents much of the future of the Georgia program. A high protection priority for. Nature. Conservancy the Altamaha River is one of the last undammed rivers in the Atlantic seaboard and flows for.137 miles through a network of sandhills, bluffs , swamps and marshes. The Georgia chapter was awarded $600000.in Stand Up funding to under. make a massive biological survey of the river. The chapter also.has purchased stateoftheart computer systems to store and process the staggering amounts of data that it ..will gather for this project.</t>
  </si>
  <si>
    <t>The Michigan field office made greaT strides in both protection and plan. ning during 1991. Eleven land transactions totalling 1479 acres augmented and increased existing preserves; another protected a new site for Conservancy action the Escanaba River State Forest. .Of these projects the most notable was the addition of 720 acres to the now 2880acre McMahon Lake preserving an unusual patterned peatland ecosystem. Other projects included 61 acres purchased adjacent to the 140acre Elizabeth Lake Woods one of the last vestiges of old growth forest in suburban Detroit; the long awaited acquisiti n o inhol ings at Horseshoe Harbor a stunningly picturesque Lake Superior shoreline project; an.d Point Aux Chenes an area along the rolling Lake Michigan shoreline in the Upper Peninsula . Working with the Conservancy s science staff the Michigan chapter selected two globally significant Great Lakes shoreline sites for possible ecosys term protection work one at the onh em edge of Lake Huron encompassing more than 80 miles of shoreline and several islands; the other the entire TwoHearted River watershed; a wild landscape made famous in the stories of Ernest Hemingway. These two sites.s contain vast relatively intact exemplary assemblages of freshwater ecosystems. Both are under significant imminent threat of development. These two sites will set precedents in the great Lakes region for cooperative land protection action. The Michigan chapter volunteer program developed a more solid base of sllp this year. Volunteers contribute. ed more than 1700 hours in 1991 .Saving the chapter n estimated $10000. Meanwhile the chapter created the Great Lakes Society a donor program offering increased benefits to those con . tributing $100 or mQre to Michigan operations. There are now more than l ;300 such members, an impressive 9 percent of all members. .......</t>
  </si>
  <si>
    <t>During the past year. The Florida chapter secured unprecedented levels of public funding for land acquisition. Thanks to the Conservancy s leadership. The state of Florida and five counties created nearly $ I billion in new funds to protect environmentally sensitive lands. Preservation 2000the largest state land acquisition program ever enacted in the nation was passed by the state legislature in 1990. A ten year. $3 billion initiative Preservation 2000 authorizes the state 10 issue bonds totalling $300 million annually .. The Conservancy has ensured that $600 million in funding representing the first two years of the program have been.approved by the legislature 10 days ago. Prompted by the success of Preservation 2000 local gOvernments followed suit. Responding to highly targeted marketing campaigns conducted by the Conservancy, residents of five Florida counties taxed themselves for the environment and created $367 million in new funding for land acquisition. This infusion of public funding has dramatically increased the pace of land acquisition through.out Florida .. During Fiscal Year 1991. The Florida chapter negotiated many complex purchases totalling more than $60 million and comprising some 35.000 acres. Just as Conservancy efforts. have leveraged government funding for land acquisition. Florida stewardship initiatives have prompted widespread conservation action. In addition to managing . 31 preserves. The chapter created 10 management plans for publicly owned sites and developed an interagency coalition 10 addressing the management needs of the globally endangered scrub community. Widely recognized for expertise in ecological burning and native plant restoration. The chapter trained public and private land managers throughout . the state. The Conservancy's leadership role in land management received public acclaim when Florida's Division of Forestrys elected the ApalachicolaB Bluffs and Ravines Preserve as the site for its five billionth tree planting.</t>
  </si>
  <si>
    <t>The. Constancy completed 10 klnd million appropriation in 1991 for state acquisition projects irt Washingtonand local acquisition of critical wildlife during l 991 including some of the habitat. natural areas.and recreation i 1rgcst projects in the chapter s 30year lands. Although the Conservancy has history. These pu chasesr anged from and made some purchases for state government the Department of Energy Hanford . Reservation. But probably the greatest single milestone was the launching.of important 92acre island .ifl Puget Sound ment 1ith this funding including an. that features nesting areas for endan addition to the Skagit River Bald Eagle the chapter's ambitious landscape scale ecosystem program in the Willapa Bay watershed. This long term effort wiH focus on sustainable economic development . gered birds to one of the best remainingNatural Area. Many other areas were meant for ecosystem protection in coastal estuariesBone Riverand purchased directly by state agencies exceptional freshwater wetland. The with this new funding.I n the past less chapter s largeSt acquisition was the than $2 m!llion a year had been approved .022acre Noisy Creek growth forests pirated over a year period for these est. the. largest privately owned ancient purposes. 680.000acrc watershed that includes one.of the healthiest estuary systems in the continental United States. forest remnant left in Washington. The Washington chapter passed The state government to protect it many other milestones during the year. really dozens of other biologically In addition to becoming the Conservanimponant areas as a result of the Con cy s f?urth largest chapter with nearly servants work with the Washington 25000 members the chapter matles ig Wildlife and Recreation Coalition nifi.cant progress in its work with public WWRC. The 11/VvRC secured $60.4 from agencies such as the Army At Don Lewis .</t>
  </si>
  <si>
    <t>This year the Great Basin field office was able to preserve an outstanding and rare desert wetland in the heart of Utah's awe inspiring red rock country. The Matheson Wetlands Preserve is named for a former Utah governor and member of the Conservancy s national Board of Governors. is a 739 acre slough nestled on the edge of the Colorado River. near Moab. Utah. Home to more than 50 species of birds including endangered peregri.ne falcons and bald eagles it is also a staging area for the rare Colorado Squawfish The landmark purchase was made. possible by a $450000 donation from the George S. and Dolores Dore Eccles Foundationthe largest charitable award in Utah conservation history. One of Utah's most spectacular wild places also was saved when the Conservancy purchased the 7 583acre Cunningham Ranch in the rugged and remote ook Cliffs region. The acquisition which included state and federal grazing permits controls the surface use on 250000 acres of public land. The property contains key riparian areas and a critical summer range for deer and elk herds on the East Tavaputs Plateau. The vast landscape is also home to antelope mountain lion. black bear waterfowl. shorebirds blue and sage grouse golden eagles and numerous hawk species. More than half the property will be transferred to the. Utah Division of Wildlife Resources while the Conservancy will retain the federal grazing permits. Finally the Conservancy's expertise with successful Habitat Conservation Plans in California and Nevada is paying off in Utah for the federally threatened desert tortoise which has been devastated by a respiratory virus found throughout its range. A steering committee of government agencies, developers , ranchers and environmental groups. including The Nature Conservancy is tackling the problem.</t>
  </si>
  <si>
    <t>Thanks for a cooperaTive effort by The console !Aljon minded landowners Lhe boasLs.Lhe lasL known dancing ground Evans family The MonLana Depan . Conservancy and public resource agent in MonLana of the Columbian sharpmaiL of Fish Wildlife and Park$ and cies can do fiLial effons into costeffec Tailed grouse. The Nature Conservancy Copper Gulch Live proLecLion. The 40 acre lindbergh Lake Pines is now protected and will remain a bioThe criTical 400acre Cale tracK was ha high wildlife values and is prime logicallyrich productive habiLaL for a added to Lhe Conservancy s Dancinggrizzly habitat Two siLes for the rare variety of wildlife species. This 107acre Prairie Preserve in 1991. This area con walter howe!Ua are located wiThin a tracK lying on the west flank of Mon Lains a relicL prairie conLaining one of halfIl!ile of Lhe siLe. Besides protecting Lana s Cabinet, MounTains is surrounded by the besL examples of drumlins or. Lhis natural community Lhis highvisi by lush coniferous forests That provide glacially formed hills in The nonheme ability projecT will enhance the Montana ideal habiTat for black bear pileated Rockies. The rolling microtopography chapLer s effort Lo proLecL some of the woodpecker and a host of oTher wild results in a fine grained mosaic of two many.scorecard elements thaT occur in species. It is a pan of 3 larger designated grassland communiTy Lips not found in this pan of Lhe state. area that provides all the essential annu elsewhere in Lhe Slate. The prai;repro al habitat requirements for grizzly bears videos habitaT for the world's largest and is included in a fisher recovery area. known occurrence of ihe Spaldings s This easement is a perfecT model of how caTchfly plant This pristine site also</t>
  </si>
  <si>
    <t>This has been an extraordinary year chosen not only for its biology of progress for the Rhode Island cal significance and natural field office. The chapter was able to t9 beauty but also for its history make some significant additions to successful cooperative existing preserves induding 55.acres at efforts between landowners Lime Rock in Lincoln 24 cres at EU and local groups to protect its Pond Preserve in. Hopkinton 27 acres of fragile landscape. The chapter to the Matunuck Hills Pre rve in West has since opened a full time early and more than 140 additional acres of office on the island. to protection efforts on Block Island.  The Rh!de lslan field Besides expanding existing press offices also launched a program to serve the Conservancy. 88 . to coordinate the activities of acres at High Rocks Gorge in Nohh local land trusts. Beginning Smithfield and registered 364 acres with a conference 10 be heldin across the state. The chapter also assist the fall this initiative is intended the State department of Environ ed lo 1mprove the impact and The1 991s lf mmcri mental Management and several local effectiveness of individual ahd Island Office. groups in protecting another 322 acres. cooperative land conservation efforts . . This year the.Rhode Island field throughout the state. The goal of the office came involved in a number of programs i!i encourage cooperation with new conservation initiatives. In May the among those interested in land use and Conservancy named Block Island one oF 1 qmservation issues and co developed the Western Hemisphere s .Last Great network among conservation groups in Places as part of a new nationwide Rhode Island... Conservancy program. Block Island was</t>
  </si>
  <si>
    <t>The Alaska field office agreed to provide the U.S. Forest Service with technical assistance in the effort to restore the Prince William Sound fol . following the 1989 Exxon Valdez oil spill. The Consent;nancy s contribution will be a how to manual which will catalog methods of identifying and protecting strategic habitats and recreation areas .. This material drawn on the expertise of Conservancy STaff nationwide may be used in developing a restoration plan R&gt;r the oil spill area. This year the State of Alaska fully funded the Alaska Natural Heritage Program for the first time. Alaska was the last of the 50 states to establish a Natural Heritage program. In 1989. BP Exploration Alaska pro i ed a challenge grant of $216000matched by the state to begin the scientific database; in 1990. BP added another $210000 which was again matched by the state. The Alaska Natural Heritage Program is housed at the University of Alaska in Anchorage. Also in 1991 the Alaska field office . began using land conservation techniques long familiar in other states conservation easements and trade lands. Former Alaska Gov Mr Jay lammond l}! ; h 1.; i! !f!!/ 11{; f f.t. and his wife Bella gave the Conservancy a conservation easement on mo.re than half of their spectacular 12 7acre homestead. in western Alaska adjacent to what is now. Lake Clark National Park. The Governor then went on a press tour for the Conser . ancy resulting in extensive. media coveRage and numerous inquiries 10 the Alaska field office about conservation easements. The field office also received three trade lands the proceeds from which will be used for Alaska program support.</t>
  </si>
  <si>
    <t>The Wisconsin chapter acquired128 acres during n I. bringiNg its total protected acreage. 10 46353 and added five new registry sites. totalling 383 ac.res. membership grew to 15.583 and the chapter's volunteer workforce increased .b.. 25 percent. The Conservancy's most significant achievement inWiscon. sin was there Thebiolog1uJ tnventoytcamforBarabooHillsforeStPrcseVn... s.c ar..szr. ation of the 1564acre Quincy Bluff and Wetlands Preserve. This preserve located in the Central Sands area of the state is a remnant of pre settlement Wisconsin landscape. Sedge meadow shrubby wetland. The northern dry forest and nonheme wet forest provide habitat for rare plants and animals. The Conservancy's holdings at Quincy Bluff encompass a two mile long sandstone ridge with dry oak forest and extensive wetlands. The Baraboo Hills Forest Preserve is one of Wisconsin's landscape scale projects. The chapter initiated a biological inventory for the Baraboo Hills area this year. The team spent its first field season collecting information on the extent of natural communities and plant and animal clements throughout the Baraboo Range. Using aerial photos and ground surveys. The inventory team is producing COffifHchensive Hgctation flJaps show;ng natural community types and other land uses. In addition Tcgeta. tion data collected by the team will be used to develop a forest habitat classification system. Fort McCoy Milnary Ba.x. an area of 60.000 acres contains example .c to f some oLthe most rare species and plant communities found in Wisconsin including k barrens. fame flo ;er and the Kamer bl c butterfly. The Wisconsin chapter is currently completing a two year contract to inventory rare plants and butterflies on the base. using this information. The .CorL service will recommend appropriate management and protection strategies.</t>
  </si>
  <si>
    <t>conserving Kentucky The first private campaign in the commonwealth to protect ecologically significant land netted notable results in 1991. In October 1990 Conservancy President John Sawhill joined Kentucky trustees and supponers to kick off this $2 million campaign on site at beautiful Bad Branch Nature Preserve in eastern Kentucky. At this gathering the Kentucky chapter announced the addition of 1025 acres at Bad Branch, a deep sandstone gorge marked by a magnificent 60foot waterfall. This preserve is now the largest private nature sanctuary in Kentucky. The acquisition was made possible through the lead gift of $500000 from Mary and Barry Bingham Sr. Fund of Louisville. Building on this momentum the Conservancy addeq one of Kentucky's preeminent birding spots to its list of protected areas. Chaney Lake located south of Bowling Green is a so called transient lake disappearing completely in the summer but harboring a vast array o f migrating waterfowl and shorebirds in the winter and spring. . The lake was subsequently transferred the Kentucky State Nature Preserves Commission a state agency that e received an i unpreceded Lesser Yellowlegs z ed $600000 by The Nature Conservancy the state of appropriation took a major step.toward ensuring in 1990 from increased funding for the Conservancy s KentUCky's public panners.. GeneralI In all the Kentucky chapter saved Ass e m b I y . more than 300 acres of wetlands Encouraged than 1000.acres of forest almost 40Q. acres of. barrens and glades and nearly 2001 acres of caves. Combined with a vigorous volunteer program that attracted more than 185 volunte 6s this record o f achievement has given real meaning to the term Conserving Kentucky.</t>
  </si>
  <si>
    <t>In contributing to the Success of the four state S 10.5 million Connecticut River Protection Program the Connecticut chapter raised a total of $6. 7 .million and protected 16 ecologically significant propenies. The goal of this program which concluded this year was to protect the 100 most i ponant natural areas along this 407mile waterway. The sites were selected to preserve the biological diversity of the river, rare plant communities, floodplain forests, Jindal and freshwater wetlands.and others. The chapter also is completing its two year comprehensive inventory of the Connecticut River watershed. l.a t summer the research team identified 75 l ati ns along the lower por fish and wildlife }j lion of the river s watershed Each habitat is important contain species of special tant individually but concern iQ Connecticut. In combination they Since field work began many provide a natural rare plant species have been richness unequaled in found either for the first time Connecticut. . or in new locations. The .!..; . In 1991 the Coninventory also includes sur . .. .. necticut chapter al o veys of shorebirds insectsBotanistM argareAt rdwin completed 14 projects reptiles and amphibians. ! tifi plants collected to protect rare species The natural resources of the . mvmtory.and critical habitats. lower Connecticut River include . EleYen of these were extensive wetlands producing a tidal tide of high ecological significance. This flatts and the shores of the river itself all year's efforts also resulted in the creteef! 1ing w ith.life. This diversity of action of several new preserves including habitats makes the lower Connecticut aing two along the Connecticut River. singularity productive zone for plants</t>
  </si>
  <si>
    <t>In only its second year the young bird species shrunk by as much as 60 Kansas chapters acquiring 5437 acres to 80 percent. Following an internal within the largest wetlands region in national meeting in . Switzerland Kansas Cheyenne Bottoms. An intema Cheyenne Bottoms was the first non ional shorebird survey conducted by federal land designated as a wetland of . Manomet Bird Observatory in Mas International importance. Sachuseus concluded that of the 200 Stewardship planning for the new wetl3!1ds studied Cheyenne Bottoms . preserve was inaugurated with a cpnferthe top shorebird staging area during ence attended by the Western Hemispring migration in the 48 contiguous sphere Shorebird Reserve Network the states. The area attracts almost half of U.S. Fish and Wildlife Service the populations of North America Kansas Department of Wildlife arid shore birds east of 1the Rocky Mount Parks former Governor Hayden and trains many of which 01igrate from as far the Kansas Natural Heritage Inventory. as Central and South America. Los.self Other .Chapter protection activities wetlands throughout the nation have included membership on the Playa caused by the populations of some shore kes Joint Venture pan of the North American Waterway.l Management Plan and the Kansas Forestry Stewardship Committee. ihe chapter also participated in negotiations for a majoi tract of riverine habitat recently designated for inclusion in the National Wildlife refuge system. The new chapter repeated its good financial performance of.last year by. operating in the black. The volunteer board of trustees increased its activity. and numbers and completed a five year strategic plan. Membership in the Kansas chapter increased this year by more than IS percent. . J</t>
  </si>
  <si>
    <t>T e est Virginia field office conlin . ued pursuing protection of the most significa !lts ites in the state. For example, the chapter transferred 13 Ohio River islands to the U.S. Fish and Wildlife Service to create the Ohio River Island National Wildlife Refuge, the first in West Virginia. The islands include an extensive system of emergent wetlands and bottomland hardwood forests; critical habitats for migratory waterfowl; and protection for 30 species of freshwater mussels including four state rare species and one federally endangered species. ; . The chapter also undertook a $300000 capital campaign to acquire and protect Ice Mountain As the chapter's newest nature preserve. Ice Mountain contains lWO nationally rare plant habitats a variety of Ice Agerelic species rare in the eastern United States and beautiful unspoiled woodlands. The Conservancy began acquiring 6170 acres in the Monongahela National Forest adjacent to the well known Dolly Sods Wilderness Area. The site suppons spruce forest and upland heath Wtsl Virginifait ld officed irectorM ark Scottalet Mountain.. barren habitats that harbor several state rare plants and two globally rare animals. This property will be transferred to the U.S. Forest Service. In addition to these protection efforts the chapter worked with the West Virginia Natural Heritage Program to identify more than 225 high quality sites needing protection more than. any other state in the Eastern Region. These two gro.ups also identified six large ecosystem projects in the stable including river corridors, karst regions, wetland complexes and ridge and valley systems with high concentrations of critical habitats and 11peciesI. in the next year the chapter will actively seek. protection for these areas.</t>
  </si>
  <si>
    <t>in Colorado The Nature Conservancy made significant progress in 1991 on its $15 million Rivers or the Rockies program. In the past year the Colorado chapter completed 12 separate projects encompassing more than 8000 acres with a total value of nearly $8 million. C&gt;ther program achievements included three cooperative projects, two with the U.S. Forest service Nonh St. Vrain River and the Piedra River and one with the Bureau of Land Management Lake Fork or the Gunnison River. In addition the Conservancy exercised an option on the High Creek Wetland, a unique fen in the upper reaches of the South Platte River and took strides toward completing a $700000 fundraising campaign. In all more than $1 million was raised in private funds for the Rivers or the Rockies campaign. Meanwhile the Upper Colorado River Basin project. encompassing the Yampa/Green Rivers and the San MigueL Dolores Rivers was the scene of extensive biological inventory work. These inventories will form the basis for expanded protection activities in both river basins as well as provide opportunities for innovative stewardship efforts. Active tewa;dship programs are already in place on the Conservancy s San Miguel River Preserves and at Phantom Canyon Preserve. Water rights will play a crucial role in protecting these areas. The Conservancy has also played an 1mponant role in creating the Great Outdoors Col . orado! program. This program seeks to secure $30 million in public funding for the protection of wildlife open space and parks . throughout the state . A ballot initiative that would earmark state lottery funds for conserva . tion purposes is planned for the November 1992 election.</t>
  </si>
  <si>
    <t>The Nebraska chapter identified Lhe A quisiLions at tWO roost Siles in Hall Great Plains Flyway as its area of and Phelps Counties added some 570 greatest concern during a yearlong acres and a half mile of frontage to The straTegic planning process undertaken in .Plaque River Preserve. 1991. As a resulT the Nebraska fidd In the chapter s second cooperative office completed six projects during th; Ventur with the Nebraska Game and past year Lhat focused a majority. of its Par Commission 302 acre5 ilclub protection efforts in maintaining critical in three quarters of a mile of river habiTat for migratory water birds. frontage on the Ninth Plague il Lincoln The Big Bend of the Platte River Countywere acquired as a sLaLe continued to be an important project Wildlife.Management Area. The Co r . area. The preserve design for the Plane vacancy acquired a 160acre marsh in the includes 25000 acres ai 10 roost siLes Rainwater Basin and transferred it Lo Lhe over an ao mile streTch of river. To date U.S. Fish and Wildlife Service as the Conservancy has helped proLecL WaTerfowl Production Area. Also included in the 1991 total of 1678 protected acres were 646 acres along Fairfield Creek a major cold water tributary of the Niobrara River. The Conservancy s Niobrara Valley Preserve now comprises 55000 acres and 22 miles of frontage on the Niobrara River in northcenTral Nebraska. 1n Lhe spring of 199 l a 76mile segmenT of The Niobrara including the preserve fronTage was designated as a NaTional Wild and Scenic River. more than 7000 acres along the river. .  . ..</t>
  </si>
  <si>
    <t>Through an unprecedented series of The Middle Fork Is one of the last. two partnerships the Oregon field office tributaries in the Columbia River Basin acquired four and a half critical miles of whose wild salmon stock is void of the Middle Fork of the John Day River. . hatchery contamination thus the river heimer Preserve includes the entire Canyon Creek drainage known for its rich history as well as its natural signifi. In 1805 Meriwether Lewi reached the Pacific here at the end of his westward expedition. The acquisition e is crucial for spawning habitat. Experts estimate that the Conservancy could double or spring chinook populations and triple summer steelhead populations with riparian restoration along the river. The eventual goal of the project is to protect 21 miles of the river. was made possible through the tireless efforts of Marie kouise Feldenheimer who received The Nature Conservancy s Oak Leaf Award for her work. Eighteen years in the making tJ.e acquisition of Tillamook Head Preserve started a new partnership with Oregon State Parks. The preserve is located in the watershed that adjoins the coastal Oregon chapter also established;! two new satellite offices for land stewards in 1991. The first in l.a Grande oversees preserve activities on 10 of Oregon s eastern preserves. From a newly established Eugene office meanwhile Conservancy staff oversee controlled bums on preserves throughout the Willamette Valley and assist with setting protection priorities for the town of Eugene. headland and vertical cliffs of Ecola State Park and the Elmer Feldenheimer Elmer Feldenheimer fore st i&gt;re serve. This 871acre addition to the Felden</t>
  </si>
  <si>
    <t>The Indiana chapter protected 2.3 new sites encompassing some 1541 acres in 1991 bringing the total area secured by the Conservancy ii;i Indiana 10 nearly 19000 acres. The year saw projects across the state protection of wetlands and savannas in the north. forests and corridors in the central part of the state. and flatwoods and barrens to the south. In large part these projects were made possible through funding from the $10 million Indiana Natural Heritage Protection Campaign and the $1 million Waters of Life regional campaign. and the help of many individuals, corporations and foundations. / Through a special matching program. The Indiana chapter also raised $56265 for the Cayambe Coca Ecological Reserve in Ecuador. This preserve is .a focal point of the Conservancy s Parks in Peril program inLatin America. Back in Indiana the chap tcr stewardship staff and some 400 volunteers monitored management activities at sev . en natural communities and tracked the status of seven endangered species. Other stewardship activities included prescribed burns, trash cleanup and fence repair. The chapter also helped secure a hardwon legislative appropriation of $650000 towards the statewide Indiana Natural Heritage .Protection Campaign. The State of Indiana has now contributed $4.35 million toward its $5 mil . lion pledge. The chapter exceeded its $1 million funding goal for Waters of Life, a campaign to protect aquatic systems in northeast indiana which include the Fish Creek ecosystem project. And looking to the future the chapter board adopted a strategic plan that complements the national plan and will direct the activities of Indiana into the 21st century.</t>
  </si>
  <si>
    <t>The Mississippi chapter in 1991 completed 21 projects totalling t .258 acre.s the most notable being the Black Creek S;amp property a gift from Scott Paper Company which supports a large concentration of nesting osprey. In addition the chapter; arranged for the transfer of 3.600 acres at Dahomey Plantation to the U.S. Fish and Wildlife Service to establish a new refuge. The Conservancy also devoted a great deal of energy to the effort to establish the Grand Bay National Wildlife Refuge. a 12.000acre savanna wetland complex. The chapter helped draft strategic plans for two ecosystem projects the Mississippi River Alluvial Plain and Grand Bay Sarinah. These projects are a stewardship plan for its first being developed jointly with other state preserve in the state Sweetbay Bogs. . programs and the Southeast Regional Office. In addition the Conservancy provided the Fish and Wildlife Service and the Mississippi Department of Wildlife Fisheries and Parks technical assistance and support for the 88000 acre TennesseeTombigbee mitigation project. In cooperation with the Mississippi Department of Wildlife Fisheries and Parks the Conservancy concluded seven voluntary registry projects totalling. more than 456 acres. These registry projects afforded protection to several rare species and a bat cave. The chapter also exceeded its operational fundraising goal for 199 l by 11 percent. The Mississippi Conservator Program which includes donors of $100 or more grew tremendously and now boasts 335 members or 19 percent of members ip the highest of all state programs. Overall membership increased by more than 7 percent. The chapter also created a lancf. preservation of md and stewardship endowment.</t>
  </si>
  <si>
    <t>Massachusetts is distinguished not only as the birthplace of land conservation but also by its tremendous diversity of natural communities. A mem be hip of 17000 helped the Conse. Virginia's Massachusetts office saved critical land this year in such diverse places as Vineyard Nantucket and the Berkshire Montana.ins. Cape Cod and the Connecticut River Valley. In 1991 the Massachuse Office concentrated its efforts on large ecosystem protection in two distinct areas the southern Berkshires and Manha s Vineyard. In the southern Berkshires the chapter initiated a campaign to study and protect the head of Schenob Brook Basin, a 14.000acre watershed with . rolling hills. farmland. calcareous fens and high energy waterfalls. This area contains more rare species than any other watershed in the. state with 41 state listed plants and animals. With the Conservancy's help the state recently designated the watershed an Area of Critical Environmental Concern. Nearing its end. The campaign will save more than 600 acres. On the islands of Martha'svineyard and Nantucket the chapter has taken a lead role i.n protecting and restoring a globally rare community sandplain grassland. that once blanket cd both islands. A combination of land acquisition and prescribed burns has been effective in protecting the best remaining fragments of this habitat which is home to short eared owls, northern harriers and the Lowering bushy rockrose. After a year of study. The chapter also is close to creating a model pre.sel VIo! f more than 500 acres in the enJer of Martha's Vineyardthe keystone in a mosaic. of conservation lands on the island</t>
  </si>
  <si>
    <t>The Arizona chapter celebrated its silver anniversary with a series of successes in every program area and was one of five. state chapters to receive the Conservancy's annual Outstanding Achievement Award. Topping the list, the Fund dedicates $20 mILlion each year in a previously unallocated state lottery. proceeds of chapt.er accomplishments in 1991 was raising $4 minion to complete the Streams of Life conservation campaign. Three years of concerted effort by staff and trustees alike wm into the chapter s Streams of Life conservation campaign. which protects some of the best remaining riparian habitats in Arizona. Streams of Life helped the Conservancy. create five new riparian preserves and in cooperation with public partners protect eight more areas. The program boosted the chapter's membership from 12000 to nearly 16000. In addition the Arizona chapter served as the primary catalyst for the passage at the referendum of the Arizona Heritage Fundthe most ambitious and far reaching conservation initiative in Ari7ona s history. The Arizona Her age Arizona's State Parks and G;me and Fish departments to protect wildlife and habitat to promote environmental education and to 1 improve parks throughout the state. Completing strategic planning documents for both the San Pedro Bioreserve and for the state program as a whole provides the Arizona chapter with a vision and a road map. With sights set high objectives clearly defined and resources attuned to the state s mbst critical conservation is used the Arizona chapter is well positioned to build on the accomplishments of the past year.</t>
  </si>
  <si>
    <t>Home to 24 percent of the rare and endangered birds and plants in the entire United States, Hawaii continues to be recognized internationally as a top global priority for biodiversity preservation. Although more than half of its original forests have been lost since the arrival of man; more than 10000 species of plants, birds and invertebrates unique to these islands still remain. These elements form native ecosystems that are crucial to the State s climate and watersheds. No other place on Earth has a greater concentration of species on the brink of extinction. To meet these challenges the information on Hawaii's rarest plants Hawaii chapter worked closely with the animals and natural communities . state. to increase the State Natural Area Information f;o the time of Captain Reserves System annual budget to moreCook to 1990 has been compiled for more than $2 million. This funding will help more than ssorare plants 120 rare and provide on.the ground management for mals and 85 rare natural communities . more than 109000 acres of state owned These are the rarest of more than 1000 1habitat. In addition the Conservancy Hawaiian species that scientists consider helped establish state matching funds in peril of extinction. The next step will be to create the Natural Area Partnerships to expand the database to include Forest Stewardship Programs to rare species and natural communities to promote conservation on private lands. not yet addressed. Meanwhile the Hawaii Heritage Program has been working. for more than six years to compile and track</t>
  </si>
  <si>
    <t>Texas celebrated a very successful year in land protection in 1991 the chapter gained 19 new members for the Texas Land Stewards Society. expanded six preserves and completed five coop projects. The stewardship program also grew significantly. with new field staff and new volunteers boosting the chapter's research restoration and management efforts. One of the greatest accomplishments of the year was the launching of the Texas Hill Country project. This 18 million acre regional project is part of the Conservancy s .Last Great Places ecosystem protection initiative. Several research projects and Memoran. da ;1Uf understanding associated with the project are currently in the works . 1 A second major achievement was the long anticipated purchase of Hoski11;s1 sound 30000 acres of splendid coastal ICt bonds in Brazoria aunty. The marshes are a critical winter feeding ground for many species of migratory waterfowl. Hoskins Mound is being . transferler.. the l J.F.i sh and Wildlife Service to expand the Brazoria National Wildlife Refuge. The Texas chapter s purchase of a conservation easement over a. The Chandler Ranch in Terrell County may be the first of its kind. In this arrangement. The Joe Chandler Family maintains ownership of this work ..;nch while The Console ;ancy gains the right to manage 70 I acres along the shores of Independence Creek. The creek is a springfed. perennial desert stream th.it carries 18 million gallons of freshwater into the Pecos River each day. The creek provides a. rare oasis for wildlife in this drJChihuahuan Desert.a region.</t>
  </si>
  <si>
    <t>The Arkansas field office completed seven protection projects in 199 I representing a range of diverse. habitats all globally rare or equivalent. Along the Cache River in eastern Arkansas the purchase of three tracts protected 81 acres of this important wetland ecosystem. Additional acquisitions of three propenies in Clark c; ounty protected a major remn;mt of a disappearing prairie type known as blackland prairie. This prairie is a pan of the West Gulf Coastal Plain that sweeps through southwest Arkansas. In partnership with the Arkansas Natural Heritage Commission and the U.S. Forest Service the field 9ffice completed the third year of a biological inventory of the Ouachita la NaJional for. est. The National Forest covers 1.3 million acres in Arkansa.? and 253000 acres in Oklahoma. This inventory was funded by the Conservancy And a Forest Service Challenge Grant. will produce a comprehensive study of the rare and sensitive plants of the oldest North American mountain range and the on!/ range that runs east and west.. Dozens. of sensitive plants and element occurrences have been mapped. Two previously undescribed plant species have been discovered so far. The.Conservancy s 1991 Landscape ProtectiOn!efforts in Arkansas included . the publication of the Big Woods report and the formation of a Big Woods working group. .This group will develop strategies for land use within the bottomland hardwood forests of the . .Mississippi River delta. Applying a landscape scale approach to the more . than 500000 acres of Arkansas s forest</t>
  </si>
  <si>
    <t>Ted 12 rnazol land protection projects in 1991 totalling 3200 acres. Among the glob;llly significant plants and ani chain that received protection were the bunched arrowhead the pink tickseed, the rose s bi hop Veed and the loggerhead sea turtle. Since the chapter s threeinception 1 3 years ago it has preserved 68400 acres of land valued at almost $62 million. Cooperative efforts in the 350000 invenacre ACE Ashepoo Combahee Edisto River Basin have resulted in the establishment of the first National Estuarine Research Reserve in South Carolina. Cooperative efforts also helped create the ACE Basin National Wildlife Refuge and its first property acquisition. The c ptcr completed the two year biological inventory within the ACE. Basin and is moving forward with a strategic plan. responsible for protecting 17782 acres within the basin . This year the South Carolina chapin ter completed conserve Carolina its first capital campaign. The chapter had a tremendously successful year in raising funds in 991 to close out the three inception year $2 million campai . South Carolina also secured a challenge cost share gram with the U.S. Forest Service to conduct a botanical evenacre story for sentient plant species on the 359000 acre. Sumter National Forest. .the first year of this six year project has been completed. The chapter also launched a South Carolina/North Carolina prescribed bum team to accomplish needed restoration and maintenance nc on fire maintained natural communities i. the two states.</t>
  </si>
  <si>
    <t>This year the Pennsylvania chapter . 1. made progress on many fronts and it protected 3200 additional acres of . land; launched the Pocono Projects; and undenook cutting edge scientific research. . The chapter's protection efforts included the creation of new presences in Mt. Holly Springs in central Pennsylvania to protect the rare bog turtle. and Long Eggy. along the Upper Delaware River to protect a disjunct population of miner's lettuce. In addition the Conservancy added an essential trace at Delhaas Wo9is in Bucks County to protect the last remnants of coastal plain forest and bog in Pennsylvania and consummated a 15year efron to add a parcel at the Tannery Cranberry Bog in Monroe County. The chapter's venture to protect large scale ecosystems in the Poconos gOl underway with the preservation of more than 2000 acres at Lehigh Pond one of the few pristine glacial lakes left in Pennsylvania. Because the Poconos . harbor the state's highest concentration of endangered species and communities and under trem;ncfs development pressure they are a high conservation priority for qie Conservancy .. The.Heritage Program stained off the y with the exciting discovery of a new population of the globally imperiled nonheastem bulrush .. The stewardship stall also researched the habitat of dog tunnels the effect of deer exd osu res on protecting the understory in Pennsylvania sf o rests.and the impact of controlled bums in managing the state s barrens.</t>
  </si>
  <si>
    <t>The Missouri chapter completed eight protection projects last year that covered a wide area. variety of natural communities across the state. Three of them cite the protectedBen Lassiter Cave. Wilson's Cave and Turnback Creek Caveare home to 10 the blind Ozark cavefish found only in about 5 sites in the world. Other projects protected prairies, fens and a dolomite glade. The chapter's stewardship staff accomplished several important goals during the year. The prescribed burn crew carried out 13 burns covering nearly 500 acres. and the science staff compiled baseline vegetation data from every Cbhservancyowned prairie in the state. This field work resulted in the discovery of several new locations of endangered species in the state. including the second known occurrence of the snake mouth orchid in Missouri. St ff members also discovered a species of lichen that is new to science and apparently restricted to the central UnitedStates. It occurs on several of the Missouri preserves. The chapter s 1991 landscape protection efforts in. Missouri included working with a diverse group. group of partners to study the feasibility of various strategies for land use within the central Ozarks. Parts of the Ozarks have been continuously exposed longer than any landscape in America. which has led to the development of a unique ecosystem. The chapter and its partners hope to protect this rich environmental resource while planning for ongoing compatible economic developer{ienl. I M</t>
  </si>
  <si>
    <t>It was a watershed year for the Conservancy s New Hampshire program. Aided by a strong group of volunteers the program formed a Board of Trustees by glaciers providing habitat for many rare plants. Fine examples of glacial striations and polishing can be found on ledges created by the scouring of millions of tons of ice during the last Ice Age. A local leadership committee has . been formed to work in partnership with the Conservancy in managing the . and received chapter status in March. The new trustees have already begun to provide the leadership necessary to build a strong program in New Hampshire. . . . Last year also saw the creation of the largest preserve owned by The Nature Conservancy in New Hampshire. The Green Hills Preserve encompasses 2880 acres including the scenic backdrop to the town of North Conway New Hampshire. The preserved sculpted preserve. . In November 1991 the New Hampshire program capped The Nature Conservancy's four state Connecticut River Protection Program with the acquisition of Fourth Connecticut Lake. This lake which forms the headwaters of the river lies on the Canadian border. Champion International Corporation donated the lake and its wate hed to the Conservancy. A very acidic mountain, the lake is covered in many places by a floating mat of plants and their debris and includes several carnivorous plants .</t>
  </si>
  <si>
    <t>The Conservam y s Vermont chapter acquired 15 parcels of land in 1991. Among these were especially significant projects like Knight Island where the Conservancy protected .2.5 miles of shoreline and habitat for a number of state endangered plant species on one of Lake Champlain s last large undeveloped islands. The chapter also acquired two important sites in the Connecticut River watershedFairlee Bog Pond a lovely kettlehole bog and Plymouth Caveand added to unfinished preserves at Chickering Bog. Deer Leap Blacl Mountain and Little Averill Lake. In partnership with the State of Vermont and the Green Mountain Club the chapter acquired several critical links in the Long Trail Vermont's oldest and longest hiking trail. . The Conservancy formalized an arrangement with the State of Vermont . Rspl Cndc Lq uct giln Sierrad t las 1tli1ws. Gt Wtonalaa programs up11ortc by the Vermont chapter. to protect and manage rare species habitat and special ecological features on 69 parcels of state owned land ! 10000 acres Meanwhile the Yermont chapter earned one of the Conservan! cys Special Achievement Awards for it ! support of rainforest preservation programs in Guatemala where many of Vermont 's songbirds winter. The chapter made quiet progress on its $3.2 million For Vermont capital campaign which will help to pay for the Conservancy s many initiatives in the state.</t>
  </si>
  <si>
    <t>. As part of Ohio? s annual conservation l .agenda the chapter adopted a new Global Priority Project Fund to support . The Conservancy's work in Latin America and the Caribbean. Although Ohio faces tremendous conservation challenges the chapter recognizes that the work of protecting biological diversity should not be limited by state or national boundaries. Protection st ategies for Big Darby . Creek Ohio sT last Great Place includes stream corridor land acquisition reforestation and agriculture conservation. 1n ;addition some 25 private and public partners cooperated in the effort to increase public awareness, influence land uses and monitor water quality in Beaver Creek. The chapter also works in the watershed. ing in partnership with several counties The chapter s volunteers continue state and federal agencies on coop ra i've Jo move the program to new heights. land management projects .. .The Volunteer Land Steward program.continues to grow and to involve members in managing 9861 acres. The ranks of volunteer artists and photographers have increased providing quality images for Conservancy publications. . The chapter s 25 protection projects encompassed several globally threatened communities oak savannah at Kitty Todd Preserve; tallgrass prairie at Huffman Prairie; cedar barrens at Edge. of W Appalachia; mixed shrub swamp at Morgan Swamp; and cinquefoils edge £en at</t>
  </si>
  <si>
    <t>Delware</t>
  </si>
  <si>
    <t>Because the Delaware fit;ld office first opened in 1989 this year marked its first real year of activity. Much of the work centered on developing the office, increasing membership, building an advisory board and hiring staff. But clearly the highlight of the year centered on the core of The Nature Conservancy's mission land protection. In I 99 I this focus translated into five projects ; and the establishment of the office s first two significant preserves. Working in cooperation with . .. Delmarva Power the Conservancy acquired by donation a 341acre preserve at Pon Mahon Delaware. Located due east of LDover , this site has a huge concentration of horseshoe crabs that serve as the source of food for millions of migratory shorebirds each spring. Birders from the entire midAtlantic region have long held Port Mahon in high regard. . The office also began working to preserve the remaining natural stretches of the Nanticoke River Delaware's largest waterway. l in December 1990 the Conservancy acquired 48 acres that form its first perimeter along the river. A beautiful site it is characterized by towering Atlantic white cedar pitcher plants, the rare Seaside Alder and exceptional water quality. These two sites provide a promising beginning for The Nature Conservancy's activity in Delaware.</t>
  </si>
  <si>
    <t>0 one of the Maryland chapter s most important accomplishments during the past year has been completing its 5 year Strategic Plan. The plan focuses on protecting important large ecosystems in the state. nower Harperella which grows in the stream bed. In addition There are rare freshwater mussels in the creek. This area is managed now by Maryland . Department of Natural Resources. In November 1990 the Maryland chapter conducted its first prescribed bum in Maryland At its Pilot Serpentine Barren Preserve. Serpentine gra¥lands are a nationally rare natural community restricted in the east to northeastern Maryland and southeastern Pennsylvania. Historically the combination of grazing and periodic natural fires kept these areas open. Like their cousins the prairies of the Midwest the serpentine grasslands are vulnerable to invasion by trees if fire is suppressed. The Conservancy will continue to use prescribedAs part of that effort the Conservancy negotiated the purchase of an 865acre tract of land at Sideling Hill Creek one of the most ecologically important watersheds in Maryland. This site is home to an abundance of rare species including a globally rare wila fire as a management t0ol moni o'ring . its effects on the vegetation in its long term restoration efron at Pilot.</t>
  </si>
  <si>
    <t>The Iowa Field Office focused on two main project areas in 1991 representing two dramatically different but equally important and unique Iowa habitatS. The Loess Hills in the west and the Driftless area in the east are h9me to some of the rarest species and commu . nities in the Upper Midwest. The Conservancy's comprehensive protection programs will ensure their survival into the next century In the. Loess Hills; the Lennox Foundation gave the Conservancy a $120000 three year grant to enable the Qwa program to begin an intensive biological inventory. This will help determine protection needs and priorities. In the Drif tless area of northeastern Iowa the Conservancy has teamed up with the u.sFish and Wildlife Service to acquire and protect one of the rarest ecosystem types in the Midwestalgific talus slopes. With numerous globally rare snail and plant species these unique coldar microhabitats are perhaps the most important natural communities in the Midwest. The Conservancy, the Fish and Wildlife Service and the Iowa Department of Natural Resources are cooperating in a program i !O monitor the federally listed and candidate species living on the slopes as well as to define their long term management requirements .. I</t>
  </si>
  <si>
    <t>From its 53 projects protecting 9. 191 acres to its one Conservancy gifts to the International and West Virginia programs. The Virginia chapter achieved results this year that earned it acclaim as . the Conservancy's Outstanding State Program. Among the highlights from a year packed with achievement were outstanding progress in planning and implementing ecosystem conservation on the Clinch River as well as continuing support and cooperation with the piq neering.Virginia Coast Reserve project. The chapter dCclosed exceptional cooperative relationships with other organizations. in.eluding the Commonwealth of Virginia under the Partners in Co11 Creation program the Fish and Wildlife Service; the Department of Defense. Ducks Unlimited and the Fish and Wildlife Foundation. On the protection front the chapter registered 40 tracts for voluntary protection including more than 4000.acres in the Tidewater area where further ecosystem protection work is planned. Virginfa continued its exceptionally close relationship with the state s innovative and able State Heritage Program and exceeded its annual fundraising goals raising $840000 for operations and $1.13 million for projects and programs In addition the chapter identified the biomonitoring status and needs for all globally rare threatened or endangered s .&gt;etsu under Conservancy management inVirginia.</t>
  </si>
  <si>
    <t>1987 bond issue for land acquisition.  . The chapter also finalized the purchase of an addition to the Big Reed Forest Reserve which protects New England's largest old growth forest. Now expanded to 4813 acres, the Reserve protects the entire watershed of Big Reed Pond and includes three wilderness ponds. paign to protect 12 critical natural areas throughout the state. Among the targeted areas are 1100 acres of pitch pine scrub oak barrens in southern Maine, several offshore bird nesting islands and unusual wetlands in the nonheme interior. To date the chapter has raised more than $1.3 million towards its goal. The Maine chapter's crowning achievement in 1991 was the completion of the largest land conservation purchase in the state's history seven Diamond Occidental Forest Inc. land parcels totalling some 40000 acres. The centerpiece acquisitions include 31500 acres in Nahmakanta and Rainbow Townships. The Maine chapter negotiated the purchase on behalf of the state's land for Maine's Future Board which was formed to allocate the funds from a In addition this year marked the beginning of the Maine chapter s three year $3.5 million Maine Legacy c m</t>
  </si>
  <si>
    <t>Protecting land in New Mexico requires close cooperation between the public and private sectors. Working With the Bureau of Land Management the Conservancy identified more than 200000 acres of public land worthy of designation as Areas of Critical Envi . ronmental Concern. n Equally important was the state 's first purchase of ecologically significant la!ld under the recently passed Natural Lands Protection Act 632acre riparian area protecting rare native fish. This year the New Mexico Heritage Program also completed an ambitious evaluation of the ecological community at the Conservancy s 500square tile Gray Ranch. Using satellite imagery and aerial photography the ranch was classified and mapped according to the type and condition of each distinct vegetative community. A similar study of 2 million acres at the White Sands Missile Range is underway and a pilot project with the Department of Defense. These studies are critical to the management of both of these globally significant areas. Using the most cost effective conservation tool has always been Conservancy. trademark. To This end in 1991 the New Mexico chapter working with</t>
  </si>
  <si>
    <t>This year marked the opening of the city's success as its organized Conservancy s Dakotas field office Efron at the state level. Experience has sieved North and South Dakota. Now showing that having a fulltime local staff fully staffed with seven people this allows the Conservancy to respond to the office and completes a network of fields more quickly to opportunities and to places that operate in eve[} state to achieve its conservation goals in the United States. fully. The opening of the Dakot.as field Chapter boards in both North offices was an important accomplishment Dakota and South Dakota have spent because the. key to the Co eiva considerable time this.year discussing and planning the future of the Dakotas program. Effons will now focus on three main areas: land protection projects increasing membership levels and activity apd building! g an awareness of the Conservancy In the Dakotas. With an instant presence the Conservancy hopes to work more closely with many people and organizations who share its concern for the environment.</t>
  </si>
  <si>
    <t>Facing Future Challenges to Conservation</t>
  </si>
  <si>
    <t>1990 annual report</t>
  </si>
  <si>
    <t xml:space="preserve"> AS THE YEAR DRAWS TO A CLOSE AND WE PREPARE TO USHER IN the new, it is traditional to look back on our recent accomplishments. We hope that, as one of The Nature Conservancy's nearly 600,000 members, you will take special pride in the progress of the past year: 927,695 acres of habitat or imperiled plants and animals were protected in the United States alone. Among these achievements are the purchase of New Mexico's 500-square-mile Gray Ranch, the largest private land acquisition for conservation in U.S. history, and creation of our Tallgrass Prairie Preserve in northeastern Oklahoma-the grassy heart of the nation's last great sweep of native tallgrass prairie. Internationally, our deep level of commitment to the protection of some of the planet's most biologically diverse and endangered lands spurred the launching of our Parks in Peril campaign. Through this bold program, we can assist our Latin American partners in bringing on-site conservation management to 20 of their most critical parks and reserves each year-200 sites by the year 2000. These successes are yours; indeed, they would not be possible without your support. And this issue of The Nature Conservancy Magazine is designed to share those successes. In this annual report we assess our progress, exchange information and ideas, and refresh our enthusiasm. But it is important that we also use this forum to step back and take a hard look at The Nature Conservancy--where it is, where it's going, and how it's going to get there. Our mission is to preserve Earths diversity of life by protecting rare plants and animals and the lands and water they-and we-need to survive. This is ambitious, to say the least. Yet I believe we can meet this challenge. Support for the environment reached an all-time high in the spring of 1990. Seventy-three percent of Americans described themselves in polls as "environmentalists." A New York Times poll showed that 80 percent of all respondents agreed with the statement that "Protecting the environment is so important that requirements and standards cannot be too high and continuing environmental improvements must be made, regardless of cost." A rash of big-ticket state bond initiatives shows that people nationwide are "voting green." Keeping Conservation Atop the Agenda Several factors threaten this new interest in the environment and may pose a threat to our future success. For some time analysıs have cautioned that the United States is headed into a recession, and new figures show that economic growth has virtually halted. Congress, meanwhile, is considering limitations on charitable deductions. Developments in the Persian Gulf have only fed our economic uncertainties. With oil prices more than $30 per barrel and gasoline prices rising, concern for the environment is no longer front-page news.This raises worrisome questions for the Conservancy: Can donors be motivated to give in a recessionary environment? Can government officials afford to commit to land conservation when faced with recession and massive deficits? Will individuals place a higher priority on jobs and short-term economic growth than on preserving the environment? At the same time that global trends are taking an unfavorable turn, The Nature Conservancy is tackling larger, higher- impact projects that make our work more controversial. Here is the challenge facing the Conservancy: to keep our mission at the forefront of the nation's agenda. How can we do this? One key will be resisting the impulse to go it alone. We can accomplish much through the purchase of land. But to elect our goal of protecting entire ecological systems, we need to influence the decisions of other landowners. Thus, cooperative efforts will be crucial for the Conservancy's future as we tackle projects that are bigger than any single organization can hope to handle. A Conservation Coalition To achieve effective conservation we need to work with a coalition composed of three entities: the government, the private sector, and other conservation organizations. Any hope of protecting our natural lands and waters is futile without public sector participation. The federal government remains the single largest source of funds for conservation, and it is the single largest landowner in the country. Almost a third of all U.S. land is federal land, and another 15 percent is owned by state and local governments. Sixty-one percent of all globally endangered species can be found on public property. Examples of 90 percent of our nation's ecosystems occur on the property of one land-holding entity: the U.S Forest Service.Its obvious that we need to work with the government to realize our mission. We must advance efforts to direct land protection toward the best natural areas. And we need to perfect ways of ensuring that the most important publicly owned lands are managed in a way that best protects the natural systems upon which all life depends. Stepping up our efforts in this area won't be too difficult. To ascertain which species, habitats, and ecosystems are most in need of protection, we rely on a network of natural heritage programs: Conservancy-designed, science-driven biological inventories that continually gather and disseminate data on the occurrences and status of rare and endangered species and exemplary ecosystems. Information provided by the heritage network enables us to set our conservation goals. Typically administered by state government agencies and established with Conservancy assistance, the heritage programs are paradigm of effective public/private partnerships. There was one state heritage program in 1974; today there are heritage programs in every state, as well as in the Tennessee Valley Authority region, the Navajo Nation, and the Great Smoky Mountains National Park. The biological information amassed by the heritage network is one of the greatest single influences on conservation decision-making today The majority of our field offices make at least weekly contact with heritage program staff, and every major public land management and conservation agency has interacted to some extent with the network. We're continuing to do many positive things with government agencies. In 1989 the Conservancy became the first private conservation organization to sign a management agreement with the U.S. Department of Delense, which controls 25 million acres. This year we signed a historic accord with the Bureau of Land Management that establishes a partnership to protect rarities on BLMS 200 million acres an area amounting to one-eighth of the land mass in the continental United States. Finally, a recent memorandum of underStanding between our California Field Office and the Forest Service clears the way for cooperative conservation in 18 national forests. The Forest Service manages 20 million acres of public land in California-20 percent of the state's total acreage. This agreement is a pilot program for something we hope will grow into a national conservation accord. Looking beyond our borders, the Conservancy has teamed up with the Jamaican government, the U.S. Agency for International Development, and the Jamaica Conservation Development Trust to establish a national park system. It's stunning to realize that although more than a third of Jamaica's native plant species are found nowhere else in the world, no formally established national parks exist to shelter them from unregulated development, agriculture, or mining. the private sector. Working with for-profit corporations also will become more critical in the future. Most businesses are only beginning to realize the importance of caring for the environment. They are wary of environmental groups and allocate only a small portion of their philanthropic dollars to conservation. I find it ironic that The Nature Conservancy is sometimes criticized for its connections with the corporate world when, in fact, such a small part of our budget comes from corporations. I would argue that we can use our reputation to help corporations show that their interest in the environment is more than just words. There were isolated examples of progress in this area in 1990. For instance, Dow Chemical Company pledged $3 million toward a joint Conservancy-Ducks Unlimited program to buy and restore three wetlands in the United States and Canada. Dow's gilt sparked a full matching grant from the National Fish and Wildlife Foundation and kicked off the "Partners for Wetlands Protection" program. We also found ways for corporations to contribute through normal business activities. One good example is our relationship with The Nature Company, a retailer of nature-related products. In this "Alliance for Nature," The Nature Company encourages its customers to become members of the Conservancy. It also contributes a portion of the revenue obtained from the sale of selected products to the Conservancy. As a result of this affiliation, we have secured more than 12,000 members via The Nature Company. Environmental Colleagues Other nonprofit organizations are the third key group of Conservancy partners. By jointly marshaling their forces, private groups are able to use complementary skills and pool resources to accomplish remarkable results. Too often we try to do things alone when partnerships would be more successful. At Nevadas Stillwater National Wildlife Refuge and Management Area, one of the most important wetlands on the Pacific Flyway, we've joined forces with the Environmental Defense Fund to create a first-rate team to analyze and address legal issues pertaining to western water rights. Together we delivered the first water rights ever acquired within a reclamation project for wildlife and recreation. The Stillwater project could set a precedent or similar cooperative water- righıs efforts throughout the West. To the south, our work in the Florida Keys is another prime illustration of the effectiveness of concerted action. There, we're a leader among a number of private, federal, state, and local players trying to protect fragile tropical systems and species. In addition to traditional cooperative land-acquisition projects, we've launched scientific research, land-use planning, and community education efforts. We're also working on protecting coral reefs and other marine environments. Although we believe that without the Conservancy's involvement the likelihood of success in the Keys would be minimal, we should be the first to recognize that we cannot accomplish projecıs such as these alone. A concerted effort is absolutely critical in the global arena. The Nature Conservancy has the ability to make a real impact on international conservation, particularly in Latin America. We have a sound conservation strategy, and, with 40 years experience, we have a tremendous amount of knowledge to share. We can be proud to play an integral part in the achievements of our Latin American partner organizations, such as BIOMA in Venezuela. Four years ago, BIIOMA had no staff and no funding. Today, its 40 staff members are helping to design, launch, and manage major reserves, and the organization is working with the government to expand Venezuela's national park system. It's also interesting to note that more and more of the Conservancy's domestic chapters are channeling funds to international protection projects. Our members are realizing that actions nearer the equator affect events in their own back yards. As you flip through the pages of this magazine issue, remember this: we should all be proud of these accomplishments, but there is much more to do. An essential part of this effort will be maintaining our commitment to working as a unified organization. One of The Nature Conservancy's real strengths is that it has strong local roots offices in every state in the United States and partnerships with like-minded nongovernmental organizations throughout Latin America. Because of this structure, we are able to focus resources on key conservation projects, whether those projects are in Bolivia, Alaska, or New Mexico. But with so many people working locally, "on the ground," such a structure could lead to a fragmentation of objectives. For this reason we must maintain, at all times, a "one-Conservancy" perspective--one that permits the full impact of our unique conservation abilities. I believe that as one, unified organization, we can continue to employ the direct-action conservation techniques that are critical to preserving Earth's diversity of life- and that offer our members a tangible return on their investments in the future. </t>
  </si>
  <si>
    <t>conservation beyond borders</t>
  </si>
  <si>
    <t xml:space="preserve">THE NATURAL WORLD REMAINS SUBLIMELY INDIFFERENT TO the borders that humans so carefully draw across the globe. To a migratory bird winging thousands of miles north and south each year, state and national lines are invisible. When bison and elk travel ancestral rights-of-way, they can't see where park boundaries end and their vulnerability begins. Recognition of this fact is changing the way conservationists do business, and The Nature Conservancy is at the forefront of the movement to a broader, ecosystem-wide view of conservation. An exciting trend is emerging: multistate and transnational projects of all kinds are on the rise. Hands Across the Water Because large waterways and hydrological systems are rarely contained in a single jurisdiction, it is not surprising that the Conservancy'sfirst multistate project focused on a major river system. The Connecticut River Protection Program was born to protect 100 key sites along the Connecticut River's 407- mile course through four states--Vermont, New Hampshire, Massachusetts, and Connecticut. A cooperative effort was the obvious answer, and by any standards, this first Conservancy multistate project must be rated an unqualified success: Designed in 1988 as a five-year effort to preserve nearly 7,000 acres, in less than half that time it has enabled us to protect 53 sites and more than 51,000 acres. • The campaign's initial fund-raising goal of $l0.3 million was reached and surpassed; the current total is more than $20 million in both public and private funds. Thanks to a commitment [rom Champion International. the Conservancy will own Fourth Connecticut Lake, the actual source of the Connecticut Rivera critical acquisition for long-term protection of the waterway. Of equally ambitious scope, the Conservancy's Campaign for the Delawareanother five-year, four-state collaboration-was launched in 1990 to safeguard critical sites in a 13,500-square-mile region that provides drinking water to 22 million people and is the only refueling stop along an arduous migration for 80 percent of the Western Hemisphere's red knots and 50 percent of Atlantic sanderlings and ruddy turnstones. It also hosts the East Coast's highest concentration of shorebirds each spring, a world-famous gathering of raptors each fall, and 34 percent of the Atlantic Flyway's black duck population each winter. The Conservancy's New York, New Jersey, Pennsylvania, and Delaware offices are coordinating this $15-million campaign. More than 5,000 acres are already under protection, including 2,276 acres along NewJersey's Manumuskin River, and the 341-acre bird-rich Port Mahon tract in Delaware recently donated by Delmarva Power. One feature of the Campaign for the Delaware acknowledges the global rationale for conservation: $1 million is earmarked for the Conservancy's work in Latin America. These funds will help ensure safe overwintering sites for the more than 20 species of migratory birds that depend on the Delaware region. A New Migration: Financial and Technical Support The Campaign for the Delaware's international fund follows the example set by Ohio, which in 1987 became the first state office to set aside capital campaign funds for the Conservancy's international programs. Since then, funds and technical assistance have been migrating from state offices southward throughout Latin America and the Caribbean to support activities ranging from training to debt- for-nature swaps. This year: • Training and technical assistance (see box on Conservation Corps, page 32) came from Arizona, California, the Florida Keys, Louisiana, Michigan, New York's Lower Hudson and Western New York Chapters, Vermont, and Virginia, as well as from the Maryland Natural Heritage Program and the Florida Natural Areas Inventory. •Financial support was pledged by Connecticut, Indiana, Maine, Michigan, the Lower Hudson Chapter, Vermont, Wisconsin, and the Campaign for the Delaware. Most donations were earmarked for specific international projects or conservation partners. • The Colorado, Illinois, Kentucky, Lower Hudson, Western New York, Pennsylvania, and Wisconsin Chapters hosted events on behalf of the Conservancy and its international partners. Why are more and more states dedicating hard-earned funds and staff resources for international projecıs? Vermont's reasons for supporting international conservation typify the global perspective. Songbirds in Vermont's woods have declined by as much as 30 percent in a single decade, and Volunteers: Big Hearts, Busy Hands tropical deforestation is a primary culprit. Just as funds from the field now migrate south to Latin America, so are helping hands migrating north--and east and west-from around the country to the Conservancy's Pine Butte Preserve and Guest Ranch in Montana. Consider the Scholls. In 1988 this retired New Mexico couple saw an article about Lee and Genny Barhaugh, who run the guest ranch on behalf of the Conservancy. Intrigued, the Scholls volunteered their services; the following summer they spent several weeks at Pine Butte. So pleased were the Barhaughs with the arrangement that they invited the Scholls back for the entire summer of 1990. The work may seem mundane, but it is essential to the ranch's operation. Charlotte Scholl handles inquiries and helps with numerous administrative chores; Titus's tasks include transporting guests and maintaining the garden, whose produce is a mealtime mainstay. Although aware of the Conservancy, the Scholls were not members when they first contacted the Barhaughs. Both are now ardent supporters, and their enthusiasm is credited with enlisting new recruits-among them a 28-year-old New York City CPA. This lifelong urbanite first came to the ranch as a guest and later donated six weeks of labor. Following his last unpaid tour of duty, he quit his job for the chance to fulfill his boyhood dream of life on a ranch. Beginning this fall, he will be a full-time staff member at Pine Butte. How More of the West May Be Won Montana, already engaged in across-state cooperation through Pine Butte's volunteer roster, may soon take part in the West's first multistate protection campaign. Since 1980 the Conservancy has protected more than 126,500 acres in the Yellowstone region. Now the Montana, Wyoming, and Idaho offices are considering a collaborative effort to safeguard many more fragile acres and species outside park boundaries. Idaho has already launched a major campaign to protect a 25-mile reach of the snake Rivers South Fork. Here, crystal waters, spectacular cliffs, and the Intermountain Region'slargest cottonwood riparian forest shelter bear, moose, elk, and an array of endangered and threatened wildlife. The conservation challenges of today are bringing together diverse partners who pool their resources of creativity, experience, equipment, and funds to achieve ambitious goals for species preservation. In the years ahead the need for people and organizations to rise above the limitations of legal boundaries on behalf of the Earth's most Iragile living things will only increase. </t>
  </si>
  <si>
    <t>weaving together the waters of the planet</t>
  </si>
  <si>
    <t xml:space="preserve">IN THE PARCHED SCRUBLANDS OF PECOS COUNTY, TEXAS, surface water is an anomaly, a commodity more precious than the enormous pools of petroleum that lie hidden beneath the cactus and mesquite in this corner of the arid West, Most of the perennial desert springs once found here have disappeared over the years, along with the small biological worlds they sustained, as their waters were diverted. Diamond Y Spring, a 1990 acquisition of the Conservancy's Texas Field Office, is one of the few remaining intact examples of these improbable desert oases.  Diamond Y Spring is not a large wetland. Its surface pool is roughly 15 feet in diameter and 12 feet deep. It feeds a narrow perennial stream that flows for three-quarters of a mile before vanishing into the sands. Yet for the Leon Springs pupfish, two species of freshwater snails, and the puzzle sunflower (Helianthusparadoxus)-organisms found nowhere else--this small wetland is their entire world. For us, however, the perception is quite the opposite. To provide long-term protection for Diamond Y, and for other more complex aquatic systems, we must all recognize that while some wetlands may appear to be self-contained worlds, the greater truth is that our larger world is, in reality, one self-contained wetland. In 1990 the Conservancy took a number of significant steps toward understanding and protecting the corridors and the connections that weave together the waters of the planet. There are few efforts of equal importance and perhaps none of greater complexity. Both the problem and the promise are contained in a comment made by Chris Ludwig, a botanist with Virginia's Natural Heritage Program. The Virginia Chapters acquisitions this year on the North Landing River secure nearly 2,000 acres of one of the last and finest expanses of undisturbed freshwater marshes on the eastern seaboard and protect 27 rare plant species. Ludwig:"Southern species that are rare in Virginia are found in these wetlands because the watercourse extends north from North Carolina, providing a habitat corridor for many southern species." The concept of rivers and streams as corridors, not only as connections within and between ecosystems but also as conduits for human transportation and settlement, and pollution, creates a complexity of interrelatedness that forces a larger view. The Conservancy's Rivers of the Rockies Campaign in Colorado takes this larger view very seriously. During 1990, along with "traditional" real estate acquisitions-such as the purchase of more than a mile of high-quality riparian habitat along North St. Vrain Creek, and a 99-year conservation management lease from the Colorado State Land Board that protects relict grasslands and plunge pools near the Purgatoire River--the Colorado Field Office continued to lead the way in the complex arena wherein water rights are acquired for conversion to instream flow. In the fall of 1989, for example, the Colorado office was able to acquire the rights to more than 3,600 acre-feet of water to ensure adequate flows through the Conservancy's Phantom Canyon Preserve In Oregon our field office has joined forces with Oregon Trout and with some 2.000 nationwide supporters-including the Kerr Pacific Corporation, Crown Pacific LId., Weyer- haeuser, ARCO, North West Aluminum, and Pendleton Woolen Mills-to protect five miles along the Middle Fork of the john Day River: critical spawning sites for imperiled chinook salmon and steelhead. The goal here is to acquire and restore the most significant 17.5-mile stretch of the John Day: A half a continent away, in the Florida Keys, the Conservancy's protection plans for another global resource, the third largest coral reef on Earth, came into clearer focus during the past fiscal year: First, 4,000 acres of mineral rights, covering all the land and significant submerged lands from Big Pine Key to Key West, were purchased. And, in an effort to establish a unified resource-driven management framework for the entire marine ecosystem of the Keys, the Conservancy played a major role in the drafting of legislation designed to create a Florida Keys National Marine Sanctuary. The successful protection of larger, more complex aquatic systems such as the Keys will require continued cooperation and expanded partnerships, not only with government agencies and private organizations but with other nations as well. An entire continent away, along Brazils western border with Bolivia and Paraguay, sprawls a 58,000-square-mile area known as the Pantanal. Roughly the size of the State of Georgia, it is the largest freshwater wetland on Earth. This past year, in cooperation with the World Wildlife Fund and the Brazilian State of Mato Grosso's Environmental Foundation, the Conservancy helped establish a Conservation Data Center (CDC) in the town of Cuiaba that has begun conducting protection will need to be creative, and equally complex The future of innumerable plant and animal species, including our own, depends on it. The acquisition of water rights for wetland protection 1s at the heart of the Conservancy's efforts to save Nevadas Stillwater Marsh. Stillwater is a funnel on the migratory hourglass a stagıng area for 90 percent of the snow geese in Nevada, a third of the Pacific Flyway's total population of dowitchers, and half of the way's canvasbacks It is a concentration point for migrating waterfowl whose loss would be literally irreplaceable. With the waters that feed Stillwater now largely diverted to serve growing agricultural and urban needs, its once- extensive wetlands have shrunk alarmingly During fiscal year 1990 the Conservancy continued the acquisition of upstream water rights and their transfer to the wetlands. In this effort it has been working with federal, state, and private partners, particularly the Environmental Defense Fund, which has been providing much-needed technical assistance in analyzing water ISsues and water rights. To date, the Conservancy and its partners have purchased more than 5,500 acre-feet of water for these invaluable marshlands. </t>
  </si>
  <si>
    <t>the wilderness within</t>
  </si>
  <si>
    <t>IT'S FAR BETTER THAN THE old-fashioned cell his grand-parents lived and bred in 20 years ago. Here, at least, he can feel the sun on his back, roll in the grass, and escape from the prying eyes of visitors il he chooses. But it is still a cage. The chain link fence is buried two feet into the ground and folded back inside to ensure that he will not dig his way out. There is a path worn down into the dirt just inside the fence where he trots, the short, spring-steel wolf lope carrying him effortlessly around the landscaped compound, lap after lap, mile after mile. If there were a way to ask him why he trots, what he wants, he would reply within the compass of his own experience. He would probably ask for another five pounds of meat. Not freedom, certainly, since he has no grasp of it. If he were turned loose on the tundra where his great-grandfather was whelped, he would probably die of starvation or be ripped to shreds by the resident wolves. And yet, whether he knows il or not, I know why he runs. He is hunting caribou, still hunting after four generations in cages. It may be stretching a metaphor too far to empathize with him, but I dont think so. More than 90 percent of us live in cities these days. Most of us are at least two generations removed from the arm and perhaps 400 generations removed from the days when men left home in the morning with spears in their hands for appointments with bison and mammoths. We have done our best to domesticate our- selves in all those years to serve as an example of what the tamed beast should be. For the advantaged, our cities are large and comfortable, at least inside the rather selective parameters we use to gauge comfort. If we were asked what more we could possibly want, we would reply within the compass of our own experience. A compact disk player perhaps, or a new car. We would explain our unfocused restlessness and depressions, the coronaries and nervous break- downs, the three-martini lunches, the addictions and suicides, as individual aberrations. And yet I think I know why we run. In spite of city upbringing and our best efforts at domestication, we are still largely untamed creatures living in cages of our own making, penned in with a constant, fundamental contradiction. We pride our- selves on our penetrating insight, our astonishing technological aptitude, but we're faintly uncomfortable with our appetite for beef. We dote on our gifted children filling classrooms with newly discovered knowledge but chastise them for staring out the window on a warm spring afternoon. We make plans to visit other planets and try to forget our fear of the dark. In short, we are pleased to have the intellectual legacy of our African ancestors but embarrassed by the covenant that comes with it. The last 8,000 years of Western culture have been characterized by our violent sruggle to deny that covenant. Somewhere in the transition from hunter- gatherer to farmer, we took up the destruction of wilderness with a terrible enthusiasm. It was more than an effort to protect our flocks and fields, more than the pursuit of wealth. For many generations, it amounted to holy war. We had nearly finished the job before we began to recognize the potential cost. The list of practical values of wild places has mounted with our understanding of native environments. At the turn of the century, we finally realized what wetlands and timber meant to the protection of topsoil and clean water. In the years since, we have found out much more: the possibility of new drugs and fibers; natural pesticides to protect our cropS, new genes to make them more efficient; natural processes that soften the effects of global warming, pollution, and desertification. There has been sophisticated discussion of natural diversity as an investment in global stability-something even a Wall Street stockbroker can appreciate. What we may still fail to appreciate is the place wildness occupies in the human spirit. All too often, we still assume we can excise the need for it from our character without disturbing anything else. That's not too surprising, After all, it's the way we have dealt with every other unruly facet of nature we've encountered. Maybe it's time we took a lesson from our failures. All of our best efforts not with standing, we are beginning to find that the world doesn't run properly without some measure of wildness in it. The same can probably be said of the human animal itself. Whether we recognize it or not, our hunt is still going on the same restless search to the horizon that has brought us from the plains of the African Pliocene to where we are now. If we're far enough removed from wilderness, we may not even recognize the root of the feeling, but that makes very little difference-we still can't leave it behind. Now and then, it demands free rein in an empty place, a long run in the tall grass and through the timber. Without that, it will subside at last into pacing the perimeter of our circumscribed lives, without direction or rest, looking for a way out and finding none.</t>
  </si>
  <si>
    <t>Volunteering: It's a Connecting Thing</t>
  </si>
  <si>
    <t>TO JANET TRAUB AND JIM TOPPIN, VOLUNTEER LAND STEWARDS at the Conservancy's Kity Todd Preserve, this northwestern Ohio sanctuary is far more than an interesting mix of sandy ground, birds, and wildflowers. They see Kitty Todd as a place of rising and falling groundwater, rejuvenating fires, increasing populations of rare species, and declining populations of Lough, non-native plant species. Toppin explains, "Even though I've visited the preserve about a hundred times, I still see and learn more each time I'm there. In fact, Janet and I just recently heard the rare sand locust cricket at Kitty Todd-a new discovery for Ohio. The experience of this husband and wife team is similar to that of other volunteers who are helping care for Conservancy preserves nationwide. From Connecti- cut to California, volunteers are pitching in--building fences, hauling rocks, yanking weeds, collecting seeds, planting forests, gating bat caves, monitoring nesting piping plovers. In many states volunteers have enabled the Conservancy to tackle land management tasks that overwhelmed the organization's stewardship staff and that were far too costly to turn over to contract employees. When Cameron Barrows began managing Californias Coachella Valley in 1986, alien tamarisk had so severely invaded the reserve's Thousand Palms Oasis that he was told it would be impossible to remove the thousands of trees and their innumerable sprouts. "People just said it would be useless to try; we'd never get the job done." (Tamarisk aggressively displaces native trees and shrubs, and -by extending is roots down to the water table-it extracts water at such a high rate that it desiccates springs, drains pools, and even dries up perennial streams.) Nonetheless, volunteers began removing the alien species patch by patch, cutting the large trees and pulling sprouts while on their hands and knees. "The work was satisfying," reports volunteer Bill Neill, head tamarisk basher, "especially when the water began to flow again in the springs that tamarisk had totally dried up." Today our Coachella Valley Ecological Reserve is essentially tamarisk free, and the willows, palms, and salt-tolerant shrubs are returning. For the Conservancy the greatest benefit of active stewardship programs is simple: as stewardship capabilities increase, preserves improve. This past year, for example, Conservancy staff in Arizona initiated the first full-scale volunteer effort at the Mile Hi/Ramsey CanyonPreserve. All told, 200 volunteers invested 4,800 hours removing non-native plants, collecting seeds, and greeting 30,000 visitors to the sanctuary. At the close of Californias third year of tree planting at the Kern, Cosumnes, and Sacramento Rivers, volunteers had spent about 20,000 hours planting 41,000 trees to restore native riparian vegetation to 364 acres. Besides land management assistance, dedicated and enthusiastic volunteers bring the Conservancy significant secondary benefits, such as unexpected ideas, expertise, and resources. In 1989, during the first year of Ohio's Volunteer 5 Stewardship Program, a stonemason recommended a new way to fix a troublesome cement dam. A natural areas profesSional contacted the state's Civilian Conservation Corps, which mulched 3,600 tree seedlings at no charge. A printer and his family donated both the materials and the labor to produce our volunteer newsletter. Other volunteers contributed sorely needed equipment: a tractor, power and hand tools, and about 60 good buckets! The benefits of large, older volunteer programs, such as the Conservancy's Volunteer Network in llinois, really add up. "Many thousands of volunteers are working to restore more than 150 sites in the state," reports Steve Packard, the Conservancy's lllinois Director of Science and Stewardship and leader of the Volunteer Network. Prairie and savanna restoration projects in the Chicago area alone have generated numerous donations, five of which totaled $420,000. "These gifts were unsolicited," Packard explains. "They were made by people who simply were active on the land, and they became involved in the land." What is it about sweat, blood, and dirty fingernails that inspires people to invest their time and energy in Conservancy preserves? One answer is that students and young profession- als receive training and gain experience in such disciplines as rarespecies monitoring and prescribed burningskills that are not easily obtained and that give them an edge in the conservation job market. Another is that families volunteering together find a seting in which they can build relationships and accomplish positive, shared goals. Senior citizens realize opportunities to bring their expertise out of retirement. And everyone finds the best cure for stress: fresh air, exercise, serenity, and freedom. But perhaps there's a deeper reason. Kity Todd volunteer steward janet Traub says, "When I visit the preserve, I feel like farmers do when they walk their fields. I know thepreserve's management needs. I know the history of the land, and I watch it through itschanges.Ihaverealaffection for the place. you might call it a connecting thing. people learn commitment to a cause through action," observes Steve Packard."They believe in what the Conservancy is trying to do. The work is fun, rewarding, even inspiring. And volunteers have a rare opportunity to see positive results among communities of plants and animals that are thriving. thanks to volunteer eflorts."</t>
  </si>
  <si>
    <t xml:space="preserve">of partnerships and protection. </t>
  </si>
  <si>
    <t xml:space="preserve">WE ACHIEVE RESULTS AT THE NATURE CONSERVANCY, WE TAKE pride in solving complex problems to protect the natural world. But these victories are seldom realized alone. Our triumphs are only as great as our partnerships be they multifaceted alliances with foreign organizations or voluntary protection agreements with local landowners. We know from experience that success and strong partnerships are synonymous. And we've learned that the best remnants of this fragile planet can be saved for generations to come if we work with government agencies, corporations, foundations, individuals, and other nonprofit organizations here and abroad. Conservation partnerships take all forms. Traditionally, at the Conservancy they have occurred as cooperative land protection agreements with local, state, and federal governments. But times are changing, and today we see a stream of innovative alliances to manage public lands, promote government land acquisition programs, help establish Latin American conservation organizations, and much, much more. As we embark on a Conservancy-wide initiative to preserve what we are calling bio reserves--larger and larger landscapes encompassing one or more ecosystems dynamic, far-sighted partnerships will be essential to success. Here in Florida, conservation partnerships have flourished since the organization took root. Vast portions of wilderness have been protected through public/private endeavors. This year, for example, we expanded Conservancy-secured lands within the Pinhook Swamp to more than 22,000 acres. An immense wetland corridor stretching from the Okefenokee Swamp in south Georgia to Osceola National Forest in north Florida, the Pinhook forms the headwaters of both the Suwannee and St. Marys Rivers. Our goal is to acquire this sensitive wildlife habitat from major corporations and transfer it Lo the US. Forest Service for long-term protection. Across the country, other state programs report equally exciting accomplishments. During 1990 our Alaska Field Office completed its first acquisition: the purchase of 562 wetland acres northeast of Anchorage. Sheltering hundreds of thousands of waterfowl and abundant raptors, the tract will be transferred to the State of Alaska to serve as an addition to Palmer Hay Flats State Game Refuge. Working with Indiana's Divisions of Nature Preserves and Fish and Wildlife, our lndiana office closed on its single largest purchase to date: 1,191 acres of siltstone glade openings nestled in southern Indianas Knobstone Escarpment region. The glades are endangered throughout their range. In Maryland the Conservancy joined forces with the state's Department of Natural Resources and the Department of General Services to round up 137 acres of Roundtop Mountain, which boasts the greatest concentration of cave and groundwater species of any site in the state. Here, caves and limestone glade prairies harbor 12 rare plant and animal species, including the federally protected Indiana bat. remote natural treasure, thanks to a partnership between the U.S. Forest Service and our North Carolina office. A mountain/flatland medley, the 6,300-acre parcel supports four globally rare plant community types: granitic dome, southern Appalachian bog, spray cliff, and swamp forest bog--as well as eight globally endangered plant species. The property is now part of Nantahala National Forest. Forested wetlands in Louisiana's Mississippi Delta are disappearing at the alarming rate of 57,000 acres each year. In concert with General Motors, which donated 4,000acres, our Louisiana Field Office this year secured l1,000 rich, bottom-land hardwood acres at Bayou Cocodrie. This old-growth forested wetland hosts a notable roster of game and migratory waterfowl species as well as the Louisiana black bear, a species threatened in the state. The Conservancy is working with the U.S. Fish and Wildlife Service to establish Bayou Cocodrie as a national wildlife refuge. One of Rhode Island's last unspoiled coastal tracıs, Goosewing Beach, now stands protected thanks to an inventive public/private alliance. A $l-million gift from our long term partners, the Champlin Foundations, stimulated a major fund-raising effort by the Conservancy. the Little Compton Agricultural Conservancy Trust, and the Goosewing Preservation Coalition. With additional funds from the the state's Open Space and Recreation Program, our Rhode lsland office purchased 75acres of pristine beach and fields. The Rhode Island stall also secured conservation easements on 66 more acres. Goosewing Beach is a singular, significant nesting site for federally listed least tens and piping plovers. These and numerous other partnerships typify the Conservancy's commitment to cooperative endeavors. Time and again, we find that well-forged alliances are powerful conservation tools. Our great challenge now is to develop more creative partnerships-partnerships that will spell protection, for today and tomorrow. </t>
  </si>
  <si>
    <t>commemorating earth day 1990</t>
  </si>
  <si>
    <t>CELEBRATE THE 20TH ANNIVERSARY OF EARTH DAY ON APRIL 22, 1990, The Nature Conservancy did what it does best: saved land. By using its full array of protection tools-from gifts and purchases of land, to conservation easements, management agreements, and partnerships with state and federal agencies the Conservancy secured 71,000 acres of wildlife habitat through individual land deals completed in each state of the nation. Here is a sampling of our Earth Day projects: • It's known as the "Big Woods"the largest extant wet woodland fragment on the upper Mississippi Delta. Our Mississippi Field Office purchased the 9,300-acre site, part of the Dahomey Plantation, to lay the cornerstone for a new national wildlife refuge. The acquisition also serves as an "anchor" for the North American Waterfowl Management Plans Mississippi Initiative, a public/private cooperative venture to save critical habitat for the state's migratory ducks. • In Montanas far northeastern corner lies an ecological gem: a prairie-pothole system as yet untouched by the plow. What's more, it is nesting habitat for the federally protected piping plover. With a 280-acre conservation easement signed on Earth Day 1990, our Montana office initiated creation of the 13,000-acre Comertown Prairie Pothole Preserve. • A Conservancy project since 1983, Cedar Falls echoes with cascading waterfalls, and its cool, moist canyon walls and talus slopes are carpeted by thick moss mats, clinging wild- lowers, and tangled masses of walking fern. Among the preserve's rarities are 12 state-listed plants. On Earth Day the Ohio office secured two more parcels totaling 350 acres, boosting protected acreage to 980. • Just a half-mile west of Kansas City, tucked away on a private nature center, lies a 105-acre tallgrass prairie-a Swatch of what is today the continent's rarest major biome. To insure the 300-acre Prairie Center against development pressure, the Kansas Field Office purchased and then transferred the property to the state's Department of Wildlife and Parks. • Skirted by tawny, striated bluffs and extensive cottonwood, dogwood, and willow groves, the wild Strawberry River is one of Utahs most significant trout fisheries as well as habitat for myriad raptors. Working in concert with the state's Division of Wildlife Resources and the U.S. Bureau of Reclamation, the Great Basin Field Office purchased an additional 1,920 acres, adding two more river miles to the 11 it has Our Wisconsin Chapter commemorated Earth Day by acquiring an additional 93 acres along Lulu Lake, an exemplary wetland ecosystem 30 miles southeast of Milwaukee that hosts an array of globally endangered or threatened species, including Blanding's turtle. To date, 559 acres have been protected here; the goal is 2,500 acres. already protected. • With a 79-acre purchase on Earth Day, the Conservancy brought preservation of Minnesota's Audubon Prairie-a project dating back to the mid-1970s and boasting greater prairie chickensto almost 500 acres. In addition, our Minnesota Field Office received its single largest donation to date: 2,000-acre Glendalough, a gift of the Cowles Media Company. • Via the Conservancy's four-state Campaign for the Dela- ware, the Pennsylvania office saleguarded 687 acres encom- lo passing a 1.6-mile shoreline stretch on the Upper Delaware. AL Long Eddy, mature hemlock/northern hardwood lorests support osprey and bald eagles, both of which have made a stirring comeback along this river corridor. • Our Arkansas office played a double header on Earth Day, closing on the purchase of a 377-acre tract on the Cache River floodplain and working with the states Natural Heritage Commission to protect 107acresof a globally rare communiy type at Stone Road Glade. Part of one of the nation's most signilicant mallard wintering areas, the Cache River site was purchased using funds from several sources, including the Conservancy, Ducks Unlimited, MARSH funds, and the U.S. Fish and Wildlife Foundation. • On April 22, 1990, the Massachuseus office exerCised an option to purchase live more acres at Mashpee Pine Barrens. Now totaling about 200 acres, the preserve takes in Cape Cod's best example of a true pine barrens, a community threatened on the cape as a result of rapid development. Earth Day 1990 spurred protection of the lowa Pleistocene snail, a globally threatened species occurring on a 44- acre "algific talus slope" purchased by the Conservancy's lowa Field Office and the U.S. Fish and Wildlife Service. The site will be included in Fish and Wildlife's Driftless Area National Wildlife Refuge.</t>
  </si>
  <si>
    <t>grey ranch</t>
  </si>
  <si>
    <t xml:space="preserve">GRAY RANCH, BY FAR THE CONservancy's largest and most ambitious acquisition to date, was purchased on January 29, 1990. Sprawling across New Mexico's southwestern "boot heel," it is a remarkable 500-square-mile expanse encompassing an amazing confluence of southwestern habitats and an equally amazing roster of species. lL is an awesome place where cool forests of pine and fir rise like islands above a desert landscape. But to appreciate the real magnitude of Gray Ranch, you have to hike up to Animas Peak: the highest point (8,500 feet) in the Animas Mountains, which mark the continental divide and form the backbone of the ranch. On the way you may glimpse a ridge-nosed rattlesnake, one of five federally protect­ed species known to occur in the Animas range. Or, as once happened to me, a curious but cautious moun­tain lion might follow you for miles at a distance through the side canyons. From atop the Animas, if you train your binoculars to the southwest, you can scan 44,000 acres of flowing blue gramma and buffalograss and likely spot a herd of grazing Chihuahuan prong­horn antelopes. Golden ea­gles, Swainson's hawks, and an occasional peregrine ride the rising thermals high above the grassland. To the east it's easy LO spot the miles of sycamores that fringe Deer Creek, the ranch's most extensive riparian A Gray Ranch view: Animas Peak to the left, the Jar dis­tant San Luis Mountains to the right. habitat. In the more distant east a rumbling purple sky may be brewing up a thun­derstorm that will green the desert valley, while a single cowboy trails a remnant herd across the place they call "High Lonesome." No matter where you look, you'll see few signs of the 20th century. Perhaps a trail of dust following a pickup truck through Geronimo Pass, or the faint white trail of a jet etching the northern sky. Otherwise, it could just as easily be 1790 as 1990. </t>
  </si>
  <si>
    <t>on the cache</t>
  </si>
  <si>
    <t>SOME OF THE VENERABLE BALD cypress trees that tower above the swamps of the Cache River have witnessed more than 1,000 years of human history. But without the Conservancy and an unprecedented conservation alliance, these ancient giants probably would not be seeing the 21st century. We actually started protecting the Cache River wetlands in 1970, working with the Ilinois Department of Conservation and Nature Preserve Commission to ac- quire 200-acre Heron Pond. In the past 20 years the project and the partnership behind it have expanded dramatically. I visited the Cache for the first time in 1981, as a farmer was clearing old-growth bottomland forest to plant more corn and soybeans. He was simply bulldozing whole trees--huge old oaks and cypresses--piling them up, and burning them. With such destruction going on, I didn't see how we could save the area. But I think seeing that destruction and waste stiffened everyone's resolve. The department halted the timber clearing and bought the tract, and we began to contemplate protecting the entire ecosystem. To date, the Conservancy, the Department of Conservation, and Ducks Unlimited have jointly protected 12,000 acres (1,300 secured last year). The U.S. Fish and Wildlile Service joined the team in 1990, establıshing a new national wildlife refuge that will expand the protected area to 55,000 acres. To rebuild the Cache ecosystem we face the task of restoring 15,000 acres of wetlands and forests. In the fall of 1989Conservancystalf and volunteers made a small start by planting 150 acres in native hardwoods. Boy Scouts and work crews from a nearby correctional center collected two-and-a-half tons of acorns, pecans, walnuts, and hickory nuts for us. We hope to expand the program until we can plant about 1,000 acres a year. Who knows? Perhaps one of the nuts a young Boy Scout picks up will grow to be a thousand-year-old champion tree.</t>
  </si>
  <si>
    <t>tallgrass prarie preserve</t>
  </si>
  <si>
    <t>in the osage of northeastern oklahoma, prarie chickens dance and spar, big bluestem grass still grows as tall as a man and a host of mammals, raptor, and songbirds, raptors, and songbirds populate the grasslands the purchase last fall of 30,000 acre cornerstone for the conservancy's tallgrass prairie preserve launched protection of this grassy realm - part of the greatest stretch of native tallgrass prairie remaining in north America. Credit for this massive undertaking goes to many. Joseph H. Williams, CEO of The Williams Companies, who has been spearheading  the tallgrass prairie campaign, expresses the spirit of the project: "For me, saving the tallgrass is a matter of personal commitment," Williams explains. "All my life  I've been involved in the outdoor world. Sadly though, I have been watching the natural world degrade and vanish around me, and I simply wanted to have an opportunity to do something about that.. And we have this beautiful example of tallgrass prairie, as well as the chance to save it now. Right here just 75 miles from Tulsa. That is very important to me, and that is why I am involved." With the initial purchase for its Tallgrass Prairie Preserve, the Conservancy launched a$l5-million capital campaign. This is the amount needed to complete assemblage of the sanctuary. to restore its prairie lands using the natural forces of bison and fire, and to ensure the sanctuary's continued protection. Creation of the preserve is, indeed, as joe williams describes it, "an opportunity to save a part of what was once a great eco-system that spread across a vast part of these United States. If we don't protect it, this ecosystem will not be represented anywhere at all in our country. It will be gone forever. I would like to save this piece of it for our children and our grandchildren."</t>
  </si>
  <si>
    <t>dos palmas</t>
  </si>
  <si>
    <t xml:space="preserve">LUSH AND EMERALD-GREEN, Dos Palmas Oasis rises like a mirage from the harsh southern California desert. Majes- tic fan palms Iringe spring-fed pools where marshy stands of cattails shelter the elusive Yuma clapper rail. A relict from the Pleistocene Age, the desert pupfish lashes blue in nearby warm waters. (Both clapper rail and pupfish are federally protected; four other species are under review for federal listing.) Situated on the Pacific Flyway between the Colorado and Mojave Deserts, Dos Palmas and its perennial waters and dense riparian cOver entice millions of migratory and resident birds, as well as bobcats, coyotes, bighorn sheep, and other more common desert dwellers. Known also as Rancho Dos Palmas, this oasis has a long and colorful human history that began with the occupancy of the Cahuilla Indians. In the 1860s Dos Palmas was a stopover on the Butterfield Stage Line from St. Louis to Los Angeles: it was the only Freshwater hole between the Colorado and Indio Rivers. General Patton used the Dos Palmas desert in the early stages of World War ll to Iran his Troops for the invasion of North Africa. And in recent years Rancho Dos Palmas has been a commercial fish farm. Situated at the head of spring-fed Salı Creek, the seeps and washes directly affect the health of the entire creek watershed and its wildlife. Last autumn the Conservancy's California Field Office purchased1,372 acres at Dos Palmas. We will Transfer all or most of the property to the Bureau of Land Management for inclusion in the Salt Creek Areas of Critical Environmental Concern, which, it is hoped, will eventually encompass 15,000 to 20,000 acres. Our Dos Palmas acquisition completes a system of protected lands that now surrounds southern Calıfornias highly developed CoachellaValley </t>
  </si>
  <si>
    <t>swapping debt for nature</t>
  </si>
  <si>
    <t>FOR MORE THAN THREE YEARS now, The Nature Conservancy has assisted in the development of a highly effective conservation tool in Latin America and the Caribbean: the debt-for-nature swap. These innovative "swap" deals convert a debtor country's unpaid loans into funds for conservation activities. The method bore more fruit in fiscal year 1990. In December 1989 the Argentine National Development Bank and two of the nation's conservation organizations agreed to a swap of up to $60 million of Argen- tina's external commercial debt for conservation bonds. The Neuquen Foundation, working closely with the Conservancy, developed this proposal to purchase $60 million of government-issue, 30-year conservation bonds. In March 1989 the Conservancy helped Costa Rica complete its fifth debt-for- nature swap, converting $10.8 million of external commercial debt into $9.6 million of conservation bonds. The Conservancy provided $300,000 in stand- by financing to Costa Rica's National Parks Foundation to benefit La Amistad International Park and the National Biodiversity Institute. March also marked the largest debt-for-nature program ever undertaken in a single country. In the Dominican Republic a coalition of conservation and development organizations known as PRONATURA was advised by the Dominican Central Bank that a ceiling of up to $80 million of the country's foreign commercial debt had been established to benefit conservation efforts. In addi- tion, four initial debt-swap transactions were announced, in which Puerto Rico's Conservation Trust -cooperating with the Conservancy-purchased $528,000 of Dominican debt at 20 cents on the dollar. Among the four conservation projects aid- ed by the Dominican debt- for-nature swaps is lsla Cabritos National Park, which will be supplied with a boat and park guards as well as training and community outreach programs.</t>
  </si>
  <si>
    <t>west maui</t>
  </si>
  <si>
    <t>WHILE MANY OF HAWAII'S rainforests and watersheds have been badly disturbed by feral pigs, goats, and deer, portions of West Maui re- main almost undisturbed. An impressive roster of 127 plant and wildlife species and eco-system types-30 of which are known from nowhere else in the world testifies to the relatively pristine quality of West Maui's mountains Here, cloud-hug- ging rainforests sustain 102 species of rare plants, 16 of snails, two rare turtle species, and an endemic waterbird species. Moreover, these lands are of strategic significance: their forested slopes filler the fresh water essential to the is-lands agricultural, commercial, and residential needs. to safeguard this critical watershed, in the past year the conservancy worked with two corporations to protect almost 10,000 west maui acres. a cooperative ownership program with the maui Land &amp; Pineapple Company will safeguard some 8,000 acres from destructive alien species. And Amfac/]MB Hawaii, Inc., granted our Hawaii Field Office a permanent conservation casement over 1,200 acres of pristine summit lands, and backed up its gift with a $200,000, ten- year pledge for stewardship of the property. AL a May 4 breakfast saluting business support for the Conservancy's programs and preservation efforts on West Maui, Hawaii Governor John Waihee explained that Amíac's easement is especially significant because the company's holdings are adjacent to state-owned preserve lands. "Combining funds, equipment, personnel, and knowledge in a public/ private partnership is the most cost-effective way to ensure the survival of these magnificent natural re-sources," he said. Conservancy and state land stewards will work to protect West Maui's natural areas from wildfire and invasive weeds, and from trampling, browsing pigs and other non-native animals.</t>
  </si>
  <si>
    <t>maines best</t>
  </si>
  <si>
    <t>IT TOOK 18 MONTHS OF NEgotiations and the involvement of no fewer than eight public agencies (and at least as many private parties) for us to realize this dream, one that will spell protection for 40,000 acres of Maine's finest natural areas. And it amounts to the largest single land purchase for conservation in the state's history. Last May Diamond Occidental Forest, Inc., and the James River Corporation agreed to sell the Conservancy seven select and separate parcels at a bargain-sale price. At the same time, Diamond established an accompanying $200,000 stewardship endowment for these properties, which punctuate northern and southwestern Maine. One parcel encompasses an extensive pristine peatlands complex; another is a potential peregrine falcon reintroduction site; yet another claims the largest remaining section (9.4 miles) of undeveloped shoreline on the Androscoggin River. The fen surrounding Mattagodus Stream, ranked among New England's most significant wetlands, is home to at least ten rare plants and animals. Wild wooded expanses host otters, moose, barred owls, and a number of migratory waterfowl species. According to Kent Wom- mack, Conservancy associate director in Maine, "The Diamond purchase offers us an incredible opportunity to safeguard not only a large amount of land but areas that boast both immense ecological diversity and great recreational opportunities. The centerpiece acquisition is a 31,512-acre area in Nahmakanta and Rainbow Townships. It contains some 9,000 acres that are virtually roadless... forests, streams, wetlands, mountains.. . an amazing concentration of remote lakes and ponds. In fact, this site alone encompasses more than 5O miles of shoreline on 24 lakes and ponds."</t>
  </si>
  <si>
    <t>preservation 2000</t>
  </si>
  <si>
    <t>IN JUNE 2, 1990, CONSERVAtionists from Pensacola to Jacksonville to Key West rejoiced. At 5 a.m. on that date, in the final minutes of an extended session, Florida's legislature passed Preservation 2000, the largest state land acquisition program ever enacted in the United States. The landmark legislation authorizes the bonding of $300 million each year for the next ten years-a total of $3 billion to fuel conservation land acquisition. This lar-sighted program will be financed out of increases in the state's documentary transfer tax. The Conservancy played a critical role in crafting and promoting the legislation. Last November our state chapter completed a comprehensive statewide poll of lo voter sentiment on increased funding for the acquisition of conservation lands. The outcome? Overwhelming approval. The Conservancy then worked closely with the Governor's Commission on the Future of Florida's Environment, which developed the $3-billion land acquisition proposal. Based on recommendations from the commission, Governor Bob Martinez announced Preservation 2000 last January. In the months that followed, stall and trustees of the Florida Chapter coordinated closely with the state's conservation community, particularly the Florida Audubon Society, holding press conferences, campaigning across the state, and working with both legislators and the governor's office through the spring 1990 legislature, the bill was approved with is heart intact. Its passage was the result of a magnificent bipartisan effort with everyone working together and pulling politics aside--of Republican Governor Martinez and the Democratic leadership of the Florida legislature. Preservation 2000 will provide Florida with the largest land acquisition fund of any state in the nation .</t>
  </si>
  <si>
    <t>Recognizing the link between their natural heritage and their economic future, many Latin American nations have taken dramatic action during the last two decades to create parks and conservation areas. These newly established park systems rival those of many developed countries in their relative extent and ecological riches, but most are young and vulnerable. Many legally protected areas have no formal budget allocations, and their actual protection depends on funds diverted from other tasks. Consequentlyasmuchas three-quarters of Latin America's conservation areas lack adequate protection. In early 1990 The Nature Conservancy initiated an emergency effort to safeguard the most important and most imperiled of these natural areas: the Parks in Peril campaign. Via this farsighted initiative, we can assist in bringing on-site conservation management to 20 critical parks and reserves each year, thereby effecting the protection of 200 key sites more than 100 million acres-by the year 2000. This campaign will fuel and strengthen the ability of Latin American conservationists to provide essential stewardship for their own parks and reserves, areas whose protection is critical to preserving Earth's biological diversity. The Parks in Peril campaign will enable conservationists to achieve three essential goals during the 1990s: build a conservation infrastructure in the hemisphere's 200 most threatened tropical ecosystems, integrate these protected areas into local economies and cultures, and secure long-term funding to sustain the local management of these conservation areas. Current Conservancy ellorts are focused on 30 different parks totaling some 20 million acres.</t>
  </si>
  <si>
    <t>maya biosphere reserve</t>
  </si>
  <si>
    <t xml:space="preserve">AMONG THE SlTES TARGETED through the Conservancy's Parks in Peril campaign () is the Maya Biosphere Reserve, 500 square miles or wetland­strewn tropical forest in northern Guatemala's Peten district and part or Me­soamerica's largest remaining wilderness. Based on recom­mendations or a Conservan­cy-sponsored team, the Gua­temala Congress declared creation of the 3.5-million acre reserve last January. As director of the Conser­vancy's Latin America Stew­ardship Department, I was a member of the fall 1989 team that explored the Maya Bio­sphere Reserve's Laguna del Tigre. Assessing the ecologi­cal riches of this million-acre wetland was part of a larger effort Lo assist Guatemala's National Council of Protected Areas in an ecological ap­praisal of the Peten'.s remain­ing natural lands. And riches we found: water-lily-edged ponds, pristine streams, and gallery forests; crocodiles and howler monkeys; tree limbs festooned with epiphytes, bromeliads, fems, orchids, and lianas; scores upon scores of birds, bats, and butterflies. And jaguar tracks. The ex­istence of these large preda­tors told us that the region's food pyramid was ba­sically intact, and the region's food pyramid was ba­sically intact, conservation ation and sustainable devel­opment of the reserves natu­ral resources. The Conser­vancy-which had also helped design the boundaries of the new reserve-is work­ing with conservation organizations in the United States and Guatemala to make this "park in peril" a reality. D Tikal, ancient capital of the Maya, in Guatemala. </t>
  </si>
  <si>
    <t>sharing strategies for success</t>
  </si>
  <si>
    <t>WANTED: Conservancy employee willing to relocate to Latin American country, teach everything you know to fledgling conservation organization, then return to present post.. Opportunities in cities, mountains, rainforests, coastal areas. During the past year, five Conservancy staff members from state offices and headquarters have answered the above "ad "to join the Conservancy's Conservation Corps. Carol Blanton, membership director of our California office, lived in Costa Rica for three months, helping Fundación Neotrópica develop new methods for recruiting members and donors. Another Californian, Protection Director Chris Kelly, worked with the St. Lucia National Trust to develop a private reserves program for that Caribbean island. Michigan Development Director Maureen Stanton participated in a two-way exchange with a staff member from our Brazilian partner organization SOS Mata Atlantica. After hosting SOSS education director, Marina Santos, in the fall of 89, Maureen spent three weeks in Brazil last January helping Marina implement what she had learned. Chris Tuite, the headquarters accounting manager, assisted the Turks and Caicos Development Trust in developing plans and materials for those islands' national park system. Vermont Stewardship Director Marc DesMeules worked with our Guatemalan partner organization, Defensores de la Naturaleza, to design the Sierra de las Minas Reserve. His assistance will be followed by Minnesota State Director Peg Kohring's two-month assignment to help defensores execute a campaign to protect the reserve.</t>
  </si>
  <si>
    <t>parks agreement</t>
  </si>
  <si>
    <t>ON JUNE 1, 1990, THE NATURE Conservancy's Long Island and South Fork/Shelter Island Chapters signed a protection advisory agreement with the New York State Office of Parks, Recreation, and Historic Preservation. Under this statewide accord, Conservancy scientists, stewards, and volunteers will study, monitor, and help manage wildlife and natural communities in New York state parks. The first 17 parks targeted under the agreement embrace more than 7,800 acres at 31 locales on Long Island alone. More sites will surely be added. The Conservancy's Long lsland and South Fork/Shelter Island Chapters have worked in concert since 1986 to safeguard critical beaches through their Tern and Plover Protection Program. The new public/private accord builds on these joint efforts: at least two-thirds of the parks host rare beach-nesting birds such as federally protected piping plovers and least and roseate terns. More than 60 rare plants, animals, and natural communities also will receive attention under the agreement. One 9 of these, sandplain gerardia (Agalinis acuta), ranks among Long Islands rarest species, with only ten populations known worldwide. Another botanical rarity, thought to be extirpated in New York, was rediscoverd by a volunteer combing a barrier-island beach for well-camouflaged tern and plover nests. This was the first New York sighting of seabeach amaranth (Amaranthus pumilus) in more than 30years.</t>
  </si>
  <si>
    <t>PROTECTION: Saving the rarest of the rare</t>
  </si>
  <si>
    <t>TNC 1989 Annual Report</t>
  </si>
  <si>
    <t xml:space="preserve">Every species, every habitat, every ecosystem presents the Conser- vancy with a different challenge. Our conservation strategy must vary accordingly. We must be able to design and assemble a preserve from a patchwork of ownerships, to work with an array of other organizations and agencies, public and private. We must, in short, be able to match our protection tools with the task at hand, whether it calls for a lease or an easement, a management agreement, a cooperative effort on public land, assistance to a conservation partner, protection of sites through registry programs, or a tried-and-true purchase or tax-reducing bargain sale or gift of land. Protection tools poised, the Conservancy met the challenges of 1989 by: • Exceeding our targeted land protection project goals for the year by 20 percent. We completed 578 projects ( versus 396 in 1988), thereby safeguarding a n additional 546,818 acres in 1989 ( versus 371,353 acres in 1988). • Completing 476 registrations, in which private landowners agree to vo;l. u n tarily protect rare plant and animal species occurring on their properties. • Assisting federal agencies in the official designations of 33 public land sites nationwide as"research natural areas," "areas of critical environmental concern," or "special interest areas." Management of such sites focuses on preserving Conservancy-identified rare plant and animal species and natural communities. • Concluding our highly successful Hawaiian Islands of Life Campaign through which we created six new preserves, among them 5,759 acres o f Pel.ekun u Valley and its pristine, free-flowing stream system, and a mile and a half of Hawaii's last intact coastal dune ecosystem, Mo'omomi-the centerpiece of the campaign. • Launching two more multistate protection campaigns in the Northeast: the Campaign for the Delaware (Basin and Bay) and the Northern Forest Lands effort. Other new fund-raising programs were inaugurated in Indiana ("Waters of Life") and Colorado ("Rivers of the Rockies"). • Opening new Conservancy offices in Delaware, Rhode Island, Wyoming, Alabama, and Mississippi-making the Southeast and then the East the first regions to boast a staffed office in every state. Alabama quickly completed its first project by securing a single site that hosts more than 1,000 globally endangered green pitcher plants. • Protecting Kartchner Caverns, spectacular for its pristine condition and "live" formations, by purchasing it for the State of Arizona. • Acquiring 590 acres to secure a two-mile stretch (five protected miles are planned) of Bottom Creek Gorge in Virginia's Blue Ridge Mountains. The creek's waters harbor a globally imperiled fish species. • Establishing partnerships with the Bureau of Land Management and working with private landowners to protect: 2,852 acres in New Mexico's species-rich Organ Mountains, 5,302 critical acres in Nevada's Red Rock Canyon, 3,523 acres of habitat for the Sonoran Desert's largest population of desert tortoises at Chuckwalla Bench in California, and 11,000 wetland acres plus 13,650 acre-feet of water rights in Oregon's Warner Basin. • Signing a single management agreement with the New England Power Company-via our inventive four-state Connecticut River Protection Program-to save critical species habitat in Massachusetts, New Hampshire, and Vermont • Preserving 17,000 acres at the heart of Florida's Pinhook Swamp, an essential wildlife corridor and a critical component of the fabled Okefenokee Swamp's greater hydrological system. Also in Florida, our ongoing Florida Keys Initiative enabled us to add 48 acres to the National Key Deer Refuge and to acquire the only known U.S. occurrence of a highly rare plant species. • Securing water rights through gift or purchase in Utah, Idaho, Colorado, and Arizona. Options were also obtained to buy water rights in Nevada's Stillwater Marsh. • Saving habitat for the federally protected piping plover in Michigan, Wisconsin, North Dakota, New York, New Jersey, and Rhode Island. • Safeguarding an additional 11,631 acres of the Carrizo Plain, habitat for more species of rare and endangered vertebrates than any other site in California. Preserved acreage stands at 92,366. • Negotiating on behalf of state and federal agencies to protect almost 120,000 acres of forest and wetlands throughout four New England states, including our acquisition of 15,491 acres and a conservation easement on 39,973 more for New York's immense Adirondack Park. • Purchasing a 206-acre site on Waldron Island to create a new p reserve that supports one of western Washington's finest oak woodlands as well as a n active and productive bald eagle nest. • Creating our first Louisiana preserve (and the toe-hold for a far larger assemblage) with the purchase of 547 acres at the heart of an expansive, pristine marsh complex at White Kitchen. • Initiating a joint, three-year program with the World Wildlife Fund to assist in-country conservation activities in nations throughout the Caribbean. • Completing two major debt-for-nature swaps involving American Express Bank and totaling $9.2 million that will benefit conservation in the Ecuadorian Andes, the Amazon, the Galapagos Islands, and the rainforests of Costa Rica. • Continuing to work closely with our Latin American partners i n conservation-like-minded, private nongovernmental groups behind such 1989 success stories as: 0 The declaration of two new national parks in Panama, La Amistad and Isla Basti mentos. Through the excellent efforts of A NCON, 487,000 acres of tropical forest and 45,000 more of coral reefs, mangroves, and forested islands w i l l be protected. o The creation of the 6,000-acre, tropical-forested Maquipucuna Ecological Reserve. thanks to its timely acquisition by our Ecuadorian partner, Fundacion Maquipucuna. 0 The establishment of the 210,000-acre G rande Sartao Veredas, the only national park in Brazil embracing cerrado, or dry scrub, habitat. FUNA TURA was behind this fine achievement.  </t>
  </si>
  <si>
    <t>Members and Friends of the Nature Conservancy</t>
  </si>
  <si>
    <t xml:space="preserve">In the modern age, when a multitude of concerns compete for your attention, it often takes a catastrophe to compel action. Seeking instead to avert disasters, for 38 years The Nature Conservancy has been compelled to act, working single-mindedly to extend a secure mantle of protection over noble forests and free-flowing rivers, over species and their essential spaces. In doing so, we have achieved a powerful momentum. If 1988 was "the year the Earth talked back," 1989 has been the year people began to listen. The environment has been making news, with cover stories in Time and Newsweek and front-page features in major newspapers. The Conservancy and its mission have benefited from this heightened awareness of environmental concerns. By the end of this fiscal year the Conservancy had protected a total of more than 3.5 million critical acres across the United States alone-1.25 million of them within the past two and a half years! In 1986 we had 300,000 members; by mid-I989 we had more than 530,000. The momentum of our efforts is evident, and it is essential to the success of our international mission: preserving the wealth of life forms with which we sha_re our planet. It also is essential to our ambitious new focus: protecting intact, extensive ecosystems throughout the hemisphere. A bold Conservancy project unveiled in 1989 exemplifies this new focus. Through "Parks in Peril," our most ambitious international campaign to date, we have targeted 200 key tropical ecosystems covering 91 million acres. We are now securing the funds needed to ensure adequate management of the first 20 sites as parks or reserves. Because our mission is global, we continually seek creative ways to inspire conservation beyond U.S. borders. In 1989 we worked with American Express Bank on two debt-for-nature swaps in Latin America, one to conserve Costa Rican rainforests; the other to support protection efforts in Ecuador. We also joined forces with the World Wildlife Fund to assist conservation activities in Caribbean Nations. But our work at home is far from done, and we are aggressively pursuing our "think big" philosophy across the United States as well. In Oklahoma we have contracted to buy 30,000 acres of tallgrass prairie perhaps the finest remaining expanse of a system that once blanketed America's heartland-and earmarked 22,000 acres more. A host of other successes tests of our action-oriented approach to conservation.F example, this year we signed a landmark agreement with the Department of Defense at opens 25 milliona creso f public lands to biological venturia and management assistance omt heC conservancy. Perhaps Numbers speak most eloquently of our momentum in 1989: 578 conservation projects completed, early 550,000 acres respected, 875,000 acres managed, 110m million raised to fuel our increasingly ambitious conservation goals. As The urgency of our missing rows,with daily losses of critical habitats and the species at depend on them,w e must recognize the need to maintain our forward movement. We must set our sights on larger protecting aalst han we have dared reamo f before. But are we must, on behalf of the future.The Price Of not dating is too high: the loss of species through fragmentation, egradationa, and destruction of their habitats. Idealism lone will not sufficeint must be tempered with pragmatism. Wem usts eek to achieve an accommodation ith the world around us that balances the e short-term and long-term needs of all who'd well here. The 1990sm ay well be the most critical decade or the environment in history. Only With broader understanding of our work,and its importance, can we hope to accomplish all that remains to be done. That prospect would daimtptjers, with your continuing support, we accept the challenge.    </t>
  </si>
  <si>
    <t>STEWARDSHIP:
Beyond Acquisition</t>
  </si>
  <si>
    <t xml:space="preserve">The Conservancy's strategy of establishing preserves is the best possible one for preventing species extinction. To ensure the permanence of our protection efforts, however, we also must devote increasing attention to restoring habitat and to monitoring and caring for the rare forms of life that survive on our lands as well as on those areas in public and private ownership. Biological management is fundamental to stewardship. This past year, the Conservancy's stewardship activities were marked by innovation and partnership. For example : • A collaboration between the North Carolina Botanical Garden, a member institution of the Center for Plant Conservation, and our North Carolina Field Office will facilitate the collection of seeds from the most critically imperiled plant species on Conservancy preserves in the state. The Botanical Garden will serve as a repository and research center for the seeds. • Through a joint effort with the U.S. Fish and Wildlife Service to protect the federally listed sandplain gerardia (Agalinis acuta), we took the lead in coordinating multistate research and monitoring of the endangered plant, which occ1;1rs in only Massachusetts, Maryland, Rhode _Island, and Long Island. • Spurred by the continuing decline of two rare ecosystems rich in endemic species, the Conservancy, the Metropolitan Dade County Department of Parks and Recreation, and Fairchild Tropical Garden will work together to monitor rare species, remove exotic vegetation, and implement prescribed burning for natural areas in Florida's Dade County. • Late last April, for the third year in a row, the Conservancy, the Montana Department of Fish, Wildlife, and Parks, and the British Columbia Ministry of Environment again joined forces to reintroduce Columbian sharp-tailed grouse in Tobacco Valley, Montana, site of one of the bird's last active breeding grounds in the U.S. The nine females and four males raised the total number of reintroduced birds to 24, up from five in 1983. • Via an ingenious partnership with Ducks Unlimited (DU), the Conservancy will restore riparian forests while DU recreates the wetlands at five North American migratory flyway sites: Louisiana's Bodcau Bayou, California’s Cosumnes river, South Dakota's Crystal Springs. the Cache River in Illinois, and the ACE R i ver Basin In South Carolina. With the help of some 750 volunteers-recruited through the new Volunteer Habitat Restoration Team in California-we have already replanted 73 acres of riparian habitat along the Cosumnes. • An agreement with the Cook County Forest Preserve District in IIinois has put Conservancy volunteers in charge of restoring 800 acres of native prairie and savanna on Forest Preserve District holdings. More than 100 volunteers are cutting brush, carrying out prescribed burns, and coUnting and dispersing seeds. • In southwestern Georgia we consulted with the Robert W. Woodruff Foundation to create a management plan for its 28,000-acre Ichauway Plantation, which supports some 30 rare species and embraces the largest contiguous expanse of native upland longleaf pine and wiregrass ecosystem remaining in the coastal plain. • Fueled by its igitation monies and a 425-acre gift of land from Wisconsin Energy Corporation subsidiary WISPA R K Corporation, the Conservancy agreed to restore wetlands and enhance existing prairie, savanna, and woodlands on Wisconsin's Des Plaines River. • To address the problems inherent in the stewardship of island ecosystems, we launched the Hawaii Conservation Biology Initiative-a multi-agency effort to support the research of biological conservation in Hawaii and to disseminate this knowledge worldwide.  </t>
  </si>
  <si>
    <t>IDENTIFICATION: Cataloging the Rarest of the Rare</t>
  </si>
  <si>
    <t xml:space="preserve">Nothingi s more fundamentalt o The NatureC onservancy'ms is- sion of preservingb iologicadl iversity than precise scientific information. Our ability to protect land and to manage it wisely depends on a sound system for identifying the species, habitats,and ecosystems most in need of protection. To ascertain which elements of the natural world are the "rarest of the rare," the Conservancy relies on a network of natural heritage programs: data-driven biological inventories, carried out primarily in cooperation with state governments,hat continually collect,verify,and disseminate information on the occurrences and status of rare species and exemplary ecosystemsI. information provided by the~ heritage network enables us to set our conservation goals. Withouta doubt, the highlights of identification during fiscal year 1989w ere the long-anticipated addition of Alaska and Alabamat o the roster of heritage states. The creation of a national network of state- state inventories that began 1.5 years ago with the establishment of the South Carolina program is complete: every state in the Union is now on board. Heritagep rogramm ethodologya lsoh as beene xportedb eyondo ur bordersv ia conservationd ata centers( CDCsn),o w located in ten countries in LatinA America and the Caribbean.T he newest CDCm emberi s Brazil, where the nation's first conservation data center was established in partnership with FEMA(the State Of MatoGrosso Environmental Foundation) and WorldWildlife Mundt o catalog the biological resources of the Pantanal in southwesternB razil'sM toG rossoS tate. Additionahl ighlightso f Conservancyid entificatione ffortsi n 1989 include: • Creation Of the CanadianN National Conservation ataC enter in Quebec roughan agreements signed by the Conservancy And TheN Nature Conservancy Of Canada. • Implementation Of natural heritage methodology helps manage the biological diversity of Florida'sB igC cypress National Preserve and of the Everglades and BiscayneN National Parks. • Collaboration With 12n national and state, public and private,organizations to develop an innovative computer-based modeling system that will aid in identifying protection priorities and formulating management plans for Ohio's richly diverse Big Darby Creek watershed. • An agreement with the Maui Land and Pineapple Co. to inventory and assist in managing 8,000 acres of pristine Hawaiian bogs and rain forests at Pu'u Kukui, known to harbor at least 43 of West Maui's rarest species and natural communities. • Inventories undertaken by the Conservancy, the U.S. Forest Service, and heritage programs in Kentucky and Arkansas that sparked two 1989 congressional appropriations of almost rt million and will help protect habitat for more than 100 rare plant species. • A first-of-its-kind agreement between the Conservancy and the U.S. Department of Defense that will make possible the identification and management of rare species and ecosystems on 900 Department of Defense installations across the U.S. Inventories already are under way at Vandenberg Air Force Base on the central California coast and in the mountainous terrain of Arizona's Fort Huachuca. • Identification of 200 Latin American and Caribbean parks and reserves of global biological significance through the Conservancy's most ambitious international initiative to date: its "Parks in Peril" campaign. By year's end, we were close to securing congressional and private funding needed to initiate management of 20 of these areas.  </t>
  </si>
  <si>
    <t>Management and Administration</t>
  </si>
  <si>
    <t xml:space="preserve">The Conservancy's business is conservation. And conservation begins at home. Last year, under this same heading, we announced the location of our headquarters staff to our current address-just next door to our previous site in Arlington, Virginia. Early last spring, in an effort to reduce our overhead expenses, we purchased our headquarters building. This acquisition will enable us to cap our rental costs and direct more of our precious resources into our mission of preserving species and ecosystems. While reducing expenses in 1989, we also sought to increase both the efficiency of our ventures and the abilities of our staff. Among the year's high points: • Almost half of all Conservancy staff members received additional training during the fiscal year. The success of our training program, combined with staff demands, will mean an expansion of our training efforts in 1990. • Six Conservation Fellows, who staff Latin American partner organizations, also received training at Conservancy headquarters or at one of eight field offices. The 1989 Conservation Fellows hailed from Mexico, Brazil Colombia, Panama, and Paraguay. • Computer technicians were hired for each of our four regional offices to increase support for our field computer systems and to enhance the skills and know-how of the computer users. • Our Conservation Corps, a 1989 initiative, was designed to enable the Conservancy's U.S. staff members and staff of affiliated Latin American organizations to share conservation expertise. Two Conservancy state directors and a stewardship director participated in the new program, one going to Paraguay, another to Bolivia, and the third to Costa Rica.  </t>
  </si>
  <si>
    <t>In 1989 the Conservancy was profiled in National Geographics Magazine, with a 28-page article in Geographic center n ia l issue. Never before has the magazine highlighted an environmental organization. The Conservancy's message was circulated around the nation through feature articles in the Wall Street Journal York Times, in USA Today and MD magazines, and in numerous syndicated columns. Prominent national broadcast features on the Conservancy were screened on ABC's ·World News Tonight- and "Good Morning America: as well as on CBS. CNN. PBS, and the Canadian Broadcasting Corporation. Vermont, Virginia, Arizona. and Michigan were among the Conservancy state offices profiled in major regional business publications. California continued to generate significant coverage of its "Sliding Toward Extinction" report and exhibit in such outlets as California, Pacific Discovery, and the Christian Science Monitor. We completed our third season with WNET of New York as supporters of the public television program, "Nature." Gravely concerned about rising extinction rates, The Nature Company of Berkeley, California, decided to "put its soul behind its mission" by supporting The Nature Conservancy. Its retail stores and its catalogs encourage customers to become Conservancy members. The Nature Company Also is donating part of the proceeds from the sale of selected items to the Conservancy.</t>
  </si>
  <si>
    <t>Resources</t>
  </si>
  <si>
    <t xml:space="preserve">The Conservancy's ability to protect the planet's biological capi- tal, the plant and animal species that make up the natural systems upon which we all depend, hinges on adequate financial capital. During fiscal year 1989 our supporters again generously demonstrated their continued commitment to a shared cause. Development • The surest gauge of our strength is a growing membership. Membership passed the half-million mark in fiscal year '89, growing 22.2 percent from 436,407 to 533,113. • Members and supporters contributed $110 million to the Conservancy. • Individual donors provided S77 million to the Conservancy, which included contributions from Katharine Ordway Associates (persons who donate at least $1,000 annually as an unrestricted gift to our General Fund). • All told, the support of private foundations, corporations, and corporate foundations resulted in contributions of $33 million. We gratefully acknowledge the following foundations and corporations, which authorized grants of SS0,000 or more in fiscal year 1989:  </t>
  </si>
  <si>
    <t>Government Relations</t>
  </si>
  <si>
    <t>Congress approved $35.8 million for federal acquisition of natural areas in cooperation with The Nature Conservancy, funding such critical projects as California's Carrizo Plain, Florida's National Key Deer Refuge. and the Cape May National Wildlife Refuge in New Jersey. The U.S. Congress earmarked $2 million in the U.S. Agency for International Development funds for the Conservancy's "Parks in Peril'' initiative. The House also urged the U.N. Development Programme to dedicate 8 million of its funds to support "Parks in Peril." Several states enacted major legislation to fund natural area protection within their borders: Minnesota, New Mexico, Hawaii, Washington, Virginia, Illinois, and North Carolina. In Nevada, New Jersey. and Rhode Island, bond acts will appear on this fall's or next year's ba l lots. And Wisconsin scored the year's most astonishing victory with the funding of a ten-year program of land acquisition via the appro, all of a $250 million bond package.</t>
  </si>
  <si>
    <t>Planned Giving</t>
  </si>
  <si>
    <t>Through the estates of the 126 individuals who named the Conservancy as a beneficiary, we received $11 million this year. Of equal importance for the future were the 281 members who made provisions for the Conservancy in their estate plans. Irrevocable donations, yet another planned giving approach that includes lifetime trusts, lengthened the Conservancy's list of honorary life members and provided an estimated $5.8 million. This remarkable support- an 81 percent increase over the previous record-is an outstanding indicator of our donors' dedication to the organization's future success.</t>
  </si>
  <si>
    <t>Trade lands</t>
  </si>
  <si>
    <t>Properties not qualifying as Conservancy sanctuaries, trade lands are given to the organization and subsequently sold. The proceeds are used to preserve ecologically significant natural lands. With a value of SI0.3 million. The year's 57 new acquisitions clearly demonstrate the importance of trade lands as a source of income for Conservancy protection projects. From the sale of 1 1 4 trade land properties, the Conservancy realized $16.9 million for the acquisition and stewardship of new and existing preserves.</t>
  </si>
  <si>
    <t>1988 annual report</t>
  </si>
  <si>
    <t>THE stability of our planet continues to be threatened by a growing array of environmental problems, ranging from deforestation and desertification, to air, water, even soil pollution. The outcome of each is identical: as we eradicate the world's natural habitats and their component plant and animal species, we are destroying the very systems upon which we depend. Lakes and streams that water the land. Tropical forests that absorb carbon dioxide, produce Oxygen, and boast the planet's richest storehouse of species. Wetlands that support vast flocks of waterfowl and nurseries for marine life. Woodlands that cleanse and conserve our freshwaters, stabilize soils, and restrain floodwaters. The floods that devastated the nation of Bangladesh this past summer were a direct result of deforestation. As the once- splendid mountain forests of Nepal, Tibet, and northern India have been felled, thousands of tons of topsoil have flowed off the Himalayas and then downstream to clog the region's streams and river mouths. On the opposite side of the globe, the Brazilian Institute for Space Research reports that the rate of primary tropical forest burning in Brazil's Amazon Basin alone now stands at 20 million acres a year. Besides the consequent effects of deforestation, this scale of destruction is robbing us of a panoply of species that are the essence of the tropical forest ecosystem. The charge is sometimes made-as recently as in Newsweek's July 11, 1988, cover story-that saving species is "primarily a moral and esthetic issue. Don't bet on it. The truth is unavoidable: species make up habitats, habitats make up ecosystems, and ecosystems are the basic life-support systems upon which all forms of life on Earth depend, be they orchids or oryxes, herons or humans. THIRTY-SEVEN years have passed since The Nature Conservancy pledged to preserve biological diversity by protecting natural lands and waters-the habitats of all species. In that time we have grown from an organization saving small swatches of land in the Northeast, to one that commands the nation's, possibly the world's, most systematic preservation program for imperiled species and communities of species. We have succeeded by diversifying our protection techniques and strategies, by adapting them to changing times and to the increasing urgency of our task. If a critical natural area can't be bought, we negotiate to secure an easement, a lease, or a tax-reducing gift of land. If the site is on public land, we assist the managing agency in designating the property for appropriate protection and management or we enter into a management agreement with the agency. And if the property is too large for us to safeguard alone, we work with others from the private and public sector to get the job done. During the past decade we launched the three most significant private sector biodiversity conservation programs in American history: the National Critical Areas Conservation Program, the Katharine Ordway Endangered Species Conservation Program, and the Richard King Mellon National Wetlands Conservation Project. Through the third program alone we have protected more than 20 major aquatic systems embracing almost 250,000 acres. This past year we initiated a Conservancy first: a four-state, $10.3- million venture to save crucial species habitats (some 100 sites) along the Connecticut River's 407-mile course. During the past decade we launched the three most significant private sector biodiversity conservation programs in American history: the National Critical Areas Conservation Program, the Katharine Ordway Endangered Species Conservation Program, and the Richard King Mellon National Wetlands Conservation Project. Through the third program alone we have protected more than 20 major aquatic systems embracing almost 250,000 acres. This past year we initiated a Conservancy first: a four-state, $10.3- million venture to save crucial species habitats (some 100 sites) along the Connecticut River's 407-mile course. On the brink of 1989 our successes can be saluted: a national network of heritage programs inventorying species diversity in every state but two (with the 49th ready to "sign on"), almost 3.5 million acres saved to date (at the current rate of 1,000 acres a day), ever-increasing assistance to our neighbors to the north and south in their preservation efforts, and the protection of thousands of plant and animal species that are endangered or threatened in this nation-including more than 900 ranked as globally endangered or threatened. On the brink of 1989 we also must look ahead. While The Nature Conservancy has seen many successes, its mission grows more urgent with each passing hour. (Half of America's wetlands are now gone, and the rest are disappearing at a rate of nearly 500,000 acres per year). We must accomplish more in the next five years than we have in the past ten. The goal is achievable. With 436,407 members and an army of indispensable volunteers, the Conservancy has tremendous capabilities. Maintaining and restoring the habitats upon which species depend and the ecosystems of which they are a part is The Nature Conservancy's single, paramount objective. And your support is essential: it means a wise investment in the future survival of all species, particularly our own.</t>
  </si>
  <si>
    <t>The first pioneers to arrive in southwestern Indiana found boundless woodlands of oaks, walnuts, ashes, hickories, elms, and sycamores. Over the next 200 years, these settlers and their descendants diligently leveled virtually all of the forest, replacing it with a landscape of corn and beans. But a 900-acre remnant survived, cradled in the soggy, clay-rich "V" formed by the forking of Prairie Creek in Daviess County. Two-and- a-half miles long and over a half-mile wide, Thousand-Acre Woods lays claim to the largest continuous expanse of wet mesic flood-plain forest left in Indiana's southwestern region. In fact, this natural community type is threatened throughout its range. Furthermore, the relict supports a classic example of pin oak-sweet gum floodplain forest (threatened in the state), whose verdant canopy shelters an assortment of songbirds and raptors. Having recently purchased 1,076 acres at Thousand-Acre Woods, the Conservancy's Indiana Field Office will manage it as an example of the original glory of this area. Major funding for the purchase was provided by the Sally Reahard Natural Areas Conservation Fund through the Indiana Natural Heritage Protection Campaign, a recently completed, $10 million private/public effort. Agave Glade, Harrison Co. 61 acres in 2 tracts begin protection of high-quality, globally threatened limestone glade community sustaining 10 plant species rare in state. To be managed by IN Dept. of natural resources (DNR). Armstrong Sandstone Glade, PerryCo. Top-notch, globally imperiled sandstone glade community (largest in state) secured through 44-acre acquisition; will be conveyed to IN DNR. Hosts 1 plant species endangered in state. Bonneyville Mills, EIkhart Co. 68 acres take in wooded hills and wetland flanking Little Elkhart River. County Dept. of Parks &amp; Recreation manages. Brock Sampson Ridge, Addition, Floyd Co. With 39 acres, protection of siltstone glade (endangered in state) and chestnut oak-Virginia pine upland forest (rare in IN) stands at 394 acres. Habitat for 3 rare plant species. Conveyed to IN DNR. Fawn River Fen, LaGrange Co. 121-acre fen/wetland complex encompasses globally threatened graminoid fen and black oak savanna supporting kittentail -globally threatened plant species. Anita and Richard Gilford Prairie Preserve, Lake Co. 18 acres bear sandy flats sheltering 4 plant species endangered in state. Conveyed to IN DNR. Ivanhoe Dune and Swale, Additions, Lake Co. (Includes Va-acre gift of Suzanne Paizis.) Globally threatened inland dune and swale community hosts rare paper birch. 3.5 acres in 5 tracts expand preserve to 28 acres. Martin Glade, Harrison Co. (Gift of Brent &amp; Julia Martin.) 40 acres secure old-growth woods with globally threatened limestone glade community harboring 2 plant species also ranked globally threatened. Ober Savanna, Starke Co. Globally threatened black oak savanna with diverse understory supporting yellow wild- indigo (endangered in state) safeguarded through 90-acre acquisition. Plaster CreekSeeps, Addition, Martin Co. With 9 acres, preserve embracing one of state's 6 acid seeps totals 23 acres. Gives rise to 3 plants species endangered in state. Post Oak Barrens, Addition, Spencer Co. Nationally rare post oak flatwoods and barrens community sustaining plethora of plant species are in state totals 347 acres with 227-acre addition. Managed by IN DNR. Tribbet's Woods, Jennings Co. (Gift of lda Tribbett.) 37 acres claim one of state's best old-growth flatwoods dominated by beech, sweet gum, red maple, white oak communities. Stockwell Woods, LaPorte Co. (Gift of Stockwell family.) 14 acres near Lake Michigan shore safeguard 2 natural communities: rare sand prairie and threatened wooded sand dunes. Swamp Angel, Addition, Noble Co. 19 acres extend preserve featuring globally threatened fen and freshwater marl lake-habitat for spotted turtle and massasauga rattlesnake, both threatened in state-to 93 acres. Teeple Glade, Addition, Harrison Co. (Second gift of Charles &amp; Barbara Teeple.) With 42 acres, preserve of rolling woodland, steep ravines, and superb limestone glade sheltering some dozen endangered or threatened plant species stands at 82 acres. Thousand-Acre Woods, Daviess Co. 1,076 acres. (See page 17.</t>
  </si>
  <si>
    <t>Wedged in the "V" formed by the meeting of the Caliente and Temblor Mountain Ranges, the 180,000-acre Carrizo Plain is the largest remaining tract of California's nearly extinct Central Valley grassland and saltbush scrub, ecosystems that once blanketed more than two million acres. It harbors more species of rare or endangered vertebrates than anywhere else in the state: federally protected San Joaquin kit fox, giant kangaroo rat, and blunt-nosed leopard lizard- among others. In addition, the ephemeral waters of the plain's 1,200-acre Soda Lake (California's largest natural alkaline wetland) entice huge concentrations of birds migrating along the Pacific Flyway. Working with the U.S. Bureau of Land Management (BLM) and a host of other public and private entities -from electric and oil companies to farmers and conservationist-the Conservancy purchased 82, 058 acres of the Carrizo Plain and has secured grazing rights on an additional 30,000 acres of BLM lands. Some portions of the acquisition will be transferred to the BLM for management as"areas of critical environmental concern"; others will be jointly managed by the Conservancy and the BLM. The first major project of the Conservancy's "Wild California" Program, the Carrizo Plain has also benefited from $4 million in BLM-secured appropriations from the Land and Water Conservation Fund. Amargosa River Canyon Preserve, Addition, Inyo Co. 80 acres bring sanctuary featuring globally endangered Death Valley perennial desert pool community to 1,320 acres-home for 3 endemic species, including Amargosa pupfish and speckled dace (both under review for federal listing). Boggs Lake, Addition, Lake Co. Preserve embracing large volcanic vernal pool (endangered in state) and hosting 3 globally imperiled plant species totals 148 acres with new 5-acre parcel. Carrizo Plain, San Luis Obispo Co. 82,058 acres. (See page 16.) Coachella Valley, Addition, Riverside Co. With 10acres, Conservancy-protected portion of 13,010-acre desert oasis preserve totals 11,798 acres: habitat for federally listed Coachella Valley fringe-toed lizard. Jointly managed with BLM, U.S.Fish&amp; Wildlife Service, and CA Dept. of Fish &amp; Game. Cosumnes River, Additions, Sacramento Co. Sanctuary bearing superb remnant native riparian oak forest totals 1,454 acres thanks to 2 new parcels. Site of valley oak reforestation project. Desert Tortoise Natural Area, Additions, Kern Co. (Includes 10-acre gift of David S&amp; Mary Ann Worthington. ) 244 acres in 3 tracts extend Conservancy holdings here to 2,773 acres: rich creosote scrub plant community sheltering desert tortoise, candidate for federal protection. 27,000-acre patchwork of private and public lands managed by Desert Tortoise Preserve Committee. Dye Creek Ranch, Tehama Co. 25-year management lease over 37,540acres stretching from Sierran foothills to Sacramento River Valley: encompasses extensive state- endemic blue-oak woodland, riparian corridor, rare vernal pools, and creek supporting native anadromous fish. Kopta Slough, Tehama Co. 708 acres claiming remnants of high-quality riparian forest dominated by native cotton- woods, oaks, and willows protected through 25-year management lease. Nipomo Dunes, Santa Barbara Co. 567 acres initiate creation of 5,700-acre preserve embracing largest expanse of relatively undisturbed coastal dunes in state, refuge for at least 18 rare or endangered plant species and for nesting colony of federally protected Calif. least terns. Will be conveyed to county; Conservancy to hold management lease. Semitropic Ridge, Additions, Kem Co. Mosaic of 3 rare plant communities harbors an Joaquin kit fox and blunt- nosed leopard lizard, both federally protected, and 3 globally imperiled plant species. With 50 acres in 3 tracts, preserve acreage totals 650. Russian River, Sonoma Co. Riparian corridor edging river-habitat for wintering steelhead salmon–safeguarded via 25-year management lease on 168 acres. Soquel Creek, Santa Cruz Co. 25-year management lease secures 2,800 acres bearing native, second-growth redwood forest, small stand of old-growth redwoods, and creek stretch for wintering native steelhead trout.</t>
  </si>
  <si>
    <t>Because of one woman's steadfast devotion to her own swatch of wilderness, the Conservancy's Connecticut Chapter has protected 234 acres of marsh-rimmed, forested upland at the margins of Poquetanuck Cove. For 35 years, Desire Parker resisted the siren song of developers offering to pay any price for her land, which is located about ten miles up-stream from the mouth of the Thames River. Instead, she chose to donate it to the Conservancy this past December. The area has changed very little since the first homesteader staked his claim here in 1782: the same striking diversity of habitats is perpetuated by the mixing of fresh and salt water. There are still expanses of southern New England brackish tidal marsh-a natural community now critically imperiled in Connecticut-whose fringes harbor several populations of rare horned pondweed (Zannichellia palustris). And today's visitors can steal down through a stand of mature hemlocks to spy on feeding ospreys, egrets, and herons. This is the best thing that has ever happened to me," says Miss Parker, assured that this spectacular piece of Connecticut landscape will now be preserved forever. "I'm proud to be giving something back." Devil's Ridge, Town of East Haddam. 44 acres secured with CT Dept. of Environmental Protection and East Haddam Land Trust under Recreation &amp;Natural Heritage Trust Program adjoin Conservancy's Burnham Brook Preserve. Conveyed to state. HemingwayPreserve, Addition, Town of Stamford. (Gift of Booth and Mary Moon Hemingway.) 1 acre, rocky, lightly wooded, and sloping down to east branch of Mianus River extends preserve to 2 acres. Managed by Stamford Land Conservation Trust. Hopeville Pond and Wharton Brooks StateParks, Towns of Griswold &amp; Wallingford. Assist to CT Dept. of Environmental Protection in dedicating 51 acres of public land as state natural areas. Both properties embrace globbally endangered natural communities. Iron Mountain Reservation, Addition, Town of Kent. (Gift of Joesph Gitterman III.) With 7acres, preserve of northern mixed hardwoods and hemlocks totals 283acres. Managed with Iron Mtn. Reservation Committee. Lucius Pond Ordway (Devil's Den), Additions, Towns of Weston &amp; Redding. 25 acres in 4 parcels-including 1 easement and 1 joint acquisition with Redding Land Trust-enhance protection of one of largest wild areas remaining in southwestern CT. 1,565- acre system encompasses entire Saugatuck River watershed. Poquetanuck Cove, Town of Ledyard. 234 acres. (See box, this page.) Robbins Swamp, Additions, Towns of Canaan &amp; North Canaan. (Gifts of Mrs. Louise Parsons Stanton.) 101 acres in 3 parcels bring Conservancy-protected acreage of state's largest inland wetland to 272. Managed with CT Dept. of Environmental Protection. Squirrel Run, Addition, City of Stamford. (Gift ofS.B. Construction &amp; Bldg. Corp.) Preservesupporting mixed oak forest extended to 13.5 acres with -acre tract. Still Pond Preserve, Additions, Town of Greenwich. (Gifts of John &amp; Sandra Wilson and Mrs. Priscilla Meek.) With 1.6 acres in 2 parcels (1 easement, 1 fee-title), preserve bearing 2 freshwater ponds and mature hardwood forest stands at 17.8 acres. West River Natural Area Site, Town of Woodbridge. Assist to Woodbridge Conservation Trust in acquiring 6- acre wooded tract using funds donated by Seymour Handler Fund Whalebone Creek, Town of Lyme. (Gifts of Mrs. Philip W. Schwartz, Jr.) 2 parcels embracing 25 acres launch protection of rich freshwater tidal marsh along east bank of Conn. River. Habitat for 2 plant species of special concern in state. Harry C. Barnes Memorial Nature Preserve, Addition, Town of Bristol. (Bequest of MissKatharine Shepard.) 87 acres of field and forest acquired for and managed by Barnes Nature Center.</t>
  </si>
  <si>
    <t>Thanks in part to a bequest from the late Emma Genevieve Gillette, a dedicated conservationist, the Michigan Department of natural resources (DNR) and The Nature Conservancy have joined forces to safeguard one of the Lower Peninsula's last major stretches of undeveloped shoreline. Part of the blueprint for a state park that will include more than seven miles of Lake Huron's coast, this 4,822-acre area is the largest project ever completed by the Michigan Field Office. Endowed with "picture postcard" charm, Thompson's Harbor embraces seven uncommon natural communities (three of which are globally imperiled) and a remarkable roster of rare species. Among them is dwarf lake iris (Iris lacustris), a federally protected Great Lakes endemic that thrives in cedarglades created by slim peninsulas jutting into the lake. This is the iris's largest known population. Elsewhere on the lakeshore, small open dune areas support two plant species federally listed as threatened: Pitcher's thistle (Cirsium pitcheri) and Houghton's goldenrod (Solidago houghtoni). Praised by the DNR as "the largest and most important acquisition of shoreline for public use in more than 25 years," Thompson's Harbor provides nesting and feeding habitat for more than 100 bird species, including federally protected bald eagles and three species of special concern in the state-Cooper's hawk, red- shouldered hawk, and common loon. Dickinson Island, Addition, St. Clair Co. (Gift of Sandra Rowe &amp;John Shaffer.) Wetland features 2 globally threatened communities and globally endangered lakeplain oak opening community. Half acre brings Conservancy-secured lands here to 7.5 acres; managed by MI Dept. of Natural Resources (DNR). Grass Bay, Addition, Cheboygan Co. 86 acres extend sanctuary sustaining more than 300 vascular plant species to 483 acres. Roster includes 25 orchids and 3 Great Lakes endemic plant species federally listed as threatened: dwarf lake iris, Houghton's goldenrod, and Pitcher's thistle. Haserot Beach, Grand Traverse Co. f l acre bearing 120- foot frontage on Grand Traverse Bay added to Peninsula Township Park. Township manages. Horseshoe Harbor, Addition, Keweenaw Co. (Gift of Miss Mary Macdonald. ) 181 acres expand preserve hosting several plant species rare in state-including 2 state- listed as threatened-to 496 acres. Ives Road Fen, Lenawee Co. 174 acres in 2 tracts take in prairie fen sheltering several plant species threatened in state including edible VALERIAN AND PRARIE DROPSEED . Piney Ridge, Addition, Mason Co. Richards. ) Half acre brings preserve within Big Sable Dunes, one of nation's finest freshwater interdunal wetlands and open dunes, to 19 acres. Rocky Island, Delta Co. (Gift of Mr. &amp; Mrs. Walter H. Corbett.) 10-acre island is refuge for common and caspian terns (both threatened in MI) and nesting habitat for double-crested cormorants (of special concern in state). SnakeIsland, Addition, Mackinac Co. (Gift of Delmar). Matthieu.) With 1 acre, protection of wetland on Bois Blanc Is. in Lake Huron featuring 1l globally endangered natural community, 1 globally threatened community, and 2 federally protected plant species totals 124 acres. Managed with MI DNR. Squaw Bay, Alpena Co. (Gift of Philip &amp; Florence Smith.) 130 acres embrace globally endangered interdunal wetland and globally threatened Great Lakes marsh and support large colony of globally threatened dwarf lake iris. Thompson's Harbor, Presque Isle Co. 4,800 acres. (See page 21.)</t>
  </si>
  <si>
    <t>The West Indian manatee is in danger of extinction throughout its range, from the coastal waters of peninsular Florida, down through the Caribbean islands, to the shores of several Central and South American countries. Manatees top a slate of rare species at Loxahatchee, Florida's sole federally recognized wild and scenic river. The entire length of this cypress- canopied, tannin-tinged river and adjacent state park land not only have been designated critical habitat for manatees and snail kites, but also harbor federally protected woodstorks and red-cockaded woodpeckers. Lush river- side vegetation, a mix of both temperate and tropical species, includes the globally endangered hand fern and the cow horn orchid, imperiled in Florida. Recognizing the immense environmental values of the Loxahatchee, the John D. and CatherineT. MacArthur Foundation donated to the Conservancy a 902-acre parcel that straddles the river's wild northwest fork. The Conservancy has transferred the land to the South Florida Water Management District under Florida's visionary "Save Our Rivers" program. Valued in excess of $5 million, the gift was the largest privately owned property bordering the nation's last free-flowing, unspoiled subtropical wild river. Big Bend Coast, Addition, Taylor &amp; Dixie Cos. Final 31% undivided interest in 3,378-acre MacKay Family tract brings most extensive coastal project ever under-taken to 68,109 acres: marshy expanse harboring West Indian manatees, Kemp's Ridley and green sea turtles. Managed by FL Dept. of Natural Resources. Canaveral National Seashore, Volusia Co. Joint venture with National Park Servicesecures20acresbearing Indian shell midden. To be conveyed to Park Service for interpretive site. Canaveral National Seashore, Volusia Co. Joint venture with National Park Service secures 20 acres bearing Indian shell midden. To be conveyed to Park Service for interpretive site. Ridge natural communities-from sandpine scrub to sandhill lake-safeguarded in 309-acre acquisition. Communities sustain 19 plant and animal species endemic to ridge and ranked as globally endangered, threatened, or rare. Dog Island, Addition, Franklin Co. (Gift of Cuyahoga Trust.) Protection of exemplary gulf coastal barrier island with loggerhead sea turtle nesting beaches and one of the northernmost occurrences of black mangrove enhanced by 30 acres. John's Island, Volusia Co. Assist to county in securing 634 acres of freshwater marshlands and uplands bounded by 2 creeks serving as calving areas for federally protected West Indian manatees. To be managed within Tomoka State Park. Loxahatchee River, Martin &amp; Palm Beach Cos. 903acres. (See page 15.) National Key Deer Wildlife Refuge/Big Pine Key, Monroe Co. 27 acres prized for globally endangered pine rockland natural community, globally threatened white- crowned pigeons, and federally protected key deer acquired for inclusion in refuge managed by U.S. Fish &amp; Wildlife Service. Honorable Theodore Roosevelt Preserve, Addition, Duval Co. 19 acres expand preserve of maritime hammocks, oak scrub, tidal marshes, and freshwater lakes near St. Johns River to 639 acres. Silver Palm Hammock, Dade Co. 5 acres protect portion of outstanding globally threatened rockland hammock community. Potential transfer to FL Conservation and Recreation Lands Program.</t>
  </si>
  <si>
    <t>Baker Swamp, Jackson Co. 62 acres kick off protection of 300-acre marsh and buttonbush swamp sheltering at least 6 plant species endangered or threatened in state. Bald Knob, Darke Co. (Gift ofJamisonFarnms, Inc.) 31. acre easement embraces bald featuring floodplain forest, mature oak-hickory woodland, and relict shortgrass prairie. Chagrin River ForestPreserve, Addition, Cuyahoga Co. 11 acres secured with funds from Nelson Talbott Foundation of Cleveland extend preserve acreage to 351: unusual slump areas hosting several plant species endangered er threatened in state. Village of Hunting Valley manage* Buzzardroost Rock, Addition, Adams Co. With 145 acres, protection of national natural landmark featuring nationally significant prairie stands at 645 acres. Harbors 12 plant species endangered in state. Part of 6,000-acre Edge of Appalachia Preserve System. population of Calif. pitcher plant at northernmost extent of range. Clear Lake Ridge, Addition, Wallowa Co. 360-acre land exchange with U.S. Forest Service brings protection of projected 5,000-acre preserve to 470 acres. 3 grassland communities and 3 spring-fed lakes-habitat for migrating waterfowl and shorebirds and for Pacific Flyway's only nesting population of greater yellowlegs. Little Rock Island, Clackamas Co. (Includes gift of James River Corp.) Management agreement over 20 acres of Willamette River shoreline and gift of entire 20-acre island. Both sustain half of world's known population of larkspur, under review for federal protection. Ewauna Flat Preserve, Klamath Co. Management agreement on 7 acres protects portion of site supporting all but 12 of world's known specimens of Applegate's milkvetch, candidate for federal protection. Nesika Beach, Addition, Curry Co. (Gift ofEdwardL. &amp; Leila A. Bennett and estate of Robert C. Sharp.) With 4 acres, protection of last sole stand of once-common grand fir/sitka spruce forest on southern Oregon coast totals 40 acres. Ladd Canyon Spring, Union Co. Long-term management lease on 5 acres secures part of disjunct northern population of semaphore grass, one of planet's 8 known occurrences of species under review for federal listing. Poverty Flat, Jackson Co. Basalt flow gives rise to 3 globally endangered natural communities. Shallow pools and adjacent flats harbor 2 plant species being reviewed for federal listing. Management agreement secures 35 acres here. Lindsay Grassland, Morrow Co. (Includes gift of 30-acre easement from CIGNA Corp.) 386 acres embrace dry palouse bluebunch wheatgrass prairie, 1 of only 3 known remnants of globally imperiled community. Shelters burrowing owl (threatened in state) and long-billed curlew (candidate for federal listing). Round Top Butte, Addition, Jackson Co. Complex 4-way transaction expands protection of butte supporting one of last expanses of Rogue Valley native grassland and oak- pine savanna. Adds 160 acres to proposed BLM RNA, increases Conservancy-protected acreage to 302, and brings total secured acreage to 742. Sublimity Grassland, Marion Co. 9-acre managemernt agreement protects portion of globally endangered grassland punctuated by vernal pools sheltering l plant species proposed for federal listing.</t>
  </si>
  <si>
    <t>the year in review Stewardship: Managing Species and Communities</t>
  </si>
  <si>
    <t xml:space="preserve"> AcCOUIRING the property is an important step in the protection process, but a preliminary one. With the signing of the deed, the Conservancy's job truly begins. Diligence and vigilance, of both staff and volunteers across the nation, are needed to ensure the long- term survival of species and natural communities on the Conservancy's preserves. The Conservancy this year met its responsibility for the world's largest system of private nature preserves through: Community Support. With more than 1,000 Conservancy preserves nationwide, support at the local level becomes essential. In Illinois, the Conservancy's volunteer stewardship network, which provides management aid to 85 preserves and high-priority natural areas, also conducts workshops and training programs, undertakes prescribed burning, restores buffer lands, controls weeds and brush, monitors endangered species and natural communities, and leads innumerable field trips. Partnerships. Working with partner agencies in government, the Conservancy creates a beneficial synergy for natural areas, achieving together more than either could achieve alone. This year, Conservancy stewards signed an agreement to prepare management plans for 16 of the 18 Natural Area Preserves administered by the Department of Land and natural resources. Sheltered among the 108,000 acres reserves are examples percent of all the state's natural communities. The Cecvancy is supporting Governor John Waihee's efforts to secure a stable funding source for stewardship of these magnificent natural areas. Restoration. When the conditions under which natural systems evolved change, a dangerous shift in their delicate web of checks and balances can occur. In the ravines of Apalachicola Bluffs Preserve reside the only known examples of a Florida conifer (Toreya taxifolia). Naturally occurring fires once scoured the ravines, perhaps exerting control over a fungus that is now attacking these rare trees. To reintroduce fire and control the problem with nature's own fungicide, Conservancy staff this year began to restore the longleaf pine forests (Pinus palustris) that formerly surrounded the ravines and conducted fire into them. Monitoring. Assessment of each preserve's health, a pre-requisite to effective management, can uncover resounding successes, some of them with far-reaching implications. When the Conservancy ended grazing on Oregon's Agate Desert Preserve, monitors observed that the globally threatened meadowfoam population (Limnanthes floccosa grandiflora) shot up from 365 to 7,000. This plant is used to help produce a substitute for sperm whale oil. Research. Research results often significantly improve stewardship techniques. University of lowa researchers have discovered that the dwarf trout lily (Erythronium propullans), known from only eight major locations in Minnesota, features unique genetic combinations in seven populations- all of which are protected. The eighth and most diverse population contains components of the other seven. This research offers clues to help Conservancy stewards design and manage preserves to include natural gene flow, a process indispensable to long-term survival of populations. </t>
  </si>
  <si>
    <t>Bay Pond, Marion Co. 35 acres in 2 parcels embrace one of 5 known shrub swamp and pond communities in state. Transferred to IL Dept. of Conservation. Bluff Spring Fen, Addition, Cook Co. Management agreement on 17acres brings protected acreage of preserve claiming 4 natural communities-1 globally endangered, 3 globally threatened-to 9 acres. Features fen and black soil savanna. Brown Barren, Union Co. 29 acres acquired with IL Dept. of Conservation safeguard one of state's 4 globally imperiled shale glade communities one of best among Midwest's remaining 10. Dept. manages. Bystricky Prairie, McHenry Co. Management agreement among Conservancy, Joseph Bystricky, and County Conservation Dist. secures18 acres of uncommon tallgrass prairie harboring endangered orchid species. Cedar Glen Eagle Roost, Additions, Hancock Co. 2 parcels totaling 174 acres expand Conservancy-acquired acreage encompassing winter roosting, loafing, and feeding sites for more than 500 wintering bald eagles to 764. One tract managed by Western IL Univ. , the other by state's Dept. of Conservation. Hanover Bluff/Lark Lewis Tracts, Addition, Jo Daviess Co. (Gift of JamesLewis in memory of Lark Lewis.) With 30 acres, sand prairie preserve hosting state's only known population of hairy umbrella wort totals 116 acres. IL Dept. of Conservation manages. Lake Forest Preserve, Addition, lake co. (Gift of Patrick &amp; Joyce De Biase.) Protection of globally threatened mesic prairie and sedge meadow enhanced by l acre. 54- acre sanctuary leased to Lake ForestOpern Lands Assoc. for management. Momence Wetlands, Kankakee Co. Easement on 53 acres of wetlands at Kankakee River bottoms jointly secured with IL Dept. of Conservation. Dept. monitors. Nachusa Grasslands, Additions, Lee Co. 158 acres in 3 tracts extend grassland preserve boasting 9 natural communities, 2 rare bird species, federally protected prairie bush clover, and 2 other plant species under review for federal listing to 612 acres. Prairie Grouse Sanctuary, Additions, Jasper &amp; Marion Cos. With 160 acres in 2 parcels, preserve of cultivated land serving as key habitat for prairie grouse (endangered in state) totals 2,12l acres. Ownership shared with L Dept. of Conservation; managed by IL Natural History Survey. Rock Hollow, Jackson Co. (Gift of Dr. John W. Hardy.) 12 acres embracing dry upland forest to be transferred to U.S. Forest Service for inclusion in Shawnee National Forest. Wolf Road Prairie, Cook Co. % acre acquired with state and County Forest Preserve Dist. secures piece of state's largest (80 acres) and finest globally endangered black-soil prairie harboring populations of 2 rare plant species (1 under review for federal protection). Managed by Save the Prairie Society.</t>
  </si>
  <si>
    <t>virgina</t>
  </si>
  <si>
    <t xml:space="preserve">Gasburg Granite Flatrocks, Addition, Brunswick Co. 7 acres bring preserve bearing one of state's few known granite outcroppings to 21 acres. Soil in granite's depressions nurtures 3 plant species rare in state (only known VA site where all 3 cO-exist). Ironto Shale Barren, Montgomery Co. 64 acres embrace rare shale barren sustaining 3 globally rare plant species endemic to shale barrens. Mattaponi River Macrosite, King William, King, &amp; QueenCos. (Gifts of Martha Taylor Owen &amp; Meredith T. Averett. ) 50-acre easement and 4 acres in fee title encompass series of freshwater intertidal mud flats and marshes fringing river and begin protection of larger site hosting 3 plant species under review for federal listing. Montpelier Woods, Orange Co. Assist to National Trust for Historic Preservation and National Park Service in designating 200 acres of ancient, historic woodlands surrounding James Madison's home as National Natural Landmark. Powell Creek, Prince George Co. 3,537 acres. (See page 30.) Smith Creek, Alleghany Co. Management agreement with VA Dept. of Highways &amp; Transportation on l acre supporting 1 of state's 3 known occurrences of globally imperiled kankakee mallow. Virginia Coast Reserve, Addition, Accomack Co. Easement on 7 acres at northwest tip of Cedar Island enhances protection of nesting habitat for federally listed piping plovers. Virginia Eastern Shore/Brownsville, Northhampton Co. Easement and fee title over 150 acres of bottomland hardwood forest and saltmarsh wetlands on VA's Eastern Shore. Eyed by developers and conservationists, a 3,500-acre site edging Virginia's historic James River sustains the largest bald eagle roost on the East Coast. When the Conservancy learned earlier this year that Continental forest Industries was selling the property, it secured a three -month option and then raced against the clock to raise the formidable $1.85 million purchase price before its option expired. A combination of loans and cash gifts gave the Conservancy the confidence to purchase the Powell Creek eagle site on May 23. (Notable assistance includes grants from the North Shore Foundation and Newport News Shipyard/Tenneco and loans from the Bailey Wildlife Trust and Chesapeake Bay Foundation.) Nonetheless, more than half the property's purchase price remains to be raised Surrounded by colonial mansions and plantations, the new preserve lures bald eagles by the number because of its unobstructed access to prime fishing grounds on the James River and because of well-spaced roosting sites amid the land's loblolly pines and older deciduous woodlands. Come summer, more than 100 bald eagles will set up housekeeping here. This year two young were fledged from one of the roost </t>
  </si>
  <si>
    <t>Cathedral Grove, Lake Co. 450-acre easement secured via land exchange protects largest viable white pine forest on state's North Shore. Managed with Encampment Forest Association. EdwardsWoods, Fillmore Co. (Gift of Mark Heitlinger &amp; Alice Pringle.) 80-acre easement takes in globally threatened mixed oak forest with dense understory hosting 2 plant species threatened in state. Grace Nature Preserve, Addition, Goodhue Co. 8 more acres here sustain colonies of federally listed endangered Minnesota dwarf trout lily, endemic to state. Managed with MN Dept. of natural resources (DNR) within 40- acre sanctuary. Halma Prairie, Kittson Co. 360acresencompass globally threatened mesic blacksoil prairie with high density of forbs. Transferred to MN DNR. Hole-in-the-Mountain, Additions, Lincoln Co. With 562 acres in 2 parcels, preservation of stream-sliced prairie remnant stands at 792 acres: habitat for some 25 lepidoptera species, including Dakota skipper-candidate New parcel conveyed to state DNR. Lake Alexander, Addition, Morrison Co. Preserve embracing series of marshes and kettle hole lakes totals 1,498 ACRES with new 39-acre parcel. Leroy Township Prairie, Mower Co. 9-acre swatch of 500-acre globally imperiled black soil prairie harboring 5 rare plant species. Transferred to MN DNR. North Heron Lake, Jackson Co. 90 acres on marshy shoreline of prairie lake, critical resting stop for threatened white pelicans and nesting habitat for Forster's terns and American bitterns both threatened in state. SavageFen, Scott Co. (Gift of Richards Asphalt &amp; Refining Co.) Mesic blacksoil prairie and state's largest, finest globally threatened calcareous fen host 3 plant species endangered in MN. 1l acres bring preserve to 42acres. Conveyed to state DNR. 5 Temperance River, Cook Co. Acquired through land exchange, 67 acres bear globally imperiled bedrock beach community sustaining 4 plant species rare in state. Managed by MN DNR within Temperance River State Park. Trout Lake, Itasca Co. 35 acres boast active bald eagle nest and1,000-ft. frontage on pristine lake. Transferred to state DNR. Uppgaard Preserve, Crow Wing Co. (Gift of Robert &amp; Barbara Uppgaard.) 110 acres spotlighting several small lakes conveyed to MN DNR. Weaver Dunes, Addition, Wabasha Co. 88 acres bring protected acreage for sand prairie atop Miss. River terrace to 569; support 7 plant and animal species uncommon in state. Addition claims critical pond habitat for Blanding's turtle, endangered in state. Western Prairie North, Addition, Wilkin Co. 73 acres expand preserve of mesic blacksoil prairie to 516 acres: habitat for 3 bird species and 2 plant species all threatened in state. Managed with MN DNR.</t>
  </si>
  <si>
    <t>THE YEAR IN REVIEW. ldentification: Setting Priorities for Conservation</t>
  </si>
  <si>
    <t xml:space="preserve">. in the natural world competition plays a critical role in the survival of a species. The Conservancy's resource constraints create another level of competition among im- periled biota: competition for our help. To evaluate the relative health of these species, the Conservancy relies on a nation-wide system of computer databases operated through the state natural heritage programs. These programs, which use Conservancy-designed methodologies to identify our country's most threatened species and ecosystems and rank them by rarity, are the heart of the Conservancy's operations. Without the information they provide, we could not make the difficult decisions we face daily. We could not set priorities for which habitats to protect, among a multitude deserving our care, and how best to do it. Collaborating with the State of South Carolina, Conservancy scientists devised the first heritage program in 1974. By the end of fiscal year 1988, the network of heritage programs had spread to embrace every state in the Union but Alabama and Alaska. This accomplishment permits a continually updated, national overview of the health of all inventoried species and communities of species. The heritage program methodologies have also moved south in "conservation data centers," now located in nine countries in Latin America and the Caribbean. Highlights of Conservancy identification activities in l988 include: Addition of three state heritage programs-in Nebraska, Hawaii, and Utah-for a total of 48. Creation of three new conservation data centers: one in Panama, in partnership with ANCON; one in Venezuela, in partnership with BIOMA (ANCON and BIOMA are nongovernmental, private organizations that share our commitment to conservation); and one in Canada. completion if the Biological and Conservation Data system, a new proprietary Conservancy product. This microcomputer system will make more information accessible faster by integrating heritage and scientific data, facilitating tracking for legal and protection purposes, and expanding stewardship and registry tracking. Decision makers in state natural heritage offices, Conservancy headquarters and field offices, and our partners in cooperative projects all will benefit from the system's expanded capabilities. Renewed emphasis on cooperative activities with other institutions and federal agencies. Working with the National Park Service, for example, we are creating an inventory of rare plants and animals in Great Smoky Mountain National Park. </t>
  </si>
  <si>
    <t>In 1970 the Conservancy undertook the purchase of a 4,200-acre ranch at the west end of one of Arizona's finest desert canyons. After making the down payment on the ranch, it launched its very first $1 million fund-raising campaign. But the organization was still young and had neither staff nor a field office in Arizona. The effort foundered, and the Conservancy was concerned not only about the unpaid debt but about proper management. Ownership was transferred to the Defenders of Wildlife in 1972. A bequest from the estate of Captain George Whittell enabled Defenders to expand the sanctuary to 41,867 acres, 34,000 of which are leased from the Bureau of Land Management. Despite Defenders' excellent stewardship, however, land management is not its mandate. Last May, 18 years later, the George Whittell Wildlife Preserve was deeded back to the Conservancy, which now manages a biological resource ten times larger than the first parcel purchased in 1970. One ofthe Arizona Chapter's"Streams of Life" program projects, Aravaipa Canyon boasts birds of prey, bighorn sheep, an unsullied desert stream, and a rare riparian corridor of mixed broadleaf deciduous forest. It is the state's most important native fish habitat, with seven native species thriving in its waters. Two, the loach minnow and spiked ace, are federally protected. And plans are underway to reintroduce the Gila topminnow and the desert pupfish. Aravaipa Canyon, Pinal &amp; Graham Cos. 41,867 acres. (See page 11.) Canelo Hills Cienega, Addition, Santa Cruz Co. 5 acres bring spring-fed marshland preserve to 253 acres: crucial relict aquatic habitat for numerous plant and animal species such as Gila chub (candidate for federal protection) and orchid found only in southeast Ariz. Holy Joe Ranch/Aravaipa Creek, Pinal Co. (Gift of Dr. Don &amp; Beverly Geldmacher.) 34acres, including 1,800- acre feet of in-stream water rights, secure 4-mile of creek harboring 7 endemic fish species, 2 federally protected. PortalPreserve, Cochise Co. (Gifts of Dr. Robert &amp; Alice Chew and Drs. Walter &amp; Sarah Spofford.) 4 tracts (2 are first easements ever donated in state) embracing 24 acres begin protection of Cave Creek's riparian corridor: home for 5 species occurring at northernmost point of range.</t>
  </si>
  <si>
    <t>Bear Swamp, Addition, Lamoille Co. (Gift of John &amp; Eleanor Young.) 187 acres safeguard black spruce- tamarack muskeg hosting 5 rare plant and bird species. Center for Northern Studies manages 308-acre preserve. Brown's Ledges, Orleans Co. Heretofore unknown plant species, Green Mountain maidenhair fern, protected within 75-acre site embracing forest-cloaked northern New England serperntine outcrop community endangered in VT. Colchester Bog, Addition, Chittenden Co. 25acres bring secured acreage of one of few remaining wild areas on Lake Champlain to 170 acres: orchid-dotted, open-matted sphagnum bog. Groton State Forest, Caledonia Co. 2 parcels acquired with VTDept. of Forests, Parks, &amp; Recreation take in 330 acres of some of last private inholdings in VT's largest state forest in Northeast Kingdom. One tract transferred to Dept. Kingsland Bay, Addison Co. Joint effort with VT Dept. of Forests, Parks, &amp; Recreationspells protection for 136 acres claiming last large stretches of Lake Champlain shoreline and habitat for 4 rare plant species, 1 threatened in state. Dept. will manage. La Platte River Marsh, Addition, Chittendon Co. With 46 acres, preserve of floodplain forest and nutrient-rich freshwater marsh (potential osprey habitat) totals 153 acres. Also harbors 1 imperiled fish species and 6 rare plant species. Long Trail, Orleans Co. 2,670 acres in 3 tracts safeguard northernmost stretch of oldest long-distance hiking trail in U.S. and link state-owned lands. Managed by Green Mtn. Club. Lower Symes Pond, Caledonia Co. Acquired for VT Dept. of Fish &amp; Wildlife, 34acrestake in about 1,400 ft. of shoreline on isolated and undisturbed pond. May Pond, Orleans Co. Slim peninsula at center of 50- acre pond is nesting ground for pair of loons. 744 acres embracing lake will be conveyed to VT Dept. of Forests, Parks, &amp; Recreation. Mud Pond-Williston, Chittenden Co. (Includes 8-acre gift of Catherine Yandell.) 278 acres surrounding Mud Pond(home of four-toed salamander, rare in VT) protected with Town of Williston. Town manages. Newark Pond, Caledonia Co. 44 acres claim island nesting site for regularly returning pair of loons, endangered in secure New England riverside seep, imperiled in VT. Shelters 6 rare plant species, 2 threatened in state. State. Sharon-Pomfret Seep, Windsor Co. Lease on 21 acres</t>
  </si>
  <si>
    <t>THE YEAR IN REVIEW Management and Administration</t>
  </si>
  <si>
    <t xml:space="preserve"> THE CONSERVANCY is in the business of protecting natural resources. Central to this mission is careful management, and careful management begins at home-at Headquarters in Arlington, Virginia. Thanks to careful management, low fund-raising expenses, and a year of record-setting successes, the Conservancy finished fiscal 1988 with an organization-wide operating surplus, which returns to the land via support of our identification, protection, and stewardship activities. In 1988 the Conservancy took several steps that will help prepare us for continued success and continued growth: growth in membership, in number and size of preserves, in stewardship, in trade lands, in heritage programs, in Latin American projects, and in our own staff. The year was punctuated by . logistical victories large and small, among them: Moving 170 employees with furniture and files- from two locations to one new Headquarters building at 1815 North Lynn Street, next door to our previous site. The new building accommodates our re- cent growth, bringing together all divisions under one roof and thus enhancing our ability to work together toward our common goal. Strengthening our internal organization by: • Consolidating Development, Communications, Government Relations, Planned Giving, and Trade Lands under a new Resources Division. Creating a new Data Services Division, responsible for marketing, development, implementation, and computer support for the Conservancy's business data systems and global conservation data systems. Integrating the Headquarters heritage staff and Latin America Division science staff. Creating a new position, Chief Operating Officer, to free the president to spend more time on policy matters and interaction with the board, the members, and the public. The new officer will provide general coordination of the Conservancy's programs and will contribute in the formulation of policy. Expanding our staff in both Headquarters and state and regional offices. Growing interest in the Conservancy and its business activities called for new employees, who will help us remain responsive to preservation opportunities and to the needs of our staff and volunteers across the country. Supporting five Conservation Fellows, staff of our Latin American partner organizations who receive training at Conservancy Headquarters or field offices. In 1988, the Conservation Fellows represented Brazil, Venezuela, and Colombia. </t>
  </si>
  <si>
    <t>Baraboo Hills Project, Baxter's Hollow: R.D. &amp; Linda Peters Nature Preserve, Additions, Sauk Co. 45 acres in 2 tracts enhance protection for Otter Creek's watershed and for set of essential springs. Preserve total: 2,952 acres. Barnes Prairie, Kenosha Co. (Gift of Chiwaukee Prairie Preservation Fund. ) 1⁄2 acre begins protection of 11-acre prairie remnant harboring globally endangered orchid population and 8 other plant species endangered or threatened in state. Bass Lake, Additions, Iron Co. (Gifts of anonymous donors. ) 800-acre preserve embracing pristine northern wilderness lake, swamp conifers, open bog, and mesic forests enlarged by 440 acres in 2 parcels. Chiwaukee Prairie, Addition, Kenosha Co. (Includes Vs-acre gift of Leon Smith.) 7 tracts totaling 3.5 acres bring holdings of outstanding stretch of wet-mesic prairie hosting more than 400 native plant species (at least 14 rare) to 164 acres. Flambeau Pine &amp; Boreal Forest, Iron Co. 60 acres of threatened boreal forest system bordering Flambeau River initiate creation of projected 640-acre preserve. Jackson Harbor Ridges, Addition, Door Co. With 43 acres, preserve claiming mix of boreal forest, lake beach, and interdunal swale harboring diversity of endemic plant species embraces 82 acres. Managed with Town of Washington Island. Kakagon Slough, Ashland Co. (Gift of Donald Smith. ) 40 acres within 30-square-mile wetland-foraging and nesting habitat for federally protected bald eagles. Conveyed to Bad River Band of Lake Superior Chippewas. Lulu Lake, Addition, Walworth Co. (Gift of Baxter Healthcare Corp.) Highest quality wetland ecosystem in southeastern WI supports variety of communities and species globally endangered or threatened. 376-acre easement raises preserve acreage to 456. Mink River Estuary, Additions, Door Co. With 88 acres in 2 parcels, protection of Mink River watershed and 1 of only 2 estuaries in Great Lakes propOsed for inclusion in National Estuarine Sanctuary System stands at 763 acres. Wauzeka Box Woods, Crawford Co. 798 acres at delta of Kickapoo River secured with WI Dept. of Natural Resources encompass one of state's premier floodplain forests, community endangered in state. Will be transferred to Dept.</t>
  </si>
  <si>
    <t>Although sand mining and urban development have altered most of Hawaii's coastal areas, Mo'omomi's rugged isolation on West Molokai has kept it relatively well protected and given the Conservancy a rare opportunity. In May 1988, the Hawai Field Office secured the centerpiece of its "Islands of Life" campaign with a 900-acre purchase at Mo'omomi: a mile and a half of the heart of the Hawaiian Islands' last intact coastal dune ecosystem. The transaction culminated a decade of negotiations and a two-year fundraising effort, highlighted by a $500,000 challenge grant from Michigan's Kresge Foundation. Shaped by salt-laden winds, the dunes of Mo'omomi appear nearly barren. Yet this desert-like land is rich in life. Within vast, integrated communities of nearly undisturbed native grasses and shrubs grow more rare Hawaiian coastal species than in any other single place in the islands. Here at least five rare endemic Hawaiian plant species, including two under review for federal protection, are making their last stand. But Mo'omomi is far more than a superb showcase for rare flora. Hawaiian green sea turtles are trying to regain their breeding grounds at Mo'omomi after having been driven from the eight main Hawaiian lslands, and scientists believe that the Laysan albatross and Hawaiian monk seal will attempt to recolonize the site as well. In addition, the coast's dry conditions have preserved a wealth of singular fossils and artifacts, from ancient tools to the remains of long-extinct Hawaiian birds. Hakalau Forest National Wildlife Refuge, Additions, Hawaii Co. With 2,378 acres in 2 tracts, tally of Conservancy-protected acreage is 15,453. Last largest stands of high-elevation koa-ohia and ohia forests (home for 4 globally imperiled, federally listed Hawaiian forest birds); managed by U.S. Fish &amp; Wildlife Service within Hawaii's largest wildlife refuge. Mo'omomi, Maui Co., Island of Molokai. 900acres. (See page 18.)</t>
  </si>
  <si>
    <t>Beavertail Farm, Newport Co. (Gift of Catharine M. Wright.) 23-acre easement on rocky coastal headlands along Narragansett Bay's East Passage secures several unusual sedge-dominated plant communities thriving on shale and slate outcrops. Monitored by Conservancy and Conanicut Is. Land Trust. Fox Hill Farm, Newport Co. (Gift of Catharine M. Wright.) Easement over 87 acres protects Narragansett Bay shorefront and wetlands: critical wading bird feeding habitat. Conservancy and Conanicut ls. Land Trust monitor. Green Hill Pond, Washington Co. Assist to RI Dept. of Environmental Mgmt. in securing 19acres: part of one of state's most significant coastal pond and barrier-beach complexes; key stopover point on Atlantic Flyway. Acquisition made possible by Champlin Foundations. Hodgkiss Farm, Newport Co. 135 acres acquired with RI Dept. of Environmental Mgmt., Agricultural Land Preservation Commission, Conanicut ls. Land Trust, and Town of Jamestown safeguard almost 1 mile of Narragansett Bay beachfront, wetlands, salt marsh, uplands. All entities share management. Funded in part by Champlin Foundations grant. Marsh MeadowsMatunuck Hills Ponds, Addition, Washington Co. (Gift ofWeedenFarmsLtd. Partnerships.) Globally rare coastal plain pondshore communities host 9 plant species endangered in state, another under review for federal listing. 4 acres bring protected acreage to 95. Mitchell Farm, Washington Co. Assist to Block ls. Conservancy in purchasing development rights over 15 acres of grassland near Atlantic coast: habitat for burying beetle, candidate for federal protection. Old Mill Road, Washington Co. (Gifts of Shirley Wood and Mr. &amp; Mrs. Stanley Smith. ) 3 acres and an undivided interest in 11 acres begin protection of Block Island morainic grasslands(endangered in state) harboring burying beetle population.. Newport Co. Champlin Foundations funded assist to RI Dept. of Environmental Mgmt. and Town of Jamestown in obtaining 76 acres to expand Audubon Society of RI sanctuary. Town manages.</t>
  </si>
  <si>
    <t>protection: saving the best and rarest.</t>
  </si>
  <si>
    <t xml:space="preserve">To STRETCH its own resources, the Conservancy increasingly finds ways to safeguard important habitats in the least costly manner. By using its full repertoire of protection tools-among them conservation easements, landowner registrations, public lands protection projects, and purchase -the Conservancy continues to meet expanded annual protection goals. In fiscal year 1988, the Conservancy helped ensure the survival of hundreds of rare and endangered species and communities of plants and animals by: Extending protection to an additional 371,353 acres-more than 1,000 acres per day. Completing a total of 396 projects, including 33 conservation easements and 59 cooperative projects with government agencies (project descriptions appear on the following pages). Completing 573 registrations, agreements in which private landowners voluntarily protect rare species on their property with technical assistance from the Conservancy. Completing 72 public lands protection projects, cooperative efforts in which Conservancy scientists and field planners help representatives of federal agencies locate and protect rare species on public lands. Launching one of its most ambitious protection projects ever, the Florida Keys Initia- tive. Spurred by a $1.25-million grant from the John D. and Catherine T. MacArthur Foundation, the program's goal. is the protection of biologicaly sensitive lands and waters throughout the Keys. Continuing to strengthen its conservation activities in Latin America by working closely with private nongovernmental groups to achieve together more than either can do alone, such as: Protecting 1.5 million acres of lanos (savannas) in Venezuela. Through the efforts of BIOMA, the Conservancy's partner in Venezuela, this acreage became Santos Luzardo National Park. • Preserving 135,000 acres of tropical forest on Colombia's Pacific Coast. Fundación Natura, the Conservancy's partner in Colombia, was responsible for saving this tract and manages it as Utría National Park. </t>
  </si>
  <si>
    <t xml:space="preserve">A remote, boreal lowland area buried beneath deep snowdrifts through much of the year, New Hampshire's Norton Pool is partly an ancient forest, partly a wetland of stunted black spruce and alder called Moose Pasture. It lies six miles below the Canadian border along a stream called East Inlet Brook, one of the two tributaries feeding Second Connecticut Lake, which in turn joins the waters of two other lakes to form the headwaters of the Connecticut River. Thanks to the efforts of a handful of visionary foresters and conservationists who had worked for almost a halfcentury to keep a single lowland area uncut, 200 acresof Norton Pool's last known low elevation, first-growth spruce-fir forest have remained intact. And today the aged stand is part of a new Conservancy preserve managed by the New Hampshire Field Office. Early in the fiscal year Champion International Corporation donated 427 acres embracing both the forest and Moose Pasture. A target of the Conservancy's four-state Program, the property also supports one of the state's two recorded populations of the auricled twayblade(Listeraauriculata), a pale-green orchid endangered in New Hampshire and a candidate for federal protection. Hurlbert Swamp, Coos Co. Most of old-growth northern white cedar swamp (ranked in top 20 of state's most ecologically significant sites) protected through 284-acre acquisition. Harbors 1 plant species endangered in state, another threatened. Madison Boulder Woods, Carroll Co. (Gift of Dr. Emily Mudd &amp; son, Dr. S. Harvey Mudd.) 240 acres support a federally protected plant species and state's southernmost stand of northern white cedars. Adjoins 100-acre preserve managed by Town of Madison's Conservation Commission. Norton Pool, Coos Co. 427 acres. (See page 25.) </t>
  </si>
  <si>
    <t>Alligator River National Wildlife Refuge, Addition, Dare Co. 9,988-acre in holding brings refuge harboring 4 pairs of captive-bred red wolves (released here to re-establish wild population in historic range) to 137,336 acres. Managed by U.S. Fish &amp; Wildlife Service. Antioch Bay, Addition, Hoke Co. Undisturbed Carolina bay shelters 3 plant species under review for federal listing: Boykin's lobelia, sarvis holly, and awned meadow-beauty. 23 acres raise Conservancy-secured acreage to 93. Cedar Swamp Seep, Bladen Co. (Gift of Don Broadwell.) 47 acres support hillside seep Atlantic white cedar stand in unusual coastal plain location. Lake Waccamaw State Park, Addition, Columbus Co. Assist to state in acquiring 888 acres embracing headwaters of Waccamaw River and boosting park acreage to 2,146. Lake harbors one of greatest concentrations of endemic freshwater mussel species of any natural lake in world. Managed by NC Div. of Parks &amp; Recreation. Lanier Quarry SavannaPreserve, Addition, Pender Co. 4 acres extend savanna hosting globally imperiled Cooley's meadowrue and Carolina grass-of-parnassus (candidate for federal protection) to 65 acres. Pretty Pond Bay, Addition, Robeson Co. 7.5 acres bring protected acreage of endangered Carolina bay ecosystem, whose globally imperiled cypress savanna sustains large population of awned meadow-beauty (endangered nationwide), to 33 acres. Roanoke Island Marshes, Addition, Dare Co. (Gift of Louis Midgette.) With 117 acres, protection of island's ecologically significant, pristine brackish marsh totals 649 acres. Southern Shores Cypress Pond, Dare Co. (Gift of Kitty Hawk Land Co.) 59 acres secure extensive interdunal bald cypress pond, unique on state's Outer Banks. Supports globally threatened maritime swamp forest.</t>
  </si>
  <si>
    <t>Platte River, Additions, Hall Co. 1,042 acres. (See box above.) Each March they return. Winging in from already greening lands to the south, they follow the rush ofspring northward to Nebraska's Central Platte River Valley. These gatherings of half a million sandhill cranes-some 80 percent of the world's population-confirm that migration is still the greatestshow on Earth. Along with hundreds of thousands of ducks and geese, the cranes restore themselves here before resuming their journeys north to summer breeding grounds. Since 1979 the Platte River Whooping Crane Critical Habitat Maintenance Trust and The Nature Conservancy have been cooperating to create a string ofpreserves that will embrace some 25,000 acres along this 80-mile course of the Platte River between Overton and Chapman. A critical component of the Central Flyway, the river stretch encompasses the wet meadows, shallow sandbars, and wide, unobstructed river channels required by both sandhills and federally protected, endangered whooping cranes. In 1988, via an Amoco Foundation grant anda loan from its National Wetlands Conservation Project, the Conservancy assisted the Platte River Trust in acquiring twO more key parcels- one a 407-acre wet sedge meadow, the other a 407-acre tract bearing a substantial crane roost. Both areasare contiguous to the Trust's Mormon Island Crane Meadows. In addition, the Conser- vancy completed a solo project that will protect 228 acres hosting some of the Platte's greatest concentrations of feeding sandhill cranes.</t>
  </si>
  <si>
    <t>Only truly dedicated anglers will drive 120 miles southeast of downtown Salt Lake City to stand hip-deep in the Strawberry River and cast for brown and cutthroat trout. But the rewards are well worth the journey. Still in a pristine state owing to its relative isolation, this river is a pristine paradise of deep holes, flowing springs, and sheltering cottonwoods. It was the state's first "fly-fishing-only stream" and is one of the most significant trout fisheries remaining in Utah-an arid intermountain state whose river systems are suffering the consequences of development and rapid growth. The wild Strawberry is skirted by tawny, striated bluffs and extensive cottonwood, dogwood, and willow groves. Golden eagles and other raptors nest in the steep canyon walls and forage in the leafy cover, while mountain lions prowl the cliff tops. This is one of Utah's premier riparian areas. Working in concert with the Utah Division of Wildlife Resources and the U.S. Bureau of Reclamation, the Conservancy's Great Basin Field Office has purchased three parcels-3,067 acres all told-and protected an eight-mile stretch of the Strawberry River corridor. (The nearly $2 million sale price represents the Conservancy's largest investmernt in Utah to date.) The Division of Wildlife Resources will manage the area, providing stream access to sport-fishing and wildlife enthusiasts while safeguarding the waterway's unblemished character. Strawberry River, Wasatch &amp; Duchesne Cos. 2,430 acres. (See page</t>
  </si>
  <si>
    <t xml:space="preserve"> Donnell Pond, Hancock Co. Assists to ME Bureau of Public Lands in acquiring 6,953 in 5 parcels, including 2 easements on 489 acres. Tracts encompass 2 mountains, semi-wild woodlands, and 8 miles of beach-rimmed shoreline. Great Heath, Washington Co. 15-year management lease with Town of Columbia on 1,000 acres bearing portion of Maine's largest peatland. Great Wass Island Macro site/Rachel Carson Seacoast, Additions, Washington Co. (Gifts of National Audubon Society &amp; Maine Coast Heritage Trust.) 1,308.5acresin 8 tracts claimall or part of 14 islands in Head Harbor/Steele Harbor archipelago. Protection spans 2,964.5 acres including southern half of Great Wass--state's most ecologically diverse island. Kennebunk Plains, York Co. 3 parcels embracing 120 acres and 11-acre lease begin protection of endangered coastal sandplain and scrub oak communities-habitat for black racer snake and grasshopper sparrows, both endangered in state, and for 8 other rare species. Marshall Preserve, Addition, York Co. management lease secures right-of-way through woodland sanctuary and raises protected acreage to 194. 13-acre Sucker Brook Watershed, Oxford Co. (Gift of June Wing. ) 13 acres take in mature woodland and portion of freshwater marsh, habitat for an uncommon sedge. Managed by Greater Lovell Land Trust. Sunkhaze Meadows, Penobscot Co. 9,337 acres of stream-sliced wetland complex encompassing state's second largest peatland and providing refuge for myriad species acquired forleaseto U.S. Fish &amp; Wildlife Service.</t>
  </si>
  <si>
    <t>nova scotia</t>
  </si>
  <si>
    <t>Don't be fooled: the rugged cliffs and cool, misty climate might be reminiscent of Scotland, but Brier Island belongs to Nova Scotia. Lying far out in the lower Bay of Fundy, this remote isle is a medley of maritime forest, fields, marshes, bogs, ponds, and beaches. From a bird's-eye view, it is the easternmost link in a chain of island sanctuaries ringing the Gulf of Maine. In spring and fall, thousands of itinerant seabirds, waterfowl, hawks, and songbirds invade the island's wetlands on their journey back and forth between eastern and arctic Canada and points south. A migratory stopover site of international significance, Brier Island hosts more than 150 avian species each year.  Strong currents and mixing tides in the bay promote the productivity of plankton-essential food for humpback, finback, and endangered right whales. The nearby waters provide exceptional opportunities for both casual whale watchers and marine mammal researchers. Approached by The Nature Conservancy of Canada (an independent conservation organization) with a request for help in preserving Brier Island, the Maine Chapter recently purchased a 1,200-acre expanse that embraces six miles of open coastline and a wide diversity of habitats. This southernmost third of the island has since been resold to The Nature Conservancy of Canada. Brier Island. 1,200 acres. (See page 23.)</t>
  </si>
  <si>
    <t>Bald Hill, Addition, Thurston Co. 3-party land exchange securing 104 acres brings Conservancy-protected site harboring more than 200 native plant species to 291 acres. Also supports 3 globally endangered plant communities. Managed by WA Dept. of Natural Resources's Natural Heritage Program. Dabob Bay, Addition, Jefferson Co. Series of grassy coastal spits with native vegetation and 2 types of intertidal saltwater marshes (all globally endangered communities) further protected through 27-acre addition. 215-acre sanctuary managed by WA Dept. of Natural Resources's Natural Heritage Program. Davis Canyon, Addition, Okanogan Co. Protection of rare) states largest known remnant of bitterbrush/Idaho fescue community enhanced by 20 acres. 279-acre preserve managed with WA Dept. of Natural Resources. DishmanPonds, Spokane Co. Acquired with WA Dept. of natural resources, 70 acres claim 2 permanent freshwater ponds, 2 globally threatened plant communities (another threatened in state), and 1 globally imperiled plant species. To be conveyed to Dept. Puget Island, Wahkiakum Co. 30 acres -only remaining natural, undiked portion of island provide critical habitat for subpopulation of Columbian white-tailed deer, federally protected species. Snoqualmie Bog, King Co. 79 acres secured with WA Dept. of Natural Resources embrace 2 globally endangered communities within Puget Trough wetlands. One hosts Beller's ground beetle and few-flowered sedge, both rare in state. Will be conveyed to state.</t>
  </si>
  <si>
    <t>Garden Creek, Nez Perce Co. 5,886 acres at Hell's Canyon entranče on Snake River embrace some of state's best grasslands and canyonlands, globally endangered Ponderosa pine/ninebark community, and habitat for diversity of flora and fauna. Hemingway Preserve, Blaine Co. (Gift of Mary Welsh . Hemingway estate. ) 13 acres secure half-mile stretch of Big Wood River fringed by globally endangered first-growth cottonwood stands. River hosts fish under review for federal listing. Hill City Marsh, Canmas Co. 1,050 acres acquired for ID Dept. of Fish &amp; Game- thanks to funding from Ducks Unlimited-claim portion of significant water fowl breeding and nesting site in Camas Prairie Valley:; part of 4,000- acre proposed state wildlife area. To be conveyed to Dept. Hixon Sharptail Preserve, Washington Co. 4,195 acres and grazing rights on 8,000 more protect dense stands of varied native forbs, grasses, and berry-bearing shrubs: habitat and ritual mating grounds of Columbian sharp-tailed grouse, thréatened in state. Managed with U.S. Bureau of Land Management. Silver Creek, Addition, Blaine Co. (Cooperative private partnership and $1.3 million financing assistance from Conservancy. ) Managementagreementover 400 acres extends protection of globally imperiled desert aquatic ecosystem to 2, 759 acres and adds A mile of Loving Creek tributary and  mile of Silver Creek.</t>
  </si>
  <si>
    <t>Certain wild caves are of special concern to the Conservancy, particularly those that provide overwintering and maternity sites for North America's increasingly imperiled bat species. Created over many millennia as water slowly trickled through cracks and crevices insoluble limestone, Cave Hollow's labyrinth of underground passageways with some 25 openings constitutes an extensive system boasting bats by the bushel. For starters, one of the system's caverns is the sole known wintering refuge for virtually all of Kentucky's resident Virginia big-eared bat population, while at least two other caves serve as nurseries for this federally protected species. The roster of resident bats also includes federally listed gray and Indiana bats (the latter depend on hibernacula here), southeastern and Rafinesque's big-eared bats, both candidates for federal protection, and Keen's bat-currently eyed with concern by state scientists. Not to be outdone by the bats, salamanders have also proliferated within and around Cave Hollow, numbering 15 different species. One of these, the green salamander, is under review for federal protection. In a cooperative effort with the U.S. Forest Service, the Conservancy purchased 698 acres-just over half the land encompassing the Cave Hollow system. The property has been transferred to the Forest Service for inclusion in the Daniel Boone National Forest.</t>
  </si>
  <si>
    <t>In its first independent project, the Conservancy's Oklahoma Field Office has purchased 77 acres embracing the best remaining, least disturbed example of a globally rare natural community-a Gulf Coastal Plain sandhill. Both this community and the site's equally threatened hillside seeps will be managed by the field office. The sandhills are composed of unconsolidated sands, the remnants of ancient dunes, beaches, or strands formed during the Cretaceous Period. Abetted by a high water table and the absence of bedrock, these loose sands act much like a sponge in collecting and retaining moisture. Their storage capacity is so great and consistent that water leaks out the sandhills' sides to create sloping, boggy wetlands-hillside seeps, to be exact. An unusual occurrence here in an otherwise semi- arid region, the seeps foster a habitat type found nowhere else in the state. Together the hillside seeps and the sandhills harbor 26 rare plant species, according to staff of the Oklahoma Natural Heritage Inventory, which identified the site. Among these plants is celebrity, albeit a diminutive one: the small- headed or dwarfed pipewort (Eriocaulon koernickianum), a perennial herb ranked globally imperiled by the Conservancy and under review for federal protection.</t>
  </si>
  <si>
    <t>Botany Bay Island, Charleston Co. Easement on 443 acres saves almost 2 miles of barrier island beach-nesting habitat for federally protected Atlantic loggerhead sea turtles. Buzzard Roost Mountain, Oconee Co. 103 acres embrace % of mountain cloaked by oak-hickory and pine-oak heath forests supporting 7 rare plant species, including globally imperiled smooth purple coneflower. Conveyed to SC Wildlife &amp; Marine Resources Dept. Little Pee Dee River, Marion Co. (Includes 454-acre bargain sale from Kitty Lou Tilghman and gift of 40-acre easement from Norman, Kenneth, James, &amp; Joseph Huggins.) 494acresfeature 3-mile sweep of premier blackwater river, large concentration of oxbow lakes, and habitat for sarvis holly (under review for federal protection). State will own; SC Heritage Program will manage. John Preston Frost Nature Preserve, Charleston Co. (Gift of Laura G. Frost. ) 28-acre easement bordering Clark Sound protects northernmost occurrence of Hall's pentadon; pond hosts roosting, federally listed wood storks. Waccamaw River Swamp, Horry Co. (Gift of F.A.B. Corp.) 689 acres safeguard freshwater marsh openings within swamp and bottomland hardwood forest skirting river: habitat for large population of false dragon-head, candidate for federal protection.</t>
  </si>
  <si>
    <t>Five-Mile River, Worcester. (Gift of Dr. &amp; Mrs. Alfred Yankauer.) 134 acres embrace floodplain swamp, freshwater marshes, and glacial eskers edging river. MA Div. of Fisheries &amp; Wildlife manages. Eastham Beach, Barnstable Co. (Gift of Mrs. Marian Thomas.)A 1⁄2undivided interest in acre of New England coastal dune and grassy heathland; lies along significant herring run. Private land trust manages. Head of the Plains, Nantucket Co. Secured with MA Div. of Fisheries &amp; Wildlife, 2-acre inholding is part of exemplary, globally heathland community on Nantucket Is. Habitat for 4 rare plant and 2 rare animal species. Managed by Div. and local agency. Mashpee River, Addition, Barnstable Co. 4 acres acquired with MA Div. of Fisheries&amp; Wildlife raise preserve acreage to 286 and increase protection of one of Cape Cod's last relatively undisturbed estuarine systems. Div. and Town of Mashpee manage. Stacy Mountain, Addition, Franklin Co. With 7 acres, land secured for projected 200-acre preserve totals 17acres: uncommon moist rich mesic forest supporting 5 rare plant species (1 endangered), and rare Jefferson salamander. Completed assemblage to be transferred to MA Div. of Fisheries&amp; Wildlife.</t>
  </si>
  <si>
    <t>the nature conservancy</t>
  </si>
  <si>
    <t>Since 1951, The Nature Conservancy has been the private sector leader in preserving ecosystems and the rare species and communities they shelter. As an international nonprofit organization, it has broken new ground to gain ground-a total of nearly 3.5 million acres of ecologically important land protected to date. The Conservancy and a nationwide army of volunteers now manage more than 1,000 preserves, the largest private system of nature sanctuaries in the world. To fulfill its mission of preserving biological diversity, the Conservancy forges effective partnerships here and abroad with the business community, state and federal governments, foundations, other conservation groups, and individuals who are concerned about the escalating rate of extinctions worldwide. Together, they work with the Conservancy to translate concern into action, to safeguard nature's broad canvas in landscapes and life forms-barrier islands, tallgrass prairies, forests, mangrove swamps, limestone caves, and the wonderfully diverse flora and fauna that depend on them. The Conservancy and its members take pride in bequeathing to future generations a living legacy-and the duty to cherish and protect it.</t>
  </si>
  <si>
    <t xml:space="preserve">Greiner Family Nature Preserve, Addition, Muscatine Co. With 86 acres, woodland preserve dotted with sand prairie openings and permanent sand pond-habitat for Illinois mud turtle and Virginia meadow beauty-stands at 120 acres. Managed with state's Dept. of Natural Resources &amp; Muscatine Co. Conservation Board. Kaufman Avenue Prairie, Dubuque Co. 9 acres secure portion of high-quality, globally threatened native limestone hill prairie community within City of Dubuque. Lock and Dam No. 14, Additions, Scott Co. (Gifts of Robert &amp; Barbara Van Vooren.) 2 parcels embracing 5 acres extend sanctuary to 7 acres: Miss. River feeding and loafing site for up to 100 wintering bald eagles. Managed with Scott Co. Conservation Board, U.S. Army Corps of Engineers, and IA Department of Natural Resources. Crossman Prairie, Addition, Howard Co. (Gift of Val &amp; James Tiedt.) 1 acre brings protected acreage for natural drainage of remnant, globally threatened tallgrass prairie </t>
  </si>
  <si>
    <t xml:space="preserve">Dressing Point Island, Matagorda Co. 29-acre sand shell island, crucial colonial waterbird rookery in East Matagorda Bay. Conveyed to U.S. Fish &amp; Wildlife Service. Galveston Bay, Galveston Co. (Gift of Pierce Estate.) 1,361acres of Bay's wetlands-one of most essential coast- Lamar Peninsula, Matagorda Co. 734 acres secure St. Charles Bay wetlands and uplands: wintering site for 2 families of federally listed whooping cranes. Managed by U.S. Fish&amp; Wildlife Service within Aransas National Wildlife Refuge. Lennox Woods, Red River Co. (Gift of Martha, Dave, &amp; Bagby Lennox.) Globally endangered Arkansas meadow- rue and only known Texas population of Willdenovi's sedge protected within uncut 159-acre pine-oak forest. Tres Corrales Ranch, Addition, Hidalgo Co. One of state's 2 largest globally imperiled Tamaulipan thon scrub communities and potential habitat for federally listed ocelot. 957 acres bring Conservancy-acquired acreage to 1,533. Transferred to U.S. Fish &amp; Widlife Service. </t>
  </si>
  <si>
    <t>Blackfoot Valley Wetlands, Powell Co. 1,225 acres secured with MT Dept. of Fish, Wildlife, &amp; Parks and U.S. Fish &amp; Wildlife Service encompass entire spring-fed wet- land: waterfowl breeding habitat. Managed with U.S. Fish &amp; WildlifeService. Dancing Prairie, Lincoln Co. 280 acres in 2 tracts of rare palouse bunch grass prairie claim state's last known breeding grounds of Columbian sharp-tailed grouse and world's largest known occurrence of globally endangered Spalding's catchfly (forb endemic to palouse). Halfbreed Lake, Addition, Stillwater Co. Acquired with Ducks Unlimited, 109 acres link two pieces of existing 3,846-acre preserve: vast prairie pothole, part of state's largest and most productive waterfowl area. U.S. Fish &amp; Wildlife Service manages within Halfbreed Lake National Wildlife Refuge. Swan Valley, Missoula Co. (Gift of David &amp; Caroline Berner.) 90-acre easement safeguards threatened migration route for elk, deer, moose, and federally protected grizzly bears.</t>
  </si>
  <si>
    <t xml:space="preserve">Gunnison River, Montrose Co. (Gift of Chevron Corp.'s Pittsburg and Midway Coal Mining Co. ) Water rights will protect 26 miles of wild, spectacular river: outstanding fishery and habitat for river otter, endangered in state. Will be transferred to CO Water Conservation Board. Lower San Miguel River, Montrose Co. (Gift of Union Carbide Corp. through CO Dept. of natural resources.) 204 acres embrace 2.5 miles of lower river and superb swatches of globally endangered Rio Grande cottonwood skunkbush sumac riparian community. Phantom Canyon, Larimer Co. 2 tracts totaling 1,137 acres and easement on 507 acres establish preserve clainingómiles of the North Fork of the Cache La Poudre River and steep-walled, inaccessible gorge. Gorge supports globally endangered member of parsley family and provides nesting sites for endangered raptors and habitat for black bear, mountain lion, and bighorn sheep. </t>
  </si>
  <si>
    <t xml:space="preserve">Adams Swamp, Monroe Co. 1,180 acres of pristine swamp reaching southernmost limit on PA's Pocono Plateau. Delhaas Woods, Bucks Co. 94 acres launch protection of state's largest expanse of relatively undisturbed imperiled coastal plain forest sustaining patches of coastal plainbog. threatened in PA, and 13 rare plant species. Conveyed to Co. Dept. ofParks &amp; Recreation. Pennsylvania State Parks Natural Features, Bucks, Carbon, Chester, Delaware, Franklin, Luzerne, Monroe, Montgomery, Pike, &amp; York Cos. Management agreements on portions (3,018 acres) of 13 state parks with PA Bureau of State Parks protect 3 rare natural communities and 18 species endangered or threatened in state. Tannersville Cranberry Bog, Monroe Co. (Gift of William &amp; Catharine Niering.) 1-acre inholding brings preserveof mature relict boreal bog harboring several plant species rare in state and bog copper butterfly (endangered in PA) to 489 acres. </t>
  </si>
  <si>
    <t>Chaumont Barrens, Jefferson Co. 745 acres launch protection of calcareous pavement barrens and alvar grasslands, both globally endangered communities hosting 1 butterfly and 13 plant species all ranked endangered in state by NY Natural Heritage Program. Dwarf Pine Barrens, Additions, Suffolk Co. (Includes gifts totaling 2 acres of Joseph R. Stiehl, Jr. -given in memory of Joseph Bernard-John A. Doht, Gordon K. Gould, Jr., Mrs. Doris Peacock Lange, J. Harold Mateson, Sydney &amp; Elisa Meltzer, and Mary E. Nagle.) 69 acres boost preserve embracing globally endangered dwarf pine plains community to 720 acres. Managed with county. FiddlersGreen, Addition, MadisonCo. (Gift of madison Co.) 10 acres extend wetland preserve within 100-acre complex claiming calcareous fen, kettlehole bog, and northern white cedar swamp to 64 acres.</t>
  </si>
  <si>
    <t>Delaware Bayshore, Addition, Cumberland Co. (Gift of William &amp; Chantal McCarroll.) Preserve embracing salt marshes and beaches--critical feeding stop for migrating shorebirds traveling from So. America to Arctic- totals 548 acres with 2-acre addition. Managed with state and local conservation groups Manumuskin River, Additions, Cumberland Co. 4 tracts totaling 712acres (including a 5-acre gift of Fred Bernadini and 700 acres acquired as part of a 4,456-acre cooperative effort with the NJ Dept. of Environmental Protection) bring Conservancy-held acreage of freshwater intertidal marshland preserve to 1,435 acres. Sustains world's largest viable population of globally imperiled sensitive joint vetch. Mountain Lakes, Addition, Mercer Co. Assist to Princeton Township in securing 7-acre conservation easement extends preserve harboring 2 uncommon sedges to 77 acres. Conservancy monitors.</t>
  </si>
  <si>
    <t>Apache Box, Grant Co. 80 acres safeguard sheer-walled upper end of major box canyon featuring perennial stream, pristine riparian ecosystem, 15 distinct plant communities, only known site in state for 1 rare plant species, and state's only known stand of Palmer oak. Gila Riparian Preserve, Addition, Grant Co. With 9 acres, protected acreage of Gila River corridor boasting state's best riparian woodland and habitat for 265 bird species totals 231. River waters shelter federally listed spikedace and Loach minnow. Lower Gila Box, Grant Co. 11 rare species prosper in lush canyon bottom surrounding Gila River-longest un-dammed river in contiguous 48 states. 70 acres acquired with U.S. Bureau of Land Management in 2 transactions start projected 2,469-acre assemblage to be managed by BLM.</t>
  </si>
  <si>
    <t>Nancy B. Altvater Grasshopper Hollow Preserve, Reynolds Co. 80 acres. (See page 26.) Shelton C. Cook Memorial Meadows, Barton Co. (Gift of estate of Monia Morris. ) 280 acres boast some 200 native plant species and high-quality tallgrass prairie and flat- wOods. Kiowa Prairie, Barton Co. One of only 7 hardpan prairie communities in state; focus of MO Dept. of Conservation's recovery plan for greater prairie chicken. 80 acres conveyed to Dept. Mark Twain State Park and Historic Site, Addition. Monroe Co. 48 acres added to state-managed park honoring birthplace of Samuel Clemens. Marmaton River Bottoms, Addition, Vernon Co. 203 acres bring protection of largest wet prairie left in south- western MO to 543 acres. New tract embraces large oxbow lake.</t>
  </si>
  <si>
    <t>Cache River/Bayou DeView National Wildlife Refuge, Addition, Woodruff Co. 320acres of swamps and bottom-land hardwoods boost protected habitat for nation's largest concentration of wintering mallards to 6,443 acres. U.S. Fish &amp; Wildlife Service manages. Cossatot River, Polk &amp; Howard Cos. 4,254 acres. (See page 13.) Grassy Lake Ravines, Hampstead Co. 114 acres jointly acquired with AR Natural Heritage Commission safeguard ravines and spring-fed streams, 4 plant species endangered in state, and largest upland forest left on northern portion of West Gulf Coastal Plain. State manages. Overflow Bottoms National Wildlife Refuge, Addition, Ashley Co. Secured with U.S. Fish &amp; Wildlife Service, 300 acres expand protection of prime migratory bird habitat along lower Miss. River floodway to 6,31l acres. Included in refuge.</t>
  </si>
  <si>
    <t>Blister Swamp, Pocahontas Co. Lease secures 22-acre portion of 40-acre wetland, one of state's few circumneutral groundwater seepage swamps. Sustains 4 plant species endangered in wV, and another (Jacob's ladder) under review for federal protection. Rock Dome, Hampshire Co. (Gift of Westvaco Corp.) 8 acres bear outcrop of Oriskany Sandstone supporting only known WV occurrence of roundleaf fameflower. Sewell Property, Fayette Co. (Gift of Westvaco Corp.) 65-acre probable transfer to National Park Service includes historic coal mining ghost town. Stony Run, Pendleton Co. Lease on 25 acres protects globally rare shalebarren community unique to MD, VA, and WV. Shelters shale-barren rockcress, candidate for federal listing.</t>
  </si>
  <si>
    <t>Buffalo Trace, Addition, Fleming Co. With 9 acres, protection of site claiming northernmost tract of 2-mile distribution of Short's goldenrod-globally imperiled plant species found nowhere else on Earth-totals 14.5 acres. Cave Hollow, Lee Co. 698 acres. (See page 20.) Jessamine Creek Gorge, Addition, Jesamine Co. 36 acres enlarge preserve bearing cave habitat and feeding site for 2 federally listed, globally endangered bat species to 397 acres. Parcel also hosts 1 plant species under review for federal protection. Woodburn Glade, Warren Co. 20 acres spell protection for at least 7 rare, remnant prairie and glade plant species growing on rocky openings edging sinkholes.</t>
  </si>
  <si>
    <t>Jackson Hole Easement Program, Addition, Teton Co. (Gift of John &amp; Gloria Morgan. ) Easement on 22 acres adjacent to Snake River expands protection of major migration route for mammals and birds to 495 acres. Monitored by Jackson Hole Land Trust. South Fork of the Shoshone River, Park Co. (Gift of Herbert &amp; Margo Stratford.) Easement on 153 acres protects portion of riparian corridor: nesting habitat for bald eagles and winter range for elk and mule deer.</t>
  </si>
  <si>
    <t>Ruby Valley, Elko Co. 9,543 acres (including 2,759-acre conservation easement) begin protection of Franklin Lake, Great Basin's largest remaining unprotected wetland: home for relict dace (under review for federal listing) and key stopover point for avian species migrating along Pacific Flyway. 3,200 acres managed by NV Dept. of Wildlife. 3,584 acres safeguarded with assistance of American Farmland Trust.</t>
  </si>
  <si>
    <t xml:space="preserve">MISSISSIPPI </t>
  </si>
  <si>
    <t>Panther Swamp National Wildlife Refuge, Addition, Yazoo Co. With 3,473 acres, Conservancy-protected acreage of this Mississippi Delta bottomland totals 12,341: winter habitat for bald eagle and peregrine falcon. U.S. Fish &amp; Wildlife Service manages.</t>
  </si>
  <si>
    <t>Year in Review: Marshes, Manatees, and More.</t>
  </si>
  <si>
    <t>EDGING THE EXTREME northeast corner of the Gulf of Mexico, Big Bend is big: at almost 70 miles, it's the longest remaining stretch of privately held coastline in the United States. It also has been called the wildest land left in Florida, an area of immense and relatively inaccessible wet hammocks and stream-laced marshlands that sustain one of the nation's most productive fisheries and shelter a plethora of species, some endangered or threatened. Bald eagles breed here in winter months, fashioning their nests in the flat-topped cypress trees and mature pines that favor the hammocks. Come summer, these nests occasionally are "'subleased" by more abundant ospreys. Kemp's Ridley and green sea turtles, both federally protected species, seclude themselves in the extensive seagrass beds. And, when not grazing on the seagrasses, imperiled West Indian manatees catnap usually by hanging balloonlike just beneath the water's surface. Using a loan provided by the Richard King Mellon Foundation, The Nature Conservancy purchased 64,631 acres of the Big Bend coast in December 1986 via a significant bargain sale from the Procter and Gamble Corporation. We will transfer these lands this spring to the State of Florida whose repurchase of the property will be made possible by its $250 million "Save Our Coasts" program, funded by proceeds from a state real estate transfer tax. By securing this pristine arc of land-a 60-mile link between St. Marks National Wildlife Refuge to the north and the Lower Suwannee River National Wildlife Refuge in the south the Conservancy has protected the heart of a preserved natural area that will span more than 200 miles of coast line and will embrace more than 300,000 acres. The Big Bend project is the largest east-of-the-Mississippi acquisition we have completed to date. What's more, it is a fine year-end coup a crowning achievement that reflects the organization's continuing ability to protect biological diversity by working with otherS. Indeed, the economic realities of undertaking larger and more complex projects like Big Bend compel the Conservancy to increase its collaboration with other institutions. In 1986 we not only intensified our partnerships with state governments but in many cases were instrumental in identifying the funding sources for an array of protection projects. In the case of Big Bend, the Conservancy could not afford its price tag, albeit a reasonable one, without assurances of the state's intention to repurchase the land. The Florida legislature confirmed its commitment to saving the site by adding the monies needed for its purchase to the "Save Our coasts" program. The Conservancy is benefiting from similar funds in other states. Last July, Long island's Suffolk County legislature approved the sale of $60 million in bonds to endow natural area and open space acquisitions. Wisconsin's Natural Areas Match Grant Program, which went into effect in early '86, not only funds the state heritage program but also provides up to $500,000 each year to be used to secure heritage-identified lands. Following in the steps of Wisconsin, (and lowa and Indiana), Minnesota's 1986 legislature passed a $16-million, bond-funded bill ("Reinvest in Minnesota") that affords a public/private match for acquiring critical wildlife habitat. And, in South Carolina, the Conservancy-supported Heritage Land Trust Fund was rejuvenated last year by an increase in documentary stamp revenues. The tax will generate at least $1.3 million each year to purchase lands in the state harboring endangered and threatened species. BUT NOTHING the Conservancy undertakes more thoroughly demonstrates close partnerships with state governments than the natural heritage program inventories that locate a state's rarest plant and animal species and communities of species and then determine which of these are most in danger of being lost. In the establishment of heritage programs, the Conservancy typically provides the initial expertise and oversees early administration while a state agency provides office space for the inventory staff and facilities. Both parties cooperate to secure the funds needed to operate the program. The agency eventually takes over permanent maintenance of the inventory, which is continually updated to reflect the most current status and whereabouts of imperiled species and communities. By using heritage-generated data, we can save what most needs saving. Today there are 43 Conservancy-designed state heritage programs, five of which-Delaware, Georgia, Illinois, Kansas, and Virginia- -were initiated in 1986. By years' end, two inventories also had been transferred to state government: Louisiana. and New Hampshire. With almost all states on board and with a central computer housed at the Conservancy's national headquarters that provides range-wide information on species, the heritage effort became a true network in 1986. Through the National Natural Heritage Network, data exchanged among states via the central computer make it possible to set overall protection priorities, to avoid duplication of efforts, and to promote communication among all programs. Even more important, this network, this linking of programs and sharing of data, will allow the Conservancy to maintain a North American perspective on the preservation of biological diversity Yes, North American. Last September we signed an agreement with the Nature Conservancy of Canada to help this like-minded though separate organization in creating a Canadian National Conservation Data Center (CNCDC). Using the Conservancy's heritage program methodology, the CNCDC will assemble existing biological data and then initiate inventories of the Canadian provinces. The arrangement also calls for the exchange of information, with the Canadian Conservancy having access to heritage data bases in the U.S. and vice versa. Moreover, through a second agreement with the National Museum of Natural Sciences in Ottawa, we are assisting staff members there in generating information on rare Canadian flora. By year's end the Conservancy already had received preliminary information from the museum on some 1,000 plant species rare in Canada. UST AS THE heritage network is embracing the north, its benefits are being felt south of our borders as well. Fully operating heritage inventories, referred to as conservation data centers (CDC's), now exist in five Latin American countries and Puerto Rico. Two of these, Bolivia and Paraguay, were initiated last year. Again, cooperation is the name of the game: Bolivia's CDC shares offices with the Bolivian Foundation for the Conservation of Nature and works with the Bolivian National Academy of sciences and The Institute of Ecology at the University of San Andres. Elsewhere in Latin America the Conservancy continues to assist ten countries in preserving their natural heritage, primarily by helping them build their own private land-saving organizations. BIOMA (FundaciónVenezolanapara laConservación de la Diversidad Biológica) was established with Conservancy assistance last September. Already it is undertaking a cooperative venture with the Venezuelan Ministry of the Environment to create the 1.4-million acre Cinaruco-Capanaparo National Park in the western llanos (savannas). It also has begun acquiring land for its own first preserve, the projected 35,000-acre Páramo de Piedras Blancas Reserve, a high Andes grassland. Incorporated in Colombia with Conservancy support in 1984, Fundación Natura worked with the Cauca Valley Corporation and local citizens in 1986 to protect the threatened Rio Nima water- g shed, supplier of water for the valley's second largest town. Also, the Fundación is purchasing its initial sanctuary: the Carpanta Reserve, a prime tropical forest adjoining a national park near the capital city of Bogotá. ANCON (Asociación Nacional para la Con- servaciónde la Naturaleza), a similar private group in Panama founded with Conservancy assistance, last year became the catalyst in establishing La Amistad National Park, a ten-year dream that will become a reality in 1987. Not only has ANCON determined the legal boundaries of the 500,000-acre park, but it already has identified the local funds needed for management. Lying 600 miles off the coast of Ecuador, the celebrated Galapagos Islands have become a model for international conservation efforts. The Conservancy, together with the Smithsonian Institution, launched the Galapagos Island Campaign in 1985 to create a $1.5-million endowment fund for the Charles Darwin Research Station, which manages the archipelago with the Ecuadorian National Park Service. By year's end, the Conservancy had raised more than $1.4 million. BACK ON THE HOME front, our public lands protection Program (PLPP) marks another successful Conservancy effort in working cooperatively with government. Through the program, initiated as a separate, full-fledged enterprise in 1984, the Conservancy seeks to safeguard selected natural areas on federal lands. Ten state PLPP planners and four regional coordinators working across the country recommend these heritage program-identified sites for designation by their federal agency owners as "research natural areas," "areas of critical environmental concern," and "special interest areas." In 1986 protection planners in the West pro- posed sites covering approximately 200,000 acres for such singular classifications. Of these, 28 were officially established in Colorado, Idaho, Oregon, Utah, and Washington, thereby conferring prescribed forms of conservation management on federal lands sustaining anything from a globally endangered insect species to an active bald eagle nest. Some 200 other sites will be similarly designated in the next few years. In what the U.S. Forest Service refers to as its Eastern Region-20 states running from Missouri to MaineForest Service plans call for the designation of 140 new research natural areas (RNAS), many of which were Conservancy-recommended. Last year a $50,000 grant from the Charles Stewart Mott Foundation, matched dollar-for-dollar by the Forest Service, enabled our Midwest Regional Office to contract with state heritage programs to prepare the establishment records (documents needed to make an RNA official) for 74 proposed RNAS dotting nine national forests in the Eastern Region. Of these, 57 were completed in '86. JUST AS THE CONSERVANCY works with others in myriad ways to identify and protect the most threatened species, habitats, and ecosystems, it also frequently forms partnerships to preserve targeted natural elements indefinitely through careful stewardship of the land. In addition to a dedicated cadre of volunteer land stewards, our partners in management range from other conservation organizations to state or federal agencies. The very first entry under "Projects 1986" (see page 9) reflects this fact: the U.S. Fish and Wildlife Service's Endangered Species Office is now managing a Conservancy-purchased site harboring one of only two known populations of a plant species being considered for federal protection, the Virgin's on the ins and outs of using controlled fires to rejuvenate grasslands. Given the success of our burning program for midwestern prairies, a "fire ecologist" was hired for the Southeast where many Conservancy preserves (savannas and woodlands) also are fire-dependent. Biological monitoring, the measuring of progress toward meeting the management goals we establish for rare species and communities in our care, received a grand boost in '86 from our Oregon Field Office. Staff there successfully initiated monitoring programs for all of its most endangered elements, such as white pelicans, western lilies, Borax Lake chubs, Oregon silverspot butterflies, and Lemmon needlegrass grasslands. JEWS of The Nature Conservancy and its ef- Nforts circulated throughout the nation in 1986. Major newspapers ran 52 articles about the Conservancy, and stories appeared in 110 national magazines. Feature articles were published in The New York Times, The Wall Street Journal, The Washington Post, USA Today, Time, Smithsonian, Discover, Sports illustrated, Toun 8 Country, and Better HomesandGardens. Tidings of our Big Bend acquisition appeared on the front page of The New York Times on December 17. State newspapers accounted for 1,068 articles. While National Public Radio aired a story on our release of peregrine falcons in Minnesota, the National Geographic's "Explorer" television series covered the fall 1985 feral cattle round-up at our Virginia Coast Reserve. During Christmas week ABC's "Good Morning America" screened a five- part series on the Conservancy, and WNET-a New York public television station-signed an agreement to present nature in association with the Conservancy. Nature is one of the most well-received and highly acclaimed natural history programs on national public television. WTAL STATISTICS FOR 1986 reflect not only unprecedented growth but record-breaking achievements as well. Last year we topped all previous tallies by completing 538 individual protection projects (versus 367 in 1985) embracing 353,560 acres. In addition, 458 more sites were safeguarded via state registry programs. Currently operating in 22 states (with New York joining the roster in '86), registries honor citizens who have agreed to protect ecologically valuable lands in their ownership. We opened four new field offices last year for Georgia, Louisiana, the two Great Basin states, and for the four Great Plains states. Now numbering 46, these offices are responsible for carrying out Conservancy protection efforts in 48 states. The year was not only the best yet for projects completed but for funds raised as well. The Conservancy closed 1986 with $73.4 million in contributions from individuals, corporations, and foundations, a 69.5 percent increase over 1985. A portion of these funds is attributable to our industrious Trade Lands Program through which real estate not qualifying as a Conservancy preserve is given to us and subsequently sold to procure monies needed for the stewardship and acquisition ofeco- logically worthy lands. Last year we received 162 new trade lands valued in excess of $17.9 million. Moreover, we sold 52 previously acquired proper- 5 ties for more than $6.7 million. One more milestone for the year must be noted. William D. Blair, Jr., resigned as the Con- servancy's president on the final day of 1986. Dur- ing his seven-year tenure, membership more tharn tripled soaring to 309,643-and acres protected climbed from 1.6 million to 2.8 million. Under his leadership the Conservancy launched the three most significant private sector conservation programs in American history: the National Critical Areas Conservation Program, the Katharine Ordway Endangered Species Conservation Program, and the National Wetlands Conservation Project. Through the latter program, for which we raised more than $86 million toward the Richard King Mellon Foundation match of $25 million, the Conservancy secured more than 20 major aquatic systems embracing almost 250,000 acres. In late '86 the Mellon Foundation trustees pledged another $10 million for our National Wetlands Project. LOR 36 YEARS The Nature Conservancy has single-mindedly pursued the preservation of biological diversity. In so doing, we have developed the skills, expertise, methods, and programs to meet the formidable conservation challenges ahead. But we cannot meet them alone. Burgeoning populations worldwide are overtaxing the planet's nonrenewable natural resources. Species are disappearing at an alarmingly higher rate each day. One of the Conservancy's precepts has always been that it can accomplish the most by cooperating with others. We often use the phrase, "we can work with you," and we mean it. Working with others spells protection for manatees, marshes, and SO much more.</t>
  </si>
  <si>
    <t>At 64,631 acres, Big Bend Coast is the Conservancy's largest purchase east of the Mississippi River as well as the most extensive coastal project the organization has ever undertaken. To the south the property adjoins the Lower Suwannee River National Wildlife Refuge, to the north it approaches the St. Marks National Wildlife Refuge. Big Bend's extensive seagrassbeds provide refuge for Kemp's Ridley and green sea turtles, both federally protected. West Indian manatees, another federally listed species, feed in the many streams and channels that crisscross the marshy Big Bend's extensive sea grass beds provide refuge for Kemp's Ridley and green sea turtles, both federally protected. West Indian manatees, another federally listed species, feed in the many streams and channels that crisscross the marshy Using funds from the Richard King Mellon Foundation, the Conservancy purchased Big Bend in a significant bargain sale from Procter &amp; Gamble. The land will be transferred to the state whose repurchase of the property will be made possible by Florida's "Save Our Coasts" program. The new acquisition will be jointly managed by the state's Department of Natural Resources, Game and Freshwater Fish Commission, and Division of Forestry. Big Bend Coast, Taylor &amp; Dixie Cos. 64,631 acres. (See page13.) • Crocodile Lake National Wildlife Refuge, Addition, Monroe Co. 522 acres expand refuge to 2,816 acres: habitat for endangered American crocodile. Managed by U.S. Fish &amp; Wildlife Service. Tiger Creek, Addition, Polk Co. (Partial gift of Alico, Inc.) 486 acres extend preserve of unspoiled blackwater stream and uplands supporting scrub (rare community with rare and endemic plant species) to 4,728 acres. Dog Chapter and American Foundation manage. Island, Addition, Franklin Co. (Gift of Cuyahoga Trust-T.) 10 acres bring Conservancy-secured acreage to 1,300. Nesting grounds for loggerhead sea turtles. Estero River and Bay, Lee Co. (Gift of Leo D'Angelo. ) 2-mile frontage on Estero Bay within aquatic preserve embraces mangrove and saltmarsh. FL Dept. of Natural Resources (DNR) manages 316 acres. Wakulla Springs, Wakulla Co. 3,000 acres harboring 6 natural communities and globally endangered endemic cave crayfish jointly secured with N. W. FL Water Mgmt. Dist. Repurchased by FL Conservation &amp; Recreation Land Trust; DNR manages. Erythrops Cave, Suwannee Co. (Gift of Buford C. Pruitt. ) 2 acres take in sinkhole and aquatic cave hosting 2 globally endangered cave crayfish species, largest known population for one. White Belt Ranch, Martin &amp; Palm Cos. Assist to So. FL Water Mgmt. Dist. in acquiring 21,935 acres: south FL wetlands, habitat for several endangered species, including FL panther. State will manage. Fillman Bayou, Pasco Co. (Gift of Jim Hodnett, Inc.) 608-acre saltmarsh and aquatic grassbeds at extreme south end of Big Bernd Coast: bald eagle feeding habitat. Green Swamp, Lake Co. (Gift of Louis Hector.) 15-acre hardwood swamp will be managed by S.W. FL Water Mgmt. Dist. as part of Green Swamp Project. Hobe Sound, Additions, Martin Co. 4 tracts totaling 4 acres bear relict sand dune and small healthy population of threatened sand pine scrub. Conservancy-acquired acreage is now 669. Lower Wacissa River/Aucilla River Sinks, Jefferson &amp; Taylor Cos. 14,149 acres supporting 12 natural communities, including 4 endangered in FL. Aquatic caves harbor rare crayfish in only confirmed occurrence. Managed by FL DNR, Game &amp; FreshwaterFish Comm., and Div. of Forestry. Marion County Cypress Preserve, Marion Co. 112 acres embracing 44.5-acre stand of virgin bald cypress. Moya Sanctuary, Addition, Glades Co. (Gift of Dr. Frank Moya.) 5 acres enlarge preserve of cypress strand and hardwood and pine communities to 120 acres. PalmaSola Bay, Manatee Co. (Gift of Norman &amp; Rosita Winston Foundation.) 80 acres of mangrove swamp and upland in rapidly developing county. DNR manages. Suwannee River Project, Addition, Hamilton Co. 885-acre preserve. Managed by Suwannee River Water Mgmt. Dist., 216- acre tract encompasses 1.5 miles of river frontage and portion of heron rookery. Conservancy-protected acreage along river now totals 35,596. Carl S. Swisher Memorial Preserve, Addition, Putnam Co. (Final 15-acre gift of Amy Wilcox, donor of 2,503 acres.) Sandhill community and adjacent wetland boast globally declining gopher tortoise and 3 other animal species threatened in state. Univ. of FL manages 9,092- acre sanctuary.</t>
  </si>
  <si>
    <t>Accabonac Harbor, Additions, Suffolk Co. With 2 key tracts totaling 9 acres and an easement on .6 acre (latter a gift of Eleanor A. Hempstead), tidal marsh pre- serve adjacent to 1,000-acre estuary now stands at 145 acres: habitat for nesting piping plovers and least terns. South Fork/ Shelter Island Chapter manages. Albany Pine Bush, Albany Co. (Includes 9-acre gift of . Muncie Construction Corp.) 2 tracts totaling 42 acres of pitch pine/scrub oak barrens-threatened natural community; hosts buck moths (ranked as threatened by N.Y. Natural Heritage Program) and state's greatest numbers of Karner blue butterflies (state-listed as endangered). Transferred to and managed by Towns of Colonie and Guilderland and the state. Atlantic Double Dunes, Additions, Suffolk Co. (Gifts of Alice P. Gallagher, Dickson B. Potter, Willet F. Whit- more, Jr., and Betsy C. Whitmore.) 13 acres and 1⁄2 undivided interest in 2 acres enlarging preserve of maritime beach, dunes, and interdunal swales to 155 acres; major rest-stop for more than 200 migratory bird species. South Fork/Shelter Island Chapter manages. Bear Swamp, Addition, Albany Co. 30-acre parcel encompassing a third of Big Bear Swamp brings sanctuary's acreage to 310: a national natural landmark and one of finest rhododendron swamps in state. Managed by Eastern N.Y. Chapter. Carncross Salt Pond, Wayne Co. 64-acre anchor parcel for preserve protecting natural inland salt pond and surrounding salt marsh-community types ranked endangered by N.Y. Heritage Program. Managed by Central N.Y. Chapter and field office. Dwarf Pine Barrens, Additions, Suffolk Co. (Gifts of Bachman Realty Co., Baird Real Estate Investments, Inc., Alton C. Blackwell, lyla Tracy Bonnecaze, Doro- thy B. Davis, Peter K. Eilertsen, Mrs. Earl J. Elliot, Col. H. Harding Isaccson, Joseph M. Landow, John L. Mc- Kenna, Vera P. Mitchell, Barbara Van Houten Mueller, George Raisglid, Mrs. Lee D. Rice, Harold Seelig, Mrs. Bertha Seh, and Adelaide Shepard.) 17 parcels totaling 16 acres expand preserve to 445 acres. Features part of state's healthiest and largest contiguous dwarf pine barrens: habitat for northern harriers and breeding buck moths--both judged threatened in state by N.Y. Heritage Program. Managed by Suffolk Co. and L.I. Chapter. Fiddlers Green, Addition, Madison Co. (Gift of Madison Co.) 20-acre parcel extending wetland preserve to 54 acres; lies within 100-acre complex with calcareous fen, kettlehole bog, and northern white cedar swamp. Central N.Y. Chapter and field office manage. Great Swamp, Dutchess Co. (Gift of Stanford R. Joseph). 70 acres within 300-acre forested wetland, habitat for swamp birch--ranked endangered in state by N.Y. Heritage Program. Lower Hudson Chapter manages. Hands Creek, Suffolk Co. 99-year lease with trustees of Town of East Hampton on 10 acres and 2 acres purchased for projected 50-acre preserve with unusual brackish tidal marsh; supports a mudwort ranked endangered in state by N.Y. Heritage Program. South Fork/Shelter Island Chapter manages. Mianus River Gorge, Addition, Westchester Co. (Gift of Dorothy T. Hubbell). 2 acres enlarging Conservancy's oldest active project to 410 acres. Managed by preserve committee. Promised Land, Suffolk Co. 21 acres leased by the Conservancy for protection of N.Y.'s largest known colony of orchid considered endangered in state. Managed by South Fork/Shelter Island Chapter in consultation with East Hampton Town Natural Resources Dept. Thompson Pond, Addition, Dutchess Co. 118 acres enlarge national natural landmark bearing 100-acre marsh-edged glacial lake; habitat for variety of song- birds and mammals. 428-acre preserve managed by Lower Hudson Chapter. Thorne Preserve, Addition, Suffolk Co. (Gift of Suffolk Co.). 17-acre buffer for 86-acre preserve of fresh- and saltwater marsh. Managed by L.I. Chapter. Zipfelberg Bog, Addition, Dutchess Co. 23 acres extend preserve with acidic sphagnum bog and red maple/hemlock swamp; supports rose pogonia, white-fringed orchis, grass pink, round-leaved sundew, and pitcher plant. 37-acre sanctuary managed by Lower Hudson Chapter.</t>
  </si>
  <si>
    <t>Edmund &amp; Virginia Ball Wetland Nature Preserve, Addition, Kosciusko Co. (Partial gift of Perry &amp; Barbara Cross.) 14 acres further protect extensive wetland complex--breeding, nesting, feeding grounds for waterfowl. 235 acres managed by Muncie YMCA and IN Div. of Nature Preserves. Big Walnut Natural Area, Addition, PutrnamCo. 75.5 acres bring protected acreage for great blue heron rookery and beech/sugar maple/hemlock climax forest to 374. IN Div. of Nature Preserves and chapter manage. Brock Sampson Ridge, Floyd Co. 355 acres begin protection for siltstone glade (endangered in state) and chestnut oak-Virginia pine upland forest (rare in state). IN Dept. of Natural Resources (DNR)manages. Buffalo Flat, Addition, Dubois Co. Extensive southern wetland system with swamp cottonwood/pumpkin ash plant community (globally rare) and several state-listed plant and animal species. 80 acres increase sanctuary managed by IN Div. Of Nature Preserves to 376 acres. Burket Leatherleaf Bog, Kosciusko Co. 24-acre portion of large leatherleaf bog, endangered natural Cumberland Woods, Tippecanoe Co. 30 acres of woodland and small wetland acquired for city of West Lafayette, which will manage as park. Robert and Shirley Efroymson Woods, Shelby Co. 58 acres bear one of best remaining stands of beech-maple wOods in state. Hitz-Rhodehamel Woods, Addition, Brown Co. (Gift of Evaline Rhodehamel.) 163 acres bring chestnut oak upland harboring plants threatened in state to 263 acres. Hoosier Prairie, Addition, Lake Co. Native grassland supporting black oak sand savanna (threatened in state) and many uncommon plants. 104 acres raise protected acreage to 439. DNR manages. Ivanhoe Dune and Swale, Additions, Lake Co. Globally threatened inland dune and swale community hosts plains pocket gopher and paper birch-both rare in state. 18 lots expand preserve to 20.5 acres. Koontz Lake Wetland, Starke Co. 140-acre wetland composed of 3 natural communities endangered or threatened in IN, such as whorled loosestrife marsh. Div. of NaturePreserves will manage. Lakewood Dune Forest, Addition, Lake Co. (Gift of William &amp; Beverly Henderson. ).5 acre extends protection of finest sand prairie and dune forest complex outside IN Dune National Forest to 7.5 acres. Merry Lea Nature Preserve, Addition, Noble Co. 213 acres (protected through gift of Mary Jane Rieth) expand protected acreage of site hosting at least 12 plant and animal species and communities rare, threatened, or endangered in state to 804. Goshen College manages. Moraine Nature Preserve, Addition, Porter Co. 118- acre parcel brings acreage to 486: old-growth forest and wetlands, habitat for salamander threatened in state and one of only 2 known sites for imperiled plant species. IN Div. of Nature Preservesmanages. Needham Lake, Noble Co. Acquired with grant from Sally Reahard Natural Areas Conservation Fund, 79 acres embrace fen (threatened in state) and freshwater lake hosting 5 state-listed species. Saalman Hollow, Addition, Perry Co. 35 acres, acquired with grant from Mark Ristow Conservation Fund, expand preserve supporting globally imperiled sandstone overhang community and 8 plant species endangered or threatened in state to 10l acres. Sandhill Savanna, Jasper Co. 440 acres shelter l plant community-black oak sand savanna-and 3 plants all threatened in state. Twin Swamps, Posey Co. 500 acres harboring 2 plant communities, 1 plant, and 1 animal (yellow-crowned night heron) all endangered in state. IN Div. of Nature Preserves manages. Wells Woods, Jennings Co. (Partial gift of Charles Wells.) 20 acres supporting high-quality flatwoods community, endangered in IN. Whip-poor-will Woods, Addition, Brown Co. (Gift of Suzanne M. Rodgers.) 80 acres enlarge chestnut-oak/ beech forest preserve to 560 acres. Habitat for plant threatened in state. DNR and chapter manage. Yellow Birch Wetlands, Addition, LaPorte Co. (Gift of Drs. Nicholas Timm &amp; Deborah Longworth.) 49% un- divided interest brings Conservancy-held interest in 40 acres embracing fen threatened in IN to 99%.</t>
  </si>
  <si>
    <t>Anderson Lake Preserve, Lincoln Co. 367 acres includes drained lake bed to be restored; important migratory waterfowl habitat. To be conveyed to Minn. Dept. of Natural Resources for management. Black Dog Nature Preserve, Dakota Co. 49 acres protect calcareous fen plant community and black-soil prairie (both endangered in state) harboring 3 rare plants. Chapter manages. Pankrantz Memorial Prairie, Addition, Polk Co. (Gift of Dan &amp; Vicky Svedarsky.) 3-acre parcel extends mesic black-soil prairie preserve to 637 acres: home for white-fringed prairie orchids, greater prairie chickens, and marbled godwits. Chapter manages tract, a dedicated scientific and natural area. Blue Devil Valley, Yellow Medicine Co. 2 tracts totaling 27 acres protect granite outcrop: habitat for five-lined skink (endangered in state.) Chapter manages. Chippewa Prairie, Addition, Chippewa Co. (Gift of Gordon Peters). 9 acres of tall- to mid-grass prairie bordering Lac Qui Parle Lake. Unit of Ordway Prairie Preserve System, area now stands at 858 acres. Managed by chapter. Cotton-Jack Prairie, Cottonwood Co. 40 acres of wet prairie marsh complex leased to Minn. Dept. of Natural Resources for management within Cotton-Jack Wildlife Mgmt. Area. Crookston Fen, Polk Co. Calcareous fen and surrounding mesic prairie support orchid endangered in state and 3 other plants threatened in state. 383 acres transferred to Minn. Dept. of Natural Resources for management. Echo Trail, St. Louis Co. 6 wooded tracts totaling 240 acres-purchased to assist U.S. Forest Service and private conservation groups in protecting entry points to Boundary Waters Canoe Area. Encampment Island, Lake Co. (Gift of Anne E. Brunsdale.) 9-acre isle with mixed conifer forest provides habitat for major seagull nesting colony. Managed by Encampment Forest Assn. Lac Qui Parle Prairie, Additions, Big Stone, Swift, &amp; Lac Qui Parle Cos. 563 acres in 5 parcels embrace mesic prairie and potholes on terrace of Minnesota River Valley; critical waterfowl nesting habitat adjacent to Lac Qui Parle Wildlife Mgmt. Area. To be transferred to Minn. Dept. of Natural Resources. Pankrantz Memorial Prairie, Addition, Polk Co. (Gift of Dan &amp; Vicky Svedarsky.) 3-acre parcel extends mesic black-soil prairie preserve to 637 acres: home for white-fringed prairie orchids, greater prairie chickens, and marbled godwits. Chapter manages tract, a dedicated scientific and natural area. Saxifrage Hollow, Additions, Fillmore Co. 7 acres increase preserve of north-facing talus slope above Root River to 11 acres; harbors one of state's few populations of golden saxifrage, plant under review for federal listing. Chapter manages. Staffanson Prairie, Addition, Douglas Co. 15 acres enlarge to 95 acres this preserve of remnant open grassland (both dry and mesic prairie communities) with prairie pothole at center. Chapter manages. Straight River Wildflower Preserve, Addition, Rice Co. Habitat for more than 40 colonies of Minnesota's only endemic plant, dwarf trout lily. 3 acres bring preserve to 55 acres. Leased to River Bend Nature Center. Swan Lake, Nicollet Co. 184 acres protect 2-mile of Swan Lake shoreline and critical nesting ground for waterfowl. Managed by Minn. Dept. of Natural Resources. Wabu Woods, Bali Nari Addition, Itasca Co. (Gift of Donald &amp; Abby Marier.) 2 acres bringing preserve of outstanding northern hardwood forest and habitat for 8 orchid species to 104 acres; embraces -mile of Deer Lake shoreline. Managed by chapter. Western Prairie North, Addition, Wilkin Co. Native wet-mesic tallgrass prairie-habitat for 5 plant and animal species rare in state. 40 acres bring preserve acreage to 320. Leased to Minn. Dept. of Natural Resources and managed jointly with field office.</t>
  </si>
  <si>
    <t>Baraboo Hills Project/Baxter's Hollow: R. D. &amp; Linda Peters Nature Preserve, Additions, Sauk Co. 712 acres in 9 parcels extend Conservancy protection of Otter Creek watershed (outstanding in Midwest for water purity, invertebrate diversity, songbird nesting habitat, and mix of northern and southern forest types) to 2,207 acres. Managed by chapter. Brule River, Additions, Douglas Co. (Gifts of James J. Angleton and Ruth Way d'Autremont.) Easements on 89 acres bring Conservancy-protected lands in upper watershed of wild river to 4,948 acres; area embraces 9 major biotic communities in 9-mile-long corridor. Chapter monitors. Chiwaukee Prairie, Additions, Kenosha Co. 1.4 acres in 2 tracts increase Conservancy holdings on outstanding stretch of wet-mesic prairie to 147 acres; national natural landmark harboring more than 400 native plants on Lake Michigan coast. Managed by chapter with Univ. of Wisc.-Parkside and Wisc. Scientific Areas Program. Hoganson Preserve, Walworth Co. (Gift of Lester &amp; Jane Hoganson.) 192 acres bearing southern sedge meadow and fen (both threatened in state)habitat for Blanding's turtle (also threatened in state.) Chapter manages. Mink River Estuary, Additions, Door Co. 185 acres. (See page 24.) Otsego Marsh Preserve, Columbia Co. (Gift of Frank Freese.) 39 acres embracing wetland and lake eco- system-habitat for Blanding's turtle and migrating great egrets, both threatened in state. Transferred to Goose Pond Sanctuary, Inc. Rush Creek Bluffs, Addition, Crawford Co. (Gift of Rich- ard L. &amp; Antoinette D. Gibbons.) 18 acres enlarging preserve of forest, prairie, bottomland, and sandstone cliffs edged on west by rugged Mississippi River bluffs to 1,143 acres; nesting site for red-shouldered hawks (threatened in state). Managed by Wisc. Dept. of Natural Resources. Spring Green Prickly Pear Prairie Natural Area, Addition, Sauk Co. Management agreement on 5 acres extends preserve taking in part of state's best and largest sand prairie to 485 acres; habitat for myriad invertebrates and reptiles, including box turtles (endangered in state). Managed by chapter. Summerton Bog, Addition, Marquette Co. 4 acres enlarge national natural landmark to 425 acres: patchwork of stream-laced meadows, fens, forests, sedge meadowland, and tamarack swamps; noted for northern relict plant species and 9 wild orchids. Managed by chapter. Vesley Estate, Florence Co. (Gift of estate of Albert J. Vesley.) Portion of 175-acre donation essential to complete Wisc. Dept. of Natural Resources' Wild River project on Pine and Popple Rivers. Will be conveyed to state. While virtually all of our Great Lakes estuaries have been destroyed, the Mink River estuary is an exception. Lying almost at the tip of Wisconsin's slender Door Peninsula, which juts northward into Lake Michigan, this proposed national estuarine sanctuary is considered to be the least disturbed, highest quality estuary of any so proposed in the United States. In 1984, the Conservancy purchased 185 acres in two parcels, bringing its protection of the estuary and the Mink River's watershed to 641 acres. The preserve takes in portions of the river's spring-fed headwaters as well as parts of some 12 different natural communities, four of which are endangered or threatened in the state: northern sedge meadow, springs and spring runs, white cedar swamp, and Great Lakes beach. Two plant species that are candidates for federal protection--dune thistle (Cirsium pitcheri) and dwarf lake iris (Iris lacustris)--also grow within the sanctuary's boundaries. A National Critical Areas Conservation Program project, the Mink River Estuary is managed by the stewardship committee of the Wisconsin Chapter.</t>
  </si>
  <si>
    <t xml:space="preserve">Alligator River National Wildlife Refuge, Dare &amp; Tyrrell Cos. 118,000 acres. (See page 18.) Bass Lake, Wake Co. (Gift of Harry Cornell). 10-acre parcel and easement on adjacent 115 acres include button bush marsh and woodland surrounding lake; habitat for river otter and many waterfowl species. Managed by field office. Bat Cave Preserve, Rutherford &amp; Henderson Cos. (Gift of Mrs. Margaret Flinsch.) 25% undivided interest in 93 acres embracing all entrances to what may be largest fissure gneiss-granite cave complex in world; harbors endangered Indiana bats and 2 rare salamander species. Managed by field office. Owing to negotiations orchestrated by the North Carolina Nature Conservancy, the Prudential Insurance Company of America donated 118,000 acres to the U.S. Fish and Wildlife Service. As a result, what was perhaps the Southeast's most significant unprotected wilderness will be a new national wildlife refuge. This sweep of wetlands on North Carolina's Albemarle-Pamlico Peninsula takes in more than 100 miles of estuarine shoreline, a network of blackwater tributaries, fresh- and saltwater marshes, "pocosins" (evergreen-shrub bogs), and non-alluvial swamp forests unsurpassed in their vastness and in size and age of trees. Topping its wildlife list are black bears, bobcats, alligators (at their northernmost limit), nationally endangered red-cockaded woodpeckers, and a host of fish, shellfish, and water-fowl species. The gift (appraised in excess of $50 million) is one of the largest in the history of American conservation. Drawing upon the Conservancy's strong relationship with both the corporate community and the federal government, this effort is a triumph of the Conservancy's National Wetlands Conservation Project. Eagle Rock, Wake Co. (Gift of Temple-Parker, Inc) Easement on 5 acres comprising 80% of isolated granite outcrop's fragile early successional plant communities. Transferred to Triangle Land Conservancy for monitoring. Saddle Mountain, Addition, Surry &amp; Allegheny Cos. (Gift of Paul Broadhead). Easement on 3,000 acres bringing total preserve acreage to 3,950. OHIO Jockey's Ridge, Addition, Dare Co. (Gift of Mr. &amp; Mrs. George Wood). 1⁄2-acre to be transferred to state for addition to Jockey's Ridge State Park, site of tallest sand dune on east coast of U.S. Mclntosh Bay Complex, Scotland Co. 129-acre tract protects complete biological system with 3 contiguous, distinct "Carolina bays"-rare community type; hosts awned meadow beauty (endangered in state) and Can- by's cowbane (candidate for federal Iisting). Field office manages. Nags Head Woods, Addition, Dare Co. Management agreement with Virginia Electric &amp; Power Co. on 5 acres extends protection for maritime forest preserve lodged among Outer Bank's back barrier dunes: national natural landmark where southern and northern plant species coexist. 644-acre preserve managed by resident staff. Roanoke Island, Dare Co. (Gift of Carolina Cays Part- ) Ownership). 532 acres of marshland bordering Roanoke Sound. Managed by field office. Roanoke Island Marsh, Dare Co. (Gift of Mrs. S. T. Guthrie). Easement on 34 acres of intertidal marsh and upland loblolly pine/myrtle hammock. Monitored by Outerbanks Audubon Chapter. Saddle Mountain, Addition, Surry &amp; Allegheny Cos. (Gift of Paul Broadhead). Easement on 3,000 acres bringing total preserve acreage to 3,950. </t>
  </si>
  <si>
    <t>Cedar River, Menominee Co. (Gift of Mr. &amp; Mrs. Donald Estebo.) 10 acres include 400 ft. of frontage on Cedar River--high quality cold-water stream. Mich. Dept. of Natural Resources (DNR) manages. Colonial Point, Additions, Cheboygan Co. Assist to Little Traverse Conservancy (managers) in acquiring 41 acres in 4 tracts expands protection of portion of one of finest old-growth northern hardwood forests in lower Mich. to 64 acres. Dickinson Island, Additions, St. Clair Co. (Gifts of Angeline Kay, Lewis &amp; JanicePerson, Cecilia J. &amp; Chester Reddeman, Delphine Scott, Raymond &amp; Joanne Slepski, and Mrs. Frances P. Zarzecki.) Wetland claims 2 globally threatened communities and 1-lake plain oak opening endangered across range. DNR manages 5.5 acres. Horseshoe Harbor, Addition, Keweenaw Co. (Gift of Miss Mary E. Macdonald. ) 80 acres extend preserve hosting 4 plant species threatened in MI and 2 plant species of special concern in state to 355 acres. JenneyWoods, Addition, Calhoun Co. (Gift of Mr. &amp; Mrs. Richard A. Jones. ) 21 acres expand protection of southern swamp forest and shrub swamp surrounding pockets of old-growth black, red, and white oak forest to 142 acres. Jordan River, Addition, Antrim Co. (Gift of Mrs. Helen Jesson.) 59-acre tract further safeguards river (1st dedicated under state Natural Rivers Act). Total 138 acres managed by DNR. LeelanauState Park, LeelanauCo. (Gift of Mr. &amp; Mrs. Russell Myers.) .5-acre lot on Mud Lake, inholding within state park. DNR manages. Otsego Lake Marsh, Otsego Co. (Gift of Mr. &amp; Mrs. Richard W. Holmes.) Large marsh provides nesting sites for loons and ospreys, both threatened in state. 10 acres will be managed by DNR. Piney Ridge, Additions, Mason Co. (Gifts of Mrs. R.A. Lloyd, Leona Nankee, and Franklin H. Speese.) 4.5 acres in 3 tracts bring total preserve acreage to 19-part of Big Sable Dunes, one of nation's finest freshwater interdunal wetlands and open dunes. Managed by DNR. Point De Tour, Delta Co. 96 acres bear frontage on Lake Michigan, rich conifer swamp, and habitat for Great Lakes endemic-dwarf lake iris. DNR manages. Skegemog Lake Wildlife Area, Additions, Kalkaska Co. 60 acres in 2 tracts extend protected land to 2,36l acres: expanse of swamp and marsh with fragile bog. Managed by DNR. Snake Island, Mackinac Co. (Gifts of Mrs. Norman Karsten and Mary Ann Renner.) Peninsula on Bois Blanc Island adds 2 acres to DNR preserve bearing 3 plants threatened in state and globally rare cobbled beach. Syer's Lake, Lake Co. (Gift of Mr. &amp; Mrs. Clark Quist.) Dense swamp, nesting site for common loons, threatened in state. DNR manages 38 acres. Lucia K. Tower Nature Preserve, Addition, Manistee Co. (Gift of Mrs. Elizabeth Troy. ) 5 acres enlarge sanctuary embracing sand dunes and typical dune flora along Lake Mich. shoreline to 26 acres. West Maxton Plains, Addition, Chippewa Co. 40 acres expand protection for globally endangered bedrock grassland to 180 acres. Hosts large populations of 5 plant species threatened in state and globally threatened Hill's thistle.</t>
  </si>
  <si>
    <t>Drum Bay, Brazoria Co. (Gift of Brazoria Marshland, Inc.) 18 acres of Texas Gulf Coast wetland (prime habitat for migrating waterfow). Will be transferred to Cradle of Texas Conservancy. Peach Point, Brazoria Co. Brackish and freshwater marshes, coastal prairie, freshwater lakes-habitat for migrating waterfowl, federally protected American alligator, and dwindling mottled ducks. Cited by U.S. Fish &amp; Wildlife Service as most threatened and highest quality wetland on Texas coast. 8,580 acres: Texas Parks&amp; Wildlife Dept. manages. Hookswood, Addition, Harris Co. (Gift of Charles Hooks.) Easement on 54 acres extending preserve of pine/oak forest-uncommon here in prairie-forest border region--to 84 acres. Monitored by field office. North Rosillos Mountains Preserve, Brewster Co. 67,130 acres. Roy E. Larsen Sandylands Sanctuary, Addition, Hardin Co. 97 acres embracing a key successional lake and enlarging sanctuary to 2,275 acres. Managed by resident staff, area takes in forests, baygall, successional lakes, and sandyland; harbors several rare plants. San Jacinto Battleground, Harris Co. (Gift of Phillips Petroleum Fdn.) 77 acres will be transferred to Texas Parks &amp; Wildlife Dept. for inclusion in San Jacinto Battleground State Park-site of Sam Houston's victory in the battle that won independence for Texas. Slop Bowl, Brazoria Co. 1,905-acre acquisition of coastal wetlands attracting coast's northernmost wintering populations of sandhill cranes and serving as breeding grounds for mottled ducks. Managed by field office. Tres Corrales, Addition, Hidalgo Co. One of state's 2 largest Tamaulipan subtropical woodland forests, an endangered native plant community: habitat for Rio Grande siren (aquatic salamander endangered throughout its range), Texas tortoise (threatened in state), giant toads, black-striped snakes, and northern cat-eyed snakes (all endangered in Texas). With 308-acre addition, preserve totals 350 acres; will be conveyed to U.S. Fish &amp; Wildlife Service. North Rosillos Mountains Preserve At 67,130 acres, the new North Rosillos Mountains Preserve is now the Conservancy's largest holding-a vast expanse of draws, foothills, and mountains supporting a phenomenal array of ecosystems and species. Donated to the Conservancy by brothers Houston Harte of San Antonio and Edward Harte of Corpus Christi, the sanctuary is being managed by the Texas Chapter. Named for the mountain range it partially encompasses, North Rosillos lies in the Trans- Pecos country, a far-west Texas region known for its biological diversity and high concentration of endemic species. Although thorough ecological inventories of the preserve are still underway, recorded occurrences in the county indicate that as many as 23 globally endangered plant species may grow here. Many may be found in the Chihuahuan Desert scrub communities that blanket two-thirds of the property. The area's roster of wildlife includes a variety of desert animals, such as javelinas, and a large population of mountain lions (endangered in Texas and increasingly beleaguered throughout their range).</t>
  </si>
  <si>
    <t>conneCTICUT</t>
  </si>
  <si>
    <t>Bear Hill Wildlife Management Area, Town of Bozrah. 40 acres supporting woodland and mixed hardwood forest acquired for CT Dept. of Environmental Protection. Dept manages. Burnham Brook Preserve, Addition, Town of East Haddam. 75 acres bring sanctuary featuring wooded vernal pool, red maple swamp, and portions of 2 unpolluted streams to 490 acres. Byram River Gorge, Additions, Greenwich Township. (Gifts of Linda &amp; Wayne Portanova and Mrs. JamesP. Warburg. ) 7 acres in 2 tracts enlarge sanctuary of steep hemlock-forested ravines edging river to 140 acres. Gaines Property, Town of Ashford. (Gift of Thomas Gaines.) AssisttoJoshua'sTract Conservation &amp; Historic Trust in securing easement on 87 acres of second- growth hardwoods. Hammonasset Natural Area Preserve, Addition, Town of Clinton. 5 acres secured with CT Dept. of Environmental Protection further safeguard habitat for least terns (endangered in state) and federally protected piping plovers. Dept. manages 407 acres. Higby Mountain Preserve, Addition, Town of Middlefield. (Anonymous gift.) 37-acre buffer enhances protection of site's trap rock ridge and cliffs with talus slope harboring l plant species endangered in CT. Milford Point, Town of Milford. Barrier beach: nesting habitat for piping plovers. 10 acres managed by U.S. Fish &amp; Wildlife Service within CTCoastalNational Wildlife Refuge. Pike/Marshall Preserve, Addition, Town of Ledyard. (Gift of Drs. Earl &amp; Margaret Mummert. ) 12 acres buffering sanctuary (now 270 acres) of wetlands and mixed hardwoods. Shepaug Dam, Additions, Town of Southbury. (Includes gift of Catherine L. McCarthy. ) 50-acre gift and management agreement with Northeast Utilities on 30 acres protect rocky outcroppings, hemlock gorges along Salmon Cove, Housatonic River, and habitat for wintering bald eagles. Town of East Haddam. Assist to CT River Gateway Commission in acquiring 36-acre freshwater tidal marsh (endangered in CT). Shelters 2 plant species imperiled in CT. Commission manages. Pike/Marshall Preserve, Addition, Town of Ledyard. (Gift of Drs. Earl &amp; Margaret Mummert. ) 12 acres buffering sanctuary (now 270 acres) of wetlands and mixed hardwoods. Shepaug Dam, Additions, Town of Southbury. (Includes gift of Catherine L. McCarthy. ) 50-acre gift and management agreement with Northeast Utilities on 30 acres protect rocky outcroppings, hemlock gorges along Salmon Cove, Housatonic River, and habitat for wintering bald eagles. Town of East Haddam. Assist to CT River Gateway Commission in acquiring 36-acre freshwater tidal marsh (endangered in CT). Shelters 2 plant species imperiled in CT. Commission manages. 46-acre easement from Ferdinand Coudert.) 101 acres of freshwater tidal marsh and upland: bald eagle wintering site and refuge for 1 plant species endangered in CT. Weir Preserve, Addition, Town of Wilton. (Gifts of Geoffrey &amp; Elizabeth Baker.) 18 acres in 2 tracts (including an easement) extend preserve of field, forest, and wetland to 110 acres.</t>
  </si>
  <si>
    <t>Abner Hollow, Addition, Adams Co. Conservancy assisted Cincinnati Museum of Natural History in purchasing 189-acre prairie property to expand Edge of Appalachia Preserve System, a 5,000-acre mosaic of woodlands and prairie openings. Arcola Creek, Additions, Lake Co. 14 acres enlarge preserve at Lake Erie stream mouth with unusual submerged riverine marsh; addition hosts Carex aquatilis, plant endangered in state. Field office coordinates management. Buzzardroost Rock, Addition, Adams Co. Critical 9-acre inholding between Buzzardroost and Red Rock Preserves; part of Edge of Appalachia Preserve System managed in part by Cincinnati Museum of Natural History, in part by field office. Cuyahoga Wetlands, Geauga Co. 194 acres. Ohio Brush Creek Swirl Preserve, Addition, Adams Co. (Gift of Stanley &amp; Louise Rowe.) Sixth 1/10 undivided interest in 675 acres bordering 2 miles of creek: rugged bottomland and upland forests, with prairie openings, limestone sinkholes, and dolomite gorges. Managed by field office. Pickerington Pond, Additions, Franklin Co. (Includes gift of Mrs. Helen G. Crane &amp; 3-acre land exchange.) 2 tracts totaling 60 acres increase preserve acreage to 357-critical wetland habitat with permanent stream; 212 waterfowl species counted. Columbus &amp; Franklin County Metropolitan Park District manages Schwamberger Prairie/Kitty Todd Preserve, Additions, Lucas Co. 31 acres in 2 parcels enhance protection for one of best remaining oak savannas in Ohio's "oak openings region." 94-acre preserve boasts 39 plants listed as threatened or endangered in state. Managed by chapter. Strait Creek Prairie Bluffs, Pike Co. 90-acre prairie tract supporting thriving population of bluehearts, endangered in Ohio, and other rare plants. Chapter manages. Toledo Arboretum, Lucas Co. (Gift of Arboretum Medical Center.) 7-acre floodplain forest along Ten-Mile Creek. Will be transferred to Univ. of Toledo for use as research/teaching facility. An lce Age relict lying less than an hour from downtown Akron and Cleveland, the Cuyahoga Wetlands embrace bog, swamp, and marshland communities plus the open waters of three lakes. Its hemlock-white pine bog forest is unique in the state, and the entire system's high concentration of rare plants and animals includes 43 species listed for protection in Ohio. Among the most jeopardized are sedge, beaked sedge, bunchberry, tawny cottongrass, olivaceous spikerush, and lesser bladderwort. In addition to its pristine condition and great diversity of species, the wetlands serve as a sponge, soaking up water and filtering it into the part of the Cuyahoga River that is the water source for Akron. Through its celebrated Ohio Lands Forever campaign, the Conservancy purchased three tracts encompassing 194 acres of the Cuyahoga Wetlands. The area will be managed by the Geauga County Park District, with which the Conservancy's Ohio Chapter is working to expand protection here.</t>
  </si>
  <si>
    <t>Chickahominy Wildlife Management Area, Addition, Charles City Co. 384 acres of high-quality freshwater tidal marshes and upland along river purchased with Va. Comm. of Game &amp; Inland Fisheries to add to refuge of 4,789 acres. Chisel Run, James City Co. Lease of 20 acres hosting Virginia's largest known population of small-whorled pogonia (federally endangered). Chapter manages. Cressy Creek, Smyth Co. 36 acres. (See page 21.) Crooked Creek Wildlife Management Area, Addition, Carroll Co. Assist to Va. Comm. of Game &amp; Inland Fisheries to purchase 64 acres embracing scenic trout stream in Blue Ridge Mts. Protected acres total 1,660; managed by state. Gasburg Granite Flatrock Preserve, Brunswick Co. 14 acres bearing one of state's few known granite out- croppings. Shallow soil in granite's depressions harbors 3 plant species rare in state (only known site in Va. where all 3 co-exist). Managed by chapter. Kennedy Mountain Meadow, Augusta Co. Management agreement on 10 acres with sinkhole pond and first discovered site of Virginia sneezeweed, a candidate for federal listing. Virginia Coast Reserve, Additions, Accomack Co. (Gifts of Mary Mercer Day, John H. Boyden, Jr., Margaret B. Krebs, and Mary M. Boyden). 2 tracts totaling 3 acres on ocean side of barrier island. Managed by preserve staff. Also, management agreement on 2,000 acres of Assawoman Island and north part of Metomkin Island will protect piping plovers during nesting season. Wildcat Mountain Natural Area, Addition, Fauquier Co. (Gift of Elinor L. Horwitz.) 10 acres enlarging preserve of mixed hardwoods on western slope of mountain to 663 acres; chapter manages. Thought to be extinct for more than 60 years, the Virginia round-leaf birch (Betula uber) was found again in 1975 and federally listed as endangered in 1978. Out of a global population of only 23 naturally occurring trees, two exist in the Jefferson National Forest. (One of these is the largest known specimen of the population.) Lying adjacent to the national forest and quite near its mature birches, a 36-acre property purchased at auction is an ideal site for the natural regeneration of Betula uber. Here, the bare mineral soils of Cressy Creek's floodplain may allow the birch's seeds to secure a foothold. A project of the Conserve Virginia Campaign, the area is managed jointly by the Conservancy and the U.S. Forest Service.</t>
  </si>
  <si>
    <t>ILLinois</t>
  </si>
  <si>
    <t>Cary Main Street Prairie, McHenry Co. (Gift of Carl Sands.) 24 acres begin protection for globally endangered dry gravel prairie. Cedar Glen Eagle Roost, Addition, Hancock Co. 5 acres bring Conservancy-protected acreage to 590: largest winter roosting site in state for bald eagles. Western Cypress Pond, Johnson Co. Land exchange with West- vaco Corp. and Dept. of Conservation protects 313-acre cypress pond. Dept. manages. Duck Island Hunting and Fishing Club Site, Fulton Co. (2% undivided interest from anonymous donor.) 2,656 acres of backwater lakes, floodplain forest, and marsh: habitat for 3 birds endangered in state or nationally. IL Dept. of Conservation manages. Grubb Hollow Prairie, Pike Co. 50-acre hillside ac- quired with IL Dept. of Conservation. Hosts loess hill prairie, imperiled in state. Dept. manages. Hanover Bluff/Lark Lewis Tracts, Addition, Jo Davies Co. (Gift of James Lewis.) 56 acres extend sand prairie preserve with state's only known population of hairy umbrella wort to 86 acres. Dept. of Conservation manages. Lower Cache River Preserve, Additions, Pulaski Co. Swamps and sloughs support bald cypress trees and tupelos, "national record tree," and 6 plant species endangered in IL. 162 acres in 4 tracts bring Conservancy- protected acreage to 430. Matanzas Prairie East, Mason Co. 93-acre sand prairie-uncommon in IL--secured with Dept. of Conservation, which manages. McClure School Shale Glade, Union Co. 62 acres of shale glades, one of Midwest's rarest communities, ac- quired with Dept. of Conservation, which manages. Round Pond Preserve, Addition, Pope Co. 26 acres e: tend preserve of unusual bald cypress swamp to 207 acre supports sedge endangered in state. Nachusa Grasslands, Lee Co. 372 acres. (See page 20.) Oak Valley Eagle Refuge, Rock Island Co. (Includes 91- acre gift of National Wildlife Federation and 11-acre gift of IL Audubon Society. ) 4 tracts totaling 157 acres aquired with IL Dept. of Conservation: winter roosting area for bald eagles. Local volunteer will manage until transfer to Dept. Round Pond Preserve, Addition, Pope Co. 26 acres e: tend preserve of unusual bald cypress swamp to 207 acre supports sedge endangered in state. Vesely/Simpson Prairie, Will Co. Jointly acquired with IL Dept. of Conservation, 145 acres in 2 parcels embracing high quality tallgrass prairie, associated sand prairie, and sand savanna all globally imperiled. Dept. will manage.</t>
  </si>
  <si>
    <t>Good examples of lowland oak-sweetgum forest are uncommon in Arkansas, and Moro Bottoms boasts what has been described as the state's best remaining tract of this natural community. Here, trees commonly reach heights of 90 feet or more, and their diameters at breast height often exceed three feet. Sweetgum, swamp chestnut oak, willow oak, cherrybark oak, and white oak make up the old-growth forest, with bald cypress edging the creek channels and sloughs. Two Good examples of lowland oak-sweetgum forest are uncommon in Arkansas, and Moro Bottoms boasts what has been described as the state's best remaining tract of this natural community. Here, trees commonly reach heights of 90 feet or more, and their diameters at breast height often exceed three feet. Sweetgum, swamp chestnut oak, willow oak, cherrybark oak, and white oak make up the old-growth forest, with bald cypress edging the creek channels and sloughs. Two A project of the National Critical Areas Conservation Program, the 173-acre site includes a 101-acre purchase and a 72-acre gift of Georgia- Pacific Corporation. Moro Bottoms is jointly managed by the state's Natural Heritage Com- mission and the Arkansas Field Office. Cache River/Bayou DeView National Wildlife Refuge, Additions, Jackson, Monroe, &amp; Prairie Cos. 3 tracts totaling 4,398 acres of swamp and bottomland hardwoods expand protected habitat for nation's largest concentration of wintering mallards to 5,369 acres. Managed by U.S. Fish &amp; Wildlife Service. Moro Bottoms, Cleveland &amp; Calhoun Cos. 173 acres. (See page 11.) Rock Island Railroad Prairie, Lonoke &amp; Prairie Cos. 318 acres acquired with AR Natural Heritage Com. embrace 13-mile-long railroad right-of-way supporting remnant of east Arkansas prairie vegetation. Managed in part by Commission, in part by Town of Hazen. Scatter Creek Game Management Area, Greene Co. 957 acres of woodland in 3 parcels at headwaters of creek secured thanks to intense local efforts. Managed by AR Game &amp; Fish Commission. Toltec Mounds State Park, Lonoke Co. (Gift of Mr. &amp; Mrs. W.G. Alexander.) 5 acres complete protection of mounds built by native Americans as religious and social centers. Managed by AR Dept. of Parks &amp; Tourism and AR Archeological Survey.</t>
  </si>
  <si>
    <t>massACHUSETTS</t>
  </si>
  <si>
    <t>Barnard Valley/Alter Rock, Nantucket Co. 75 acres secured with local govt. agencies support open moorland and scrub oak barrens with grassy openings; refuge for several rare plant and butterfly species. Local agencies will manage. Boat Meadow/Herring River Marsh, Barnstable Co. (Gifts of Mrs. Anne Berntsen, Arthur B. Blackett, John P. Hubbell, Jr., Dr. Charles Mixter, Samuel Mixter, Mrs. William J. Mixter, and Worthington Mixte. ) Easement and fee titles on 3 tracts totaling 138 acres safeguard saltmarsh and upland hosting reptile endangered in MA. East Brookfield Rookery, Worcester Co. (Gift of Richard Hildreth. ) Assist to MA Div. of Fisheries &amp; Wildlife in acquiring 14 acres for great blue heron rookery. Div. manages. Fox Den Wildlife Management Area, Hampshire Co. 18 acres of oak-pine woodland abutting state land that protects branch of Westfield River. Acquired with MA mic Div. of Fisheries &amp; Wildlife, which manages. Great Meadows National Wildlife Refuge, Addition, Middlesex Co. (Gift of Thomas &amp; RoseMcManus.) Refuge of freshwater marshes and swamps enhanced by 6- acre buffer. Conservancy protected acreage totals 72. Managed by U.S. Fish &amp; Wildlife Service. High Head, Barnstable Co. Joint effort with MA Dept. of Environmental Mgmt., Dept. of Environmental Quality Engineering, MA Div. of Conservation Services, Dept. of Public Works, Town of Truro, and Truro Conservation Trust in acquiring 22 acres supporting heathland community. Hosts globally declining plant species. Managed by public agencies and private groups. Mashpee River, Barnstable Co. 14 acres in 2 tracts jointly secured with Div. of Fisheries &amp; Wildlife and assist to Town of Mashpee in acquiring 265 acres (2 tracts) to protect river-one of Cape Cod's last relatively undisturbed estuarine systems. Shelters American brook lamprey, threatened in MA. Div. &amp; Town manage. Perkins Tract, Berkshire Co. (Gift of Melvin &amp;Jeanne Perkins. ) 184-acre woodland with wetlands and small brook. Sly Ponds, Plymouth Co. Joint effort with state agencies secures 192-acre oak/pine forest with 2 small coastal plain ponds; habitat for 2 globally declining plant species. Managed by agencies.</t>
  </si>
  <si>
    <t>Lanphere-Christensen Dunes, Additions, Humboldt Co. (Includes 133-acre gift of Mrs. Hortense Lanphere. ) 263 acres bear globally endangered northern foredune grassland. Managed by Humboldt State Univ. and staff land steward, 341-acre preserve also supports 3 other rare or threatened plant communities. McGinty Mountain, Addition, San Diego Co. Amargosa River Canyon Preserve, Addition, Inyo Co. (Gift of Wells Fargo Bank.) 1,080 acres bring protection of globally endangered Death Valley perennial desert pool community-habitat for Amargosa pupfish (endangered in CA) and nationally endangered Amargosa voleto 1,240acres. Boggs Lake, Addition, Lake Co. 42 acres safeguard 3 rare plant species and expand protection of large nation- ally endangered volcanic vernal pool to 143acres. e Coachella Valley, Additions, Riverside Co. (Includes 640-acre gift of Cathton Investments. ) With 750 more acres in 8 parcels, Conservancy-secured acreage within 13,000-acre preserve stands at 11,749. Features nationally threatened Coachella Valley fringe-toed lizard and rare desert palm oasis. Managed by field office, BLM, U.S. Fish &amp; Wildlife, and CA Dept. of Fish &amp; Game. Desert Tortoise Preserve, Additions, Kern Co. (Includes 10-acre gift of Robert &amp; Anne Billings and 20- acre gift of Richard &amp; Lillian Armstrong and Peter &amp; Josephine Weber.) 979 acres in 3 tracts extend sanctuary of rich creosote scrub, habitat for state-protected desert tortoise, to 2,529 acres. Eagle Point, San Bernardino Co. 1.5-acre wet meadow harboring 2 plant species under review for federal protection and third federally listed as endangered. All 3 found only in valley. Hogan/Tucker Preserve, Trinity Co. (Gift of Dan Tucker and Stephen D. Hogan.) 83 acres edging Trinity River; wildlife habitat. Will be transfered to CA Wild. life Conservation Board. acre parcel extends sanctuary to 604 acres. I Pygmy Forest, Addition, Mendocino Co. 10acres bring protection for Mendocino pygmy cypress forest community (globally imperiled) to 50 acres. Russian River, SonomaCo. (Gift of ZAMEnterprises.) 9 acres acquired with CA Wildlife Conservation Board secures wildlife habitat along river. CA Dept. of Fish &amp; Game manages.</t>
  </si>
  <si>
    <t xml:space="preserve">Nancy B. Altvater Pondberry Preserve, Ripley Co. 100- acre site embraces sand pond community (type found only in 2 Missouri counties). Swampy depressions support corkwood (threatened in state); swales and sand dunes bear Lindera melissifolium, a shrub under review for federal listing. Managed by Mo. Dept. of Conservation with nearby Sand Ponds Natural History Area, Gama Grass Meadows, Vernon Co. 80-acre mesic sand and shale prairie (community type endangered in state) hosting unusually large stands of eastern gama grass. Managed jointly by chapter and Mo. Dept. of Conservation. Marmaton River Bottoms, Additions, Vernon Co. (includes 10-acre gift of Joseph L. &amp; Virginia A. Rinehart.) 2 tracts totaling 50 acres extend preserve to 300 acres: largest expanse of wet prairie in southwestern Missouri. Habitat for northern harriers, endangered in state. Chapter manages with help from state's Dept. of Conservation. Mastodon State Park, Jefferson Co. 8 acres acquired with state as addition to park renowned for excavated skeletons and bone fragments of Pleistocene-Age mastodons. Mo. Dept. of Natural Resources manages. Missouri Prairie State Park, Addition, Barton Co. 2 parcels totaling 160 acres secured through land exchange bring Conservancy-saved acreage at grassland park to 2,400: 7 distinct natural communities ranging from stream margins to dry shale prairie and sandstone outcrops. Habitat for prairie chickens and upland sandpipers. Mo. Dept. of Natural Resources manages. Mo-No- Prairie, Barton Co. 120-acre virgin tallgrass prairie tract acquired for transfer to Mo. Dept. of Conservation; supports large population of greater prairie chickens, endangered throughout state. Pershing State Park/ Bertha &amp; Joel Massie Preserve, Linn Co. 320 acres of hardwood forest and wet prairie remnants, sloughs, and oxbow lakes adjacent to state park; home for massasauga rattlesnakes (endangered in state). Transferred to Mo. Dept. of Natural Resources. Poverty Ridge Savanna, Addition, Laclede Co. 40-acre tract brings entire dry oak-hickory savanna ecosystem under protection. Chapter manages 160-acre area in concert with Mo. Dept. of Natural Resources. </t>
  </si>
  <si>
    <t>No other vernal ponds in New Jersey, and perhaps on the East Coast, have been as thoroughly studied as the Bennett Bogs on the Cape May Peninsula. Since their discovery in 1907, they have been visited by botanists from all over the world. This assemblage of three clay-based vernal ponds, which may be the finest in the state, harbors a remarkable diversity of plant species. (Filled with rainwater in spring, then dry by summer and fall, the ponds' unusual vegetation is determined by these fluctuating water levels.) The New Jersey Natural Heritage Program has ranked 34 of the plant species here as endangered, threatened, or rare in the state. Four of these snowy orchid, coinleaf, branched milkwort, and black-based quillwort- occur nowhere else in New Jersey, and at Bennett Bogs they reach the extreme northern limit of their distributions. Two of the 34 species also are candidates for federal protection: Torrey's dropseed (Muhlenbergia torreyana) and the striking Pine Barrens gentian (Gentiana autumnalis). With partial funding from the Katharine Ordway Endangered Species Conservation Program, the Conservancy purchased its first nine acres at Bennett Bogs. The site will be managed jointly by the Conservancy and the New Jersey Audubon Society, which owns seven acres of the plant-rich assemblage. Cape May Migratory Bird Refuge, Addition, Cape May Co. (Gift of CEY, Inc.-subsidiary of Combustion Engineering, Inc.) 7-acre tract of marsh and brackish ponds brings Conservancy preserve to 187 acres: critical resting and feeding site for birds along Atlantic Flyway. Managed by Penn./N.J. Office. Hirst Pond, Atlantic Co. 20 acres at vernal pool that shelters 8 rare plants (including Hirst's panic grass and Boykin's lobelia, both under review for federal protection) and pine barrens tree frog (threatened in state). Managed by Penn./N.J. Office.</t>
  </si>
  <si>
    <t>Colditz Cove, Fentress Co. (Gift of Rudolph &amp; Arnold Colditz.) 73 acres bearing relatively undisturbed cove forest; boasts 65-foot waterfall, mature hemlocks and white pines, and 4 species of special concern in state. Transferred to Tenn. Dept. of Conservation for management as designated state natural area. Cross Creek Eagle Nest, Steward Co. Management agreement among Conservancy, Westvaco Corp., and Tenn. Wildlife Resources Agency ensures protection of 270-acre mixed oak and woodland; harbors the first active bald eagle nest found in state since 1961. Goose Pond, Addition, Grundy Co. Cooperative management agreement with land-owners on 96-acre marshland enlarges protected breeding habitat for 4 birds listed as threatened or endangered in state by Tenn. Heritage Program. Hubbard's Cave, Warren Co. 50 acres securing cavern habitat for wintering gray and Indiana bats, both nationally endangered. (Cave harbors more gray bats than all other Tenn. caves combined.) Managed by chapter. Lower Hatchie National Wildlife Refuge, Addition, Lauderdale Co. 638 acres acquired with U.S. Fish &amp; Wildlife Service: wildlife-rich bottomlands along state- designated scenic Hatchie River. Slated for inclusion in federal refuge near Mississippi River. Stone's River Mustard Field, Rutherford Co. 34 acres host large, healthy population of Stones River bladderpod, endemic to river's floodplain and ranked as globally endangered by Tenn. Heritage Program. Will be transferred to Tenn. Dept. of Conservation for management. White Oak Swamp Preserve, Hardin Co. 2,637 acres protect extensive swamp bearing bottomland hardwoods, old river runs, and oxbow lakes: habitat for water purslane (plant endangered in state) and river otter. Conveyed to Tenn. Wildlife Resources Agency.</t>
  </si>
  <si>
    <t>Bastendorf Bog, Coos Co. 10 acres. (See page 17.) ● Keller Preserve, Addition, Multnomah Co. (Gift of Rich- ard B. &amp; Ruth E. Keller). 1-acre tract enlarges preserve to 40 acres; Douglas fir forest just south of downtown Portland. Managed by field office. Mud Creek, Lake Co. Lease on 10-acre montane wet meadow hosting only known population of Oregon semaphore grass (candidate for federal protection). Field office manages. Sandy River Gorge, Addition, Multnomah Co. 120 acres extending preserve to 528 acres; supports moist Douglas fir and western red cedar forest as well as floodplain forest of black cottonwoods and red alders; harbors osprey, elk, and river otters. Managed by preserve stewardship committee. Wren Grassland, Benton Co. 10 acres embracing rare Willamette Valley native prairie: xeric grassland dominated by red fescue, a native bunchgrass. Managed by field office. With funding from the Elmer Feldenheimer Land Preservation Fund, the Conservancy was able to purchase a ten-acre sphagnum bog bearing one of Oregon's largest populations of giant western bog lilies (Lilium occidentale). The extremely rare plant, restricted to sphagnum bogs and wetlands along the southern Oregon and extreme northern California coasts, is under review for federal listing as endangered or threatened. There may be as few as 1,000 individuals remaining in the world. The Conservancy's property will be managed by the Oregon Chapter and Oregon State Parks, with which the Conservancy is working to safeguard an adjacent tract. This protection effort is a project of the Katharine Ordway Endangered Species Conservation Program and the Oregon Critical Areas Program.</t>
  </si>
  <si>
    <t>Hollister Hill Farm, Washington Co. Conservancy as- sisted Ottauquechee Land Trust in purchase of 210- acre working dairy farm. H. Laurence Achilles Natural Area, Addition, Chittenden Co. 2 tracts totaling 94 acres in northeastern Vermont's largest undisturbed wetland system. Jointly managed by chapter and Univ. of Vermont within 731- acre Shelburne Pond assemblage, a proposed national natural landmark. Little Averill Lake, Essex Co. 1/8 undivided interest in 26 acres of swamp and sand beach; nesting area for one of Vermont's 8 nesting pairs of common loon. Managed by chapter. Long Pond, Orleans Co. 99-year management lease on 32 acres: northern white cedar swamp community straddling SawmilIl Brook; lies at southern end of Long Pond-one of few undeveloped lakes left in Vermont. Managed by Barr Hill Stewardship Committee. McCullough Woods, Bennington Co. (Gift of Ottauquechee Land Trust). V2 undivided interest in 16 acres of old-growth rich mesic forest. Managed by chapter. Otter Creek Gorge, Addison Co. (Gift of Allen A. Johnson, Jr., and Willard T. Jackson). 311 forested acres; held for transfer to Otter Creek Gorge Land Trust. Sugar Hollow, Addition, Rutland Co. (Gift of E-an Zen and Cristina Silber). Remainder interest in 210 wooded acres with beaver pond and brook expand preserve to 261 acres. Managed by chapter. Winooski River Delta, Chittenden Co. 59 acres acquired with Winooski Valley Park Dist.: low-lying sandy delta found where river meets Lake Chamolain; supports 8 plant species threatened or rare in state; also wetland habitat for migratory waterfowl. Park district manages.</t>
  </si>
  <si>
    <t>Black Creek Trust, Darlington Co. (Bequest of Mrs. Louise Dargan.) 226 acres of old-growth loblolly pine/ oak forest lying between Swift and Black Creeks. To be conveyed to Black Creek Land Trust for management. Cat Island, Addition, Georgetown Co. 1/6 undivided interest in 1,571 acres secured for inclusion in state's adjacent 20,376-acre Tom Yawkey Wildlife Center: habitat for 2 federally protected species--American alligators and nesting bald eagles. Addition will be managed by field office. Flat Creek Natural Area, 40-Acre Rock Addition, Lancaster Co. 15-acre acquisition completes 4-year, 335- acre project protecting one of largest granite outcrops in state: habitat for state-protected plants and plants proposed for federal listing: national natural landmark. Portions managed by Conservancy, portions by S.C. Wildlife &amp; Marine Resources Dept.'s Heritage Trust Program. Shealy's Pond, Lexington Co. 41 acres bearing state's most vigorous, extensive stand of Atlantic white cedars. Bog community ringing 3-acre pond and feeder stream supports Rayner's huckleberry, candidate for federal protection. Field office manages. Tillman Sand Ridge, Jasper Co. (Gift of Georgia-Pacific Corp.) 953 acres takes in longleaf pine flatwoods, bottomland hardwood swamp, bald cypress/tupelo gum swamp, and fluvial ridge supporting xeric longleaf pine/turkey oak community; harbors 7 rare species, including gopher tortoise (under review for federal listing.) Managed by field office. Wando Marsh, Charleston Co. (Gift of Georgia-Pacific Corp.) 1,030 acres, mostly supporting undisturbed Spartina salt marsh--foraging area for wading birds and migratory waterfowl. Will be transferred to Carolina Research &amp; Development Fdn.</t>
  </si>
  <si>
    <t>Cherry Creek Glades, Garrett Co. Assist from MD Dept. of Natural Resources (DNR) in acquiring 430 acres. Regionally rare mountain peatland sphagnum- dominated bog harboring 1 plant and 2 animal species imperiled in state. Cypress Swamp Marsh, Worcester Co. 282 acres secured with DNR; fresh intertidal marsh on Pocomoke River supporting 1 plant species endangered in state. DNR manages. Dorchester Pond, Dorchester Co. Rare Delmarva bay hosting aray of rare plant and animal species. 52 acres embrace bay and portion of surrounding forest. Finzel Swamp, Addition, Garrett Co. 10 acres bring protection of unique northern bog in southern latitude (remnant ice-age community) to 325 acres. Fort Hill, Allegany Co. Largest limestone glade complex in state shelters 2 plant species endangered in MD, 1 under federal review, and globally rare snail. 165 acres. Nassawango Creek, Additions, Worcester Co. With 238 acres in 3 tracts, holdings cover 2,592 acres: bald cypress/sweet gum swamp harboring dozens of rare species and natural communities. Plum Creek, Wicomico Co. 198 acres on one of Chesapeake Bay's most ecologically significant rivers, the Nanticoke. Home for 3 natural communities and many species rare in state. Joint effort with MD DNR, which manages. Potomac River Islands/Watkins Island, Addition, Montgomery Co. 116-acre island secured with DNR supports mature floodplain deciduous forest. Soldier's Delight North, Addition, Baltimore Co. Acquired with DNR, 23 acres bring Conservancy-protected acreage to 57. DNR manages 1,781-acre serpentine barrens - globally imperiled community.</t>
  </si>
  <si>
    <t>On the rugged north coast of the Island of Molokai, one of the most untouched isles of the Hawaiian archipelago, lies Pelekunu Valley. The valley's remoteness (it is accessible only on foot or by boat) has protected its lowland rain forests, verdant sea cliffs, and pristine, free- flowing stream system. Pelekunu stream harbors at least nine native aquatic animals, including five fishes and a freshwater shrimp. Last year the Conservancy purchased 5,759 acres of the dramatic Pelekunu Valley, an achievement made possible by an anonymous gift of $1.5 million. Because the acquisition takes in all of Pelekunu's watershed, the stream will remain undiverted its fish and other aquatic life free to travel to and from the sea as they have always done. The valley is one of eight areas targeted for protection through the Hawaii Field Office's $10 million Islarnds of Life Campaign. Funds of $1.2 million are still being sought to ensure continued stewardship of the valley, which is managed by the field office. Hakalau National Wildlife Refuge, Additions, Hawaii Co. 4,673 acres in 2 parcels jointly acquired with U.S. Fish &amp; Wildlife Service bring protection of high elevation koa-ohia and ohia forests (home for 4 endangered Hawaiian forest birds) to 12,967 acres. Managed by Fish &amp; Wildlife. Pelekunu Valley, Island of Molokai, Hawaii. 5,759 acres.</t>
  </si>
  <si>
    <t>Yawning canyons, ice blue streams tumbling over moss-covered rocks, pristine creeks cascading nearly 400 feet from a canyon rim down to talus slopes: this is Thousand Springs. Coursing through Idaho's Hagerman Valley, the springs vestiges of the original "thousand" springs, most of which have been diverted for hydropower and aquaculture. In protecting the remaining free-flowing streams, the Conservancy has safeguarded not only an endangered natural system but the imperiled SPECIES IT HARBORS AS WELL. The largest known population of the fish species Shoshone sculpin survives at Thousand Springs. Endemic to the Hagerman Valley, the sculpin is a candidate for federal protection. Thousand Springs represents conservationists' last chance to protect a remarkably intact and important piece of wildlife habitat along the Snake River in southcentral ldaho. Secured through the Katharine Ordway Endangered Species Conservation Program, a 425-acre purchase and a one-acre gift of John Ritter are managed by the Idaho Field Office. Priest Lake State Park, Bonner Co. 293 acres acquired with ID Parks &amp; Recreation Dept.; forested woodland and lake frontage. Dept. manages. Silver Creek Preserve, Blaine Co. (Gift of John Fell Stevenson.) Easement on 440 acres extends protection of desert aquatic ecosystem (globally endangered) to 2,359 acres. Thousand Springs, Gooding Co. 426 acres.</t>
  </si>
  <si>
    <t>nevada</t>
  </si>
  <si>
    <t>Ash Meadows, Nye Co. 12,613 acres. Situated in a remote corner of Nevada, Ash Meadows is the largest oasis in the Mojave Desert. This unique aquatic ecosystem encompasses 12 major spring systems and their outflows, as well as numerous spring seeps. But the land's greatest boast is that it sustains, for its size, the highest number of endemic plants, fish, and invertebrates in the Continental U.S.-more than 20 species occurring nowhere else on Earth. They include four fish (two species, two subspecies) endangered nationwide and seven plants that are candidates for federal protection. The best known of the fish, each of which is restricted to a few springs, is the Devil's Hole pupfish (Cyprinodon diabolis). In early 1984, the Conservancy purchased 12,613 acres in the Ash Meadows area and, later in the year, turned the property over to the U.S. Fish and VWildlife Service, which will manage it as a national wildlife refuge. Partial funding for the acquisition was provided by the Richard King Mellon Foundation through the National Wetlands Conservation Project and by the Katharine Ordway Endangered Species Conservation Program, supported by the Goodhill Foundation.</t>
  </si>
  <si>
    <t>Brimstone Islands, Krnox Co. (Gift of Mrs. Sheila English, Mrs. Elinor Montgomery, and Mr. Alexander M. White, Jr.) 40 acres providing one of best seabird nesting sites on ME coast. Supports Leach's storm petrels. Butler Preserve, Addition, York Co. Potomac River islands totaling 266 acres. (Gift of G. Robert Butler and Dorothy Butler. ) 3 one-tenth undivided interests in6 acres protect wooded shoreline of Kennebunk River. Deer Hill Preserve, Cumberlarnd Co. barrens globally imperiled community. (Gift of Mr. Earle Briggs, Mr. Errol Briggs, and Mrs. Gail Butterfield.) 45- acre easement boasts one of largest known stands of federally protected small whorled pogonia. Pickering Island, HancockCo. (Gift ofDavid &amp; Virginia Wakelin.) Easement on 225-acre island, part of protected island archipelago nesting bird site. Saco Heath, York Co. (Gift of Mr. Joseph Deering and Godfrey Co. Trust. ) 475 acres harbor most of globally imperiled Atlantic white cedar community. Virginia Lake, Oxford Co. 2 tracts (including 25-acre easement) secured for U.S. Forest Service protect inholding in White Mtn. National Forest: woodland surrounding undeveloped lake. Forest Service will manage 1,715 acres.</t>
  </si>
  <si>
    <t>Barker Mountain Preserve, Okanogan Co. (Gift of Mrs. Elizabeth E. Erickson.) 40-acre mosaic of native grassland (three tipped sagebrush/Idaho fescue and antelope bitterbrush/ldaho fescue) and ponderosa pine/Douglas fir coniferous forest. Managed by field office. Marcellus Shrub-Steppe Preserve, Adams Co. 266 acres dominated by mix of big sagebrush and ldaho fescue plant association endangered in state. Also hosts three- tipped sagebrush/ldaho fescue plant community (threatened in state). Managed by field office. Pierce Island Preserve, Skamania Co. Varying from 85 to 200 acres (depending on water level of Columbia River), island supports distinctive riparian community, plant endangered in Washington and Oregon, and 68- nest great blue heron rookery. Partial funding provided by Elmer Feldenheimer Fund. Co-managed by Wash. and Ore. field offices. Skagit River Bald Eagle Natural Area, Addition, Skagit Co. (Gift of anonymous donor.) 46-acre parcel extends protection of important bald eagle wintering area to 924 acres. Owned and managed in part by Conservancy, in part by state Dept. of Game.</t>
  </si>
  <si>
    <t>Canelo Hills Cienega, Addition, Santa Cruz Co. 15- acre buffer brings spring-fed marshland preserve to 248 acres: crucial riparian habitat for numerous species including Gila chub, candidate for federal protection. Escondido Falls, Cochise Co. (Gift of Oscar Clarke. ) Desert site of 54 acres claiming large waterfall, 7 fern species, and grass closely related to cultivated corn. Hassayampa River Preserve, Maricopa Co. 333 acres. (See page 10.) Leslie Springs, Cochise Co. 1,240 acres boast state's best riparian woodland stand and springs harboring 3 native fish species-2 (Gila topminnow and Yaqui chub) federally listed. Co-op with U.S. Fish &amp; Wildlife Service, which manages. Sedona/Hartwell Preserve, Yavapai Co. (50-acre gift of Robert &amp; Mary Kittredge.) Sandstone-cliffed juniper woodland canyon used by globally threatened raptors. Verde River, Yavapai Co. 129 acres in 3 tracts acquired on behalf of state begins protection for one of largest remaining riparian cottonwood/willow stands (globally imperiled) along river. AZ Parks Dept. manages.</t>
  </si>
  <si>
    <t>Brush Creek, Mercer Co. 124 acres in 3 parcels; cliffs above creek harbor large patches of Canby's mountain lover-plant proposed for federal listing. Managed by chapter. E Harper's Ferry Nongame Area, Addition, Jefferson Co. 1 acre acquired in cooperation with W. Va. Dept. of Natural Resources for addition to Nongame Area. Hidden Valley Black Pond, Morgan and Hampshire Cos. (Gifts of John N. Casto, James G. Arbogast, Dayton C. Casto, Jr., and Georgianna Casto). Easements on 2 tracts totaling 90 acres; watershed buffer to black pond-an uncommon wetland type in the state. 2-acre parcel containing the black pond is additional gift oí J. N. Casto and J. G. Arbogast. Managed by chapter. Monongahela National Forest, Addition, Webster Co. Last major private inholding along Cranberry River; 904-acre parcel acquired for and conveyed to U.S. Forest Service. Panther Knob, Pendleton Co. 383 acres. (See page 26.)</t>
  </si>
  <si>
    <t>iOWA</t>
  </si>
  <si>
    <t>Big Marsh Wildlife Area, Butler Co. (Gift of Dorothy Diemer. ) Floodplain forest: ideal wildlife habitat. 5 acres to be transferred to lowa Department of Natural Resources (DNR). Bluebell Hollow. (Includes Robert Grau's gift of 29-acre easement.) One of state's finest remaining algific talus slopes-nationally endangered and highly fragile boasts at least 2 globally imperiled land snail species. 71 acres in 2 tracts managed by chapter with help from federal and state agencies. Greiner Family Nature Preserve, Muscatine Co. (Gift of Linda Ambrose and Jerredith Wilson.) 32 acres of savanna-like woodland with sand prairie openings: habitat for 1 plant and 1 animal endangered in Iowa. Managed by chapter and County Conservation Board. Lock and Dam No. 14 Eagle Area, Scott Co. (Gift of Mr. &amp; Mrs. Maurice Nelson in memory of their son.) 2 acresportion of key winter feeding habitat for bald eagles.</t>
  </si>
  <si>
    <t>Corrales Bosque, Sandoval Co. Management agreement with Village of Corrales on 400 acres supporting best known example of vanishing middle Rio Grande cottonwood forest: habitat for numerous breeding birds including red-headed woodpecker (endangered in state) and 3 that rarely breed elsewhere in statewood duck, Eastern king bird, gray catbird. Field office fundraising for management costs. Lama Canyon, Taos Co. (Gift of the John Newhall Wilson family). Easement on 218 acres of forest and meadow: embraces live stream and largest Rocky Mtn. maple trees yet found by N.M. Heritage Program. Field office manages. Rattlesnake Springs, Eddy Co. 9-acre spring-fed riparian oasis in Trans-Pecos/Chihuahuan Desert; state's only known breeding site for eastern bluebirds and orchard orioles. Managed by field office with assistance from Carlsbad Caverns National Park.</t>
  </si>
  <si>
    <t>Thought to be extinct for more than 60 years, the Virginia round-leaf birch (Betula uber) was found again in 1975 and federally listed as endangered in 1978. Out of a global population of only 23 naturally occurring trees, two exist in the Jefferson National Forest. (One of these is the largest known specimen of the population.) Lying adjacent to the national forest and quite near its mature birches, a 36-acre property purchased at auction is an ideal site for the natural regeneration of Betula uber. Here, the bare mineral soils of Cressy Creek's floodplain may allow the birch's seeds to secure a foothold. A project of the Conserve Virginia Campaign, the area is managed jointly by the Conservancy and the U.S. Forest Service.</t>
  </si>
  <si>
    <t>Bar Ni Ranch, Las Animas &amp; Costilla Cos. (Gift of Bar Ni Conservation Corp.) Easement on 27,000 access spanning bottomlands, timbered slopes, and alpine tundras. Monitored by Bar Ni Cons. Corp. and field office. Spinney Mountain Ranch, Park Co. 640 acres secured with CO Div. of Wildlife: floodplain of So. Platte River embraces river stretch serving as critical spawning habitat for sport fish. Managed by Div. of Wildlife. Yampa River, Additions, Routt Co. (Includes 42-acre gift from W.R. Grace &amp; Co.) 176 acres in 3 parcels expand protection for globally endangered riparian box elder-cottonwood/dogwood community to 274.5 acres.</t>
  </si>
  <si>
    <t xml:space="preserve">Buffalo Trace, Fleming Co. 5.5 acres embracing northernmost tract of 2-mile distribution of state-endemic plant, globally imperiled Short's goldenrod. Jessamine Creek Gorge, Addition, Jessamine Co. 46 acres at mouth of creek: feeding site for endangered bats and habitat for plant under federal review. 361-acre preserve embraces almost entire watershed supporting more than 400 plant species and 2 bat caves. Swan Lake Wildlife Management Area, Addition, Ballard Co. 1,374 acres of cypress-tupelo swamp jointly acquired with KY Fish &amp; Wildlife Resources Dept. 2,474-acre refuge, embracing Swan Lake and all or part of 10 other lakes, managed by Dept. </t>
  </si>
  <si>
    <t>Graves Ranch, Garden Co. 840 acres harboring a fourth of world's blowout bluebells--Nebraska sandhills endemic and most endangered plant of Great Plains. Managed by Conservancy's Niobrara Preserve land steward. Platte River: Overton Site &amp; Mormon Island Crane Meadows, Additions, Hall &amp; Phelps Cos. Assist to Platte River Whooping Crane Habitat Maintenance Trust in securing 4 parcels totaling 582 acres and easement on 600 acres; key habitat for nationally endangered whooping crane and most critical site on Central Flyway for millions of migratory birds. Conservancy has now assisted in protecting 3,084 acres on the Platte.</t>
  </si>
  <si>
    <t>missippi</t>
  </si>
  <si>
    <t>Buttercup Flats, Hancock Co. 70-acre tract bears savanna, bog, bay swamp, and long-leaf pine forest; hosts 2 plants under review for federal listing (Pteroglossaspis ecristata and llex amelanchier). Managed by Crosby Arboretum and S.E. Regional Office. Panther Swamp National Wildlife Refuge, Addition, Yazoo Co. 319-acre tract extends 22,157-acre refuge of semi-permanently flooded lands, low bottomland hardwoods, and high floodplain areas; key wintering area for mallards--and brooding and rearing site for wood ducks. Conservancy protection here now totals 12,341 acres. U.S. Fish &amp; Wildlife Service manages.</t>
  </si>
  <si>
    <t>louisiana</t>
  </si>
  <si>
    <t>Crain's Creek, Washington Parish, 22 acres secured with John James Audubon Crain's Creek Arboretum support riparian sandy branch bottom (imperiled in state) and 3 plant and 1 animal species endangered or threatened in LA. acres. Pearl River, Addition; Ascension, Livingston, &amp; St. Tammany Parishes. 15,799 acres acquired with state: rich swamp bottomland hardwoods hosting 2 plant and 2 animal species endangered or threatened in state. Protected acreage along river stands at approx. 67,000.</t>
  </si>
  <si>
    <t>Tannersville Cranberry Bog, Addition, Monroe Co. 75- acre tract brings preserve of mature relict boreal bog to 419 acres-habitat for 10 orchid species. Managed by Thompson Wetlands, Addition, Susquehanna Co. (Gift of Dr. Robert Shelly and Mrs. Florence Shelly). 116-acre tract extends protection of a glacial pond, pristine stream, and boreal bog. Now 348 acres, preserve is managed by chapter.</t>
  </si>
  <si>
    <t>Dickens/Lewis Farm, Additions, Washington Co. (Includes gift of Keith A. Lewis and Mrs. Avery Brooke.) 5 parcels totaling 94 acres bring Conservancy-protected acreage to 154: grassland providing habitat for grasshopper sparrow and upland sandpiper, rare in state. 2 tracts (one a 12-acre conservation easement) managed by Block Island Conservancy: 3 tracts transferred to R.I. Audubon, which manages rest of preserve.</t>
  </si>
  <si>
    <t>Virgin's Bower Preserve, St. Clair Co. (Gift of Lyman A. Lovejoy and Guy V. Martin, Esq.) 32 acres hosting best of one of 2 known populations of Virgin's bower, plant under review for federal protection. Endangered SpeciesOffice of U.S. Fish &amp; Wildlife Service manages.</t>
  </si>
  <si>
    <t>Diastole Ranch, Granite Co. (Gift of Dr. George Sinelnik). Easement on 80 acres protects critical habitat for bighorn sheep and outstanding trout fishery: joint project of field office and state Dept. of Fish, Wildlife, &amp; Parks.</t>
  </si>
  <si>
    <t>Jackson Canyon Eagles Preserve, Addition, Natrona Co. 108 acres bringing protected area to 7,108 acres critical wintering grounds for endangered bald eagles; 1980 easement of 7,000 acres safeguards much of canyon. Managed by field office.</t>
  </si>
  <si>
    <t>Layton Marsh, Davis Co. 1,192 acres embrace key portion of most productive marsh complex in intermountain West. Lying on eastern shore of Great Salt Lake, wetland is managed by Utah Div. of Wildlife ReSOurces.</t>
  </si>
  <si>
    <t>YEAR IN REVIEW: 
A Planning Perspective</t>
  </si>
  <si>
    <t>TNC 1985 Annual Report</t>
  </si>
  <si>
    <t xml:space="preserve">Tl IE NATURE CONSERVANCY owes a great deal of its success to one tried and true practice: Planning ahead. 6 years ago in early 1980 Conservancy staff members Target at the goals they wish to meet by the year 1985 in most cases we either met or subjective for example we wanted a roster of at least 100,000 members at the time and ambitious undertaking to say that we exceeded this Mark is an understatement at the onset of 1985 our membership stood at 239135 by the year's end at total 274396. in 1980 we had a few struggling field offices now they number 43 and cover 45 States two of these offices were opened in the last year and Idaho in New Hampshire we plan to secure protection for lambs having the highest ecological ratings 1980 in the start of 95 we have safeguarded more than a thousand such sights and don'ts of 367 additional projects covering 121855 Acres completed last year alone over 85% shelter species are natural communities judge by natural heritage inventories for by state or federal agencies to be endangered or threatened. Well the conservancy's long-range plans that the organization's goals are very National and state protection campaigns are instrumental in pursuing after being launched by a 5 million dollar challenge Grant from the conservancy's Catherine Ordway  endangered species conservation program continues to spell protection for our country's imperiled plants and Wildlife. In 1985, this nationwide campaign enabled us to safeguard almost 13,000 acres. These lands provide habitat for such endangered or threatened flora and fauna as pygmy monkey flowers at Round Top Butte, Oregon; Florida scrub jays, gopher tortoises, eastern indigo snakes, and florida scrub lizards at our 4,227-acre preserve on Florida's Tiger Creek (where we we added 1299 acres last year); a Missouri shrub under review for federal Listing and purple bladderwort, long-beaked baldrich, aster-lie Boltonia, and reticulated nutrush as well as carpenter frogs in the rare Delmarva bays of Baltimore Corner, a Maryland preserve expanded by several tracts in 1985. Also spurred by Goodhill Foundation grants ($10 million committed in 1980, a final $5 million awarded in 1984), the Conservancy's National Critical Acres Conservation program, is supporting our effort to secure the Best formatting examples of America's Least protected natural systems examples of land safeguarded through this campaign in 1985 are additions to our vast swamp Preserve in Montana grizzly bear habitat turn off Hawaii smartest dance of a old konoha  forest and mahakal our region;  Boreal lands in the Adirondacks (where we’ve saved 54286  acres to date including almost 6,000 Acres protected in 1985 and is the only known remnant of the shallow soil lemons needlegrass moth bike community previously assumed extinct at rattlesnake Butte in Oregon.  portions of almost 7,000 Acres acquired last year on Virginia's Eastern Shore also we're protected to our national critical areas conservation programme including purchases and exchanges and donated properties the complex project has out of core areas and buffer lens to the conservancy's expansive 13 Island Virginia Coast Reserve and to the newly-created Eastern Shore Virginia National Wildlife Refuge incumbency Marshland and peaches scrubs tickets and grasslands and refuge lies at the southern tip of Virginia Eastern Shore Peninsula Prime habitat for Colonial nesting birds of many species migratory birds and wintering waterfowl. Among the world's most valuable and vulnerable ecosystem continue to be a Conservancy priority in 1985 there is National Wetlands conservation project initiated by an unprecedented 25 million dollar challenge Grant from the Richard King Mellon foundation in 1983  the Conservancy has protected thousands of Acres of critical quatix systems Across America or over the program has enabled asked for his new conservation partnership government at all levels for example our efforts to safeguard 14000 acres in California is Coachella Valley have been assured of success thanks to a combination of private fundraising land exchanges with the Bureau of Land Management direct Appropriations from Congress to the US fish and wildlife service dangerous species funding from the state of California in a unique arranged in local city government for every newly developed a car $600 will go to our Coachella Valley Preserve these medications fees are expected to generate approximately 7 seven million dollars annually for the sanctuary over the next five years The Preserves Desert Oasis sustains one of the state's largest Groves of increasingly scarce desert fan palms and it sounded Sand Dune fringe-toed lizard.  Center a public-private Endeavors undertaken around the country through the national Wetlands conservation project have enabled the Conservancy to exceed ahead of schedule at the original fundraising goal for the 55 million-dollar plus program a key Wetlands our success also has shown that we can do far more.  all Boulder adjectives expansion of our Wetlands campaign than the preservation of many more of the nation's jeopardize Aquatics.  Also undertaken with the Richard King Mellon Foundation,  the Conservancy celebrated rivers of the Deep South program formally ended on December 2nd 1985.  the states to Northwest Florida Water Management District secured with the conservancy's assistant 38000 Acres on Choctawhatchee River and 35000 Acres along the Apalachicola  from Southwest Forest Industries this protection if it was the crowning achievement of our five-year effort to safeguard hardwood bottom ones bordering numerous other river systems. All told, the program made possible the protection of more than 250,000 acres of such land, throughout the Southeast.  Along with our three national Land-saving programs enterprising stare critical area campaigns progressed in 1985 in Connecticut, Virginia, West Virginia, and New Jersey. Similar ventures were completed during the year in Maine and Maryland. Meanwhile, the $2 million Conserve North Carolina Campaign was launched-the most ambitious fund-raising drive ever undertaken in that state. At year’s end, Critical area campaigns were being initiated in Colorado and Montana. And our California Chapter was laying plans for the “wild california” program, a statewide effort to preserve through public and private cooperation- some 400 threatened specific, and natural communities identified by the state’s heritage programs. The closing days of 1985 also saw the completion of the Endangered Hawaiian Forest Bird Began in 1981 with assistance from the conservancy's national office this 3 million-dollar campaign Frost together Hawaiian landowner scientist community and Business Leaders their goal to establish and maintain a network of preserves that will ensure the survival of the islands critically imperiled Forest 4 species 19 of which are listed as endangered by the US fish and wildlife service does Legacy a strong State program at Heritage inventory add preserves covering 12500 acres and protection of habitat for 14 of Hawaii's rarest bird in the midwest the 10 million-dollar Indiana National Heritage protection campaign a model train in Denver of the Conservancy in the state to state the best that remains of Indiana's biological similar efforts in Iowa and Wisconsin State Legislature in 1985, the Wisconsin Natural Areas Match Grant Program could trip the state’s funds for purchasing critical habitats. The plan poses a challenge to the Conservancy and other members of the private sector to match, dollar for dollar, state funds up to $500,000 per year for the next two years. In Iowa, the legislature has authorized the expenditure of state funds to match private donations over the next five years of up to $2. 5 million to acquire more natural lands. This new phase of the Iowa Natural Diversity Campaign commenced in early 1986. OUR 1980 long-range planning The process also called for the creation of new protection tools. At that time, we had no registry programs, which honor citizens who have agreed to safeguard ecologically valuable lands in their ownership. Today, registry programs are active in 21 states. Of these, five were launched in 1985, in Arkansas, California, Pennsylvania, Mississippi, and South Dakota. Last year alone, 398 more sites were registered at virtually no cost to the Conservancy Through its Public Lands Protection Program initiated in August 1984, the Conservancy seeks to ensure the preservation of selected natural areas on federally held lands. These heritage identified sites arc recommended by our lands protection planners, working in ten states, for designation by the federal agency owners as areas of critical environmental concern, special interest areas, or as research natural areas, To data, the Conservancy has assisted various federal agencies particularly the bureau of land management in the West and the US Forest Service in the Midwest and Southeast in designating more than 75 such properties. In addition, Conservancy public land protection planners have proposed some 400 other sites for preservation through this method. Another goal we set in 1980 was the further greening of America through the creation of new heritage programs. At the time, they numbered 21. Implemented primarily by state governments, these conservancy-designed programs inventory and catalog a state’s rarest plant and animal species in communities of species with the element of diversity. The Conservancy uses this continuously updated information to set its nationwide protection priorities. With additions in 1985 of heritage programs in Montana, Nevada, and Wisconsin, state inventories now total 38. Moreover, regional heritage programs are in place for the Navajo Nation in the Southwest and the Tennessee Valley Authority Region in the Southeast and four private programs function in the absence of formal government contracts. While the heritage programs are rapidly becoming the foremost repositories of information on our nation’s biological and ecological resources, the Conservancy is also creating a national ecological inventory. By integrating data from all states and regions, the Conservancy is assembling an information base that will be of incalculable value in the preservation of biological diversity. UR FIVE-YEAR planning The process also targeted specific objectives for the Conservancy's International Program. In 1980, we were involved only in the Netherlands Antilles and Argentina. Today, by working with conservation colleagues abroad, the Conservancy has helped to establish projects or programs in ten Latin American countries: Colombia, Bolivia, Paraguay, Ecuador, Peru, Panama, Venezuela, Costa Rica, Mexico, and Puerto Rico. Our approach in these nations is to share our expertise with similar-minded people and institutions to assist them in preserving their countries' natural diversity. Our ultimate goal is the building of a global conservation capacity, on a country-by-country basis. International highlights for 1985: Working with four other organizations, the Conservancy raised $1.1 million to more than match a $1 million challenge grant awarded by the John D. and Catherine T. MacArthur Foundation in 1984. The endowment has made possible the acquisition and management of 7,000 acres within Costa Rica's La Zona Protectora, a tropical forest on the nation's Caribbean slope. In October, the MacArthur Foundation made another commitment to our International Program: a "first-of-its-kind" grant of $956,000 to mcnuragc the development of indigenous conservation efforts in Latin America. Meanwhile, with assistance from the Conservancy. Fundación Peruana /mira k1 Conservación de la Naturaleza fue incorporada en Peru. Ir is a private conservation organization whose objective 1s the preservation and wise use of that country's natural resources. The International Program also helped create a sun- ilar indigenous group in Panama- ANCON (Asociación Nacional para la Conservación de la Naturaleza). And offices for Colombia's Fundacion Natura, incorporated with Conservancy assistance in J 984, were opened during the year. Fully operating conservation data centers (COCs)-biological inventories patterned after state heritage programs-now exist in Costa Rica, Colombia, Peru, and Puerto Rico. (Another program in the Netherlands Antilles has many features of a CDC.) Established in 1985, Colombia's ClX • already has identified two sites needing protection in the country's rich Cauca Valley. JUST AS THE Conservancy's protection planners implement myriad methods for safeguarding natural areas, its volunteer and professional land stewards develop and apply new management techniques for the organization's 900-plus preserves. The purpose of every technique is the same: to sustain each sanctuary's rare flora and fauna and threatened natural communities. Last summer, for example, a steel and concrete gate weighing more than 30 tons was erected at the entrance of the hat hibernaculum in Hubbard's Cave, Tennessee. The barrier excludes humans but permits entry and exit for at least nine different wintering bat species, including two that are endangered. Managing a preserve to perpetuate its native species sometimes means removing other species. During 1985, Conservancy land stewards worked to rid two northwestern sanctuaries of an exotic shrub called scotch broom, while managers at our Blowing Rocks Preserve in Florida battled invading non-native trees like Brazilian pepper and Australian pine. Dealing with a few troublesome species requires innovation and-m the case of feral cattle fortitude. Early last December, Virginia Coast Reserve joined seven North Carolina cowboy to begin rounding up some 70 cows left by early residents of Hog Island. Twenty-one of the aggressive, stubborn animals, which tramp through bird-nesting sites and eat dune vegetation, were captured and herded onto a barge for an eight-mile trip to the mainland where they were conveyed to local farmers. More roundups are scheduled to remove the rest of the unwanted bovines. NEWS of The Nature Conservancy's activities spread far and wide in 1985. More than 900 newspapers in 46 states and 114 magazines ran stories about the Conservancy, with feature articles published in The Washington Post, Los Angeles Times, The Wall Street Journal, USA TODAY, The Boston Globe, Christian Science Monitor, Foundation News, Industry Week, Forbes, Sunset, Country, and Southern Living. News of our International Program also appeared in Colombian and Venezuelan newspapers. In 1985, for the first time, the Conservancy arranged for nationally distributed radio and tele v1s1 on public service announcement~. "All Things Considered" on National Public Radio aired a six-minute piece on the feral cattle roundup at our Virginia Coast Reserve. We placed stories about the Galapagos Islands (to coincide with a Jomt Conservancy/ Smithsonian/Ecuadorian effort to further protect the islands) on two national ABC.' television programs: "Nightline" and "Good Morning America." And the Conservancy's film, Garden o/ Eden, was screened on 64 public station during the year. All that we achieve each year is made possible by the unfailing and generous support of those who share our nmMon. The President's Public Service Award was created in late l 984 to recognize some of the many valued friends outside the Conservancy's immediate family of volunteers and staff who have devoted major portions of their careers to assisting the organization. In 1985, this award was presented to several public officials and private citizens across the nation. Further results for the year: By December 1985, our membership had climbed to 274,396, a net increase of nearly 5 percent over l 984. Our Katharine Ordway Associates Program, to which participants donate $1,000 or more annually to the General Fund, now boasts 34 7 members. And the corporations joining our ranks as "corporate associates'' totaled 442 at year's end. in addition to a growing number of supporters, a sure measure of our success is land saved. When we began pinpointing the goals we wished to meet by 1985, we had protected 1.6 million acres. Today, the figure has rocketed to more than 2. 5 million acres, safeguarded through the completion of 4,068 preservation projects. And again, last year, we broke all previous records by protecting 367 individual select properties ( versus J J8 in l 984 then an unprecedented achievement). As we entered 1986, the Conservancy's staff and Board of Governors had begun the critical task of setting the long-range objectives they seek to meet five years from now, a decade from now, and beyond. The 1990 goals ol our strategic plan include establishing heritage programs in all 50 states, thereby forming a national network of ecological inventories; assting in the "special use" designation of 500 sites on federal lands; expanding and completing our National Wetlands Conservation Project; securing long-term protection for our nation's most endangered species and natural communi_ties (those that arc globally imperiled or threatened); developing a national system of biological reserves; creating 20 conservation data centers in Latin America; increasing our membership to 400,000; and raising $300 million in private funds for all Conservancy programs. The goals are high; the challenges are great. But the Con· servancy's three-and-a-half decades of achievements, as well as its capacity to look ahead, make it ideally suited to meet these objectives. No government agency, no other private conservation organization is striving so systematically and so successfully to identify and protect critically threatened plant and animal life-the biological capital on which we and our descendants depend.  </t>
  </si>
  <si>
    <t xml:space="preserve"> Accabonac Harbor, Additions, Suffolk Co. (Gifts of Jean Gollay, Robert &amp; Margaret Richenburg, and estate of Samuel A. Duncan.) With easement on 34 acre and donations on 9, tidal-marsh preserve spans I 54 acres. Supports 158 bird species; nationally threatened piping plovers and rare least terns occur on town-owned parcels. Managed by South fork/Shelter Is. Chapter and Town of East Hampton. Atlantic Double Dunes, Addition, Suffolk Co. (Gift of Amagansett Beach A~n.) Easement on I acre enlarges the preserve of maritime beach, dunes, and interdunal swales to 156 acres; major rest-stop for more than ZOO migratory bird species~. South Fork/Shelter ls. Chapter manages. Boreal Heritage Preserve, Additions, Franklin Co. 3 parcels (one a 2,821-acre casement) totaling 5,886 acres extend protection of most extensive, least-disturhcd h.real wetlands are 54, 386 acres. Hosts Z nationally significant hog communities and critical wildlife habitat. Managed by Adirondack Conservancy. Cathead Mountain, Hamilton Co, (C,ifr of Earl M. Bucci.) 39 acre, cooperatively acquired with state. NY Dept. of Environmental Conservation ( DEC) manage~. Dwarf Pine Barrens, Additions, Suffolk Co. (Gifts of North Fork Bank &amp; Trust Co., Ellen R. Caswell, Frank, Jr., &amp; Maria R. Gr.iusso, and estate of Herbert Bcllnngcr.) 56 parcels totaling 119 anes expand to more than 600 acres. One of 3 such sire, 111 world: dwarf pmc plains, habitat for threatened northern harriers and rare breeding huck moth5. Suffolk C,, and on11 Is. Chapter management. Long Pond Greenbelt Pre11erve, Suffolk Co. 11 a.:res. Mianus River Gorge, Addition, Westchester Co. (Gifts of Lucia Faithfull Bonsal, Anne H. French, William B11· Hubbell, Jr., John P. Hub Cll, Mrs. William B. Hubble • and James Todd, Jr.) 30 acres in 4 tracts hiring oldest Conservancy project to 440 acres. Features Z0-acre scan of virgin hemlocks, waterfall, and trail system. The Preservation committee manages. Northwest Harbor (Grace Estate), Suffolk Co. Easement on 514 acres protects coastal plain pond shore community (hosting 5 rare plant species) and adjacent bufferland of upland oak hickory woods. South For Shelter Is. Chapter monitors. L. I. Critical Areas Campaign project. Overlook Wetland, Dutchess Co. (Gift of Albert Jolis} 135 acres of open wetland, wooded wetland, wet me~ • ow, and upland fields. Supports Blanding's turtle, threatened in state. Lower Hudson Chapter manages. Paul Smith's College, Franklin Co. Assist to state in securing 3,228 acres (including 552-acre casement) on portions of 6 pond and lake shorelines. Managed by NY DEC. Thousand Acre Swamp, ADditions, Monroe Co. z parcels totaling 60 acres extend preserve to 297 acres. Managed by Western NY Chapter's Thousand . Acre Swamp Committee, preserve supports some 50 wildlife species and more than 500 plant species from 80 families. Valcour Island, Addition, Clinton Co. Assist to s_rare in acquiring 15 acre~last privately owned site on island. Habitat for at least 7 plants rare in state. Conservancy Protected acreage stands at 145. NY DEC manages. West Branch Nature Preserve, Addition, Delaware Cof (Gift of Dr. Charles Jones.) Mixed hardwood forest of old-growth white pine, hemlock, beech, red maple{ white and red oak boasts only known state occurrence of threadfoot. 7 acres bring total preserve acreage to 453. Managed by Eastern NY Chapter. Zipfeldburg Bog Preserve, Addition, Dutchess Co: Z i acres increase preserve of acidic sphagnum bog, mixed hardwood/hemlock swamp, and uncommon plants to 58  </t>
  </si>
  <si>
    <t>Bantam River Preserve, Addition, Town of Litchfield. (Gift of Jane &amp; Bruce Schnitzer.) Conservation casement on 9 acres (latest in series of easements granted to Conservancy) protection of Bantam River watershed of 141 acres. Chapter monitors. Beeslack Pond Preserve, Addition, Village of Lakeville. (Gift of Martha Briscoe.) 28 acres enlarge preserve acreage to 131. One of the state's calcareous hasin fens--community endangered in CT--embraces 15 plants rare in the state. Chapter manages. • Benton Hill Fen, Addition, Town of Sharon. Diverse calcareous wetland harboring 6 species rare in my state. 6- acre parcel brings preserve acreage to 39. Managed by chapter. • Burnham Brook Preserve, Additions, Town of East Haddam. (Includes gifts of Dick &amp; Esther Goodw_in.) Features wooded vernal pool, red maple swamp, portums of 2 unpolluted streams, and haven for I 53 species. 35 acres in 2 parcels and donations on I 53 extend sanctuary to 41 5 acres. Chapter manage~. • Chapman's Pond, Addition, Town of East Haddam. (Includes a 5-acre gift of Mr. &amp; Mrs. Peter Paris.) 2 5 acres m 2 parcels increase preserve harboring 2 plants Conn. and more than 250 wildlife species to 326 acR-s. Managed by chapter and East Haddam Land Trust. • John R. Eustis Preserve, Town of Ridgefield. (Gift of Edwina Eustis Dick and John N. Eustis.) 33 acre~ support a variety of fems and wild flowers. The Land Conservancy of Ridgefield, Inc., owns and manages. Falkner Island Town of Guilford. Assist to U.S. Fish &amp; Wildlife Service m securing 5 acres from U.S. Coast guard for CT Coastal National Wildlife Refuge. Island hosts state's only breeding population of roseate tern. • Great Island Marsh Preserve, Additions, Town of Old Lyme. (Gifts of Adela S. Bartholomew and Philip P. Johnston.) 2 undivided interests ( totaling 61 percent) in 32 acre further safeguard saltwater tidal marsh. Chapter manages 4 3-acre preserves. • Gregg Property, Addition, Town of Wilton. (Gift of Janet K. Gregg-Howell.) 52 acre extending preserve of oak-hickory forest to 74 acre. Owned and managed by Wilton Land Trust. Hammonasset State Park, Town of Madison. Assist to CT Dept. of Environmental Protection in desginating 402 acre of salt marsh upland habitats and coastal harrier hcach as natural area preserve. Managed by Dept. • Lord's Cove, Addition, Town of Lyme. (Gift of Rich upland cheech and hemlock association. Preserve commit• rec manages. Moore Brook Watershed, Additions, Town of Salisbury. (Gifts of Zenas Block, Mr. &amp; Mrs. Johann Brinckmann, Mr. &amp; Mrs. George Rosenfeld, and Rohcrt Tapscott.) Easements on 43 acres enlarge the preserve of wetland communities to 25 I acres. Calcareous fen and calcareous seepage swamp host at least IO rare plant species. Monitored by chapter &amp; The Salisbury Association. • Quiddity Preserve, Addition, Town of Bethany. (Gift of Robert N. Schmalz.) Less than I acre of mixed hardwell springs preserve total to I Z acres. Managed by chapter. Rock Spring Wildlife Refuge, Addition, Town of Scotland. (Gift from estate of David 0. Shoemaker.) 7 acres tract scenic viewpoint overlooking rest of 444-acre refuge. Chapter manages. Sheffield Island, City of Norwalk. 4 7 acres acquired for U.S. Fish &amp; Wildlife Service for inclusion in CT Coastal National Wildlife Refuge. Noted for hirE-nesting habitat, Sheffield lies within Norwalk ls. Archipelago.</t>
  </si>
  <si>
    <t xml:space="preserve">Agassiz Dunes, Addition, Norman &amp; Polk Cos. 30 acres extend the preserve of classic oak savannah (threatened in Minn.) to 44 7 acres. Harbors populations of 3 plant Species endangered or threatened in state. Chapter man· ages. Anderson Lake Preserve, Addition, Lincoln Co. 103 acres in 2 parcels bring an area containing drained lakebed (to be restored) to 470 acres. Will serve as a migratory waterfowl habitat. To be transferred to MN Dept. of Natural Resources (DNR). Bjerketvedt Slough, Otter Tail Qi. 15 acres of black- soil prairie ( threatened in state). Lies in wetland-dotted moraine--important waterfowl nesting area. Will be conveyed to the U.S. Fish &amp; Wildlife Service. • Black Dog Nature Preserve, Additions, D.ikota Co. With 2 parcels totaling 50 acres, the preserve embraces 100 acres of rare calcareous fens and mesic black-soil prairies. I fen harbors 3 plant species threatened in the state. Managed by DNR. • Bluestem Prairie, Additions, Clay Co. 560 acres in 2 parcels extend tallgrass prairie preserve to 1920 acres: habitat for 4 animal species of special concern or threatened in state. Chapter manages. • Paul Bunyan Savanna, Crow Wing Co. 100-acres sustain a jack pine sand savannah (imperiled in state). Managed by chapter and Paul Buny-.in Arboretum. Crawford Woods, Wright Co. 120 acres acquired in concert with DNR. Embraces diverse examples of maple/ basswood forest, part of Big Woods ecosystem. Managed as a scientific and natural area. Expandere Prairie, Cottonwood Q,. 2 parcels totaling 116 acres of outstanding mesic wetland prairie enlarge state's 600-acre Expandere Wildlife Management Area. Haven for nesting ducks. Managed by DNR. • Florida Creek Slough, Lac Qui Parle Co. 80 acres in 3 parcels: wet prairie (threatened in state) and bottomland Florida Creek providing haven for wildlife and nesting and for wood ducks. Will be conveyed to U.S. Fish &amp; Wildl,k Service. • Glacial Lakes, Pope Co. 270 acres of glacial till hill prairie supporting milk vetch (community and species or threatened in state). State will manage. • Lac Qui Parle Prairie, Addition, Lac Qui Parle Co. 1,487 acres. (See page 19). • Lake Alexander, Addition, Morrison Co. Easement on 182 acres of bufferland brings the preserve's acreage to 1,459. Bears series of kettle-hole lakes and marshes. Managed by chapter. McCarthy Lake, Wabasha Co. 80 acres embrace complex of alluvial sand prairie (threatened in state) a~d marsh habitat; supports 1 animal and 3 plant spec1: threatened in state. Will be conveyed to MN DNR. Prairie Marshes, Big Stone Co. 76 acres of black-soil prairie (threatened in state) in prairie pothole region: ideal waterfowl nesting habitat. Will be transferred to the U.S. Fish &amp; Wildlife Service. • Regal Meadows, Addition, Kandiyohi Co. 40-acre r;;ccl brings total acreage to 185: undulating fen- 1 e prairie flanked by cattail marshes. Managed by chapter. • Shetek Slough, Murray Co. Assist to state in acquiring key 72-acre inholding for Shetek Wildlife Management Area. Upland and marsh habitats serve as duck-ne 5nng cover. Transferred to MN DNR. • Sugar Loaf Landing, Cook Co. (Gift of Consolidated Paper, Inc.) 64 acres of shoreline and harbor on L~ke Superior and upland of aspen and birch; will pnwide public access to lake. Will be conveyed to MN DNR.  </t>
  </si>
  <si>
    <t xml:space="preserve">Amargosa River Canyon Preserve, Additionally, (Inyo Co. 15 acres expand holdings to 160 acre, or projected 1,000-acre preserve. Features Death Valley perennial de\ Ctt pool community (globally endangered)-habitat for Amargosa pupfish (endangered in the state) and nationally endangered Amargosa vole. Managed by the field office. • Baldwin Lake, Additions, San Bernardino Co. (Includes 31-acre gift of Kenneth &amp; Eunice Lundberg.) 439 acres in 2 tracts enlarge preserve embracing "pebble plain"-jeopardized ecosystem supporting 14 rare and endangered plant species--to 663 acres. Managed by the field office. Coachella Valley Preserve, Additions, Riverside Co. 7 parcels totaling 8,606 acres bring desert oasis to preserve to I0, 999 acres. Features increasingly scarce desert fan palms and habitat for nationally threatened Coachella Valley fringe-toed lizards. Managed by field office, BLM, U.S. Fish &amp; Wildlife, and CA Dept. of Fish &amp; Game. • Cosumnes River, Additions, Sacramento Co. With 3 tracts totaling 326 acres, the sanctuary stands at 41 I acre~. Hosts superb remnants of native riparian oak forest. Managed by the field office. • Creosote Clone, San Bernardino Co. Acquired with help of Calif. Garden Clubs and Calif. Native Plant Society, 17 acres boast "King Clone". stand of creosote bushes that may be world's oldest living organism. Managed by field office. Desert Tortoise Preserve, Addition, Kem Co. Rich creosote scrub plant community, habitat for state-protected desert tortoise. 10 acres extend sanctuary acreage to 1550. Managed by Desert Tortoise Preserve Comm. Elkhorn Slough, Addition, Monterey Co. (Gift of Bernice Porter and Diane Cooley.) Coastal salt marsh hostin_g Calif. lc~st tern, brown pelican, and Calif. clapper rail (all naturally endangered). 94-acre conservation easement secured with CA Wildlife Conservation Board brings preserve to I, 165 acres. Managed by Board and field office. Emerson Wildlife Sanctuary, Addition, Riverside Co. 70 acre, extending preserve ( undisturbed high desert chaparral to 200 acres. Managed by field office. Flying M Ranch, Addition, Merced Co. (Gift of John Myers.) With 1,280-acre conservation casement, preserve totals 2,400 acres: rare vernal pools and 3 plant species, under review for federal protection. Monitored by professional land steward. • Jepson Prairie, Addition, Solano Preserve embraces rare ecosytems an harbors federally listed  solano grass. Managed by field office. Kern Lake Preserve, Tulare Co. Lease on 83 acres from protectors Gator Pond, globally imperiled Bakersfiled saltbush, national endangered alkali bird’s beak, and 3 rare plant communities. Conservancy land steward manages. Kern River preserve. Additional, Kern Co. 221 acers gained though land exchange enlarge preserve of cottonwood/willow riparian forest to 1127 acres. Draws more than 150 bird species, including 2 endangered in states. McGinty Mountain. 603 acres. Pugmy Forest. Additiona 30 acres bring protection for Medicimo pygmy cypress forest community to 40 acres. Managed by field office. Webb Tract 285 acres of freshwater marsh in Sacramento River delta jointly acquired with state’s Wildlife Conservation board. Will be transferred to CA fish and game. </t>
  </si>
  <si>
    <t xml:space="preserve">Biscayne Bay, Addition, Dade Co. (Gift of National Bulk Carriers.) 902 acres enlarge preserve enhancing intertidal mangrove swamp, salt marsh, and upland savanna to 1,419 acres. Managed in part by National Park Service, m part by l}Jde Co. park system. Charles Deering Hammock, Dade Co. Assist to Dade Co. and state in acquiring 359 acres; includes JOO acres of endangered West Indian tropical hammock. Also boasts FL Atala butterfly (imperiled in srate). Managed by Metro-Dade Co. Dept. of Parks &amp; Recreation. Crocodile Lake National Wildlife Refuge, Addition, Monroe Co. Assist to U.S. Fish &amp; Wildlife Service m aquaman 50 acres expands federal refuge to 2,294 acre: habitat for nationally endangered American crocodiles. East Spruce Creek, Volusia Co. 6 IO acres bear high forested bluffs, hammock, estuarine marsh, and J. 5-mile tract of estuarine Spruce Creek. Acquired with state, Ponce Jc Let Me Port Authority, Volusia County, and cities of Pon Orange, New Smyrna, South L}Jtpm1, l}Daytona Beach Shores, and Daytona Beach. Managed by state. Hobe Sound National Wildlife Refuge, Addition, Mar till Co. I -acre parcel hrin11, total oil Conservancy Acquired acreage to 666. Site within hounds of refuge and adjacent to arc., harboring Asimina . Managed by U.S. Fish &amp; Wildlife Service. L~n_gboat Key~Binnacle Point, Addition, Manatee Co. (Gitt of Yale Html Estates.) 9 acres extend protected to 25 acre salt-marsh in urban area. Will be managed by Town of Lng Hotkey. Panhandle Rivers, Bay, Gulf, Liberty, Walton, &amp; Washington Cos. Assist to Northwest FL Water Mgmt. Dist. in securing 38,000 acres on Choctawhatchee River and 35,000 acres along Apalachicola from Southwest Forest Industries. Hardwood bottomlands. • Saddle Blanket Lakes, Polk Co. 77 11cres--part of one of largest and best sites of Lake Wales Ridge scrub type and associated endemic flora and fauna. Hosts 16 plants and animals of special concern, including Imperiled gopher tortoise. Chapter manages. Santa Fe River Preserve, Suwannee Co. (Gift of Arthur &amp; Helen Ratcliffl'.) 111 acres of xeric/mesic hammock (gopher tortoise habitat) and floodplain swamp. Chapter manages. Suwannee River Project, Additions, Levy, Column~a, &amp; Suwannee Cos. (Includes 350-acre gift of Kerr-Mcgee Corp.) I, 327 acres bring protected acreage along river 13,744; embraces 10 community types ranging from wetlands to xeric hammock. Includes Peacock Springs--nation's longest mapped underwater cave sys• tem. 737 acres transferred to state; gift and 240 acres at spring will be conveyed to the state. Tiger Creek, Additions, Polk Co. (Partial gift of 1,068 acres and full gift of 2 31 acres from Alico, Inc.) ~ spoiled blackwater stream; uplands support scru . vanishing natural community hosting rare and endemic plant species. 4,227-acre preserve managed by chapter and the American Foundation.  </t>
  </si>
  <si>
    <t xml:space="preserve">Alligator River, Hyde Co. 5,926 acre, of wetlands embracing 7 miles of estuarine shoreline, freshwater marshes, "pocosins'' (evergreen-shrub bogs), and nonalluvial swamp forests. Extends protection over the river system dominated by the I 18,000-acre Alligator River National Wildlife Refuge -a 1984 Conservancy project. •Antioch Bay, Addition, Hoke Co. Undisturbed Carolina Bay is 1 of 2 known state locations for Buykin's lobelia (globally endangered plant) and sarvis holly (endangered in state). Management agreement on 7 acres brings Conservancy Mrs. William H. Linkins, Jr.) 82 acres of coastal plain Alluvial swamp forest along the floodplain of Conaby Creek-tributary to Roanoke River. Will be transferred to Martin Community College. Figure Eight Marsh, New Hanover Co. (Gift of Champion McDowell Davis Charitable Foundation.) 783 acres of pristine intertidal salt marsh (threatened community)- primary nursery for fish and shelfish. Will be transferred to Northeast New Hanover Conservancy. Lanier Quarry Savanna, Pender Co. 37 acres protect longleaf pine savannah hosting 2 globally endangered plant species: Cooley's meadowrue and Carolina grass of pammssus. Managed by chapter. Nags Head Woods, Addition, Dare Co. 6 acres extend protection of maritime forest preserve lodged among Outer Bank's back barrier dunes to 646 acres. National natural landmark managed by professional Conservancy land stewards. Newport River Marsh, Carteret Co. (Gift of Frederick Willetts, Jr.) 5 31 acres embrace Spartioa salt marsh. in of primary nursery for fin- and ~shellfish as well as habitat for numerous waterfowl and wading bird Chapter manages. species. Oak Savannah Bay, Robeson Cu. 39 acres in 2 tracts support cypress savannah Carolina B·w, endangered in state. Chapter manages. Roanoke River Project, Additions Halifax and Bertie Cos. 10,417 acres. (See page 23.) • Southwest Ri~ge, Pender Co. (Includes gifts of Mr. &amp; Mrs. Ferehce Sledge.) Donations of 150 acres and half undivided interest in 90 acres--as well as assist to state in securing (through land exchange) other half interest in 90-acre tract and additional 800 acres--protect 950 acres. Boat longleaf pine/wiregrass savanna harboring federally listed red-cockaded woodpecker and endemic rough-leaf loosetrife (globally endangered plant species). Will be managed by NC Wildlife Resources Commission. Stone Mountain State Park, Addition, Wilkes and Allegheny Cos. (Gift of R. Philip Hanes.) 1/3 undivided intere~ t in 304 acres of upland mesic mixed deciduous forest hri,!lgs_protected ac~wage to 11,589. Will be conveyed to NC Div. of Parks &amp; Recreation.  </t>
  </si>
  <si>
    <t xml:space="preserve">Big Darby Creek Preserve, Pickaway Co. 46 acres safeguard corridor of riparian vegetation along (Inc of Ohio's biologically diverse streams (home to scioto madtom, nationally endangered fish). Also embraces habitat for several mollusks of national significance and 3 fish listed as endangered in state. Managed by chapter. Cedar Falls/Marian Becker Preserve, Additions, Adams Co. 234 acres in 2 tract brings preserve total to 264 acres. Suppots best occurrence of arborvitae/mixed wood forest community in Ohio; hosts 8 imperiled plant species. Chapter manages. Edge of Appalachia Preserve System, Additions Adams Co. System of 8 contiguous sanctuaries harbor several uncommon plant community and a multitude of rare species; owned and managed 111 part by Cunbervan, y, 111 part by Cincau Museum of Natural Hi~tory. Addition~ to Lynx Prairie ( 30 acres) and Ahner Hollow ( 164 at res) extend system to almost 6,000 acres. Flatiron Bog, Portage Co. One One of Ohio's finest acid bofs complete with at least 15 rare plants and 2 plant communities endangered in the states. 77 acres encompasses one community – a tamarack hardwood bog. Managed by gield office. Gilmore Pond Preserve, Burler Co. (Gift of Standen Corp.) 7 acre first parcel for wetland preserve. Will be managed by Oilmort Ponds Association. Hanging Prairie, Addition, Adam Co. 158-acre parcel, key link in protection sprawling and diverse 9 mile-long Edge of Appalachia Preserve System 20 acre, of mixed mesophytic forest along Little Miami i--designated scenic river-will be transferred to Little Miami, Inc. Morgan Swamp, Ashtahula Co. 1,000 acre wetland complex whose diverse natural communities provide important wildlife habitat and supports some 2 dozen rare plant species. Chapter manages 350-acre tract here. Pickerington Pond, Additions, Franklin Co. 56 acres in 3 tracts secure one of the last parcels within wetland and bring preserve acreage to 413. Owned and managed by Columbus &amp; Franklin Co. Metropolitan Park District. Schwamberger Prairie/Kitty Todd Preserve, Addition, Lucas Co. 2 parcels totaling 7 acres extend protection for Ohio's finest remaining oak savanna to 101 acres. Harbors 39 plant species threatened or endangered in state. Chapter manages. The Wilderness, Addition, Adams Co. (Gift of Dr. &amp; Mrs. Richard M. Durrell.) 28 acres (primarily mixed mesophytic forest) provide buffer for 628-acre preserve. Owned and managed by Cincinnati Museum of Natural History within Edge of Appalachia Preserve  </t>
  </si>
  <si>
    <t xml:space="preserve">Baraboo Floodplain Forest, Columbia Co. (Gift of Thomas Ralston.) 26 acres host rare sedge species and quality floodplain forest along Baraboo River. Capter manages. Baraboo Hills Project/Baxter's Hollow: R.D. and Linda Peters Nature Reserve, Additions, Sauk County. } includes gifts of Harold Giese, Patricia M. Luberg, and John C. Stedman.) 10 tracts totaling 420 acres enhance Protection for Otter Creek's watershed-only undeveloped one in southern Wisconsin. and for set of essential springs. Chapter manages 2617-acre preserve. Bass Lake Preserve, Addition, Iron Co. (Anonymous gift.) 40-acre tract enlarges preserve to 290 acres. Embraces northern wilderness lake, mesic forests, swamp conifers, and open hog. Managed by donor. Chiwaukee Prairie Additions, Kenosha Co. 4 tracks totaling 1 acre increase Conservancy holdings; on outstanding stretch of wet-mesic prairie to 147 acres; additional natural landmark haboring more than 400 native plants on Lake Michigan coast. Managed by chapter with Univ. of Wisc.-Parkside and WI Scientific reas Program. Preserve, Addition 27 acres (both threatened tlon of southern sedge meadow to 219 acres. Habitat for 3 threatened Chapter manages. 30 acres supporting oak Alexander. 10-year lease on 4 rare plants and high (endangered in state dry prairie. Managed by chapter 40 acres exTelfer and Curtis B. &amp; Roxann • tend preserve to 681 acres--one of only 2 estuaries in Grear Lakes proposed for inclusion in national estuarine sanctuary system. Takes in portions of river's spring-fed headwaters and 12 natural communities ( 4 endangered or threatened). Managed by chapter. Pickeral Lake Fen, Walworth Co. (Gift of Gerald &amp; Signe Emmerich.) 18 acres (including easement on 7) boast calcareous fen supporting 2 plants threatened in srntc--beaked spikerush and northern kittentails. Chapter manages. • Porcupine Lake Wilderness, Bayfield Co. Assist to U.S. Forest Service in acquiring 4 acres for inclusion in Porcupine Lake Wilderness. Rowan Creek Fishery Area, Columbia Co. Acquired at request of WI Dept. of Natural Resources (DNR), 128 acres encompass I /2-mile of creek flowing through marsh of emergent aquatic plants. WI DNR manages. Upper North Fork Flambeau River, Iron, Ashland, &amp; Rusk Cos. 1,061 acres acquired in bargain sale from Owens-Illinois. Wann-water sull'arno wending through North Woods forest edged by one of state's finest lx,rcal forests. Habitat for lake sturgeon (candidate for federal protection), half eagles, and ospreys. Will he be transferred to WI DNR.  </t>
  </si>
  <si>
    <t xml:space="preserve">Colonial Point, Cheboygan Co. Z3-acre portion of one of finest old-growth northern hardwood forests in lower Mich. Will he be managed by Little Traverse Conservancy and Univ. of Mich. Biological Station. Dayton Wet Prairie, Addition, Berrien Co. 20 acres bring protection for one of state's best fens to 40 acres, Hosts 4 plant species then: attended in state. Managed by field office and preserve stewardship committee. Dickinson Island, St. Clair Cu. (Gift of Marguerite Braekevelt.) 12 acre in one of best examples of lakeplain oak openings and Great Lakes marsh in the state. Part of habitat for prairie fringed orchid (endangered in state), Will be transferred to Ml Dept. of Natural Resources (DNR). Grand Mere Lakes and Dunes, Berrien Co. Varied natu• rnl Communities include 4 considered threatened in state: open dunes, dry LJak forest, dry-mesic 0.1k foreSt, and calcareous, wet mesic prairie. 540 acres in 3 parcels will be conveyed to DNR. Grass Bay, Additions, Cheboygan Cu. (Includes 7-acre gift of Joseph &amp; Jean Kennicott.) 2 tract, totaling 148 acres extend preserve hosting ml&gt;re than 300 vascular plant species, to 397 acres; boasts 2 Great Lakes endemics under review for federal listing and 25 orchids. The Preservation stewardship committee manages. Horseshoe Harbor, Addition, Keweenaw Co. (Gift of Mary MacDonald). 60 acres hosting large stands of butterwort, threatened in state, bring preserve acreage,:e to 275. Chapter manage,. Jenny Woods, Calhoun Co. ((Mt of Mr. &amp; Mrs. Richard A. Jones.) I 21 acres: swamp forest and shrub swamp surround pockets of o_ld-growth black, red, and white oak forest -threatened my stare. Managed by chapter.   Or~-.lda_ Sand Prairie, Newaygo Co. 80-acre dry sand prairie, imperiled in state, bears closest resemblance to western dry prairies of any Ml grassland type. Chapter manages. Piney Ridge, Additions, Mason Co. (Gifts of Mr. &amp; Mrs. David Freeborn and Genevieve Keebler.) 5 acres in 2 parcels bring total of donated tracts to 18 acres---part of Big Sable Dunes, one of nation's best freshwater inter• dunal wetlands and open dunes. Will be transferred to DNR. Skegemog Lake Wildlife Area, Additions, Kalkaska Co. 5 parcels totaling 191 acres bring protected land here to 2,321 acres: expanse of swamp and marsh with fragile bog. Managed by DNR.  </t>
  </si>
  <si>
    <t xml:space="preserve">Carnehs Mill, Crawford Co 25 acres of high quality old growth forest on steep sandstone terraces overlooking little Blue River. Chapter managers. , 1n11,111 Lake Wetlands, AJJition, Kosciusko Co. 50- acre pared brings protection for outstanding wetland to 146 acres. Supports 2 plant communities and 1 plant species endangered or rare in state. IN Dept. of Natural Resources (DNR) manages. Green's Bluff Preserve, Owen Co. 100 acres safeguard relict forest community of native hemlock trees and 1 of only 2 known IN populations of mountain spleenwort. managed by chapter. Hall Woods, Putnam County. (includes 54-acre gift of Ruth Hall family.) 2 tracts totaling 94 acres feature high- quality mixed mesophytic forest community. Managed chapter and DNR. Hitz-Rhodehamel Woods, Brown Co. (Gift of Eveline RlmJehamel.) I 00-acre forestland harbor / in state. Chapter manages. Ivanhoe Dunc and Swale, AdJitiom, Lake Co. Globally threatened inland June and swale community hosts plains pocket gopher and paper birch--both rare in white. parcels totaling 5 acres bring preserve to 15 acres. Chapter managed. • Kankakee Fen, St. Joseph Co. 7 acres embrace natural fen community and buffer zone; harhor several rare or endangered plants. Chapter manages. Lookout Point Gravel Hill Prairie, Tippecanoe Co. ( of Watland Farms, Inc.) Fragile gravel hill prairie 12 stare-protected plant species, managed by chapter. Olin Lake Nature Preserve, AdJirion, Grnnge Co. Final 64-acre parcel clinches protection for lnJiana's largest undeveloped lakeshore; hosts 2 plant species, threatened in state. Lake's water, support cisco, fish endangered in state. Project managed by DNR. Port Oak Barrens Preserve, Spencer Co. 120 acres. (Seepajte 16.) Three Way Sedge Sinkhole Swamp,sink hole pond, endangered in state,and 2 endangered plants. Chapter manages. Whip-poor-will Woods, Addimm, Brown Co. (Oiir ol Jean Vietor,) HO acre, enlarge chestnut oak/beech forest preserve to 480 acres. Gabitat for Istoria verticillata threated in state. DNR and chapter manage.   </t>
  </si>
  <si>
    <t xml:space="preserve">MARYLAND Bridgetown Ponds, Caroline Co. Acquired for state, 134 acres support globally endangered vernal pond ecosystem-home for breeding tiger salamanders, endangered in state. MD Dept. of Natural Resources (DNR) manages. Charlestown Sites, Cecil Co. Assist to Town of Charlestown and MD Environmental Trust in securing easments on 5 acres in 3 parcels. Fresh intertidal beach and intermittent fringe marsh--habitat for 2 rare, endemic plant taxa. Monitored by Trust. Crabtree Cave, Garrett Co. Maryland's longest cave and most significant for invertebrates, including 2 endangered: Franzs cave amphipod and Franz's cave isopod. 48 acres managed by chapter. Eaton Pond, Caroline Co. (Gift of Mr. &amp;. Mrs. Thoma, H. Eaton.) 171 acres embrace oak-pine woods and rare 3-acre Delmarva Bay hosting globally imperiled plants. Managed by chapter. Eaton Wetlands/Baltimore Comer, Addition, Caroline: (5 parcels totaling 97 acres, extend the preserve to 300 acres. Embraces 18 Delmarva bays supporting unique plum communme, and rare species. Chapter manages. Hammel Glade, Addition., Garrett Co. 56 Hawango Creek, Addition, Worcester Co. With 95 acres, holdings span 2,461 acres: bald cypress/sweetgum swamp harboring dozens of rare species and natural communities. Managed by the preservation stewardship committee. Selinger Marsh Preserve, Allegany Co. (Gift of Rahbi &amp; Mn. Max Selinger.) 85 acre, encompass freshwater wetland boasting fringe-tipped gentian (endangered in state). Managed by the field office. Soldier's Delight North, Baltimore Co. Cooperative fort with state in acquiring 34 acres--buffer to Soldier 5 Delight serpentine barrens, a globally endangered community. DNR manages. Susquehanna Serpentine Barrens. 33 acres protect of Maryland's 3 remaining quality serpentine barrens, Supports northern dropseed (endangered in state) and foamflower (rare in state). Chapter manages. MASSACHUSETTS Mashpee Pine Barrens, Barnstable Co. 65 acres. (See pal{e 18.) • Palmer River, Bristol Cu. (Gift of Mary Baker Bixby Hunt.) Easement on 35 acres of open farmland and floodplain forest jointly secured with Town of Rehoboth  </t>
  </si>
  <si>
    <t xml:space="preserve">Clarksville Island, Addition, Calhoun Co. Mississippi River island attracts great egrets ( endangered in state), wintering bald eagles, and more than 100 nesting bird species. 42 acres on an adjacent isle extend the complex to 860 acres. Jointly acquired by IL and MO Chapters. County Line Prairie, Lee Co. Acquired for state, 15 acres include 10 acres of high quality sand prairie. IL Dept. of Conservation will manage. Elizabeth Lake Marsh, Addition, McHenry Co. Wetland on lake's shore bearing bog, fen, ptmd and perennial stream communities, and calcareous peat mat; harbors several plant species endangered in state. 60 acres enlarges the preserve to 185 acres. Owned and managed by McHenry Co. Conservation District. Ellison Creek Prairie, Henderson Co. (Gift of John Brook.) 40 acres for a projected 240-acre preserve that will protect about half of the last sand prairie in the Mississippi River section of Illinois. Chapter manages. Gibbons Creek Barren, Pope Co. 200 acres support endangered barren community. Chapter manages. Hanover Bluff, JoDaviess Co. (Lark/Lewis gift of James Lewis.) 30 acres include 2 acres of high quality sand prairie. Will be transferred to the state. Lower Cache River Preserve, Addition, Puh1ski Co. Expanse of swamps and sloughs supports bald cypress tree~ and tupelos, a "national record tree," and 3 plant species endangered in the state. 85 acres gained through partial land exchange bring the preserve to 452 acres. Managed by Conservancy land steward. Round Pond Preserve, Pope Co. 180 acres. (See page 15.) Steyermark Property, Lake Co. (Gift of Julian Steyermar~.) Less t_han 1 acre of mixed me~ic hardwood forest in midst of highly developed area. Will be transferred t Citizens for Conservation. 0  </t>
  </si>
  <si>
    <t xml:space="preserve">Carnp Cronin, Washington Co. Assist to RI Dept. of Environmental Management (DEM)-through a grant from The Champlin Foundations--in protecting 28 acres of coastal shrub headland. Contains 2 small kettlehole ponds, habitat for migrating songbirds. Dickens/Lewis Farm, Additions, Washington Co. (Includes 28,acre gift of William Lewis and 9-acre tract acquired with support of Kresge Foundation.) J parcels totaling 56 acres adjoining Rodman's Hollow (see below) bring protected acreage to 256: grassland refuge for rare birds, including barn owls, northern harriers, upland sandpipers, and grasshopper sparrows. Managed by field office, RI Audubon, and Block ls. Conservancy. Martin Preserve, Washington Co. (Gift of William T. &amp; Lucy 0. Martin.) 10-acre grassland on west side of Block ls., near Dickens/Lewis farm preserve. Cooperative project with Block Is. Conservancy, which will own and manage site. Matunuck Hills Ponds, Washington Co. (Gifts of Frederick Lippitt, Mansfield D. Sprague, and the late Virginia Kittredge.) 3 tracts totaling 67 acres boast frontage on l kettlehole ponds: habitat for 9 regionally r,m: plant spl'Clt's and is candidate for federal protection. Managed by field office. Prudence Island, Addition, Newport Co. Assist to RI DEM (with grant from The Champlin Foundation) acquiring 8 acres, on Prudence ls. for Bay Is. State Park in Narragansett Bay-nation's first national estuarine sanctuary Conservancy-protected acreage totals 678. Rodman's Hollow, Washington Co. 114 acre's adjoining Dicken&amp;'Lcwis Farm; nesting habitat fur rare northern harriers and hunting grounds for migrant raptors. Also supports nationally significant busy rockrose. Managed by field office, state, and Town of New Shoreham. •  </t>
  </si>
  <si>
    <t xml:space="preserve">Bald Hill Preserve, Thurston Co. Acquired from Weyerhaeuser Co. through complex 3-parry land exchange, I 84 acres harbor old-growth forest, grass "balds," and giant trillium (threatened in state). Conveyed to WA Dept. of Natural Resource~ (DNR) fordedication as state natural area preserve; managed by WA Natural Heritage Program. Barker Mountain Preserve, Addition, Okanogan Co. With a 100-acre parcel, protection for mosaics of native grasslands and ponderosa pine/Douglas fir coniferous forest stands at 140 acres. Hosts 3 plant communities endangered or threatened in state. Managed by field office. Carlisle Bog, Addition, Grays Harbor Co. Bldg with open ponds linked by narrow channels supports 2 rare plant species-swamp sandwort (candidate for federal protection) and Menzies bumet-as well as a fish endemic to Olympic Peninsula. With SO-acre m1ct, preserve totals 310 acres. Managed by WA DNR as natural area preserve. Davis Canyon, Addition, Okanogan Co. 40 acres secured from BLM expand preserve to 255 acres. Boasts state's best known remnant of bitterbrush/idaho fescue Plant community type. Jointly managed by field office an WA DNR. Okanogan Co. 61 acres support 2 bl threatened grassland associations: antelope bitterbrush/ bunch wheatgrass and smooth sumac/bluebunch wheatgrass. Will be transferred to WA DNR to manage as natural area preserve. Skagit River, Skagit Co. (Gift of Daniel Rasar.) I 28 acres of river frontage will be transferred to WA State Parks and Recreation Commission for management as a new state park.  </t>
  </si>
  <si>
    <t xml:space="preserve">TENNESSEE Aetna Mountain Slope8, Marion a,. (Gift of Bowater Southern Pa Co comm . . per ·) II00 acres support 3 fine forest communities: chestnut oak/mixed oak/hickory mixed mesophytic, and white oak/mixed hardwoods. Harbors 2 plants under review for federal protection. Managed by the field office. Chickasaw N . I W Bhootatma wildlife Refuge (Anderson-Tully floods, Lauderdale Co. 5,832 acres of seasonally some 125 bottomland hardwoods--wintering habitat for 125000 ducks and geese and primary nesting site (threatened in state). Transferred to &amp; Wildlife Service to create refuge. 273 acres host globally endangered Souther Cumberland rosinweed, a plant endemic to the South Cumberland Plateau. Conveyed to TN Dept. of Conservation conservation (DOC) for management as natural lower national Wildlife Refuge, Addition, and 127 acres bring Conservancy-protected to 772 acres. Habitat for Mississippi kite and &amp; overwintering waterfowl. Will be conveyed to U.S. Fish Wildlife Service. Lake Addition, Lake Co. 23-acre tract for Reelfoot National Wildlife Refuge; will be the site of the Visitors center. Conservancy-protected acreage. Will be transferred to TN Wildlife Resources Rency. Tennessee River Gorge Gorge, Additions, Hamilton and Mario Cos cooperative management agreements with 4 tracts totaling 4,525 acres bring preservation to 14,525 acres. Harbors uncommon plant communities and numerous rare species. Vesta Coneflower Preserve, Wilson Co. 90 acres Protect cedar glade supporting healthy and abundant population of Tennessee coneflowers, federally listed as endangered. Transferred to TN DOC.  </t>
  </si>
  <si>
    <t xml:space="preserve">Benneu Bogs, Addition, Cape May Co. 8 acres bring protection for three clay-based vernal ponds to 17 acres. Ponds harbor 34 plant species endangered, threatened, or rare. m state including( 2 candidates for federal protection. Jointly managed by Conservancy and NJ Audubon Society. • Ben Davis Point, Cumberland Co. (Gift of Mrs. James Doyle and Mrs. John Dallavo.) 546 acres of pristine unditched salt marsh along _Delaware Bay; stopover for migratory shore shore and wintering habitat for bald eagle. Managed by NJ Div. of Fish, Game &amp; Wildlife}e. cage Hirst Pond, Addition, Atlantic Co. (Partial gift of Aansley Enterprises, Inc.) 60 acres extend vernal-pond preserve to 80 acres; shelters 8 rare plant species ( including Z under review for federal listing) and pine barrens tree frog. Managed by the field office. • Manumuskin River, Addition, Cumberland Co. 6Z acres bring undisturbed freshwater intertidal marshland preserve to 68 acres; supports largest and most viable population of endangered sensitive joint vetch. Managed by the field office. Sedge Island, Monmouth Co. (Gift of Alexander S. Walker.) 7-acre island of undisturbed salt marsh. Will be managed as a natural area by Borough of Brielle. </t>
  </si>
  <si>
    <t>Long Pond Greenbelt Preserve</t>
  </si>
  <si>
    <t xml:space="preserve">The Long Pond Green he It system is one of the richest sites for botanical rarities in New York State. Formed 0,000 to 15,000 years ago at the end of the last glacial advance of the Wisconsin Period, this series of ten kettlehole ponds uncommon to Long Island) supports a fragile coastal plain pond shore community. Botanists of the New York Heritage Program have identified 30 rare plant species within the proposed preserve boundaries. Among these are eight ranked as critically imperiled in the state, including short-beaked bald rush-also judged to be a globally rare species . The Conservancy acquired 11 acres in the Long Pond system in 1985: a purchase, a donated 60 percent undivided interest in five acres from Diane Lindley, as we II as a gift of land and a conservation easement from Montagnie and Gwendolyn Van Norden on two tracts totaling more than four acres. A top priority of the Long Island Critical Areas Campaign, these first parcels for a proposed 426-acre preserve are managed by the Conservancy's South Fork/ Shelter Island Chapter.  </t>
  </si>
  <si>
    <t xml:space="preserve">Cedar Hill, Sand Prairie, addition, Black Hawk Co. 2 parcels totaling 90 acre, support relict sand prairie harboring 280 plant species including Iowa’s only known occurrence of Carex leptuka. Managed by the Univ. of Northern Iowa's botany dept. Fern Ridge, Additional with 2 tracts covering 69 acres, holding stand at 221 acres. Limestone bluffs hearing glacial relict flora and snail species once thought extinct. Chapter manges. Hoffman Prairie and Marsh Preserve, Cerro GorDo Co. 36 acres of wet-to-mesic black soil prairie (rare in Iowa); habitat for 3 butterflies rare or threatened in states. Managed by chapter, Cerro GorDo Conservation Board, an Iowa Conservation Commission. Red Cedar Woodland, Muscatine Co. (Gift of Md, Nellie Reis.) 34-acre woodland bordering Cedar River-potential habitat for red-shouldered hawk (endangered in state) and Il mud turtle candidate for federal listing. Chapter manages. Silver Lake Fen, Dickinson Co. Outstanding aquatic complex sustaining several plant species imperield in state. Management agreement among owners (Robert Jeanine GunJcrson), Conservancy, and Iowa Conservation Commission safeguards 5-acre portion of one 0 site's 2 best fens.  </t>
  </si>
  <si>
    <t>Roanoke River Project</t>
  </si>
  <si>
    <t xml:space="preserve"> Here in the "back swamp," the Roanoke River's brown waters slip past huge cypress trees and fat-bottomed tupelo gums. Come spring, the tallest cypresses support clamorous rookeries of nesting great egrets and great blue herons. Upstream-and away from the deep swamp--the oaks overhanging the riverbanks make for ideal wild turkey habitat (the lure is acorns). The swamp also supports both Mississippi kites, endangered in North Carolina, and cerulean warblers, threatened in the state. Bearing one of the finest hardwood bottom• lands in the Southeast, this floodplain in north• eastern North Carolina has been a Conservancy priority since 1980. In 1985, the purchase of 5,360 acres in several tracts (a bargain sale by True Temper, Inc.) brought our protect km total to I0,417 acres and more than 20 miles of the river's course. Safeguarded m concert with the state under the National Wetlands Conservation Project, the Conservancy's Roanoke River floodplain holdings (with the exception of Camassia Slopes, a 1982 gift from the Union Camp Corp.) have been conveyed to the state for management.  </t>
  </si>
  <si>
    <t xml:space="preserve">Blackwater Ecologic Preserve, Isle of Wight Co., (Gift of Union Camp Corp.) 318 acres support one of state's finest southern pine barren-refuge for numerous species rare in Virginia. Conveyed to Old Dominio~ Univ.; managed jointly by biological sciences dept. &amp; chapter. Cassell Farm Cave. Management 12 acres protects entrance to cave hosting state’s only known maternal colony ofV1rgm1a big-eared hats (federally listed). Devil's Slence Cave. Assist to VA Commission of Game &amp; Inland Fisheries in securing easement on .5 acre. Constrains entrance  to cave serving as a hibernaculum for Virginia Big-eared and indian bats, both nationally endangered. The Narrows, Giles Co, ¼ interest on 322 acres embracing steep rocky hardwood forest. Hosts only known occurrence of plant species proposed for federal listing. Managed by chapter. Virginia eastern shore project. Accomack and Northampton Cos. 6892 acres acquire through donations, purchases, and land exchanges. 6469 acres to be sold with conservation restrictions. 417 acres at newly created Eastern Shore of VA National Willife refuge to be managed by US Fish and Wildlife service.   </t>
  </si>
  <si>
    <t>VERMONT</t>
  </si>
  <si>
    <t xml:space="preserve">Burlington intervale, Chittenden Co. 142 acres embrace cattail marsh and sedge-rush marsh: hosts cursed crowfoot and creeping love-grass--both rare in state. Will be managed by Winooski Valley Park District. High Pond, Rutland Co. 2,200 acres encompases mixed hardwood forest, High Pond, and pond watershed. Will continue to be used as research area. Long Pond, Addition, Orleans Co. ( Includes I I -acre gift of Mansfield Freeman.) 29 acres in 2 tracts bring sanctuary acreage to 72. Northern white cedar swamp community straddling Sawmill Brook; lies at southern end of Long Pond-one of few undeveloped lakes left in state. Managed by Barr Hill Stewardship Committee. Mathewson State Forest, Caledonia Co. (Gift of Dr. &amp; Mrs. John Yenches.) Boreal forest harbors large colony of showy ladyslipper ( threatened in state). 215-acre preserve managed by VT Dept. of forests, Parks, &amp; Recreation. Otter Creek Gorge, Addition, Addison Co. (Gift of Willard Jackson.) 40 acres increase preserve of mixed hardwood forest on Otter Creek to 351 acres. Managed by Otter Creek Gorge Land Trust.  </t>
  </si>
  <si>
    <t>Lytle Ranch</t>
  </si>
  <si>
    <t xml:space="preserve">Iying m a transition zone between the Great Basin and the Mojave De~ert, Lytle Ranch supports hahitats of both systems. Its lush riparian cottonwood forest (unique in the Mojave Desert) attracts more than 20 bird species ot southern origin, many of which are i.ecn nowhere else m Utah. Its arid slopes and canyons shelter ~uch rare reptiles as gila monster. desert tortoises, and sidewinder rattlesnakes. What's more, the 462-acre ranch bear a key section of Beaver Dam Wash, the least disturbed of all the Virgin River's tributaries. 'This portion of the wash harbors the Virgin River spinedace (Lepidomeda mollispinis mollispinis), a small endemic desert the under review for federal protection. In addition, the ranch's northern boundary (on the Beaver Dam Slope) sustains a dense stand of joshua trees--rare in Utah. Cooperatively acquired with Brigham Young University, Lytle Ranch will be managed by the university as an outdoor laboratory and field station. Beaver Dam Wash has been a center of scientific research for the past 30 years.   </t>
  </si>
  <si>
    <t>Mashpee Pine Barrens</t>
  </si>
  <si>
    <t xml:space="preserve">Massachusetts is relatively rich in pine barrens, but here on Cape Cod this community type is threatened as a result of rapid development. With the purchase of 65 acres, the Conservancy has acquired the heart of one of the best pitch pine/scrub oak barrens in the state. The site also embraces several Atlantic white cedar swamps and is the only location in Massachusetts where these wetlands occur in the pine barrens. Moreover, the protected area harbors three moth species ranked as state rarities by the Massachusetts Natural Heritage Program: barrens underwing moth (also globally rare), barrens buck moth, and Zandognatha theralis, a noctuid moth. This first protection effort within Mashpee Pine Barrens and the Mashpee River area was made possible by a loan from the Jonathan Sachs Foundation and by the Richard King Mellon Foundation through the Conservancy's National Wetlands Conservation Project. A joint project with the state, the new preserve will be transferred for management to the Massachusetts Division of Fisheries and Wildlife.  </t>
  </si>
  <si>
    <t xml:space="preserve"> Hakalau, Hawaii Co. 4,994 acres. (See box at right.) Here on the "Big Island," the windward slopes of Mauna Kea-a dormant volcano- support the largest remaining stands of high-elevation koa-ohia and ohia forests. These rare native forests (85 percent of which have been destroyed since 1778) are home for four endangered Hawaiian forest birds: ou, akepa, akiapolaau, and Hawaii creeper. In addition, upper Hakalau provides habitat for the nene (Hawaii's native goose), the io (its native hawk), and the islands' only endemic land mammal-the Hawaiian hoary bat. These species, like the forest birds, are globally imperiled. Last year, the Conservancy purchased 4,994 acres in the Hakalau Region. Thanks to the efforts of Hawaii's congressional delegation, monies to acquire the site were appropriated through the Land and Water Conser• vation Fund. Identified for protection under the Endangered Hawaiian Forest Bird Project (part of the Conservancy's National Critical Areas Conservation Program), the property will be included in the newly created Hakalau Forest National Wildlife Refuge.  </t>
  </si>
  <si>
    <t>Big Reed Pond, Piscataquis Co. 5-year lease on 700 acres, part of largest old-growth forest left in New England. Embraces several pristine ponds. Chapter manages,. Butler Preserve, addition, York Co. (Gift of Donald; Ann ButtficlJ.) 2 acres extended preserve of second-growth hardwoods and Kennebunk River range to 14 acres,. Chapter manages. Crumple Island, addition, Washington Cu. 123 acre, brings the preserve total to acres. Island supports 3 plant species rare in the nation. Chapter manages. Crystal Bog, Addition, Aroostook Co. Immense untouched northern sphagnum bog boasts at least 10 species of orchids. 235 acres expand the preserve to 4101 acres. Chapter manages. Larrabee Heath, addition, Washington Co. 3 parcels totaling 161 acres bring an exemplary coastal plateau of preservation to 524 acres. active bald eagle roosting sites. acre, on forested isle with a Chapter, manages 122-acre preserve, Woodland Bog Additions, Aroostook Co. Calcareo bog bearing 7 endangered plant species (2 nationally rare), 2 parcels totaling 89 acres extend to 203 acres. Chapter manages.</t>
  </si>
  <si>
    <t>Cache River</t>
  </si>
  <si>
    <t xml:space="preserve">More than three-quarters of the original bottomland hardwood forests of the Mississippi River Delta have been converted for agriculture; the remaining 5 million acres are being lost at the rate of 300,000 acres each year. Lying within the delta, northeastern Arkansas draws the largest concentration of wintering mallards in the nation, averaging about one-third of the total Mississippi Flyway population. The region's "magnet" is the Cache River and its more than 100,000 acres of surrounding swamp and hottomland hardwoods: key waterfowl habitat. Through its Arkansas Field Office, the Conservancy has purchased 971 acres in three tracts here. They will be included in the proposed Cache River/Bayou DeView National Wildlife Refuge. An additional 394 acres are under option for purchase. A success story of the C~nservancy's National Wetlands Conservation Project (funded by the Richard King Mellon Foundation), the lands of the Cache River are ecologically integral to the White River_ system- a major tributary to the Lower Mississ1ppt.  </t>
  </si>
  <si>
    <t>Post Oak Barrens Preserve</t>
  </si>
  <si>
    <t xml:space="preserve">Imperiled throughout indiana and rare nationally, post oak flatwoods and their associated meadow-like barrens have been heavily cleared for farming and grazing. But here in the state's southwestern comer lies a site supporting excellent examples of both these natural communities. They give rise to a wealth of uncommon plant species, five of which arc endangered in Indiana: small crowfoot (Ram.t~cu.lus pu.sillu.s), Bush's sedge, a rushfoil (Crotonopsis ell1pt1ca), black-footed quillwort (lsoetes malanopcxla), and coppery St. Johnswort (Hypericum denticu.latu.m). The area also hosts Wolf's spikerush (Eleocharis wolfii)-listed as glob~lly_ threatened-and five other plant species Judged threatened or rare m Indiana. Encompnssing a significant portion of the two jeopardized communities, a Conservancy purchase of 120 acres- the first parcel for a projected 300-acre preserve is managed by the Indiana Chapter. The new sanctuary was a top priority of the Indiana Natural Heritage Protection Campaign, a joint Conservancy state effort to protect the best that remains of the state's biological endowment.  </t>
  </si>
  <si>
    <t>Round Pond Preserve</t>
  </si>
  <si>
    <t xml:space="preserve">Characteristic of the Deep South and the lower Mississippi River Valley, bald cypress swamps just barely reach northward to Illinois. There, as elsewhere, they generally occur on alluvial soils deposited by modern riverine systems. But the setting at Round Pond is different. Here, a cypress swamp believed to be much older than others in the region is "perched" on the ancient terrace of a preglacial lakebed. Its flora also is distinctive. The swamp supports Carex alata, ensedge listed as endangered in the state, as well as featherfoil Hommia inflata, an uncommon aquatic plant native to the ca~tern United States. Through the purchase of 180 acres in three tracts, the Conservancy has acquired one-third of the site; lands to the south are protected by a private landowner through the Illinois Natural Heritage Landmark Program. Conservancy holdings are managed by the Illinois Chapter.  </t>
  </si>
  <si>
    <t>Hammel Glade</t>
  </si>
  <si>
    <t xml:space="preserve"> Nestled between high ridges on the Allegheny Plateau, Hammel Glade bears one of the most botanically diverse mountain peatlands in the region. Its dense mix of plant communities includes Maryland's largest red spruce stand. At least a dozen plant species judged rare in the state thrive in the glade's moist soils. One of these, Jacob's ladder (Polemunium vanbruciae), is a candidate for federal listing. Sharp-shinned hawks and alder flycatchers, both rare breeding birds in the state, occur here--as does Maryland's only verified population of northern water shrews, also under review for federal protection. With the purchase m 1985 of four more parcels embracing 56 acres, the Conservancy has acquired 136 acres at Hammel Glade. The Maryland Chapter manages the preserve, which was a protection target of the Maryland Natural Areas Campaign and the Conservancy's Katharine Ordway Endangered Species Conservation Program.  </t>
  </si>
  <si>
    <t xml:space="preserve">Cache River/Bayou DeView National Wildlife Refuge, Jackson &amp; Woodruff Cos. 97 I acres. (See page 10) • Holla Bend National Wildlife Refuge, Yell Co. 29 acres acquired for transfer to U.S. Fish &amp; Wildlife Service; will benefit refuge's waterfowl. idlewild Wooded Acid Seep, Pulaski Co. Management agreement with Louisa Barker, Barbara Penick, and Edward Penick protects 12 acres of Ouachita wooded acid seep. Harbor~ a sedge, devil's bit, southern lady's slipper, feather balls, and New York fem-all rarl· in the state. Marble Falls Cave, Marion Co. ZOO acre, bear entrance to hibernaculum for nationally endangered Ozark big eared bat. Managed by AR Natural Heritage Comm. White River Nature Center, Addition, Monroe Co. (GiftofMr. LEE. Thomann,) 101-acre extend preserve of partially wooded bottom to 305 acres. Conveyed to White River Nature Center for u.,e a, rehabilitation area for native wildlife  </t>
  </si>
  <si>
    <t>Savannah River Bluffs</t>
  </si>
  <si>
    <t xml:space="preserve">The coves and ravines amid these river bluffs support a one-of-a-kind refuge for rare flora tn the state. Among these species are several considered endangered by the South Carolina Heritage Trust, They include relict trillium, bottlebrush buckeye, yellowwood, false rueancmone, and lance-leaved trillium. The land also noted for its historic Indian fishing weirs and archeological sites. Through its South Carolina Chapter, the Conservancy has made an excellent start in safeguarding the area by purchasing two tracts totaling 80 acres and an easement on an additional five. Monies obtained through the state legislature (from the new South Carolina Heritage Land Trust and the state's Recreation Land Trust Fund) assisted with protection of the property-a project of the Conservancy's Katharine Ordway Endangered Species Conservation Program. It has been transferred to the state for management by the Heritage Trust Program.  </t>
  </si>
  <si>
    <t>McGinty Mountain</t>
  </si>
  <si>
    <t xml:space="preserve">Southwestern San Diego County lays claim to several peaks hoasting high concentrations of rare plant species. Among these, McGinty Mountain is renowned for its great botanical diversity. Largely confined to the region's isolated mountaintops, the gabbro-typc soi Is capping u-shaped McGinty foster the growth of Dehesa beargrass (occurring here in its largest known population), San Diego thornmint, and Gander's groundsel-all listed as endangered or rare under California law. Three other plant species designated as globally threatened by the California Natural Diversity Database grow here well. In late 1985, the Conservancy acquired acres atop McGinty Mountain. The site will managed by the Californi.1 Field Office. Additional lands will be protected here through newly launched "Wild California" program-: statewide endeavor to preserve (through pubh, and private cooperation) some 400 of the states threatened species and natural communities.  </t>
  </si>
  <si>
    <t>Lac Qui Parle Prairie</t>
  </si>
  <si>
    <t xml:space="preserve">According to legend, an old Dakota Indian claimed the lake here spoke to him at night. Dubbed "Lake Speaks" by the Dakota, Lac Qui Parle (actually a widening in the Minnesota River) acquired its current name in later years from French explorers. Last year, the Conservancy purchased an additional 924 acres (in six tracts) of the fine mesic blacksoil prairie surrounding Lac Qui Parle. Dotted with numerous potholes, the 1,487-acre complex provides a haven for nesting and migrating waterfowl. With adjacent state land, it protects a full continuum of habitats--from upland prairie to "lake" shore--on rocky terraces of the Minnesota River Valley. The new lands, safeguarded through the Conservancy's celebrated National Wetlands Conservation Project and the National Critical Areas Conservation Program, will be included in the state's Lac Qui Parle Wildlife Management Area.  </t>
  </si>
  <si>
    <t>Caruthersville Heron Rookery, Pemiscot Missouri's most significant heronry hosts thousands 0 birds of numcrou~ species, including 3 endangered or rare in state. 43-acre parcel protects entire willow-covere pond. Managed by chapter. Clarksville Island. Sec Illinois. Missouri State Park, Addition, Barton Co. With 160· acre tract grassland preserve now spans 2,560 acres. Sustains 7 Jistinct natural communities--habitat for prairie chickens and upland sandpipers (both rare m state), and northern harriers (endangered in state). Managed by MO Dept. of Natural Resources. Nancy B Altvater Pondverry Preserve, Addition, Ripley Co. 20 acres bring preserve embracing highly uncommon sand pond community to 120 acres. Sandy swales support corkwood threatened in state and globally endangered pondberry. Managed by MO. Department of Conservation.</t>
  </si>
  <si>
    <t>Jackson Canyon Eagles, Addition, Natrona Co. (Gifts of Frank &amp; Lois Layton and Bill Young.) Easement on 40 acres and final ½ undivided interest in 22 acres bring protected acreage to 6,962; critical wintering grounds for endangered bald eagles. Monitored by WY Protection Planner. Jackson Hole Easement Program, Addition, Teton Co. (Gift of John &amp; Gloria Morgan.) Easement on 23 acres, adja_cent to Snake River brings the protection of major migration route for mammal and bird, to 473 acres. Monitored by WY Protection Planner. Shoshone River, Park Co. (Gift of Howell H. &amp; Mimi F. However, Easement on 108 acres of sagebrush grnssland provided range for elk, mule deer, and bighorn sheep. Field office monitor.</t>
  </si>
  <si>
    <t xml:space="preserve">Big Boggy National Wildlife Refuge, Matagorda Co: High quality brackish coastal wetland protecting large numbers of migratory waterfowl and federally protected American alligator. 7 tracts (6 are easements) totaling 526 acres. Managed by U.S. Fish &amp;. Wildlife Service. Hookswood, Addition, Harris Co. (Gift of Charles Hooks.) Easement on 17. 5 acres extending preserve of Pine/oak forest-uncommon here in prairie-forest border region to 102 acres. Monitored by chapter. Tres Corrales, Addition, Hidalgo Co. One of state's 2 largest Tamaulipan subtropical woodlands vanishing native plant community; habitat for 5 endangered or threatened. 218 acres bring protected acreage to 568. Managed by chapter; will be conveyed to U.S. Fish &amp;. Wildlife Service.  </t>
  </si>
  <si>
    <t>Lawrence Grasslands, Addition, Wasco Co. Renewed 10 year lease on 35 acres. 425 acre preserve features blue bunch wheatgrass scabland and riparian bottom-land habitat. Field office manages. Rattlesnake Butte, Lane Co. 50 acres atop small butte edging Willamette Valley support only known remanent of shallow soil Lemmon’s needlegrass/moss community. Managed by field office. Round Top Butte, Jackson Co. Partial Gift of Timber Products, inc. 80 acres first parcel for projected 740 acre preserve research natural area. Butte bears on of Oregon’s last expanses of Rogue valley native grassland and oak-pine savanna; also hosts many pygmy money-flowers (under review for federal protection) managed by field office.</t>
  </si>
  <si>
    <t xml:space="preserve">MONTANA 8-Bar Ranch, Park Co. (Gift of Maryanne Mott.) Easement on 2 tracts totaling 115 acres safeguards land lying within essential grizzly bear habitat. Monitored by field office. Blackfoot River, Additions, Powell Co, (Gifts of Hudson Holland, Jr.) Easements on _2 tracts totaling 180 acres: home for black bears, mountain lions, and migrating bald and golden eagles. 4,975-acre casement assemblage monitored by field office. Pine Butte Swamp, Additions, Teton Co. (Includes gift of 46-acre ca~ement from Dr. George &amp; Janet Schemm.) 1,408 acres in 2 parcels further protect key wetland habitat for nationally threatened grizzly bear. 13,853-acre preserve managed by field office.  </t>
  </si>
  <si>
    <t xml:space="preserve">Idler's Rest Preserve, Addition, Latah Co. 2 acres enlarge preserve boasting uncommon virgin stand of western red cedar and ponderosa pine to 38 acres. Managed by chapter and Univ. of Idaho. Silver Creek, Additions, Blaine Co. (Gifts of Mr. &amp; Mrs. William A. McMahan and Mark E. Stevenson.) 40-acre donation and easement on 80 acres extend holdings of rich spring ecosystem to I, 919 acres. Managed by field office. Tex Creek Wildlife Management Area, Addition, Bonneville Co. 464 acres bring total of Conservancyprotected acreage for critical big game wintering range to 1,224. Managed by ID Dept. of Fish &amp; Game.  </t>
  </si>
  <si>
    <t xml:space="preserve">Briggs Preserve, Hillsborough Co. (Gift of Eleanor Briggs.) Easement on 1950 acres of undevelo~d forest• land abutting Lake Nubanusit. Transferred to Society for Protection of NH Forests. Concord Pine Barrens, Merrimack Co. Management agreement with Public Service NH on 50 acres of power line corridors harboring several rare butterflies, including Kamer blue butterfly (endangered in state). Madison Cedar Swamp, Carroll Co. (Gifts of S. Harvey &amp; Emily Mudd and Mudd Family Partnership.) 2 tract~ totaling 100 acres. Northern New England acidic seepage swamp community, endangered in state, boasts northern white cedar at its southern limit. Managed by Madison Conservation Commission.  </t>
  </si>
  <si>
    <t>French Creek State Park, Berks &amp; Chester Cos. Management agreement with PA Bureau of State Parks on 88 acres of hardwood bottomland swamp harboring prairie blue grass (globally endangered). Bureau manages. Nesharniny Creek State Park, Bucks Co. 25 acres, Protected through management agreement with PA Bureau of state parks, embrace freshwater intertidal marsh (endangered in state) on Delaware River tributary. Harbors are 7 rare plant specices. Bureau manages.</t>
  </si>
  <si>
    <t xml:space="preserve">  Chitwood Bog, Dekalb Co. Small seepage bog with thriving colony of green pitcher plants, federally listed as endangered. 53 acres leased to U.S. Fish &amp; Wildlife Service. Weeks Bay National Estuarine Sanctuary, Addition, Baldwin Co. 359 acres bring sanctuary of forested wetlands and swamp to 1,373 acres. Major nursery ground for shrimp and critical habitat for birds of Z flyways. Managed by AL Dept. of Natural Resources.  </t>
  </si>
  <si>
    <t>South CAROLINA</t>
  </si>
  <si>
    <t>Bamberg County Cowbane Preserve, Bamherg Co. (Gift of Westvaco Corp.) 52-acre wet meadow (previously protected by lease agreement with Westvaco) boast, world's largest population of Canby's cowbane, proposed for federal listing. Field office manages. Parkdale Wildlife Sanctuary, Charleston Co. 20 acres secured with donations from local citizens safeguard marsh island. Administered as wildlife sanctuary by Parkdale Land Trust. Savannah River Bluffs, Aiken Co. 110 acres. (See above.}</t>
  </si>
  <si>
    <t xml:space="preserve"> Big Dukes Pond, Jenkins Co. (Gift of Kimberly-Clark Corp.) 4 72 acres of Carolina bay with cypress/tupelo endangered wood storks. Regional office manages. Marshall Forest, Additions, Floyd Co. 3 parcels totaling 71 acres bring Georgia's first national natural landmark to 291 acres. Managed by preserve committee with help from Shorter College and other local schools.  </t>
  </si>
  <si>
    <t>VOLUNTARY PROTECTION</t>
  </si>
  <si>
    <t>Natural area registry program-established by the Conservancy and cooperating agencies in 21 states serve to notify landowners of our outstanding ecological features on the properties. Through such programs, private, corporate, and public landholders, have agreed to protect vital resources. The following areas were safeguarded in this fashion during 1985 through the Conservancy’s efforts:</t>
  </si>
  <si>
    <t>UTAH</t>
  </si>
  <si>
    <t xml:space="preserve">Lytle Ranch, Washington Co. 462 acres. (See page 26). Steele Ranch, Juab Co. Assist to UT Division of Wildlife Resources in acquiring 1742 acres. Feature Great Basin shrub-steppe and pinyon/juniper communities on Wasatch Front: key wintering area for large mule deer herd and for one of Utah's few resident elk herds.  </t>
  </si>
  <si>
    <t>Mexican Cut, Addition, Gunnison Co. 530 acres of interconnected ponds harboring zooplankton and tiger salamanders to 960 acres and spell protection for entire watershed. Managed by Rocky Mountain Biological Labratory. Yampa River Preserve 99 acres begin protection for endemic narrowleaf cottonwood community, endangered throughout range. Chapter manages.</t>
  </si>
  <si>
    <t xml:space="preserve">Waty Mountain Shale Barren, Monroe Co. (Gift of h westvaco Corp.) 153 acres embrace the best example of shale barren on private property known in state. 10 of 18 plants endemic to this community occur here, Inc using 3 under review for federal protection. Chapter manages.  </t>
  </si>
  <si>
    <t xml:space="preserve">Swan Pond, Ballard Cu. l, 100 acres of cypress ru_pe I swamp, including all or part of 11 lakes, cooperatively acquired with KY Fish &amp; Wildlife Resources Dept: Nesting habitat for least terns and winter roosting habitat or halt! eagles. Will Be managed by Dept.  </t>
  </si>
  <si>
    <t>Mashpee Pine Barrens, Barnstable Co. 65 acres. (See pal{e 18.) • Palmer River, Bristol Cu. (Gift of Mary Baker Bixby Hunt.) Easement on 35 acres of open farmland and floodplain forest jointly secured with Town of Rehoboth Conservation Comm. Field office will monitor,</t>
  </si>
  <si>
    <t xml:space="preserve">Rattlesnake Springs, Addition, Eddy Co. Spring-fed riparian oasis in Trans-Pecos/Chihuahuan Desertstate's only known breeding site for eastern bluebirds and orchard orioles. 5 acres bring preserve acreage to 14-further safeguarded through a cooperative management agreement between Conservancy &amp; National Park  </t>
  </si>
  <si>
    <t>1984: Year in Review</t>
  </si>
  <si>
    <t>1984 annual report</t>
  </si>
  <si>
    <t>THE NATURE CONSERVANCY has always championed protection of the natural world-recognizing in each organism, as in the intricate eco-system that supports it, proof of what is possible. Growth, adaptation, diversity are evident in the living communities we work to safeguard. And we as an organization have taken a lesson in growth, adaptation, and diversity in order to match our skills to the conservation challenge before us. In 1984, the challenge was well met-a fact best exemplified by the unprecedented increase in projects completed and acres preserved in a single year's time. We protected 338 individual properties (versus 266 in 1983) totaling 311,846 acres (versus 143,611 acres in 1983). In addition, 451 other sites (139 more than in 1983) were safeguarded through state registry programs. Of all these lands, 85 percent harbor species or natural communities judged by natural heritage inventories or by state or federal agencies to be endangered or threatened. This record-breaking success is largely attributable to the array of conservation techniques we use and to the innovative Every species, every community, every ecosystem presents a different challenge, and our preservation strategy must vary accordingly. In recent years, we have made increasing use of various protection tools. The ecological boundaries of a significant site may contain several properties, or fragments of properties, not all of which can be or need to be acquired. We have been able, in case after case this past year, to reassemble seamless natural systems from a patchwork of ownerships. Cooperation with other agencies, management agreements, voluntary protection of sites through registry programs, designation of government lands for special management, and conservation easements have allowed us to match protection incentives to the needs of land owners. Our effectiveness has increased measurably with our mastery of these tools and with the introduction of ambitious land-saving programs that keep our goals clear and make the best use of our resources. The Conservancy's National Wetlands Conservation Project-which took shape in 1983 thanks to a history-making $25-million grant from the Richard King Mellon Foundation--has focused our efforts on the nation's endangered aquatic systems. In 1984, our science department-with the help of natural heritage programs--completed a preliminary inventory of the nation's aquatic estate, in order to begin charting a wetlands conservation agenda for the coming years. Already we have achieved protection for key sites from that list: 118,000 acres of North Carolina wetlands, some 16,800 acres on the waterfowl-rich Texas Gulf Coast, Connecticut's 70-acre Chimon Island, and almost 1,200 acres at four sites in Minnesota's portion of the northern prairie pothole region. We also secured the land to create Nevada's Ash Meadows National Wildlife Refuge, a rare Mojave Desert oasis, and assisted the Platte River Whooping Crane Habitat Maintenance Trust in protecting 1,182 more acres on Nebraska's Platte River-Central Flyway staging and roosting grounds for thousands upon thousands of migrating waterfowl and sandhill cranes. In addition, we made long strides in Alabama and Florida under the Rivers of the Deep South Program, another venture undertaken in partnership with the Richard King Mellon Foundation. Preserving endangered aquatic systems is now one of the Conservancy's highest protection priorities. By the end of 1984, with many of its projects still being targeted, the National Wetlands Conservation Project had brought in nearly $27.7 million. When the rest of the $55 million needed to complete the program has been identified- the largest single fundraising task we have ever undertaken$25 million in interim financing from the Mellon Foundation will be reallocated to our Land Preservation Fund, thus providing an indispensable reinforcement of our financial base. THE CONSERVANCY'S $15-million Katharine Ordway Endangered Species Conservation Program, spurred by a $5-million challenge grant from the Goodhill Foundation at the end of '82, has continued to advance protection of our coun- try's jeopardized flora and fauna. Last year, this campaign enabled us to safeguard more than 18,000 acres of lands providing habitat for a multitude of endangered or threatened plant and wildlife species. Among these are Minnesota's only endemic plant, the dwarf trout lily; fringe-toed lizards of California's Coachella Valley; Rayner's huckleberry at Shealy's Pond, South Carolina; an lowa snail once thought extinct; gray and Indiana bats in Hubbard's Cave of Tennessee ; Pine Barrens gentian in New Jersey; and the only population of a cave crayfish in Arkansas. Last summer, the Goodhill Foundation gave us a final challenge grant of almost $5 million to continue our National Critical Areas Conservation Program, sparked by the Foundation's $10-million commitment in 1980. We have pledged to match this contribution three for one to safeguard more rare natural communities throughout the nation. Lands protected under this program in '84 include an inland salt pond and salt marsh in New York, a New Mexico desert oasis nourished by 13 springs, a Michigan critical area boasting a bedrock grassland (alvar), and a complete biological system in North Carolina bearing three contiguous yet ecologically distinct "Carolina bays"elliptical pond-like depressions of unknown origin and significant botanical diversity. The bulk of the year's work was carried forward by our state programs, in part through ambitious state critical areas campaigns (see Novem- ber/December 1984 News) in progress from Maine to Hawaii. New, kindred programs were launched in lowa, New Jersey, and Virginia; others were well underway in Michigan, Maryland, Connecti- cut, and West Virginia. In September, an innovative law passed by the Indiana General Assembly propelled creation of the $10-million Indiana Natural Heritage Protection Campaign, a model joint effort of the Conservancy and the state to protect the best that remains of Indiana's biological endowment. The campaign's success depends largely upon the Conservancy's ability to raise $5 million from private donations-a total that will be matched by public resources. At year's end (and despite its "youth"), the program already had made possible the protection of 327 acres at four different sites. Meanwhile, registry or "landowner contact programs" were initiated in six more states-Connecticut, Virginia, Ohio, Kentucky, Montana, and New Hampshire-and plans were laid for a similar effort in California. Now operating in 16 states, registries honor citizens who have agreed to protect ecologically valuable sites in their ownership. Designation, another form of land protection, is a means of implementing specific management methods on selected natural areas that are publicly owned. To take advantage of this preservation technique, the Conservancy now has staff members in the Southeast and in all western states but Nevada who are working with federal and state agencies to safeguard heritage-identified sites on their properties. For example, they are assisting both the Bureau of Land Management and the U.S. Forest Service to designate "areas of critical environmental concern'" and "research natural areas'" on those agencies' holdings. ALL OUR ACHIEVEMENTS depend on the quality of our information base. For the Conservancy, that means the network of natural heritage programs-Conservancy-designed inventories carried out primarily by state governments to catalog ecologically significant "elements." This year, new programs were started in Louisiana, ldaho, New Jersey, New Hampshire, and in the Navajo Nation (which roughly embraces the four corners where Utah, Arizona, Colorado, and New Mexico meet). Also begun in '84, the Rocky Mountain Heritage Task Force is a regional effort designed to assist and provide technical support to the six states it "oversees," two of which do not have heritage programs. The New York Natural Heritage Program, solely a Conservancy endeavor in 1983, became a joint venture with the state in '84. And, we established a private heritage inventory, which proceeds without a formal agreement between the Conservancy and state government, in Ha- wai. By year's end, the number of states covered by some form of heritage inventory had climbed to 42. Prepared by the heritage programs, "natural diversity scorecards" are reports that assess and rank elements of biological diversity according to relative rarity and endangerment within a state and throughout their ranges. Now in use in all states having heritage inventories, the scorecards enable our field offices to focus their preservation efforts solely on species and natural communities that are threatened or endangered. This method is both logical and economical because it allows us to design sanctuaries encompassing only those parcels of land essential to the preservation of their special elements. commitment in 1980. We have pledged to match this contribution three for one to safeguard more rare natural communities throughout the nation. Lands protected under this program in '84 include an inland salt pond and salt marsh in New York, a New Mexico desert oasis nourished by 13 springs, a Michigan critical area boasting a bedrock grassland (alvar), and a complete biological system in North Carolina bearing three contiguous yet ecologically distinct "Carolina bays"-elliptical pond-like depressions of unknown origin and significant botanical diversity. The bulk of the year's work was carried forward by our state programs, in part through ambitious state critical areas campaigns (see Novem- ber/December 1984 News) in progress from Maine to Hawaii. New, kindred programs were launched in lowa, New Jersey, and Virginia; others were well underway in Michigan, Maryland, Connecti- cut, and West Virginia. In September, an innovative law passed by the Indiana General Assembly propelled creation of the $10-million Indiana Natural Heritage Protection Campaign, a model joint effort of the Conservancy and the state to protect the best that remains of Indiana's biological endowment. The campaign's success depends largely upon the Conservancy's ability to raise $5 million from private donations-a total that will be matched by public resources. At year's end (and despite its "youth"), the program already had made possible the protection of 327 acres at four different sites. There is, of course, a direct link between these continually updated reports and the high number of projects completed in 1984. In the Eastern Region alone, scorecards gave rise to the protection of 5,751 acres in 93 separate projects. ACQUIRING NATURAL LANDS is not the end \of our job, it is merely the first step. Our objective in caring for the country's-probably the world's--most extensive private refuge system is to maintain conditions that will safeguard biological diversity. The Conservancy's sanctuaries are managed specifically for the protection of their critical biological features. For instance, our Paul Curnow Memorial Wetland Preserve in southern New Jersey is the site of the world's largest known population of sensitive joint vetch (Aeschynomene virginica), a plant under review for federal protection and endangered in the state. During spring months, Conservancy land stewards remove winter flotsam, a practice that has been observed to increase seed germination of the rare plant. Another management technique, controlled burning, is used on many of our prairie preserves to reduce the numbers of undesirable exotic plants and to stimulate the growth of native flora. (In 1984, the Conservancy prepared guidelines for prescribed burning on its grassland refuges, emphasizing the safety and planning aspects of this stewardship method.)Further management highlights for the year: since spring of 1983, our stewardship department has been creating a computerized system-or data base that provides a record of each occurrence of an endangered or threatened element protected by or with the help of the Conservancy. At the end of '84, the new data base contained more than 3,500 element occurrences representing more than 1,600 different species and communities on 786 Conservancy sanctuaries. Besides listing what's on our preserves, the system tracks the status and management of each element. OUTSIDE THE UNITED STATES, the Conservancy's International Program works with private and government groups dedicated to similar conservation goals in their own countries. For example, our International Program has been as- sisting in the creation of conservation data centers -natural diversity identification programs based on natural heritage program methodology-in a number of Latin American countries. In 1984, the Puerto Rican Conservation Data Center published a report on the status of its country's biological endowment. The document now is being used by Puerto Rico's Department of Natural Resources to set protection priorities. Comparable programs are well underway in Peru, Costa Rica, and the Netherlands Antilles, and a new data center was established in Colombia. Meanwhile, the far-reaching Latin American Conservation Data Center (a Conservancy effort partially supported by the Organization of American States and the U.S. Fish and Wildlife Service) continued to work on a regional overview of ecosystem conservation priorities in Latin America and the Caribbean. Further international events of the year: In Colombia, the new conservation organization called Fundación Natura was incorporated, and a Colombian with our International Program will be its full-time director in 1985. Bolivia: through an agreement with the country's National Academy of Sciences and several other private and public groups, we are helping to produce a management program for Bolivia's 375,000-acre Beni Biological Reserve. Costa Rica: as part of the five-year Campaign for Parks, the MacArthur Foundation presented us with a $1-million challenge grant to preserve a 19,000-acre stretch of tropical forest on the country's Caribbean slope. The International Program also provided conservation fellowships, designed to share the Conservancy's experience, to outstanding conservation professionals from Peru, Panama, Mexico, and Venezuela. In 1984, the nature conservancy's message |N 1984, The Nature Conservancy's message reached a greater number of Americans across the country than ever before. More than 700 magazines and newspapers published nationwide ran stories about the Conservancy. Significant articles appeared in national magazines as diverse as Smithsonian, Forbes, Newsweek, Geo, Garden, and Nation's Business and in such major papers as The New York Times, The Washington Post, Los Angeles Times, The Wall Street Journal, and USA Today. Of the seven films produced by the Conservancy, none has received as many awards as Garden of Eden, including an Oscar nomination in the "documentary short subject category." A presentation of compelling practical reasons for preserving our planet's biological diversity, Garden of Eden was screened on some 80 television stations from Nebraska to New Mexico and Maine to Mississippi. And at year's end, The Nature Conservancy News was honored with a 1984 conservation education award from the Wildlife Society. All that we have achieved was made possible by the unflagging and generous support of those who share our mission. The surest register of our strength is a growing membership. By December of 1984, it had climbed to 239,135-a 24 percent increase in a single year. Individual support continued high. At the end of the second year of our Katharine Ordway Associates program, 397 members were participating by donating $1,000 or more annually. The number of companies joining us as corporate associates grew from 407 to 424. All told, the support of private foundations, corporations and corporate foundations, and individuals resulted in contributions exceeding $50 million- another record-breaker for the year. We entered 1985 with a portfolio of almost 800 preserves and a history of 3,706 completed land conservation projects embracing 2.4 million acres. The past year's news is good the best yet. The Nature Conservancy has evolved to a point at which it can meet the formidable conservation challenges ahead. We have the scientific expertise to identify our priorities; we have the negotiating tools and the conservation programs to protect them; we have the management skills to sustain the treasury of species and communities in our care. But the consequence of deepening knowledge and enhanced capabilities is a greater responsibility. The conservation strategy we've designed for ourselves will demand more of us-in imagination, personal commitment, and dollars-- than ever before. Heartened by the exceptional accomplishments of the entire organization in the past year, we are eager for the work ahead.</t>
  </si>
  <si>
    <t>Despite its bad reputation, the San Andreas Fault has a redeeming feature: some of the Southwest's most impressive desert oases are found where groundwater flows to the surface along this enormous fracture. Two such oases are the McCallum Grove and Thousand Palms, both lying in the heart of the Conservancy's Coachella Valley Preserve in California. Thousand Palms boasts one of the state's largest groves of increasingly scarce desert fan palms (Washingtonia filifera), and its surrounding sand dunes are critical habitat for the nationally threatened Coachella Valley fringe-toed lizard (Uma inornata). By purchasing three tracts spanning 2,383 acres, the Conservancy has a fine start for a projected 14,000-acre assemblage. Charted for protection through the Conservancy's National Wetlands Conservation Project and the Katharine Ordway Endangered Species Conservation Program, the Coachella Valley Preserve is managed by the Conservancy's California Field Office. Lower portions of the new sanctuary embrace a great stretch of sand dunes that supports an extraordinarily high concentration of fringe-toed lizards. Amargosa River Canyon Preserve, Inyo Co. First tract, 145 acres, for projected 1,000-acre preserve; embraces a Death Valley perennial desert pool community (globally endangered), habitat for Amargosa pupfish (endangered in state). Managed by field office. Bracut Tidelands, Humboldt Co. (Gift of Allen &amp; Rich- ard Hess, Charles &amp; Rebecca Aalfs, and Gary &amp; Nancy Evans.) 200-acre tidal mudflats supporting large invertebrate fauna--food source for migrating waterfowl and shorebirds. Will be transferred to Calif. Dept. of Fish &amp; Game. Cline Preserve, Addition, El Dorado Co. (Gift of John H. Cline, Jr., and James W. Agee.) 4 acres of Douglas fir forest transferred to U.S. Forest Service for inclusion in El Dorado National Forest. Coachella Valley Preserve, Riverside Co. 2,383 acres. (See page 11.) Cosumnes River Preserve, Sacramento Co. 85 acres on Bear Slough, tributary of Cosumnes River, protects superb remnant of native riparian oak forest. Managed by field office. Desert Tortoise Preserve, Addition, Kern Co. 2 tracts totaling 60 acres extend preserve of rich creosote scrub plant community to 1,540 acres; habitat for state-protected desert tortoise. Managed by Desert Tortoise Preserve Committee within Bureau of Land Management's Desert Tortoise Natural Area. Elkhorn Slough, Addition, Monterey Co. 616 acres ac- quired in concert with California Wildlife Conservation Board: coastal salt marsh hosting California least tern, brown pelican, and California clapper rail (all nationally stands at 1,071; field office manages 354, state owns rest. Paine Preserve, Addition, Kern Co. 240-acre tract ex- tends sanctuary of rare ecosystems: valley saltbush scrub and alkaline vernal pools. Managed by field office, 600-acre preserve supports blunt-nosed leopard lizard and San Joaquin kit fox (both nationally endangered). San Francisco Bay, Addition, Marin Co. 15-acre tidal mudflat and salt marsh protected thanks to David Lennihan Memorial Fund; transferred to Calif. Wildlife Conservation Board. Ring Mountain, Addition, Marin Co. 270 acres, protect- ed by management agreement in 1982, purchased in 1984: native grassland hosting endemic plants such as Tiburon mariposa lily (occurs only here). 387-acre preserve managed by field office. Sand Ridge Wildflower Preserve, Addition, Kern Co. 10 acres gained through exchange transaction bring pre- serve acreage to 127. Field office manages area-only dune complex in entire San Joaquin Valley and site of sole protected population of Bakersfield cactus. Siskiyou Mining Claim, Siskiyou Co. Purchase of 10- acre mining claim assisted Calif. Dept. of Fish &amp; Game to preserve critical salmon spawning habitat. Managed by Dept. and BLM. Soda Lake, San Luis Obispo Co. 2,960 acres of BLM land protected by management agreement between BLM and Conservancy. Core of projected 200,000-acre macro-preserve, site embraces "playa" lake (waterfowl habitat) and critically threatened valley saltbush scrub plant community; habitat for San Joaquin kit fox and blunt-nosed leopard lizard (both endangered nation-wide) and giant kangaroo rat (proposed for federal listing). Sonoma Mountain Ranch, Sonoma Co. (Gift of Mary Elizabeth Mitsui.) Easement on 550 acres embracing headwaters and part of watershed of Copeland Creek, perennial stream flowing through Conservancy's Fairfield Osborn Preserve. Monitored by field office. Vina Plains, Addition, Tehama Co. 403-acre native grassland expands preserve bearing rare vernal pools and two plants under review for federal protection (Euphorbia hooveri and Orcuttia pilosa) to 1,928 acres. Field office co-manages with Chico State Univ.</t>
  </si>
  <si>
    <t>Accabonac Harbor, Additions, Suffolk Co. With 2 key tracts totaling 9 acres and an easement on .6 acre (latter a gift of Eleanor A. Hempstead), tidal marsh pre- serve adjacent to 1,000-acre estuary now stands at 145 acres: habitat for nesting piping plovers and least terns. South Fork/ Shelter Island Chapter manages. Albany Pine Bush, Albany Co. (Includes 9-acre gift of . Muncie Construction Corp.) 2 tracts totaling 42 acres of pitch pine/scrub oak barrens-threatened natural community; hosts buck moths (ranked as threatened by N.Y. Natural Heritage Program) and state's greatest numbers of Karner blue butterflies (state-listed as endangered). Transferred to and managed by Towns of Colonie and Guilderland and the state. Atlantic Double Dunes, Additions, Suffolk Co. (Gifts of Alice P. Gallagher, Dickson B. Potter, Willet F. Whit- more, Jr., and Betsy C. Whitmore.) 13 acres and 1⁄2 undivided interest in 2 acres enlarging preserve of maritime beach, dunes, and interdunal swales to 155 acres; major rest-stop for more than 200 migratory bird species. South Fork/Shelter Island Chapter man- Bear Swamp, Addition, Albany Co. 30-acre parcel encompassing a third of Big Bear Swamp brings sanctuary's acreage to 310: a national natural landmark and one of finest rhododendron swamps in state. Managed by Eastern N.Y. Chapter. Carncross Salt Pond, Wayne Co. 64-acre anchor parcel for preserve protecting natural inland salt pond and surrounding salt marsh-community types ranked endangered by N.Y. Heritage Program. Managed by Central N.Y. Chapter and field office. Dwarf Pine Barrens, Additions, Suffolk Co. (Gifts of Bachman Realty Co., Baird Real Estate Investments, Inc., Alton C. Blackwell, lyla Tracy Bonnecaze, Doro- thy B. Davis, Peter K. Eilertsen, Mrs. Earl J. Elliot, Col. H. Harding Isaccson, Joseph M. Landow, John L. Mc- Kenna, Vera P. Mitchell, Barbara Van Houten Mueller, George Raisglid, Mrs. Lee D. Rice, Harold Seelig, Mrs. Bertha Seh, and Adelaide Shepard.) 17 parcels totaling 16 acres expand preserve to 445 acres. Features part of state's healthiest and largest contiguous dwarf pine barrens: habitat for northern harriers and breeding buck moths--both judged threatened in state by N.Y. Heritage Program. Managed by Suffolk Co. and L.I. Chapter. Bat Cave Preserve, Rutherford &amp; Henderson Cos. (Gift of Mrs. Margaret Flinsch.) 25% undivided interest in 93 acres embracing all entrances to what may be largest fissure gneiss-granite cave complex in world; harbors endangered Indiana bats and 2 rare salamander species. Managed by field office. Fiddlers Green, Addition, Madison Co. (Gift of Madison Co.) 20-acre parcel extending wetland preserve to 54 acres; lies within 100-acre complex with calcareous fen, kettlehole bog, and northern white cedar swamp. Central N.Y. Chapter and field office manage. Great Swamp, Dutchess Co. (Gift of Stanford R. Joseph). 70 acres within 300-acre forested wetland, habitat for swamp birch--ranked endangered in state by N.Y. Heritage Program. Lower Hudson Chapter manages. Hands Creek, Suffolk Co. 99-year lease with trustees of Town of East Hampton on 10 acres and 2 acres purchased for projected 50-acre preserve with unusual brackish tidal marsh; supports a mudwort ranked endangered in state by N.Y. Heritage Program. South Fork/Shelter Island Chapter manages. Mianus River Gorge, Addition, Westchester Co. (Gift of Dorothy T. Hubbell). 2 acres enlarging Conservancy's oldest active project to 410 acres. Managed by preserve committee. Promised Land, Suffolk Co. 21 acres leased by the Conservancy for protection of N.Y.'s largest known colony of orchid considered endangered in state. Managed by South Fork/Shelter Island Chapter in consultation with East Hampton Town Natural Resources Dept. Thompson Pond, Addition, Dutchess Co. 118 acres enlarge national natural landmark bearing 100-acre marsh-edged glacial lake; habitat for variety of songbirds and mammals. 428-acre preserve managed by Lower Hudson Chapter. Thorne Preserve, Addition, Suffolk Co. (Gift of Suffolk Co.). 17-acre buffer for 86-acre preserve of fresh- and saltwater marsh. Managed by L.I. Chapter. Zipfelberg Bog, Addition, Dutchess Co. 23 acres ex- tend preserve with acidic sphagnum bog and red maple/hemlock swamp; supports rose pogonia, white-fringed orchis, grass pink, round-leaved sundew, and pitcher plant. 37-acre sanctuary managed by Lower Hudson Chapter.</t>
  </si>
  <si>
    <t>Baraboo Hills Project/Baxter's Hollow: R. D. &amp; Linda Peters Nature Preserve, Additions, Sauk Co. 712 acres in 9 parcels extend Conservancy protection of Otter Creek watershed (outstanding in Midwest for water purity, invertebrate diversity, songbird nesting habitat, and mix of northern and southern forest types) to 2,207 acres. Managed by chapter. Brule River, Additions, Douglas Co. (Gifts of James J. Angleton and Ruth Way d'Autremont.) Easements on 89 acres bring Conservancy-protected lands in upper watershed of wild river to 4,948 acres; area embraces 9 major biotic communities in 9-mile-long corridor. Chapter monitors. Chiwaukee Prairie, Additions, Kenosha Co. 1.4 acres in 2 tracts increase Conservancy holdings on outstanding stretch of wet-mesic prairie to 147 acres; national natural landmark harboring more than 400 native plants on Lake Michigan coast. Managed by chapter with Univ. of Wisc.-Parkside and Wisc. Scientific Areas Program. Hoganson Preserve, Walworth Co. (Gift of Lester &amp; Jane Hoganson.) 192 acres bearing southern sedge meadow and fen (both threatened in state) habitat for Blanding's turtle (also threatened in state.) Chapter manages. Mink River Estuary, Additions, Door Co. 185 acres. (See page 24.) Otsego Marsh Preserve, Columbia Co. (Gift of Frank Freese.) 39 acres embracing wetland and lake ecosystem-habitat for Blanding's turtle and migrating great egrets, both threatened in state. Transferred to Goose Pond Sanctuary, Inc. Rush Creek Bluffs, Addition, Crawford Co. (Gift of Rich- ard L. &amp; Antoinette D. Gibbons.) 18 acres enlarging preserve of forest, prairie, bottomland, and sandstone cliffs edged on west by rugged Mississippi River bluffs to 1,143 acres; nesting site for red-shouldered hawks (threatened in state). Managed by Wisc. Dept. of Natural Resources. Spring Green Prickly Pear Prairie Natural Area, Addition, Sauk Co. Management agreement on 5 acres extends preserve taking in part of state's best and largest sand prairie to 485 acres; habitat for myriad invertebrates and reptiles, including box turtles (endangered in state). Managed by chapter. Summerton Bog, Addition, Marquette Co. 4 acres enlarge national natural landmark to 425 acres: patchwork of stream-laced meadows, fens, forests, sedge meadowland, and tamarack swamps; noted for northern relict plant species and 9 wild orchids. Managed by chapter. Vesley Estate, Florence Co. (Gift of estate of Albert J. Vesley.) Portion of 175-acre donation essential to complete Wisc. Dept. of Natural Resources' Wild River project on Pine and Popple Rivers. Will be conveyed to state. While virtually all of our Great Lakes estuaries have been destroyed, the Mink River estuary is an exception. Lying almost at the tip of Wisconsin's slender Door Peninsula, which juts northward into Lake Michigan, this proposed national estuarine sanctuary is considered to be the least disturbed, highest quality estuary of any so proposed in the United States. In 1984, the Conservancy purchased 185 acres in two parcels, bringing its protection of the estuary and the Mink River's watershed to 641 acres. The preserve takes in portions of the river's spring-fed headwaters as well as parts of some 12 different natural communities, four of which are endangered or threatened in the state: northern sedge meadow, springs and spring runs, white cedar swamp, and Great Lakes beach. Two plant species that are candidates for federal protection--dune thistle (Cirsium pitcheri) and dwarf lake iris (Iris lacustris)--also grow within the sanctuary's boundaries. A National Critical Areas Conservation Program project, the Mink River Estuary is managed by the stewardship committee of the Wisconsin Chapter.</t>
  </si>
  <si>
    <t>Anderson Lake Preserve, Lincoln Co. 367 acres includes drained lake bed to be restored; important migratory waterfowl habitat. To be conveyed to Minn. Dept. of Natural Resources for management. Black Dog Nature Preserve, Dakota Co. 49 acres pro- tect calcareous fen plant community and black-soil prairie (both endangered in state) harboring 3 rare plants. Chapter manages. Blue Devil Valley, Yellow Medicine Co. 2 tracts totaling 27 acres protect granite outcrop: habitat for five-lined skink (endangered in state.) Chapter manages. Chippewa Prairie, Addition, Chippewa Co. (Gift of Gordon Peters). 9 acres of tall- to mid-grass prairie bordering Lac Qui Parle Lake. Unit of Ordway Prairie Preserve System, area now stands at 858 acres. Managed by chapter. Cotton-Jack Prairie, Cottonwood Co. 40 acres of wet prairie marsh complex leased to Minn. Dept. of Natural Resources for management within Cotton-Jack Wildlife Mgmt. Area. Crookston Fen, Polk Co. Calcareous fen and surrounding mesic prairie support orchid endangered in state and 3 other plants threatened in state. 383 acres transferred to Minn. Dept. of Natural Resources for management. Echo Trail, St. Louis Co. 6 wooded tracts totaling 240 acres-purchased to assist U.S. Forest Service and private conservation groups in protecting entry points to Encampment Island, Lake Co. (Gift of Anne E. Brunsdale.) 9-acre isle with mixed conifer forest provides habitat for major seagull nesting colony. Managed by Encampment Forest Assn. Lac Qui Parle Prairie, Additions, Big Stone, Swift, &amp; Lac Qui Parle Cos. 563 acres in 5 parcels embrace mesic prairie and potholes on terrace of Minnesota River Valley; critical waterfowl nesting habitat adjacent to Lac Qui Parle Wildlife Mgmt. Area. To be transferred to Minn. Dept. of Natural Resources. Pankrantz Memorial Prairie, Addition, Polk Co. (Gift of Dan &amp; Vicky Svedarsky.) 3-acre parcel extends mesic black-soil prairie preserve to 637 acres: home for white-fringed prairie orchids, greater prairie chickens, and marbled godwits. Chapter manages tract, a dedicated scientific and natural area. Saxifrage Hollow, Additions, Fillmore Co. 7 acres increase preserve of north-facing talus slope above Root River to 11 acres; harbors one of state's few populations of golden saxifrage, plant under review for federal listing. Chapter manages. Staffanson Prairie, Addition, Douglas Co. 15 acres enlarge to 95 acres this preserve of remnant open grassland (both dry and mesic prairie communities) with prairie pothole at center. Chapter manages. Straight River Wildflower Preserve, Addition, Rice Co. Habitat for more than 40 colonies of Minnesota's only endemic plant, dwarf trout lily. 3 acres bring preserve to 55 acres. Leased to River Bend Nature Center. Wabu Woods, Bali Nari Addition, Itasca Co. (Gift of Donald &amp; Abby Marier.) 2 acres bringing preserve of outstanding northern hardwood forest and habitat for 8 orchid species to 104 acres; embraces -mile of Deer Lake shoreline. Managed by chapter. Swan Lake, Nicollet Co. 184 acres protect 2-mile of Swan Lake shoreline and critical nesting ground for waterfowl. Managed by Minn. Dept. of Natural Resources. Western Prairie North, Addition, Wilkin Co. Native wet-mesic tallgrass prairie-habitat for 5 plant and animal species rare in state. 40 acres bring preserve acreage to 320. Leased to Minn. Dept. of Natural Resources and managed jointly with field office.</t>
  </si>
  <si>
    <t>Chickahominy Wildlife Management Area, Addition, Charles City Co. 384 acres of high-quality freshwater tidal marshes and upland along river purchased with Va. Comm. of Game &amp; Inland Fisheries to add to refuge Chisel Run, James City Co. Lease of 20 acres hosting Virginia's largest known population of small-whorled pogonia (federally endangered). Chapter manages. Cressy Creek, Smyth Co. 36 acres. Crooked Creek Wildlife Management Area, Addition, Carroll Co. Assist to Va. Comm. of Game &amp; Inland Fisheries to purchase 64 acres embracing scenic trout stream in Blue Ridge Mts. Protected acres total 1,660; managed by state. Gasburg Granite Flatrock Preserve, Brunswick Co. 14 acres bearing one of state's few known granite outcroppings. Shallow soil in granite's depressions harbors 3 plant species rare in state (only known site in Va. where all 3 co-exist). Managed by chapter. Kennedy Mountain Meadow, Augusta Co. Management agreement on 10 acres with sinkhole pond and first discovered site of Virginia sneezeweed, a candidate for federal listing. Virginia Coast Reserve, Additions, Accomack Co. (Gifts of Mary Mercer Day, John H. Boyden, Jr., Margaret B. Krebs, and Mary M. Boyden). 2 tracts totaling 3 acres on ocean side of barrier island. Managed by preserve staff. Also, management agreement on 2,000 acres of Assawoman Island and north part of Metomkin Island will protect piping plovers during nesting season. Wildcat Mountain Natural Area, Addition, Fauquier Co. (Gift of Elinor L. Horwitz.) 10 acres enlarging preserve of mixed hardwoods on western slope of mountain to 663 acres; chapter manages.  Thought to be extinct for more than 60 years, the Virginia round-leaf birch (Betula uber) was found again in 1975 and federally listed as endangered in 1978. Out of a global population of only 23 naturally occurring trees, two exist in the Jefferson National Forest. (One of these is the largest known specimen of the population.) Lying adjacent to the national forest and quite near its mature birches, a 36-acre property purchased at auction is an ideal site for the natural regeneration of Betula uber. Here, the bare mineral soils of Cressy Creek's floodplain may allow the birch's seeds to secure a foothold. A project of the Conserve Virginia Campaign, the area is managed jointly by the Conservancy and the U.S. Forest Service. Thought to be extinct for more than 60 years, the Virginia round-leaf birch (Betula uber) was found again in 1975 and federally listed as endangered in 1978. Out of a global population of only 23 naturally occurring trees, two exist in the Jefferson National Forest. (One of these is the largest known specimen of the population.) Lying adjacent to the national forest and quite near its mature birches, a 36-acre property purchased at auction is an ideal site for the natural regeneration of Betula uber. Here, the bare mineral soils of Cressy Creek's floodplain may allow the birch's seeds to secure a foothold. A project of the Conserve Virginia Campaign, the area is managed jointly by the Conservancy and the U.S. Forest Service.</t>
  </si>
  <si>
    <t>Buffalo Flat, Dubois Co. "Southeastern bottomland swamp" in Midwest with swamp cottonwood/pumpkin ash plant community (endangered in state) and several state-listed plant and animal species. 296 acres, man-aged by chapter, to be dedicated as state nature pre-serve. Chapman Lake Wetlands, Kosciusko Co. 96 acres protect outstanding wetland supporting 2 plant communities endangered or threatened in state and few-flowered spikerush (threatened in Indiana). Managed by chapter. O James-Tippecanoe Wetland: the Edmund &amp; Virginia Ball Wetland Nature Preserve, Addition, Kosciusko Co. 8-acre exchange for 10-acre addition to extensive protected wetland complex: breeding, nesting, and feeding ground for waterfowl; harbors 3 rare plants. 221- acre preserve managed by Muncie YMCA. Fish Creek Fen, LaPorte Co. 12-acre graminoid fen (threatened natural community) hosting 3 plants endangered or threatened in state (arrow grass, a valerian, and an orchid). Managed by chapter. Ivanhoe Dune and Swale, Lake Co. Uncommon inland dune and swale community bearing dry/mesic sand prairie, savanna, and wet sand swales; supports 2 plants endangered in state. 30 acres managed by chapter. Kieweg Woods, Addition, Vigo Co. (Gift of Mr. &amp; Mrs. Homer Kieweg.) 15 acres enhance protection of exemplary mesic woodland. Entire 46-acre preserve conveyed to Indiana State University's Biological Sciences Dept. Knobstone Trail, Addition, Washington Co. Assist to state in securing 20 acres completes Indiana's first long-distance backcountry trail. Managed by Dept. of Natural Resources' Div. of Outdoor Recreation along with 1,081 acres acquired by Conservancy in previous years. Lakewood Dune Forest, Lake Co. .5 acre acquired at auction extends protection of finest sand prairie and dune forest complex outside Indiana Dune National Forest to 7 acres. Chapter manages. Loon Lake, Steuben Co. 70-acre wetland community supports 10 plant species listed for protection in state. Will be managed by Ind. Dept. of Natural Resources' Div. of Nature Preserves. Pipewort Pond, Elkhart Co. 135 acres bearing hydric sand/peat flat-a globally threatened wetland community supporting 4 plants endangered in state and 6 others rare or threatened in state. Managed by chapter. Plaster Creek Seeps, Martin Co. 14 acres embrace one of state's 3 acid seeps (endangered natural community); supports rock clubmoss and small greenwood orchid -one endangered in Indiana, the other threatened. Managed by chapter. Pokagon State Park, Steuben Co. Assist to Dept. of Natural Resources in adding 8 acres to park. Div. of State Parks manages. Saalman Hollow, Perry Co. 66 acres host globally endangered sandstone overhang community and 8 plants endangered or threatened in state. Managed by chapter. Whip-poor-will Woods, Additions, Brown Co. (Gifts of Jean Vietor and Suzanne Rodgers.) 160 acres in 2 tracts enlarge preserve of chestnut/oak/beech forest with corridor of floodplain forest along intermittent streams; habitat for whorled pogonia orchid, threatened in state. Ind. Dept. of Natural Resources and chapter manage 400-acre sanctuary. Yellow Birch Wetlands, LaPorte Co. (Gift of Dr. Nicho- las Tim and Deborah Longworth.) 20% undivided interest in 40 acres embracing a fen (threatened in state) that harbors 3 plant species threatened in state. Chapter manages.</t>
  </si>
  <si>
    <t>Owing to negotiations orchestrated by the North Carolina Nature Conservancy, the Prudential Insurance Company of America donated 118,000 acres to the U.S. Fish and Wildlife Service. As a result, what was perhaps the Southeast's most significant unprotected wilderness will be a new national wildlife refuge. This sweep of wetlands on North Carolina's Albemarle-Pamlico Peninsula takes in more than 100 miles of estuarine shoreline, a network of blackwater tributaries, fresh- and salt- water marshes, "pocosins" (evergreen-shrub bogs), and non-alluvial swamp forests unsurpassed in their vastness and in size and age of trees. Topping its wildlife list are black bears, bobcats, alligators (at their northernmost limit), nationally endangered red-cockaded wood- peckers, and a host of fish, shellfish, and waterfowl species. The gift (appraised in excess of $50 million) is one of the largest in the history of American conservation. Drawing upon the Conservancy's strong relationship with both the corporate community and the federal government, this effort is a triumph of the Conservancy's National Wetlands Conservation Project. Alligator River National Wildlife Refuge, Dare &amp; Tyrrell Cos. 118,000 acres. (See page 18.) Bass Lake, Wake Co. (Gift of Harry Cornell). 10-acre parcel and easement on adjacent 115 acres include button bush marsh and woodland surrounding lake; habitat for river otter and many waterfowl species. Managed by field office. Bat Cave Preserve, Rutherford &amp; Henderson Cos. (Gift of Mrs. Margaret Flinsch.) 25% undivided interest in 93 acres embracing all entrances to what may be largest fissure gneiss-granite cave complex in world; harbors endangered Indiana bats and 2 rare salamander species. Managed by field office. Eagle Rock, Wake Co. (Gift of Temple-Parker, Inc) Easement on 5 acres comprising 80% of isolated granite outcrop's fragile early successional plant communities. Transferred to Triangle Land Conservancy for monitoring. Saddle Mountain, Addition, Surry &amp; Allegheny Cos. (Gift of Paul Broadhead). Easement on 3,000 acres bringing total preserve acreage to 3,950. OHIO Jockey's Ridge, Addition, Dare Co. (Gift of Mr. &amp; Mrs. George Wood). 1⁄2-acre to be transferred to state for addition to Jockey's Ridge State Park, site of tallest sand dune on east coast of U.S. Mclntosh Bay Complex, Scotland Co. 129-acre tract protects complete biological system with 3 contiguous, distinct "Carolina bays"-rare community type; hosts awned meadow beauty (endangered in state) and Can- by's cowbane (candidate for federal Iisting). Field office manages. Nags Head Woods, Addition, Dare Co. Management agreement with Virginia Electric &amp; Power Co. on 5 acres extends protection for maritime forest preserve lodged among Outer Bank's back barrier dunes: national natural landmark where southern and northern plant species coexist. 644-acre preserve managed by resident staff. Roanoke Island, Dare Co. (Gift of Carolina Cays.) Ownership). 532 acres of marshland bordering Roanoke Sound. Managed by field office. Roanoke Island Marsh, Dare Co. (Gift of Mrs. S. T. Guthrie). Easement on 34 acres of intertidal marsh and upland loblolly pine/myrtle hammock. Monitored by Outerbanks Audubon Chapter.</t>
  </si>
  <si>
    <t>Bois Bubert Island, Addition, Washington Co. 20-acre inholding buffers 900-acre Petit Manan National Wildlife Refuge, wintering site for bald eagles and home to eiders, black ducks, harbor seals. Refuge created in 1978 with land donated to Conservancy. New purchase conveyed to U.S. Fish &amp; Wildlife Service. Butler Preserve, Addition, York Co. (Gift of G. Robert &amp; Jane Butler.) Second 1/5 undivided interest in 6 acres of mixed woodland fronting on Kennebunk River. Chapter manages 12-acre preserve. Rachel Carson National Wildlife Refuge, Additions, York Co. Assist to U.S. Fish &amp; Wildlife Service to add 21 acres to national refuge. Also, gift of Mrs. Brewster Sewall: 29 acres with pond, marsh, and woodland. Great Duck Island, Hancock Co. 245 acres protect most of island, home to some 30,000 Leach's storm petrels -largest known breeding colony in the East. Man- aged by chapter. Great Wass Island, Addition, Washington Co. Land exchange for.1-acre right-of-way on 1,656-acre preserve embracing most of southern half of Great Was-a rugged coastal island included in Conservancy's Rachel Carson Seacoast preserve system managed by chapter. Hurd Pond, Waldo Co. (Gift of David F. Hauk and Patti Fry.) Exemplary 100-acre freshwater marsh surrounding 85-acre pond: habitat for migrating waterfowl of Atlantic Flyway. Will be managed by Maine Dept. of Inland Fisheries &amp; Wildlife. Ketterlinus Preserve, Additions, Hancock Co. (Gifts of Lisa Von Borowsky.) 15-acre parcel and easement on 65 acres encompassing hilly woodland, wetlands, and frontage on Seal Cove Pond; buffer for preserve (managed by chapter) and Acadia National Park. Larrabee Heath, Additions, Washington Co. (Includes gift of Thomas &amp; Dorothy Earl.) Donation of 75% undivided interest in 30 acres and purchase of 51 acres enlarge preserve of exemplary coastal plateau bog to 363 acres. Chapter manages. Long Island, Addition, Washington Co. (Fifth gift of Robert L. Rimoldi.) 32 acres on forested isle with active bald eagle roosting sites. 109-acre preserve managed by chapter, along with rest of island, which it leases. Mistake island, Addition, Washington Co. License agreement with U.S. Coast Guard on 6 acres protects rare and uncommon plant species. Conservancy owns and manages remainder of 32-acre island. Plummer Point, Addition, Lincoln Co. Half-acre woodland on shore of Damariscotta River; inholding in 77- acre preserve managed by chapter River Bend Woods, Cumberland Co. (Gift of Kasprzak, Inc.). 13 acres of forest and marsh along Mousam River. Transferred to Ramanascho Land Trust. Rocky Island, Aroostook Co. (Gift of Mr. &amp; Mrs. Leon- ard Pelletier). 2-acre slate-ledged island in St. John River supports 2 herbaceous plant species under review for federal listing and 1 endangered in New Eng- land. Managed by chapter. Ship Island Group, Addition, Hancock Co. Second 1⁄2 undivided interest in 11-acre Ship Island, one of 3 isles providing critical nesting habitat for third largest concentration of eider ducks in northeastern U.S. Managed by chapter with 13 additional acres on Bar and Trumpet Islands.</t>
  </si>
  <si>
    <t xml:space="preserve">Drum Bay, Brazoria Co. (Gift of Brazoria Marshland, Inc.) 18 acres of Texas Gulf Coast wetland (prime habitat for migrating waterfow). Will be transferred to Cradle of Texas Conservancy. Peach Point, Brazoria Co. Brackish and freshwater marshes, coastal prairie, freshwater lakes-habitat for migrating waterfowl, federally protected American alligator, and dwindling mottled ducks. Cited by U.S. Fish &amp; Wildlife Service as most threatened and highest quality wetland on Texas coast. 8,580 acres: Texas Parks&amp; Wildlife Dept. manages. Hookswood, Addition, Harris Co. (Gift of Charles Hooks.) Easement on 54 acres extending preserve of pine/oak forest-uncommon here in prairie-forest border region--to 84 acres. Monitored by field office. North Rosillos Mountains Preserve, Brewster Co. 67,130 acres. (See page 23.) Roy E. Larsen Sandylands Sanctuary, Addition, Hardin Co. 97 acres embracing a key successional lake and enlarging sanctuary to 2,275 acres. Managed by resident staff, area takes in forests, baygall, successional lakes, and sandyland; harbors several rare plants. San Jacinto Battleground, Harris Co. (Gift of Phillips Petroleum Fdn.) 77 acres will be transferred to Texas Parks &amp; Wildlife Dept. for inclusion in San Jacinto Battleground State Park-site of Sam Houston's victory in the battle that won independence for Texas. Slop Bowl, Brazoria Co. 1,905-acre acquisition of coastal wetlands attracting coast's northernmost wintering populations of sandhill cranes and serving as breeding grounds for mottled ducks. Managed by field office. Tres Corrales, Addition, Hidalgo Co. One of state's 2 largest Tamaulipan subtropical woodland forests, an endangered native plant community: habitat for Rio Grande siren (aquatic salamander endangered throughout its range), Texas tortoise (threatened in state), giant toads, black-striped snakes, and northern cat-eyed snakes (all endangered in Texas). With 308-acre addition, preserve totals 350 acres; will be conveyed to U.S. Fish &amp; Wildlife Service.  At 67,130 acres, the new North Rosillos Mountains Preserve is now the Conservancy's largest holding-a vast expanse of draws, foothills, and mountains supporting a phenomenal array of ecosystems and species. Donated to the Conservancy by brothers Houston Harte of San Antonio and Edward Harte of Corpus Christi, the sanctuary is being managed by the texas chapter. Named for the mountain range it partially encompasses, North Rosillos lies in the Trans- Pecos country, a far-west Texas region known for its biological diversity and high concentration of endemic species. Although thorough ecological inventories of the preserve are still underway, recorded occurrences in the county indicate that as many as 23 globally endangered plant species may grow here. Many may be found in the Chihuahuan Desert scrub communities that blanket two-thirds of the property. The area's roster of wildlife includes a variety of desert animals, such as javelinas, and a large population of mountain lions (endangered in Texas and increasingly beleaguered throughout their range. </t>
  </si>
  <si>
    <t>Abner Hollow, Addition, Adams Co. Conservancy as- sisted Cincinnati Museum of Natural History in purchasing 189-acre prairie property to expand Edge of Appalachia Preserve System, a 5,000-acre mosaic of woodlands and prairie openings. Arcola Creek, Additions, Lake Co. 14 acres enlarge pre- serve at Lake Erie stream mouth with unusual submerged riverine marsh; addition hosts Carex aquatilis, plant endangered in state. Field office coordinates management. Buzzardroost Rock, Addition, Adams Co. Critical 9-acre inholding between Buzzardroost and Red Rock Preserves; part of Edge of Appalachia Preserve System managed in part by Cincinnati Museum of Natural History, in part by field office. Cuyahoga Wetlands, Geauga Co. 194 acres. (See page Ohio Brush Creek Swirl Preserve, Addition, Adams Co. (Gift of Stanley &amp; Louise Rowe.) Sixth 1/10 undivided interest in 675 acres bordering 2 miles of creek: rugged bottomland and upland forests, with prairie openings, limestone sinkholes, and dolomite gorges. Managed by field office. Pickerington Pond, Additions, Franklin Co. (Includes gift of Mrs. Helen G. Crane &amp; 3-acre land exchange.) 2 tracts totaling 60 acres increase preserve acreage to 357-critical wetland habitat with permanent stream; 212 waterfowl species counted. Columbus &amp; Franklin County Metropolitan Park District manages Schwamberger Prairie/Kitty Todd Preserve, Additions, Lucas Co. 31 acres in 2 parcels enhance protection for one of best remaining oak savannas in Ohio's "oak openings region." 94-acre preserve boasts 39 plants listed as threatened or endangered in state. Managed by chapter. Strait Creek Prairie Bluffs, Pike Co. 90-acre prairie tract supporting thriving population of bluehearts, endangered in Ohio, and other rare plants. Chapter manages. Toledo Arboretum, Lucas Co. (Gift of Arboretum Medichapter. O cal Center.) 7-acre floodplain forest along Ten-Mile Creek. Will be transferred to Univ. of Toledo for use as research/teaching facility. An lce Age relict lying less than an hour from downtown Akron and Cleveland, the Cuyahoga Wetlands embrace bog, swamp, and marshland communities plus the open waters of three lakes. Its hemlock-white pine bog forest is unique in the state, and the entire system's high concentration of rare plants and animals includes 43 species listed for protection in Ohio. Among the most jeopardized are sedge, beaked sedge, bunchberry, tawny cottongrass, olivaceous spikerush, and lesser bladderwort. In addition to its pristine condition and great diversity of species, the wetlands serve as a sponge, soaking up water and filtering it into the part of the Cuyahoga River that is the water source for Akron. Through its celebrated Ohio Lands Forever campaign, the Conservancy purchased three tracts encompassing 194 acres of the Cuyahoga Wetlands. The area will be managed by the Geauga County Park District, with which the Conservancy's Ohio Chapter is working to expand protection here.</t>
  </si>
  <si>
    <t>Grand Beach Marsh, Berrien Co. 11 acres protect one of most significant coastal plain marshes in Midwest and outstanding rare plant site (more than 15 of its plant species are endangered or threatened in state; only Michigan site for one of these, inflated bladderwort). Chapter manages. Grass Bay Preserve, Additions, Cheboygan Co. (Includes 7-acre gift of Joseph &amp; Jean Kennicott.) 47 acres extend preserve hosting 250 vascular plant species to 249 acres; boasts 2 Great Lakes endemics under review for federal listing and 25 orchids. Preserve stewardship committee manages. Hillside Prairie, Washtenaw Co. Lease on 10 acres of dry prairie, wet-mesic prairie, and high quality fen supporting 4 plant species threatened in state. Monitored by field office. MacArthur IV Tract, Addition, Crawford Co. (Fourth gift of Mr. &amp; Mrs. Ivan MacArthur.) 60-acre inholding in AuSable State Forest on AuSable River's trout-rich main branch. Managed by donor and chapter. Orchis Fen Preserve, Emmet Co. 38 acres protect key portion of exemplary northern fen, site of Lower Peninsula's only known occurrence of small round-leaved orchis (endangered in state). Conveyed to Little Traverse Conservancy. Piney Ridge, Mason Co. (Gifts of David &amp; Doreen Freeborn and Doris P. Johansson.) 12.5 acres--part of Big Sable Dunes, one of nation's best examples of freshwater interdunal wetlands and open dunes. Will be transferred to Mich. Dept. of Natural Resources to add to Ludington State Park. Skegemog Lake Wildlife Area, Additions, Kalkaska Co. . 3 parcels totaling 150 acres bring Conservancy-protected lands here to 2,280 acres: expanse of swamp and marsh with fragile bog -habitat for significant fauna. Conveyed to Mich. Dept. of Natural Resources. West Maxton Plains, Chippewa Co. 140 acres. (See page 13.) Along with its successful critical areas campaign, through which 294 acres in nine projects were protected in 1984, the Conservancy's Michigan Chapter can also celebrate the purchase of 140 acres at West Maxton Plains. Found in only a few locations in Michigan's Upper Peninsula and in Ontario, as well as at one site in New York, the plains' bedrock grassland (called alvar) is a highly uncommon community type ranked by the Michigan Natural Features Inventory as endangered in the state and threatened globally. No other plant community in Michigan hosts as its dominant species three plants threatened in the state Sporobolus heterolepsis (prairie dropseed), Carex scirpoidea (a sedge), and Eleocharis compressa (a spikerush). All told, at least seven imperiled plant species flourish at West Maxton Plains. The new preserve, which takes in the best of this rare grassland, is managed by the Michigan Chapter. West Maxton is one more success story of the Goodhill Foundation-funded National Critical Areas Conservation Program.</t>
  </si>
  <si>
    <t>Apalachicola Bluffs and Ravines Preserve, Addition, Liberty Co. 3,214 acres gained through land exchange expand preserve of jungly ravines, longleaf pine sandhills, and sheltered slopes. The 4,382-acre sanctuary, one of temperate world's richest paleorefugia, supports several plants found nowhere else on Earth. Crocodile Lake National Wildlife Refuge, Addition, Monroe Co. 814 acres of mangrove wetlands and upland tropical hardwood hummocks expand federal refuge to 2,244 acres: optimum U.S. habitat for nationally endangered American crocodile. Will be conveyed to U.S. Fish &amp; Wildlife Service. Lamar Louise Curry Preserve, Addition, Monroe Co. (Gift of Lamar Louise Curry). 1-acre hardwood hammock; transferred to Fla. Keys Land Trust. Everglades Conservation Area, Dade Co. (Gift of Great American Bank of Dade Co., owned by Barnett Bank of South Fla.) 40 acres of potential habitat for Everglades snail kite (nationally endangered) and Everglades mink (threatened in state): transferred to South Fla. Water Mgmt. Dist. for inclusion in Everglades Conservation Area 3-B. Everglades Conservation Area, Dade Co. (Gift of Great American Bank of Dade Co., owned by Barnett Bank of South Fla.) 40 acres of potential habitat for Everglades snail kite (nationally endangered) and Everglades mink (threatened in state): transferred to South Fla. Water Mgmt. Dist. for inclusion in Everglades Conservation Area 3-B. Honorable Theodore Roosevelt Preserve, Addition, Duvall Co. 17 acres expand preserve of tidal marsh and rolling wooded hills near St. Johns River to 620 acres. Managed by chapter. Lower Escambia River, Addition, Escambia and Santa Rosa Cos. (Gift of St. Regis Paper Co). 7,066-acre property extends protection along 18-mile river corridor critical to vitality of Escambia Bay's fisheries. Conveyed to N.W. Fla. Water Mgmt. Dist. under state's "Save Our Rivers" program. Conservancy protection here now spans 17,042 acres. Lower Suwannee River National Wildlife Refuge, Addition, Levy Co. 12,836 acres enlarge wetland refuge along river and Gulf of Mexico; conveyed to U.S. Fish &amp; Wildlife Service. Conservancy-saved land here totals 17,000 acres. Moya Sanctuary, Addition, Glades Co. (Gift of Dr. Frank Moya). 15 acres enlarging preserve of cypress strand and hardwood and pine communities to 115 acres. Managed by chapter. North Key Largo, Monroe Co. (Gift of Col. Eric Erics- son.) 15 acres of mangrove swamp, threatened in state. To be transferred to Fla. Dept. of Natural Resources. Upper Suwannee River, Hamilton Co. 3,263 acres along 5-mile stretch of river with only significant whitewater rapids in Florida. 10 distinct community types include xerichammock- habitat for gopher tortoise (candidate for federal listing) and Suwannee cooter, a turtle endangered in state. Partial funding provided by James Graham Brown Foundation; to be transferred to the state.</t>
  </si>
  <si>
    <t>Baraboo Hills Project/Baxter's Hollow: R. D. &amp; Linda Peters Nature Preserve, Additions, Sauk Co. 712 acres in 9 parcels extend Conservancy protection of Otter Creek watershed (outstanding in Midwest for water purity, invertebrate diversity, songbird nesting habitat, and mix of northern and southern forest types) to 2,207 acres. Managed by chapter. Brule River, Additions, Douglas Co. (Gifts of James J. Angleton and Ruth Way d'Autremont.) Easements on 89 acres bring Conservancy-protected lands in upper watershed of wild river to 4,948 acres; area embraces 9 major biotic communities in 9-mile-long corridor. Chapter monitors. Chiwaukee Prairie, Additions, Kenosha Co. 1.4 acres in 2 tracts increase Conservancy holdings on outstanding stretch of wet-mesic prairie to 147 acres; national natural landmark harboring more than 400 native plants on Lake Michigan coast. Managed by chapter with Univ. of Wisc.-Parkside and Wisc. Scientific Areas Program. Hoganson Preserve, Walworth Co. (Gift of Lester &amp; Jane Hoganson.) 192 acres bearing southern sedge meadow and fen (both threatened in state) habitat for Blanding's turtle (also threatened in state.) Chapter manages. Mink River Estuary, Additions, Door Co. 185 acres. (See page 24.) Otsego Marsh Preserve, Columbia Co. (Gift of Frank Freese.) 39 acres embracing wetland and lake ecosystem-habitat for Blanding's turtle and migrating great egrets, both threatened in state. Transferred to Goose Pond Sanctuary, Inc. Rush Creek Bluffs, Addition, Crawford Co. (Gift of Rich- ard L. &amp; Antoinette D. Gibbons.) 18 acres enlarging preserve of forest, prairie, bottomland, and sandstone cliffs edged on west by rugged Mississippi River bluffs to 1,143 acres; nesting site for red-shouldered hawks (threatened in state). Managed by Wisc. Dept. of Natural Resources. Spring Green Prickly Pear Prairie Natural Area, Addition, Sauk Co. Management agreement on 5 acres extends preserve taking in part of state's best and largest sand prairie to 485 acres; habitat for myriad invertebrates and reptiles, including box turtles (endangered in state). Managed by chapter. Summerton Bog, Addition, Marquette Co. 4 acres enlarge national natural landmark to 425 acres: patchwork of stream-laced meadows, fens, forests, sedge meadowland, and tamarack swamps; noted for northern relict plant species and 9 wild orchids. Managed by chapter. Vesley Estate, Florence Co. (Gift of estate of Albert J. Vesley.) Portion of 175-acre donation essential to complete Wisc. Dept. of Natural Resources' Wild River project on Pine and Popple Rivers. Will be conveyed to state.</t>
  </si>
  <si>
    <t>arkansaS</t>
  </si>
  <si>
    <t>Blue Heaven Cave, Marion Co. Nursery cave for nationally endangered Ozark big-eared bats protected under management agreement on 5-acre site. Monitored by field office. Cave Springs Cave, Benton Co. 15 acres. (See page 10.) Electric Island, Garland Co. (Gift of Arkansas Power &amp; Light Co.) 118-acre isle used periodically as rest site by wintering bald eagles. Leased to Ark. Game &amp; Fish Commission for management. Hell Creek Cave, Stone Co. 163 acres boast cavern whose aquatic system supports sole known population of cave crayfish, being considered for federal listing. Owned and managed by Ark. Natural Heritage Commission. Holland Bottoms, Lonoke and Pulaski Cos., 5,570 acres of wildlife-rich bottomlands in Mississippi Alluvial Plain; conveyed to state. Margaret M. Lightle Wilderness Area, White Co. (Bequest of Mrs. Margaret M. Lightle.) 480 acres of bottom-land hardwoods at confluence of Bayou Des Arc and Glade Creek. Managed by field office. Sweden Creek, Madison Co. (Gift of Josiah &amp; Margaret Page.) Easement on 8 acres; habitat for large population of small-headed pipewarts, under review for federal listing. Managed by Conservancy and donors. White River Nature Center, Monroe Co. (Gift of Mr. L. E. Thompson.) 204 acres of partially wooded bottomland. Will be conveyed to White River Nature Center for use as rehabilitation area for native wildlife. Cave Springs Cave The year-round stream flowing through Cave Springs Cave harbors the largest known population of the Ozark cavefish (Amblyopsis rosae). Endemic to the Springfield Plateau of the Ozark Mountains, the blind white fish is federally listed as threatened. Its continued existence here may be directly dependent on the cavern's maternal colony of gray bats (Myotis grisescens), a species ranked as endangered nationwide. (Bat guano supplies the stream with essential nutrients.) In 1984, the Conservancy purchased a 15- acre parcel bearing the only entrance to Cave Springs Cave. Nestled in the plateau's undulating landscape, the property has been transferred to the Arkansas Natural Heritage Commission for management as a state natural area. The Conservancy retains a conservation easement on the site, which was targeted for protection through its Katharine Ordway Endangered Species Conservation Program.</t>
  </si>
  <si>
    <t>Sandstone cliffs, some 100 feet high, form the western rim of Panther Knob, a high plateau of the Allegheny Mountains' North Fork range. Although barren and rocky in appearance, the knob hosts one of the most unusual concentrations of imperiled species in West Virginia. Among them are nine plant species listed as endangered, threatened, or rare in the state. Two more, a sedge and the white-flowered heuchera, are ranked by the Conservancy as globally endangered. Its wildlife includes the pink-edged sulphur butterfly, threatened in the state. And there's more: perched atop the windswept plateau is a dwarf pine forest, a plant community more typical of New Jersey's sand barrens and endangered here in West Virginia. After five years of negotiations, the Conservancy purchased 383 acres at Panther Knob. The remote, rugged site is managed by the West Virginia Field Office. An ongoing project of the Conservancy's West Virginia Natural Areas Campaign, the site is also a part of the Katharine Ordway Endangered Species Conservation Program. Brush Creek, Mercer Co. 124 acres in 3 parcels; cliffs above creek harbor large patches of Canby's mountain lover-plant proposed for federal listing. Managed by chapter. E Harper's Ferry Nongame Area, Addition, Jefferson Co. 1 acre acquired in cooperation with W. Va. Dept. of Natural Resources for addition to Nongame Area. Hidden Valley Black Pond, Morgan and Hampshire Cos. (Gifts of John N. Casto, James G. Arbogast, Dayton C. Casto, Jr., and Georgianna Casto). Easements on 2 tracts totaling 90 acres; watershed buffer to black pond-an uncommon wetland type in the state. 2-acre parcel containing the black pond is additional gift oí J. N. Casto and J. G. Arbogast. Managed by chapter. Monongahela National Forest, Addition, Webster Co. Last major private inholding along Cranberry River; 904-acre parcel acquired for and conveyed to U.S. Forest Service. Panther Knob, Pendleton Co. 383 acres. (See page 26.)</t>
  </si>
  <si>
    <t>Abner Hollow, Addition, Adams Co. Conservancy assisted Cincinnati Museum of Natural History in purchasing 189-acre prairie property to expand Edge of Appalachia Preserve System, a 5,000-acre mosaic of woodlands and prairie openings. Arcola Creek, Additions, Lake Co. 14 acres enlarge preserve at Lake Erie stream mouth with unusual submerged riverine marsh; addition hosts Carex aquatilis, plant endangered in state. Field office coordinates management. Buzzardroost Rock, Addition, Adams Co. Critical 9-acre inholding between Buzzardroost and Red Rock Preserves; part of Edge of Appalachia Preserve System managed in part by Cincinnati Museum of Natural History, in part by field office. Cuyahoga Wetlands, Geauga Co. 194 acres. (See page Ohio Brush Creek Swirl Preserve, Addition, Adams Co. (Gift of Stanley &amp; Louise Rowe.) Sixth 1/10 undivided interest in 675 acres bordering 2 miles of creek: rugged bottomland and upland forests, with prairie openings, limestone sinkholes, and dolomite gorges. Managed by field office. Pickerington Pond, Additions, Franklin Co. (Includes gift of Mrs. Helen G. Crane &amp; 3-acre land exchange.) 2 tracts totaling 60 acres increase preserve acreage to 357-critical wetland habitat with permanent stream; 212 waterfowl species counted. Columbus &amp; Franklin County Metropolitan Park District manages Schwamberger Prairie/Kitty Todd Preserve, Additions, Lucas Co. 31 acres in 2 parcels enhance protection for one of best remaining oak savannas in Ohio's "oak openings region." 94-acre preserve boasts 39 plants listed as threatened or endangered in state. Managed by chapter. Strait Creek Prairie Bluffs, Pike Co. 90-acre prairie tract supporting thriving population of bluehearts, endangered in Ohio, and other rare plants. Chapter manages. Toledo Arboretum, Lucas Co. (Gift of Arboretum Medichapter. O cal Center.) 7-acre floodplain forest along Ten-Mile Creek. Will be transferred to Univ. of Toledo for use as research/teaching facility.</t>
  </si>
  <si>
    <t xml:space="preserve">Marmaton River Bottoms, Additions, Vernon Co. (includes 10-acre gift of Joseph L. &amp; Virginia A. Rinehart.) 2 tracts totaling 50 acres extend preserve to 300 acres: largest expanse of wet prairie in southwestern Missouri. Habitat for northern harriers, endangered in state. Chapter manages with help from state's Dept. of Conservation. Mastodon State Park, Jefferson Co. 8 acres acquired with state as addition to park renowned for excavated skeletons and bone fragments of Pleistocene-Age mastodons. Mo. Dept. of Natural Resources manages. Missouri Prairie State Park, Addition, Barton Co. 2 parcels totaling 160 acres secured through land exchange bring Conservancy-saved acreage at grassland park to 2,400: 7 distinct natural communities ranging from stream margins to dry shale prairie and sandstone outcrops. Habitat for prairie chickens and upland sandpipers. Mo. Dept. of Natural Resources manages. Mo-No- Prairie, Barton Co. 120-acre virgin tallgrass prairie tract acquired for transfer to Mo. Dept. of Conservation; supports large population of greater prairie chickens, endangered throughout state. Pershing State Park/ Bertha &amp; Joel Massie Preserve, Linn Co. 320 acres of hardwood forest and wet prairie remnants, sloughs, and oxbow lakes adjacent to state park; home for massasauga rattlesnakes (endangered in state). Transferred to Mo. Dept. of Natural Resources. Poverty Ridge Savanna, Addition, Laclede Co. 40-acre tract brings entire dry oak-hickory savanna ecosystem under protection. Chapter manages 160-acre area in concert with Mo. Dept. of Natural Resources.  Nancy B. Altvater Pondberry Preserve, Ripley Co. 100- acre site embraces sand pond community (type found only in 2 Missouri counties). Swampy depressions support corkwood (threatened in state); swales and sand dunes bear Lindera melissifolium, a shrub under review for federal listing. Managed by Mo. Dept. of Conservation with nearby Sand Ponds Natural History Area, </t>
  </si>
  <si>
    <t>Berryville Shale Glade, Union Co. 36-acre "barrens" plant community, one of 2 remaining shale glades in state. Conveyed to ll. Dept. of Conservation for management. Gensburg-Markham Prairie, Additions, Cook Co. (Gifts of Bernard Betz and Mrs. Gertrude Betz Schlagel.) 2 tracts, 1 acre each, extending preserve of rolling dry mesic, mesic, and wet prairie communities to 98 acres; harbors white-fringed prairie orchid (endangered in state). Northeastern IlIl. Univ. manages. Lockport Prairie, Will Co. Conservancy assisted Forest Preserve Dist. of Will Co. and Metropolitan Sanitary Dist. in dedication of 249-acre prairie as state nature preserve. Chapter fund raising for management of site; hosts largest known population of globally endangered leafy prairie clover. Forest Preserve Dist. manages. Lower Cache River, Addition, Pulaski Co. 75 acres bring preserve to 407 acres: habitat for U.S.'s largest water locust, 13 other record-size trees in state, and 3 plant species endangered in state. Embraces 6-mile stretch of river. Managed by Conservancy land steward. Matanzas Prairie West, Mason Co. 28-acre wet sand prairie with many small ponds-breeding habitat for Illinois chorus frogs, threatened in state. Transferred to IIl. Dept. of Conservation and slated for dedication as state preserve.Meredosia Island National Wildlife Refuge, Addition, Cass &amp; Morgan Cos. (Gift of Mr. Murray Johnson.) 1,710 acres embracing Meredosia Lake and adjacent llinois River lowlands--rich waterfowl habitat. Slated for transfer to U.S. Fish &amp; Wildlife Service for inclusion in refuge already containing 1,850 acres acquired by the Conservancy in 1972. Prairie Grouse Project, Addition, Marion Co. 40 acres-- key habitat for prairie grouse (endangered in state)- bring preserve acreage to 1,961. Chapter owns or leases 1,189 acres; state's Dept. of Conservation owns 772 acres. Entire preserve managed by ill. Natural History Survey.</t>
  </si>
  <si>
    <t>tenNESSEE</t>
  </si>
  <si>
    <t>Colditz Cove, Fentress Co. (Gift of Rudolph &amp; Arnold Colditz.) 73 acres bearing relatively undisturbed cove forest; boasts 65-foot waterfall, mature hemlocks and white pines, and 4 species of special concern in state. Transferred to Tenn. Dept. of Conservation for management as designated state natural area. Cross Creek Eagle Nest, Steward Co. Management agreement among Conservancy, Westvaco Corp., and Tenn. Wildlife Resources Agency ensures protection of 270-acre mixed oak and woodland; harbors the first active bald eagle nest found in state since 1961. Goose Pond, Addition, Grundy Co. Cooperative management agreement with land-owners on 96-acre marshland enlarges protected breeding habitat for 4 birds listed as threatened or endangered in state by Tenn. Heritage Program. Hubbard's Cave, Warren Co. 50 acres securing cavern habitat for wintering gray and Indiana bats, both nationally endangered. (Cave harbors more gray bats than all other Tenn. caves combined.) Managed by chapter. Lower Hatchie National Wildlife Refuge, Addition, Lauderdale Co. 638 acres acquired with U.S. Fish &amp; Wildlife Service: wildlife-rich bottomlands along state-designated scenic Hatchie River. Slated for inclusion in federal refuge near Mississippi River. Stone's River Mustard Field, Rutherford Co. 34 acres host large, healthy population of Stones River bladderpod, endemic to river's floodplain and ranked as globally endangered by Tenn. Heritage Program. Will be transferred to Tenn. Dept. of Conservation for management. White Oak Swamp Preserve, Hardin Co. 2,637 acres protect extensive swamp bearing bottomland hardwoods, old river runs, and oxbow lakes: habitat for water purslane (plant endangered in state) and river otter. Conveyed to Tenn. Wildlife Resources Agency.</t>
  </si>
  <si>
    <t>H. Laurence Achilles Natural Area, Addition, Chittenden Co. 2 tracts totaling 94 acres in northeastern Vermont's largest undisturbed wetland system. Jointly managed by chapter and Univ. of Vermont within 731- acre Shelburne Pond assemblage, a proposed national natural landmark. Hollister Hill Farm, Washington Co. Conservancy assisted Ottauquechee Land Trust in purchase of 210- acre working dairy farm. Little Averill Lake, Essex Co. 1/8 undivided interest in 26 acres of swamp and sand beach; nesting area for one of Vermont's 8 nesting pairs of common loon. Managed by chapter. Long Pond, Orleans Co. 99-year management lease on 32 acres: northern white cedar swamp community straddling SawmilIl Brook; lies at southern end of Long Pond-one of few undeveloped lakes left in Vermont. Managed by Barr Hill Stewardship Committee. McCullough Woods, Bennington Co. (Gift of Ottauquechee Land Trust). V2 undivided interest in 16 acres of old-growth rich mesic forest. Managed by chapter. Otter Creek Gorge, Addison Co. (Gift of Allen A. Johnson, Jr., and Willard T. Jackson). 311 forested acres; held for transfer to Otter Creek Gorge Land Trust. Sugar Hollow, Addition, Rutland Co. (Gift of E-an Zen and Cristina Silber). Remainder interest in 210 wooded acres with beaver pond and brook expand preserve to 261 acres. Managed by chapter. Winooski River Delta, Chittenden Co. 59 acres acquired with Winooski Valley Park Dist.: low-lying sandy delta found where river meets Lake Chamolain; supports 8 plant species threatened or rare in state; also wetland habitat for migratory waterfowl. Park district manages.</t>
  </si>
  <si>
    <t>Black Creek Trust, Darlington Co. (Bequest of Mrs. Louise Dargan.) 226 acres of old-growth loblolly pine/ oak forest lying between Swift and Black Creeks. To be conveyed to Black Creek Land Trust for management. Cat Island, Addition, Georgetown Co. 1/6 undivided interest in 1,571 acres secured for inclusion in state's adjacent 20,376-acre Tom Yawkey Wildlife Center: habitat for 2 federally protected species--American alligators and nesting bald eagles. Addition will be managed by field office. Flat Creek Natural Area, 40-Acre Rock Addition, Lan- caster Co. 15-acre acquisition completes 4-year, 335- acre project protecting one of largest granite outcrops in state: habitat for state-protected plants and plants proposed for federal listing: national natural landmark. Portions managed by Conservancy, portions by S.C. Wildlife &amp; Marine Resources Dept.'s Heritage Trust Program. Shealy's Pond, Lexington Co. 41 acres bearing state's most vigorous, extensive stand of Atlantic white cedars. Bog community ringing 3-acre pond and feeder stream supports Rayner's huckleberry, candidate for federal protection. Field office manages. Tillman Sand Ridge, Jasper Co. (Gift of Georgia-Pacific Corp.) 953 acres takes in longleaf pine flatwoods, bottomland hardwood swamp, bald cypress/tupelo gum swamp, and fluvial ridge supporting xeric longleaf pine/turkey oak community; harbors 7 rare species, including gopher tortoise (under review for federal listing.) Managed by field office. Wando Marsh, Charleston Co. (Gift of Georgia-Pacific Corp.) 1,030 acres, mostly supporting undisturbed Spartina salt marsh--foraging area for wading birds and migratory waterfowl. Will be transferred to Carolina Research &amp; Development Fdn.</t>
  </si>
  <si>
    <t xml:space="preserve">Walter D. Allen Marshlands, Town of Westport. (Gift of Beulah A. Northrop). 10-acre salt marsh-feeding area for herons and egrets. 4 acres to be transferred to Aspetuck Land Trust, 6 to the state for incorporation in Sherwood Island State Park. Benton Hill Fen, Town of Sharon. 29-acre acquisition and 4-acre conservation easement (latter a gift of Adelaide Emory) safeguard open calcareous fen with unusual, diverse flora. Managed by chapter. Chimon Island, City of Norwalk. 70-acre isle hosting state's most significant heronry; will be transferred to U.S. Fish &amp; Wildlife Service for inclusion in newly established Conn. Coastal National Wildlife Refuge. Iron Mountain Reservation, Addition, Town of Kent. (Gift of Brigita Lieberson). 50% undivided interest in 19 acres of moist deciduous forest; preserve now stands at 276 acres. Managed by chapter. Lake Wintergreen, Town of Hamden. Chapter, through its Land Trust Service Bureau and with several local conservation organizations, assisted state in acquiring 196-acre addition to West Rock Ridge State Park. Moore Brook Watershed, Addition, Town of Salisbury. (Gift of Elizabeth Charlton Wingebach). Easement on 12 acres; buffer for adjacent rare plant habitats. Weir Nature Preserve, Addition, Town of Wilton. (Gift of Eugenia P. Slaughter). 2 acres extending wetland preserve to 92 acres. Managed by chapter. </t>
  </si>
  <si>
    <t>No other vernal ponds in New Jersey, and perhaps on the East Coast, have been as thoroughly studied as the Bennett Bogs on the Cape May Peninsula. Since their discovery in 1907, they have been visited by botanists from all over the world. This assemblage of three clay-based vernal ponds, which may be the finest in the state, harbors a remarkable diversity of plant species. (Filled with rainwater in spring, then dry by summer and fall, the ponds' unusual vegetation is determined by these fluctuating water levels.) The New Jersey Natural Heritage Program has ranked 34 of the plant species here as endangered, threatened, or rare in the state. Four of thesesnowy orchid, coinleaf, branched milkwort, and black-based quillwort-occur nowhere else in New Jersey, and at Bennett Bogs they reach the extreme northern limit of their distributions. Two of the 34 species also are candidates for federal protection: Torrey's dropseed (Muhlenbergia torreyana) and the striking Pine Barrens gentian (Gentiana autumnalis). With partial funding from the Katharine Ordway Endangered Species Conservation Program, the Conservancy purchased its first nine acres at Bennett Bogs. The site will be managed jointly by the Conservancy and the New Jersey Audubon Society, which owns seven acres of the plant-rich assemblage.</t>
  </si>
  <si>
    <t>Baltimore Corner, Addition, Caroline Co. (Gift of Thomas Eaton). 186 acres expand preserve to 203 acres. Encompasses Delmarva bays: oval depressions of acidic wetlands supporting unique plant communities and rare species. Managed by chapter. John Friend Cave, Garrett Co. 9 acres protect entrance to cave harboring 3 rare arthropods (1 a candidate for federal listing) and small-footed bats (rare in state). Managed by chapter. Hammel Glade, Garrett Co. Glade bears one of Allegheny Plateau's most botanically diverse mountain peatlands; habitat for 2 breeding birds and 7 plant species considered rare in state (plus 1 plant under review for federal listing). 78 acres managed by chapter. Nassawango Creek, Addition, Worcester Co. (Gift of James S. Onley, Sr.) 113 acres bring preserve acreage to 2,366: bald cypress/sweet gum swamp-home for 17 warbler species. Managed by preserve stewardship committee. Pyles Property, Prince George's Co. (Gift of Glen O. Pyles.) 52-acre woodland transferred to nonprofit Chesapeake Bird Sanctuary. Third Haven Woods, Addition, Talbot Co. 75 acres ex- tend preserve of old mixed pine/hardwood forest to 393 acres; habitat for nationally endangered Delmarva fox squirrel. Managed by chapter.</t>
  </si>
  <si>
    <t xml:space="preserve">Situated in a remote corner of Nevada, Ash Meadows is the largest oasis in the Mojave Desert. This unique aquatic ecosystem encompasses 12 major spring systems and their outflows, as well as numerous spring seeps. But the land's greatest boast is that it sustains, for its size, the highest number of endemic plants, fish, and invertebrates in the Continental U.S.-more than 20 species occurring nowhere else on Earth. They include four fish (two species, two subspecies) endangered nationwide and seven plants that are candidates for federal protection. The best known of the fish, each of which is restricted to a few springs, is the Devil's Hole pupfish (Cyprinodon dia- bolis). In early 1984, the Conservancy purchased 12,613 acres in the Ash Meadows area and, later in the year, turned the property over to the U.S. Fish and VWildlife Service, which will manage it as a national wildlife refuge. Partial funding for the acquisition was provided by the Richard King Mellon Foundation through the National Wetlands Conservation Project and by the Katharine Ordway Endangered Species Conservation Program, supported by the Goodhill Foundation. </t>
  </si>
  <si>
    <t>Owing to negotiations orchestrated by the North Carolina Nature Conservancy, the Prudential Insurance Company of America donated 118,000 acres to the U.S. Fish and Wildlife Service. As a result, what was perhaps the Southeast's most significant unprotected wilderness will be a new national wildlife refuge. This sweep of wetlands on North Carolina's Albemarle-Pamlico Peninsula takes in more than 100 miles of estuarine shoreline, a network of blackwater tributaries, fresh- and salt- water marshes, "pocosins" (evergreen-shrub bogs), and non-alluvial swamp forests unsurpassed in their vastness and in size and age of trees. Topping its wildlife list are black bears, bobcats, alligators (at their northernmost limit), nationally endangered red-cockaded wood- peckers, and a host of fish, shellfish, and waterfowl species. The gift (appraised in excess of $50 million) is one of the largest in the history of American conservation. Drawing upon the Conservancy's strong relationship with both the corporate community and the federal government, this effort is a triumph of the Conservancy's National Wetlands Conservation Project.</t>
  </si>
  <si>
    <t>The Nature Conservancy is a national conservation organization committed to preserving natural diversity by finding and protecting lands and waters sup- porting the best examples of all elements of the nat- ural world. Since 1951, the Conservancy and its mem- bers have been involved in the preservation of some 2.4 million acres in 50 states, the Virgin Islands, Canada, and the Caribbean. Although some areas are transferred for management to other conservation groups, both private and public, the Conservancy owns and manages a national system of nearly 800 sanctuaries. Forests, wetlands, prairies, mountains, deserts, and islands-refuges for threatened wildlife and rare plants, places of special beauty-remain untouched and protected because the Conservancy and its members cared and acted quickly. These safeguarded areas are a record of our accomplishments, a promise for tomorrow, and a legacy for the future.</t>
  </si>
  <si>
    <t>Corrales Bosque, Sandoval Co. Management agreement with Village of Corrales on 400 acres supporting best known example of vanishing middle Rio Grande cottonwood forest: habitat for numerous breeding birds including red-headed woodpecker (endangered in state) and 3 that rarely breed elsewhere in state- wood duck, Eastern king bird, gray catbird. Field office fund raising for management costs. Lama Canyon, Taos Co. (Gift of the John Newhall Wilson family). Easement on 218 acres of forest and meadow: embraces live stream and largest Rocky Mtn. maple trees yet found by N.M. Heritage Program. Field office manages. Rattlesnake Springs, Eddy Co. 9-acre spring-fed riparian oasis in Trans-Pecos/Chihuahuan Desert; state's only known breeding site for eastern bluebirds and orchard orioles. Managed by field office with assistance from Carlsbad Caverns National Park.</t>
  </si>
  <si>
    <t>G. Berkley Ditch, Boulder Co. Purchase of a water right ensures water flow through Boulder Creek. Transferred to Colo. Div. of Wildlife. La Garita Ranch, Mineral Co. (Gift of Allan R. Phipps and Wagon Wheel Associates.) Easement on 1,434 acres brings protection to endangered plant association (Arizona fescue-mountain muhly montane grassland) and to trout-rich 32-mile stretch of Rio Grande and Bellows Creek tributary. Monitored by field office. Mexican Cut, Addition, Gunnison Co. 10 acres extend 430-acre preserve with 17 interconnected ponds harboring zooplankton and large populations of tiger salamanders. Rocky Mt. Biological Laboratory manages.</t>
  </si>
  <si>
    <t xml:space="preserve">Graves Ranch, Garden Co. 840 acres harboring a fourth of world's blowout bluebells--Nebraska sandhills endemic and most endangered plant of Great Plains. Managed by Conservancy's Niobrara Preserve land steward. Platte River: Overton Site &amp; Mormon Island Crane Meadows, Additions, Hall &amp; Phelps Cos. Assist to Platte River Whooping Crane Habitat Maintenance Trust in securing 4 parcels totaling 582 acres and easement on 600 acres; key habitat for nationally endangered whooping crane and most critical site on Central Flyway for millions of migratory birds. Conservancy has now assisted in protecting 3,084 acres on the Platte. </t>
  </si>
  <si>
    <t>Bad Branch Preserve, Additions, Letcher Co. 261-acre purchase-and protection agreements on 1,732 acres safeguarding watershed feeding Bad Branch--bring preserve acreage to 2,541: habitat for longtailed shrews (endangered in state), uncommon pigmy shrews, 11 rare plants, and nationally endangered arrow darter. Managed by chapter. Metropolis Lake, Addition, McCracken Co. The management agreement with Tennessee Valley Authority on 10 acres enlarges first natural area acquired with funds from state's non-game tax check-off to 133 acres. Lake harbors 5 fish species threatened in state. Managed by Ky. Nature Preserves Comm.</t>
  </si>
  <si>
    <t>Trade Lands</t>
  </si>
  <si>
    <t xml:space="preserve">  Trade lands are properties not qualifying as Conservancy preserves that are given to the organization and subsequently sold. The proceeds are used to safeguard critically threatened natural areas. (Past trade land gifts have included personal residences, second homes, commercial properties, agricultural lands, and mineral rights.) In 1984, the Conservancy realized $2.3 million in cash from such properties. Seventy-five percent of this amount was derived from real estate donated by individuals. As the result of donating trade lands in 1984, the following individuals became honorary life members:</t>
  </si>
  <si>
    <t>Silver Creek, Additions, Blaine Co. (Gifts of John Fell Stevenson and Mr. &amp; Mrs. William A. MCMahan.) 2 easements (one on 240 acres, the other on 80) bearing Va-mile of Silver Creek and 1.6 miles of 3 tributaries to creek; 1,800 acres of rich spring-creek ecosystem now protected. Managed by preserve staff. Tex Creek Wildlife Management Area, Bonneville Co. 760-acre rangeland hosts year-round populations of moose and elk. To be transferred to and managed by Idaho Dept. of Fish &amp; Game.</t>
  </si>
  <si>
    <t xml:space="preserve">GEORGIA </t>
  </si>
  <si>
    <t>GEORGIA . Harris Neck National Wildlife Refuge, Addition, Liberty Co. 3 acres in 2 parcels acquired for national refuge -rookery for wading birds and habitat for American alligator. Transíerred to U.S. Fish &amp; Wildlife Service. Heggie's Rock Preserve, Columbia Co. 101 acres in 2 tracts safeguard portion of one of East's least disturbed granitic outcrops; supports 11 granite-loving endemic plants, most endangered nationwide. Managed by S.E. Regional Office.</t>
  </si>
  <si>
    <t>. Fern Ridge Preserve. 2 tracts totaling 153 acres protect 0 limestone bluffs bearing glacial relict flora and snail species once thought extinct. Managed by chapter and slated for designation as state nature preserve. Mountain Maple Hollow. One of state's richest algific talus slopes hosting 4 plant species endangered in lowa, 1 nationally endangered, another under review for federal listing. 10 acres managed by chapter.</t>
  </si>
  <si>
    <t>Bon Secour National Wildlife Refuge, Addition, Baldwin Co. 838 acres of tidal marsh on Ft. Morgan Peninsula acquired for transfer to U.S. Fish &amp; Wildlife Service. Conservancy protection here now exceeds 3,000 acres. Weeks Bay National Estuarine Sanctuary, Addition, Baldwin Co. 54 acres on VWeeks Bay extend protected habitat for birds of 2 flyways. Acquired for transfer to Ala. Dept. of Natural Resources.</t>
  </si>
  <si>
    <t xml:space="preserve"> Dickens/Lewis Farm, Additions, Washington Co. (Includes gift of Keith A. Lewis and Mrs. Avery Brooke.) 5 parcels totaling 94 acres bring Conservancy-protected acreage to 154: grassland providing habitat for grasshopper sparrow and upland sandpiper, rare in state. 2 tracts (one a 12-acre conservation easement) managed by Block Island Conservancy: 3 tracts transferred to R.I. Audubon, which manages rest of preserve.</t>
  </si>
  <si>
    <t xml:space="preserve"> Natural area registry programs-established by the Conservancy and cooperating agencies in 16 states-serve to notify landowners of outstanding ecological features on their properties. Through such programs, private, corporate, and public landholders have agreed to protect vital resources. The following areas were safeguarded in this fashion during 1984 through the Conservancy's efforts:</t>
  </si>
  <si>
    <t>Muleshoe Ranch, Addition, Cochise Co. 1,092-acre purchase and 2,288-acre lease bring preserve acreage to 54,660: rugged hills and canyons at southern end of Galiuro Mts. embracing spring-fed streams, riparian forest, and semi-desert grassland. Managed by resident caretaker.</t>
  </si>
  <si>
    <t>Layton Marsh, Davis Co. 1,192 acres embrace key portion of most productive marsh complex in intermoun- tain West. Lying on eastern shore of Great Salt Lake, wetland is managed by Utah Div. of Wildlife ReSOurces.</t>
  </si>
  <si>
    <t>YEAR IN REVIEW: Filing onto the “Ark''</t>
  </si>
  <si>
    <t>TNC 1983 Annual Report</t>
  </si>
  <si>
    <t xml:space="preserve">with little time left before the year 2000, we can only wonder which species will make it onto the "ark" and into the next millennium. The Nature Conservancy means to keep the list long. Although we'll have to wait for the 1999 Annual Report to get definitive word on our success, these pages register steady progress: a roster of rare plants, animals, and natural communities protected at viable sites in the course of a single year. Vital statistics for 1983: the Conservancy completed more significant land conservation projects than ever before in its history-266 tracts encompassing 143,611 acres in 36 states and the Virgin Islands. Eighty-three percent of these properties harbor species or communities whose endangerment has been officially recognized by conservation agencies at the state or federal level. Among them are representatives of beleaguered ecosystems targeted for protection under the Conservancy's farsighted National Critical Areas Conservation Program, sparked in 1980 by a $10- million one-to-two challenge grant from the Goodhill Foundation. The list includes: Carolina bays and beech/magnolia forest in the South; calcareous pavement barrens and Delmarva bays in the East; cypress swamp, black soil prairie, savanna, and estuarine waters in the Midwest; a host of ecosystems in California (see "A California Success Story" on page 9), a mid-elevation spring-fed lake in Oregon, and native Hawaiian wet forest. To date, 28 natural areas totaling some 192,000 acres have been approved as national critical areas: lands we must safeguard in the coming years or else face the loss of the natural systems they typify. During the year, new state campaigns to protect critical areas made headway in Connecticut, Maine, Maryland, and New Mexico. Employing~ the same approach as the Conservancy's national program, these state programs pinpoint sites supporting endangered species and communities and raise funds to protect them. One of their many achievements is a New Mexico Critical Lands Campaign project that bears a plant so rare ~hat the News will not print its name or locatio~Longer- established programs in Minnesota, California, Oregon, Ohio, Michigan, and Pennsylvania also made great strides in 1983, nearing or achieving their campaign goals. In 1983 the Conservancy placed aquatic systems high on its list. The new National Wetlands Conservation Project-a five-year, $SO-million effort to conserve endangered water-related ecosystems in the United States-took shape thanks to a $25 million Richard King Mellon Foundation challenge grant. It was the largest ever made by a private foundation for conservation purposes. The new program builds upon the impressive record of the Conservancy's Rivers of the Deep South Program. So far, that effort has to its credit more than 110,000 acres of bottomland hardwoods and wetlands along a half-dozen major watercourses in the Southeast-lands safeguarded in cooperation with state and local conservation agencies. Encouraged by these results, the Conservancy and the R. K. Mellon Foundation raised their sights and undertook the ambitious new wetlands program. Its goal? To protect outstanding aquatic ecosystems from the Atlantic coast to the watersheds of Hawaii. Its method? To work in partnership with government at all levels as well as with other private conservation agencies, bringing to ~ear the resources of both. The challenge? To identify $50 million in funding sources to meet the grant's terms. The protection of nearly 10,000 acres along Florida's Escambia River and a small first tract at California's wildlife-rich Thousand Palms Oasis (subject of the new Conservancy Produced film "An Oasis in Time '') are the program's earliest achievements. Mindful that its actions must be founded upon thorough research, Conservancy scientists are examining the complexities of classifying, selecting, and designing large wetland preserves. A generous 1983 grant from the Mary Flagler Cary Charitable Trust, long-time supporter of the Conservancy's work, currently funds the investigation. THE REAL BALANCE SHEET for 1983 reads in Linnaean names, not numbers. The Conservancy's $IS-million Katharine Ordway Endangered Species Conservation Program, initiated in 1982 with a $5-million challenge grant from the Goodhill Foundation, has placed a number of plants and animals "in the black" this year. On the profit side for flora: Aconitum noveboracense, Cymophyllus fraseri, Erythronium propullens, Habenaria clavellata, Isotria medeoloides, Itea virginica, Oxypolis canbyi, Poa paludigena, to name only a few. For fauna: Conradilla caelata, Dromus dromas, Dysnomia torulosa gubernaculum, Etheostoma sagitta, Fusconaia cuneolus, Gila boraxobius, Micro Sorex hoyi, Quadrula sparsa, Sorex dispar, and many more. The aim of the program is to protect habitat for as many as 150 nationally and globally imperiled species by the end of 1985. Two new natural heritage programs (Conservancy- designed inventories used by state governments to catalog ecologically significant "elements' ') took shape in '83 in Texas and Connecticut. And the Conservancy established private heritage programs, which proceed in the absence of a formal agreement between the Conservancy and state government, in New York, Maine, and Vermont. By year's end, despite tight funds, 32 natural heritage inventory programs-in 30 states, the Tennessee Valley Authority Region, and the Eastern Region-were hard at work. In addition, in another step toward linking the Conservancy's programs, the organization began to collect and integrate data from all regions of the country. The goal is to rank the nation's species and natural communities according to their global endangerment status and to build toward a national ecological inventory. The organization's efforts reached beyond our borders again in '83 as the Conservancy's International Program expanded its contacts in the Caribbean and Latin America. Outside the United States, the Conservancy's role is institution building. It assists individuals and groups, public and private, dedicated to similar conservation goals in their own countries. While the Conservancy's International Program participates in a variety of projects to set global protection priorities, conservation action is taken through local organizations. Here is a quick sampling of international "good news" for the year. Costa Rica: with technical assistance from the International Program, World Wildlife-U.S., and others, the National Parks Foundation of Costa Rica raised some $700,000 (cash and pledges) in its Campaign for Parks; and the Conservancy sent an adviser to Costa Rica to assist with natural heritage inventory efforts. (See the January/February 1984 issue of the News for more on this conservation story.) Colombia: a Colombian trained through the Conservancy's innovative conservation fellowship program set up offices in Bogota for a new conservation organization called Fundacion Natura. Peru: the International Program signed a cooperative agreement with Universidad Agraria La Molina for ecological inventory work. On the regional level, the Conservancy has developed the cooperative Latin American Conservation Data Center with the Organization of American States, the United Nations Educational, Scientific and Cultural Organization (Programme on Man and the Biosphere), the International Union for Conservation of Nature and Natural Resources (IUCN), and the U.S. Fish and Wildlife Service. Its purpose is to analyze ecosystem conservation priorities in Latin America and the Caribbean. In sum, by sharing expertise, training people, and shaping programs in other nations, the Conservancy is laying a sturdy foundation for international conservation projects. Here at home, "registry" or "landowner contact" programs increased among the Conservancy's state programs in 1983-in Massachusetts, Michigan, Minnesota, North Dakota, Ohio, and Wisconsin. Designed to honor citizens who have agreed to protect ecologically valuable sites in their ownership, registries are now operating in 12 states. Given the fact that outright acquisition of privately owned properties is often infeasible, landowner contact and registry programs furnish a practical, effective means of improving the chances for rare species and communities. This year alone, 312 sites were registered-at virtually no cost to the Conservancy. Stewardship is seldom a "no-cost" proposition. The Conservancy holds the largest system of private nature sanctuaries in this country and, to our knowledge, in the world. Although we've kept management expenses to a minimum, thanks to the countless work hours donated by our committed volunteers, it is still a costly responsibility requiring expert planning and management. In 1982, we made the decision to concentrate our efforts on the management needs of the very natural elements for which our preserves were created-in effect, to define "stewardship" in terms of biological management rather than land management. In 1983, that decision had numerous effects, most notably the evolution of stewardship planning. Conservancy field offices were finally able to look at the big picture: to consider the protected elements on all preserves within a state and draft statewide stewardship plans based upon their comparative endangerment. In short, the Conservancy this past year outgrew the traditional landholder's custodial role and once again moved into a leadership position in a little-known and difficult field: the management of rare and diminishing remnants of our natural heritage for survival in their natural habitats. NEWS OF THE CONSERVANCY and its efforts circulated throughout the nation in 1983- in The Wall Street Journal, The New York Times, Los Angeles Times, The Washington Post, USA TODAY, Pittsburgh Post-Gazette, Forbes, Science News, Business Week, Smithsonian, U.S. News &amp; World Report, Southern Living, Electric Perspectives, and many other newspapers and magazines from Florida to Washington State. And Outdoor Life, with a subscribership of over 1.5 million, honored us with its Conservation Award. As for other media: National Public Radio's "All Things Considered," NBC Radio, and Associated Press Radio brought the Conservancy to the attention of millions of Americans; and audiences from coast to coast (in classrooms, homes, and offices) viewed our award-winning new film, "Garden of Eden" -a presentation of compelling practical reasons for preserving our planet's biological diversity. By year's end, The Nature Conservancy had drawn the support of 192,975 members, a net increase of nearly 25 percent over 1982. Fifty-five corporations had joined the ranks of the Conservancy's "corporate associates," bringing the total to 407. We entered '84 with 42 staffed field offices and chapters, 32 ecological inventory programs, a portfolio of 700 preserves, and a history of 3,~64 completed land conservation projects embracing 2.1 million select acres. In 1917, when the Ecological Society of America established its Special Committee for the Preservation of Natural Conditions (the Conservancy's precursor organization), scientists were alread_y alarmed at the widespread destruction of America's ecosystems. Today, at the far end of the same century, we see their fears were well foun~ed. Having pursued the preservation of biological diversity with single-mindedness and rigor for more than three decades, The Nature Conservancy is pleased to call 1983 its best year to date. But unless each year to come outstrips the one before, we'll fall far short. The question is no longer, "Can the organization succeed"-but rather, "Can the organization pay for success?" Unless we can raise the substantial funds necessary to do this job in time, we'll find the ark half full come the year 2000.  </t>
  </si>
  <si>
    <t>Accabonac Harbor, Addition, Suffolk Co. (Includes gifts of John H. Talmage, Alice Griffing, Allen Terrell, Sophia &amp; Stanley Schachter, Emily Cobb, Ann Stanwell, Andrew &amp; Zina Voynow, and Tina Fredericks.) 6 tracts-4 conservation easements, a purchase, and a land donation-totaling 17 acres. Tidal marsh preserve within a 1,000-acre tidal estuary now stands at 135 acres; habitat for osprey and harbor seals. South Fork/Shelter Island Chapter manages. Atlantic Double Dunes, Addition, Suffolk Co. (Gift of Mrs. Evarts C. Speed.) 27 percent undivided interest in 2.2 acres enlarging the preserve of barrier and secondary dunes, beach, freshwater marsh to 140 acres; major rest-stop for more than 200 migratory bird species. South Fork/Shelter Island Chapter manages. Clintonville Pine Barrens, Clinton Co. License agreement with New York State Electric &amp; Gas Corp. to protect 16 acres, habitat for New York's only population of redroot (endangered in state). Managed by Adirondack Conservancy Committee and New York Field Office. The Cook Preserve, Livingston Co. Wet, hummocky calcareous fen harboring state's largest known colony of rare small white lady's-slipper orchids. 5 acres managed by Western New York Chapter and New York Field Office. Zoe B. deRopp Preserve, Addition, Suffolk Co. (Gift of Zoe deRopp and Zoe Van Wyck dRop Weinman.) 3 acres enlarge protected site of salt marsh and estuarine intertidal community to 12 acres. Long Island Chapter manages. Dwarf Pine Barrens, Additions, Suffolk Co. (Gifts of George Heinlein, Richard Alexander, James Donald, Arthur Bollen, John Gozo, Jr., Donald F. Morrell, and Robert B. Woodcock.) 22 acres in 3 tracts expanding Suffolk County's preserve to 429 acres. Managed by county and Long Island Chapter, sanctuary features New York's largest contiguous dwarf pine barrens community; habitat for northern harriers and breeding buck moths (both threatened in state). Fiddlers Green, Addition, Madison Co. (Gift of Madison Co.) 8-acre parcel extending wetland preserve to 34 acres; lies within a 100-acre complex that includes 2 small glacial ponds ( one with sphagnum mat) and relict plant species. Central New York Chapter and New York Field Office manage. Emanuel and Frances Freund Wildlife Sanctuary, Addition, Columbia Co. (Gift of Dr. Emanuel Freund.) 3.5 acres complete assemblage embracing 20 second-growth stands of white pine and mixed hardwoods. 60-acre preserve managed by Eastern New York Chapter. Griffith Preserve, Addition, Suffolk Co. (Gift of Eleanor B. Griffith.) 2 acres expand the preserve of upland oak/hickory forest and a small stretch of South Shore tidal marsh to 17 acres. Managed by Long Island Chapter. Herkimer Swamp, Herkimer Co. Management agreements on 2 tracts totaling 91 acres safeguard the second largest population of spreading globeflower, candidate for federal protection. Eastern New York Chapter and New York Field Office will monitor. Limerick Cedars Pavement Barrens, Jefferson Co. 216 acres-a National Critical Areas Conservation Program project. See page 23. Long Beach Bay Addition, Suffolk Co. 16 acres extending protection of the salt marsh community to 61 acres. Habitat for 10 to 15 pairs of nesting ospreys; managed by Long Island Chapter and New York Field Office. McGregor Pond Preserve, Addition, Westchester Co. (Gift of William Weigle.) 23-acre parcel of open water and flooded red maple swamp bringing sanctuary to 74 acres. Managed by McGregor Pond Preserve Committee. Mecox Dunes, Addition, Suffolk Co. (Gift of Rhoda Cameron Wichfeld Trust.) 5 acres increasing preserve of dunes and estuarine wetlands to 9 acres; hosts plant endangered in state and breeding population of piping plovers (candidate for federal protection). South Fork/Shelter Island Chapter manages. Mianus River Gorge, Additions, Westchester Co. (Gifts of James Todd and Dorothy T. Hubbell.) 3 acres in 2 tracts enlarging Conservancy's oldest active project. 408-acre assemblage along scenic river managed by Mianus River Gorge Committee. Mt. Holly Sanctuary, Addition, Westchester Co. 4.5 acres acquired in property exchange increases size of major feeder wetland area for Cross River Reservoir. 209-acre preserve managed by Mt. Holly Sanctuary Committee. Nissequogue River, Suffolk Co. (Gift of Point-ofWoods Development Corp.) Conservation easement on 34 acres of brackish tidal marsh grading into mesic hardwood forest; adjacent to feeding desiggrounds for more than 200 pairs of colonizing least terns, endangered in New York. Monitored by Long Island Chapter and New York Field Office. Otter Creek, Addition, Westchester Co. (Gift of Charles Overholser.) 1 acre enlarging creek crossed salt-meadow preserve to 36 acres. Managed by Otter Creek Preserve Committee. Pawling Nature Preserve, Addition, Dutchess Co. 35 acres extending sanctuary to 970 acres: habitat for locally rare plants and state's only known population of devil's-bit. Managed by Lower Hudson Chapter. Phillips Pond, Suffolk Co. (Gift of Burton B. Brous.) 3 acres of typical coastal dunes and fresh- Managed by Peconic Land. Saratoga Woodland, Saratoga Co. Management agreement between owner and Eastern New York Chapter on young woodland of 1.5 acres hosting state's only known site for climbing fem, endangered in New York. Thousand Acre Swamp Additions, Monroe Co. 20 acres (including I-acre lease) extending the preserve to 237 acres. Managed by Western New York Chapter's Thousand Acre Swamp Committee, the preserve supports some 50 wildlife species and more than 500 plant species from 80 families. White Lake Swamp Preserve, Addition, Onondaga Co. (Gift of Beryl R. Digney.) 7-acre buffer for 26- acre preserve, site of state's largest known hibernaculum for nationally endangered Indiana bats and several plants rare in state. Managed by the Central New York Chapter and New York Field Office. Zack Lake, Essex Co. (Gift of Estate of Elizabeth V. Allen.) 50 percent undivided interest in 631 acres embracing 115-acre unpolluted lake nestled in an Adirondack valley. Managed by owner and Adirondack Conservancy Committee. Zipfelberg Bog, Addition, Dutchess Co. (Gift of Helen 5. Bergen.) 3.5-acre tract enlarging preserve to 14 acres. Managed by Lower Hudson Chapter, the area embraces acidic sphagnum bog, red maple/ hemlock swamp, and uncommon plants.</t>
  </si>
  <si>
    <t>Baltimore Comer, Addition, Caroline Co. S acres increasing acreage to 17. Targeted by Conservancy's Maryland Natural Areas Campaign, the preserve encompasses a Delmarva bay: oval depression of acidic wetlands supporting unique plant communities and rare species. Managed by Maryland Chapter. Delmarva Bays, Caroline Co. 30 acres protecting Conservancy's third such "bay"-small, pond-like acidic wetlands whose waters rise and fall with the seasons; habitat for uncommon glade and shrub-swamp communities. Managed by Maryland Chapter within its natural areas campaign. Monocacy Natural Resource Management Area, Addition, Frederick Co. 137 acres acquired in con- cert with Maryland Department of Natural Resources enlarge its refuge to 3,253 acres; part of Sugarloaf Mountain range, a national natural landmark. Nassawango Creek Additions, Worcester Co. 662 acres in 2 parcels bringing preserve acreage to 2,253; primarily bald cypress/ sweetgum swamp -home for 17 warbler species. Managed by Nassawango Creek Stewardship Committee. Potomac River Islands, Addition, Frederick Co. Conservancy assisted Maryland Department: of Natural Resources in acquiring 2 islands totaling 29 acres; both support mature floodplain deciduous forest. Will be included in the state's Potomac Island Wildlife Refuge Program. MICHIGAN Battle Creek, Calhoun Co. 26 acres of oak forested ridges interspersed with shrub-carr wetlands. Managed by Michigan Chapter. Betsie River, Benzie Co. (Gifts of Presscraft Papers, Inc., and Gwen Frostic.) 5 acres in 2 tracts: forested wetland along river protecting quality of trout stream's water. To be conveyed to the Forest Management Division of Michigan Department of Natural Resources for inclusion in Pere Marquette State Forest. Big Platte Lake, Benzie Co. (Gift of Leslie &amp; Lars Rosaen.) 57 acres of forested wetland safeguarding water quality of lake at mouth of Platte River; bald eagle feeding area. Michigan Chapter manages. Grass Bay Preserve, Addition, Cheboygan Co. (Includes gift of Joseph &amp; Jean Kennicott.) Another 57 acres enlarge Lake Huron preserve harboring 250 vascular plant species (25 of which are orchids). 202-acre preserve managed by Michigan Chapter. MacArthur III Tract, Addition, Crawford Co. (Gift of Ivan MacArthur, previous donor of 200 acres.) 100-acre inholding in AuSable State Forest on AuSable River's trout-rich main branch. Managed by donor and Michigan Chapter. Sharon Hollow, Washtenaw Co. 21 acres, first tract in projected 140-acre assemblage: maple beech/ elm-ash forest hosting 2 plants threatened. in the state, another of special concern. Managed by Michigan Chapter. Skegemog Lake Wildlife Area, Additions, Kalkaska Co. 2 tracts totaling 130 acres bringing Conservancy- protected lands here to 2,130 acres; buffer for fragile bog and habitat for significant fauna. To be conveyed to the Michigan Department of Natural Resources. Toledo Mud Flats, Monroe Co. 61-acre deep-water marsh ensures integrity of the Great Lakes coastal wetland complex in North Maumee Bay. Managed by Michigan Chapter. Lucia K. Tower Nature Preserve, Addition, Manistee Co. (Gift of Mrs. Elizabeth Tower Troy.) 3 acres of sand dunes and dune flora along Lake Michigan shoreline. 31-acre preserve features 7- acre "blowout." Managed by a donor.</t>
  </si>
  <si>
    <t>Butler Preserve, Addition, York Co. (Gift of G. Robert &amp; Jane Butler.) One-fifth undivided interest in 6 acres of mixed woodland featuring red and white pine; fronts on Kennebunk River. the 12-acre preserve is managed by the Maine Chapter. Rachel Carson National Wildlife Refuge, Additions, York Co. (Includes gift of George &amp; Ann Cochrane, previous donors of 110 acres.) 2 woodland tracts, a gift and a purchase, totaling SO acres; charted for transfer to U.S. Fish &amp; Wildlife Service for inclusion in a nearby refuge. Crumple Island, Washington Co. (Gift of Betty Beckwith.) A 3-acre parcel on an island that supports 3 plant species is rare in the nation. Maine Chapter manages. Larrabee Heath, Washington Co. (Includes gift of C. Bruce Trenholm.) 221 acres in 2 tracts at edge of Machias Bay embracing raised peatland--outstanding example of a coastal plateau bog; protected through Maine Chapter's "Islands of Life '' campaign. Chapter manages. Long Island, Addition, Washington Co. (Fourth gift of Robert L. Rimoldi.) 30 acres on forested island with active bald eagle roosting sites. 77-acre preserve managed by Maine Chapter, along with the rest of the island, which it leases. Mistake Island, Washington Co. Project of Maine Chapter's "Islands of Life '' campaign, 30-acre island hosts coastal headland shrub community and 4 special plant species--2 rare (star gentian and Laurentian primrose), 2 regionally uncommon. 26 purchased acres managed by chapter; remaining 4 owned by U.S. Coast Guard. Morse Mountain, Addition, Sagadahoc Co. (Gift of George &amp; Nancy St. John.) Conservation easement on 180 acres buffering adjacent Conservancy- protected lands (632 acres): only undisturbed barrier beach and dune system in state and breeding ground for piping plovers ( candidate for federal protection). Also supports 2 of the state's 6 colonies of least terns, endangered in Maine. Addition managed by owners. Northwest Head, Washington Co. 130 acres complete assemblage of 1,855 acres on Cross Island archipelago in Machias Bay; haven for nesting bald eagles. Project of Maine Chapter's "Islands of Life" campaign. To be conveyed to U.S. Fish &amp; Wildlife Service. Salt Island, Washington Co. 40 acres--western half of forested island-protecting an active raptor nesting site. Managed by Maine Chapter within its "Islands of Life '' campaign. Sheep Island/North Haven, Addition, Knox Co. (Gift of Mr. &amp; Mrs. Arnold Beveridge, who donated a conservation easement on the property in 1974.) 25-acre island bearing deciduous wood notable for size and age of its trees. Managed by Maine Chapter. Upper Birch Island, Washington Co. 27-acre isle supporting two raptor nests, at least one of which is active. "Islands of Life '' campaign project managed by Maine Chapter. Woodland Bog, Aroostook Co. Calcareous bog bearing 7 jeopardized plant species, 2 of which are nationally rare. Maine Chapter manages a 114- acre state registered critical area, an "Islands of Life '' campaign project.</t>
  </si>
  <si>
    <t>Baldwin Lake, Addition, San Bernardino Co. 2 tracts totaling 27 acres enlarge preserve embracing "pavement plain"-jeopardized ecosystem supporting 14 rare and endangered plants. Priority of California Natural Diversity Data Base and California Critical Areas Program. California Field Office manages 124-acre area. Big Morongo Canyon, San Bernardino Co. Agreements with U.S. Bureau of Land Management (BLM) and San Bernardino Co. safeguarding 3,840 acres adjacent to 80-acre Conservancy preserve. Canyon bears uncommon desert-springs ecosystem, protection priority of California Critical Areas Program-part of Conservancy's National Critical Areas Conservation Program. Managed by California Field Office and Big Morongo Canyon Preserve Committee in concert with county and BLM. Castle Glen Preserve, San Bernardino Co. (Gift of Castle Glen Partnership.) Conservation easement on 125 acres-habitat for wintering bald eagles (federally protected species) and site of vernal seep with several rare and endangered plant species endemic to Big Bear Valley area. California Field Office monitors easement. Cold Creek Canyon Preserve, Addition, Los Angeles Co. (Gift of Joel &amp; Mary Ellen Strote.) Conservation easement on 30 acres featuring coastal chaparral vegetation; valuable buffer between Cold Creek preserve and state park lands. Easement will be conveyed to Santa Monica Mountains Restoration Trust, as was original 440-acre purchase. Fairfield Osborn Preserve, Addition, Sonoma Co. (Gift of WILROTH.) 7 acres significant for sanctuary's educational programs. Managed by preserve staff under direction of California Field Office, 245-acre preserve supports variety of native plant communities. Flying M Ranch, Merced Co. (Gift of Mr. and Mrs. John Myers.) Conservation easement on 1,120 acres bearing exemplary site of vernal pools and 3 plant species endangered in state and under review for federal protection. California Critical Areas Program project monitored by professional land steward. Kaweah Oaks, Tulare Co. 324-acre woodland oasis hosting what may be San Joaquin Valley's last grove of naturally occurring valley oaks as well as rare alkaline grassland; charted for protection under California Critical Areas Program. Conservancy land steward manages. Paine Preserve, Addition, Kern Co. 160 acres enlarge 200-acre preserve-mosaic of valley saltbush scrub and alkaline vernal pools, home for 2 nationally endangered species. California Critical Areas Program project and protection target of California Natural Diversity Data Base. Conservancy land steward manages. Santa Rosa Plateau, Riverside Co. 3,100 acres safeguarded under California Critical Areas Program. See page 11. Thousand Palms Oasis, Riverside Co. (Gift of James &amp; Lois Schlecht and Robert &amp; Violet Schlesinger.) 55 percent undivided interest in 10 acres of windblown sand dunes, critical habitat for nationally threatened Coachella Valley fringe-toed lizard. First integral parcel in projected 9,500-acre preserve targeted under Conservancy's National Wetlands Conservation Project. Managed by California Field Office.</t>
  </si>
  <si>
    <t>Alligator River, Hyde Co. (Gift of Mr. &amp; Mrs. James B. McMullen, Mr. &amp; Mrs. Lee E. Knott, Jr., Mr. &amp; Mrs. William D. Rich, and Mr. &amp; Mrs. Robert J. Rich.) 412 acres within extensive corridor of nearly contiguous brackish-to-freshwater wetlands associated with Alligator River; habitat for coastal plain black bear. North Carolina Nature Conservancy manages. Antioch Bay, Hoke Co. 62 acres encompassing 80 percent of a Carolina bay, vanishing community type; home for two plant species endangered in the state. North Carolina Nature Conservancy manages area within its Carolina Bays Project, part of Conservancy's National Critical Areas Conservation Program. Bonas Defeat Gorge, Jackson Co. 39,000 rugged acres-wooded mountain land harboring nation's 22 southernmost spruce/ fir forest and 8 waterfallsacquired with Conservancy assistance by U.S. Forest Service for Nantahala National Forest. Dunahoe Bay, Robeson Co. (One tract is a gift of Mr. &amp; Mrs. D. C. McEachern, another is a partial gift of Dr. &amp; Mrs. David D. King.) 3 tracts safeguarding only continually flooded day-based Carolina bay. Protected under Carolina Bays Project of Conservancy's National Critical Areas Conservation Program; 61-acre area managed by North Carolina Nature Conservancy. Great and Goodman Islands, Bertie Co. 4,881 acres. See page 26. Heritage/Camilla Hill, Cabarrus Co. (Gift of Mr. &amp; Mrs. Robert J. Lovill III, Mr. &amp; Mrs. Robert J. Lovill, Jr., Mr. &amp; Mrs. H. David Swain, and John T. Eagan.) 20 acres to be conveyed to City of Concord to establish a park. Nags Head Woods, Addition, Dare Co. Management agreement on 24 acres extends protection for maritime forest preserve lodged among Outer Bank's back barrier dunes: national natural landmark where southern and northern plant species coexist. 639-acre National Critical Areas Conservation Program project managed by professional Conservancy preserve stewards. Plantago Cordata, Davidson Co. Management agreement on 7 acres-habitat for state's only remaining population of heartleafed plantain (Plantago cordata), candidate for federal protection. North Carolina Nature Conservancy monitors. Pungo River, Hyde Co. (Gift of Mr. &amp; Mrs. James B. McMullan, Mr. &amp; Mrs. Lee E. Knott, Jr., Mr. &amp; Mrs. William P. Mato, Mr. &amp; Mrs. Robert J. Rich, and Mr. &amp; Mrs. William D. Rich.) 271 acres within wide corridor of almost contiguous brackish-tofreshwa ter wetlands associated with Pungo River. Managed by North Carolina Nature Conservancy. Stone Mountain State Park, Addition, Allegheny Co. (Gift of R. Philip Hanes.) 73 acres of upland forest featuring second-growth stands of mixed pine and hardwood species lying on west slope of Blue Ridge Escarpment. Will be conveyed to state's Division of Parks &amp; Recreation as addition to its 11,285-acre park.</t>
  </si>
  <si>
    <t>Bluestem Prairie, Addition, Clay Co. 160 acres extend tallgrass prairie preserve to 1,360 acres: habitat for greater prairie chickens, marbled godwits, upland sandpipers, and prairie voles-all of special concern or threatened in state. Managed by Minnesota Chapter as a dedicated state scientific and natural area; a Minnesota Critical Areas Campaign project and part of Conservancy's National Critical Areas Conservation Program. Clinton Prairie, Big Stone Co. Lightly rolling, 160- acre blacksoil prairie supporting wet-mesic to dry mesic plant communities; a Minnesota Critical Areas Campaign project managed by the chapter. Dodge County Prairie, Dodge Co. 34 acres. See page 21. Lake Alexander, Morrison Co. 373 acres in 2 tracts enlarge the preserve of kettle-hole lakes and marshes to 1,277 acres. Managed by Minnesota Chapter. Saxifrage Hollow, Fillmore Co. Project of Minnesota Critical Areas Campaign: 4 acres on north facing talus slope above Root River protects one of state's few viable populations of golden saxifrage, plant under review for federal listing. Minnesota Chapter manages. Straight River Wildflower Preserve, Rice Co. (Includes Margaret Weaver's gift of 50 percent undivided interest in 16-acre Paul Weaver Wood Bluff Preserve.) 2 tracts totaling 52 acres safeguard more than 40 colonies of Minnesota's only endemic plant, dwarf trout lily. Protection priority of Minnesota Critical Areas Campaign and project of Conservancy's Katharine Ordway Endangered Species Conservation Program. Tracts leased to River Bend Nature Center. Svedarsky's Fen, Polk Co. 123 acres in 2 tracts encompass both calcareous fen and blacksoil prairie, habitat for 7 plant and animal species of special concern in the state. Minnesota Critical Areas Campaign project managed by the chapter. Tanglewood Nature Preserve, Addition, Washington Co. (Gift of Samuel &amp; Natalie Morgan.) 50 percent undivided interest in 5-acre parcel providing access and bufferland for 100-acre preserve of rugged, rolling deciduous woodland. The Science Museum of Minnesota manages. Twin Bluff Prairie, Goodhue Co. 1-acre prame hosts bladder pod (a mustard), threatened in the state. Stand is one of only 3 populations in Minnesota. Managed by City of Red Wing. Twin Valley Prairie, Addition, Norman Co. 19-acre tract bringing preserve acreage to 259; mosaic of mesic, wet-mesic, and wet prairies-home for Dakota skipper butterflies, yellow rails, greater prairie chickens, marbled godwits, prairie voles (all of special concern or threatened in the state). The Minnesota Chapter manages its critical areas campaign.</t>
  </si>
  <si>
    <t>Abner Hollow, Addition, Adams Co. Conservancy assisted the Cincinnati Museum of Natural History in purchasing 330-acre inholding to expand its Edge of Appalachia Preserve System. Battelle-Darby Creek Metro Park, Franklin Co. Ohio Chapter assisted Columbus &amp; Franklin County Metropolitan Park District in adding 101 acres to its 2,218-acre park. Creek supports world's only known population of Scioto madtom (nationally endangered fish) and 40 mollusk species. Betsch Fen, Ross Co. (Gift of Charles &amp; Dorothy Betsch.) 35 acres embracing 25-acre cinquefoilsedge fen, habitat for 7 plant species threatened or potentially threatened in state. Dedicated state nature preserve managed by Ohio Department of Natural Resources, Division of Natural Areas and Preserves. Buzzardroost Rock, Addition, Adams Co. 36-acre shortgrass prairie plot atop Buzzardroost Rock brings Conservancy-protected lands here to over 500 acres. Managed by Cincinnati Museum of Natural History within its Edge of Appalachia Preserve System. Cedar Falls/Marian Becker Preserve, Adams Co. (Gift of Richard &amp; Lucile Durrell.) First parcel (30 acres) of projected 800-acre preserve; boasts spectacular example of state-significant arbor vitae hardwood forest. Managed by Ohio Chapter. Erie Sand Barrens, Erie Co. Conservancy assisted Ohio Department of Natural Resources in acquiring 32-acre sand barrens prairie, a community type protected nowhere else in state; home for one plant endangered in Ohio, another threatened. Northern Chagrin Reservation Metropark, Cuyahoga Co. (Gift of Miss Ruth Adomeit.) 3 acres overlooking wooded ravine conveyed to Cleveland Metropolitan Park District as addition to its park. Ohio Brush Creek Swirl Preserve, Addition, Adams Co. (Gift of Stanley &amp; Louise Rowe.) Two undivided interests (the fourth and fifth 1/10) in 675 acres bordering 2 miles of creek: rugged bottomland and upland forests, with prairie openings, limestone sinkholes, and dolomite gorges. Managed by Ohio Field Office. Pickerington Pond, Addition, Franklin Co. 36 acres increase preserve acreage to 297-critical wetland habitat with permanent stream; 212 waterfowl species counted. Columbus &amp; Franklin County Metropolitan Park District manages. Schwamberger Prairie/The Kitty Todd Preserve, Addition, Lucas Co. 37 acres extending protection for best remaining oak savanna in state's "oak openings region." 63-acre preserve boasts 13 plants endangered in the state and 14 threatened. Managed by Ohio Chapter.</t>
  </si>
  <si>
    <t>Apalachicola Bluffs and Ravines Preserve, Addition, Liberty Co. 10 acres enlarging expanse of jungly ravines, longleaf pine sandhills, and sheltered slopes to 1,168 acres. Ravines harbor several plant species found nowhere else on Earth. Managed by Florida Chapter. Crocodile Lake National Wildlife Refuge, Addition, Monroe Co. 898 acres expanding federal refuge at extreme tip of southern Florida to 1,430 acres: optimum U.S. habitat for nationally endangered American crocodile; mostly mangrove or open-water lakes. Conveyed to U.S. Fish &amp; Wildlife Service. Lamar Louise Curry Preserve, Monroe Co. (Gift of Miss Lamar Louise Curry.) 7-acre strip of hardwood hammock managed by Florida Chapter. Fakahatchee Strand, Addition, Collier Co. (Gift of Dr. Robert Roy and Helen R. Kintner.) The I-acre lot brings Conservancy-acquired land on 60,000-acre Fakahatchee Strand (supports world's only royal palm/bald cypress forest) to 74 acres. The Department of Natural Resources manages. Lower Escambia River, Escambia and Santa Rosa Cos. Inaugural project of Conservancy's National Wetlands Conservation Project (spurred by $25-million Richard King Mellon Foundation grant): 9,976 acres of bottomland hardwood forest and saltwater and freshwater marshes along Lower Escambia River. To be repurchased by Northwest Florida Water Management District with funds from the state's "Save Our Rivers" program. Lower Suwannee River National Wildlife Refuge, Addition, Levy Co. 11,885 acres acquired through Conservancy's Rivers of the Deep South Program. See page 13. Moya Sanctuary, Addition, Glades Co. (Gift of Dr. Frank Moya.) 20 acres enlarging the preserve of cypress strand and hardwood and pine communities to 100 acres. Managed by Florida Chapter. Poticha Preserve Land Monore Co. 39 acres of salt ponds and mangrove convey to Florida Department of Natural Resources. Managed by Florida Audubon. Spruce Creek 130 acres of fern-rich hydric hammock blackwater stream and sandhill. Latter community is habitat for nationally threatened indigo snakes and gopher tortoises (threatened in FLorida). Florida chapter managed.</t>
  </si>
  <si>
    <t>Calvert and Porter Woods, Montgomery Co. Remnant old-growth stand of deciduous wet forest supporting great blue heron rookery. 40-acre tract to be managed by Indiana Department of Natural Resources as state nature preserve. James-Tippecanoe Wetland Addition, Kosciusko Co. 26-acre addition to one of northern Indiana's most extensive protected wetland complexes: breeding, nesting, and feeding grounds for waterfowl; harbors 3 rare plants. 219-acre preserve managed by Muncie YMCA. Lakewood Dune Forest, Additions, Lake Co. (Gift.s of Chester &amp;. Irene Nowak and the Beemsterboer Ballast &amp; Slag Corp.) 2 tracts totaling 4.5 acres extend protection of an area judged to be the finest sand prairie and dune forest complex outside Indiana Dunes National Forest. Preserve, now 6.5 acres, managed by Indiana Chapter and Indiana Division of Nature Preserves. North Branch Elkhart Wetland, Noble Co. SO-acre natural floodplain marsh-habitat for eastern massasauga rattlesnake (threatened in Indiana) and star-nosed mole (a species of special concern in the state). To be transferred to the Indiana Division of Fish &amp; Wildlife. Wabash Breaks Gravel Hill Prairie, Tippecanoe Co. (Gift of anonymous donor.) the 5.5-acre site embraces one of only 3 known gravel hill prairies in the state; it harbors several plant species endangered in Indiana. Slated for dedication as a state nature preserve. Wening-Sherritt Seep Springs, Dubois Co. 75 acres of wooded wetland and acid seeps harboring bog bluegrass (candidate for federal protection), Virginia willow (endangered in Indiana), and club spur orchid (threatened in state); a Katharine Ordway Endangered Species Conservation Program project. Will be managed by Indiana Division of Nature Preserves as a state nature preserve. Whip-poor-will Woods, Addition, Brown Co. (Gift of Jean Vietor.) 80 acres enlarging preserve of chestnut/ oak/beech forest with corridor of floodplain forest along intermittent streams; habitat for whorled pogonia orchid, threatened in Indiana. State's Department of Natural Resources will manage the 240-acre sanctuary.</t>
  </si>
  <si>
    <t>Baraboo Hills Project-Baxter's Hollow, R. D. &amp; Linda Peters Nature Preserve, Additions, Sauk Co. 440 acres in 2 tracts bring Conservancy protection of Otter Creek watershed (outstanding in Midwest for water purity, invertebrate diversity, songbird nesting habitat, and mix of northern and southern forest types) to 1,900 acres. Managed by Wisconsin Chapter. Chiwaukee Prairie Additions, Kenosha Co. 2.3 acres in 3 tracts bring Conservancy holdings on an outstanding stretch of wet-mesic prairie to 146 acres; national natural landmark harboring more than 400 native plants on Lake Michigan coast. Managed by Wisconsin Chapter with University of Wisconsin-Parkside, and Wisconsin Scientific Areas Program. Menard Isle, Lincoln Co. (Gift of Wisconsin Public Service Corp.) 333 acres embracing a series of wooded islands in Wisconsin River and property on each bank; significant for recreational and fishery values. Will be conveyed to the Wisconsin Department of Natural Resources. Mink River Estuary, Addition, Door Co. 396 acres bringing protection of Mink River's watershed to 456 acres; includes portion of river's spring-fed headwaters. Estuary (proposed as a national estuarine sanctuary) is a National Critical Areas Conservation Program project managed by stewardship committee of Wisconsin Chapter. St. Croix Island Wildlife Area, St. Croix Co. 80- acre lowland marsh and high oak-forested ridges: waterfowl site and critical buffer to adjacent scientific area. Will be managed by the Wisconsin Department of Natural Resources as part of the 1,404- acre St. Croix Islands Wildlife Area. Sapa Spruce Bog, Addition, Ozaukee Co. 12 acres acquired in land exchange enlarging preserve of state's southernmost black spruce bog to 24 acres -best known site in region for pollen preservation and analysis. Will be conveyed to the University of Wisconsin-Milwaukee Field Station.</t>
  </si>
  <si>
    <t>Agate Desert, Jackson Co. Lease agreement on 28 acres of desert harboring vernal pools and spe- cialized flora, including Limnanthes floccosa grandiflora-candidate for federal protection and preservation priority of Conservancy's Oregon Critical Areas Program. Borax Lake Preserve, Harney Co. Lease on 160 acres embracing 10-acre Borax Lake, home of endangered, endemic Borax Lake chub, preservation priority of Conservancy's Katharine Ordway Endangered Species Conservation Program. Managed by Oregon Field Office within its Oregon Critical Areas Program. Downey Lake, Wallowa Co. 100-acre basin boasting mid-elevation spring-fed lake (only protected aquatic system of its kind in eastern Oregon) and key grassland communities; project of Conservancy's National Criti~al Areas Conservation Program and Oregon Critical Areas Program. Managed by Oregon Field Office. Eight Dollar Mountain, Additions, Josephine Co. With addition of 2 tracts totaling 14 acres, the preserve of unusual bog and grassland communities stands at 35 acres. Harbors state's greatest concentration of rare plants. Managed by Oregon Field Office in concert with U.S. Bureau of Land Management. Keller Preserve, Multnomah Co. (Gifts of the late Mrs. Ira C. Keller.) Conservation easement on 29 acres and 10-acre donation safeguard fine example of second-growth Douglas Ar stand in an Oregon metropolitan area. Managed by Oregon Field Office. Wren Grassland, Benton Co. 10-acre hillside harboring 2 plant communities extremely rare in the Willamette Valley: xeric grassland and Oregon white oak/ snowberry woodland. The Oregon Field Office manages.</t>
  </si>
  <si>
    <t>Waikamoi Preserve</t>
  </si>
  <si>
    <t xml:space="preserve">Shaped by over a million years of eruptions and erosion, Waikamoi Preserve on the north and northwestern slopes of Maui's Haleakala Volcano is rugged and spectacular. A rich succession of native plant communities unfurls between the rim of the volcano's crater, at 8,640 feet, and the preserve's 4,400-foot boundary below: alpine grasslands, subalpine shrublands! and misty koa and 'ohi'a forests. More than 90 percent of the preserve's plants (some 350 species) are native to Hawaii, many to Haleakala alone. The forests here are renowned for their endemic Hawaiian bird species, seven of which are federally listed as endangeredMaui 'akepa, Hawaiian goose (or nene), Maui nukupu'u, dark-rumped petrel, Maui parrotbill, the po'ouli (discovered only recently), and the crested honeycreeper (in its greatest density). Having purchased a conservation easement on 5,230 acres of montane rain forests, precipitous valleys, and plunging streams, the Conservancy has gained perpetual management rights to Waikamoi. This acquisition is a major success in the effort to protect Haleakala's native ecosystems. (Waikamoi is flanked by Haleakala National Park, while the protected Kipahulu Valley Preserve lies to the east.) Nearly 1,300 donors contributed a total of $350,000 for the Waikamoi easement through the Endangered Hawaiian Forest Bird Project's fund-raising campaign (part of the Conservancy's National Critical Areas Conservation Program). The preserve is managed by The Nature Conservancy of Hawaii.  </t>
  </si>
  <si>
    <t>Cary Main Street Prairie, McHenry Co. Luse on 16 acres featuring dry and dry-mesic gravel prairie that represents pre settlement conditions in the state's northeast morainal division. Managed by Illinois Chapter. Elizabeth Lake Marsh, McHenry Co. 120-acre wetland bearing an acidic bog, a fen, pond and perennial stream communities, and a calcareous peat mat, hosts several plants endangered in Illinois. Conveyed to McHenry County Conservation District. Ferster Woods, McDonough Co. (Gift of Teresa Glazier.) 31 acres of white oak upland forest rich in wildflowers, including golden seal (threatened in state). Managed by Western Illinois University. Loda Prairie, Iroquois Co. 4-acre mesic blacksoil prairie supporting more than 130 native prairie plant species, including white-fringed prairie orchid (endangered in state). Acquired with assistance from Natural land Institute; Illinois Field Office manages. Lower Cache River Addition, Pulaski Co. 2 additions totaling 130 acres acquired through Conservancy's National Critical Areas Conservation Program. See page 19. Prairie Grouse Project, Addition, Marion Co. 80 acres of cultivated land-key habitat for prairie grouse ( endangered in Illinois )-bring preserve to 1,721 acres. The Illinois Chapter manages 1,149 acres; the state's Department of Conservation manages 572 acres. Weingart Road Sedge Meadow Addition, McHenry Co. 18-acre sedge meadow and marshland enlarging McHenry County Conservation District's 34-acre preserve; harbors 4 rare plant species.</t>
  </si>
  <si>
    <t>Pendleton Island</t>
  </si>
  <si>
    <t xml:space="preserve">As the Clinch River wends its way through southwestern Virginia, it washes the shores of three wooded isles collectively called Pendleton Island. The riffles, pools, and shoals around the islands are believed to harbor the greatest diversity of freshwater mollusks-or naiads-in the world. This intense gathering, first discovered in 1980, includes eight species federally listed as endangered; two more of some 50 other mollusks are candidates for federal protection. The mussels spend most of their lives (up to 50 years) lying in the same spots on the river channel's cobbled bottom. Facing upstream, shells partly open, they depend upon the current for oxygen and the organic matter upon which they feed. Because their bodies concentrate pollutants, mollusks are excellent indicators of water quality. Scientists studying naiads can determine the extent of a stream's pollution-and may even be able to locate the polluting sources. By acquiring the 35-acre Pendleton Island site--a protection target of the Katharine Ordway Endangered Species Conservation Program-the Conservancy has taken a first step toward safeguarding the 20-mile Clinch River stretch that malacologists have identified as perhaps the planet's richest in freshwater mollusk fauna. The Conservancy hopes to convince adjacent landholders and industrial users of the river that clean water here is essential-for humans and for mussels.  </t>
  </si>
  <si>
    <t>St. Phillips Island</t>
  </si>
  <si>
    <t xml:space="preserve">From productive salt marshes to highland ridges bearing hummocks of live oak, sabal palmetto, and slash pine, St. Phillips is a rarity among the Atlantic Seaboard's barrier islands. It remains essentially unspoiled: unlike other South Carolina coastal isles, it wasn't planted in indigo and cotton during the 1700's, and only 10 percent of its highland trees were logged around 1940. In 1983, Ted Turner, president of Turner Broadcasting System, Inc., donated a conservation easement on the 4,680-acre island to the Conservancy. By relinquishing his development rights, Mr. Turner has ensured protection of St. Phillips' climax maritime forests, salt marshes, freshwater marshes and ponds, unpolluted tidal creeks and estuaries, and other distinct habitats. These communities and associated ecotones sustain some 265 plant and animal species. Each year the island's ocean-side beach lures two to three dozen nesting loggerhead sea turtles, federally listed as a threatened species. Eighty to 100 American alligators (also threatened) inhabit the ponds and marshes, and three active osprey nests (a rarity here) have been sighted. Moreover, the area's roster of 141 plants includes two species threatened in the state: golden cana and twig-rush. A potential national natural landmark, St. Phillips Island will be monitored by the Conservancy's South Carolina Field Office.  </t>
  </si>
  <si>
    <t>Limerick Cedars</t>
  </si>
  <si>
    <t xml:space="preserve">Though the name has a dreary sound, "calcareous pavement barrens" are anything but dreary to botanists. Distressingly rare, their remnants are restricted to Michigan and the. environs of Lake Ontario. The Conservancy's purchase of two tracts totaling 216 acres in northwestern New York safeguards a portion of the largest and least disturbed such "pavement barren" in the nation. Despite the barren's thin, calcareous soils, the Limerick Cedars community is seasonally inundated in spots: its limestone "pavement" (exposed bedrock) drains poorly, ponding up in the spring in lower sections. These areas, which look like small fens, abound in sedges and rushes. Seven of the plant species at Limerick Cedars are listed in Rare Plants of New York State, a 1981 New York State Museum text. They include Craw's sedge, prairie dropseed, and golden corydalis. The barrens community at Limerick Cedars extends across 500 acres. Through its National Critical Areas Conservation Program, a legacy of philanthropist Katharine Ordway, the Conservancy has brought nearly half under protection. The Central New York Chapter manages the new preserve under the direction of the New York Field Office. The field office and the chapter must raise $25,000 to meet its $45,000 campaign goal for Limerick Cedars.  </t>
  </si>
  <si>
    <t>Goose Pond, Grundy Co. Management agreement on 90-acre freshwater marshland-breeding habitat for 4 bird species threatened or endangered in the state. Monitored by Tennessee Chapter. Hatchie River Rookery, Hardeman Co. Management leases with Miller Lumber Co. on 20 acres of bottomland hardwood forest harboring 1 of 5 known yellow-crowned night heron rookeries in the state. Managed by Tennessee Nature Conservancy. Marion County Sinkhole, Marion Co. Management lease with Moore-McCormick Resources, Inc., protects 5 acres-site of shady sinkhole supporting American hart's tongue ferns ( one of plant's 3 occurrences in the South). Managed by Tennessee Chapter. Mississippi River Eagle Roost Property, Lake Co. Cooperative management agreements on 12 sites totaling 49 acres of critical feeding and roosting grounds for up to 200 wintering bald eagles. Tennessee River Gorge, Hamilton &amp; Marion Cos. Memos of Understanding (cooperative management agreements) with Tennessee Valley Authority, Tennessee Division of Forestry, and state's Wildlife Resource Agency on 3 tracts totaling 8,000 acres; critical part of 18,000-acre gorge with myriad uncommon communities and habitat for numerous rare species (including nationally endangered gray bats, bald eagles, and 2 plant species under review for federal protection). Monitored by Conservancy's Tennessee River Gorge project director.</t>
  </si>
  <si>
    <t>Back Creek Shale Barren, Berkeley Co. Lease on 2.5-acre tract supporting prime example of rare shale barren plant community; habitat for 8 plant species endemic to the barrens. Managed by the West Virginia Field Office. Brooklyn Heights, Tucker Co. (Gift of Dr. &amp; Mrs. H. M. Hills, Jr.) 105 acres of northern hardwoods blanketing the entire side of McGowan Mountain; features a cave used by hibernating Virginia big eared bats, a nationally endangered species. Managed by the West Virginia Field Office. Cranesville Swamp, Addition, Preston Co. (Gift of Dr. &amp; Mrs. Charles Baer.) 2 acres extending protection of northern boreal bog to 318 acres: home for relict plant species common in the region during the Pleistocene, now rare in state. West Virginia and Maryland Chapters manage. Shannondale Springs, Addition, Jefferson Co. Interest- free loan from Claude Worthington Benedum Foundation of Pittsburgh enabled Conservancy to help the state acquire 45 acres, enlarging the preserve of woods and fields with Shenandoah River frontage to 625 acres. Conveyed to the state's Department of Natural Resources. Wardensville Shale Barren, Hardy Co. Lease on 5 acres of exemplary rare shale barren plant community. West Virginia Field Office manages.</t>
  </si>
  <si>
    <t>A California Success Story</t>
  </si>
  <si>
    <t xml:space="preserve">In the final hours of 1983, the Conservancy's California Field Office acquired Santa Rosa Plateau, the missing piece in its $15.5-million California Critical Areas Program ecosystem puzzle. Having undertaken to protect the state's 11 most endangered biological communities three years ago, the Conservancy ended 1983 with a port folio of 11 "critical area" sanctuaries. Guided by the findings of the California Natural Diversity Data Base (a natural heritage program established in 1979 in cooperation with the California Department of Fish and Game), the California Field Office has managed to safeguard more than 16,000 acres-habitat for 54 rare species or natural systems. The 1983 list features Big Morongo Canyon, Kaweah Oaks, and Santa Rosa Plateau as well as additions to Baldwin Lake and Paine Preserves, both established in 1982. Congratulations go to Conservancy members, the California Critical Areas Program Committee, the state's board of directors, staff, and the many foundations, corporations, and individuals who gave generously to the program. A victory of this magnitude is indisputable evidence that we can set our goals high and meet them.  </t>
  </si>
  <si>
    <t>Lower Suwannee River</t>
  </si>
  <si>
    <t xml:space="preserve">The 1983 purchase of an additional 11,885 acres under the Rivers of the Deep South Program more than triples the amount of Conservancy-acquired land (now totaling 16,966 acres) within the 51,926-acre lower Suwannee River National Wildlife Refuge. From its Florida Gulf border to its farthest inland reaches, this vast sanctuary encompasses myriad natural communities: tidal salt marshes, tidal floodplain forests, hydric hammocks, mesic flatwoods, and--of course -some 15 miles of the lower Suwannee' s black waters. The river is the major highlight here. This section of the Suwannee supports summering West Indian manatees-the same population of these endangered marine mammals for which the Conservancy has successfully protected wintering habitat in the Crystal River Manatee Sanctuary to the south. The newly acquired property is also habitat for bald eagles and eastern brown pelicans ( endangered throughout their ranges) and large concentrations of nesting swallow-tailed kites. Part of the land has been conveyed to the Suwannee River Water Management District-the rest to the U.S. Fish and Wildlife Service, which will manage both portions within its refuge.  </t>
  </si>
  <si>
    <t>Bauer Woods, Town of Salisbury. (Gift of Guido F. Verbeck, Jr., Bettina Flannery, and Stephanie Wakelin.) Conservation easement on 55 acres featuring state's best example of jeopardized community: sloping calcareous fen; supports 10 rare plants. Monitored by Connecticut Chapter. Benton Hill Fen, Town of Sharon. (Gift of Adelaide Emory.) Conservation easement on 4 acres within large, open calcareous fen, habitat for animal species under review for federal protection. Connecticut Chapter monitors. Gregg Property, Addition, Town of Wilton. (Gift of Janet K. Gregg Howell.) 2-acre parcel brings to 22 acres woodland preserve owned and managed by Wilton Land Trust. Mo.o re Brook Watershed , Town of Salisbury. (Gifts of Col. Arnold Whitridge Dr Mary Alice White, and Herbert Scoville, Jr.) Conservation easements on 3 tracts totaling 193 acres, habitat for 3 uncommon natural communities and 8 plant species rare in state. Salisbury Association and Connecticut Chapter will monitor. Weir Nature Preserve, Addition, Town of Wilton. (Gift of Charles M. Lokey.) 4 acres extending significant wetland preserve to 90 acres. Managed by Connecticut Chapter.</t>
  </si>
  <si>
    <t>Bamberg County Cowbane Preserve, Bamberg Co. 52-acre wet meadow-safeguarded through lease agreement with Westvaco Corp.-supporting world's largest population of Canby's cowbane, candidate for federal protection. South Carolina Field Office manages. Cat Island, Georgetown Co. 376 acres of upland woods, brackish and open salt marsh providing habitat for two federally protected species-American alligators and nesting bald eagles. Adjacent to 20,000-acre Tom Yawkey Wildlife Center; will be managed by South Carolina Wildlife &amp; Marine Resources Department. Colleton County Cowbane Preserve, Colleton Co. 32-acre wetland hosting state's second largest population of nationally uncommon Canby's cowbane; project of Katharine Ordway Endangered Species Conservation Program. Managed by South Carolina Field Office. Flat Creek Natural Area, Addition, Lancaster Co. Key 19-acre tract bearing 5-acre granite flat rock. Portions of 321-acre Conservancy-protected area -bearing thickest diabase dike in the Americas and several state-protected plants-are managed by South Carolina Nature Conservancy, portions by South Carolina Wildlife &amp; Marine Resource Department's Heritage Trust Program. St. Phillips Island, Beaufort Co. (Gift of Ted Turner.) Conservation easement on 4,680 acres. See page 29.</t>
  </si>
  <si>
    <t>Lower Cache River</t>
  </si>
  <si>
    <t xml:space="preserve">It looks like Louisiana bayou country-an expanse of swamps and tortuous sloughs with stands of towering bald cypress and tupelo -but it's southern Illinois. Two tracts purchased in 1983, totaling 130 acres, bring the Conservancy's Lower Cache River Preserve to 332 acres. Embracing a six-mile stretch along the river, the preserve sustains a "national record tree" -the largest water locust in the United States. And it claims 13 other trees that hold state records for their great size, including bald cypress, deciduous holly, green hawthorn, water tupelo, water elm, and hickory. That's not all: three plant species listed as endangered in the state occur here-Stachys clingmanii (a mint), Lysimachia radicans (a swamp loosestrife), and Aristolochia serpentaria var. hastata. Saved primarily through a local grass-roots effort, the land of the Lower Cache was recommended for protection by the Illinois Natural Areas Inventory and acquired as part of the Conservancy's National Critical Areas Conservation Program. Thanks also go to the Amoco Foundation for its $60,000 grant to the project.  </t>
  </si>
  <si>
    <t>Blackfoot River, Additions, Missoula Co. (Gifts of Land &amp; Susan Lindbergh and Thomas &amp; Betty Collins.) Conservation easements on 2 river-corridor tracts totaling 262 acres: home for black bears, mountain lions, and migrating bald and golden eagles. The 4,795-acre easement assemblage is monitored by the Montana/Wyoming Field Office. Chapman Property, Park Co. (Gift of Scotty &amp; Louise Chapman.) Conservation easement on 78 acres: essential corridor for elk, bighorn sheep, and deer migrating to and from Yellowstone National Park, and feeding and bedding site for federally protected grizzly bears. Will be monitored by the Montana/Wyoming Field Office. Pine Butte Swamp Preserve, Additions, Teton Co. 2,322-acre purchase and 600-acre lease protect key fen-wetland habitat for nationally threatened grizzly bear. All of Pine Butte itself is now included in the 12,455-acre "national critical area" managed by the Montana/Wyoming Field Office. Swartz Lake, Lake Co. (Gift of Potomac Corporation.) Shallow mountain lake and surrounding western red cedar/Douglas fir forest; supports grizzly bear. 160 acres managed by Montana/Wyoming Field Office.</t>
  </si>
  <si>
    <t>Dodge County Prairie</t>
  </si>
  <si>
    <t xml:space="preserve">The Nature Conservancy's effort to safeguard America's grasslands has been unflagging: it now owns and cares for this country's largest system of prairie sanctuaries and continues to assist other agencies in prairie preservation. A superb example of southeastern Minnesota's tallgrass prairie, an ecosystem that today spans less than 500 acres, Dodge County Prairie was acquired for transfer to the Minnesota Department of Natural Resources. Currently managed by the Conservancy's Minnesota Chapter, the 34-acre grassland will be desiggrounds nated a scientific and natural area. The preserve's black soils, also a rarity, nurture characteristic tallgrass prairie plants-big bluestem, Indian grass, compass plant, purple prairie clover-as well as several uncommon forbs. Endangered in the state, wild quinine occurs here as do rattlesnake master (a plant of special concern in Minnesota) and three threatened species (Sullivant' s milkweed, Valeriana ciliata, and Cacalia tuberosa-an Indian plantain). The Minnesota Chapter must yet raise $40,000 for this outstanding tallgrass prairie.  </t>
  </si>
  <si>
    <t>Great and Goodman Islands</t>
  </si>
  <si>
    <t xml:space="preserve">Laced with streams and sloughs, Great and Goodman Islands may be the finest habitat for coastal plain black bears in all of Bertie County, North Carolina. But the islands' paramount boast is their absolutely undeveloped swamp-forest community, where blackwater (silt-free, acidic) and brownwater (silt-laden, alluvial) streams afford the greatest diversity of aquatic plant habitats on the Roanoke River floodplain. Immense, moss-laden cypress trees and tupelos edge the waterways; cow lilies and fragrant waterlilies-as well as the flowering stalks of submergent milfoils and bladderworts- brighten the blackwater sloughs. Waterfowl, wading birds, and migrating songbirds throng to the low, marshy islands and their dense swamp forest. Lying at the mouth of the Roanoke River, where it flows into Albemarle Sound, this 4,881-acre purchase takes in all of Goodman Island and a large portion of Great. The North Carolina Nature Conservancy will manage the property until its transfer to the North Carolina Wildlife Resources Commission.  </t>
  </si>
  <si>
    <t>Marmaton River Bottoms, Vernon Co. 3 tracts totaling 250 acres of wet prairie hosting marsh hawks (endangered in the state). Project of Conservancy's National Critical Areas Conservation Program; managed by Missouri Chapter with assistance from Missouri Department of Conservation. Niwa The Prairie, J. R. McNeill Addition, Dade Co. 80 acres enlarging 240-acre dedicated state natural area: wildlife-rich upland prairie, habitat for greater prairie chicken, Henslow's sparrow, and Mead's milkweed-all endangered in the state. New tract leased and managed by Missouri Department of Conservation. Poverty Ridge Savanna, Laclede Co. 120 acres safeguarded through Conservancy's National Critical Areas Conservation Program. See page 24. Roaring River State Park, Barry Co. 58 acres of dolomite glade/red-cedar savanna acquired with Missouri Department of Natural Resources; habitat for plants characteristic of state's White River glades region but uncommon elsewhere in Missouri. Will be managed by the Division of Parks &amp; Recreation within Roaring River State Park.</t>
  </si>
  <si>
    <t>Chickering Bog, Additions, Washington Co. 2 tracts, 30 acres each, encompass one of state's finest "graminoid" (grasslike) fens. The Vermont Chapter manages a 60-acre preserve. Dorset Bat Cave, Bennington Co. (Gift of the National Gypsum Co.) 150-acre property bearing a solution cave-historically state's best-known hibernaculum for nationally endangered Indiana bats; also supports wintering little. brown bats. Managed by Vermont Chapter. Echo Lake, Windsor Co. Conservancy assisted Ottauquechee Land Trust in acquiring 295 acresincluding 1,500 feet of lake's shoreline-to establish a nature preserve. Green Mountain National Forest, Addition, Windham Co. (Gift of Henry Harris.) 675 acres acquired for addition to Green Mountain National Forest. Managed by U.S. Forest Service. Silvermine Fern Colony Preserve, Rutland Co. (Gift of Thompson A. Bowen.) 6 acres with "frost hole" microclimate harboring vigorous colonies of two regionally rare gems. Managed by Vermont Field Office. Tinmouth Channel Marsh, Rutland Co. 1,110 acres. See page 30.</t>
  </si>
  <si>
    <t>Stapp-Soldier Creek</t>
  </si>
  <si>
    <t xml:space="preserve">In a region where water is scarce and healthy riparian ecosystems scarcer, the Conservancy's Stapp-Soldier Creek Preserve is an anomaly. Soldier Creek-whose watershed lies within the Sawtooth National Forest-flows for nearly three-quarters of a mile through the 100-acre sanctuary. A fish species of special concern in Idaho, the Wood River sculpin, is found in this U.S. stream system and only one other. Stands of black cottonwood, quaking aspen, alder, dogwood, and a variety of willows enclose the creek. Spring and fall draw migrating elk and mule deer, which dine on flourishing grasses and forbs in the preserve's hillsides and meadows. (Some 79 native plants were identified in an initial inventory of the area.) This scenic and ecologically critical land was a generous gift of Mrs. Catherine J. Stapp. The new preserve is managed by the Silver Creek Preserve's resident manager and the Conservancy's Idaho Chapter.  </t>
  </si>
  <si>
    <t>Tinmouth Channel Marsh</t>
  </si>
  <si>
    <t xml:space="preserve">Acquired in concert with the Vermont Department of Fish and Game, this 1,100-acre wetland complex takes in the headwaters of the Clarendon River and four-and-a-half miles of meandering Tinmouth Channel, popular with fishermen and canoeists. This is a perennial stream enveloped by dense alder thickets. Its surrounding wetlands support a wide range of community types-beaver meadows, tussock sedge, alder shore, and cedar lowland. Among the site's mud-loving aquatic plants are three listed as endangered in the state: tufted speedwell (Veronica catenata), Schweinitz' s sedge (Carex schweinitzii), and smooth sheathed sedge (Carex laevivaginata). The marsh is Vermont's only known station for each. Administered by the Department of Fish and Game as a wildlife management area, Tinmouth Channel Marsh is a prize in a state almost devoid of undeveloped inland aquatic areas and a giant step in the effort to protect the full array of Vermont's habitats.  </t>
  </si>
  <si>
    <t>Bad Branch Preserve, Letcher Co. 4 tracts (a purchase and 3 leases) embracing 548 acres of Bad Branch Gorge: habitat for long tailed shrews (endangered in the state), uncommon pygmy shrews, and 16 rare plants. Creek supports nationally endangered arrow darter. Project of the Katharine Ordway Endangered Species Conservation Program; managed by Kentucky Chapter. Brigadoon Preserve, Barren Co. (Gift of Dr. &amp; Mrs. Russell Starr.) 95-acre wildflower showcase (especially for orchids) will be managed by Western Kentucky University. Conservancy also holds management agreement on adjacent 100 acres. Metropolis Lake, McCracken Co. 40-acre lake-habitat for S fish species threatened in the state-and 85-acre woodland. Purchased in cooperation with Kentucky's Nature Preserves Commission using funds from the state's non-game tax check-off. The Commission will manage.</t>
  </si>
  <si>
    <t>Jornada Bat Caves, Socorro Co. Management agreement with a major corporation on a 360-acre site harboring the state's largest breeding colony of Mexican free-tail bats and several other bat species. Project of New Mexico Critical Lands Campaign managed by New Mexico Field Office. Kuenzler's Hedgehog Cactus Site, Chaves Co. IOgear management lease on I-acre limestone caprock. Parcel hosts a portion of the most significant known population of nationally endangered Kuenzler's hedgehog cactus. New Mexico Critical Lands Campaign project monitored by New Mexico Field Office. The Sabo Site, San Juan Co. (Gift of New Mexico's Public Service Comp.) 25-acre parcel boasts the world's only viable population of an extremely rare plant. Managed by New Mexico Field Office within its Critical Lands Campaign.</t>
  </si>
  <si>
    <t>Goat Hill/Nottingham Serpentine Barrens, Addition, Chester Co. Management agreement on 118 acres expanding 592-acre preserve noted for its serpentine barrens-largest in the East; habitat for host of rare and endemic plants. Addition managed by Eastern Pennsylvania Chapter, rest by Department of Environmental Resources. Tannersville Cranberry Bog, Additions, Monroe Co. 193-acre purchase and 1-acre management agreement bring the preservation of mature relict boreal bog to 344 acres. Pennsylvania Land Protection Program project, managed by Eastern Pennsylvania Chapter. Woodbourne Forest and Wildlife Sanctuary, Addition, Susquehanna Co. 10 acres complete preserve assemblage of 659 acres: largest tract of virgin woods in eastern Pennsylvania; supports an alder swamp and 9 salamander species. Managed by Eastern Pennsylvania Chapter.</t>
  </si>
  <si>
    <t>Major Creek Preserve, Klickitat Co. (Gift of anonymous donor.) 40 acres abound in orchids, one threatened in the state. Managed by Conservancy's Washington land steward. Padilla Bay Preserve, Skagit Co. 2 tracts totaling 1,694 acres: estuarine tidelands, mud flats, and eelgrass beds-habitat for numerous invertebrates, juvenile salmonids, waterfowl, wintering peregrine falcons, and 4 pairs of nesting bald eagles. Acquired cooperatively with the state's Department of Ecology for inclusion in Padilla Bay National Estuarine Sanctuary. Rocky Prairie Preserve, Thurston Co. Lease on 35 acres hosting white-top aster and golden paintbrush, plants under review for federal protection, as well as the state's sole lowland occurrence of Washington's only endemic butterfly. Conservancy's Washington land steward manages.</t>
  </si>
  <si>
    <t>Gunsight Mountain Ranch, Bandera Co. Management agreement with Mrs. Dorothy Mattiza on 740-acre mosaic of ash juniper/live oak savanna, streamside woodlands, and limestone hills; habitat for several plants endemic to Edwards Plateau. Owner will donate the area, managed by the Texas Field Office, at a later date. Hookswood, Harris Co. (Gift of Charles &amp; Irma Hooks.) Conservation easement on 30-acre pine/ oak forest, uncommon here in the prairie-forest border region. The Texas Field Office will monitor. Tres Corrales Ranch, Hidalgo Co. 42-acre parcel of 1,150-acre ranch: supports one of nation's two largest native Tamaulipan thorn scrub forests (considered state's most endangered plant community type) and diverse fauna. Managed by Texas Field Office.</t>
  </si>
  <si>
    <t>Poverty Ridge Savanna</t>
  </si>
  <si>
    <t xml:space="preserve">Though dry oak/hickory savanna-land was once common in Missouri, little remains. A recently purchased 120-acre tract near Bennett Spring State Park constitutes the state's only protected pure example of this once widespread ecosystem. Beneath an open canopy of trees, the savanna's understory harbors a diversity of prairie plants, including rattlesnake master, catclaw sensitive briar, lead plant, switch grass, and Virginia tephrosia. They proliferate here because the natural fires needed to maintain prairie flora have not been suppressed. Leased to the Missouri Department of Natural Resources and managed jointly by that agency and the Conservancy's Missouri Chapter, Poverty Ridge is a project of the Goodhill Foundation-funded National Critical Areas Conservation Program.  </t>
  </si>
  <si>
    <t>Kapahulu Valley, Addition, Island of Maui. Undivided interest on 2 parcels totaling 112 acrtt. included a portion of the PUnalu'u St~amant watershed (habitat for a rare native gobilid fish and the only known population of a Hawaiian damselfly) and spectacular waterfalls. Preserve managed by Conservancy in concert with National Park Service and local citizens, totals some 4,500 acres; a project of Conservancy's Nation.a.I Critical Areas Conservation Program. Wail Wnoi Plesan, Island of Maui. Conservation easement on 5,230 acres, priority of Endangered Hawaiian Forest Bird Project, part of Conservancies National Critic.al Areas Conservation Program. See page 14.</t>
  </si>
  <si>
    <t>Briar Cliff Prairie, Woodbury Co. 157 acres featuring representative examples of rare loess hills prairie; supports mid- and tallgrass prairie tracts. Managed by Iowa Chapter. Charles and Anna Roggman Boreal Slopes, Addition, Clayton Co. Protection agreement on 54 acres (and remaining 50 percent interest in adjacent 46 acres donated by Arnold Roggman) brings preserve acreage to 120. Managed hy Iowa Chapter, steep limestone slope boasts nationally endangered northern wild monkshood-a preservation priority of Conservancy's Katharine Ordway Endangered Species Conservation Program.</t>
  </si>
  <si>
    <t>Bon Secour National Wildlife Refuge, Addition, Baldwin Co. 323 acres on Ft. Morgan peninsula (sandy beach fronting the Gulf of Mexico) acquired with Richard King Mellon Foundation funds under Conservancy's Rivers of the Deep South Program. Conveyed to U.S. Fish &amp; Wildlife Service. Moblle-Tensaw Delta Wildlife Management Area, Baldwin &amp; Mobile Cos. Targeted by Conservancy's Rivers of the Deep South Program; 18,000- acre expanse of bottomland hardwood forest and coastal marsh. Purchased by Coastal Land Trust with Conservancy assistance.</t>
  </si>
  <si>
    <t>Cape May Migratory Bird Refuge, Addition, Cape May Co. 2 tracts, totaling 1.5 acres-inholdings within 180-acre preserve, critical resting and feeding site for birds migrating along the Atlantic flyway. Managed by Pennsylvania/New Jersey Field Office. William L. Hutcheson Memorial Forest, Addition, Somerset Co. 32 acres-jointly acquired by Rutgers University, Franklin Township, State of New Jersey, and Conservancy-bringing preserve harboring state's sole virgin forest to 182 acres. New tract owned by Franklin Township and leased to Rutgers.</t>
  </si>
  <si>
    <t>As the News has frequently noted in recent years, the Conservancy advocates the protection of significant lands through alternatives to outright acquisition. Natural area registry programs-established by the Conservancy and cooperating agencies in several states-serve to notify landowners of outstanding ecological features on their properties. Through such programs private, corporate, and public land holders have agreed to protect vital resources. The following areas were safeguarded in this fashion during 1983 through the Conservancy's efforts:</t>
  </si>
  <si>
    <t>Silver Creek. Addition, Blaine Co. (Gift of John Fell Stevenson.) A conservation easement on 200 acres; embraces a mile of one of Silver Creek's 3 major tributaries, Stalker Creek. and extends protection for the rich spring-creek ecosystem and trout fishery. Preserve, now 1,239 acres, is managed by Silver Creek's preserve manager. Stapp-Soldier Creek Pt Swrve, Canu.s Co. (Gift of Mn. Catherine Stapp.) 100 acres.</t>
  </si>
  <si>
    <t>Ashcroft Valley, Pitkin Co. 171 acres in one of state's most pristine high-alpine valleys; acquired for transfer to U.S. Forest Service as addition to White River National Forest. Hoosier Ridge, Park Co. Purchase of surface rights on 4 acres of sloping alpine tundra hosting Braya humilis ssp ventosa: herbaceous perennial plant known from only 3 sites on Earth. Managed by Colorado Field Office.</t>
  </si>
  <si>
    <t>U.S. VIRGIN ISLANDS</t>
  </si>
  <si>
    <t>Battery Gut Preserve, Addition, St. John Island. (Gift of Coccoloba Development Associates.) 23 acres of lowland swamp and freshwater ponds surrounding Fish Bay-including vegetated gulleys along Fish Bay Gut, Battery Gut, and 2 other seasonally wet stream beds. 2 plants imperiled worldwide occur near Fish Bay Gut. 238-acre preserve managed by Conservancy's Southeast Regional Office.</t>
  </si>
  <si>
    <t>Clay Head Additions, Washington Co. 2 tracts, totaling 4 acres on northeastern shore of Block Island, enlarge coastal bluff preserve to 149 acres; important migratory bird stop-over and barn owl nesting area. Transferred to the state's Department of Environmental Management.</t>
  </si>
  <si>
    <t>Wallop Conservation Easement, Sheridan Co. (Gift of Oliver M. Wallop estate.) Conservation easement on 2,150 acres, and free ownership of adjacent I-acre tract, supports remnants of native bunchgrass. Monitored by Montana/Wyoming Field Office.</t>
  </si>
  <si>
    <t>Katharine H. Pmdns Memorbl/Titi Hammock. Thomas Co. Conservation easement on 281 acres bouting climax beech/magnolia forest, one of Southeast's most extensive undisturbed stands. A National Critical Areas Conservation Program project.</t>
  </si>
  <si>
    <t>Canelo Hills Cienega, Addition, Santa Cruz Co. 27-acre bufferland brings spring-fed marshland preserve to 232 acres; critical riparian habitat for numerous plant and animal species. Managed by Arizona Chapter.</t>
  </si>
  <si>
    <t>Pendleton Island, Scott Co. 35 acres protected through Conservancy's Katharine Ordway Endangered Species Conservation Program. See page 32.</t>
  </si>
  <si>
    <t xml:space="preserve">year in review: private action in the public interest </t>
  </si>
  <si>
    <t>1982 annual report</t>
  </si>
  <si>
    <t>EACH YEAR The Nature Conservancy's varied and innovative land-protection methods and conservation programs bring us a measurable distance toward preserving our country's biological diversity. 1982 was not an exception. The Conservancy's accomplishments during the year were outstanding and doubly remarkable in light of difficult economic times. By year's end, the organization had completed 206 land conservation projects encompassing 106,490 acres. Eighty-nine of these projects pro- vide habitat for nationally or globally endangered species or natural communities. Also, an unprecedented percentage of the areas protected during the year won the Conservancy's highest ecological ratings: 86 percent support natural features animal or plant, ecosystem or plant community-that are considered by natural heritage inventories or state or federal lists to be endangered or threatened. These projects include lands that safeguard imperiled manatees in Florida, an undeveloped estuary on Ohio's Lake Erie shoreline, a vital nesting and migratory bird habitat in Rhode lsland, perennial desert streams in AriZona, and an Oregon mountain carpeted with \rare plant species. But the year's highlight occurred late in '82 when the Conservancy received the pledges of two major grants for programs to be initiated in early 1983. The first, $25 million from the Richard King Mellon Foundation, is the largest grant ever made by a private foundation for conservation purposes. It will help to fund a five-year $50- million private/public effort National Wetlands Conservation Project-to preserve out-standing samples of our country's most threatened aquatic ecosystems, from the Atlantic coastal wetlands to the watershed forests of Hawaii. Under the terms of the grant, the Conservancy must raise an additional $25 million for the project, over and above the Mellon Foundation's gift, Which will continue to be used as a revolving land preservation fund for additional wetland projects The second grant $5 million from the Goodhill Foundation Will launch the Katharine Ordway Endangered Species Conservation Program, a $15-milion three-year campaign to protect as Imany as 150 species of endangered plants and animals by presevİng habitat at 75 to 150 sites nationwide, The Conservancy must match the grant with a minimum of $10 million raised from individuals, corporations, and other foundations. Named ln honor of the Goodhil Foundation's Creator, the program is the only private effort being undertaken on this scale and is comparable in scope to present federal endangered species habitat protection projects. These two grants and the programs they support are absolutely vital during these budget-cutting times, when the federal government's commitment to preserving natural areas has lessened dramatically. The Land and Water Conservation Fund is a major example. Since 1965 the fund has been the primary source of revenues for federal and state natural land acquisition. In previous years, the federal budget appropriated on the average of $400 million to this fund. In recent years, however, the appropriation has hovered around $200 million, and only a very small percentage of this sum has been used to secure endangered species habitat. Meanwhile, the administration has continued to recommend further substantial cutbacks. The result of these reductions is that the private sector has been required to assume the task that the public sector has virtually abandoned. In an already difficult economic period, this represents a severe test of private conservation capabilities. The Nature Conservancy is leading the effort to meet this greater challenge. T:EHE NATIONAL CRITICAL Areas Conservation Program, highlighted in the January/February 1983 News, boasted protection for 138,000 acres by the close of '82- the program's second year. Launched with a $10-million challenge grant from the Goodhill Foundation, it generated singular financial support: a year and a half ahead of schedule, donations from corporations, foundations, and thousands of individuals had surpassed the $20-million, two-for-one matching requirement of the grant, and at the end of 1982, funds raised exceeded $34.7 million. Through the Critical Areas Program, the Conservancy has succeeded in preserving examples of many of America's most jeopardized natural systems-Hawaiian rain forests, foothills prairies, mid-Atlantic maritime forests, Southwestern riparian communities, Texas's juniper-oak savannas, Northwestern grasslands, and Carolina bays. Also two years old, the Conservancy's Rivers of the Deep South Program is the result of a $15- million challenge grant from the Richard King Mellon Foundation. The program was created to defend the Southeast's remaining bottomland hardwood forests, which are being cleared at the rate of 300,000 acres each year. In its second year, the project enabled the Conservancy to expand its holdings along the Pearl River; to provide assistance to the State of Louisiana in acquiring a 13,000-acre donation of prime wetlands from the Joyce Foundation; to help establish the Ten- saw River National Wildlife Refuge in northeastern Louisiana; and to assist the Mississippi Wildlife Heritage Commission in securing a sweep of forested bottomlands, sandbars, and Mississippi River islands. During 1982 the program also enlisted new local funding sources. One, the Northwest Florida Water Management District, pledged $12 million from the state's "Save Our Rivers' fund to help acquire significant wetlands along the Choctawhatchee and Apalachicola Rivers. The Rivers of the Deep South Program has enabled the Conservancy to save some 100,000 acres of bottomland hardwood forests. Meanwhile, the California Critical Areas Pro- gram-a campaign to protect representative examples of the state's most endangered ecosystems--rallied another $5 million in 1982, bringing the total raised for the 3-year, $15-million program to $10.5 million. More significant: through the program, the Conservancy's California Field Office has established 9 preserves embracing 8 of the state's 11 most imperiled biological commu- nitiesvernal pools, a freshwater marsh, concentrations of native wildflowers, riparian woodlands, stands of Engelman oak, coastal dunes, valley grasslands, and valley saltbush scrub. Other state endeavors also produced exceptional results. The Ohio Lands Forever drive has been so successful that its fundraising goal of $1 million was increased to $1.4 million. Its original objective was to protect 923 acres in 11 different critical areas. But by the end of 1982, Conservancy staff and chapter volunteers had preserved 1,585 acres on 8 of the 11 sites and had accrued nearly $1.2 million in cash or pledges. Through the Oregon Critical Areas Program, the Oregon Field Office raised 90 percent of its $500,000 campaign goal and protected 4 of the state's 17 imperiled natural elements. And finally, in '82 the Conservancy's Endangered Hawaiian Forest Bird Project secured a 2,774-acre conservation easement on Molokai. Called Kamakou Preserve, the area embraces Molokai's only native wet forest ecosystem, prime habitat for the endangered Hawaiian thrush and three native honeycreepers. although REDUCTIONS in federal conservation dollars have seriously affected the natural heritage programs (ongoing inventories designed to catalog elements of biological diversity, state by state), at year's end all were intact, and two new programs had been launched: the Pennsylvania Natural Diversity Inventory and New Eng- land Regional Heritage Program, Establishment of the latter program, which will census the natural features of six states, was made possible by a grant of $617,000 over a two-year period from the J. N. Pew, Jr., Charitable Trust. Negotiations for two other state programs were also begun during the year. e The California Natural Diversity Data Base (a state heritage program undertaken by the Conservancy and the California Department of Fish and Game) and the Washington Natural Heritage Program were transferred during the year to state government for administration. By the end of 1982, 30 heritage programs (28 states and 2regions) were in operation, bringing the Conservancy still closer to the goal of establishing a nationwide ecological inventory. Through the efforts of the Conservancy's International Program in 1982, heritage inventories were initiated in Latin America as well. Development of heritage programs was begun in Costa Rica, Venezuela, and the Netherlands Antilles; and the work of the Argentina program, created in 1980, progressed satisfactorily during the year. The model Costa Rica National Parks Foundation, which administers the country's heritage program, already boasts five staff members, a strong advisory committee, and funds in hand for 1983. The Foundation's five-year, $5.5-million campaign is designed to save representatives of every plant and animal species in a national system of parks and protected areas. Meanwhile, the International Program continued to make promising contacts in other countries-Brazil, Panama, Colombia, and Mexico. During '82 the program also entered into an agreement with the Organization of American States (OAS), the International Union for the Conservation of Nature and Natural Resources (|UCN), and the United Na- tion's Educational, Scientific, and Cultural Organization (UNESCO) to carry out a major review and analysis of the biogeography of Latin America. Information gleaned from the study, which the Conservancy will manage, will be used to help set conservation priorities for the entire region. INTRODUCED IN 37 STATES in 1981 and 1982, "natural diversity scorecards" are reports that assess the status of a state's natural heritage by ranking the individual biological elements of diversity according to relative rarity and endangerment throughout their ranges. This process of element ranking enables the Conservancy to focus its preservation efforts on "target elements" -those that are not only rare and endangered, but also inadequately protected on existing pre- serves. Concentrating on target elements increases the organization's efficiency because it is both logical and economical to select and design a sanctuary that encompasses only those tracts of land essential to the target element's long-term preservation. Once a preserve is established, element protection becomes the task of the Conservancy's stewardship volunteers and staff. Managing the most extensive private refuge system in the country is not easy, especially if the objective in caring for it is to maintain conditions that will safeguard biological diversity. To achieve this goal, site stewardship summaries (preserve plans) were drafted during 1982 for Conservancy-owned sanctuaries in almost all states. The summaries list a preserve's natural elements in order of importance or rarity, along with the tasks required to adequately protect each element. Guided by these documents, the Con-servancy's sanctuaries are managed not for themselves, as separate entities, but for the protection of their critical biological features. Further, by assessing the tasks outlined in the site steward-ship summaries, field offices can gradually develop long-range stewardship plans for each state. THE CONSERVANCYS EFFORTS to preserve natural diversity take many forms. Authorized by the Conservancy's Board of Governors late in 1980 as a two-year pilot venture, the organiza- tion's inventive trade lands initiative was so successful in '82 that it will be continued and fully integrated into ongoing program activities. Through this enterprise, the Conservancy encourages owners of appreciated real estate to donate their holdings for subsequent resale. (Donations can take the form of outright gifts, be- quests, undivided interests, and life estates.) Funds received are then invested in land preservation projects. In the past year, the Conservancy secured trade land deeds valued at over $5 million. Although gifts from individuals continued to be the program's greatest source, corporate donations from PPG, Mobil Oil, and 3M played an important role in 1982. Voluntary protection agreements may be one of the most cost-effective tools for private land conservation. Safeguarding areas through voluntary agreements simply means that landowners are notified of their properties' ecological value and are then asked to voluntarily protect the lands in their existing conditions. These sites are then placed on a registry of the state's significant natural areas. By the end of '82, the Conservancy had amassed another 148 voluntary protection agreements, primarily for areas harboring species or natural communities endangered in their states. Also, three new landowner contact and registry programs were launched in lowa, Washington, and Massachusetts. The Indiana Natural Areas Registry Program continues to sur- pass its goals, with 175 tracts registered to date. And voluntary agreements protecting 47 tracts have already been obtained through the Mary- land program, which was begun late in 1981. Mam As in years past, news of the Conservancy's efforts circulated throughout the nation: in national magazines as diverse as Forbes and Mother Earth News; in such major papers as The New York Times, The Milwaukee Journal, Los Angeles Times, The Miami Herald, and The Washington Post. Seven films about the Conservancy are now in distribution from coast to coast, including them award-winning "Rivers of the Deep South." In addition, work was begun in '82 on a film about the necessity for preserving biotic diversity, which is being sponsored by Continental Group, Inc. Audio/visual presentations in Spanish were also created for use by the International Program in Latin America. The September/October 1981 Nature Conservancy News received a 1982 design award from the Printing Industries of Ameri- ca, Inc.; and "On the Land,'" the Conservancy's publication for staff and volunteers, became a monthly newsletter. By THE END OF 1982, The Nature Conservancy had drawn the support of 27,482 additional members, bringing total membership to 156,011, while the number of corporate associates rose to 397. Two new field offices were opened-in Arkansas and Missouriincreasing the number of professionally staffed offices to 35. Contributions from individuals jumped noticeably in '82, a fact reflected by the new pooled income fund ($300,000 by December 31) and the new Katharine Ordway Associates Program, which attracted 211 charter members donating from $1,000 to over $10,000 each. Year's end saw the Conservancy with a portfolio of 689 preserves, permanent capital funds in excess of $49.5 million, and a roster of 3,098 completed land conservation projects encompassing over 1.9 million acres. Furthermore, 1982 was the Conservancy's most successful fundraising year, with $34 million accrued in cash and trade-land gifts. During a period of economic depression, reduced tax incentives, and increasing demands on the philanthropic dollar, this is indeed a testimonial to the efforts of The Nature Conservancy's Board of Governors, chapter volunteers, dedicated members, and staff across the country. No government agency, no other private endeavor is striving so systematically and so successfully to identify and protect our nation's critically threatened plant and animal life--the biological capital on which we and our descendants depend.</t>
  </si>
  <si>
    <t>resources for action</t>
  </si>
  <si>
    <t>Owing primarily to the generosity of individual donors, 1982 was the best fundraising year in The Nature Conservancy's history. Total solicited cash income received during the period was $34 million, an increase of $700,000 (2 percent) from the previous year. These figures also include cash received from the sale of donated real estate, which is equal to approximately 2 percent of total income in 1982. (The 1981 figures have been restated in the charts below to reflect this inclusion.) Unfortunately, this encouraging increase in private support equals only a small fraction of the decrease in public funding available for protecting ecologically critical natural areas. For example, federal appropriations from the Lạnd and Water Conservation Fund decreased by more than $450 million between 1979 and 1982. Last year, the Conservancy's expenditures for critical habitat acquisition significantly exceeded federal expenditures for land purchases under the Endangered Species Act. The Conservancy's pride in this achievement is more than offset by its concern that, with no immediate expectations of a restoration of public funding to previous levels, private support must be increased several times over to prevent the irrevocable loss of the nation's rarest and most threatened biological re- Sources. Foundations As in previous years, private foundations represented the largest single source of funding in 1982, with aggregate grant payments of $18.9 million, or 56 percent of the Conservancy's total income. This represents a decline of $2.5 million (13 percent) from the previous year, when the cumulative impact of several major grants was un- usually high. Corporations Grants from corporations and corporate foundations came to $2.6 million, 8 percent of total support for the Conservancy. This represents a slight decline from the previous year, primarily attributable to the continuing stagnation of the economy and its effect on corporate earnings. The enduring enthusiasm of the corporate sector for the organization's business-like approach to land conservation as demonstrated by a rise in the number of Conservancy Corporate Associates from 345 to 397-suggests that increasing corporate Support will follow a resurgence of the national economy. Individuals Declines in foundation and corporate support were more than offset by the increase in support from individual donors. Contributions from individuals amounted to $12.5 million, 37 percent of 1982's total income. This represents an increase of $3.5 million (39 percent) from the previous year. Because most foundation and corporate grants are directed at specific land acquisition projects, it is essential that a high level of individual support be maintained if the Conservancy is to have adequate funds with which to conduct its national and state programs of identification and protection, in addition to managing the largest private preserve system in the United States. Last year, individual contributions accounted for more than 80 percent of unrestricted contributions for operations. The Katharine Ordway Associates Program, named in honor of the Conservancy's greatest in- dividual benefactor, was initiated in 1982 to recognize and encourage individuals who make annual unrestricted gifts of $1,000 or more. Over 200 individuals responded to an invitation to become charter associates, several donating at leadership levels that began at $2,500, $5,000, and $10,000. Membership grew by almost 28,000-an increase of over 20 percent-to a year-end total of 156,011. The generous commitment of personal time, skills, and resources by active volunteers among our growing membership is the Conservancy's single greatest strength and hope for the future. Trade Lands Many donors support the Conservancy with gifts of trade lands--properties of negligible ecological significance that can subsequently be sold to generate funds for protecting critical natural areas. In 1982, the Conservancy was given part or all of 41 trade lands worth an estimated $5.1 million. During the year, the Conservancy received cash payments on the sale of trade lands totaling $728,000. As most sales are subject to seller financing arrangements, the Conservancy's income from mortgage payments should grow substantially in future years. Trade Lands Many donors support the Conservancy with gifts of trade lands--properties of negligible ecological significance that can subsequently be sold to generate funds for protecting critical natural areas. In 1982, the Conservancy was given part or all of 41 trade lands worth an estimated $5.1 million. During the year, the Conservancy received cash payments on the sale of trade lands totaling $728,000. As most sales are subject to seller financing arrangements, the Con- servancy's income from mortgage payments should grow substantially in future years. An Afterword for Donors In order to provide donors with the best possible return on their charitable investment, the Conservancy constantly seeks to improve the effectiveness and efficiency of its operations and to manage its financial resources as prudently as possible. According to the best statistics available, the Conservancy's administrative and fundraising costs, combined, are among the very lowest of those of all the major conservation or environmental organizations.</t>
  </si>
  <si>
    <t>It's one of the nation's two remaining undisturbed "double dune'" complexes, a spread of beach, freshwater marshland, barrier and secondary dunes on eastern Long Island. In 1982, the South Fork/ Shelter Island Chapter extended Conservancy protection to 20 acres at the core of its preserve assemblage, established in 1967. Acquisition of three properties-a 6-acre gift from Champion International Corporation, a 5-acre gift from Helen G. Mann, and a 9-acre tract purchased in concert with the Town of East Hampton-has averted the threat of subdivision in a key part of the 22-mile-long dune expanse: a major stop-over point for more than 200 migratory bird species, including nationally endangered acreage now stands at 138. peregrine falcons. Thanks largely to an anonymous $35,000 challenge grant, the South Fork/Shelter Island Chapter was able to meet its fundraising goal for the project. With the Atlantic Double Dunes campaign complete, the chapter can concentrate on other Long Island projects, such as Accabonac Harbor, which lies across Peconic Bay from the Conservancy's 2,000-acre Mashomack Preserve. Accabonac Harbor, Additions, Suffolk Co. (Includes gifts of Stanley Schachter and Sarah J. Lewis.) 10 acres in 3 parcels extend 106-acre tidal marsh pre- serve within a 1,000-acre tidal estuary; supports peregrine falcons, American osprey, harbor seals, and other rare fauna. Managed by South Fork/Shelter Island Chapter. Alderbrook, Addition, Franklin Co. (Gift of Donald and James H. Stone.) Conservation easement on 1,200 forested acres within watershed of Saranac River's north branch, major trout stream; osprey hunting area, habitat for black bear, otter, and other mammals. To be conveyed, with 2,737-acre parcel held in fee, to New York Department of Environmental Conservation for inclusion in Adirondack Forest Preserve. highest concentration of jeopardized species: 11 rare plants, including Cypripedium candidum, and such animals as bald eagle, osprey, Massasauga rattlesnake. Managed by N.Y. State Department of Environmental Conservation. Atlantic Double Dunes, Additions, Suffolk Co. 20 acres. See page 18. Beech Mountain, Addition, Sullivan Co. Conservancy assisted Open Space Institute and State of New York in acquiring 2,100-acre addition to 2,344-acre pre- serve embracing 2 ponds and 3 mountain summits. Loines Preserve, Addition, Warren Co. (Gift of Elma Loines.) 6-acre tract brings preserve on Lake George's Northwest Bay to 31 acres; habitat for timber rattlesnake and Arabis missouriensis (rock cress), both threatened in the state. Managed by the Eastern New York Chapter's Loines Preserve Committee. Big Simonds Pond, Addition, Franklin Co. (Gift of Lawrence Orton.) A conservation easement on 8 acres of wooded shoreline along pond's south bay:; existing preserve (45-acre easement and 4.5 acres owned in fee) lies within N.Y. State's Adirondack Park. Mianus River Gorge, Addition, Westchester Co. (Gift of Dorothy T. Hubbell.) 1 acre enlarges Conservancy's oldest active project. 405-acre assemblage along scenic river is managed by Mianus River Gorge Com- mittee. El Dorado Beach Preserve, Addition, Jefferson Co. Key 95-acre parcel (linking Conservancy-owned and state wildlife management lands) brings to 345 pro- tected acreage in Lake Ontario's least disturbed high sand-dune ecosystem; one of best birding areas in Great Lakes region. Managed by part-time Conservancy land steward and Central New York Chapter. Montauk Downs Nature Preserve, Suffolk Co. (Gift of Martin E. Lowy and Sigreid Owen.) 2 acres with rare prairie and strand plant species typical of dimin- ishing coastal-downs habitats. Currently managed by South Fork/Shelter Island Chapter. Uplands Farm Preserve, Addition, Suffolk Co. (Gift of Mrs. George Nichols.) 31 acres extends 67-acre preserve: farmland reverting to fields and woods. Managed by Long Island Chapter as its headquarters. Honeoye Wetlands, Ontario Co. (Gift of Emil Muller.) 630 acres within a 1,600-acre wetland complex with ern plant species, many at their geographic limits. 615-acre national critical area is managed by profes- sional Conservarncy preserve stewards. Pretty Pond, Addition, Robeson Co. 9 acres enlarge preserve encompassing clay-based Carolina Bay and its abundant population of Rhexia aristosa (awned meadow-beauty). Protected under Carolina Bays Project of Conservancy's National Critical Areas Conservation Program; 32-acre area managed by North Carolina Nature Conservancy. Rainbow Springs Easement, Addition, Macon Co. (Gift of Rainbow Springs Partnership.) Conservation easement on 668 acres expands protection for high- elevation Southern Appalachian forest along 2 miles of Nantahala River. 1,840-acre preserve monitored by North Carolina Nature Conservancy.</t>
  </si>
  <si>
    <t xml:space="preserve">Crystal River In winter months, when Florida coastal water temperatures drop, some 120 Florida manatees congregate to feed, nap, and cavort in the Crystal River's warmer waters. The gathering is one of the largest of its kind, representing 10 percent of North America's known manatee population. What's more, the Crystal River population is increasing. The Florida manatee, more correctly called the West Indian manatee, is a marine mammal averaging 10 feet in length and weighing up to a ton. Despite its great bulk, the manatee is the only mammal in the world known to be virtually nonaggressive, gentle by nature, and defenseless. Its mild manners have not helped its survival: the species is in danger of extinction throughout its range from the coastal waters of peninsular Florida, down through the Caribbean islands, to the shores of several Central and South American countries. In December 1982, after two years' quiet negotiation, the Conservancy purchased 14 pristine islands in King's Bay, the heart of Crystal River's manatee gathering. The 54- acre property has been included in the Crystal River Manatee Sanctuary, the largest natural manatee refuge in the nation, and is leased to the U.S. Fish and Wildlife Service for management. More than 4,500 individuals and corporations contributed to meet the Florida Chapter's $425,000 fundraising goal for this matchless habitat- protection project one of the first to be included in the newly initiated Katharine Ordway Endangered Species Conservation Program. Apalachicola Bluffs and Ravines Preserve, Liberty Co. 1,158-acre paleorefugium of longleaf pine sandhills, sheltered slopes, and jungle ravines harboring plant species found nowhere else-Torreya taxifolia and Croomia pauciflora among them. Managed by Florida Chapter. Choctawhatchee River, Addition, Walton Co. (Includes gift of 2V % undivided interest from University of Florida.) Acquisition of remaining 72 % undivided interest in 2,760 acres of brackish marsh, freshwater marsh, and floodplain forest along east Choctawhat- chee Bay; project of Conservancy's Rivers of the Deep South Program. Charted for transfer to Northwest Florida Water Management District. Dog Island, Additions, Franklin Co. (Gifts of Dr. George Engelhard and Dr. Donald Bickers.) V2-acre in 2 gifts on Gulf Coast barrier island within Apalachi- cola Bay National Estuarine Sanctuary; properties buffer nesting marsh for state-protected bird species. Currently managed by Conservancy preserve steward. Lake Woodruff National Wildlife Refuge, Volusia Co. 3.25-acre parcel acquired for transfer to U.S. Fish and Wildlife Service; consolidates eastern boundary of 18,500-acre national wildlife refuge. Little Pine Island, Addition, Lee Co. (Gift of Meta Osborn.) 226 acres expanding protected estuary lands in vicinity of Matlacha Pass National Wildlife Refuge; mangrove-forest habitat for numerous aquatic species and waterfowl. Charted for eventual transfer. Marianna Bat Cave, Jackson Co. 37 acres bearing state's only maternity cave for nationally endangered gray bats, habitat for Dougherty Plain cave crayfish (Cambarus cryptodytes) and Georgia blind salamanders (Hadeotriton wallacei). Joint project of Florida Chapter and Florida Game and Fresh Water Fish Commission, which manages preserve. Matlacha Pass, Lee Co. (Gift of Allen C. LoBean.) 17- acre mangrove tract on peninsula abutting Big Pine Island; charted for eventual transfer. Ordway-Whittell Kissimmee Prairie Preserve, Addition, Okeechobee Co. Conservation easement on 325 acres of central Florida's last sizable grassland remnant. 6,415-acre preserve, protected with help from the Goodhill Foundation, is owned and managed by National Audubon Society. Sand Hill Project, State Botanical Site, Addition, Martin Co. (Gift of Nathaniel P. Reed.) 7.5-acre remnant of exceptionally mature sand pine scrub acquired for transfer to State of Florida; Conservancy protection here now totals 61 acres. Tiger Creek, Addition, Polk Co. Acquisition of 50-acre mature hardwood hammock widens floodplain protection for clear sandbottom stream. Florida Chapter's Tiger Creek Committee and American Foundation man- age 2,946-acre preserve embracing creek and diverse upland habitat. </t>
  </si>
  <si>
    <t>Camassia Slopes It looks for all the world as if a piece of the Midwest has takern up residence in North Carolina. The wildflowers of Camassia Slopes along the Roanoke River's north bank are "disjunct from their normal range west of the Appa- lachians-stranded, perhaps, by glaciers during the Pleistocene. While the acidic soils of the surrounding land foster the growth of familiar southern species, these non-acidic soils have created a refugium of extraordinary plants. Abundant wild hyacinths, Camassia scilloides, give the site its name (some 500 individual plants, or 98 percent of the state's total population, in this one disjunct community). And there are peripheral populations of sessile trillium, eastern wahoo, James sedge, and Atlantic isopyrum as well. All told, the property supports 25 vascular plant species designated by the state as endangered, uncommon, or rare on the coastal plain-not to mention g its three state-protected birds (cerulean warbler, turkey vulture, and red-shouldered hawk). Having discovered the site's significance, the North Carolina Natural Heritage Program brought it to the Conservancy's attention. The Conservancy, in turn, brought it to the attention of the landowner: Union Camp Corpora- tion, a forest products company that had previ- ously donated prime lands in three Southeastern swamps (the Great Dismal, the Okefenokee, and the Chowan). Within a matter of months, Union Camp made 176 acres at Camassia Slopes a new gift to the Conservancy. Camassia scilloides Aided by a heritage program priority list, the North Carolina Nature Conservancy and the State of North Carolina will be working together in coming years to safeguard more of the Roanoke River Basin's floodplain forests and luxuriant slopesa haven for rare species. Beaverdam Creek, Davidson Co. Protection agreements on 56 acres harboring largest known North Carolina population of state-endangered plant, Plant- ago cordata. Managed by landowners (Jacobs Creek Stone Company and Joseph Lax) in concert with North Carolina Nature Conservancy. Bluff Mountain, Addition, Ashe Co. 48-acre propeity extends 710-acre preserve on high plateau with mountain bog: location of unique plant communities and numerous rare and endangered plant species. Man- aged by North Carolina Nature Conservancy. Camassia Slopes, Northampton Co. 176 acres. See page 19. Goose Pond Bay, Robeson Co. 64-acre Carolina bay property with most extensive mature climax stand of pond cypress/sarvis holly in Carolinas. North Caro- lina Nature Conservancy manages area within its Caro- lina Bays Project, part of Conservancy's National Critical Areas Conservation Program. Nags Head Woods, Additions, Dare Co. 81 acres in 2 tracts extend protection for maritime forest lodged among Roanoke Sound's back barrier dunes: a national natural landmark supporting northern and southern plant species, many at their geographic limits. 615-acre national critical area is managed by professional Conservarncy preserve stewards. Pretty Pond, Addition, Robeson Co. 9 acres enlarge preserve encompassing clay-based Carolina Bay and its abundant population of Rhexia aristosa (awned meadow-beauty). Protected under Carolina Bays Project of Conservancy's National Critical Areas Conservation Program; 32-acre area managed by North Carolina Nature Conservancy. Rainbow Springs Easement, Addition, Macon Co. (Gift of Rainbow Springs Partnership.) Conservation easement on 668 acres expands protection for high- elevation Southern Appalachian forest along 2 miles of Nantahala River. 1,840-acre preserve monitored by North Carolina Nature Conservancy.</t>
  </si>
  <si>
    <t xml:space="preserve">Big Walnut Natural Area, Addition, Putnam Co. 65 acres in Big Walnut Valley enhance protection for preserve's great blue heron rookery and beech/sugar maple/tulip poplar climax forest. 298-acre area managed by Indiana Chapter and Indiana Division of Nature Preserves. Gary Dune Forest, Lake Co. (Gift of Mr. and Mrs. John E. Smith.) 2 acres at heart of high dune complex surrounded by outlying Gary, Indiana: judged to be finest sand prairie and dune forest outside Indiana Dunes National Lakeshore by Coastal Zone Management study team. Managed by Indiana Chapter and Indiana Division of Nature Preserves. Goose Pond Cypress Slough, Posey Co. (Gift of Mrs. Al Eron.) 2 undivided interest in 60 acres of cypress swamp and woodland; significant for bald cypress and associated plant community, which are threatened in Indiana. Managed by Indiana Chapter with aid of Evansville Audubon Society. Guthrie Woods, Jennings Co. (Gift of beneficial interest by the Nature Study Club of Indiana.) 61 acres of flat woods, community protected nowhere else in Indiana; habitat for state-threatened plants, including Viola blanda. Indiana Chapter manages area, charted for dedication as state nature preserve. James-Tippecanoe Wetland, Addition, Kosciusko Co. 135-acre addition to one of northern Indiana's most extensive protected wetland complexes: breeding. nesting, and feeding grounds for numerous waterfowl and wetland species. Muncie YMCA manages Conservancy-protected lands, now 193 acres; scheduled for dedication. Merry Lea Nature Preserve, Addition, Noble and Whitley Cos. (Gift of Lee and Mary Jane Rieth.) 80- acre oak-hickory woods extends dedicated state nature preserve of lakes, bogs, shrub swamps, tree swamps. lowland woods, and calcareous meadows. 590-acre Conservancy-protected expanse is managed by goshen college. Moraine Nature Preserve, Addition, Porter Co. (Gift of Thomas and Rosemary R. Hollingshead Aldrich.) 9-acre tract brings preserve to 367 acres: old-growth forest, fields, and wetlands-remnant of once-vast "Valparaiso moraine'": habitat for Ambystoma tremblayi salamander threatened in state, and 2 state-rare plants. Managed by Indiana Division of Nature Preserves. Purple Coneflower Glade, Harrison Co. (Gift of Charles and Barbara Teeple.) 40 acres sheltering state- endangered plants (including nationally significant ax- shaped St. John's wort) in high-quality glade--first of four such communities to be protected in state. Indiana Chapter manages area, to be dedicated state nature preserve. Ritchey Woods, Hamilton Co. (Bequest of Dr. James 0. Ritchey.) 123 acres of mixed woods and fields just north of Indianapolis; managed by Children's Museum for environmental education. Ritchey Woods, Hamilton Co. (Bequest of Dr. James 0. Ritchey.) 123 acres of mixed woods and fields just north of Indianapolis; managed by Children's Museum for environmental education. Ritchey Woods, Hamilton Co. (Bequest of Dr. James 0. Ritchey.) 123 acres of mixed woods and fields just north of Indianapolis; managed by Children's Museum for environmental education. Whip-poor-will Woods, Brown Co. (Gift of Jean Vietor and Suzanne Rodgers.) 160 acres of chestnut oak/beech forest types with corridor of floodplain forest along intermittent streams; site of state-threatened Isotria verticillata (whorled pogonia orchid). To be managed by Indiana Division of Nature Preserves. </t>
  </si>
  <si>
    <t xml:space="preserve">Apple River Tract, St. Croix Co. (Gift of Otto Silha.) Final 1/3 interest in 115 acres of lowland marsh and oak-forested ridges at confluence of Apple and St. Croix Rivers, key waterfowl habitat; sightings of bald eagles and osprey. Managed by Wisconsin Department of Natural Resources. Baraboo Hills Project- -Baxter's Hollow, R. D. and Linda Peters Nature Preserve, Addition, Sauk Co. (Gift of R. D. and Linda Peters Foundation.) 270 acres in 3 parcels extend to 1,460 acres Conservancy-protected watershed of Otter Creek: outstanding in Midwest for its water purity, invertebrate diversity, songbird nesting habitat, and mix of northern and southern forest types. Managed by Wisconsin Chapter. Baraboo Hills Project-Hemlock Draw, Addition, Sauk Co. (Gift of Sylvia Peagan.) 40 acres of xeric forest extends 523-acre preserve noted for diversity of northern forest community types rare in southern Wisconsin. Managed by Wisconsin Chapter. Bass Lake, Addition, Iron Co. (Gift of Clifford Mes- singer.) 70-acre acquisition enlarges 280-acre pre- serve (protected previously by conservation easement) embracing northern wilderness lake, mesic forests, swamp conifers, and open bog with wide range of herb species. Managed by donor, who holds life estate; monitored by Wisconsin Chapter. Brule River, Additions, Douglas Co. (Gifts of Russell Taylor and Virginia Townley.) Conservation easements on 46 acres bring to 4,859 acres protection in upper watershed of wild northern Wisconsin river; area embraces nine major biotic communities in 9-mile-long corridor. Monitored by Wisconsin Chapter. Chiwaukee Prairie, Additions, Kenosha Co. 12 additional lots totaling 4 acres bring Conservancy holdings on outstanding stretch of wet-mesic prairie to 144 acres; national natural landmark and state scientific area harboring more than 400 native plants on Lake Michigan coast. Managed by Wisconsin Chapter with University of Wisconsin, Parkside, and Wisconsin Scientific Areas program. Frederick C. Hixon Memorial Preserve, Bayfield Co. (Gift of Hixon Family.) 392 wooded acres bearing 5 major high-volume feeder springs for White River (which flows north and east to Lake Superior). Man- aged by Wisconsin Department of Natural Resources as key addition to 3,294-acre White River Fishery Area Project. Sapa Spruce Bog, Ozaukee Co. 12-acre tract of northern wet forest, contiguous with (and hydrologically connected to) state's southernmost black spruce bog: high plant species diversity. Conveyed to University of Wisconsin-Milwaukee Field Station for management. Thousand's Rock Prairie II, lowa Co. 5-acre xeric prairie patch on hilltop south of Madison; hosts dry- prairie plants such as little bluestem, side-oats grama, northern dropseed. Managed, with nearby Thousand's Rock Prairie I, by Wisconsin Chapter. Walter and Rose Zinn Natural Area, Addition, Washington Co. (Gift of Rose Zinn.) 40 acres on Beck Lake brings preserve to 121 acres; significant waterfowl habitat and site of rare plants including yellow and showy lady's slipper orchids. Managed by Wisconsin Chapter. </t>
  </si>
  <si>
    <t xml:space="preserve">Flung out in the waters of Lake Michigan, 30 miles west of the Straits of Mackinac, this 12- acre island is alive with Caspian terns: a tenth of the Great Lakes' nesting population and a third of Michigan's. There are common terns, black-crowned night herons, and cormorants as well all of them, like Caspian terns, listed by the state as threatened species. A large colony of herring gulls and a great blue heron rookery complete the roster on the bird-rich island-a mix of northern hardwoods and conifers, low dunes, and rocky beach. The area was identified by the Michigan Natural Features Inventory, one of 28 state natural heritage programs created with Conservancy assistance. Hats off to its good work, and to the Conservancy itself, which has purchased the island to safeguard the avian inhabitants. The Michigan Chapter's fundraising sights are set at $50,000. Cedar Wildlife Area, Leelanau Co. (Gift of Keith and Lucia Billman.) 40 acres of shrub-dominated swamp, northern lowland forest, and creek frontage within 3,080-acre wetland complex; area hosts nationally endangered bald eagles and state-protected osprey. Managed by Michigan Department of Natural Resources. Grass Bay, Additions, Cheboygan Co. (Includes gift of Jean and Joseph Kennicott.) 50 acres in 3 tracts enlarge Lake Huron preserve harboring 250 vascular plant species (25 of which are orchids). 145-acre preserve is managed by stewardship committee of Michigan Chapter. Hat Island, Charlevois Co. 12 acres. See page 16. Horseshoe Harbor, Keweenaw Co. 215 acres in 2 parcels: Lake Superior shoreline and inland boreal forest harboring 5 state-listed plants. Managed by Michigan Chapter's Keweenaw Stewardship Committee. Thunder Bay River State Forest, Montmorency Co. (Gift of Edwin A. Hardy.) Heavily forested 8-acre in-holding with frontage on Thunder Bay River and Gilchrist Creek; to be transferred to Michigan Department of Natural Resources. Jordan River, Antrim Co. (Gift of Ramona Morgan). 74 acres of northern lowland woods and meadows with over V2 -mile of undeveloped frontage on Jordan River, a high quality cold-water stream. To be conveyed to Michigan Department of Natural Resources for management within Jordan River State Forest. South Bar Lake, Leelanau Co. (Gift of Benjamin H Weese.) 9 acres of white cedar forest with undeveloped frontage on South Bar Lake; managed by Village of Empire as part of Jimmy Johnson Park. Skegemog Lake Natural Area, Addition, Kalkaska Co. . (Gift of Clarence Davis.) Key 30-acre property links state lands and buffers fragile bog. bringing Conservancy-protected lands here to over 2,000 acres. To be conveyed to Michigan Department of Natural Resources. MacArthur Tract. Arthur.) 100-acre inholding in AuSable State Forest near AuSable River's trout-rich main branch. To be conveyed to Michigan Department of Natural Resources, as was adjacent 100-acre 1981 gift from same donor. </t>
  </si>
  <si>
    <t xml:space="preserve"> Lundblad Prairie, Murray Co. 80 acres. See page 17. MacDougall Homestead, Addition, Morrison Co. (Funded by Sarah-Maud W. Sivertsen Trust.) 40-acre tract expands state scientific and natural area on east bank of Mississippi River; preserve embraces 18 distinct natural communities. Managed by Minnesota Chapter. Morris Point, Lake-of-the-Woods Co. 9-acre inholding within state-Owned Pine and Curry lsland assemblage; last tract of privately owned piping plover habitat. Managed in cooperation with Minnesota Department of Natural ResouIces. Norway Dunes, Kittison Co. 320 acres of oak savanna on dune and shrub-carr marsh. Site of Orobanche fasciculata, plant species rare in state. To be designated state scientific and natural area; currently managed by Minnesota Chapter. Shelly Island, Becker Co. 108-acre island property significant for its great blue heron rookery. Conveyed to Minnesota Department of Natural Resources. Deep soil is the key here in southwestern Minnesota, where agriculture has made its mark and the great prairies of pre-settlement times have narrowed to fragments. The Conservancy recently purchased 80 acres near the South Dakota border: an exemplary prairie pothole complex with a cattail marsh at its heart. Four deep-soil prairie types (dry- mesic, mesic, wet-mesic, and wet) thrive here in prOximity. And Sullivant's milkweed (Asclepias sullivanti), a species listed as rare in the state, abounds. Proposed for designation as a state scientific and natural area, Lundblad is managed by the Minnesota Chapter. It is a project of the Conservancy's far-reaching National Critical Areas Conservation Program, a legacy of philanthropist Katharine Ordway, "the lady who saved the prairies." Blue Gentian Prairie, Jackson Co. 6-acre dry-mesic prairie remnant crowning small hill; nesting habitat for upland plovers rare in state. Managed by Minnesota Chapter. Deep soil is the key here in southwestern Minnesota, where agriculture has made its mark and the great prairies of pre-settlement times have narrowed to fragments. The Conservancy recently purchased 80 acres near the South Dakota border: an exemplary prairie pothole complex with a cattail marsh at its heart. Four deep-soil prairie types (dry- mesic, mesic, wet-mesic, and wet) thrive here in prOximity. And Sullivant's milkweed (Asclepias sullivanti), a species listed as rare in the state, abounds. Proposed for designation as a state scientific and natural area, Lundblad is managed by the Minnesota Chapter. It is a project of the Conservancy's far-reaching National Critical Areas Conservation Program, a legacy of philanthropist Katharine Ordway, "the lady who saved the prairies." Lake Alexander, Additions, Morrison Co. 60-acre purchase and conservation easement on 20 bring preserve of kettle-hole lakes and marshes to 904 acres. Managed by the Minnesota Chapter.</t>
  </si>
  <si>
    <t>White Rocks, Boulder Co. 193 acres. Sheltered and sustained in moist cliff crevices near Boulder, Colorado, two-thirds of Asplenium Andrews's world population is going strong. This small fern depends for its survival on constant seepage in an extraordinary microhabitat--niches within the stark sand-stone walls of White Rocks, which rise in stunning verticality above Boulder Creek. Other flora of interest includes Aristida basiramea (a grass species) and Apios Americana grass species) and Apios americana (a legume), both of them rare in Colorado. As for rare fauna, a mining bee (Perdita opuntiae) is known only at this site. lt drills into the rock face to nest, flying off to feed on the prickly pear cacti below. And White Rocks is the only place on the entire Front Range of Colorado where barn owls nest. The project is a prototype of cooperative efforts between public- and private-sector groups. In 1982, the Colorado Chapter assisted the City of Boulder in purchasing a con- servation easement on 193 acres heremaking a loan of $200,000 from its newly established Land Preservation Fund, which was enriched by generous gifts from the El Pomar Foundation and Gulf Oil Corporation. Repay- ment of the loan will replenish the fund, readying the chapter to take on new conservation projects. The property-riparian habitat, marsh meander, and woodlands adjoining 50-acres. of state conservation land--has been judged one of Colorado's top ten natural areas, based upon an analysis of Colorado Natural Heritage Program data. The City of Boulder's Open Space Rangers monitor the easement, ensuring that this unexampled habitat and the species it supports will be safe for years to come.</t>
  </si>
  <si>
    <t>Muleshoe Ranch, Graham and Cochise Cos. 51,380 acres. In the Southwest, water makes the difference. That's why the Conservancy's National Critical Areas Conservation Program counts the Muleshoe Ranch among its projects. The rugged 51,380-acre expanse-rolling hills and canyons at the southern end of Arizona's Galiuro Mountains-bears clear spring-fed streams: a network that greens up along the edge, transfiguring the desert around it. In 1982, the Conservancy purchased 5,000 privately owned acres, creating a base for the projected assemblage. lands from the State of Arizona, the U.S. Forest Service, and the Bureau of Land Management, the Arizona Chapter was able to bring the entire natural system into a single pre- serve unit. Among the area's notable natives are Gila intermedia (proposed for federal listing as a threatened fish species), black, gray, and zone-tailed hawks, peregrine falcons, and bighorn sheep. Its flora is of equal interest: lush riparian forest, a semi-desert grassland community remarkably free of non-native species, and one of southern Arizona's few stands of Arizona cypress. From precipitous volcanic cliffs to deeply incised canyons to broad bottomlands, the Muleshoe Ranch is Southwestern wilderness at its best. The Arizona Chapter, which has already raised more than $1 million toward its $1.6-million Muleshoe campaign goal, is working with the Arizona Natural Heritage Program on a comprehensive biological inventory of the outstanding new preserve.</t>
  </si>
  <si>
    <t>Goat Hill/ Nottingham Serpentine Barrens, C Co. 590 acres. See page 23. The land looks barren here along the Mason-Dixon Line, but it's not. Where an outcrop of serpentine (a greenish rock high in heavy metals) cuts a swath through Pennsylvania's Chester County scanty, nutrient-poor soils are growing plants like mad. It's the largest serpentine barrens in the East, and one of the few in which plant species (with time and isolation) have evolved into communities of scientific interest. Spurred by the threat of a quarrying operation, landowners and local conservationists mobilized to protect the plant-rich lands. The Eastern Pennsylvania Chapter was able to acquire 590 acres for the Pennsylvania Department of Environmental Resources: a core parcel that bears a dra- matic promontory (Goat Hill), a scrubby stand of pitch pines, and a host of rare and endemic plants. Cerastrium arvense var. villosissimum (hairy field chickweed) grows only here; Aster depauperatus (serpentine aster), a serpentine barrens endemic, thrives at one of its few sites in the world. And there are patches of showy wildflowers as well-moss pink among them-and bobcats and 17 species of nesting warblers. Geological events formed the barrens. Good sense and cooperation, between the Conservancy and the Commonwealth of Pennsylvania, protected them. The land will be managed as a state forest natural area.</t>
  </si>
  <si>
    <t xml:space="preserve">Kern River Preserve, Addition, Kern Co. 330-acre addition to protected "California critical area'": lush riparian forest hosting more than 150 bird species, in- including state-endangered yellow-billed cuckoo. 957- acre preserve managed by professional Conservancy land steward. Paine Preserve, Kern Co. 160 acres of valley saltbush scrub, charted for protection under California Critical Areas Program; habitat for rare blunt-nosed leopard lizard. Managed by California Field Office's land steward. Ring Mountain, Addition, Marin Co. 42-acre acquisition and management agreement protecting 260 acres bring native grassland preserve on Tiburon Peninsula of San Francisco Bay region to 377 acres; endemic plant species include Tiburon mariposa lily, which occurs only on the mountain. Managed by California Field Office. San Elijo Lagoon, San Diego Co. (Gift of Berman Schwartz.) 15 acres of southern coastal salt marsh supporting nationally endangered light-footed clapper rails. To be conveyed to San Elijo Lagoon Foundation. Struve Slough, Monterey Co. (Gift of Carl Dobler &amp; Sons.) Conservation easement on 20 acres of freshwater tule marsh harboring nationally endangered Santa Cruz long-toed salamander. Vina PIains, Tehama Co. 1,600-acre project of California Critical Areas Program: native grassland and vernal pools-habitat for Euphorbia hooveri and Orcuttia pilosa, plants under consideration for federal pro- tection. Managed by California Field Office and Chico State University. </t>
  </si>
  <si>
    <t>rhose island</t>
  </si>
  <si>
    <t>Dickens Farm, Block lsland, 60 acres. See page 24. Block Island ten miles off the Rhode Island coast-has drawn summer visitors, sailors, and bird-watchers alike for decades. But only six percent of its 6,070 acres, from steep sea bluffs to terraced meadows, has been protected against encroaching development.  Peregrine falcons, bald eagles, marsh hawks, upland sandpipers, and grasshopper sparrows number among the rare species sighted in the area. Flora is at issue too. Maryland golden aster grows here at its only known New England site; and nationally significant bushy frost- weed, a candidate for federal protection, occurs in its most abundant Rhode lsland population.  In 1982, the Conservancy helped preserve 60 acres at Dickens Farm on the island's southwest coast: an untrammelled grassland property riddled with freshwater kettle ponds. A 46-acre acquisition and a conservation easement on an additional 14 safeguard habitat for myriad birds (more than 275 species at last count). Working in concert with the Block Island Conservancy and the Audubon Society of Rhode Island, which manages the land, the New England Field Office has already raised $800,000 for Dickens Farm-its fifth Block Island project. If they can raise an additional $300,000, the groups aim to expand the new preserve by 150 acres.</t>
  </si>
  <si>
    <t>Plantation Pond Tennessee has orchids in profusion! At this single site on the Cumberland Plateau, there are five in the genus Platanthera alone: small green wood orchids, pale green orchids, yellow fringed, crested fringed, and white fringeless orchids. The latter endemic to the region and a candidate for federal listing by the U.S. Fish and Wildlife Service--grows here in impressive numbers. A conservation easement on four acres protects a small central pond, circumscribed by a lush sphagnum moss mat that is circumscribed (in turn) by swampy woods. It was donated to the Conservancy by Bowater Southern Paper Company. The Tennessee Chapter will monitor the easement to ensure the safety of Plantation Pond's outdoor orchid show. Hatchie National Wildlife Refuge Headquarters Site, Lauderdale Co. 7.5 acres acquired for transfer to U.S. Fish and Wildlife Service for headquarters site. Serpentine Barrens Plantation Pond, Grundy and Sequatchie Cos. 4 acres. See page 26. Sneed Road Cedar Glade, Addition, Williamson Co. Management agreement on 2-acre open, prairie-like cedar glade: habitat for two plants proposed for federal listing as endangered species, Dalea foliosa and Astragalus tennesseensis, as well as species of state concern. Managed by owner and Tennessee Nature Conservancy, which owns an adjacent 1-acre parcel.</t>
  </si>
  <si>
    <t>Lake Forest Preserve, Additions, Lake Co. (Includes gift of Mr. and Mrs. Charles C. Haffner IIl.) 26 acres extending preserve assemblage of woods and prairie openings along North Branch of Chicago River. Managed by Lake Forest Open Lands Association. Levee Lake, Madison Co. Illinois Chapter assisted the Ilinois Department of Conservation in acquiring 222 acres: dedicated state nature preserve of open wetlands and bottomland woods. Mettler Woods, DeWitt Co. 80-acre dry-mesic woodland preserve islanded among plowed fields: only undisturbed community of its type in county. Managed by land steward and Illinois Field Office. Ranney Easement, Lake Co. (Gift of Mr. and Mrs. George Ranney, Sr.) Conservation easement on 4.5- acre forest and savanna remnant; abuts 13 acres on which Ilinois Chapter holds another easement. Ranney Easement, Lake Co. Goshen College. (Gift of Mr. and Mrs. George Ranney, Sr.) Conservation easement on 4.5- acre forest and savanna remnant; abuts 13 acres on which Ilinois Chapter holds another easement. Wagon . Lake Preserve, St. Clair Co. 85 acres of shrub swamp and pond communities ringed with woods- resting grounds for migratory waterfowl and nesting site for indigenous birds and mammals. Managed by Illinois Department of Conservation.</t>
  </si>
  <si>
    <t>Chapman's Pond-Cynthia B. Carlson Preserve, Town of East Haddam. 301 acres embracing state's only tidally influenced freshwater body: supports some 250 wildlife species. Managed by Connecticut Chapter and East Haddam Land Trust with technical assistance from state and U.S. Soil Conservation Service. Gregg Property, Addition, Town of Wilton (Gift of Janet K. Gregg Howell.,) 2-acre parcel brings to 20 acres woodland preserve owned and managed by Wilton Land Trust. Onion Mountain, Town of Canton. 100-acre property encompassing two distinct biological regimes on slopes of steep basaltic ridge: dry trap-rock association and rich wet-soil community. Managed by Connecticut Chapter. Hoadley Creek, Town of Guilford. 98 acres of fresh-water swamp and hilly upland near Manhattan, acquired with Conservancy assistance. Owned and managed by Guilford Land Trust. Prospect Mountain, Town of Litchfield (Gift of James J. Porter Memorial Trust and Andrew and Jamie Gagarin.) 396 wooded acres--mountain summit habitat for coyote, bobcat, screech owl. Transferred to Litchfield Conservation Trust. Turtle Creek Wildlife Sanctuary, Addition, Towns of Essex and Old Saybrook (Gift of Mrs. Chester Bowles.) Final 1/13 undivided interest in 99-acre property of woods and tidal wetlands. Managed by Connecticut Chapter.</t>
  </si>
  <si>
    <t>Eight Dollar Mountain, Josephine Co. 21 acres. See page 22. Lawrence Grasslands, Wasco Co. 3-year lease on 30-acre north-facing slope significant for its blue- bunch wheatgrass scabland and unusual aquatic plant community. Managed by Oregon Field Ofice. North Powder Thelypodium, Union Co. 10-year lease on 1-acre moist alkaline meadow bearing only known population of Thelypodium howellii ssp. spectabilis, plant species formerly thought extinct. Managed by Oregon Field Office. Onion Peak, Clatsop Co. (Gift of Crown Zellerbach Corp.) Conservation easement on 41 acres embracing massive basalt prominence with extraordinary assemblage of rare plants; half state's protected plants in coastal range occur here. Monitored by Oregon Field Office. Willow Creek, Lane Co. 10-year leases on and acquisition of 1 protect 99-acre relict settlement prairie/oak savanna mosaic:; high portion of known individuals of critically endangered plant species, including Aster curtus and Lo bradshawii. Oregon Field Ofice manages area, abuts 5-acre tract managed in concert with Eugene. Wildhaven Preserve, Deschutes Co. (Gift of Gilbert F. and Vivian T. Staender.) 160 acres on eastern slopes of Cascades bearing state's finest old-growth juniper/ ponderosa pine community. Managed by owners in cooperation with Oregon Chapter.</t>
  </si>
  <si>
    <t>Lundblad Prairie, Murray Co. 80 acres. See page 17. MacDougall Homestead, Addition, Morrison Co. (Funded by Sarah-Maud W. Sivertsen Trust.) 40-acre tract expands state scientific and natural area on east bank of Mississippi River; preserve embraces 18 distinct natural communities. Managed by Minnesota Chapter. Morris Point, Lake-of-the-Woods Co. 9-acre inholding within state-Owned Pine and Curry lsland assemblage; last tract of privately owned piping plover habitat. Managed in cooperation with Minnesota Department of Natural resources. Norway Dunes, Kittison Co. 320 acres of oak savanna on dune and shrub-carr marsh. Site of Orobanche fasciculata, plant species rare in state. To be designated state scientific and natural area; currently managed by Minnesota Chapter. Shelly Island, Becker Co. 108-acre island property significant for its great blue heron rookery. Conveyed to Minnesota Department of Natural Resources. Shipland Wildlife Management Area, Issaquena Co. 3,642 acres-bottomland hardwoods, sandbars, and Mississippi River islands hosting numerous songbirds -acquired by Mississippi Wildlife Heritage Commis- sion with Conservancy assistance within Rivers of the Deep South Program.</t>
  </si>
  <si>
    <t>Bradbury Island, Addition, Hancock Co. (Gift of David P. Becker.) 28-acre tract expands protection on steep- sided, wooded island in E. Penobscot Bay, notable for large deer herd and osprey nests. Preserve, now 132 acres, managed by Maine Chapter. Rachel Carson National Wildlife Refuge, Addition, York Co. (Gift of George and Ann Cochrane.) Final 1/5 undivided interest in 110 acres of upland and bog: conveyed to U.S. Fish and Wildlife Service for inclusion in existing refuge. Coggins Head, Washington Co. 80-acre peninsula in Cobscook Bay near Canadian border; raptor habitat. Managed by Maine Chapter. Long Island, Addition, Washington Co. (Gift of Robert L. Rimoldi.) 22 acres on forested island with active bald eagle roosting sites. 47-acre preserve is managed by Maine Chapter, along with rest of island, which it leases. Willard Point, Washington Co. (Gift of Mary P. Mil- mine.) Conservation easement on 44 acres brings to 110 acres protected roosting, perching, and feeding sites for bald eagles.</t>
  </si>
  <si>
    <t>H. Laurence Achilles Natural Area, Addition, Chit- tendon Co. Acquisition of 44 acres (on 23-acre portion of which Conservancy currently holds conservation easement) in northeastern Vermont's largest undisturbed wetland system. Managed by University of Vermont within 637-acre Shelburne Pond assemblage, a national natural landmark. Chickering Bog, Washington Co. Lease on 30 acres encompassing one of state's finest "graminoid" (grass-like) fens; listed as significant natural area by Vermont Natural Areas Inventory. Vermont Chapter manages. Franklin Bog, Additions, Franklin Co. (Includes 4 - acre gift of David Covalinski.) 15 acres extending and providing access to national natural landmark: exemplary northern Vermont quaking bog with diverse flora. 127-acre preserve is managed by Vermont Chapter. Haystack Mountain, Orleans Co. Management agreement safeguarding 3.5-acre tract of north-facing moist cliffs; unusual alpine community bearing Minuartia marcescens, rare subarctic plant known in U.S. only at this site. Managed by landowner, Atlas Lumber Company, and Vermont Chapter.</t>
  </si>
  <si>
    <t>Baltimore Corner, Caroline Co. 3 tracts totaling 12 acres encompass a Delmarva Bay: oval depression of acidic wetlands supporting unique plant communities and rare species. Managed by Maryland Chapter. Hellen Creek Hemlock Preserve, Addition, Calvert Co. 27-acre tract enlarges blufland preserve on Patuxent River. Sightings of 51 bird species including nationally endangered bald eagle; southernmost coastal occurrence of Canadian hemlock in disjunct stand. Maryland Chapter manages 60-acre preserve. Nassawango Creek, Additions, Worcester Co. (Includes gifts of James and Connie Onley, Jr., Gardner and Barbara Hudson, Jr., and James S. Onley, Sr.) 314 acres in 5 additions extend protected cypress forest remnant along Pocomoke River on Maryland's Eastern Shore. 1,578-acre preserve is managed by Maryland Chapter. Persimmon Preserve Grace Holmes Tract, Caroline Co. (Gift of Donald C. Holmes.) 9-acre Delmarva Bay -oval, seasonally flooded, acidic wetlands ringed by deciduous forest; supports rare grass species. Managed by Maryland Chapter.</t>
  </si>
  <si>
    <t>The Nature Conservancy is a national conservation organization committed to preserving natural diversity by finding and protecting areas that contain the best examples of all components of the natural world. Since 1950, the Conservancy and its members have been involved in the preservation of nearly 2 million acres in 50 states, the Virgin Islands, Canada, and the Caribbean. Although some areas are transferred for management to other conservation groups, both private and public, the Conservancy owns and manages a national system of approximately 690 sanctuaries. Forests, wetlands, prairies, mountains, and islands- refuges for threatened wildlife and rare plants, places of special beauty-remain untouched and protected because the Conservancy and its members cared and acted quickly. These safeguarded areas are a record of our accomplishments, a promise for tomorrow, and a legacy for the future.</t>
  </si>
  <si>
    <t>Brayton-Horsley Prairie, Bremer Co. (Gifts of John and Gretchen Brayton and Louis and Edith Horsley.) Conservation easements on two tracts totaling 35 acres safeguard 3 distinct communities-dry, moist, and wet prairie-and occurrences of 6 state-protected plant species. Monitored by lowa Field Office. Loess Hills, Plymouth Co. 800-acre "national critical area" embracing narrow parallel ridges formed from windblown silt (or loess): supports native midgrass and tallgrass prairies, state-endangered prairie rattlesnakes, grasshopper mice, and rare buffalo-berry shrub. Managed by lowa Field Office and Plymouth County Conservation Board. Charles and Anna Roggman Boreal Slopes, Addition, Clayton Co. (Includes gift of Arnold D. Roggman and Laverne E. Roggman.) 100 acres on steep, north- facing limestone slope enlarge protected habitat for nationally endangered northern wild monkshood (Aconitum noveboracense) and other northern flora. 120-acre preserve is managed by lowa Chapter.</t>
  </si>
  <si>
    <t>Arcola Creek, Lake Co. 38 acres. See box at left. Frame Bog/Herrick Fen Preserve, Addition, Portage Co. 12 acres of mature beech-maple forest buffering 114-acre preserve's spring-fed sphagnum-tamarack fen. Dedicated state nature preserve is managed by Ohio Chapter under lease arrangement with Kent State University. Red Bird Hollow, Addition, Hamilton Co. (Gift of Edward and Mary Harness.) 3 acres enlarge 147-acre stream-side preserve in wooded ravine near Cincinnati. Parcel managed by Village of Indian Hill for scientific and educational use. The Wilderness, Additions, Adams Co. (lncludes gift of David Bohl and Martha Bohl.) 207 acres in 2 parcels provide key link at national natural landmark: mosaic of mixed mesophytic forest, remnant prairies, and cedar glades. Conservancy-protected acreage stands at 600. Managed by Cincinnati Museum of Natural History within Edge of Appalachia Preserve System.</t>
  </si>
  <si>
    <t>WASHINGTON Carlisle Bog, Grays Harbor Co. 260 acres with open ponds linked by narrow channels; site of two rare plants-Arenaria paludicola and Sanguisorba men- ziesij-and endemic Olympic mudminnow. Managed by Washington Department of Natural Resources. Lind Shrub-Steppe Preserve, Adams Co. (Gifts of Mrs. Dorothy L. Doyl and D. A. Davis Farm, Inc., and Mrs. Helen White.) 2 tracts encompassing 25 acres of big sagebrush/ Idaho fescue grasslands, targeted for protection under Conservancy's National Critical Areas Conservation Program; hosts sizable population of Erigeron piperianus, proposed for federal listing as endangered plant. Managed by Washington Field Office. Magnuson Butte Preserve, Lincoln Co. (Gift of Ruth M. Roberts.) V2 undivided interest in 28 acres: northernmost site of rare ldaho fescue/snowberry grass- land community.</t>
  </si>
  <si>
    <t>Eldora Preserve, Cape May Co. (Gift of C. Brooke Worth through New Jersey Conservation Foundation.) 178 acres of critical habitat for uncommon moths, including Catocala pretiosa, believed endemic to state, and Citheronia regalis; only New Jersey station for at least 9 moth species and northern range limit for 14. Managed by Pennsylvania/New Jersey Field Office. Manumuskin River-Paul Curnow Memorial Wetland, Cumberland Co. (Gift of Jean Curnow through New Jersey Conservation Foundation.) 6.5 acres (and right- of-way lease) on Manumuskin River in Pine Barrens: undisturbed freshwater intertidal marshland supporting rare plants, including Aeschynomene virginica (in best of its 3 known populations). Managed by Pennsylvania/New Jersey Field Office.</t>
  </si>
  <si>
    <t>Shannondale Springs, Jefferson Co. 580 acres of woods and fields with 3 miles of Shenandoah River frontage, acquired through interest-free loan from Claude Worthington Benedum Foundation of Pitts- burgh. Transferred to West Virginia Department of Natural Resources for management. General Davis Cave, Addition, Greenbrier Co. (Gift of George A. and Helen Aide, John and Caroline B. Beury.) 1 acre of surface area above entrance to cave system protected in 1981 through gift from same donors; harbors nationally endangered Indiana bats, as well as a salamander (Gyrinophilus subterraneus) and a beetle (Pseudanophthalmus lallemanti) known nowhere else. Managed by West Virginia Field Office.</t>
  </si>
  <si>
    <t>Flanagan Prairie, Franklin Co. Management agreement on 164 acres of undisturbed tallgrass prairie. Managed by owner in concert with Arkansas Nature Conservancy. Overflow Bottoms, Addition, Ashley Co. 2,00-acre acquisition brings to 6,117 acres Conservancy-protected migratory bird habitat on lower Mississippi floodway. Conveyed to U.S. Fish and Wildlife Service for inclusion in Overflow National Wildlife Refuge. Warren Prairie, Bradley Co. 304-acre "national critical area" of prairie openings and savanna-habitat for Geocarpon minimum, candidate for federal listing as endangered plant. Goodhill Foundation funds enabled Conservancy to assist Arkansas Natural Heritage Commission, which owns and manages area. Arkansas Chapter holds conservation easement.</t>
  </si>
  <si>
    <t>Champion Tract, Jackson Co. 4,624 wildlife-rich acres, primarily plateau land, acquired in cooperation with the state. Managed by Alabama Department of Natural Resources. Dennis Cove, Mobile Co. (Gift of Charles L. Rutherford, J. Schley Rutherford, and John F. Van Hoof.) 158 acres of Gulf Shore salt marsh; managed by Mobile Bay Audubon Society. Weeks Bay National Estuarine Sanctuary, Addition, Baldwin Co. 188 acres on Weeks Bay extend protected habitat for birds of two flyways. Acquired for transfer to Alabama Department of Natural Resources.</t>
  </si>
  <si>
    <t xml:space="preserve">VOLUNTARY PROTECTION </t>
  </si>
  <si>
    <t>As the News has frequently noted in recent years, the Conservancy advocates the protection of significant lands through alternatives to outright acquisition. Natural area registry programs-established by the Conservancy and cooperating agencies in several states-serve to notify landowners of outstanding ecological features on their properties. Through such pro-grams, private, corporate, and public land holders have agreed to protect vital resources. The following areas were safeguarded in this fashion during 1982 through the Conservancy's efforts:</t>
  </si>
  <si>
    <t>Kaluahonu Preserve, Island of Kauai. Lease on 214 forested acres: largest privately owned nesting site for Newell's shearwater, federally listed as threatened bird species. Managed by Nature Conservancy of Hawaii. Kamakou Preserve, Island of Molokai. Conservation easement on 2,774 acres of 'ohi'a forest, bogs, and mesic forest-project of Conservancy's Endangered Hawaiian Forest Bird Project; prime habitat for Hawaiian thrush and three native honeycreepers. Man- aged by Conservancy preserve steward.</t>
  </si>
  <si>
    <t>Black Pond, Addition, Plymouth Co. 10 acres expand- ing 91-acre preserve noted for uncommon Atlantic white cedar bog community. Managed by a local Conservancy committee. Reed Brook Preserve, Berkshire Co. 92 acres in 2 tracts encompass state's largest outcrop of magnesium-bearing serpentine. Significant plant species include Arenaria macrophylla (large-leaved sandwort) in only known Massachusetts population. Managed by New England Field Office.</t>
  </si>
  <si>
    <t>Springer Prairie, Garfield Co. (Gift of Raymond and Eleanor S. Brown, Helen S. Cadoret, and Willis D. and Sarah Vasse.) 40 acres of deep-soil grassland, porly protected community type in state; perennial grass species include big and little bluestem. To be managed by University of Oklahoma and Oklahoma State University.</t>
  </si>
  <si>
    <t>Owl Canyon, Hidalgo Co. (Includes gift of Dr. Elisha Atkins.) 2,090 acres (620-acre portion leased from U.S. Bureau of Land Management) encompassing 3- mile-long canyon of Piedmont desert grasslands, highly jeopardized community, targeted for protection under Conservancy's National Critical Areas Conservation Program. Managed by New Mexico Chapter.</t>
  </si>
  <si>
    <t>Jessamine Creek Gorge, Jessamine Co. Management agreement between Kentucky Chapter and land- owner safeguards 177-acre gorge with highly diverse flora (400 species, including 4 considered rare in Kentucky) and two sizable caves, one of which harbors maternity colony of nationally endangered gray bats.</t>
  </si>
  <si>
    <t>Blackfoot River, Additions, Powell Co. (Gifts of Marguerite T. Heller and Carlos Baranano.) Conservation easements on 2 river-corridor tracts totaling 424 acres: outstanding habitat for myriad mammals and migrating golden and bald eagles. Project assemblage. now 4,775 acres, monitored by Montana/Wyoming Field Office.</t>
  </si>
  <si>
    <t>nova scotia, canada</t>
  </si>
  <si>
    <t>Barra Forest, Addition, Cape Breton Island. (Gift of Alan C. Bemis.) 400 acres extend existing 747-acre assemblage: protected nesting ground for bald eagles, habitat for ruffed grouse, mink, sea otter, muskrats, and other mammals. Conveyed to Nova Scotia Department of Lands and Forests.</t>
  </si>
  <si>
    <t>Laramie False Sage Preserve, Albany Co. (Inciudes gift of Monolith Portland Cement Company.) Donation of 1 acre and conservation easement on adjoining 19: only known site of Sphaeromeria simplex, plant of a genus used in cancer research. Managed by Montana/Wyoming Field Office.</t>
  </si>
  <si>
    <t>Virginia Coast Reserve, Accomack Co. (Gift of Dr. Edward Ferguson.) 1-acre beach parcel brings outstanding Conservancy preserve (national natural land- mark and international biosphere reserve) of barrier islands and mainland marshes to 34,738 acres. Managed by full-time Conservancy preserve stewards.</t>
  </si>
  <si>
    <t>Stonedam Island, Belknap Co. 113 acres of wildlife- rich woods on largest undisturbed island in New En land's largest lake (Winnipesaukee); acquired by Lakes Region Conservation Trust with Conservancy assistance.</t>
  </si>
  <si>
    <t>The Nature Conservancy At Thirty</t>
  </si>
  <si>
    <t>TNC 1981 Annual Report</t>
  </si>
  <si>
    <t xml:space="preserve">In 1951, AMERICANS weren't talking about remnant ecosystems, endangered species, or relict plant communities. Though conservationists, including those who incorporated The Nature Conservancy that year, saw the need to safeguard natural areas of scientific, educational, and esthetic value, most citizens regarded wilderness as a resource as plentiful as oil, gas, coal, timber. The national landscape seemed vast and largely inviolate. Thirty years later, we look out at a very different world -as the Conservancy's accomplishments in 1981 indicate. An organization that in the '50s was protecting small, park-like properties in the Northeast now commands the nation's most systematic private conservation program for natural lands. Fashioning itself over the course of three decades to meet challenges head on, the Conservancy has pioneered in developing tools to identify, protect, and manage significant natural .areas; and just in time, given government's reduced involvement in conservation. Always bearing in mind that we cannot safeguard natural lands, the conservancy has concentrated its efforts on selecting with the greatest possible precision in light of the best available information jeopardized areas of the highest ecological value. VITAl STATISTICS FOR 1981: the Conservancy completed 226 land conservation projects encompassing 86,612 acres in 36 states. More than three quarters of these properties harbor species or communities whose endangerment has been officially recognized through state or federal listing. Among the 1981 projects were representatives of beleaguered American ecosystem types (Texas savannas at Honey Creek, southwestern riparian habitat along New Mexico's Gila River, Rocky Mountain foothills prairie on Montana's Crown Butte, Washington grasslands in Badger Gulch and Seaton Canyon, and numerous others) targeted for protection under the Conservancy's farsighted National Critical Areas Conservation Program. Launched in 1980 with a $10-million one-to-two challenge grant from the Goodhill Foundation, the program attracted $19 million in gifts and pledges during the year, a figure that exceeded all expectations. The prototypical California Critical Areas Program -a campaign to protect that state's 11 most endangered biological communities-enjoyed unprecedented fundraising success as well, with $5 million accruing during the year, apart from the $1.5 million allotted to it from the Goodhill challenge. All told, $8 million has been raised toward the program's $15-million 3-year goal. And the California Field Office has succeeded in safeguarding several properties on its "critical list," including two in 1981: Baldwin Lake and Ring Mountain. California's program, which took root in 1979 with the establishment of the California Natural Diversity Data Base (a state natural heritage program undertaken by the Conservancy and the California Department of Fish and Game), has inspired similar efforts in other states, such as the Ohio Lands Forever Drive and the Orego Critical Areas Program. It was also a year of impressive achievement for the Rivers of the Deep South Program, the out growth of another 1980 grant- a $15 million challenge from Richard King Mellon Foundation. This grant, the largest in conservation history, made possible recent Conservancy the lions of bottomland hardwood forests lovers Pascagoula, Pearl, and Mobile/Tensaw  Rivers (three of the six charted for protection) as well as 1,600 acres on Dog Island in Florida’s Apalachiola Bay. Four New Natural Heritage programs, ongoing ecological inventories designed to catalog elements o natural diversity state by state took shape in '81, in Florida, Missouri, and South Dakota. And the Conservancy’s two-year-old model Maryland program have whose improved data processing methods have enriched a number of older heritage inventories, was transferred to the state government in Annapolis last fall. The Florida program is noteworthy only because of the number of species and communities peculiar to that state, but also because the state government has funded the entire venture from the outset. By contrast, the new Virginia Natural Diversity Information Program, a heritage- related inventory with no relationship whatsoever to state government, has been funded by private sources alone. Hit hard by federal cutbacks in conservation dollars, many of the heritage programs kept their operating budgets stable by taking on government contracts to do inventory work-for the Bureau of Land Management in Colorado, the U.S. Forest Service in Washington, the Office of Surface Mining in Wyoming, the U.S. Fish and Wildlife Service in Arizona, the Office of Coastal Zone Management in Michigan, and so on. By year's end, despite tight funds, all 28 natural heritage programs (in 27 states and the Tennessee Valley Authority Region) were holding on. The Conservancy's vision of a national ecological inventory was closer to realization than ever before. The organization's identification efforts reached beyond our borders in 1981 as the Conservancy's International Program made contacts in virtually every Latin American country to learn the status of existing biological surveys. It initiated discussions with indigenous conservation organizations in Costa Rica, Ecuador, Venezuela, and the Netherlands Antilles, proposing that cooperative inventory efforts be undertaken soon. The Conservancy also assisted the International Union for the Conservation of Nature and Natural Resources (IUCN) in developing a global information management system on parks and protected areas. By sharing expertise, training people, and shaping programs that will sustain heritage efforts in other nations, the International Program began constructing a sturdy foundation for international conservation efforts. Accomplishments in the future will be measured in acres. At present, the International Program is investing time in the people and programs best equipped to protect those acres: the people and programs of the countries themselves. ADAPT ABILITY AND IMAGINATION characterized many phases of the Conservancy's work this past year. Perhaps the most significant innovation was the introduction in 37 states of "natural diversity scorecards"-reports that assess the status of a state's natural heritage by ranking the individual elements of diversity according to relative rarity and endangerment throughout their ranges. For example, an element that is critically endangered throughout its range (say, a black-footed ferret or wild northern monkshood or mesquite-oak savanna) warrants a score of "Al"; and the ranking proceeds through A's and B's to "C" (apparently secure in the state and throughout its range) and "D" (demonstrably secure). Emblematic of the Conservancy's insistence upon a more and more rigorous examination of conservation priorities, the scorecards offer criteria for evaluating the status of an endangered species or community and comparing the viability of sites where it occurs. They lay the groundwork necessary before a projected preserve can be selected and designed or a protection plan charted. And they have another invaluable function: to hold each state program, and the Conservancy as a whole, accountable by keeping conservation priorities and accomplishments clear. Just as the state scorecards represent a refinement in the Conservancy's identification efforts, the recent institution of statewide stewardship plans is improving the organization's ability to manage the natural treasury in its care. A stewardship study made in 1981 concluded that the Conservancy's primary management responsibility is for the individual natural elements (the species, plant communities, habitats ... ) for which a particular site is significant; and that our stewardship priorities should closely match the priorities reflected on natural diversity scorecards, state by state. The connection between state heritage inventories and the Conservancy's protection program has been strong for some time now, but 1981 was the year in which stewardship aligned itself with both Voluntary protection tech increasingly in use throughout the organization are another link between protection and stewardship. Designed to honor citizens who have agreed to protect ecologically valuable sites in their ownership, the Indiana Natural Areas Registry Program was created in 1979 by the Indiana Nature Conservancy and the Indiana Department of Natural Resources (with funds from the Lilly Endowment of Indianapolis). Its accomplishments have continued to surpass projections. By the end of '81, the registry staff had contacted some 165 landowners; 80 percent of them had agreed to register and voluntarily protect their properties. Given the fact that outright acquisition of privately owned properties is often infeasible, landowner contact and registry programs furnish a practical, effective means of safeguarding imperiled species and communities-at virtually no cost. A Maryland registry began work late in '81, and plans were made for programs in Minnesota and Washington. Another singular success, the Conservancy's creative "trade lands" initiative outstripped anticipated returns in its first full year. Authorized by the Board of Governors late in 1980 as a two year pilot venture, the effort encourages owners of appreciated real estate (whether farmland, townhouses, factories, a trailer park, or a villa in Spain) to donate holdings to the Conservancy for subsequent resale. Funds received are then earmarked for conservation projects. In this fashion, dollars from properties without ecological significance are "traded" for properties with ecological significance. In the past year, the Conservancy brought in 48 trade land deeds valued at $6.5 million, more than six times its original two-year goal. Since trade land gifts can take many forms (outright donation, bequest, undivided interest gift-leaseback, bargain sale, life estate, assump~ tion of notes and mortgages, gift of mineral rights, etc.), they offer a wide array of options-many of which have attractive tax benefits for those who own surplus real estate and wish to support the Conservancy's cause. A PRACTICAL APPROACH to land conservation has been The Nature Conservancy's greatest asset throughout its three decades of actl~ ity. By the end of 1981, the organization's combination of ingenuity and pragmatism had drawn the support of 128,529 members, a net increase of 29,619 over 1980. Fifty-nine corporations had joined the ranks of the Conservancy's "corporate associates" during the course of the year, bringing the total to 345. The organization that counted inself lucky to have 521 dedicated members in 1951 now had to its credit 40 field offices and chapters, 29 ecological inventory programs, a portfolio of 672 preserves, permanent capital funds in excess of $38 million, and a history of 2,891 completed land conservation projects embracing 1.9 million selected areas. New of the Conservancy and its efforts circulated through the nation in 1981 in the New york Times, the Washinton Post, in local papers from the Cape May Herald to the Phoenix Gazette, in national magazines such as US News and World Report, Pan AM Clipper, and Reader’s Digest (which feature an illustrated article on the Conservancy in its June issue). By the end of December, the Atlantic’s last frontie, a film about the Conservancy’s Virginia Coast Reserve sponsored by the Continental Group Inc in 1980 had been broadcasted on 114 television stations throughout the United States and a new film concerning the California Critical Areas Program had been released. No sooner had The Nature Conservancy News won national recognition from the Natural Resources Council of America as the year's best conservation organization of the year by the National Wildlife Federation. At age 30, the Nature Conservnacy is the private sector’s acknowledge leader in natural land conservation. It has qualified for the job through decades of practice, experiments, adaptations, and achievements that increasingly attract support from individuals, foundations, corporations, public and private conservation agencies. But above all, it is the Conservany is not only an organization for the 1980s; it is an organization that is conscientiouyly planning for decades to come.  </t>
  </si>
  <si>
    <t xml:space="preserve">Accabonac Harbor, Additions, Suffolk Co. (Gifts of Mrs. Lenore Pollock, John Casablancas, Carroll B. Cline and Katherine Cline, Rufus King, Francile Lord, and Hamilton and Caroline N. Smith.) 5 conservation easements and 1 gift totaling 8 acres and expanding assemblage to 106 acres. See box below. Atlantic Double Dunes, Addition, Suffolk Co. (Gift of Mrs. Don Francisco.) 3-acre tract featuring a sphagnum bog and bringing preserve acreage to 102; part of a 2¼-mile stretch of barrier and secondary dunes, beach, freshwater marsh on South Fork of eastern Long Island; home of endangered Ipswich sparrow and country's only marine- edge amphibian, Fowler's toad. Managed by the South Fork-Shelter Island Chapter. Beatrice S. Hoskins Woods, Ontario Co. (Gift of Bl•atrile and Lansing Hoskins.) 28 acres supporting ,tn abundance of regionally r,ue hackberry trees. Managed by the Central New York Chapter. Beech Mountain, Sullivan Co. 2,344 acres encompassing two ponds, summits of 3 mountains, and hardwood forest. Conservancy is assisting the Open Space Institute, Inc., and the State of New York in acquiring the area. Four Brothers Islands, Essex Co. (Gift of the University of Vermont.) 4 islands embracing 18 acres; well-known haven for a wide array of colonial nesting birds. A joint project of the Adirondack Conservancy Committee and the Vermont Chapter. Plans call for lease of the area to the National Audubon Society for management. Frenchman's Bluff, Addition, Chemung Co. (Gift of Dr. Arthur C. Smith, Jr.) 31 acres of rocky bluffland along Chemung River bringing preserve acreage to 281; habitat for timber rattlesnakes. Managed by the Central New York Chapter. Griffith Preserve Addition, Suffolk Co. (Gift of Ele anor B. Griffith' .) 2-acre tract extend extending preserve to 15 acres; mature oak-hickory forest and a tidal marsh. Managed by the Long Island Chapter. Hannacroix Preserve, Addition, Albany Co.  Final ⅓ undivided interest in 116 acres forested by evergreen plantations, wet meadows, and swampy woods. averaged by the Eastern New York Chapter, Preser now contains 389 acres. Lime Hollow Preserve, CortIand co. (Gift of Arthur Phillips.) 15 acres including marl ponds, an acid bog, a woodland, and a field. Has been conveyed to High vista, Inc., a local conservation organization, for management. Mashomack, Addition, Suffolk Co. 3-acre tract boasting moccasin flowers and greater whorled pogonias (locally rare orchids); enlarges preserve on Shelter Island to 2,039 acres. Mashomack helps supports East Coast's second largest population of nesting osprey. Managed by Mashomack Preserve Committee and staff. McGregor Pond Preserve, Addition, Westchester Co. (Gift of Sylvia Hinerfield.) 7 acres of open water and flooded red maple swamp extending area to 51 acres. Managed by the McGregor Pond Committee. Mianus River Gorge, Additions, Westchester Co. Two tracts totaling 9 acres and extending preserve to 404 acres; Conservancy’s oldest active project. Managed by Mianus River Gorge committee. Mud Creek additions Suffolk Co Two ⅓ acre tracts bringing preserve acreage to 5.6; long island salt marsh. Managed by long island chapter. Nichols preserve additions westchester co and Town of Greenwich, Ct. A 6 acre parcel and a ⅓ acre tract bringing total acreage to 87. Entire area is composite of meadows, swaps, ponds, bottomlands. Managed by the Lower Hudson chapter. Otter Creek addition westchester co. 8 acres largely salt meado enlargin preserve to 35 acres. Creek is tidal and flows through tidal marsh. Managed by Otter Creek Preserve Committe. Piermont Marsh, Rockland Co. (Gift of the Continental Group, Inc.) 65 acres of tidal wetlands and salt marsh_es. supporting several plant species at northern limit of their ranges; resting place for migratory birds. Adjacent to Tallman Mountain State Park; will be transferred to New York Department of Conservation for management. Sagg Swamp Preserve, Addition, Suffolk Co. (Gift of Henry 0. Golightly.) I/10 undivided interest in IS acres assuring preservation of one of last Atlantic white cedar stands on eastern Long Island. Red maple swamp refuge contains 76 acres. Managed by South Fork-Shelter Island Chapter. Thousand Acre Swamp, Addition, Monroe Co. 44- acre tract-half forested swamp, half drier woodland- extending preserve to 221 acres. Swamp supports some 50 wildlife species, 140 migrant and resident birds, and more than 500 plants. Managed by the Thousand Acre Swamp Committee of the Western New York Chapter. Uplands Farm Preserve, Addition, Suffolk Co. (Gift of Mrs. George Nichols.) 8 acres bringing the site to 67 acres; farmland reverting to field and woodland; headquarters of the Long Island Chapter. Managed by the chapter. Wading River Marsh Sanctuaries, Additions, Suffolk Co. (Gifts of Lawrence C. Troeller and Gustav Scheulen, and Mrs. Gertrude K. Diebold.) Two tracts amounting to 3 acres and extending saltmarsh assemblage to 94 acres. Managed by the Long Island Chapter. Zipfelberg Bog, Dutchess Co. (Gift of Faith FitchHill.) 11 acres including acidic sphagnum bog, red maple and hemlock swamp, and woodland; uncommon plants; first tract in a larger assemblage. Will be managed by the Lower Hudson Chapter.  </t>
  </si>
  <si>
    <t>A Question of Priorities</t>
  </si>
  <si>
    <t xml:space="preserve">If this were an annual report on the state of the biosphere--of the air, water and soil, the plant and animal life on which our lives depend- it would be printed in red to reflect the loss. Last year as in every recent year, in this country as around the world, we were consuming our biological capital at an accelerating rate. This year we will lose even more of our soil and the grasslands that bind it, of the wetlands that nourish our fisheries and waterfowl, of the woodlands that cleanse our fresh water, conserve it, and replenish our air. This year even more than last, we will lose forever some of the genetic resources that hold the promise of the future for our agriculture and medicine, for industries known and yet unknown. Science now can recombine genes, but only nature can create them. And this year more than last, we will be asked, by some, to do less about it: to allocate fewer funds to slowing that dangerous trend, so that more can be spent for other purposes. This will happen, is happening, because the economy is down; because governmental budgets are being cut; because immediate humanitarian needs are great and growing too. "It's a question of priorities," some say-and the biospheric priority loses. On a planetary balance sheet, the real priorities might look different. To protect, for ourselves and our descendants, our biological capital, which unlike financial capital can never be effectively replaced, would surely stand out as our imperative first task. This is all the truer because we don't fully understand how the global ecosystem works, or what it can and cannot do without. Moreover, we don't know which of the components of natural diversity will prove of vital use to us directly- as new food sources, new life-saving drugs, as material for new industries or scientific research. But the balance sheet isn't the whole story. And switching our resources massively into altering the ecological trend, now, would be inhumane, as well as politically unrealistic. What is realistic-and humane and necessary- is a moderate approach that allocates some resources to our most fundamental needs ("capital") and some to immediate humanitarian "operations." In this country today our collective approach is highly unbalanced. Government is drastically reducing its modest investment in habitat and species preservation, and in environmental protection generally (by a projected 69 percent over three years, at the federal level, compared with an average 21 percent reduction for other social programs). And private philanthropy, for which the environment is a relatively new concern, is assigning only about one percent of its annual giving to that cause. This again challenges the hard logic of cost and effect. Bringing under protection a reasonably complete representation of the country's natural diversity is a finite objective. It can be (and will have to be) achieved in the next decade or so. The Nature Conservancy's program continues to bring us a measurable distance toward that goal each year. While the older social needs-addressing poverty, hunger, disease-are equally valid, it is hard to conceive that any program of comparable scale will produce equally measurable and enduring progress toward meeting them. In sum, though protecting the diverse natural systems which sustain us is the most basic requirement of human welfare, nearly all private and public funds today are being devoted to other ends. The Conservancy has an attainable goal, but we are losing ground. Some of that ground can never be regained. Under the circumstances, the most effective use of the uncommitted social-purpose dollar seems clear. With less than a generation left in which to protect the most critical of our remaining natural lands, it is urgent that we reconsider our priorities.  </t>
  </si>
  <si>
    <t xml:space="preserve">Baraboo Hills Project/Baxter's Hollow, Addition Sauk Co. (Gift of Robert J. Fausett.) 80-acre parcel encompassing half mile of Otter Creek, a pure trout stream· has state's highest diversity of caddis fly population•s . Baraboo now spans 1,942 acres in 9 preserves; Baxter's Hollow totals 449 acres and is managed by Wisconsin Chapter's stewardship committee. Big Rib River, Lincoln and Marathon Cos. (Gift of Ameri.c an Can Company Foundation. ) 720 acres protecting over 4 miles of fish-rich Big Rib River; a corridor of northern hardwoods with pockets of conifers. Conveyed to Wisconsin Department of Natural Resources for management. Brule River, Douglas Co. 4,813 acres protected through conservation easements donated by 16 owners. See page 25. Chiwaukee Prairie Additions, Kenosha Co. 16 more lots of wet-mesic prairie on Lake Michigan enlarging holdings to 129 acres; harbors more than 400 native plants. Managed by the University Wisconsin, Parkside, with the Wisconsin Chapter and the state's Scientific Area Program dry prairie Muralt Prairie II, Green Co. 13 acres of dry prairie sweeping sandstone bluff; numerous wild flowers ' including, two plants threatened in the state: Hill's thistle and cancer root. Will be conveyed to Green County for management in conjunction with adjacent Muralt Prairie I State Scientific Area   (Gift of Mrs Ch 1 bringing acres E. Nelson, Jr.) 15-acre tract bringing preserve acreage to 114. Communities of area range from oak·forest through sedge meadow, marsh, swamp, and stream; includes stands of locally rare yellow birch. Newark Prairie, Addition, Rock Co. 10 acres enlarging preserve to 33 acres; combination of low mesic prairie and wet sedge meadow harboring white fringed prairie orchid. Will be transferred to Beloit College for management. Puchyan Prairie, Green Lake Co. 120 acres ranging from oak forest to low prairie and sedge meadows to an extensive mosaic of cattail-bulrush-burr reed marshland. Leased to Wisconsin Department of Natural Resources through the Nature Foundation, which financed the purchase. Schmidt's Woods Preserve, Additions, Clark Co. (Gifts of Margaret W. Schmidt and John and Connie Pozdell.) Two 3-acre tracts bringing acre- age to 86; best known example of southern mesic forest in west-central Wisconsin. Managed by the University of Wisconsin-Eau Claire Foundation, Inc. Summerton Bog, Addition, Marquette Co. 77-acre stream-laced parcel extending the preserve to 421 acres. Bog noted for northern relict plant species, 9 wild orchid species, and migrating sandhill cranes. Manag:ed by Wisconsin Chapter. Warwick Woods- Preserve, Vilas Co. (Gift of Helen C. James.) 108 acres of jack pine and red pine forest; bog vegetation in the glacial kettles. Transferred to the state Department of Natural Resources for management. Walter and Rose:Zinn Natural Area, Washington Co. (Gift of Rose Zinn.) 80 acres embr~cing undisturbed lake with tamarack swamp shoreline and sedge bog; several rare plants. Will be managed by the Wisconsin Chapter. Summerton Bog, Addition, Marquette Co. 77-acre stream-laced parcel extending the preserve to 421 acres. Bog noted for northern relict plant species, 9 wild orchid species, and migrating sandhill cranes. Manag:ed by Wisconsin Chapter. Warwick Woods- Preserve, Vilas Co. (Gift of Helen C. James.) 108 acres of jack pine and red pine forest; bog vegetation in the glacial kettles. Transferred to the state Department of Natural Resources for management. Walter and Rose:Zinn Natural Area, Washington Co. (Gift of Rose Zinn.) 80 acres embr~cing undisturbed lake with tamarack swamp shoreline and sedge bog; several rare plants. Will be managed by the Wisconsin Chapter.  </t>
  </si>
  <si>
    <t xml:space="preserve">Barker Woods Home Site, LaPorte Co. (Gift from estate of Margery C. Barker.) 5-acre historic home site adjacent to Conservancy's Barker Woods Preserve. Conveyed to National Audubon Society to house its Midwest regional office. Big Walnut Natural Area, Addition, Putnam Co. (Includes 15-acre gift of Irma Harger.) 97 acres containing a 70-year-old heron rookery and extending preserve acreage to 224; virgin glacial relict stand of eastern hemlock and Cana a Crooked lake, Addition, Whitley Co. 4 -acre gated dillion bringing Conservancy-protected area angles 100. Dedicated nature preserve support\ :ransand 3 plants threatened in the state. Trac transferred to Indiana Department of Natural sources for management. Fox Island, Addition, Allen Co. 55 acres serving as critical buffer to existing 602-acre area. Preserve contains forested sand dunes rising 40 feet above a marsh. Has been transferred to the Allen County Parks and Recreation Board for management · Hoot Woods, Owen Co. (Gift of Miss Al'i ce Hot.')s Conservation easement on 82 acres of Indiana’s pre-settlement forestland. A National Landmark and listed on Indiana Registry of rural Areas. Kankakee Mallow Railroad Preserve, Elkhart Co. 1 acre of railroad right-of-way protecting a rare plant. See page 13. Merry lea Nature Preserve, Addition, Noble Whitley Cos. (Gift of Lee and Mary Jane Reit and Merry Lea Nature and Religious Foundation/ 9-acre tract bringing total preserve acreage to Sl dedicated state nature preserve embracing laked lowland woods, calcareous meadows, wetland community types. Managed by Goshen College. Maumee Woods, Jackson Co. 210 acres harboring several game and nongame species; acquired wit U.S. Forest Service for inclusion in Hoosier National Forest. Managed by Forest Service. Moraine Nature Preserve, Addition, Porter Co. (Gift of Rosemary R. Hollingshead Aldrich.) 6 acres extending area of old-growth red oak, sugar maple, and beech stands to 358 acres; diverse ferns and wildflowers. Will be transferred to state Department of Natural Resources, which manages rest of the refuge. Salamander Swale, Henry Co. 6-acre wooded site harboring 3 species threatened in the state: ravine salamander, silvery salamander, and four-toed salamander, as well as 4 other salamanders. Will be managed by a committee of Ball State University. Shell Oil Dune and Swale Prairie, Lake Co. 49-acre tract of inland dunes and swales, beach ridges and sloughs. See page 15. Spicer Lake Addition, St. Joseph's Co. 17-acre tract bringing preserve acreage to 107 and encompassing a eutrophying kettle-lake basin. Entire area is a swamp forest and shrub swamp hosting numerous birds. Transferred to St. Joseph County Park and Recreation Department.     </t>
  </si>
  <si>
    <t xml:space="preserve">Burnham Brook Preserve, Addition, Town of East Haddem conservation easement of 48 acres extending the preserve to 258 acres; habitat for wetland species and rare flora. Managed by the Connecticut Chapter. Byram River Gorge, Addition, Greenwich Township. A half acre conservation easement enlarging the preserve of steep hemlock ravines and undulating hillsides to 134 acres. Managed by Byram River Gorge Committee. Foote Property Town of Killingworth. 23 acres of woodland mostly hardwoods and hemlocks will be conveyed to the Killingworth Land Trust to management. Hemingway Property. Town of stamford. 1 acre of mixed hardwoods shagbark hickory, locust, maple, oak topping plateau above the mianus river. Will be transferred to Stamford landtrust for management. Hewitt Beehouse, Town of Litchfield. (Gift of estate of Philemon J. Hewitt, Jr.) I-acre meadow containing active beehives. Transferred to the Litchfield Land Trust. Iron Mountain Reservation, Town of South Kent. (Gift of Mrs. Annabel G. Irving.) Second ¼ undivided interest in 257 acres of moist deciduous forest; diverse Rora and trail system. Managed by Connecticut Chapter. Lord's Cove, Additions, Town of Lyme. (Gifts of Richard F. Cooper and Stanley M. Cooper.) Two tracts totaling 17 acres and extending preserve acreage to 172; upland beech and hemlock association. Managed by Lord's Cove Preserve Committee. Nichols Preserve, Additions, Town of Greenwich and Westchester, NY. See New York projects. John Sargent Woodland, Addition, Town of Greenwich. (Gift of William L. F. Gildersleeve and estate of Joan M. Gildersleeve.) 9-acre tract enlarging area of freshwater marsh, swamp, and northern hardwoods to 14 acres. Conveyed to Greenwich Land Trust. Sporn Property, Town of Stamford. (Gift of Sadie Sporn.) 7 acres of mixed hardwoods. Bowl-shaped tract will be conveyed to Stamford Land Trust for management. Turtle Creek Wildlife Sanctuary, Addition, Towns of Essex and Old Saybrook. (Gift of Mrs. Chester Bowles.) 1/13 undivided interest in 99-acre woodland and tidal wetland. Patricia Winter Woodland, Addition, Town of Salisbury. (Gift of Dorothy R. Walker.) 19-acre tract bringing preserve acreage to 674. Managed by local stewardship committee with the aid of the Salisbury Association.  </t>
  </si>
  <si>
    <t xml:space="preserve">Cedar Glen Eagle Roost, Addition, Hancock Co, for 25-acre conservation easement, critical as buffer for bald eagle wintering roost. Shoreline and island refuge of Mississippi River now contains 516 y acres. Managed by Western Illinois University. Clarksvllle Island, Calhoun Co. Mississippi River isle attracting wintering bald eagles and summering great blue herons and great egrets. 818 acres conveyed to private foundation area. A join project of the Missouri Chpater and the Illinois chapter. DeKalb Path, DeKalb Co. 17-acre prairie strip following abandoned railroad right-of-way. To be conveyed to City and County of DeKalb for cooperative management. Hazel Creek Woods, St. Clair Co. 36 acres of dry mesic upland forest and wet floodplain forest ecosystems containing some of the oldest trees known in the state. Conveyed to Illinois Department of Conservation for management. Island Lake Park, Lake Co. Last parcel (¼-acre) of open land on a man-made lake. To be conveyed to Village of Island Lake for management. Jackson Slough Woods, St, Clair Co. 33 acres supporting essentially undisturbed bottomland flatwood forest. Transferred to the Illinois Department of Conservation, which will manage preserve. Kingston Woods, DeKalb Co. 12 acres containing section of white oak and ironwood and another of prairie herbs. Has been conveyed to Kingston Township Park District for management. Lower Cache River, Pulaski Co. 202-acre expanse of swamps and slough containing bald cypress trees and tupelos and boasting largest bald cypress in state, rare flora, green tree frogs; acquired through a land-exchange agreement. Managed by Illinois Field Office. Massassauga Prairie, Warren Co. 5-acre grassland remnant harboring eastern massassauga rattlers. Transferred to Illinois Department of Conservation for management. Spring Grove Fen, McHenry Co. 6.3-acre sedge meadow-a high-quality wetland community; supports plants uncommon in region. Will be conveyed to McHenry County Conservation District, which will manage the area. Weingart Sedge Meadow, McHenry Co. (Gift of Gisela Kynast.) 34 acres of locally rare sedge meadow and marsh supporting uncommon plant species. Will be transferred to the McHenry County Conservancy District.  </t>
  </si>
  <si>
    <t>Chippewa Prairie, Addition, 40 acres of tall to mid-grass prairie extending habitat for reintroduced greater prairie chickens. Unit of the Ordway Prarier Reserve System, area now Chap: area now stand at 849 acres. Managed by the Minnesota chaper. Frenchman' Bluff, Addition, Norman County. 8 acres brining preserve acreage to 50. The bluff, a glacial ridge supporting dry prairie vegetation, is managemened by the Minnesota chapter. Glynn Prarier, Lyon County, (Gift of Annie) 80 acre rolling grassland half blanketed by native prairie flora. Managed by the Minnesota Chapter. Howard Lake Heron Colony, Anoka and Washington Cos. 1,301-acre wetland holding two shallow lakes and a cluster of nesting trees for some 400 great blue and black-crowned herons; acquired cooperatively with the Minnesota Department of Natural Resources. Conveyed to Department's Non-Game Wildlife Program for management. Paul N. Nelson and G. Myrtle Nelson Wildlife Sanctuary, Freeborn Co. (Gift of Olive A. Nelson, Jeanne N. Roll, Michael V. Roll, Richard C. Nelson, and Inez Nelson.) 18 acres of second growth hardwood forest. Managed by the Minnesota Chapter. Partch Woods, Addition, Stearns Co. (Gift of Max and Frances Partch.) 40-acre tract of wet-meadow (bluejoint grass with willows) and woods extending preserve to 124 acres. Area prized for its rare sugar maple-basswood community and spring ephemerals. Cooperatively managed by the Minnesota Chapter and the state's Scientific and Natural Areas Program. Regal Meadow, Additions, Kandiyohi Co. Two tracts totaling 65 acres; brings total acreage to 145. Undulating, fen-like prairie. Managed by the Minnesota Chapter. Tanglewood Nature Preserve, Addition, Wash_ington Co. (Fifth gift from Samuel H. and Natalie P. Morgan.) 20-acre parcel extending the rugged, rolling deciduous forestland preserve to l~O acres. Transferred to the Science Museum of Minnesota for management by the Lee and Rose Warner Nature Center.</t>
  </si>
  <si>
    <t>Kankakee Mallow Railroad Preserve</t>
  </si>
  <si>
    <t xml:space="preserve">Only five areas in the world are known to harbor this erect, bushy-branched plant, and all are U.S. sites. The Kankakee mallow was first found in Illinois on an island in the Kankakee River. Later lliamna remota was discovered at one Indiana location. And a very similar mallow growing on three sites in Virginia also has been recognized as a Kankakee family member. It's not known why the five mallow populations occur in such a disjunct manner, though there is a tale that may explain the Indiana stand. Concerned about the survival of one of the country's rarest plants, members of the Chicago Garden Club traveled the railroads in the 1920's, strewing the mallow's seeds out the windows. While this story has not been verified, it is true that the Indiana Kankakee mallow grows next to a railroad right-of-way. The 4- to 6-foot tall plants with their maple-like leaves and large, rose-tinged blossoms were discovered along the tracks of a Norfolk and Western Railroad line in 1944 by Dr. Samuel Witmer of Goshen College. Recognizing the significance of the state's single Kankakee mallow population, the Indiana Natural Heritage Program recommended preserving the site. In 1981, with the assistance of the heritage program, the Indiana Division of Nature Preserves, and Dr. Witmer (now in his so's), the Conservancy's Indiana Field Office secured a lease from the Norfolk and Western Railroad Company on the acre-long strip of Kankakee mallow habitat.  </t>
  </si>
  <si>
    <t>South Cape May Meadows</t>
  </si>
  <si>
    <t xml:space="preserve">Thousands of raptors, multitudes of songbirds, shorebirds, and waterfowl. ... You have to witness the fall bird migrations through Cape May to realize that such numbers and varieties can occur. Many birds of northeastern North America follow the Atlantic coast in their autumn trek south. After reaching Cape May, the southernmost tip of New Jersey, the birds must rest before they can endure the arduous Aight of 18 miles over Delaware Bay's open water. And because violent northwesterly winds may blow the travelers out to sea or back inland, the birds "stack up" on the Cape to await better weather. Through a donation by Combustion Engineering, Inc., a 180-acre sanctuary has been created at South Cape May Meadows. Here in one area are shorelines and dunes, marshes and meadows, hedgerows and forest. The gift of land, which will be managed by the Conservancy's Pennsylvania/New Jersey Field Office, ensures the survival of the Cape's resident and visiting birds, including 49 endangered, rare, or declining species. Migrants to the site, such as osprey, endangered peregrine falcons and bald eagles, are dazzling; but breeders like locally endangered least terns, rare piping plovers, common terns, and yellow warblers are equally Impressive. And these are only a few of the Cape's bird species. It's no wonder that Roger Tory Peterson has called South Cape May Meadows "one of the country's outstanding bird-watching areas .... "  </t>
  </si>
  <si>
    <t xml:space="preserve">Forbes Pond Marsh, Hancock Co. (Gift of Mr. and Mrs. Alan C. Bemis.) 25-acre freshwater marsh; nesting area for loons and ospreys key feed in area or eagles and laughing gulls during spring alewife run. Conveyed to the Town of Gouldsboro for management. Halifax Island, Washington Co. (Gift of Mr. and rs. Henry Taft.) Conservation easement of 75- acre coastal island in Roque Island archipelago; su_pports rare plants and nesting guillemots, contains large freshwater bog. Long Island, Addition, Washington Co. (Gift of f ert L. R1mold1.) 19 acres at northern tip of forested island extending acreage to 24; supports active bald eagle roosting sites. Managed by Maine Chapter, along with rest of island, which it leases. Placentia Island, Hancock Co. 500-acre undeveloped island; predominantly spruce forest with some swamp and marshland, plus a brook and seasonal streams. Supports an active bald eagle nest and nesting osprey. Managed by former owners who have a life estate on the island. Plummer Point, Lincoln Co. (Gift of Mrs. Helen H. Richardson.) Final 1/10 undivided interest in 70 acres of spruce-pine forest. Preserve totals 83 acres, including a 7-acre conservation easement. Managed by the Maine Chapter. Willard Point, Washington Co. (Gift of George Milmine.) Conservation easement of 75 acres comprising roosting, perching, and feeding sites for bald eagles; within 5-mile radius of 11 known historic or current eagle nesting sites.  </t>
  </si>
  <si>
    <t>Pearl River</t>
  </si>
  <si>
    <t xml:space="preserve">It's a slow-moving drowsy river, the Pear[ -ideal for a summer's day-long fishing jaunt for bass or catfish. But Mississippi's Pearl River and its environs are much more. Interlaced with streams, sloughs, and oxbow lakes, the bottomland forests cradling the river support a rich variety of flora and fauna. Alligators, which favor the oxbow Jakes, take shelter in the forests, along with rare black bears and elusive bobcats. In all, 45 species of mammals inhabit the Pearl's lowlands, as do 150 birds and 13 reptiles. The Pearl River and the lands that lie along it are dependent upon each other, their survival inextricably entwined. The river's silt-laden waters give life to the land around it, providing flood and pollution controls and replenishing water tables. The Pearl both sustains and shapes a way of life that defines the South. In concert with the Mississippi Wildlife Heritage Committee and the U.S. Fish and Wildlife Service, the Conservancy is seeking to protect some 40,000 acres of prime bot• tomland ne.ar the Pearl's confluence with the Bogue Chitto River. A 14,000-acre area was acquired in 1981 and conveyed to the state's Department of Wildlife Conservation for management. Because the Pearl is marked for protection under the Rivers of the Deep South Program, a $4.8-million loan from the Richard King Mellon Land Preservation Fund was used to cover acquisition costs.  </t>
  </si>
  <si>
    <t xml:space="preserve">Dog Island, Franklin Co. (Includes 2/5-acre gift of Mr. B. A. Brady.) Barrier island of high dunes, spartina marsh, freshwater sloughs, and low woodlands; nesting ground for endangered leatherback and threatened loggerhead sea turtles. the 1,600-acre area covers 75 percent of island. Longboat Key-Binnacle Point, Addition, Manatee Co. (Gift of Yachting Estates partnership.) 8½ acres extending protected area to 17 acres; an isle of mangrove, saltmarsh, and beach vegetation in urban area. Will be managed by the Town of Longboat Key. Moya Sanctuary, Addition, Glades Co. (Gift of Dr. Frank Moya.) 20 acres enlarging cypress strand and hardwood and pine communities to 80 acres. Managed by the Florida Chapter. Sand Hill Project, Hobe Sound National Wildlife Refuge, Additions, Martin Co. (Includes 12-acre gift from Nathaniel P., Samuel P., Joseph V., Jr., and Adrian P. Reed.) 53 acres added in 1981 supporting small, healthy remnant sand pine scrub community, state's oldest plant community type; rare plants and animals. Will be conveyed to U.S. Fish and Wildlife Service for management. Seminole Ranch, Brevard, Orange, Seminole, and Volusia Cos. 28,000 acres of freshwater and Switch-grass marshland encompassing 19 miles of St. John’s river channel. Tiger creek additional Polk co. 9 more acres expanding preserve to 2906 acres.  Home for bobcats, armadillos, stoutheastern shrews, threatened AmerTiger alligators· Managed by Florida Chapter's tion. ommittee and the American Founda-  </t>
  </si>
  <si>
    <t>Honey Creek Ranch</t>
  </si>
  <si>
    <t xml:space="preserve">Hidden in the hill country of south-central Texas, 1825-acre Honey Creek Ranch is an Outstanding example of one of the habitat types Being sought for protection under the Conserancy’s National Critital AreasProgram; juniper oak savannah. But this brief description is deceptive for the property is an uncommon assemblage Of diversity and beauty. From its uplands of juniper and live oaks to the riparian woodlands of the creek, the land encompasses a mixture of prairie grasses found only here on the Edwards Plateau, as well as a wide array of flora, steep limestone bluffs, and a distinctive Basalt dike. Some 250 birds are known to favor the ranch. Golden-cheeked warblers, endangered  in Texas, breed in the juniper woods; green kingfishers dive-bomb the creek's bluegreen waters for small prey; wild turkeys secrete themselves in the brush. Bald cypress, sycamore, Carolina basswood, and dwarf palmetto line Honey Creek, which harbors ten native fish, two endemic to the Plateau. Spicebush, a plant endangered in the state, is also found on the ranch. Ongoing studies are revealing more treasures: Indian artifacts, geodes, and some 20 sink holes. With plans for hiring a resident manager, spring plant studies just starting, and fund-raising sights set at $3.5 million, Honey Creek Ranch ranks as one of the year's finest projects.  </t>
  </si>
  <si>
    <t>Accabonac Harbor</t>
  </si>
  <si>
    <t xml:space="preserve">The waters of Accabonac Harbor have long been a major nursery and spawning ground for the myriad fin- and shellfish species of Long Island. Because of this vital habitat, commercial fishermen harvest large quantities of bay scallops, soft-shell clams, quahogs (hard-shell clams), and some 32 finfish. Offshore areas, like the sedge flats and islands, are feeding grounds for osprey and endangered peregrine f ale on. Both bald eagles and harbor seals overwinter at Accabonac, and least terns ( endangered in New York) breed in the wetlands. Tallies for the area include 159 plants, which flourish in 8 distinct botanical zones, and 154 bird species. The Conservancy's endeavors to preserve Accabonac Harbor date back to 1967. By adding new parcels of land over the years, it has created a sanctuary encompassing much of Accabonac' s marsh-lined shore, the tidal wetlands, and all the sedge flats and islands within the harbor. In 1981 eight acres (five donated conservation easements and one gift of land) were secured for the 106-acre preserve. Four state-protected native plants occur on the tracts: cinnamon fern, marsh pink, bayberry, and butterflyweed. The South Fork/Shelter Island Chapter, which manages the preserve, plans to extend the assemblage and establish an educational center for marine and estuarine research.  </t>
  </si>
  <si>
    <t>Condor Canyon</t>
  </si>
  <si>
    <t xml:space="preserve">Isolated in its remote spring-fed meadow since the close of the Pleistocene, some 15,000 to 20,000 years ago, the Panaca Big Spring spinedace evolved into a distinct subspecies, the only one of its kind. But following the fish's discovery and identification in 1938, the waters of Big Spring were "cleaned out" and diverted, causing apparent extirpation of the species. Subsequent searches for the spinedace in nearby aquatic systems revealed other endemic desert fish, but not Lepidomeda mollispinis pratensis. In fall 1978 Cal Allen of Nevada's Division of Wildlife undertook an extensive hunt for the spinedace, hiking along a stream called Meadow Valley Wash. Well north of what may have been the prehistoric "intersection" of the Wash and Big Spring, Allen found his prize concealed between the steep, scenic embankments of Condor Canyon-a population of Lepidomeda thriving in a large pool at the base of a 20-foot waterfall. Forty acres recently purchased by the Conservancy lie at the head of Condor Canyon where a stretch of Meadow Valley Wash harbors not only the Panaca Big Spring spinedace but two other rare, endemic fish-a speckled dace and a desert sucker. The Western Regional Office has set a fund-raising goal of $14,000 for the project.  </t>
  </si>
  <si>
    <t xml:space="preserve">Cave Hollow, Addition, Adams Co. 45 acres downstream from preserve's deep cavern extending area to 75 acres; site for wintering federally endangered Indiana bats. Parcel will be transferred to the Cincinnati Museum of Natural History for inclusion in the Edge of Appalachia Preserve System. Chagrin River forest Preserve, Cuyahoga and Geauga Cos. (Gift of Mr. and Mrs. A. Dean Perry.) 59-acre tract enlarging preserve of beech maple forest and floodplain forest along river 207 acres. Transferred to the Village of Hunting Valley for management. Grand River Terraces, Ashtabula Co. (Gift of Dr. Thomas W. Mastin and Dr. William M. LeSuer.) 306 acres of hemlock swamp forest and mixed hardwoods along river; harbors 14 state listed plants. Transferred to the Cleveland Museum of Natural History for management. Hanging Prairie, Addition, Adams Co. 152-acre wooded, ravine-crossed parcel joining Hanging Prairie and Cave Hollow; harbors Allegheny packrat and green salamander, both endangered in the state. Will be managed by the Cincinnati Museum of Natural History and the Ohio Chapter. Pickerington Marsh, Addition, Franklin Co. 106 acres buffering existing 155-acre dedicated state nature preserve; rolling terrain of ponds and marshes, a waterfowl haven. Managed by the Franklin County Metro Park District.  </t>
  </si>
  <si>
    <t>Brule River</t>
  </si>
  <si>
    <t xml:space="preserve">Here along nine miles of wild and unspoiled shoreline in northern Wisconsin are 5,100 acres supporting nine major biotic communities, two of which are not only rare in the region, but unusual for their size: the site's virgin pine forest is one of Wisconsin's largest, and its undisturbed cedar swamp is, again, one of the most extensive in the state. Donations of conservation easements from 16 Wisconsin landowners are enabling the Conservancy to protect this area, the most ecologically diverse stretch in the Brule River's northern trek to Lake Superior. The area boasts a substantial portion of the river's critical headwaters; 260 plant species, including the tall white bog orchid (endangered in the state), bald eagles, nesting ospreys, and some 90 other bird species; and a renowned trout fishery. Through its Brule River Easement Program, the Conservancy's Wisconsin Chapter has already safeguarded 4,813 acres-95 percent of the targeted 5,100-acre project area. The protected acreage is composed of a string of private inholdings within the Brule River State Forest. To provide for long-term management and research, the Wisconsin Field Office has established an endowment fund. Its campaign goal is $35,000, to be raised by the summer of '82.  </t>
  </si>
  <si>
    <t>Crow Island State Game Area, Saginaw and Bay hos. 537-acre marshland on one of state's major . awk and eagle migration routes harboring American coots, mallards, blue-winged teals, great blue herons. Will be annexed to adjacent area managed by the Department of Natural Resources, Wildlife Division of Michigan.Grass Bay Preserve, Additions, Cheboygan Co. Two 7-acre parcels enlarging the botanical showcase on Lake Hyron to 95 acres; 250 vascular plants species, including 25 kinds of orchids. Managed by steward committee of the Michigan Chapter. Ivan MacArthur Project, Crawford Co. (Gift of inh:ldi cArth_ur._1) 100 acres forested with jack pine; inholding within Au Sable State Forest, which harbors endangered Kirtland's warbler. Will be transferred to state Department of Natural Reources for management. Skegemog Lake Natural Area, Addition, Kalkasha139-acre tract expanding state-protected wetland wildlife habitat to 3,259 acres; hosts a salamander and a turtle listed as rare in Michigan. To be conveyed to state's Department of Natural Resources for management. Lucia K Tower Nature Preserve, Addition. 5 acres of sand dunes and typical dune flora along Lake Michigan shoreline. Preserve, now 28 acres, contains a 7-acre gouge or "blowout" in frontage sand dune. Managed by the donor.</t>
  </si>
  <si>
    <t xml:space="preserve">Buford Mountain Preserve, Addition, Iron Co. 80- acre tract of oak-hickory forest with a diverse understory; extends sanctuary to 2,427 acres. Cooperatively managed by the Missouri Chapter and the state Department of Conservation. Cedar Creek, Addition, Callaway and Boone Ct· Two tracts totaling 189 acres acquired with U.S. Forest Service for inclusion in the Mar Twain National Forest. Onondaga Cave (Lester B. Dill) State Park, Crawd ford Co. 881 acres encompassing Onondaga an another large cave on the Meramec River; habita~ for endangered Indiana and gray bats. Manage by the Missouri Department of Natural Resources, Division of Parks and Historic Preservation. 0 sage Prairie Natural Area, Drywood P ram• e• Addition, Vernon Co. 267-acre rolling grassland harboring greater prairie chickens; extends Conse:~ vacancy-owned acreage to 1,125. Conveyed to Missouri Department of Conservation, which manages entire preserve and owns 352 acres. Osage is a unit in Ordway Prairie System. Wa~' Kon-Tah Prairie, Addition, St. Clair Rolling 80-acre parcel embracing 60 acres of ta grass prairie bringing preserve acreage to 718 harbors greater prairie chicken and upland sandpiper. Unit in Ordway Prairie System; leased to Missouri Department of Conservation for management.  </t>
  </si>
  <si>
    <t>Badger Gulch</t>
  </si>
  <si>
    <t xml:space="preserve">Today most of Washington's Columbia Basin is dominated by wheat fields and exotic cheatgrass. Yet over 100 years ago, when the first European settlers arrived, the 14-million-acre Basin was blanketed by a mixture of native bunchgrasses and shrubs -wild buckwheat and big sage, bluebunch wheatgrass, sand dropseed, needle-andthread grass, Sandberg's bluegrass, Idaho fescue, snowberry and wild rose .... In all, some 39 types of climax plant communities are thought to have flourished in the region. Few of these communities are now represented in an undisturbed condition; some may no longer exist. And the diverse array of wildlife that depended on this native vegetation has also dwindled. After four years of research and field surveys, the Washington Natural Heritage Program has identified the best known remaining samples of the Columbia Basin's original grasslands, a component of an ecosystem type (northwestern grasslands) that ranks on the Conservancy's list of national critical areas. Badger Gulch is one of these sites- 180 acres hosting four different native bunchgrass communities and an oak woodland with a seasonal creek. The land Is managed by the Washington Field Office.  </t>
  </si>
  <si>
    <t xml:space="preserve">Big Marsh, Kent Co. (Gift of Eldridge Johnson.) 171 acres of red maple and shrub swamp, freshwater ponds and tidal marsh; site for nesting birds, river otters. Conveyed to Echo Hill Outdoor School for management. Finzel Swamp, Addition, Garrett Co. 8 acres enlarging preserve to 315 acres. Swamp is a remnant Ice Age community; a unique northern bog in a southern latitude. Managed by Maryland Chapter. Hellen Creek Hemlock Preserve, Addition, Calvert Co. (Gift of Chandler S. Robbins and Jane Seymour Robbins.) 18 acres bringing preserved acreage to 40. Entire area supports disjunct stand of southernmost coastal occurrence of eastern hemlock. Managed by Maryland Chapter. Nanjemoy Creek, Addition, Charles Co. Upland forest harboring the largest great blue heron rookery in the Mid-Atlantic region; contains 768 nests. This 29-acre tract brings acreage to 289. Managed by the Maryland Chapter. Nassawango Creek, Additions, Worcester Co. 644 acres in 6 parcels (one supporting creek's largest, est bald cypress trees) extending preserve acreage to 1,263; primarily bald cypress-sweet gum swamp harboring orchids, river otters, pileated woodpeckers, minks, 18 species of warblers. Managed by Maryland Chapter.   </t>
  </si>
  <si>
    <t>Baldwin Lake, San Bernardino Co. 97 acres of "pavement plain," a jeopardized ecosystem supporting 14 rare and endangered plants in the state; top priority of California Natural Diversity Data Base' and California Critical Area,; Program. Managed by local volunteers with the assistance of the U.S. Forest Service. Desert Tortoi~e Preserve, Additions, Kern Co. Rich creosote scrub plant community sustaining high concentration of desert tortoises. Refuge contains 1,480 ,ll res, including these two 20 acre tracts. Managed by Desert Tortoise Preserve Committee. Emerson Wildlife Sanctuary, Addition, Riverside Co. (Gift of Mr. and Mrs. Harvey ~merson.) ~4- acre tract extending pro,;erve of undisturbed high desert chaparral to 114 acres. Managed by the California Field Office. Fairfield Osborn Preserve, Addition, Sonoma Co. (Gift of WILROTH.) 13 aaes significant for preserve's educational programs bringing protected acreage to 238; variety of native plant communities. Managed by preserve staff under direction of California Field Office. Ring Mountain Preserve, Marin Co. Conservation e~sement of 75 acres supporting rare native perennial grassland and unique geologic features. See page 11.</t>
  </si>
  <si>
    <t>Ring Mountain</t>
  </si>
  <si>
    <t xml:space="preserve">Surrounded by the sprawling housing developments of Marin County, Ring Mountain is the last tract of native California grassland on the Tiburon Peninsula of San Francisco's Bay region. Dominated by native bunchgrasses, the 400-acre ridge represents the area's landscape as it appeared before the first land grants were tendered in the early 1800's. What's more, Ring Mountain is dotted by uncommon serpentine outcroppings, whose soils produce several endemic plant species, including three listed as rare and endangered by California's Native Plant Society: Marin dwarf flax, Tiburon paintbrush, and Tiburon mariposa lily. The latter species occurs only on the mountain. Targeted for preservation by the California Critical Areas Program, Ring Mountain also boasts complex geologic features that have earned the site worldwide attention. In addition, a number of large boulders gracing the property display rare Indian petroglyphs-ancient designs carved in the stones. The Conservancy has secured a conservation easement on 75 acres, the first parcel in the projected 400-acre preserve. The land will be monitored by the California Field Office.  </t>
  </si>
  <si>
    <t xml:space="preserve">Barnett’s Woods, Montgomery Co. 40 acre ravine endowed with rare plants, caves, and streams; supports threatened Price's potato bean. Managed by Tennessee Chapter. Mill Creek Heronry, Davidson Co. (Gift of the. Cypress-Guttman Co.) 15 acres-including a 14- acre island-supporting second-known nesting locality in middle Tennessee for the black-crowned night heron. Has been conveyed _to Tennessee Conservation League for management. Powell River Preserve, Claibourne Co. 28 acres fronting on Powell River; harbors only known population in the southeastern U.S. of a rare ortive chid species; overstory dominated by white cedar. ·will be managed by the Tennessee Chapter. Sneed Road Cedar Glade, Williamson Co. (Gift of Mr. Jack Parker.) 1-acre prairie-like cedar glade; best remaining site for leafy prairie-clover, currently proposed for federal listing; other rare plants. Managed by the Tennessee Chapter. Summitville Mountain Spring, Coffee Co. 1 acre embracing a quarter-acre pond that harbors world's only population of barrens topminnows. Protected by a management agreement between owners-Mr. and Mrs. Joe R. Banks-the Ten- Resource Agency and the Conservancy.   </t>
  </si>
  <si>
    <t>Shell Oil Dune and Swale Prairie</t>
  </si>
  <si>
    <t xml:space="preserve">As glacial Lake Chicago, Lake Michigan's geographical predecessor, retreated several thousand years ago, it left behind many square miles of inland dunes and swales. A 49-acre remnant tract of this singular landscape has been a Conservancy protection priority since 1978. The site, which adjoins the Conservancy's Gibson Woods Preserve in Indiana, was donated in 1981 by the Shell Oil Company. It will be dedicated as a state nature preserve and is currently managed by the Indiana Chapter. Patterned by parallel beach ridges alternating with parallel sloughs, the Shell property fosters 250 different native vascular plants, some counted as uncommon In Indiana and the Midwest. The rare list includes cream wild indigo, golden sedge, paper birch, speckled alder, pin cherry, dune goldenrod, and several orchids: showy, tubercled, ragged fringed, twayblade, and snake mouth. Fauna considered rare in the region -Franklin's ground squirrel, Plains pocket gopher, Blandings turtle, red-shouldered hawk, American bittern, blue-winged teal, and yellow-bellied sapsucker-also inhabit the undisturbed prairie.  </t>
  </si>
  <si>
    <t>The Governor Tom McCall Preserve at Rowena, Addition, Wasco Co. 154 acres supporting a vernal pond, abundant wildflowers, and endangered plant species. Managed by the Oregon Field Office. Metolius River Preserve, Addition, Jefferson Co. (Gift of Erskine B. Wood.) 21 acres extending protected area to 30 acres and supporting the largest population of a plant species endemic to the state; buffered by clear spring-fed river and US Forest Service property. Managed by the Oregon Field Office. Sandy River Gorge, Addition, Multnomah Co. 19 acres extending preserve to 369 acres; supports Douglas fir and western red cedar and harbors osprey, elk, and river otters. Managed by the Oregon Field Office's Sandy River Gorge Committee Tualatin Wetlands 1.5 acres of interior valley fresh-water wetlands, portion of largest undisturbed wetland in country; habitat for locally rare species. Will be transferred to the Wetlands Conservancy ' Inc.</t>
  </si>
  <si>
    <t>Seminole Ranch</t>
  </si>
  <si>
    <t xml:space="preserve">Thousands of resident wading birds and migrants are familiar with the marshlands along Florida's St. John's River, where the Conservancy and the St. John's River Water Management District have jointly acquired 28 000 acres. Known as Seminole Ranch, the refu~e is a vast expanse of freshwater, brackish, and switch-grass marshland embracing 19 miles of the river channel and all or parts of eight lakes. The uplands support cabbage palm, hardwood hammocks, and pine flatwoods. Several stateprotected species find refuge at Seminole: osprey, wood stork, Florida sandhill crane, and rainwater killifish. Endangered bald eagles loaf and feed on the property; threatened alligators favor the river's freshwater floodplain. The St. John's River Water Management District will administer the water resources of Seminole Ranch, while a yet-to-be determined state agency will manage its ecological and wildlife treasures.  </t>
  </si>
  <si>
    <t>Mohegan Bluffs</t>
  </si>
  <si>
    <t xml:space="preserve">Providing a dramatic view of the Atlantic Ocean, Mohegan Bluffs is a chain of precipitous clay cliffs crowning the south side of Block Island, known as a mecca for birders in Rhode Island. During fall migrations, 240 species have been recorded on the isle, including endangered peregrine falcons. The island also is the only nesting site in. the state for marsh hawk, piping plover, American oystercatcher, and yellow crowned night heron. Two uncommon species iNhabit Mohegan Bluffs: northern blazing stars and nesting barn owls. Fringing the cliffs are treeless, shrubby moors, dominated by seaside rose and bayberry. A few wet depressions support sedges, rushes, and forbs. The property has been transfer. red to the state's Department of Environmental Management for administration. Meanwhile, the Conservancy is working to protect additional land on Block Island.  </t>
  </si>
  <si>
    <t xml:space="preserve">Bat Cave, Rutherford and Henderson os. 93-acre tract embracing all entrances to what may be the largest fissure gneiss-granite cave complex in the world; harbors 4 new or undescribed invertebrate species. Protected by a management agreement. East Flat Rock Bog, Henderson o. Sloping halfacre harboring bunched arrowhead, a federally endangered plant species endemic to the Carolinas. Protected by a management agreement between Conservancy and Southern Railway ompany. Nags Head Woods, Addition, Dare o. 6-acre parcel in forest's biological core bringing preserve acreage to 539; back barrier dunes where southern and northern plant species coexist, many al their geographic limits. Managed by a professional Conservancy land steward. Robeson Co. 23 acres of clay-basedCarolina Bay supporting an abundant population of endangered awned meadow-beauty. Will be managed by the North Carolina Nature Conservancy.  </t>
  </si>
  <si>
    <t xml:space="preserve">Conrad Prarie Chicken Preserve, Yuma Co. 240 acres of sandhill prairie courting groups for greater prairie chicken; also habitat for prairie dogs, pronghorn antelop, mule deer. Managed by Colorado Field Office. Mount Powell Ranch, Summit Co. Conservation easement of 3130 acres protecting gently sloping valley terraces and foothills, three perennial streams, and aspen lodgepole pine forests; includes elk and deer wintering range. Buffer to Eagle’s Nest Wilderness area. Snyder Riparian Bottomland, Morgon Co. 460 acres embracing a 20-mile corridor of Platte River wildlands; key resting area for migrating bald and golden eagles, sandhill cranes, Swainson’s hawks, great horned owls, great blue herons. Conveyed to state Division of Wildlife for management. </t>
  </si>
  <si>
    <t xml:space="preserve">Blackfoot River, Addition, Missoula Co. (Gift of Anne Morrow Lindbergh.) Conservation easement of 451 acres including 2 miles of the river's shoreline; habitat for golden and bald eagles. Blackfoot River Corridor Project now protects some 4,351 acres. Crown Butte, Cascade Co. 377-acre flat-topped dome rising from rolling plains and supporting one of state's few remaining native grasslands, prairie falcons, kestrels, great horned owls, Coop er's and marsh hawks. Managed by Big Sky Field Office. Pine Butte Swamp, Addition, Teton Co. 13 acres extending habitat for threatened plains grizzly bear, Rocky Mountain bighorn sheep, mule deer and elk to 9,088 acres. Managed by Big Sky Field Office.  </t>
  </si>
  <si>
    <t>Addition, Francis Beidler forest/Four Hole Swamp Addition Berkeley Co. (Gift of South Carolina Department of Corrections.) 5-acre conservation easement on Mims Lake Bluff; adds two new plant communities to the preserve and harbors severa plants threatened in the state. The 3,600-acre sanctuary is jointly owned by the Conservancy and the National Audubon Society, which manages it. Flat Creek Natural Area, Lancaster Co. 3 tracts totaling 192 acres, one containing thickest diabase dike in the Americas. Entire area supports 2 federally endangered plants and several state-protected plants. Portions will be transferred to South Carolina Wildlife and Marine Resources Department's Heritage Trust Program for management.</t>
  </si>
  <si>
    <t>Thompson Wetlands (also known as Weir’s Pond) Addition, Susquehanna Co. 72 acres bringing total preserve acreage to 232 , sphagnum bog surrounded by tamarack, balsam fir, black spruce; wildflowers, ferns, mosses. Managed by the preserve committee and the Eastern Pennsylvania Chapter. Woodbourne forest and Wildlife Sanctuary, Addition Susquehanna Co Parcel of 18 acres extending virgin forest preserve to 649 acres and further increasing watershed protection for the area. Preserve highlights: hemlock and northern woods forest, pond and floating sphagnum islands, 9 salamander species. Managed by a preserve committee and Eastern Pennsylvania Chapter.</t>
  </si>
  <si>
    <t>Barrow Ranch, Chambers Co. 12,679-acre coastal marsh grass ecosystem hosting waterfowl year round (250 species use the area); home to American alligator, and to transient peregrine falcon and bald eagle. Scheduled for transfer to U.S. Fish and Wildlife Service for inclusion in Anahuac National Wildlife Refuge. Honey Creek Ranch, Comal Co. 1,825 acres of juniper-oak savanna, one of America's least protected major ecosystems. See page 23. Marlin Prairie Falls Co. 40 acres of undulating "blackland prairie," characterized by little bluestem and Texas wintcrgrass. Will be managed by the Texas Chapter.</t>
  </si>
  <si>
    <t xml:space="preserve">Jackson Canyon Eagles Preserve, Addition, Patrona Co. (Gift of Bill Young.) ¼ undivided mterest in 22-acre tract bringing protected area to 6,922 acres; critical wintering grounds for endangered bald eagles; 1980 conservation easement of 7,000 acres protects much of the canyon. Harry C. Barrows Natural Corral, Addition, Park Co. (Gift of Gordon and Barbara Barrows.) Second 1/10 undivided interest in 393 acres encompassing grassland, aspen/ conifer forest, shrubland, riparian thicket, stream, lake; also benched limestone box canyon with cliffs up to 1,200 feet providing habitat for nesting raptors.  </t>
  </si>
  <si>
    <t>Camel's Hump forest Reserve, Additions, Washington Co. 3 remote inholdings totaling 315 acres; high elevation spruce-fir woodlands in Green Mountains. Transferred to Vermont Department of Forests, Parks, and Recreation, as was a nearby parcel of 315 acres donated by International Paper Co. in 1980. Lake Champlain, Chittendon Co. (Gift of Mr. and Mrs. Blake Lawrence and Shiela B. Lawrence.) Conservation casement of 26 acres protecting 1/J mile of undisturbed frontage on lake and a variety of wildflowers. Easement has been conveyed to Champlain Islands Trust, Inc.</t>
  </si>
  <si>
    <t xml:space="preserve">Pascagoula Hardwood Lands, Additio~, George Co. 810 acres of pine-hardwood forest with oxbow lakes and frontage on river bringing total preserve acreage to 35,810; charted for protec~ion under Rivers of the Deep South Program. Will be conveyed to Mississippi Wildlife Heritage Committee for management with the rest of preserve. Pearl River, Pearl River Co. 14,000 acres of mixed hardwood forest interlaced with streams, sloughs, and oxbow lakes acquired in concert with the U:5. fish and Wildlife Service and the State of Mississippi. See page 14.  </t>
  </si>
  <si>
    <t xml:space="preserve">Bon Secour National Wildlife Refuge, Addition, Baldwin Co. 157-acre tract extending habitat for endangered bald eagles and brown pelicans to 2,069 acres; also critical nesting and feeding site for birds of two flyways. Held for transfer to U.S. Fish and Wildlife Service or State of Alabama. Coffee Island, Mobile Co. (Gift of Dravo Corporation.) Actually 3 islands supporting 794 acres of dense tidal marsh; part of Conservancy's Rivers of the Deep South Program. Conveyed to Alabama Department of Conservation and Natural Resources for management.   </t>
  </si>
  <si>
    <t xml:space="preserve">As the News has frequently noted in recent years, the Conservancy advocates the protection of significant lands through alternatives to outright acquisition. Natural-area registry programs established by the Conservancy and cooperating agencies in Indiana and elsewhere--serve to notify landowners of outstanding ecological features on their properties. Through these and other programs, private, corporate, and public land holders have agreed to protect vital resources. The following areas were safeguarded in this fashion during 1981 through the Conservancy's efforts:  </t>
  </si>
  <si>
    <t>Ivy Creek Natural Area, Addition, Albemarle Co. 98-acre buffer featuring clear stream, large beech grove, and steep ravines; brings preserve acreage to 215. Has been conveyed to the City of Charlottesville and County of Albemarle. Short Hill, Loudoun Co. 370 acres encompassing summit outcrops, densely forested slopes, and frontage on Potomac River's south bank. Conveyed to National Park Service for inclusion in Harper's Ferry National Historical Park.</t>
  </si>
  <si>
    <t>Badger Gulch, Klickitat Co. 180 acres of native bunchgrass in Columbia Basin. See page 26. Davis Canyon, Okanogan Co. 135 acres supporting the largest known remnant of the bitterbrush/ Idaho fescue plant community type. Managed by Washington Field Office. Florence lake, Pierce Co. (Gift of Double Eagle Associates.) Conservation easement of 10.6 acres</t>
  </si>
  <si>
    <t>NORTH DAKOTA</t>
  </si>
  <si>
    <t xml:space="preserve">Cross Ranch, Oliver Co. 5,000 acres of midgrass and floodplain prairie, floodplain woodland; 8 miles of Missouri River; over 200 archeological sites. More than 6,400 individuals, mostly from North Dakota, joined corporations, businesses, ~nd foundations in contributing $1.5 million to protect the area. Will be managed by the North Dakota Field Office.  </t>
  </si>
  <si>
    <t xml:space="preserve">General Davis Cave, Greenbrier Co. (Gifts of George A. and Helen Aide, and John and Caroline B. Beury.) I-acre tract embracing both entrances to the cave and a conservation easement on the entire cavern system; harbors a salamander and a beetle known nowhere else on earth. Managed by West Virginia Field Office.  </t>
  </si>
  <si>
    <t>Overffow Bottoms, Addition, Ashley Co. 1,884 acres extending area to 4,011 acres; prime migratory bird habitat along lower Mississippi River, cooperatively acquired with U.S. Fish and Wildlife Service. Winthrop Rockefeller Foundation of Little Rock and State of Arkansas funded the project.</t>
  </si>
  <si>
    <t xml:space="preserve">Harris Neck National Wildlife Refuge, Addition, Liberty Co. On-third of an acre acquired cooperatively with the US Fish and Wildlife Service for inclusion in refuge; habitat for American Alligator and rookery for wading birds. Transferred to Fish and Wildlife Service. </t>
  </si>
  <si>
    <t>Gila Riparian Project, Grant Co. 4 tracts as well as a 70 acres conservation easement, protecting 196 acres of Southwest’s critically endangered riparian habitats. Manged by a New Mexico Chapter stewardship committee.</t>
  </si>
  <si>
    <t>Garland Pond, Carroll Co. (Gift of Richard W. Foster.) 64-acre conservation easement protecting undeveloped shoreline of pond; easement held by Lakes Region Conservation Trust, with the Conservancy as contingent successor.</t>
  </si>
  <si>
    <t>Cape May Meadows, Cape May Co. 180 acres of South Cap May Meadows, a critical resting and feeding site for birds migrating along the Atlantic flyway. See page 18.</t>
  </si>
  <si>
    <t xml:space="preserve">Condor Canyon Lincoln Co. 40 acres protecting stream that harbors desert fish once thought to be extinct. See page 16.  </t>
  </si>
  <si>
    <t>Mohegan Bluffs, 26 acres, contained a series of steep clay cliffs crowning the side of Block Island. See page 21.</t>
  </si>
  <si>
    <t>state work</t>
  </si>
  <si>
    <t>1980 annual report</t>
  </si>
  <si>
    <t xml:space="preserve">Alabama. BonSecour National Wildlife Refuge, Arizona. Canelo Hills Cienega, Addition, Baldwin Co. 615 acres with some 4 miles of Mobile Bay waterfront; critical nesting and feeding site for birds of two flyways, habitat for federally endangered bald eagle and brown pelican. Charted for transfer to U.S. Fish and Wildlife Service, as was 1,297-acre Ft. Morgan peninsula acquisition of 1978. Canelo Hills Cienega, Addition, Santa Cruz Co. 40-acre tract buffering lush marshland of existing 165-acre preserve. arkansas. Overflow Bottoms, Ashley Co. 2,127 acres of hardwood swamp along lower Mississippi food- way; prime migratory bird habitat. Loans from the state and the Winthrop Rockefeller Foundation fueled the project, which includes contract to purchase 4,297 acres adjacent and plans for establishing a new national wildlife refuge. Ozark National Forest, Stone Co. 440-acre inhold- ing fronting more than 3 miles of White River; harbors black bears, beavers, wild turkeys. Transferred to US. Forest Service. CALIFORNIA Cline Property, El Dorado Co. 6 acres of Douglas fir forest to be transferred to the U.S. Forest Service. Ewing Oak Preserve, Addition, San Diego Co. (Gift of Dr. Gifford Ewing.) 16-acre tract of southern interior oak woodland-an ecosystem targeted for protection by the California Critical Areas Program. Preserve, now 55 acres in area, managed by the Southern California Chapter. Fairheld Osborn Preserve, Addition, Sonoma Co. (Gift of WILROTH.) 6 acres on northern tip of existing 219-acre preserve enhances protection for vernal pool area. Managed by professional preserve staffunder direction of California Field Office. 1,522-acre California critical area containing examples of two rare ecosystems: California native grasslands and vernal pools. Lanphere-Christensen Dunes, Addition, Humboldt Co. 30-acre remnant stand of grand fir/sitka spruce/beach pine forest: a California critical area of rare coastal dunes. Now 213 acres, the preserve is managed by the California Field Ofice and Humboldt State University. Ida Haines Murphy Preserve/ Cold Creek Canyon, Addition, Los Angeles Co. Some 5 acres of hard chaparral country shielding existing 530-acre preserve in Santa Monica Mountains. To be transferred to California Department of Parks and Rec- creation. Santa Cruz Long-Toed Salamander Preserve, Santa Cruz Co. 8 acres acquired in two separate transactions protecting habitat for Ambystoma mac- rodactylum crocenm, a federally endangered amphibian endemic to this county. To be transferred to the California State Wildlife Conservation Board. Sespe Hot Springs, Ventura Co. (Gift of James M. Sharp, Helen S. Cline, Michael S. Marble, Tim D. Marble, Melinda G. Marble.) 320 acres of chaparral embracing unspoiled hot spring with unusual algal vegetation. To be conveyed to the U.S. Forest Service for administration within its recovery plan for the federally endangered California condor. South Fork of the Kern River, Kern Co. 600 acres of lush cottonwood-willow riparian forest, an ecosystem virtually obliterated in the state; more than 150 bird species, including state-endangered yellow-billed cuckoo. New preserve, a top priority of the California Critical Areas Program, is managed by a prófessional Conservancy land steward. CONNECTICUT Lord's Cove, Additions, Town of Lyme (10-acre gift of Valentine B. Chamberlain, Jr.; 3-acre gift of Leontine L. Harrower. ) 13 acres of estuarine tidal marsh expanding 139-acre existing preserve northward; habitat for white-tailed deer, muskrat, marsh hawk. Managed by Lord's Cove Preserve Stewardship Committee. Turtle Creek Wildlife Sanctuary, Addition, Towns of Essex and Old Saybrook (Gift of Mrs. Chester Bowles.) 1/13 undivided interest in 90- acre woodland and tidal wetland. Patricia Winter Woodland, Addition, Town of Salisbury (Gift of Dorothy R. Walker. ) 36-acre property occupying steep slopes and valley floor adjacent to existing 619-acre preserve (129 acres of which was protected in 1978 with the gift of an agricultural easment from the same donor. FLORIDA Choctawhatchee River, Walton Co. 2,760-acre ex- panse of floodplain forest and marshlands embracing entire delta of the Choctawhatchee River, an integral part of the Conservancy's Rivers of the Deep South Program. Fakahatchee Strand, Addition, Collier Co. (Gift of Douglas E. and Mary H. Layne.) 2.5-acre lot brings to 72.5 acres Conservancy-acquired land on 60,000-acre Fakahatchee Strand, which contains the world's only royal palm-bald cypress forest. The strand was subdivided into small parcels and is being repurchased for state protection. This is where the arid grasslands go green, willows and cottonwoods springing up along a stream that keeps its narrow valley lush. Here in the Upper Sonoran life zone-and lower Arizona, just southeast of Tucson- lies a spring-fed marshland (cienega in Span- ish), critical riparian habitat for a number of plant and animal species. Three of these are judged significant by the Arizona Natural Heritage Program: the banded rock rattle- snake, the Gila chub, and Spiranthes graminea, an orchid that occurs on only one other U.S. site. And there is more: evergreen oaks, manzita, fawning grounds for white-tailed deer, a wildlife list that runs from canyon treefrogs and Montezuma quail to coyotes and coatimundi. In 1980, more than a decade after establishing the preserve, the Conservancy acquired a 40-acre addition that holds the only unprotected spring upstream of O'Donnell Creek's relict aquatic habitat. The Arizona Chapter has mounted a campaign to raise funds for Canelo Hills. Its goal? Some $212,000 ($100,000 to cover costs of the new addition, $112,000 for a preserve endowment) and exemplary stewardship for this arid land gone green. Moya Sanctuary, Addition, Glades Co. (Gift of Dr. Frank Moya.) 20 acres increasing 40-acre preserve, habitat for state-threatened Florida sandhill crane and Audubon's caracara. Managed by the Florida Chapter in concert with Conservancy's nearby Floraglades Sanctuary. Katharine Ordway Preserve, Putnam Co. Conservancy assisted University of Florida in establishing new preserve on 6,145-acre property predominantly longleaf pine-turkey oak sandhills-acquired with funds from theestate of the late Miss Ordway; habitat for Sherman's. fox squirrel as well as federally endangered bald eagle and red-cockaded woodpecker. Conservancy holds easement on the land and leases adjacent 3,000-acre Carl S. Swisher preserve to the university for management. Ordway-Whittell Kissimmee Prairie, Okeechobee Co. 6,090 acres of open palmetto prairie-land, a jeopardized ecosystem: type; habitat for federally endangered bald eagle and federally threatened American alligator. Funds from Katharine Ord- way's estate contributed to this cooperative project with the National Audubon Society, which manages the preserve. GEORGIA Amicalola Creek, Dawson Co. Conservancy-assist- ed state purchase of 4,716-acre woodland embracing 13 miles of the creek, rich in sport fishes; occurrences of federally endangered Indiana bat, bald eagle, and red-cockaded woodpecker. Georgia Department of Natural Resources will manage. Banks Lake, Lanier Co. 3,540 acres comprising largest freshwater lake-swamp complex on coastal plains of Georgia; lake and wooded wetlands host federally protected American alligator as well as great blue heron, wood ibis, American egret, anhinga, and a variety of wintering waterfowl. The Georgia Heritage Trust site is leased to U.S. Fish and Wildlife Service. Cohutta National Fish Hatchery, Whitfheld Co. 4 acres of abandoned cropland adjoining key fish hatchery. Conveyed to U.S. Fish and Wildlife Service for management by its Fisheries Section. Lula Lake and Falls Nature Trail, Walker Co. (Gift of Southern Railway System.) 134-acre abandoned rail right-of-way running up east side of Lookout Mountain and switching back along summit-overlooking scenic lake and falls-to historic coal-mine site. Conveyed to Walker County. Ogeechee River Natural Area, Chatham and Bryan Cos. (Gift of International Paper Company.) 4,135 acres fronting 3 miles of the river. 100 acres will be conveyed to Chatham County for administration as a county park. HAWAII Kipahulu Valley, Addition, Island of Maui. 123- acre verdant, sloping pastureland on east lip of Lower Kipahulu Valley; protects portion of Pua'alu'u Stream, habitat for rare fish species, and buffers pristine Upper Kipahulu Valley, 3,718 acres of which Conservancy donated to Haleakala National Park in 1969. Management by Conservancy in cooperation with National Park Service and local citizens. IDAHO Big Bar Ranch, Adams Co. 302-acre inholding in Wallowa-Whitman National Forest, acquired for transfer to U.S. Forest Service; encompasses part of a reservoir and grasslands containing climax wheat- grass association; raptors include ferruginous hawks and federally endangered bald eagles. Incorporated in Hell's Canyon National Recreation Area. Silver Creek, Addition, Blaine Co. 800-acre Stalker Creek addition to 479-acre preserve contains one of Silver Creek's three major tributaries, enhancing protection for exceptionally rich spring-creek ecosystem and trout fishery; habitat for sandhill cranes and a variety of raptors. Managed by the Silver Creek Preserve Committee and a resident land steward. ILLINOIS Batavia Path, Kane Co. Mile-long stretch of abandoned railroad right-of-way with native prairie flora; 4-acre strip purchased with funds from a local foundation and transferred to City of Batavia for management as nature path. Billsbach Lake, Marshall Co. A gift of 1,000 acres of bottonmland along the Illinois River and portions of twoblack water lakes-Billsbach and Weis; habitat for wintering bald eagles and numerous water- fowl species. To be conveyed to U.S. Fish and Wildlife Service for management within the Cameron unit of Chautaqua National Wildlife Refuge. Margery C. Carlson Nature Preserve, Addition, LaSalle Co. (Gift of Marquette Cement Company, a division of Gulf and Western Industries, Inc.) 17-acre bluff above Vermillion River completes preserve assemblage, now 267 acres all told. Cave Creek Hill Prairie, Johnson Co. 25-acre limestone glade with upland woods bearing state- threatened blue sage and numerous other plants. Managed by the Illinois Chapter, which has a $21,000 fundraising goal for the project. Coleman Lake, Putnam Co. (Gift of Mr. and Mrs. Gaylord Donnelley.) 260-acre wetland complex on east bank of Illinois River; used by migratory waterfowl. To be conveyed to Illinois Department of Conservation. Jepson Prairie You might spot concentric rings of showy spring fowers--a bright design in the muted California grasslandand think: a garden! But these are vernal pools, floored with im- pervious clay that lets them fill with water in winter and slowly dry out in spring, leaving circles of lowers behind as they recede. Jepson, also known as Dozier Vernal Pools Preserve, is a project of the California Critical Areas Program. Its 1,522 acres support two rare ecosystems: California native grass- lands and vernal pools. Among its uncommon plant species are solano grass (Orcuttia mucronata), federally listed as endangered, colusa grass, and Greene's legenre (both nominees for federal protection at one time). The California Field Ofice is currently raising funds for this new preserve near San Francisco, with a dollar target of one million. Grundstrom Woods, McHenry Co. (Gift of Gus- tav Grundstrom.) 20-acre tract of mixed northern and southern hardwoods with temporary pond fostering reed canary grass and highbush cranberry. Charted for transfer to McHenry County Conservation District for managenment as a natural area. Shoop Prairie, Tazewell Co. 20 acres of prairie topping a gravel terrace above the Illinois River Valley; site of only state occurrence of Tennessee Marissa Woods, St. Clair Co. 25-acre southern latwood forest with relatively undisturbed natural milkvetch plants. To be dedicated a state nature preserve and managed by Ilinois Department of Conservation. Stemler Cave Woods, St. Clair Co. 150-acre tract of upland woods, nearly a third of which is essentially undisturbed; contains state's only protected sinkhole ponds. Transferred to Illinois Department of Natural Resources. INDIANA Crooked Lake, Addition, Whitley Co. 5-acre wet-land addition connecting Little Crooked Lake to southern tip of 9l-acre dedicated state nature preserve, acquired in 1977 by the Conservancy. Transferred to Indiana Department of Natural Resources. Fox Island, Additions, Allen Co. Three tracts totaling 99 acres (including 9-acre gift from Sam W. Fletcher, William Moser, and Floyd B. Kelsey) extend state's most visited nature preserve noted for its forested sand dune. Transferred to Allen County Parks and Recreation Board, as were two earlier Conservancy acquisitions here. Gibson Woods, Lake Co. 130-acre remnant of unusual ridge and swale communities; rare plants include large yellow lady's-slipper and tubercled orchids. Provides habitat for Franklin's ground squirrel, an Indiana Heritage Program "'species of concern." To be conveyed to Lake County for use as a dedicated nature preserve. George Harrison Hoke Memorial Woods, Knox Co. (Gift of Georgia W. Yocum and French Hoke Willis.) 60 acres of upland forest along intermittent stream; supports old white oaks and hickories -locally rare. Transferred to Wildlife Habitat Trust Program of Indiana Department of Natural resources James Lake Wetland, Kosciusko Co. 58 acres of marsh and swamp; breeding, nesting, feeding grounds for waterfowl, habitat for fur-bearers, reptiles, amphibians. Conveyed to Muncie YMCA for management within Camp Crosley's environmental education program. communities. To be transferred to Illinois Department of Conservation and managed as a state nature preserve. Tiger Creek. A six-acre addition to a 2,881-acre pre- serve may not seem worth the shouting, unless that six-acre addition lies a stone's throw from the preserve's unspoiled watercourse. In its passage through swamp woods and sandhills, central Florida's clear, wild Tiger Creek comes within 75 feet of a parcel that suddenly appeared on the market in 1980. Through prompt purchase of the property, the Conservancy averted development and demonstrated once again a commitment to the vigilant stewardship of its established preserves. Given continuing support to cover future acquisitions here, the Florida Chapter will extend protection along the stream as significant tracts become available. Kieweg Woods, Addition, Vigo Co. (Gift of Mr. and Mrs. HomerKieweg. ) 13-acres of woodland dominated by old maples. Along with 18-acre 1978 gift from same donors, area is used for research by Indiana State University students and faculty. Knobstone Trail, Addition, Washington Co. (Gift of Ferdinand Furniture Company Robert Menke, President. ) 10 acres within upper reaches of Herron Hollow extend existing 75-mile ridge- top trail. To be conveyed to Indiana Department of Natural Resources for administration by its Division of Forestry (as were a 1,051-acre and a 20- acre parcel acquired here by the Conservancy in 1978). Merry Lea Environmental Center, Noble and Whitley Cos. (Gift of Lee and Mary Jane Rieth and the Merry Lea Nature and Religious Foundation.) 195 acres of upland with some buildings; bufferland for Merry Lea Nature Preserve. Transferred to Goshen College for use in a major international environmental program. Merry Lea Nature Preserve, Noble and Whitley Cos. (Gift of Lee and Mary Jane Rieth and the Merry Lea Nature and Religious Foundation.) 307- acre dedicated state nature preserve embracing lakes, lowland woods, calcareous meadows, and several disappearing wetland community types. Transferred to Goshen College for management. Spicer Lake, Addition, St. Joseph Co. Non-adjacent 50-acre addition to 40-acre Spicer Lake State Nature Preserve, protected by the Conservancy in 1978; young swamp forest and shrub swamp hosting numerous birds. Transferred to St. Joseph County Park and Recreation Department. Charles &amp; AnnaRoggman Boreal Slopes If you put your hand on the ground here, you can feel the cold. A labyrinth of cave cracks may underlie this steep limestone slope in lowa-a subterranean cooling system sustaining northern plant species beyond their normal range. Among these are dwarf scour ing-rush, twinflower, bunchberry, and lime stone oak fern: all of them endangered in the state. But even more significant is the 20- acre tract's healthy stand of northern wild monkshood (Aconitum noveboracense), federally listed as an endangered plant species. Its entire world population is confined to the "driftless area" of Iowa/Wisconsin, two counties in Ohio, and New York's Catskills. Terrestrial ecologist Bob Read has confirmed occurrences of the species on 17 sites in preparing his draft recovery plan for the U.S. Fish and Wildlife Service. He ranked the Roggman property's population among the seven largest. Thanks to land donors Arnold D. Roggman, Laverne E. Roggman, and Bernadine Fiete, the Iowa Chapter will be making sure the plants are there for all the counts to come. Iowa. Charles and Anna Roggman Boreal Slopes, Clayton Co.  20 acres embracing steep north-facing limestone slope where rare Aora flourishes, including federally endangered northern wild monkshood (Aconitum novebora cense). </t>
  </si>
  <si>
    <t>a national perspective from the 80s</t>
  </si>
  <si>
    <t>An analogy that aptly describes The Nature Conservancy's achievements during 1980 is that of a pebble tossed into the center of a pond. The effect of the action takes awhile to be felt, but in time the ripples will touch every stretch of the pond's shoreline. For the Conservancy, this "ripple effect" is an indication that the organization is reaching maturity, that its efforts and methods are linking together nationwide to attain a common objective: the preservation of natural diversity. 1980 saw the Conservancy come together--with the use of exciting new protection tools, the development of national as well as state preservation priorities, the launching of major programs to safeguard "national critical areas" and the bottom- lands of the Deep South. This unifying of efforts couldn't have been timelier, for the coming decade may well offer our last opportunity to protect what is left of America's ecological heritage before it is irrevocably lost. Identification By using a statewide approach to collecting and classifying information on jeopardized species and ecosystem types, the natural heritage programs cooperative efforts between state governments and the Conservancy-identify habitats and natural systems warranting protection. State governments and private sector interests can act on heritage information before these resources are further imperiled. In 1980 the Conservancy established new heritage programs in Michigan and North Dakota, bringing the total number to 23. By the end of the year, negotiations for two more programs were underway in South Dakota and Iowa. Meanwhile, the organization transferred, as planned, heritage programs in Arkansas, Rhode Island, and Minnesota to the governments of these states for management. By the end of 1980, the Maryland Natural Heritage Program--established in 1979 as a model to improve the effectiveness of all heritage programs had developed more efficient methods for computerizing and using ecological information. What this means for a rare plant community, an endangered bald eagle habitat, a freshwater marsh, or an old growth forest is a better chance for protection. Specific results from other heritage programs during 1980 are equally heartening. The Massachusetts program, for example, brought about an arrangement with the state's Department of Environmental Management to protect a tract of land supporting a rare plant: the Nantucket shadbush, native to the island of Nantucket. The plant had been identifed by heritage program staff members. On the West Coast, the Washington Natural Heritage Program hit upon another new protection method. After locating several unusual examples of plant communities and special habitats on state land trusts, the program coordinator discovered that the Washington Department of Natural Resources could, in effect, trade certain other state- owned properties for these natural areas, thereby withdrawing some of the high priority sites from profit-oriented management. By June 1980, the department had begun "trading" surplus administrative sites having the same appraised value as the natural lands. Consequently, areas harboring some of Washington's rarest species and plant communities are no longer threatened by development. Meanwhile, researchers working on the Wyo- ming Program located two plant species never before documented in the state. The California Natural Diversity Data Base, a heritage program established in 1979, is working with the California Native Plant Society to evaluate the Society's ex- tensive collection of rare-plant data, an arrangement that will enhance the ability of both groups to preserve the state's native flora. The successful state natural heritage programs, combined with Conservancy state offices and state conservation agencies, now constitute a far-reaching conservation "network'" in each state. On a grander level: the success of the heritage programs, state by state, in identifying those natural elements and eco-systems most worthy of protection has prompted the Conservancy to undertake the same thing on a national scale. to landowners who agree to protect certain natural features. The owners must also notify the Conservancy should they ever decide to sell the property or cancel the agreement. By year's end, we had registered 67 tracts of land in the state. About 70 percent of all property owners interviewed agreed to Protection register. In response to a request from the Goodhill Foundation in early 1980, the Conservancy completed a nationwide assessment of threatened ecosystems and then developed a national priority list of critical areas. These efforts were rewarded by a challenge grant from the Goodhill trustees of $10 million over the next three years, provided the Conservancy can raise $20 million more to match the foundation's two-to-one challenge for the National Though they are not new protection tools, conservation easements have played an increasingly important role in the conservancy's conservation efforts. Landowners who donate or sell an easement are basically relinquishing some of the rights to develop their property, while not transferring ownership. Thanks to passage of the federal Tax Treatment Extension Act of 1980, conservation easements can continue to be made in perpetuity, and a landowner can now donate property for conservation purposes while retaining subsurface oil, gas, and mineral rights. At the same time, the legislation affords the donor a tax deduction. Critical Areas Conservation Program. Late in the year, the Conservancy had the opportunity to act on behalf of one critical ecosystem from its national list--the bottomland hardwood forests remaining along six rivers of the Gulf States. The Rivers of the Deep South Program was set in motion by a $15 million grant from the Richard King Mellon Foundation to the conservancy's Land Preservation Fund, with the request that we match the donation with an additional $15 million in new capital funds. Financial support during the year for protecting natural diversity has never been greater. Beyond the $25 million pledged by the Goodhill and Rich- ard King Mellon Foundations, foundation grants totaled more than $23 million. The Land Preservation Fund, inaugurated in 1977 to increase our revolving fund capacity, increased by 9.3 percent during 1980. At year's end, its balance was $25,431,835-more than 25 percent in excess of its original 1980 goal. Growing support from the business world was reflected in the addition of 64 new corporate associates, giving us a total of 308. In an effort to increase the organization's financial base, in late 1980 the Conservancy's Board of Governors authorized a two-year pilot venture to secure trade lands. The purpose of the experiment is to encourage the donation of properties-either buildings or land having no ecological value--that can be sold, with the proceeds used to identify, protect, and manage critical natural areas. Ray M. Culter, who has been the director of the Conservancy's Stewardship Program for the past eight years, was named director of trade lands. Former-president Patrick F. Noonan has been retained as a consultant to work on the new effort for the next two Yet a third major program was launched during 1980: the California Critical Areas Program. With a fund-raising goal of SŠ15 million, the program was established to preserve representative examples of the 11 California ecosystems now on the verge of disappearing. In acquiring natural lands during the past year, The Nature Conservancy exceeded its goal, ending 1980 with a "saved" list of 204 projects. More significantly, 80 percent of these areas have top eco- logical quality ratings (as compared to 69 percent in 1979). Lands saved during the year encompass 143,422 acres with a fair market value of over $64 million, while the actual cost was approximately $46 million. Total acreage protected since 1953 amounted to 1,768,940 by year's end. Outright acquisition of natural areas is by no means the Conservancy's only means of safeguarding critical lands. Our protection approach is now as diversified as the wilderness we preserve. By the end of 1980, all of our protection tools-land- owner notification, natural area registration, designation, dedication, as well as negotiations of leases, management agreements, rights of first refusal, and conservation easements (all described in the Sept./ years. Always the Conservang's "backbone," membership rose in 1980 by 37 percent, giving us a total of 98,910 members. Over 40,000 new members were recruited during the year, and close to 80 per- cent of the Conservancy's existing membership was retained. Oct. 1980 News)-were in use nationwide. In Indiana, with funding from the Lilly Endow- ment, the Conservancy has successfully designed a registry program that awards an engraved plaque During 1980 news of the organization reached members and nonmembers through articles in the New York Times, the Washington Post, Washington Star, and the Atlanta Constitution, as well as newspapers in cities from Bangor, Maine, to Lin- coln, Nebraska, to Spokane, Washington. The Nature Conservancy was featured on WTBS-TV in Atlanta, and the program was beamed via satellite to cable stations acrOss the nation. Three films about major Conservancy projectsthe Virginia Coast Reserve, Santa Cruz Island, and the Snake River Birds of Prey Natural Area in ldaho-were shown throughout the country, while television public service announcements on the organization ran in a number of cities. Our volunteer advertising agency, Young &amp; Rubicam, created a Conservancy ad that appeared in Time and other national and regional magazines. Increased public exposure, membership growth. greater financial support, more natural lands saved... it all leads to needed expansion of the organization itself. During 1980, The Nature Conservancy opened three new offices: Great Plains, Montana/Wyoming, and New York -bringing its total of state and field offices to 37. Chapters number 35 in 29 states. Our International Program, now headquartered in Leesburg, Virginia, established formal relationships with several Latin American conservation organizations and worked to develop natural heritage programs in selected countries. The Conservancy also contracted with the International Union for Conservation of Nature and Natural Resources (IUCN) to help develop the monitoring program for the IUCN's Commission on National Parks and Protected Areas and to establish a natural area data base for the Union in England. In addition, the Hawaiian Endangered Forest Bird Program was undertaken as part of the National Critical Areas Conservation Program. Stewardship At a time when stewardship of our natural resources is more crucial than ever before, the Conservancy was not only concerned with the long- term protection of its own preserves during 1980, but also with areas it has transferred over the years to other agencies for care and management. For the first time, our stewardship department conducted a "monitoring study" to determine if protection obligations to those lands are being met. The results of the study show that most areas transferred to other organizations for management are being adequately maintained. In addition, of the 79 properties with top ecological ratings, none showed evidence that deed restrictions had been violated. During the year the department also initiated the "stewardship study"-an analysis of Conservancy-owned sanctuaries to ascertain the strengths and weaknesses of our preserve stewardship programs, and to obtain better information on the actual cost of managing these lands. While most Conservancy preserves are still cared for by more than 4,000 dedicated volunteer land stewards, the number of sanctuaries managed by professional staffs climbed from 24 to 35 in 1980. Furthermore, we created 73 new preserves during the year and transferred 111 properties to government agencies or other conservation groups for management and protection. By year's end the number of Conservancy-owned sanctuaries totaled 700, encompassing 505,227 acres--the most extensive private refuge system in the country. Financial support during 1980 for stewardship programs reached an all-time high. The Goodhill Foundation donated $350,000: prairie protection received $100,000, and $250,000 went to the 13-island Virginia Coast Reserve (VCR). The $250,000 was used to establish a 3-to-1 challenge grant to stimulate contributions to the VCR Island Protection Fund. With the help of large grants from the Union Camp Corporation ($50,000) and the Philip Morris Company ($45,000 ), the Conservancy raised an additional $300,000; $450,000 must still be raised to meet the challenge. Established in 1973, the Rodney Johnson Stewardship Endowment is used by regional, state, and chapter offices and by preserve stewardship committees for research and preserve management. The importance of the fund was emphasized in 1980 when the Conservancy's Board of Governors increased the $350,000 endowment by $200,000. On the Brink For The Nature Conservancy, the first year of the crucial '80's decade was one of intense excitement and fulfillment-seeing the initiation of programs we have long strived toward, acquiring the first funds to operate these programs, knowing that our efforts across the country are linking and working together. Even more important was our achievement of a national perspective: our commitment to preserve natural diversity on a national scale. In the past, the Conservancy sought to protect natural areas on a site-by-site basis, then increasingly state-by-state. Today, we can also preserve lands identified as having national significance through a variety of methods. We owe our successes to the support of members, business, government, and generous donors-the constituency for land conservation. Thanks to them, thanks to you, we have been able to amplify and unify our efforts. From the bottomland hardwoods of the Deep South and the mid-Atlantic maritime forests to the freshwater marshes and vernal pools of California, from the midwestern and northwestern grasslands to the riparian habitats of the Southwest, the ripples in the pond are reaching the shoreline.</t>
  </si>
  <si>
    <t xml:space="preserve">MAINE Appalachian Trail, PiscataquisCo. (Gift of International Paper Company.) 1,216 spruce-forested acres encompassing six miles of Appalachian Trail along Barren Mountain's ridgeline. Conveyed to state for management by its Bureau of Parks and Recreation with assistance from Maine Appalach ian Trail Club. Bald Head, Sagadahoc Co. (Gift of Julian M. and Leila F. Sobin.) 296 acres of forested headland at confluence of Back and Kennebec Rivers, near their mouths in the Atlantic; contains saltmarsh habitat for waterfowl and fish ) A final 3/5 undivided interest in 12 acres of rocky Atlantic shoreline; resting site for migratory arctic birds. 20-acre preserve managed by Maine Audubon Society. Cross Island Archipelago, Washington Co. (Gift of Mr. and Mrs. Thomas D. Cabot.) 1,355 acres on seven islands in Machias Bay, including several Maine critical areas; nesting razorbill auks (nearly half the U.S. population), roosting bald eagles; one of few island habitats for black bears in the East. Conveyed to U.S. Fish and Wildlife Service for management within Moosehorn National Wildlife Refuge. Great Wass Island, Washington Co. (Gift of Beatrice G. Helliwell. ) 38 acres of rocky shore and sandy beach in northern portion of large, diverse coastal island. (Conservancy's 1,656-acre Great Wass Island Preserve occupies most of the southern half.) Parcel to be transferred to the Town of Beals for management as a public park. Long Island, Washington Co. (Gift of Robert L. Rimoldi. ) 5 acres at northern tip of forested island in Town of Lubec; supports active bald eagle roosting sites. Managed by the Maine Chapter, along with the island's remaining 130 acres, which it ported sightings of federally endangered shortnose sturgeon.) Managed by the Maine Chapter. Upper Goose Island, Cumberland Co. (Gifts of Dickinson R. and Katrina Leeb Debevoise; C. Frederick and Mary R. Kaufholz. ) Through donation of 96 acres (44-acre Debevoise and 52-acre Kaufholz tracts) and conservation easements on additional 14, the entire Casco Bay island gains Conservancy protection. This registered Maine critical area, which contains one of New England's largest great blue heron rookeries, will be managed by the Maine Chapter. MARYLAND Nassawango Creek, Additions, Worcester Co. (Includes gifts of E. S. Adkins and Company and Frank M. Ewing.) Three tracts totaling 465 acres, primarily bald cypress-sweetgum swamp along Pocomoke River tributary on Maryland's Eastern Shore. See left. Sullivan's Cove, Anne Arundel Co. 14 acres of upland woods, hillside bog, brackish marsh along the Severn River west of Chesapeake Bay; used by migrating waterfowl as well as federally endangered bald eagles and divers wading birds. Conveyed to Anne Arundel County Department of Recreation and Parks. MASSACHUSETTS Black Pond, Addition, Plymouth Co. 11l acres extending 55-acre existing preserve noted for its At 16 A great bald cypress wilderness prospered on Maryland's eastern shore in pre-settlement days. Hard to imagine? Not at Nassawango Creek, where dark, slow-moving waters still trace a channel among ancient trees. This swamp forest spreads out from the creek banks, which seem to vanish where the course narrows and blends into bog. There are orchids here and river otters, lying squirrels, gray foxes, pileated woodpeckers, 15 species of warblers. The Conservancy owns a piece of Nassa wango's living history: some 660 acres including 465 acquired in 1980. Thanks go to land donors Frank M. Ewing and E. S. Ad kins and Company, as well as the more than 630 contributors (individuals, clubs, corporations, and foundations) who gave a total of $387,000 for the project during the course of the year. Since the Maryland Chapter has its sights set on a completed preserve assemblage embracing 3,500 acres along 15 miles of Nassawango Creek, $213,000 more must be raised: a small price to pay for a corridor of wildness to summon the explorer in each of us. Black Pond. More than 40 years ago, the late "Cap'n Bill" Vinal-naturalist, educator, and life-long resident of Norwell, Massachusetts-started planning for the future of Black Pond: an Atlantic white cedar bog near his home. Vinal's enthusiasm catalyzed an unflagging local conservation effort. The Conservancy's Black Pond Preserve, established in 1962, is its result. At the heart of the bog is a kettle-hole pond, formed by glaciers and transformed by rainfall. Sphagnum moss creates a quaking mat across its surface, a platform for water willows, sedges, cranberry, cotton grass, insectivorous pitcher plants and sundews, heaths like Cassandra and Andromeda, three species of orchids. In 1980, the Conservancy purchased 11 acres adjacent to the 55-acre preserve, a tract strategically located just south of the bog's feeder swamp, where the Town of Norwell is seeking to acquire and protect land of unknown ownership. Recently enhanced with a boardwalk to safe guard its fragile bog community, Black Pond has been leased to Massachusetts Audubon Society for program purposes. It is today the educational and scientific resource William Vinal and other conservationists envisioned four dec ades ago. Under the watchful eyes of the Conservancy's local committee, which has plans to expand the preserve with further critical additions, it's well set for the decades ahead. the Conservancy purchased 11 acres adjacent to the 55-acre preserve, a tract strategically located just south of the bog's feeder swamp, where the Town of Norwell is seeking to acquire and protect land of unknown ownership. Gardner Property, Norfolk Co. (Gift of Mrs. Division. George P. Gardner.) Parcels totaling 5.5 acres of field and woodland with indigenous grasses and large hardwood species; land lies adjacent to Frederick Law Olmsted National Historic Site. To be conveyed to Brookline Conservation Land Trust. MICHIGAN Ford Eagle Preserve, Marquette Co. 67-acre lake shore property bearing active bald eagle nest; managed by the Conservancy for protection of eagles through voluntary protection agreement with tract owner, Ford Motor Company's Mining Properties Grass Bay Preserve, Cheboygan Co. 81-acre botanical showcase on Lake Huron near the Straits: 250 vascular plant species, including 25 kinds of orchids. Managed by stewardship committee of the Michigan Chapter. Nordhouse Dunes, Mason Co. 598-1cre stretch of shoreline (nearly 9,000 feet on Lake Michigan. Upper Chagrin, Addition, Geauga Co. 30-acre wooded bluff overlooking Chagrin River brings beech-maple forest preserve to 151 acres; funds for purchase donated by Mr. and Mrs. R. Preston Nash, Jr. Managed by local volunteer stewardship committee with assistance from Ohio Field Office. Lower Table Rock, Addition, Jackson Co. Conservation easement protecting 900-acre dry, grassy valley tract enlarges 750-acre mesa preserve. Managed by preserve committee and the Oregon Field Office. Multorpor Fen, Clackamas Co. 80-acre undisturbed fen-pond complex at base of Mt. Hood; supports sitka sedge community, sphagnum patches, state's only non-coastal occurrence of native cranberry, abundance of beavers. Managed by professional land steward, who is raising funds for a $30,000 preserve endowment. Walden II, Lake Co. Conservation easement protecting 58 acres of beech-maple woods and old fields above Grand River. OREGON Bear Valley Eagles, Addition, Klamath Co. 41 acres of ponderosa pine, western juniper, and manzanita extends protection for densest bald eagle wintering population in continental U.S.; Conservancy acquisitions in area now total 1,115 acres, 718 of which have been transferred to the U.S. Fish and Wildlife Service for inclusion in Bear Valley Eagle National Wildlife Refuge. Katharine Ordway Sycan Marsh Preserve, Lake and Klamath Cos. 23,605 acres purchased with grant money from the estate of the late Katharine Ordway: wet meadow, pine forest, and freshwater marsh with major nesting grounds for greater sand-hill cranes. Notable features are 2,000-acre tule. (bulrush ) marsh and 1,000-acre tufted hairgrass community-both major ecosystem elements. Managed by the Oregon Field Office. Vee Pasture, Klamath Co. 240-acre tract on high plateau comprising creek canyon and mosaic of three non-forested grassland communities. Ac- quired in cooperation with U.S. Forest Service, to which it will be transferred for administration as a federal research natural area. PENNSYLVANIA Lacawac Sanctuary, Addition, Wayne Co. A lease bestows voluntary protection upon 97 acres contiguous to 391-acre preserve noted for its unsullied glacial lake. Managed by Lacawac Sanctuary Committee and Eastern Pennsylvania Chapter. Mashomack At the edge of America's biggest megalopolis, this green peninsula still hosts ibises and hummingbirds, muskrats and foxes, harbor seals and terrapins. If you fly over the forked tail of Long Island on a clear day, you can see Mashomack-2,100 acres of oak woodlands, marshes, freshwater ponds, interlacing tidal creeks--edged in white by ten miles of coastline. All of this on Shelter Island, just 100 miles from New York City. Along with neighboring Gardiners Island, the Mashomack area supports one of the East Coast's largest concentrations of nesting osprey. Its woods and wetlands harbor several rare plants-a beach-loving smartweed, native orchids, lichens, a variety of ferns and clubmosses among them. The preserve was established in 1980 after a series of complex and unconventional negotiations involving acquisition of the owning company (in a $10.6-million stock transaction), a $3-million Goodhill Foundation matching grant, $2 million in interim funding from the Richard King Mellon Foundation, gifts from 1,700 other donors, and the resale of assets included in the original stock package. With a resident manager in place, a master plan in progress, scientific research in the works, and an endowment fund increasing ($500,000 has yet to be raised), Mashonmack ranks among the Conservancy's most successful projects to date. Peachtree Rock. These South Carolina sandhills, wooded with pines and turkey oaks, have been a lot-- from ancient Indian gatherings to moonshine making. Fossil-rich sandstone outcrops pose where erosion failed against resistant rock: remnants of the , when this land was part of an intertidal basin. The most impressive of these outcrops, an imposing 20-foot- high wedge set on its end, gives the new preserve its name. Some local people say a peach tree used to grow on top, others that the rock's been dubbed "Peachtree" for its shape. The extraordinary is to be expected here. Among the surprises are evergreen shrub bogs, seepage slopes of sand myrtle, and a spring-fed waterfall that cascades into a clear pool. The falls are an anomaly in sandhill country, as is the area's overall mix of vegetation. For example, swamp tupelo grows here in proximity to species such as Ceratiola ericoides (locally known as rosemary), a plant requiring very dry conditions. And there are orange-fringed and rose pogonia orchids, numerous ferns, and an uncommon woody goldenrod. A priority site of the South Carolina Heritage Trust Program, the 306-acre preserve was sold to the Conservancy with 260 adjacent acres: bufferland that was resold (with restrictive covenants governing its use) to help offset project costs. This innovative transaction is a model for funding preserve acquisition with tradeland proceeds. The Seven Tubs Natural Area, LuzerneCo. (Gift of Pennsylvania Power and Light Company.) 93 acres of precipitous, rocky woodland traversed by Laurel Run and several small tributaries; lora includes three orchid species. Transferred to Luzerne County for management as part of adjacent park comprising series of glacial potholes in a narrow gorge. Thompson Wetlands,  100- acre property extends protection effort in Weirs Pond/Krall's Bog area; wide variety of bog plant species and unusual overall mix of vegetation. Preserve, now 160 acres, managed by Eastern Pennsylvania Chapter, which is raising funds for a further addition. RHODE ISLAND Patience Island, Newport Co. 208 acres on rocky- shored Narragansett Bay island with interior coniferous forest and salt marshes. Conveyed to Rhode Island Department of Environment Management for inclusion in the state's Bay Island Park. SOUTH CAROLINA Ashley River Road, Charleston Co. (Gift of Georgia-Pacific Investment Company.) 27-acre woodland strip along historic roadway in plantation district. Transferred to National Trust for His- toric Preservation as an addition to Drayton Hall. Frances Beidler Forest/Four Hole Swamp, Addition, Berkeley Co. 11-acre addition to sanctuary protecting remnant of coastal plain's original bald cypress forests; the 3,600-acre preserve is jointly owned by the Conservancy and the National Audubon Society, which manages it. Coggins Tract/ Mountain Bridge, Greenville Co. 1,240 acres adjacent to Watson-Cooper Montagne Bog; Southern Appalachian oak-hickory forest and mixed mesophytic forest with old growth of short-leaf pine. Acquired by the South Carolina Department of Parks, Recreation, and Tourism with Conservancy assistance. Peachtree Rock Preserve, Lexington Co. 306 acres in sandhill country, embracing unusual, fossil-rich sandstone outcrops, swamp, bog, and dry sandhill communities.Managed by a stewardship committee under the direction of the South Carolina Field Office. Watson-Cooper Montane Bog/ Mountain Bridge, Greenville Co. 1,660 acres and conservation easements on adjacent 200; Southern Appalachian oak- hickory and oak-pine forestland with 100-acre bog community, unpolluted native trout streams, uncommon plant species. Transferred to South Carolina Wildlife and Marine Resources Department. TENNESSEE Taylor Hollow, Addition, Sumner Co. 21 acres protecting head of the hollow and spring feeding its creek; preserve, now 163 acres, safeguards un- disturbed remnant of mixed mesophytic forest and plants unknown elsewhere in state (dwarf trillium, blue-eyed Mary). Managed by Tennessee Chapter. </t>
  </si>
  <si>
    <t>state work 2</t>
  </si>
  <si>
    <t>Managed by Wisconsin Chapter. Jackson Canyon Eagles INDIANA From November through April, the long course of a Wyoming winter, bald eagles from all over the northern U.S. and Canada roost at Eagle Ridge Ranch. The gift of a conservation easement from owners Oliver and Deborah Scott safeguards 7,000 acres here in the center of the state-prairie and woodland straddling the North Platte River. In cottonwoods along the Platte and ponderosa pines in Jackson and Little Red Creek Canyons, roosting sites abound. Jackson, named for old West photographer William Henry Jackson, is a steep-walled hanging canyon cut in limestone. The easement protects much of the canyon, including its mouth and several roost sites along the river. Given the energy boom that is changing the face of nearby Casper (a city with a current growth rate of 15 percent a year), habitat protection is increasingly essential to the eagle's survival. The Scott ranch has been recognized as key wintering grounds for the endangered birds by the Wyoming Environmental Quality Council and the Northern States Bald Eagle Recovery Team. The Conservancy's Big Sky (Montana,/Wyoming) Field Office is engaged in raising stewardship funds for its Wyoming preserves, including Jackson Canyon--where migratory waterfowl take to the river shallows, and there are eagles on the wing, in the trees, or enthroned on outcrops when the long winter unwinds. and dunes; occurrences of the rare ram's head lady's-slipper orchid and Pitcher's thistle, a Great Lakes endemic. Transferred to U.S. Forest Service for inclusion in Manistee National Forest's Nord- house Dunes Area. Morgan Woods, Addition, Washington Co. (Gift of Samuel H. and Natalie P. Morgan.) 20 acres enlarging rugged, rolling deciduous forestland pre- serve with prairie openings. Transferred to Science Museum of Minnesota for administration by the Lee and Rose Warner Center. Skegemog Lake Natural Area, Addition, Kal- kasha Co. 40-acre tract enlarging 3,120-acre state- protected wetland wildlife habitat; new parcel hosts four amphibian and reptile species rare in the state. To be conveyed to Michigan Department of Natural Resources, as were 80 acres acquired here in 1978. Sandhill Crane Meadows, Addition, Morrison Co. 22 acres extending 180-acre preserve northeastward, affording access to its crane-nesting marsh and the prairie island therein. Cooperatively managed by Minnesota Chapter and Minnesota Department of Natural Resources. Susie Island, Addition, Cook Co. (Gift of Lloyd K. and Dorothy J. joi::son.) 16 acres on northern half of Lake Superior island, significant for presence of relict arctic plant species. Preserve, now 78 acres, managed by Minnesota Chapter. Walkinshaw Wetlands, Oceana Co. 850-acre holding in Manistee National Forest; breeding site for greater sandhill cranes and marsh hawks. To be transferred to U.S. Forest Service. 10- MINNESOTA Hole-in-the-Mountain Prairie, Addition, Lincoln Co. 40 acres expanding existing preserve, a sloping, stream-dissected prairie remnant; habitat for un-common Dakota skipper butterfly, Pawnee skipper, öttoe skipper, and others. 222-acre preserve is man-aged by Minnesota Chapter. Weaver Dunes, Wabasha Co. 442-acre rolling duneland atop Mississippi River terrace; supports wide range of successional stages. Managed by Minnesota Chapter. Juniper Island, Addition, St. Louis Co. (Gift of John and Margaret Frankel.) 4-acre lakeshore property extending island preserve in northern Minnesota's Vermilion Lake. Conveyed to Minnesota Department of Natural Resources (as was 18- acre earlier gift from same donors). Mississippi. Hillside National Wildlife Refuge, Holmes and Yazoo Cos. 22-acre railroad spur purchase from Illinois Central Gulf Railroad to buffer northeastern border of existing bottomland refuge; indigenous wildlife includes river otter, beaver, mink, and muskrat. Conveyed to U.S. Fish and Wildlife Service. MISSOURI Cedar Creek, Southard Tract, Callaway Co. 96- acre woodland (mixed cedar and hardwoods ) crossed by a stream. Transferred to U.S. Forest Service for inclusion in Mark Twain National For- est. Niobrara Valley Preserve, Brown and Cherry Cos. 54,000-acre expanse along the Niobrara River; meeting grounds for six major ecological systems. Managed by a professional preserve steward. See Page 18. NEW YORK Missouri Prairie State Park, Additions, Barton Co. The acquisition of two 80-acre tracts expand- ing 2,080-acre park of rolling native grasslands; habitat for greater prairie chickens and upland sandpipers. Conveyed to Missouri Department of Natural Resources. Acabonac Harbor, Addition, Suffolk Co. (Gift of M. Paul Friedberg.) 2 acres of salt marsh and coastal field forest bring assemblage acreage to 98. Managed by the South Fork-Shelter Island Chapter. Trice-Dedman Memorial Woods, Clinton Co. 60 acres of mature oak-hickory forest along Grindstone Creek, a tributary of the Little Platte River. Managed by the Missouri Department of Natural Resources. Alderbrook, Franklin Co. (Gift of Donald and James H. Stone and Russell W. Bauer, trustee for Laurance Rockefeller. ) 2,737 forested acres within watershed of Saranac River's north brancha major trout stream; hunting area for osprey, habitat for black bear, otter, mink, muskrat, and other mammals. Charted for inclusion in surrounding Adirondack Forest Preserve. MONTANA Anderson Ranch, Ravalli Co. (Gift of Kenneth F. Siebel, Jr., and Judith Ann Siebel.) A conserva- tion easement protecting 1,050 acres of cotton- wood-ponderosa pine bottomland forest along the Bitterroot River; wintering area for bald eagles, key aquatic habitat for river otters. Big Sky Field Office is working to raise $10,000 in management endowment funds for the project. Louis C. Clark Sanctuary, Addition, Nassau Co. (Includes gift of % undivided interest from David C. Clark.) 1.6 acres -upland woods, swamp, and cattail marsh-shielding 6-acre preserve noted for presence of more than 150 wildfower species, butterflies and nesting birds. Managed by the Long Island Chapter. Nevada Lake, Powell Co. Two tracts of meadow and Douglas fir forest totaling 740 acres-winter- ing range for a herd of some 100 elk. Transferred to Montana Fish, Wildlife, and Parks Department. Frenchman's Bluff, ChemungCo. (Gift of Arthur C. Smith, Jr.) Some 250 acres of rocky bluffland along north side of Chemung River; habitat for large population of timber rattlesnakes. Managed by the Central New York Chapter. Nine Quarter Circle Ranch, Gallatin Co. (Gift of easement from Martha and Howard Kelsey.) Con- servation easement on 200 acres near Yellowstone National Park; prime habitat for grizzly and black bears, mountain lions, moose, and wintering elk. Lake Julia Preserve, Addition, Oneida Co. (Gift of Cynthia Anne Gibson.) 137 acres embracing Evans Pond brings acreage of preserve-mature northern hardwoods, hemlock swamp, and sphagnum bog-to 837. Managed by Syracuse University (Utica College) as a scientific and educational area. Pine Butte Swamp, Additions, Teton Co. (In- cludes gift of easement from George A. and Helen B. Sexton.) Two conservation easements (2,104- acre Bowman Ranch and 185-acre Sexton property) safeguard an additional 2,289 acres of outstanding wildlife habitat on Rocky Mountain front--from native shortgrass prairie to conifer woodlands. As- semblage, now spanning 9,075 acres, managed by Big Sky Field Office. Long Beach Bay, Addition, Suffolk Co. (Gift of Whitcom Investment Company.) 17-acre tract of freshwater marsh, a locally rare habitat, brings as- semblage acreage to 45. Managed by the Long Is- land Chapter. Mashomack Preserve, Suffolk Co. 2,100 acres- marshes, woodlands, ponds, tidal creeks-spanning peninsula on Shelter Island. See page 21. . Sargent Ranch, Park Co. (Gift of easement from Leonard and Sandy Sargent.) Conservation easement on 1,960 acres of upland forest and foothill shrub-grassland in buffer zone for Yellowstone National Park; extends protected habitat for a number of large mammals and a '"pure-strain'" Yellowstone subspecies of native cut-throat trout. Big Sky Field Office has $15,000 fundraising goal for project's management endowment. McGregor Pond Preserve, Addition, Westchester Co. (Gift of Ira Jablin, Deborah Kreis, and Louis Moses.) 15 acres containing open water, flooded red maple swamp, and woodland. Assemblage, now 44 acres, managed by Lower Hudson Chapter. Mianus River Gorge, Additions, Westchester Co. (Includes gifts of James Todd, Jr., Mrs. Margery Say Sachs, and Mianus River Constructors, Inc.) Three tracts totaling 18 acres. swamp, natural pond, woods-enhance Conservancy's oldest active project. Assemblage along scenic river, now 395 acres in area, managed by Mianus River Gorge Committee. Thousand Acre Swamp, Addition, Monroe Co. 35-acre swamp and meadow tract holding feeder stream for existing 145-acre preserve-an Ice Age remnant supporting some 50 wildlife species and more than 450 plants; addition provides habitat for great blue and green herons. Managed by Thousand Acre Swamp Committee of the Western New York Chapter. Wading River Marsh Sanctuaries, Addition, Suffolk Co. 3-acre tract of tidal wetlands bordering Wading River Creek; assemblage, now 83 acres, protects rich marine spawning and nursery habitat. Managed by Long Island Chapter. NORTH CAROLINA Nags Head Woods, Addition, Dare Co. 22 acres within biological core of unique ecosystem lodged among back barrier dunes of Outer Banks. Stewardship of this maritime forestland, now 245 acres in extent, by Conservancy preserve manager. Rainbow Springs, Macon Co. (Gift of Rainbow Springs Partnership. ) Conservation easement on 1,172 acres of high-elevation mixed deciduous Southern Appalachian forest protecting two miles of the Nantahala River. Swanquarter National Wildlife Refuge, Hyde Co. (Gift of James McMullan.) 140 acres of open water, shrub, wooded swamp, and upland woods in coastal plain's tidewater zone; habitat for federally endangered American alligator and numerous state-threatened species. Conveyed to U.S. Fish and Wildlife Service for addition to existing refuge. Frame Bog Preserve, Addition, Portage Co. (Gift of Dr. J. Arthur Herrick.) 1 acre in narrow strip along fence line provides buffer and access to 113- acre preserve's glacial fen. To be conveyed to Ohio Division of Natural Areas and Preserves and dedi- cated as a state nature preserve. OHIO Abner Hollow, Addition, Adams Co. 333 acres in five parcels extend 821-acre Abner Hollow, where steep wooded valleys and prairie openings support 20 species listed for protection in Ohio; part of Conservancy effort to link Edge of Appa- lachia Preserve System, owned and managed by Cincinnati Museum of Natural History, to which the additions will be transferred. Ohio Brush Creek Swirl Preserve, Adams Co. (Gift of Stanley and Louise Rowe.) A 1/10 undi- vided interest in 675-acre tract comprising rugged bottomland and upland forests, prairie openings, numerous limestone sinkholes, dolomite gorges bordering two miles of creek. Cave Hollow--Ida M. Adomeit Preserve, Adams Co. 30-acre forested tract containing deep cave; summer roosting area for federally endangered Indiana bat and one of two state sites for Allegheny packrat. To be transferred to Cincinnati Museum of Natural History for inclusion in its Edge of Appa- lachia Preserve System. Springville Marsh, Addition, Seneca Co. 40-acre tract enlarging 200-acre preserve in northwest Ohio's largest interior wetland; area supports five biotic communities, six state-protected plant spe- cies. To be conveyed to Ohio Department of Natural Resources. Niobrara Valley 1980 was the year of Niobrara. A grant of nearly $11 million from the estate of the late Katharine Ordway enabled the Conservancy to safeguard this 54,000-acre sweep of wild northern Nebraska. Only here along the Niobrara River do eastern, western, and northern forests meet tallgrass, mixed grass, and sandhill prairiescreating an ecological crossroads remarkable for its range of distinct biological communities. A migratory site for bald eagle and whooping crane (both federally listed as endangered species) and hab- tat for several species that are rare or threatened in the state, Niobrara Valley is also a paleontological treasury. Thousands of fossils have already been unearthed, including previously unknown species known to have lived between 14 and 13 million B.C. For these reasons, and for its great size and wild beauty, Niobrara is a credit to the Conservancy's internationally significant Ordway Prairie Reserve System.</t>
  </si>
  <si>
    <t>state work 1</t>
  </si>
  <si>
    <t xml:space="preserve"> TEXAS Gypsum Dunes, Hudspeth Co. 226-acre white duneland in transition zone between desert plains grassland and Chihuahuan Desert. Gypsum dunes. Once the floor of an ancient ocean, now part of a dry salt basin, this white west-Texas dune- land stretches across a transition zone between desert plains grassland and Chihuahuan Desert. Windblown fragments of gypsum (an absorbent, lustrous mineral used in making plaster of Paris) have shaped this landscape, an extreme and inhospitable environment. But life does thrive here: plants such as gyp grama, gyp moonpod, pink plains penstemon, and trans-Pecos Aeabane-species endemic to the region's gypsiferous salt fats-as well as reptiles and rodents. Throughout the day-lit hours, lesser earless lizards slip among the dunes in gray-white camouflage; kangaroo rats and desert pocket mice venture out at night. This extraordinary new preserve, 226 acres adjacent to Guadalupe Mountains National Park, calls to mind the great White Sands of nearby New Mexico. Gypsum Dunesthe Con- conservancy's white sands-will be managed by the Texas Chapter's stewardship committee, which has a fundraising goal of $12,300 for the project. Chiwaukee Prairie The assembling of this Conservancy preserve in southwestern Wisconsin is a story of patience. Though prairie vegetation rides these ridges and swales without a break, the pattern of ownership shows dizzying fragmentation. Platted for residential development in the '30's, Chiwaukee must be bought back, a piece at a time, for preservation. Since making a start in 1965 with the acquisition of its first Chiwaukee tract, the Wisconsin Chapter has steadily gained ground here on the coast of Lake Michi- gan-negotiating for .2-acre lot after .2- acre lot, dealing with some 80 individual landowners to acquire the 126 acres (more than half the prairie's area) that now comprise the preserve. In 1980 alone, more than three dozen properties were purchased, totaling 37 acres. The Wisconsin Field Office has acquired many tracts with contributions from citizens eager to invest in Chiwaukee's future: for $300 to $1,200 per lot, a donor "buys" protection for part of the prairie and names that part for whomever he or she wishes. This national natural landmark is currently managed by the University of Wisconsin, Parkside, with assistance from the Wisconsin Chapter and the state's Scientific Areas Program. Despite the fact that it is still largely parceled out on plat maps, Chiwaukee's lowering prairie-land is thriving all in one piece, and the Conservancy is working to keep it that way. Lower Rio Grande, Cameron Co. 367 acres of palm jungle and oxbow-laced brushland; rich wildlife habitat. Conveyed to U.S. Fish and Wildlife Service for inclusion in projected Boscaje de la Palma refuge assemblage. McFaddin Ranch. Addition, Jefferson Co. 5-acre addition to 42,102-acre expanse (coastal prairie and brackish marshlands on Gulf Coast) protected by Conservancy in 1979; key feeding and wintering area for waterfowl on continent's Central Flyway. Conveyed to U.S. Fish and Wildlife Service for inclusion in McFaddin Marsh National Wildlife Refuge. Camel's Hump, Washington Co. (Gift of International Paper Company.) Three tracts totaling 315 acres of steep, forested mountain land crossed by the Long Trail. Conveyed to Vermont Department of Forests, Parks, and Recreation for addition to Camel's Hump Forest Reserve. VERMONT H. Laurence Achilles Natural Area, Additions, Chittenden Co. 28 acres encompassing 1,000 feet of Shelburne Pond's shoreline and adjacent wetlands, purchased with funds provided earlier by H. Laurence Achilles, and an easement donated by Mrs. Ralph Pillsbury on 23 wooded acres. 533-acre area is managed by the university of vermont. VIRGINIA Appalachian Trail, Tazewell Co. (Gift of James Gordon Hanes, Jr.) 40 acres on rim of Burkes Garden (a remote rural valley in southern Virginia), crossed by the Appalachian Trail. To be conveyed to the National Park Service and managed by the Appalachian Trail Conference and its member clubs. Helena's Island, Nelson Co. (Gift of Dr. and Mrs. A. William Schulte. ) 57-acre James River island with extensive stand of black walnut trees. Managed by Virginia Chapter. Virginia Coast Reserve, Addition, Accomack Co. (Gift of Thomas A. and Anne McClesky Jackson.) 2-acre beach property on Cedar Island. Virginia Coast Reserve, Addition, Northampton Co. Acquisition of 1,170 acres; tidal wetlands and fields covering an entire peninsula adjacent to reserve headquarters on mainland. Total acreage for 13-island international biosphere reserve now stands at 34,737. WASHINGTON Waldron Island, Addition, San Juan Co. (Gift of Beatrice Myers.) 3-acre tract on Puget Sound island brings preserve acreage to 276; Waldron hosts a number of wildlife species, including seals, sea otters, bald eagles, shorebirds, and ducks. Managed by local preserve steward under direction of Washington Field Office. Yellow Island, San Juan Co. 11-acre island in San Juan Archipelago, known for abundant spring wildfowers; wildlife includes bald eagles, harlequin ducks, marine mammals. Managed along with Sentinel, Goose, and Deadman Islands by resident Conservancy preserve stewards. WEST VIRGINIA Leetown National Fisheries Center, Addition, Jefferson Co. 168 acres adjacent to national fisheries center; property's marl marsh is crossed by limestone stream important to watershed quality. To be conveyed to ỦS. Fish and Wildlife Service for management, as were 84 acres acquired by the Conservancyhere in 1978. Monongahela National Forest, Greenbrier Co. 60 acres bordering Laurel Run, a native trout stream; steeply sloping oak-hickory woods acquired in cooperation with the U.S. Forest Service for inclusion in the national forest. Spruce Knob-Seneca Rocks National Recreation Area--Monongahela National Forest, Additions, Grant and Pendleton Cos. Three separate acquisitions totaling 581 acres undertaken in cooperation with the U.S. Forest Service; all parcels are primarily rolling to steep woodland. Wisconsin. Apple River Tract, St. Croix Co. A ys interest in 115 acres of lowland marsh and oak forested ridges at confluence of Apple and St. Croix Rivers; key waterfowl habitat, sightings of bald eagles and osprey. Baraboo Hills Project, Additions, Sauk Co. ) Four tracts extending forestland preserve assemblage in southern Wiscon- sin, habitat for numerous rare bird species: 40-acre addition to 329-acre Baxter's Hollow; 20-acre Mary Roick Woods; 301-acre Willis Forest; and 20-acre John and Emma Kindschi Klondike Forest, containing headwaters of Otter Creek, a nationally significant stream for invertebrate research. Conservancy protection in Baraboo Hills now totals 1,862 acres in nine projects. Bass Lake, Iron Co. (Gift of Clifford Messinger. ) A conservation easement on 280 acres embracing 15-acre northern wilderness lake, mesic forests, swamp conifers, and open bog with wide range of herb species. Judged by Wisconsin Department of Natural Resources to warrant consideration as state scientific and natural area. Chiwaukee Prairie, Additions, Kenosha Co. Acquisition of 37 acres in numerous small lots brings wet-mesic prairie preserve on Lake Michigan coast to 126 acres. Cooling's Meadows, Waukesha Co. (Gift of Keryl Cooling.) 16-acre fat wetland tract with sedge meadow and shallow cattail marsh supporting wide variety of vascular plants, including large stand of Turk's cap lily. Conveyed to County of Waukesha for administration as a nature preserve. Hartmann Preserve, Sauk Co. (Gift of Forrest Hartmann.) 46 acres of bottomland forest along Wisconsin River; sightings of red-shouldered hawk, great horned owl, wood duck, belted kingfisher. To be conveyed to the Wisconsin Department of Natural Resources for inclusion in Lower Wisconsin River Recreational Area. Rush Creek Bluffs, Addition, Crawford Co. 105- acre property of multi-exposure oak forest extends existing 1,020-acre preserve of forest, prairie, bottomland, and sandstone cliffs edged on west by rugged Mississippi River bluffs; nesting site for red-shouldered hawks. Conveyed to state for management. Summerton Bog, Addition, Marquette Co. 34-acre stream-laced meadow tract extends 310-acre pre- serve noted for presence of northern relict plant species, nine species of wild orchids, and summering sandhill cranes. </t>
  </si>
  <si>
    <t>resources for action. "The Nature Conservancy's effectiveness in pre- serving natural lands is dependent on two primary resources: people and funds." This statement, from annual reports in years past, was again true in 1980 .. as it will be in years to come. In terms of both human and financial resources, 1980 was an exceptional year for the Conservancy. The importance of the increase in membership to almost 100,000 by year's end cannot be over-emphasized. Last year, contributions from individual members accounted for more than three- quarters of all revenue to the General Fund, a prime source of the day-to-day operating budget, without which the Conservancy simply could not function. Additional contributions of personal time and expertise by several thousand members-in locating threatened natural areas, fundraising for their protection, and providing for their long-term stewardship-were critical in extending the Conservancy's effectiveness, while limiting its cash expenditures. The fact that 665 Conservancy pre- serves, encompassing tens of thousands of acres across the country, are cared for by dedicated volunteers is one measure of this personal commitment. Foundation Grants The most exceptional aspect of the past year, in financial terms, was the dramatic increase in foundation grants. Total foundation contributions to The Nature Conservancy in 1980 exceeded $23 million, an amount greater than donations from all sources in any previous year. Multiple grants from the Goodhill Foundation for several outstanding land acquisition projects across the country, and from the Richard King Mellon Foundation for the Land Preservation Fund were the year's "'star"" donations. But these awards were not alone among major foundation grants: in fact, 15 different foundations made contributions in 1980 of $100,000 or more. Individuals In light of the rapidly growing demands on limited foundation resources, the choices confronting major philanthropic institutions are more difficult than ever. Decisions by several members of the philanthropic community to provide major funding to The Nature Conservancy are extremely encouraging: they demonstrate a heightened appreciation for the importance and urgency of land conservation, as well as solid confidence in the Conservancy's proven ability to do the job. At the same time, the Conservancy cannot reasonably expect to be as fortunate over the next few years in attracting foundation grants. Almost 65 percent of all grants received in 1980 were from foundations that, by design, were in the process of making final distributions of their total capital. Securing equivalent support from continuing foundations and other sources will be an extremely challenging task. Corporate Support The compatibility between a selective, business-like approach to land conservation and essential economic growth was confirmed by almost $1.7 million in corporate cash contributions to The Nature Conservancy in 1980-an increase of over 40 percent from the preceding year. Approximately one fourth of all corporation gifts were made in the form of unrestricted grants by the Conservancy's Corporate Associates. By year's end more than 300 corporations had become Corporate Associates, providing important annual operating support through this expanding partnership program. The majority of corporate cash contributions, totaling almost $1 million, were for specific land acquisition and protection projects. However, significant support was also provided to the Land Preservation Fund, chapter operations, state heritage programs, and other purposes. Corporate land gifts (which generally are not reported in published statistics on business philanthropy) included several outstanding natural areas throughout the United States. During the past five years, corporations have donated land with an estimated fair market value well in excess of $40 million. Some 35 business leaders serve on the Conservancy's Corporate Relations Committee. The Conservancy anticipates that, with the committee's help, our demonstrated capacity to work with the business community within the context of the free enterprise system will result in major land conservation achievements in the years ahead.Capital Funds The Nature Conservancy's capital funds are used primarily to provide interim financing for land acquisition projects until such time as the monies can be repaid through specific fund-raising campaigns, or until the properties are transferred to other appropriate conservation agencies at the Conservancy's cost. Given the frequent need to purchase an area before permanent funding for it can be secured, loans from the capital funds are a critical component of the Conservancy's overall land conservation capability. At year's end, for example, 90 percent of both the Land Preservation Fund and the Project Revolving Fund were loaned out to active acquisition projects across the country. Because such loans are made and repaid on a continuing basis, the principal of each capital fund is used over and over, ultimately protecting land worth many times the fund's base asset value. Interest earned on such loans makes an important contribution to the Conservancy's annual operating budget. By the end of 1980, the Conservancy's capital funds (the Land Preservation Fund, Project Revolving Fund, and the Guarantee and Income Fund) totaled approximately $32.4 million. Combined, these funds probably represent the largest private financial resource available for land conservation in the United States, but one which will have to be significantly increased if the Conservancy is to meet the enormous and urgent challenges of the 1980s. Planned Giving Last year, contributions to the Conservancy in the form of bequests exceeded $1 million. In addition, several donors used other legal vehicles-including pooled income funds, annuities, and trusts -to make a current commitment for substantial gifts on a deferred basis. Such arrangements, tailored to the donor's individual circumstances, often provide immediate financial advantages. Additional information on bequests and other types of planned gifts is available through the conservancy's national office. Trade lands. Through the years, The Nature Conservancy has been the occasional recipient of various kinds of real property-personal residences, building lots, commercial and industrial facilities that have no apparent ecological significance. Following an independent ecological evaluation--and with the full knowledge and consent of the donor- these properties have subsequently been sold on the open market, and the proceeds applied by the Conservancy to the protection of outstanding natural areas. Because of various tax considerations, the financial effects of such trade land contributions are often competitive with, and sometimes exceed, what the donor could expect to earn through an outright sale of the property. Realizing that its future financial needs will re-quire the development of innovative funding vehicles, in 1980 The Nature Conservancy established a new venture to actively seek out such gifts of properties. A skilled professional staff is now available at the Conservancy's national office to consult with people interested in the trade lands concept.</t>
  </si>
  <si>
    <t>The Nature Conservancy is a national conservation organization committed to preserving natural diversity by finding and protecting areas that contain the best examples of all components of the natural world. Since 1950, the Conservancy and its members have been involved in the preservation of over 1.7 million acres in 50 states, the Virgin Islands, Canada, and the Caribbean. Although some areas are transferred for management to other conservation groups, both private and public, the Conservancy owns and manages a national system of approximately 700 sanctuaries. Forests, wetlands, prairies, mountains, and islands- refuges for threatened wildlife and rare plants, places of special beauty--remain untouched and protected because the Conservancy and its members cared and acted quickly. These safeguarded areas are a record of our accomplishments, a promise for tomorrow, and a legacy for the futuré.</t>
  </si>
  <si>
    <t>Ocean Conservancy's Robust Agenda for the Biden Administration</t>
  </si>
  <si>
    <t>Splash Ocean Conservancy</t>
  </si>
  <si>
    <t>Ocean Conservancy knows how to handle presidential transitions. In our 49 years, we’ve witnessed 10 presidents and seen partisan leadership change hands seven times. Each time we’ve been ready — generating our ocean agenda months before the January 20th inauguration. Throughout these administrations, Ocean Conservancy has worked on both sides of the aisle, calling for decisions that bolster ocean health and defending against measures that can harm it. While changes in leadership abound, our mission on behalf of the ocean stays constant: creating science-based solutions for a healthy ocean and the wildlife and communities that depend upon it. Both President Biden and Vice President Harris have spoken of their commitment to re-establish the United Ocean Conservancy’s Robust Agenda for the Biden Administration States as a leader in the fight against climate change and to make changes that bolster the health of the planet. They have been out front about limiting offshore oil and gas development, investing in the expansion of offshore wind and other alternative energy sources and cutting back on emissions of greenhouse gases, including in the shipping sector — all important tenets of Ocean Conservancy’s ocean agenda. As the new administration moves ahead, we encourage them to focus on mitigating threats to our ocean by taking action on climate, reducing plastic pollution, protecting the Arctic and more. CLIMATE: Climate change is the greatest threat to our ocean, and we are at a pivotal time for action. We need swift, decisive policies that limit carbon emissions and support communities affected by sea level rise and increased storm events that plagued the country in 2020. Ocean-climate impacts disproportionately harm communities of color, Indigenous communities, poor communities and other historically underserved and underrepresented communities. The new administration needs to recognize these truths and prioritize solutions. We have every reason to believe President Biden will do all he can to deliver on this issue. An editorial in The Washington Post (Sunday, November 29) called him “the climate change president” and challenged him to immediate action, saying “The United States has squandered too much time.” Ocean Conservancy was particularly heartened when, among his first appointments, Biden tapped former Secretary of State John Kerry to be “climate czar” as part of the White House’s National Security Council. We worked closely with Secretary Kerry when he launched the first Our Ocean Conference in 2014 with over 90 nations attending and during his term as chair of the Arctic Council, the leading intergovernmental forum on Arctic matters, comprised of the eight Arctic nations. In Kerry’s words in another Washington Post article (November 24, 2020): “The work we began with the Paris Agreement is far from done. I am returning to government to get America back on track to address the biggest challenge of this generation and those that will follow. The climate crisis demands nothing less than all hands on deck.” PLASTIC POLLUTION: Each year, 11 million metric tons of plastics enter our ocean on top of the estimated 150 million tons that currently circulate in marine environments. Recent science by Ocean Conservancy and our partners shows that</t>
  </si>
  <si>
    <t>What a year! The pandemic, punctuated by brutal injustice and a heated election, dominated 2020. It was good to see the calendar turn to 2021. Even with all this, Ocean Conservancy was there for the ocean; we did not waiver. And you were there for Ocean Conservancy — from petitions to decision-makers, cleanup efforts through the virtual International Coastal Cleanup and, of course, financial support. These actions made our year amazingly successful, despite the challenges we faced. As the chair of the Board of Directors, I’m proud to say that Ocean Conservancy hardly missed a beat. Working from home around the country, our staff still accomplished so much. In our cover story, you’ll read about our robust ocean agenda in anticipation of the new administration. We’re heartened to see climate change, the single greatest threat to our planet, emerge as a top priority with the new administration. We’ll hold their feet to the fire, along with Congress, to do what’s best to support our ocean on all fronts. And in the center section, you’ll find many accomplishments — from efforts at home and abroad to mitigate climate change and reduce plastic pollution to improvements in fisheries management challenged by a warming ocean, to advancements in shipping measures in the Arctic’s thawing waters, to the launch of our “Shores Forward” initiative in Florida to protect from rising sea levels due to climate change. You’ll read of these successes and more amidst a challenging year. Now, in 2021, Ocean Conservancy is more committed than ever to bold and ambitious ocean conservation. We cannot do it without you! Our Board of Directors, our CEO Janis Searles Jones and all of Ocean Conservancy thank you for your support in 2020 and ask you to stand with us again in 2021.</t>
  </si>
  <si>
    <t>Ocean-Climate Change</t>
  </si>
  <si>
    <t>Bringing the Power of the Ocean to the Global Fight Against Climate Change   Launched a campaign to reduce greenhouse gas emissions from global shipping — focusing both on immediate reductions and pathways to full decarbonization. At a U.N. Climate Week event, we released a report that makes the case for widespread adoption of green electrofuels to transition to a zero-carbon future.   Advanced ocean-climate priorities in the U.S. and globally. We launched an ocean-climate “playbook” for domestic policy; supported the Ocean-Based Climate Solutions Act from the House Natural Resources Committee; hosted high-level events and strategy sessions for countries to promote ocean solutions in the lead up to Paris Climate negotiations; advanced the work of our ambition coalition, the Pacific Rim Ocean-Climate Action Partnership; and created in-depth briefs on pressing issues, from climate-smart marine protected areas to deep-sea mining.   Welcomed Roger Arliner Young (RAY) Marine Conservation Diversity Fellow, Olivia Lopez, who is using her passion for environmental justice to partner with underserved coastal populations especially vulnerable to climate change. She works alongside our other RAY fellows, Alliyah Lusuegro (on fisheries) and Rozette De Castro (on ocean plastics).</t>
  </si>
  <si>
    <t>Florida State Initiative</t>
  </si>
  <si>
    <t>Building an Ocean Groundswell   With Miami as inaugural partner, launched our “Shores Forward” initiative — a series of partnerships with local governments across Florida to protect the health of the state’s ocean and coasts.   Provided expert guidance on development of the Florida Ocean Plan commissioned by Governor DeSantis to ensure thoughtful management of Florida’s marine environment, and actively participated in the Governor’s state-wide task forces on harmful algal blooms to help inform state-level water quality reforms related to ocean-climate change.   Became the first national ocean partner for a Super Bowl, resulting in eliminating 2.7 million single-use plastic items from Miami’s Hard Rock Stadium and uniting with NFL players to remove 54 tons of trash from Florida’s beaches. We also shined a spotlight on ocean conservation with our booth that attracted 50,000+ visitors and coverage in prominent media outlets reached millions more.   Expanded our partnerships in Florida including with the Everglades Foundation to protect Florida Bay, Sachamama to support empowering Latino communities to act on climate change, and Dream-inGreen to develop ocean-related lesson plans for Miami-area schools.</t>
  </si>
  <si>
    <t>Protecting the Ocean in the Halls of Power   Joined a broad coalition in suing the Council on Environmental Quality over a rewrite of federal regulations that undermine the National Environmental Policy Act, a bedrock environmental law.   Helped win passage of two new laws. The Save Our Seas Act 2.0 includes funds to support marine debris prevention and recycling to combat ocean plastics. And the creation of a permanent Ocean Policy Committee at the White House ensures ocean science will be used to address climate change, marine conservation and coastal resilience.   Successfully advocated a $150 million+ increase in the FY21 NOAA budget, mobilizing critical support from stakeholders to support ocean conservation. Examples of wins in the final funding package: ● NOAA’s marquee climate research programs received a 7% funding boost to $182 million. ● The Ocean Acidification Program secured an additional $1.5 million for research and monitoring, for a total of $15.5 million. ● Regional Ocean Data Portals were funded at $2.5 million, offering publicly available information to better manage ocean resources and protect our marine ecosystems.</t>
  </si>
  <si>
    <t>Sustainable Fisheries</t>
  </si>
  <si>
    <t>Defending the Integrity of Our Nation’s Fisheries Law and Driving Innovation   Recruited a cadre of fishers to serve as “port ambassadors” to help facilitate adoption of a new electronic logbook program in the Gulf of Mexico to improve fisheries management. This program will enable charter captains to accurately and quickly record their catch using devices like smartphones.   Supported inclusion of pioneering approaches to create climate-ready fisheries on the U.S. West Coast, and advanced national policies to help prepare fisheries for changing ocean conditions.   With Ocean Conservancy’s urging and support, California has revamped its fisheries management system to make it more effective — putting the spotlight on keeping fisheries, as well as the ecosystem, healthy while addressing climate change.   Adapted POSEIDON, our fisheries policy simulation tool, to operate in places where fishing data is limited, such as Indonesia’s deep-water snapper fishery. By applying this new method, we can overcome data gaps to assess options for sustainably managing fisheries and supporting the livelihoods of local fishers.</t>
  </si>
  <si>
    <t>Trash Free Seas</t>
  </si>
  <si>
    <t xml:space="preserve">Leading the Fight Against Ocean Plastic Debris   Co-published a study in the journal Science Advances that revealed the U.S. ranks as high as third among countries contributing to ocean plastic pollution. These findings show we must advance policies to eliminate unnecessary single use plastics, while also ensuring responsible waste management is in place to manage the remainder of the waste stream in all communities, both domestically and abroad.   Commenced our first cohort of Urban Ocean cities in Asia and Latin America to develop, share and scale solutions to the ocean plastics crisis.   Partnered with local organization in Vietnam to deploy innovative, locally constructed devices to capture and remove trash along the Song Hong (Red River) in the province of Nam Dinh — the heart of the Red River Delta World Biosphere Reserve.   Expanded efforts to address lost and abandoned fishing gear, the deadliest form of marine debris, by adding 20+ new members, including the U.S. government, to the Global Ghost Gear Initiative® (GGGI). </t>
  </si>
  <si>
    <t>Arctic Conservation</t>
  </si>
  <si>
    <t>Protecting Our Northern Seas for Arctic People and Wildlife The Arctic continues warming faster than anywhere else on the planet. Thus, in 2020, we sustained our initiatives to maintain ecosystem resilience: ● Continued our fight against oil and gas development in the Arctic — and the U.S. Arctic Ocean remained closed to oil and gas drilling. ● Advanced next-generation shipping measures to protect the Arctic. Our report on the at-sea transfer of oil catalyzed a set of standardized best practices that will help prevent oil spills. Our primer on e-navigation explained how new and emerging communications and navigational technologies, which transmit data in real time, can help protect the marine environment and advance safety in the Arctic’s remote and dangerous waters. ● Furthered climate-ready fisheries management in the Bering Sea, maintained key habitat protections and precautionary commercial fisheries closures in the U.S. Arctic, and worked to ensure the Central Arctic Ocean fisheries agreement is implemented.</t>
  </si>
  <si>
    <t>Ocean conservancy capped the year</t>
  </si>
  <si>
    <t>Splash Bold New Ocean Partnerships</t>
  </si>
  <si>
    <t>Most people know the Super Bowl as a one-day competition between the best teams in the National Football League. For non-sports fans, the Super Bowl may be appreciated for clever commercials, the half-time show or classic game- time foods. But for the cities chosen to host the Super Bowl every year, it’s much larger than a one-time event. Activities surrounding the game stretch for months and have a public- service component, as each host city chooses a “legacy” project that makes a lasting difference. “This year, the Miami Super Bowl Host Committee picked the environment as their cause. Ocean Conservancy was thrilled to be selected as the first-ever ocean partner,” says Michael Farnham, Ocean Conservancy’s senior manager of communications and marketing. “The Super Bowl is the biggest single-day sporting platform in the world. It was a tremendous opportunity for us to raise awareness about our ocean.” Ocean Conservancy has been on the ground in the Sunshine State for over three decades, working on issues ranging from Gulf of Mexico restoration to fisheries sustainability to Trash Free Seas®. As a result, the yearlong partnership with the Miami Super Bowl Host Committee’s Ocean to Everglades (O2E) environmental initiative was a natural fit. The partnership — which sponsored environmental events, education and sustainability efforts — comes at a critical time for Miami and Florida. Communities along Florida’s 8,436 miles of coastline and across the state are dealing with increased stress from harmful algal blooms, plastic pollution, ocean acidification, sea-level rise and other threats. For the environmental campaign around Super Bowl LIV, Ocean Conservancy set a goal to remove and divert 54 tons of plastic and trash from Florida’s coasts and waterways. In September, Ocean Conservancy announced the #SuperCleanupChallenge and launched a beach cleanup schedule for the 2019-20 NFL season, beginning with our annual International Coastal Cleanup (ICC) on September 21. The tally of collected trash grew leading up to the playoffs and game day, with a trio of cleanups that rallied Miami Dolphins season ticket holders and staff in October. In November, Ocean Conservancy partnered with the Lower Keys Guides Association on a fishing tournament that included a boat-based cleanup to raise awareness about threats to the Florida Keys. And in January, Ocean Conservancy held a “Super Cleanup” a few days before the big game. Ocean Conservancy also worked with the host committee to reduce single-use plastic and encouraged corporate partners to join “Team Ocean” by taking sustainability measures. A group of NFL players wore special Ocean Conservancy cleats to games in early December, and then auctioned them off to benefit our ocean. The events culminated in Super Bowl week, when Ocean Conservancy hosted a booth at a bustling pop-up Super Bowl village that filled 15 blocks of downtown Miami. “This was an opportunity for us to engage with a whole new audience on a massive scale,” says Michael. “We were able to reach over one million people through our booth in just a week. Our goal was to engage people with a message of ocean conservation so that when they left the Super Bowl, they were inspired to take action. This partnership will have a life that continues long after the game.” The Global Ghost Gear Initiative (GGGI) is another partnership taken on by Ocean Conservancy in 2019 that will pay dividends for years to come. Abandoned, lost or otherwise discarded fishing gear — known as ghost gear — is a widespread and deadly form of marine debris that can ensnare animals and fish long after the gear is forgotten. Ghost gear also contributes greatly to the ocean plastic problem. Recent studies suggest that up to 70 percent of floating macro-plastics in our ocean water column, if measured by weight, may be fishing related. Beginning in 2019, Ocean Conservancy became the host organization of the GGGI, the first global alliance of its kind dedicated to removing ghost gear in our ocean while preventing more from entering the ocean in the future. In November, marine experts and world leaders from around the world came together at the sixth annual Our Ocean conference in Oslo, Norway, to discuss some of the biggest threats facing our ocean. A number of exciting commitments were made to address ghost gear. For one, Norway — one of the largest fishing nations in the European Union — became the 15th government to officially join the initiative. “Norway has already shown its eagerness to protect marine ecosystems through national laws dictating that anyone who loses gear or cuts it adrift is obliged to search for it and report it if it cannot be retrieved,” says Ingrid Giskes, the GGGI’s director. “By joining the GGGI, they committed to sharing their knowledge and resources while continuing to develop best practices for managing fishing gear.” The Seafood Businesses for Ocean Stewardship (SeaBOS) initiative also announced it is joining the GGGI. SeaBOS represents 10 of the world’s largest seafood companies and is collectively the largest seafood industry group in the world. “While there are many entities that need to take action to solve the ghost gear problem, the seafood industry is a large piece of the puzzle,” says Ingrid. “The sheer size of the global seafood industry, combined with the lifespan of plastic fishing gear, makes ghost gear a long-term threat. The commitment from SeaBOS and more than 100 other entities in the initiative sends a strong message that we are determined to tackle the problem in an innovative, collaborative and tangible way.”</t>
  </si>
  <si>
    <t>Chair Letter</t>
  </si>
  <si>
    <t>If I had to use only two words to define Ocean Conservancy’s focus in 2019, they would be these: climate change. The single greatest challenge facing our ocean is climate change. Each new scientific assessment confirms that the pace and scale of climate change are even greater than scientists had thought. But the ocean is not just a casualty of climate change — it is also a critical part of the solution. The ocean protects the planet from rising temperatures through heat absorption and traps roughly 30 percent of human-caused CO2 emissions. In 2019 Ocean Conservancy bolstered our Climate Policy Initiative to bring the unifying power of the ocean to bear in calling for climate action while also expanding science and ocean-based solutions. We apply a climate lens across all our work — from ensuring sustainable fisheries management, protecting Arctic seas for people and wildlife, fighting to eliminate the threats of plastics, and doing absolutely everything we do on behalf of the ocean. Our cover story presents our exciting efforts around the recent Super Bowl in Miami and our leader- ship of the Global Ghost Gear Initiative to remove dangerous “ghost nets” and derelict fishing gear from the ocean. You can read about just a few of our 2019 victories in the center section. Behind the scenes, we mobilized our million-plus person network of advocates through action alerts, blogs and sign-on letters for Congress while our International Coastal Cleanup army, one million plus, cleaned up shorelines and beaches around the world. But no matter what Ocean Conservancy accomplished in 2019, none of it would have been possible without YOU — our supporters, funders, partners. From signing petitions to contacting congressional representatives, removing trash from waterways to advocating for strong fisheries, your support has been critical. And, of course, your generous contributions have provided the “fuel” that keeps our ship afloat. Ocean Conservancy is more committed than ever before to bold and ambitious efforts to address climate change and all challenges facing our ocean. Speaking for the board of directors, our CEO Janis Searles Jones and all of Ocean Conservancy, thank you for supporting our critical work.</t>
  </si>
  <si>
    <t>Protecting Arctic Seas for People and Wildlife</t>
  </si>
  <si>
    <t xml:space="preserve">Ocean Conservancy’s advocacy was critical to the North Pacific Fishery Management Council’s adoption of a Fishery Ecosystem Plan for the Arctic’s Bering Sea. This tremendous step forward for managing fisheries in the face of climate change also incorporates traditional knowledge into management. We also sustained strong opposition to risky offshore oil and gas activities in U.S. Arctic waters, contributing to the Administration suspending Arctic oil and gas leasing efforts. In addition, Ocean Conservancy continued efforts to establish a safe-shipping corridor from the Aleutian Islands to the North Pole. With routing measures in place in the Aleutians and Bering Strait, this year, we began working with the Coast Guard to develop similar measures for the Arctic Ocean while also advancing an initiative to make the at-sea transfer of fuel safer. Last fall, Ocean Conservancy and Nike also launched the Arctic Shipping Corporate Pledge through which a number of businesses agreed not to ship goods through emerging Arctic shipping routes where vessel traffic could imperil important ecosystems. And early in 2020, a second wave of companies joined the Pledge. </t>
  </si>
  <si>
    <t>Balancing Increasing Demands on Ocean Resources</t>
  </si>
  <si>
    <t>The ocean is busy and getting busier all the time. As ocean ecosystems become more crowded and stressed, smart ocean planning helps to balance human activity with ocean health. Ocean Conservancy brought together industry leaders, fishermen and scientists from the Northeast and Mid-Atlantic to improve science and data about the ocean while strengthening the region’s ocean plans. We hosted these leaders in Washington, D.C., where they educated congressional offices and federal ocean agencies about the value of ocean planning. The strategy paid off when, for the first time, regional ocean-data portals received dedicated funding. This new funding supports Regional Ocean Partnerships — organizations convened by governors that collaborate at a regional level with states, tribes and federal agencies to address ocean and coastal issues — improving their capacity to gather data on marine mammals, fisheries and climate that we need to conserve the ocean. We are also happy to report that the Regional Ocean Partnership Act advanced in in the U.S. Senate. The bipartisan bill helps Regional Ocean Partnerships conserve and restore ocean and coastal areas.</t>
  </si>
  <si>
    <t>Promoting Ambitious Ocean-Climate Action</t>
  </si>
  <si>
    <t>In the past, fighting climate change has largely over- looked the impacts of climate change on the ocean and the role of the ocean in climate solutions. That is changing, and Ocean Conservancy’s advocacy is at the heart of the transformation. During annual global climate negotiations (COP25), we worked with countries to create the first section on ocean-climate action in a COP decision. We also worked with coalitions to set ambitious ocean-climate goals; this included launching the Pacific Rim Ocean-Climate Action Partnership with California, Fiji, Costa Rica and others, and releasing a guide to action from U.S. states. Before the COP, we led a knowledge exchange on ocean acidification among U.S. and Chilean scientists and shellfish growers, given that carbon pollution drives acidification, and we worked with more than 80 countries to develop guidance for making ocean-smart climate commitments. At home, our testimony in House hearings informed the Climate Action Now Act, the first climate legislation passed by the House in 10 years, and we advanced the passage of four House bills addressing ocean acidification.</t>
  </si>
  <si>
    <t>Supporting Sustainable Fisheries</t>
  </si>
  <si>
    <t>Ocean Conservancy’s efforts to end overfishing and restore threatened ocean ecosystems made important strides this year. In the Gulf of Mexico, we worked with fishermen in the for-hire sector to develop a new catch reporting system using electronic logbooks. This new system increases the timeliness and accuracy of data while improving opportunities for fishermen to sustainably catch more fish. In the Pacific, we worked with partners to advance strategic planning that identifies effective approaches for adapting fishery management to climate change, so that we can continue to have sustainable fisheries that support fishing communities into the future. And we worked with members of Congress, particularly with Congressman Joseph Cunningham (D-SC), to introduce a bill to help identify and prioritize actions to accelerate our transition to climate-ready fishery management. We are also tackling a critically important global fishery — tropical tuna. In partnership with a regional management body in the Eastern Pacific Ocean, we’re using our unique “flight simulator” to help managers better understand the implications of rapidly changing conditions that threaten the fishery’s sustainability.</t>
  </si>
  <si>
    <t>Riding the Ocean of Plastic and Debris</t>
  </si>
  <si>
    <t>Ocean Conservancy’s Trash Free Seas® program assumed leadership of the Global Ghost Gear Initiative (GGGI) this year. The international alliance addresses one of the deadliest forms of marine debris: lost and abandoned fishing gear, known as ghost gear. With projects in 15 countries, the focus is on recovering ghost gear, such as fishing traps and nets, from the ocean while implementing practices and policies to prevent fishing gear from being lost in the first place. We also combatted plastics in the ocean by launching a new finance partnership with Circulate Capital and the U.S. Agency for International Development (USAID) to channel resources into investments aimed at improving waste management. Specifically, USAID will guarantee up to $35 million of loans made by Circulate Capital to boost investment in recycling infrastructure in South and Southeast Asia. And we announced that our International Coastal Cleanup, the world’s largest effort to remove marine debris from beaches and waterways around the world, surpassed one million volunteers for the first time in its history.</t>
  </si>
  <si>
    <t>Ocean Conservancy: Working Both Sides of the Aisle for the Ocean</t>
  </si>
  <si>
    <t>Year in and year out, regardless of who is in political power, Ocean Conservancy works on both sides of the political aisle to advocate for the well-being of our ocean. Far from being a partisan issue, the state of the ocean affects all voters and all people. It is essentially connected to the air we breathe, the climate we inhabit, the food we eat. Ocean Conservancy focuses on the long game — the ocean is too critical to grab onto the political pendulum as it swings back and forth over time. “It’s time to roll up our sleeves and work together for the future of our ocean.” This message, delivered by CEO Janis Searles Jones in a blog the day after the 2018 mid-term elections, emphasizes that even after such a polarizing and divisive election season, our organization looks forward to continuing our work on important ocean issues. As in every year since our 1972 founding, Ocean Conservancy remains steadfast in our mission to protect the ocean on behalf of the millions of people who depend upon it. “A commitment to conservation, collaboration and unity; those are the three overriding principles that should guide all that we do,” stated Jones. While it is easy to be focused on who is losing power and who is gaining power at any given moment, the more important thing is to focus on what the elected officials actually do with their power. This focus is key to Ocean Conservancy and the way we work. The last two years have been challenging for Ocean Conservancy and for everyone in the environmental space — nowhere more evident than the push from some congressional members and the Trump Administration to undermine ocean laws. We have redoubled our efforts to defend the Magnuson-Stevens Act, the nation’s primary law regarding fisheries, the Endangered Species Act and the Marine Mammal Protection Act against those committed to weakening them. With several partners, we successfully sued the Department of Commerce after its decision to illegally extend the private recreational red snapper fishing season in the Gulf of Mexico during the 2017 season. For example, over the past several months we have hosted events across the country to educate chefs on the Magnuson-Stevens Act so they can influence Congress to defend the law’s strong fish conservation measures. We were sorry to see several ocean champions, both Republicans and Democrats, lose their seats in the November election. But we are eager to get to know and work with several new congressional members from both parties, including South Carolina’s Joe Cunningham, a former ocean engineer; Debbie Marcusel Powell, Miami, who previously worked with the Coral Restoration Foundation; and Elaine Luria, a retired U.S. Navy officer from Virginia Beach. On the state level, initiatives have passed to bolster ocean conservation. Take Florida, for instance. We were thrilled that Florida’s Amendment 9 ballot initiative, aimed at banning offshore drilling in state waters, was passed by voters with a super-majority! Also in Florida, the 2018 devastation from red tide led to urgent action from us, including production of a Citizen’s Action Guide for residents, a Capitol Hill briefing hosted by Senator Marco Rubio and former Senator Bill Nelson to bring the crisis to the forefront nationally, and a bipartisan effort to assemble multi-disciplinary experts to call on Congress to reauthorize the NOAA Harmful Algae Bloom program and address issues like nutrient pollution. Now it is a new day and we look forward, not backward. Critical to all of these advances, and to the ones we will win on behalf of the ocean, is the support we receive from our member- ship, over 120,000 strong. Members weigh in on action alerts that go to decision-makers on the national, state-wide and local scenes — prompting these leaders to sit up and take notice of ocean health. Your emails and phone calls are crucial; we could not effectively carry out our advocacy efforts without your partnership. Every political environment presents risks and opportunities. That was true for the past two years and will be true with the newly- elected officials who took office in January. We assure you that, in partnerships of all types, we will “stay the course” to defend and advance our ocean. Let’s roll up our sleeves and work together!</t>
  </si>
  <si>
    <t>Significant challenges coupled with terrific opportunities on behalf of the ocean — that’s what characterized Ocean Conservancy’s efforts for 2018. Attempts from Congress and the administration to weaken fishing regulations that could counter the gains Ocean Conservancy and like-minded organizations have fought for over decades, as well as intense pressure to open up ocean waters to drilling in the Arctic and around our shores, have kept us on our toes. But we’ve also been met with tremendous opportunities, not only in the United States but throughout the world. From pioneering fishery management innovations in the Pacific to applying, with our partners, ground- breaking modeling tools to manage Indonesian snapper and Eastern Tropical Pacific tuna, we’ve worked diligently to improve ocean sustainability. In the center section of this Annual Report issue of Splash, you’ll read how Ocean Conservancy has met even more challenges and opportunities, all in the service of a more robust, productive ocean. Leading the charge to rid our ocean of harmful plastics, expanding smart ocean planning to promote an enhanced “blue economy,” and bringing ocean solutions to problems caused by climate change — these are some of the ways Ocean Conservancy has put your dollars to work. And as you read in our cover story, Ocean Conservancy has reached across aisles as well as oceans — political aisles, regionally and nationally, to build constituencies of support for ocean issues. Without you, our generous and committed supporters, we couldn’t accomplish any of these things. From signing petitions to contacting your congressional representatives, removing trash from local waterways to advocating for strong fisheries regulations, your support has been critical. And, of course, your generous monetary contributions have made all this work possible. As we pause to celebrate the accomplishments of the past year, we recommit now to bold and ambitious campaigns to meet both the challenges and opportunities that continue to face the ocean. We speak for the entire Board, our CEO Janis Searles Jones and all of Ocean Conservancy in thanking you for your invaluable commitments in 2018. Together, we will make 2019 an even better year to ensure a healthy, productive ocean!</t>
  </si>
  <si>
    <t>Sounding the Alarm and Leading the Charge to Rid the Ocean of Plastics</t>
  </si>
  <si>
    <t>This year, Ocean Conservancy joined an expedition to St. Helena — one of the world’s remotest islands — that revealed ocean plastics on every beach, threatening important foraging grounds for whale sharks. For the first time in our International Coastal Cleanup’s 33-year history, all top-10 most common items collected by volunteers around the world were made of plastic — a stunning fact raising even more concerns about the global scale of plastic pollution. Through our Trash Free Seas Alliance®, we are working with scientists, industry leaders and nonprofits to inform solutions. One big win in our shared fight came when corporate Alliance partners like Coca-Cola, Danone, Dow, PepsiCo and Procter &amp; Gamble collectively committed more than $100 million in funding for research and incubation of scalable solutions to the ocean plastic crisis. In addition, they pledged to eliminate half a million tons of virgin plastic from products and packaging each year. Through these and other actions, we are leading the way among an expanded cadre dedicated to stemming the tide on ocean plastic.</t>
  </si>
  <si>
    <t>Advancing Ocean Planning to Support the Environment and Blue Economy</t>
  </si>
  <si>
    <t>Ocean Conservancy engaged a wide range of influential stakeholders, including industry leaders and scientists, to improve ocean data in the Northeast and Mid-Atlantic regional ocean plans. As ocean ecosystems become more crowded and stressed, data-driven ocean planning is needed to improve coordination between agencies and resolve ocean-use conflicts. We hosted many of these stakeholders in Washington, D.C., where they educated congressional offices and key federal ocean agencies about the merits of ocean planning. This strategy paid dividends when the Trump Administration preserved key principles of ocean planning after revoking President Obama’s National Ocean Policy with their own. Our work to educate federal agencies on the value of ocean planning most recently manifested in the U.S. Coast Guard’s Maritime Commerce Strategic Outlook, which outlines the agency’s national vision and made ocean planning a direct policy priority. Together with our partners, we are ensuring that ocean planning succeeds over the long term, resulting in sustainable management of our ocean and blue economy.</t>
  </si>
  <si>
    <t>Ensuring Resilience in the Gulf of Mexico Post-BP Oil Disaster</t>
  </si>
  <si>
    <t xml:space="preserve">Building on our 2017 report, Restoring the Gulf Beyond the Shore — Part II, this year we advocated for five restoration solutions that would help the Gulf’s fish and corals bounce back from the BP oil disaster. With projects that include working cooperatively with scientists to restore reef fish habitats to long-term monitoring of our varied coral reef habitats across the Gulf, we hope to see these project ideas included in the Deepwater Horizon Trustees’ Open Ocean Restoration Plan, expected in early 2019. This plan will be the first payment of the $1 billion to restore the Gulf’s marine wildlife and habitats, earmarked within the $20 billion BP settlement. This year we have also been tracking the Trump Administration’s proposed plan to open all U.S. waters to oil and gas activities and opposing their efforts to put oil and gas companies ahead of coastal communities. </t>
  </si>
  <si>
    <t>Ocean Health is Bouyed by the Fourth "Our Ocean" Conference in Malta</t>
  </si>
  <si>
    <t>A delegation of Ocean Conservancy leaders joined representatives from 35 countries at the fourth Our Ocean conference, a global gathering hosted by the European Union to announce new commitments to address the world’s most pressing ocean challenges, held in Malta on October 4-5, 2017. Including Ocean Conservancy’s commitment, more than 400 tangible commitments representing over $3 billion for the ocean — from participating nations, NGOs, foundations, research institutes and international organizations — were announced during the two-day proceedings. These unprecedented outcomes demonstrate that working together around the globe, we can ensure a future for the ocean that is safe, secure, clean and healthy. Each year since 2014, the Our Ocean conference, launched by former Secretary of State John Kerry with significant early input from Ocean Conservancy, has invited leaders from around the globe to come together and commit to changing behaviors and practices to foster ocean conservation. This year the conference focused on six areas of action — mirroring several of Ocean Conservancy’s programmatic priorities — including marine protected areas, climate change, sustainable fisheries, marine pollution, the blue economy and maritime security. With the ocean covering 71 percent of Earth and many people around the globe relying upon it for water, food, climate, air and their livelihoods, it is clear that a global focus on the ocean is needed. This is particularly critical when human activity — from pollution, overexploitation, coastal degradation and climate change — has caused so much distress for the ocean. As Karmenu Vella, European Commissioner for Environment, Maritime Affairs and Fisheries said, “Forests are our planet’s green lung, but oceans are its blue heart. It is now up to all of us to keep this blue heart beating.” The Ocean Conservancy team was especially excited about two commitments that reflect longtime priorities for the organization: our launch of a new global initiative to address waste management in Southeast Asia, and new work by the International Alliance to Combat Ocean Acidification (the Alliance) – of which Ocean Conservancy is a founding member. PepsiCo and plastic makers from the American Chemistry Council and the World Plastics Council. This impressive group will create a new funding mechanism to raise over $150 million over five years to improve waste collection, sorting and recycling markets in Southeast Asia. Nearly half of the plastic that flows into the ocean every year — an estimated eight million metric tons — escapes from waste streams in just five rapidly developing economies in Asia (Indonesia, Philippines, Vietnam, Thailand and China). The fund will be operated by Closed Loop Partners, a firm that invests in companies, technology and recycling facilities. “This is a major breakthrough in the fight for trash free seas,” says Susan Ruffo, managing director of international initiatives at Ocean Conservancy. “Our research has found that by improving waste management in Southeast Asian countries, we can cut the flow of plastic going into the ocean by half by 2025. This funding mechanism will take this goal from dream to reality, and support efforts by governments and local groups on the ground to improve their livelihoods and well-being while also improving ocean health.”</t>
  </si>
  <si>
    <t>In a turbulent, politically-charged year, Ocean Conservancy realized early on that the best way to support the ocean was to join forces with multiple stakeholders to build a stronger, more widely shared offensive for the ocean we all treasure. In the center section of this 2017 Annual Report issue of Splash, you will read about the many ways Ocean Conservancy has developed common ground, from pragmatic partnerships to more diverse and unusual ones, all in the service of a more robust, productive ocean. None of these victories would have been possible without the solid partnerships that have been established between the organization and you, our supporters. From signing petitions to contacting your congressional representatives, removing trash from local waterways to advocating for strong fisheries regulations, your support has been critical, especially in a year with so many challenges to our previous conservation gains. And, of course, your generous monetary contributions have provided the “winds” that have kept our sails full and our ship advancing. Believing that partnerships must rise above politics to secure durable ocean wins, Ocean Conservancy reached across aisles as well as oceans. We worked across political aisles, regionally and nationally, to build constituencies of support for our efforts to ensure smart ocean planning, combat ocean acidification and call for science-based fisheries regulations. We battled across the Circumpolar Arctic to safeguard wildlife in that critical region, and have collaborated with institutions like Oxford University, Stanford University and the University of California — Santa Barbara to develop innovative techniques to understand and address complicated ocean challenges. And we joined with nations and multinational organizations in Southeast Asia to stop the flow of plastic waste into our ocean. As we pause to celebrate the accomplishments of the past year, we are committed now, more than ever, to bold and ambitious projects to secure even more conservation wins for the ocean going forward. We speak for the entire Board, our CEO Janis Searles Jones and all of Ocean Conservancy in thanking you for your invaluable support in 2017. Please continue to help us in 2018.</t>
  </si>
  <si>
    <t>Building a Groundswell of Community Support to Protect the Ocean</t>
  </si>
  <si>
    <t>2017 was a politically charged year in the U.S., which saw attacks launched on long-standing, science-based ocean priorities that previously enjoyed bipartisan support. Yet we know that the ocean is a potent rallying point around which people of many perspectives can unite to transcend political discord today. From communities concerned about healthy fish stocks, to coastal areas facing ocean acidification, to sailors and divers seeing first-hand the impacts of plastics in the ocean, Ocean Conservancy is working with renewed effort to elevate voices from our diverse network of ocean champions to find common ground and to defend the core ocean conservation programs upon which so many of our livelihoods, communities and personal sense of wonder all depend. For instance, this year, we brought together Philippe Cousteau, grandson of oceanographer Jacques Cousteau, and Rep. Carlos Curbelo (R-FL) — two leaders from different political parties — to discuss non-partisan solutions to our most pressing ocean conservation issues. Creating productive partnerships that rise above the political fray, and offer real options for durable ocean wins, will be an ongoing priority.</t>
  </si>
  <si>
    <t>Leading the Fight Against Ocean Debris, Especially Plastics</t>
  </si>
  <si>
    <t>Ocean Conservancy works both upstream and downstream to stop the flow of ocean trash. Upstream, with the support of the Trash Free Seas Alliance® and leading global brands, we announced a collaboration with Closed Loop Partners to design a new funding mechanism to support waste management, recycling and circular economy projects in Southeast Asia — where plastic inputs into the ocean are among the highest. We also co-hosted a summit with the University of California–Santa Barbara and the Outdoor Industry Association to identify solutions towards addressing microfiber pollution — the contamination that occurs when synthetic fabrics like polyester are laundered, releasing tiny plastic particles that wash down our drains and eventually into the ocean. Downstream, our International Coastal Cleanup was again the largest volunteer effort worldwide to record and collect more than 18 million pounds of ocean trash. This year, our work to end ocean plastics and keep beaches clean included a new action- oriented partnership with Outerknown, the retail apparel company founded by Kelly Slater, 11-time World Surf League champion and vocal ocean spokesperson.</t>
  </si>
  <si>
    <t>Building a Healthy Ocean and Healthy Communities Through Smart Ocean Planning</t>
  </si>
  <si>
    <t xml:space="preserve">Following the successful launch of the nation’s first regional ocean plans last year, Ocean Conservancy is working to implement the plans, effectively balancing multiple ocean uses from conservation to economic development to recreation. For example, in 2017 commercial fishermen and conservationists used data from the ocean plans to better visualize important habitats and fishing spots while weighing conservation options of rare deep-sea corals in the Gulf of Maine and off Cape Cod. Newly available data helped managers map how changes in fishing vessel activity could be routed around key coral habitats. Also, our pragmatic, collaborative approach led scores of industry partners to submit a letter to the Trump Administration expressing strong support for smart ocean planning — sending an early signal that ocean plans enjoy broad backing from a range of bipartisan constituencies. Together with our partners in conservation and industry, we are ensuring ocean planning efforts succeed over the long term, pushing to increase sustainable management of our ocean and blue economy through 2018 and beyond. </t>
  </si>
  <si>
    <t>Defending the Integrity of Our Nation's Fisheries Law and Driving Fishery Management Innovation</t>
  </si>
  <si>
    <t>In July, the U.S. Department of Commerce issued a short-sighted order to extend the federal private recreational fishing season for red snapper, sanctioning overfishing and threatening rebuilding efforts. Ocean Conservancy (represented by Earthjustice) and Environmental Defense Fund are fighting back against this dangerous precedent. We are jointly litigating against the extended season so that political pressure does not override proven, science-based policy, charting a course for healthy fisheries for generations to come. Simultaneously, we are pushing the envelope on new management techniques to meet emerging fisheries challenges. This includes influencing West Coast fishery plans to consider larger ecosystem conditions in order to restore and maintain fish stock at healthy levels. And we developed an innovative computer modeling tool that predicts fishermen’s actions — one of the most influential factors when considering how to best manage a fishery — amidst changing ocean conditions and policy landscapes. Ocean Conservancy, Oxford University and other partners are applying the tool internationally, pinpointing solutions for achieving sustainable fisheries globally.</t>
  </si>
  <si>
    <t>Protecting Wildlife in the Arctic Ocean</t>
  </si>
  <si>
    <t>With essential behind-the-scenes contributions from Ocean Conservancy, the U.S. chairship of the intergovernmental Arctic Council closed with a strong focus on conservation. We helped ensure the Council’s Ministerial Declaration adopted a framework for an interconnected network of Marine Protected Areas that could safeguard wildlife throughout the region. The Declaration also tackled risks from increased Arctic shipping, acknowledged the profound impacts of climate change in the pan-Arctic and emphasized the need for global action to reduce greenhouse gases. Finland is now advancing this robust conservation agenda under its 2017-2019 Arctic Council chairship. On the domestic front, Ocean Conservancy took the lead persuading the U.S. Coast Guard to adopt our recommendations for safeguarding the Bering Sea and Bering Strait from increased shipping. During the coming year, we will work toward implementation of these measures — protecting the area for the millions of marine mammals that pass through it each year and for its local indigenous and coastal communities.</t>
  </si>
  <si>
    <t>Spurring Action on Carbon Pollution in Our Ocean</t>
  </si>
  <si>
    <t>From oyster die-offs to slower coral reef recovery and growth, the impacts of ocean acidification (OA) are being felt by coastal communities in the U.S. and around the world. As a founding partner of the International Alliance to Combat Ocean Acidification, Ocean Conservancy is helping to grow Alliance membership, uniting states, countries and others worldwide to address the issue by developing action plans aimed at taking steps to mitigate the impacts of OA and curb carbon dioxide pollution — the root cause of OA. Most recently, New Zealand, Iceland, Fiji and Sweden joined the Alliance — bringing the current membership to 58. Additionally, we produced a video focused on OA and coral reefs in Florida and its potential impacts to coastal industries. Congresswoman Ileana Ros-Lehtinen (R-FL) gave a floor speech on OA, describing its causes and day-to-day consequences and commended Ocean Conservancy and our video for championing this issue.</t>
  </si>
  <si>
    <t>Putting Marine Wildlife on the Road to Recovery in the Gulf of Mexico</t>
  </si>
  <si>
    <t xml:space="preserve">In a region that has been significantly impacted by the BP oil disaster and recent catastrophic hurricanes, Ocean Conservancy is focused on advancing efforts that will heal the Gulf and its iconic marine wildlife. Our newest report, Restoration Without Borders, is being used to identify areas in the region where endangered Kemp’s ridley and loggerhead sea turtles are most at risk from pollution, fishing and shipping threats in order to identify optimal solutions for bringing these populations back from the brink. Ocean Conservancy has also focused on recovery and coastal resilience in the aftermath of the devastation wrought by the 2017 hurricane season in the Gulf. We are working to ensure that restoration and recovery dollars are invested wisely to better protect Gulf communities and marine wildlife from future threats. </t>
  </si>
  <si>
    <t>Winning Ocean Conservation</t>
  </si>
  <si>
    <t>FOR OVER 40 YEARS, OCEAN CONSERVANCY HAS STOOD STRONG FOR THE OCEAN The work we do requires sound strategies, pragmatic thoughtfulness and serious expertise across the spectrum of ocean issues. A united front is paramount as we work together with partners, supporters and lawmakers to find solutions that protect our blue planet. In this spring issue of Splash, we always highlight some of our greatest wins of the past year. We take this time also to assess the present and to thank supporters like you who make all of our wins possible, and we look ahead and recommit to saving our seas. Effective ocean conservation is much like a successful game of chess: patience, science, strategy and action combine to produce victory. In chess, every move must have a carefully planned purpose, and Ocean Conservancy’s method of protecting the ocean formulates smart, purposeful moves based on sound science and winning strategies. To win at chess, one plays for the advantage, defends one’s position, seizes the initiative, learns to spot patterns, and ignores the opponent’s actions at one’s own peril! Play for Plan A, but always have Plan B and even C as backups in case of sudden reversals. Remain flexible and recalculate — things seldom go the way they were planned; adjust and continue the game to win. (See “Living Strategically: 50 Lessons Chess Teaches You about Life,” Sean Hampton Cole, http:// seanhamptoncole.wordpress.com). These admonitions are nothing new to Ocean Conservancy — they sum up how we do our work. But with the recent changes throughout our government, it’s good to remind ourselves and our supporters that Ocean Conservancy understands the “game” and will never back down. Pushing the chess analogy forward, we can view the ocean as one large chess board: We must vigilantly watch over our charge, the ocean, to make sure a move in one direction does not leave another flank unguarded. The thing a chess player never wants is a surprise from the side. Through our programs here at Ocean Conservancy, we look holistically at the ocean. A complexity of issues affects the ocean waters that cover 70 percent of the planet. Multiple threats can interact to jeopardize ocean well-being, and we must be prepared at every square on our “board” to meet these threats. When we think about the current threats from climate change in the ocean, it’s not only important to focus on the increase in ocean temperatures and acidity levels imperiling shellfish and the coastal communities whose economies depend upon a healthy ocean. We must also monitor the shifting stocks of fish, as many move towards the polar reaches for cooler waters, changing the balance of nature in the food web. We must work tirelessly in the Arctic where temperatures in November were 36 degrees higher at the North Pole than in previous years — melting ice at alarming rates and opening up the last frontier to increased shipping that threatens habitat and wildlife. And we must continue our efforts to secure a healthy and revitalized Gulf of Mexico. We must work with rapidly developing countries to help them strengthen their waste infrastructures in order to stem the tide of toxic plastics into our ocean. Here at home, we must continue advancing the management of competing ocean uses — from commercial fishing to wildlife protection to off-shore energy development to recreation — relieving the pressure on ocean waters and coastal areas through intensive planning. And we must fight to protect and advance the laws that make our ocean and coastal communities stronger. When we look at the ocean as a chess board, however, we must also be most</t>
  </si>
  <si>
    <t xml:space="preserve">The Board of Directors could not be more proud of Ocean Conservancy’s accomplishments in 2016 — nor more appreciative of your support on behalf of the ocean. Without your generous commitment, these “victories at sea” would never be possible. Thank you, thank you — for your financial contributions as well as your efforts in signing petitions, contacting your congressional representatives, removing trash from your local waterways and advocating for a healthy ocean. The cover story offers you an overview of Ocean Conservancy’s multi-faceted conservation efforts and explains the level of thought and strategy that informs all of our actions. Our CEO Andreas Merkl and President Janis Searles Jones lead the organization, almost 100 strong, to make a significant difference for the ocean. Because of this model, we have lots to celebrate. In the center section, you will read about ocean conservation wins from the past year. From expanding our global efforts to stem the tide of plastics entering the ocean, to securing this country’s first landmark ocean plans in the Northeast and Mid-Atlantic regions, to winning a significant victory to limit drilling in the Arctic Ocean, Ocean Conservancy has moved the dial forward for the ocean waters that cover 70 percent of our world. Ocean Conservancy realizes that working with partner organizations — on the local, regional, national or international stage — is critical to achieving effective conservation. We are particularly proud of the collaborative effort of a number of groups, including Ocean Conservancy, in launching the Marine Conservation Diversity Fellowship program in 2016 to increase the diversity of professionals entering the marine conservation field. As we pause to celebrate the accomplishments of the past year, we are committed now, more than ever, to bold and ambitious campaigns to protect the ocean going forward. Needless to say, global and ocean warming, with its threats to ocean life and coastal communities, is front and center in the challenges we address. We speak for the entire Board and all of Ocean Conservancy in thanking you for your help. Please continue to support the work that lies ahead. </t>
  </si>
  <si>
    <t>Good News for the Gulf</t>
  </si>
  <si>
    <t>Five years after the BP Deepwater Horizon oil disaster devastated the Gulf’s natural resources and communities, a historic settlement this year brought significant good news—and a reminder that much work remains to be done. It’s a day that I won’t forget. On April 20, 2010, the BP Deepwater Horizon oil rig exploded in the Gulf of Mexico, taking the lives of eleven men and sinking into the ocean in a cloud of smoke and fire. The BP Deepwater Horizon oil disaster was the largest environmental catastrophe in U.S. history. Nearly five million barrels of crude oil were released into the Gulf, contaminating over 1,300 miles of beaches and wetlands from Florida to Texas and threatening our creatures and our coastal way of life. With over two decades of history working in the Gulf, Ocean Conservancy responded immediately. The organization made a deeper commitment to the region and created the Gulf Restoration Program to track impacts of the disaster and help people understand what was happening in affected Gulf ecosystems— from coral reefs to salt marshes to the deep seafloor. Along with most of the Gulf Restoration Program team, I live on the Gulf Coast and saw the BP oil disaster unfold firsthand, even getting access to the Incident Command Center where the Coast Guard coordinated the response and cleanup effort. It’s been very challenging—and at times quite painful—to see this place we love so damaged. In the months and years that followed the BP oil disaster, our team worked diligently to hold BP and other parties accountable and make sure any penalties paid would be used for science-based restoration of Gulf waters, wildlife and communities. We understood that once the well was capped and media attention ebbed, Gulf restoration would be a decades-long endeavor—and one of our biggest challenges to date. We emphasized the importance of repairing the environmental damage that occurred far out in the ocean, where the oil impacted seabirds, whales, bottlenose dolphins, sea turtles and many other vulnerable species. In 2012, we helped to get the RESTORE Act passed, which went a long way toward making sure that penalties paid for the BP oil disaster would be allocated fairly and responsibly. Then, earlier this year, came the news that Ocean Conservancy and other advocates of the Gulf had long been waiting for. On July 2, 2015, the U.S. announced a settlement of all remaining claims against BP for a whopping $20.8 billion, with $1.24 billion dedicated to restoring the open ocean. The settlement represented a huge victory for Ocean Conservancy. We had strongly advocated for a swift and fair resolution. Our approach has always been that comprehensive restoration—including both coastal and marine environments—is the only way that the Gulf will ever be made whole. Now that the funding is imminent, we have to ensure that any funded projects will truly restore the Gulf and create a healthier ecosystem for generations to come. Soon after the settlement was announced, the Deepwater Horizon Trustees, who are charged with restoring the damage to our natural resources, released a sobering 635-page summary of oil impacts in the Draft Programmatic Damage Assessment and Restoration Plan and Programmatic Environmental Impact Statement, detailing how the ongoing danger to the Gulf may be even greater than we thought. The report, based on five years of government research, found staggering impacts. An area 20 times the size of Manhattan surrounding the now- plugged wellhead is polluted by oil. Slow-growing deep-water corals may take centuries to recover. Hundreds of thousands of sea turtles, marine mammals and birds died. The BP settlement isn’t the end of Gulf restoration. The oil disaster broadly injured the entire northern Gulf ecosystem, and many of the long-term effects are still unknown. That’s why we need to stay committed to science and make every dollar of restoration funds count. The BP oil disaster was a tragedy, but we are now faced with the opportunity to change the course of the Gulf of Mexico—using restoration as a catalyst to renew and repair the ocean, coastal communities and wildlife that we all love.</t>
  </si>
  <si>
    <t>From our bold campaign to keep plastics from fouling ocean waters, to our Arctic work to save that vital ecosystem from the ravages of climate change, to our strategies to ensure a future teeming with fish and wildlife in the California Current and beyond—these are just some aspects of Ocean Conservancy’s work that your support helped mobilize in 2015. You’ll read about our victories from the past year in our center section. You’ll see how we, with your help, have moved the dial forward to facilitate smart planning for our ocean and coastal development, guard against increasing acidity levels in the ocean and defend federal policies essential to a healthy ocean. Dedicated supporters like you have played a major role in making these successes possible. Without the generous commitment of our members, our work would not be possible. Thank you, thank you. The cover story focuses on our work to restore the Gulf of Mexico now five years after BP spilled millions of gallons of oil in the country’s worst offshore oil disaster. We are thrilled that a portion of the fines levied against BP will go to help sea turtles, dolphins and other incredible sea life that reside in the Gulf. Ocean Conservancy’s Board of Directors got “up close and personal” with our work to help guide Gulf restoration at our fall meeting in New Orleans. We applauded the work of our Gulf Restoration Director Bethany Kraft and her capable team on the achievements they’ve made—as we lamented the fact that, unchecked, the rising waters caused by climate change could put New Orleans and its environs under water in the years to come. And so we pause to celebrate the great accomplishments of 2015 as we also implement bold and ambitious campaigns to protect the ocean from a host of threats going forward—with climate change and what it will do to ocean life and coastal communities being front and center in the challenges. Your continuing support is critical to our success. Thank you for your past generosity. Please join us in supporting the fights that lie ahead.</t>
  </si>
  <si>
    <t>Promoted healthy fisheries and resilient fishing communities Nationally, overfishing is at an all-time low, in great part thanks to Ocean Conservancy’s decades-long effort to secure sustainable U.S. fisheries. In April, the National Marine Fisheries Service released its 2014 Status of Stocks report showing important signs of recovery for ocean ecosystems and fishing communities. Part of our advocacy effort involved rallying support for the West Coast’s Fishery Ecosystem Plan, resulting in a new effort to move management beyond a focus on single species and to one that considers the health of the whole ecosystem. In addition, in the face of changing ocean conditions, brought on in part by climate change, we are developing a new tool with international experts that considers a broader and more complex set of variables to help fisheries better adapt. Together with partners, we are building a state-of-the- art “flight simulator” that will allow fishery managers to better factor ecological, social and economic dynamics into their decision-making and policy development. Once completed we plan to apply this tool to fisheries around the world.</t>
  </si>
  <si>
    <t>Ocean Planning</t>
  </si>
  <si>
    <t>Commemorated the 5th anniversary of the National Ocean Policy and progress on smart ocean planning Our Ocean Planning program protects marine ecosystems while balancing ocean uses like shipping, fishing, and recreation. Five years ago, ocean planning in the U.S. was a long-sought dream; today we are months away from ocean plans for the Northeast and Mid-Atlantic. We also celebrated construction of the country’s first offshore wind farm, made possible by Rhode Island’s smart ocean plan that we have showcased as a gold standard of ocean planning. Thanks to the plan, this wind farm is a model of sustainable development, supported by fishermen and conservationists. We along with our industry and conservation partners are working to make smart ocean planning the new status quo for how our ocean is managed and preserved.</t>
  </si>
  <si>
    <t xml:space="preserve">Celebrated 30th anniversary of the International Coastal Cleanup® and led Trash Free Seas Alliance® in tackling ocean plastics Thanks to millions of volunteers, over the past 30 years we have protected marine wildlife by removing more than 200 million pounds of trash from beaches and waterways. We are also leading a growing coalition of influential partners through the Trash Free Seas Alliance to keep trash and plastics from entering the ocean in the first place. With our Alliance partners we released a first-of- its-kind report, Stemming the Tide, that outlines specific solutions to address waste management and stop the outflow of plastic waste into the ocean in the five priority countries that account for over half of the plastic in the ocean (China, Indonesia, Philippines, Vietnam, and Thailand). </t>
  </si>
  <si>
    <t>Ocean Acidification</t>
  </si>
  <si>
    <t>Engaged communities to take on ocean acidification. Important species like oysters and crabs that fuel the nation’s seafood industry are endangered by the increasing acidity of seawater. Ocean Conservancy led the drive to introduce two new bipartisan federal bills to tackle this serious challenge, and we garnered support for additional federal funds for research and monitoring. To raise awareness of this growing threat to coastal communities, we co-authored papers in several science journals and teamed up with Mote Marine Laboratory to host a roundtable in Florida to explore solutions. Having long advocated on this important issue, we are also pleased to see coastal states taking up the mantel to promote state-driven legislation and panels that we worked hard to champion.</t>
  </si>
  <si>
    <t>Redoubled our efforts to restore the Gulf of Mexico in the wake of historic $20.8 billion settlement for BP Deepwater Horizon oil disaster Since the BP disaster polluted the Gulf with nearly five million barrels of oil, damage to fishing communities and marine wildlife continues to emerge. Roughly four to eight billion oysters were lost, and bottlenose dolphins are expected to take 40–50 years to recover. The settlement will help us address spill impacts and achieve long-term restoration goals. The inclusion of over $1 billion for ocean restoration— as well as separate funds to monitor long-term spill effects—were major victories. Ocean Conservancy remains steadfast in ensuring that every dime of funding is directed as intended.</t>
  </si>
  <si>
    <t>U.S. Arctic</t>
  </si>
  <si>
    <t xml:space="preserve">Helped keep risky offshore drilling out of the U.S. Arctic Ocean This year, President Obama protected nearly 10 million acres of important habitat off Alaska’s coast, Shell retreated from offshore oil exploration in the Chukchi Sea and the Administration cancelled two Arctic offshore lease sales. These decisions are huge victories for all the groups—including Ocean Conservancy—that continually pressed for protections from irresponsible development. Still, our work is not done. Although drilling is no longer imminent, Shell has signaled continued interest in the region and the Administration is still considering new leases. Hence, we will continue our fight against future drilling and for a more resilient Arctic marine ecosystem. </t>
  </si>
  <si>
    <t>International Arctic</t>
  </si>
  <si>
    <t>Protected Arctic wildlife In May, when the U.S. assumed the Chair of the multinational Arctic Council, Ocean Conservancy capitalized on this historic opportunity by launching a push for priority actions to protect Arctic wildlife and important ocean habitats. We also started working at the United Nations’ International Maritime Organization, where we successfully finalized new shipping measures to reduce vessel traffic and potential oil spills near the coast of Alaska’s wildlife rich Aleutian Islands. These new measures, which take effect in 2016, protect the region’s fragile ecosystem, which also supports robust fisheries and Alaska Native communities engaged in the traditional subsistence way-of-life.</t>
  </si>
  <si>
    <t>Reversing the Tide: Stopping Plastics from Destroying the Ocean</t>
  </si>
  <si>
    <t>Walk along any river bank or ocean beach and it’s almost inevitable— you will find a plastic bag blowing in the wind, an empty soda bottle right at water’s edge or a foam cup or plastic fork from someone’s picnic buried in the sand. We all see it—plastic debris fouling the ocean vistas we so enjoy. Plastic debris devastates waters all over the world—causing injury and death to turtles, seals, seabirds and other wildlife, contaminating fish, damaging marine habitats and, quite possibly, affecting human health. It is high time to reverse this tide, and Ocean Conservancy is doing just that. Ocean trash: far from a new issue for Ocean Conservancy Ocean Conservancy has “talked trash” for years. Each fall since 1986, we’ve led the world’s largest marine debris recovery efforts through our International Coastal Cleanups. Millions of volunteers have removed tons of trash from waterways and coastlines in more than 150 countries and throughout the United States and its territories. But we’ve long known trash removal does not solve the ocean pollution problem. And for a number of years, we’ve conferred with experts, engaged renowned scientists and appealed to industry to help us develop a solution. Four years ago, Ocean Conservancy commissioned a group of leading scientists with the National Center for Ecological Analysis and Synthesis (NCEAS) at the University of California, Santa Barbara. Their scientific mandate was to examine the best available data from around the world about plastics in the ocean and quantify how much there is, where it comes from, what happens to it, and how it impacts fish and wildlife. The scientists’ findings will be published in peer-reviewed scientific literature in 2015. Over the past year, Ocean Conservancy also conducted its own research on the supply chain of plastics. Our goal was to craft a solution that will keep plastics from getting into the ocean in the first place The situation is far from hopeless. There are many ways to stem the tide of plastics into the ocean. All have value and they work: • Bans on plastic bags: Countries like Bangladesh and cities like Portland, Ore., and Mexico City have passed laws banning them, and the first statewide ban recently passed in California. • Innovative redesign of products and packaging: Using alternative materials and pressuring manufacturers to rethink their plastic footprints are increasing. • Consumer awareness: Public-facing campaigns urge consumers to shed “disposable mentalities,” reduce consumption and reuse containers like water bottles, mugs and grocery bags. And we need other solutions as well While these efforts, as well as recycling products that can be used again, definitely help, we need an intervention, global in scope, to dramatically reduce the flow of plastics into the ocean. Consider the facts: • Ocean plastics are greatest in rapidly developing countries where waste collection is weak or absent. • Without intervention, within 25 years the ocean will contain approximately one pound of plastic for every three pounds of fish. • Only a small percentage of ocean plastics rest at the surface of the “gyres.” • Evidence suggests that, over time, the plastic breaks into tiny pieces often eaten by marine mammals and fish that mistake them for food. • Research confirms that plastics are present in more than 200 species of fish. This could have implications for animals that ingest them and for people, too. So what is Ocean Conservancy doing about plastic pollution? Global plastics consumption is predicted to explode to an estimated 400 million tons per year by 2025. This consumption will largely take place in rapidly industrializing countries, which also have some of the lowest waste collection rates on the planet. Without effective waste collection, an avalanche of plastic debris will enter the ocean. If we focus our efforts on managing waste in those places where plastic pollution is greatest, we can reduce ocean plastic inputs. While plastic products have done much for the world—think medical equipment, industrial machinery, automobiles, construction—plastics producers and consumer products companies have to take responsibility for what plastics are doing to the ocean. Ocean Conservancy has developed a plan— and industries are getting on board. Through our Trash Free Seas Alliance®, we have signed up several global companies that agree we’re on the right track and have pledged to work with us. With industry, economists, waste experts, and other NGOs, we are developing a funding mechanism to establish sound waste management in countries that need it. Once implemented, these systems create the conditions that make it possible for local communities to profitably gather, separate, sell and store plastic waste, thus reversing the tide of plastics entering the ocean—while advancing the health, economies and well-being of the communities served. We are convinced we are on to something big, bold and ambitious that can truly make a difference and help rid the ocean of plastic. We will keep you informed as this exciting project develops. And we hope we can count on your support as we go forward in 2015 and beyond to stem the tide of plastics in our ocean.</t>
  </si>
  <si>
    <t>In 2014 we celebrated a number of terrific successes—for the ocean and for Ocean Conservancy. None of them would have been possible without the tremendous support of members like you who literally make our work happen through your generosity and commitment. From the Gulf of Mexico to the Gulf of Maine to the Bering Strait, fishery and ocean management practices are more effective, scientific, and well-implemented because of Ocean Conservancy and our partners in the regions. We hope you share our pride in these accomplishments. In the center section, you will read about our victories in U.S. waters— which have occurred amidst ongoing attempts in Congress to weaken our national fisheries laws. The California coast is teeming with wildlife—we have seen wonderful recoveries, such as the return of the Northern Pacific blue whale to numbers higher than ever recorded. But the work of Ocean Conservancy is more critical than ever, and we look forward to 2015 as we expand our work on U.S. waters and beyond. We hope you will stand with us as we work to shift fisheries management in the Pacific from a species-by-species model to one that incorporates the entire marine ecosystem. And we need your continued support as we work with affected states to address increased acidity that threatens their shellfish industries and communities. Together, we will face the fifth anniversary of the BP Deepwater Horizon disaster in the spring, and we know that the work to restore the Gulf is far from over. We celebrated recently with the announcement of “blue water” projects to be funded to the tune of almost $100 million, but we lamented the news in November that links oil from the spill to the decline of Kemps’ ridley sea turtles in Texas and Louisiana waters. And internationally, we have much to do in 2015. While we are heartened over the U.S. chairmanship of the Arctic Council—and the opportunity to make a real difference in protecting this threatened ecoregion, an avalanche of plastic trash is still flow- ing into the ocean. As you read in the cover story, we are launching a major global campaign to convince the consumer goods and plastics industry to accept their responsibility to help solve the plastic pollution crisis. Overfishing remains a huge problem in the developing world, and we are now working with some of the best scientists around the globe to develop an entirely new approach. So we celebrate our achievements in 2014—as we plan to accomplish even more for the ocean in 2015. And we look forward to sharing our success every step of the way with you, our committed supporters.</t>
  </si>
  <si>
    <t>Ensured gulf recovery</t>
  </si>
  <si>
    <t>Ensured Gulf recovery is on track—helped to secure dollars for marine restoration and win passage of new measures to boost red snapper fishery Since the 2010 oil disaster in the Gulf of Mexico, we’ve maintained a steady drumbeat of pressure to keep BP accountable, despite their attempts to shirk responsibility. We have also fought for independent scientific evaluations as the basis for funding decisions made by restoration officials—ensuring that projects to restore the Gulf are chosen based on merit, not on politics. And we have advocated for funding to support blue water restoration priorities that complement recovery of the Gulf’s coastal habitats. As a result of our collective efforts with partners, Gulf states were awarded funding to protect dolphins and manatees, track the recovery of key fish species, and map the seafloor to inform sustainable fishing practices. Other advocacy efforts yielded another important win for the region with Gulf of Mexico Fishery Management Council approving new measures for managing recreational fishing that will help with the continued recovery of red snapper.</t>
  </si>
  <si>
    <t>Helped establish the world's largest network</t>
  </si>
  <si>
    <t>Helped establish the world’s largest network of marine reserves and ensure lasting legacy for California’s underwater parks In September, with Ocean Conservancy’s support through a coalition of environmental organizations, President Obama expanded the Pacific Remote Islands Marine National Monument. This action places over 400,000 additional square miles of ocean under permanent protection from activities like offshore drilling, undersea mining, and commercial fishing. This expansion makes the Monument the largest protected area of any kind–on land or water. The expansion also permanently safeguarded over 130 undersea mountains—known hotspots of biodiversity and home to threatened and endangered species like green and hawksbill turtles, reef sharks, parrotfish, dolphins, and whales. In addition, in California, after spending a decade to make the nation’s first statewide network of underwater parks a reality, we shifted gears to ensure a lasting legacy. Specifically, we worked with key state agencies to improve coordination of proposed coastal and ocean planning projects to ensure they do not interfere with the state’s newly protected areas.</t>
  </si>
  <si>
    <t>Secured federal commitment</t>
  </si>
  <si>
    <t xml:space="preserve">Secured federal commitment and funding to complete comprehensive plans for New England and the mid-Atlantic waters We scored a major victory last year when the Obama administration publicly committed to completing comprehensive ocean plans for the New England and Mid-Atlantic regions by the end of 2016. In addition, Congress responded to our efforts to rally thousands of ocean users and advocates who expressed their support for planning by including $5 million for Regional Coastal Resilience Grants in this year’s federal budget and rejected multiple attempts to undermine the National Ocean Policy and ongoing ocean planning via legislative riders. Reliance on the ocean for food, energy, recreation and transportation, among other things, requires smart planning to allow everyone the access they need to this critical shared resource and to protect the myriad creatures that depend upon it for habitat and well-being. </t>
  </si>
  <si>
    <t>Built the case</t>
  </si>
  <si>
    <t>Built the case to protect vital parts of the U.S. Arctic from oil and gas development In 2014, Ocean Conservancy invested time and knowledge in identifying the places most critical to ocean health in the U.S. waters of the Chukchi and Beaufort seas, where potential oil and gas activity poses an enormous threat. We collaborated closely with partner organizations to pull together the best science on those marine ecosystems, and we sponsored an innovative project by the University of Alaska to document and map the infrastructure associated with oil and gas development and commercial transportation in the Arctic. We will be using this critical research to press the Bureau of Ocean Energy Management (BOEM) to make informed, responsible decisions through BOEM’s nationwide offshore oil and gas leasing program that will last from 2017 to 2022.</t>
  </si>
  <si>
    <t>Convinved the State Department</t>
  </si>
  <si>
    <t>Convinced the State Department to launch conservation initiatives to protect the circumpolar Arctic As the U.S. geared up to chair the multinational Arctic Council in 2015, Ocean Conservancy led efforts to ensure that our government seizes this opportunity to protect the entire Arctic ecosystem. In October, our work with the Council, the White House, the Department of State and the National Oceanic and Atmospheric Administration paid off when our priorities were listed among those the U.S. Chair will press for—establishing Marine Protected Areas in the circumpolar Arctic, developing a Regional Seas Agreement among the Arctic nations, and reducing emissions to the atmosphere. These ambitious initiatives will set the stage for global and regional efforts to address the rapid changes in the Arctic and enact protections for at-risk wildlife.</t>
  </si>
  <si>
    <t xml:space="preserve">Worked with states </t>
  </si>
  <si>
    <t>Worked with states on the East Coast to fight ocean acidification Because of carbon dioxide emissions, the ocean is becoming more acidic, damaging the ability of shell-forming organisms like oysters, clams and others to make their shells and wreaking havoc on shellfish industries and communities that rely upon them. Building on successful West Coast efforts, we celebrated victories in Maine and Maryland with passage of legislation to establish panels (like the successful one in Washington state) to take local action on ocean acidification. Ocean Conservancy is now talking with Massachusetts, Virginia and Florida to encourage similar measures and working with a coalition of Pacific states and British Columbia on a carbon pricing plan that could help reduce acidification.</t>
  </si>
  <si>
    <t>Launched new efforts</t>
  </si>
  <si>
    <t>Launched new efforts to protect beaches—and sea turtles—from harmful debris In 2014, we expanded our sea turtle- marine debris monitoring program from one North Carolina area in 2013 to over 16 sea turtle nesting beaches throughout the southeastern U.S. In total, turtle volunteers removed more than 54,000 pieces of harmful debris from beach zones where loggerhead, green and leatherback sea turtles made their nests. We also launched the “Last Straw Challenge” which asked people to pledge to “Skip the Straw” when dining out. More than 25,000 people took the pledge, which will keep more than 5 million plastic straws out of our ocean and landfills in the coming year alone.</t>
  </si>
  <si>
    <t>Defended the nation's fisheries</t>
  </si>
  <si>
    <t>Defended the nation’s fisheries law so it continues to work for healthy oceans and higher economic returns for coastal communities For the past two decades, Ocean Conservancy has worked to defend and strengthen the Magnuson-Stevens Fishery Conservation and Management Act (MSA) to rebuild and protect U.S. fisheries. As a testament to the law’s success, in 2014 the economic value of U.S. fisheries was higher than ever before. In an increasingly combative Congress, we’ve spearheaded efforts of the NGO community to thwart legislative proposals that would weaken the law and to create the relationships, political will, and coalitions to support future reforms.</t>
  </si>
  <si>
    <t>Accomplishments of 2013</t>
  </si>
  <si>
    <t>Celebrated a successful completion of California's network of underwater parks. Early 2013 brought us to a successful completion of a decade-long project to create California's network of underwater parks-covering 850 square miles of diverse, representative habitats of California's coastal waters. During the year, we shifted our focus toward encouraging residents and visitors to explore their new underwater parks, convinced that building awareness about marine protected areas is critical to ensuring the permanence and effectiveness of the entire network. We generated publicity in multiple tourism, recreation and industry publications, and helped generate expanded public awareness so persona; connections with the marine protected areas will help ensure their lasting success. Ocean conservancy participated in the international Marine Protected Areas Congress in France to highlight out success in the creation of this statewide network. Led efforts to reauthorize and strengthen the nation's fisheries law. The Magnuson-Stevens Fishery Conservation and Management Act (MSA) has helped make the United States a global leader in ending overfishing and Ocean Conservancy has been at the forefront of the current reauthorization effort. We released a report highlighting how the law has benefited fishermen and successfully prepared those fishermen to testify before Congress. Additionally, our Director of ecosystem conservation programs chris dorsett became the first member of the conservation community in four years invited to testify on the topic on capitol hill. As we work to defend the gains we have made,, we are also advocating for changes to the MSA that better incorporate ecosystem considerations into fisheries management. Used the international coastal cleanup's data collection methods to protect endangered sea turtles. The international coastal cleanup remains the largest global volunteer effort to remove debris from beaches and waterways, and over the last year we've also organized spacial cleanups to collect debris originating from Superstorm Sandy and the 2011 Japan tsunami. In 2013, we also began applying the Cleanup's debris monitoring protocol to a pilot project in Wrightsville Beach, N.C. to better understand the potential impacts of ocean trash on sea turtles and identify opportunities to enhance their protection. We are working to build on this project with similar work in the southeastern United States, Gulf of Mexico, Central America and Africa. Helped launch the first two regional planning bodies to engage decision-makers in smart ocean planning Ocean Conservancy continues to lead the marine conservation community in calling for sound, coordinated planning for our ocean that balances competing uses such as alternative energy, industrial activities and recreation. Thanks to our efforts, the Mid-Atlantic and Northeast regional ocean councils held their inaugural meetings this year—an indication of increasing commitment among federal, state and tribal decision-makers to effective ocean and coastal management. Moreover, we helped maintain previous levels of federal funding for the issue—a significant achievement amid political pressure to reduce overall federal spending. Successfully advocated for a halt to drilling operations in U.S. Arctic waters By highlighting Shell’s error- and problem-riddled drilling efforts in 2012 and advocating significant reforms to improve safety, Ocean Conservancy helped ensure that Shell abandoned its plans to drill in U.S. Arctic waters in 2013. Two other oil companies announced a suspension of their offshore activities in the region until at least 2015. These developments underscore our belief that the oil industry is not ready to drill in the Arctic Ocean, and give us momentum as we seek protections for the most ecologically vulnerable areas amid growing threats, not only from industrial activity but also from climate change. Produced a comprehensive atlas that provides a big-picture view of the Gulf of Mexico in support of restoration efforts As restoration efforts continue in earnest following the BP Deepwater Horizon oil disaster, Ocean Conservancy released The Gulf of Mexico Ecosystem: A Coastal and Marine Atlas, which maps key habitats and geographic features of the Gulf and highlights marine wildlife critical to the ecoregion. The unique atlas, lauded by decision-makers, helps guide our efforts as we advocate for use of RESTORE Act funds toward comprehensive, science-based restoration projects with emphasis on the marine environment on which many local economies in the Gulf depend. Worked with partners to promote state action on ocean acidification Our efforts to bring attention to the impacts ocean acidification has on people, places and livelihoods achieved an important milestone as Washington became the first state to adopt an executive order mandating action. California followed by creating a science panel to study ocean acidification, and scientists from Oregon and Washington have agreed to join. Maine also passed a resolution identifying acidification as a threat. Ocean Conservancy produced videos about people impacted by ocean acidification on the East and West coasts which we used to engage decision-makers. We are building on this momentum by mobilizing stakeholders and working with state leaders to demand further action.</t>
  </si>
  <si>
    <t>New Solutions for a Changing Ocean</t>
  </si>
  <si>
    <t>For more than 40 years, Ocean Conservancy has championed science- based solutions to the greatest challenges facing the ocean. With the support and advocacy efforts of our members and conservation partners, Ocean Conservancy has played a key leadership role in winning many victories on behalf of the ocean. To cite a few, these victories include: securing significant improvements to our nation’s fisheries management law while rebuilding vitally important fisheries; establishing along the coast of California the nation’s only network of marine protected areas; protecting the ocean’s vast array of wildlife—sea turtles, whales, dolphins and others—whose well-being has been jeopardized and habitats compromised; hosting the largest global volunteer effort annually to rid the ocean and other waterways of dangerous and unsightly trash; and leading the charge for comprehensive restoration in the Gulf of Mexico following the 2010 BP Deepwater Horizon oil disaster. Soon after taking the helm of the organization in February 2013, President and CEO Andreas Merkl kicked off a strategic effort to assess where we are now as an ocean conservation organization and where we should direct our efforts to achieve the most conservation impact going forward. We looked at the major forces affecting ocean health, Ocean Conservancy’s own history, our strengths and passions, and emerging issues— like climate change, ocean acidification and melting Arctic wildlife habitats—that put enormous stress on the ocean and its precious resources. Our assessment revealed that our priorities are, indeed, the right ones. First and foremost, Ocean Conservancy is convinced that we can achieve the greatest conservation gains by approaching conservation holistically, taking into account a region’s economic stability and human communities as well as its habitats, wildlife and the range of stressors that harm ocean health. We apply this ecosystem approach in the major places where we work and that our members love. Second, Ocean Conservancy designs and implements science-based solutions to overcome the myriad threats facing the ocean, from increased acidity levels caused by rising carbon dioxide levels to proliferation of marine debris that jeopardizes ocean life to the costly conflicts among ocean activities that result from the lack of smart planning for our ocean and coasts. Our future efforts, like our current work, will be grounded in these two priorities. Our research during this planning process also revealed that the enormous changes occurring in the ocean call for nimble, adaptive solutions to meet the increasing challenges to ocean health. And these changes are happening at the same time that technical, analytical and scientific tools to aid conservation are becoming more widely available. Indeed, this moment presents an opportunity—and a great deal of hope for ocean conservation—for Ocean Conservancy, in collaboration with domestic and international partners, to strengthen our conservation impact in the face of these changes. And to accomplish those gains for the ocean, we will need the help, hard work and support of Ocean Conservancy members and allies. We will proceed judiciously in 2014 to incorporate new areas of work into our current conservation agenda. For example, we will expand our focus in the Arctic from a solely U.S. approach to one that extends across the Arctic, working to build an integrated approach to managing the ecosystems and activities in Arctic seas. With the opening of Arctic waters and the increased shipping that accompanies melting ice—as well as the changes that follow the widening of the Panama Canal—we will focus on the shipping risks that arise for the ocean, identifying the hot spots of risk from shipping and determining how best to mitigate them. We will bring our decades of fisheries management experience to places beyond our national borders to address ecologically destructive overfishing. And we will accelerate our analysis of plastic pollution, which harms ocean wildlife and habitats, with the goal of developing solutions to reduce it. The confluence of a rapidly changing ocean and an explosion in demand for its natural resources, especially as the global population continues to increase, mandates that Ocean Conservancy redouble our efforts. New solutions are needed, and we will work with colleagues and experts the world over to discover and implement them. As Ocean Conservancy moves forward to embrace this exciting future, we are grateful for the continued support of our members who make our work possible. We look forward to leading the way with you as our partners.</t>
  </si>
  <si>
    <t>Welcome: New Year, New Opportunities</t>
  </si>
  <si>
    <t>As we look back on 2013, we are convinced that Ocean Conservancy’s programs are stronger than ever as we continue to make progress in rebuilding fish stocks, tackling marine debris and combating emerging issues such as ocean acidification. We achieved significant milestones this past year, thanks to supporters like you who make our efforts possible and productive. You helped us restrict oil and gas drilling in the fragile Arctic. We persuaded states to take action on ocean planning and ocean acidification. California’s marine protected areas are already demonstrating their effectiveness—and are being embraced by ocean enthusiasts throughout the state. Four years after the BP Deepwater Horizon oil disaster, we are successfully advocating use of restoration funds for projects that will lead to a healthier Gulf of Mexico. You once again supported our International Coastal Cleanup—the largest global volunteer effort of its kind, and helped us use the Cleanup’s monitoring protocol to protect endangered sea turtles from harm caused by marine debris in their nesting habitats. But all is not well in the ocean. Warmer and more acidic waters, retreating ice levels, and tremendous pressure from fishing, shipping and resource exploitation are stretching our current management methods way beyond what they are designed to do. How do we manage fisheries in an age when fish stocks are constantly shifting in search of cooler waters? How do we manage supertanker shipping through the newly ice-free “northern routes”? As the ocean undergoes these types of systemic change, Ocean Conservancy needs to lead the search for new solutions. Our scientists, fishery management specialists, policy experts, advocates and economists are determined to tackle these critical issues in the years to come. We cannot do this alone—we need to build deep global networks of technical leaders and decision-makers, we need hosts of partners, and we need you. The challenges in front of us are extraordinary, and we consider ourselves extremely privileged to do the work that we do. The problems can only be solved by working together, and we are immensely grateful for your continued dedication in our fight for a healthy ocean.</t>
  </si>
  <si>
    <t>Andreas Merkl Joins Ocean Conservancy as New CEO</t>
  </si>
  <si>
    <t>Splash: 2012 Annual Report</t>
  </si>
  <si>
    <t>When Andreas Merkl graduated from high school in Cologne, Germany, his father gave him 3,000 Deutsche Marks and told him to leave out of the front door of the house and return at the back door, taking the long way around. Andreas began his “walk- about” in the United States by hitchhiking outside the arrivals terminal of New York City’s JFK airport. He made his way all over the country, eventually traveling from Vancouver, British Columbia, down to Los Angeles by way of Berkeley and Santa Cruz, California. It was in Santa Cruz that Andreas fell in love with California’s beautiful scenery. He returned to the area as an undergraduate student to “do nothing but study science and explore the Central Coast,” he says, and eventually moved to San Francisco, where he has lived for the last 36 years. Earlier this year, Andreas made another long-distance – albeit far less circuitous – move when he packed up for Washington, D.C., where he joined the Ocean Conservancy team as President and CEO. Andreas’ love for all things aquatic began during his youth in northern Germany. As a child, he played along the Rhine River’s beautiful embankments, in willow thickets and on sandy beaches. But he was never allowed to put as much as a big toe in the water – “by penalty of a very good whooping,” he says – because the river was, at that time, a “chemical and organic cesspool.” When Andreas was about 10 years old, people began to take notice and work to repair the environmental damage in post-war northern Germany. He remembers being told in 1970 that by the year 2000, there would be salmon in the Rhine. That period of Germany’s environmental awakening was formative for him, inspiring his lifelong commitment to conservation. “That’s all I’ve ever done or wanted to do,” he says. “It’s wonderful if you find your thing when you’re 10 years old, and I did. I still don’t want to do anything else.” A passionate diver, sailor and surfer, Andreas has traveled the world to explore the ocean’s depths. His favorite diving experience took place in the remote waters of eastern Indonesia, in an area where large sea snakes aggregate. After approaching Andreas and his wife, Donna, the inquisitive snakes looked them in the goggles and played with their diving fins. “We just danced with them for half an hour, and it was magical,” he says. “Half of you is just mesmerized by how beautiful they are and the other half is just completely terrified.” Andreas started his career studying environmental science at the University of California at Santa Cruz where he received his undergraduate degree. He continued his graduate studies at Berkeley where he did more natural resource analysis and helped build the first geographic information systems, or GIS. Later, he received an M.B.A. from Harvard University because he wanted to better understand the “ecology of money.” Much of Andreas’ work has been focused on environmental management, including the development of market-based incentives for responsible resource stewardship. Most recently, he served as a principal at California Environmental Associates, a think tank and consulting firm, where he worked on natural resource management issues, including rights-based fisheries and catch share programs. Over the years, Andreas has watched Ocean Conservancy closely and says that two things always struck a chord with him: Ocean Conservancy’s “amazing people” and its focus on the issues that really matter. Before coming aboard in his new role, Andreas spoke with a number of experts in the field about what needs to be done in U.S. ocean conservation, and he says for the most part they agree on the top priorities. These priorities – protecting the Arctic; ensuring comprehensive ocean planning to maximize resources for commerce, recreation and conservation; restoring the Gulf of Mexico and beginning critical work to address increasing acidity levels in the ocean – all fall in line with Ocean Conservancy’s programmatic focal points. Andreas says his job as CEO will be to help design, fund and implement programs like these that help protect a healthy ocean. It’s not unlike what he was doing at California Environmental Associates, save for one key distinction: “If you’re a consultant, you think up these great ideas and then you walk out the door,” he says. Whether or not those ideas succeed is out of your hands. “For me, the chance to work with Ocean Conservancy’s world-class staff in thinking through programs around the one issue I care most about in the world and then to actually have a chance of seeing it through, that’s just wonderful for me. I’ve been wanting to do that for a long time.”</t>
  </si>
  <si>
    <t>Accomplishments of 2012</t>
  </si>
  <si>
    <t xml:space="preserve">Advocated successfully for the passage of the RESTORE Act, which will direct fines from the 2010 BP Deepwater Horizon oil disaster to ecosystem restoration, long-term science and monitoring, and economic recovery in the Gulf of Mexico We know the culture and economy of the Gulf depend on the health of the ecosystem, and that’s why we worked so hard to ensure the passage of the RESTORE Act, which will direct a large portion of the BP fine money toward restoration, science and monitoring efforts. By convening a range of partners, experts and regional stakeholders, we’ve also provided decision-makers with recommendations for restoration and science projects that reflect an integrated Gulf-wide approach, including a plan to better protect sea turtle nesting areas. Built on the International Coastal Cleanup, the world’s largest volunteer effort to rid our ocean and waterways of harmful debris, the Trash Free Seas Alliance® brings together industry, science and nonprofit leaders who share the common goal of a healthy ocean free of trash The Alliance provides a forum in which to identify cross-sector solutions, to foster innovation and to encourage reinvention of products that may cause harm if they end up in the ocean. Secured science-based annual catch limits for all U.S. fisheries, which will help wild fish populations recover from decades of overfishing At Ocean Conservancy, we know overfishing harms more than just fish; it harms the fishermen, coastal communities and ecosystems that depend on them. That’s why we’ve spent more than two decades supporting sustainable U.S. fisheries. In 2012, we took a major step toward protecting the future of fish by filing a lawsuit to prevent overfishing of two critically important species of deepwater grouper. And we’re continuing to work with fishermen to keep our nation’s fisheries laws strong to ensure ongoing success. Helped advance funding for smart ocean planning Millions of jobs and billions of dollars worth of commercial and recreational activity depend on a healthy ocean and coasts, but we’re facing a rising tide of competition for these valuable marine resources. Ocean Conservancy advocates for smart ocean-use planning strategies that help reduce conflict among ocean uses and with the environment — helping protect migration routes and breeding areas for sea turtles, whales and other wildlife. This year, Ocean Conservancy has been helping plan for the ocean of the future by working closely with stakeholders including ports, ocean exploration businesses, fishermen, the tourism industry and offshore renewable energy companies. Advocated for a responsible approach to oil and gas leasing and exploration in our fragile Arctic seas In the Arctic, we’re dedicated to finding solutions that will help preserve this pristine ecosystem and enable whales, seals, seabirds and other ocean wildlife to thrive and coastal communities to maintain their subsistence way of life. We know from our experience in the Gulf of Mexico that more scientific analysis is needed to inform decisions about whether, where and how to drill, so we’ve called for a timeout on oil and gas activity in the Beaufort and Chukchi seas. Launched our new mobile application, RipplTM, which is creating a new solution to ocean trash by guiding users on how to reduce their waste We’ve started a year-round movement to stop pollution at the source with RipplTM, a mobile application that helps you make simple, sustainable lifestyle choices for a trash-free ocean. Worked to raise awareness of ocean acidification’s impacts on coastal communities, and opportunities for states to take action Carbon dioxide emissions are being absorbed by the ocean, and as a result, the ocean’s chemistry is changing at an alarming rate. This change is damaging the basic building blocks of life needed by oysters, clams, corals and other animals to make their shells and skeletons. The impacts from ocean acidification are already being seen in the Pacific Northwest, where shellfish growers and their businesses have suffered from increasingly corrosive water. Ocean Conservancy spent 2012 working with partners across the United States to raise awareness of this threat to our coastal communities and the options that exist for states to take action. Stewarded adoption of the nation’s first statewide network of underwater parks in California Our staff in California advocated for this network of underwater parks for more than two decades, and a final decision in 2012 to adopt the network finally made it a reality. These marine protected areas are already starting to foster vibrant, healthy ocean habitats for an abundance of sea life, from rockfish and razor clams to sea lions and shorebirds. </t>
  </si>
  <si>
    <t>Welcome: Change Is in the Air</t>
  </si>
  <si>
    <t>A new year brings change, with resolutions made with best intentions and newly elected officials taking office across the country. It’s a time of change for Ocean Conservancy as well, with a new leader at the helm and excitement in the air for what lies ahead for us in 2013. Ocean Conservancy’s Board and staff have hit the ground running this year, working to improve our nation’s fisheries, clean up our seas, and seek solutions to threats like ocean acidification and drilling in the fragile Arctic waters. We pledge to redouble our efforts to foster new ideas and embrace an invigorated spirit to tackle the ocean’s biggest challenges with science-based solutions. Ocean Conservancy had a banner year in 2012. You helped us protect polar bears, seals and walruses by pushing for a timeout on oil and gas activity in the Arctic. We completed the nation’s first statewide network of marine parks in California – truly a proud moment. And, with your support, we helped pass the RESTORE Act, which will direct much-needed funds toward restoring the marshes, fisheries and habitats of the Gulf of Mexico. We also mobilized volunteers all over the world to clean trash from our beaches and waterways and started a movement of people stopping ocean trash at the source. We launched our mobile app RipplTM to help consumers make wise choices to reduce their trash impact, thereby diminishing the flow of trash into our ocean and waterways. Despite these achievements, our work is far from done. The food, energy and resource demands of a rapidly growing population will place enormous demands on our ocean – demands which we absolutely must learn to manage sustainably. The ocean is at the center of the most important resource issues of our time – and Ocean Conservancy will need to be at the very center of this crucial debate. We are fortunate to lead a talented team to help shape our collective response to these press- ing ocean management needs, and we are confident that together, with your ongoing support, we will be able to continue our legacy of success for years to come. Of course, it is your generosity that makes all of this work possible. Thank you so much for your continuing commitment in our fight for a healthy, thriving ocean.</t>
  </si>
  <si>
    <t>Ocean Conservancy: 40 Years Young</t>
  </si>
  <si>
    <t>Splash: 2011 Annual Report</t>
  </si>
  <si>
    <t>This year, Ocean Conservancy celebrates 40 years of making the ocean matter. Founded in the midst of the nascent environmental movement in 1972, Ocean Conservancy began as a small organization focused on securing grants for environmental educators. Now we are recognized as a leader in empowering citizens to take action on behalf of the ocean. For 40 years, Ocean Conservancy has helped protect important marine habitat and wildlife through public engagement and the creation of underwater parks. We’ve worked to support sustainable fisheries and establish strong policies to ensure the health of the ocean’s valuable resources for generations to come. And throughout our history, we’ve found success by relying upon science to inform our work and partnering with unexpected allies ranging from fishing communities to major businesses. Someone who can certainly tell that history is Charlotte Meyer, Ocean Conservancy’s director of gift planning, who has worked with the organization over the past three decades in a career she calls “hugely rewarding.” “The biggest change I’ve seen during the organization’s history is that we’ve moved from looking at specific problems and individual species to a more holistic view of how to better ocean ecosystems for wildlife and for people.” Amplifying impact In its infancy, Ocean Conservancy launched a single program to protest commercial whaling, recruiting a large group of supporters and quickly becoming an effective voice for larger marine conservation goals. Throughout the late 1970s and early 1980s, the organization expanded and was instrumental in protecting fur seals from over-hunting and in banning the international trade of sea turtles. Building on a growing portfolio of marine work, Ocean Conservancy began efforts to help create national marine sanctuaries, eventually serving as the lead non-governmental organization in the designation of 10 of the 13 marine sanctuaries. The organization also began to develop policy at the grassroots level. In the early 1990s, Ocean Conservancy was one of the first organizations to address the need for better fisheries management and reduce the effects of bycatch. Working with a coalition of environmental organizations, Ocean Conservancy won an important victory in 1996 when Congress rewrote the Magnuson-Stevens Fishery Conservation and Management Act, changing the way fisheries are managed today. “Ocean Conservancy has become a trusted caretaker of the ocean’s future,” Meyer says. “Our constituency sees us as the organization that uses science to advocate for the ocean in a way that creates a much healthier future.” Building on past successes When the explosion of BP’s Deepwater Horizon rig in 2010 generated the largest accidental marine oil discharge in history, Ocean Conservancy was well positioned to play a leading role in the assessment and restoration of damage. With more than 20 years of work supporting sustainable fisheries in the Gulf of Mexico, Ocean Conservancy had strong relationships in the region. In addition, our senior staff leveraged extensive expertise gained during the Exxon Valdez oil disaster two decades prior. Thanks to your support, our work in the Gulf continues today with efforts to advocate for science-based restoration plans that ensure the region’s full recovery. In 2011, Ocean Conservancy celebrated more than two and a half decades of beach cleanup work with the release of the 25th Anniversary International Coastal Cleanup report. One of the hallmarks of our work, the International Coastal Cleanup has grown from 12 sites along the Texas coast in 1989 to more than 6,000 sites in more than 100 countries this year. We couldn’t have done it without your help — or the help of the more than 8 million volunteers who have participated since the program’s inception. There is still much work to be done, and as we look to the next 40 years, Ocean Conservancy is poised to address new challenges. We are witnesses to a complex world, where we must engage competing ocean interests, restore important habitats and help existing ecosystems adapt to a changing environment if we hope to protect the planet’s valuable marine resources in the decades to come. “This organization has contributed enormously to the fate of the planet where the health of marine ecosystems is concerned,” Meyer says. “And we will continue to be a major player in determining what kind of legacy we leave for future generations.”</t>
  </si>
  <si>
    <t>Welcome: Building on a Foundation of Success</t>
  </si>
  <si>
    <t>As Ocean Conservancy turns 40 this year, we’re celebrating how far we’ve come by building our vision for the next 40 years. When we think about our ocean in 2050, Ocean Conservancy believes we will have found solutions for our water planet. All of us will be working together to ensure that the things you love about the ocean — wildlife like whales, dolphins and seabirds; the beaches you roam; the waves you surf and sail; and the seafood you enjoy — are protected. We imagine our nation’s fisheries thriving in a sustainable way, supporting well-paying jobs, providing for recreation and supplying Americans with healthy seafood. We believe our goal of trash free seas will become a reality and that solutions-focused partnerships with industry, government, science and conservation leaders will create a culture in which trash is too valuable to toss. Our future ocean includes a revitalized Gulf of Mexico region, restored in earnest after the BP Deepwater Horizon oil disaster, and an Arctic that is thriving because we took the time to use sound science to make smart decisions about offshore drilling and other uses. We hope the next 40 years will bring political change as well; we foresee a future in which decision-makers are influenced by unwavering public support for ocean health and make science- based conservation a priority. We truly believe this vision for a healthy ocean in 2050 is achievable, but only with your continued support. Looking back at our successes over the last 40 years, we recognize that we could not have done it without your generosity.</t>
  </si>
  <si>
    <t>Influencing Public Policy</t>
  </si>
  <si>
    <t>In 2011, Ocean Conservancy played an important role supporting the introduction of the RESTORE Act, which, if passed, would designate Clean Water Act penalties — paid by the responsible parties as a result of the BP Deepwater Horizon oil disaster — to help restore the Gulf of Mexico ecosystem; the Trash Free Seas Act, which addresses the issue of ocean trash; and the National Endowment for the Ocean, which sets up a fund for long-term research and restoration. In addition, Ocean Conservancy staff testified on Capitol Hill about the risks of genetically engineered fish and the importance of offshore drilling safety and oil spill response.</t>
  </si>
  <si>
    <t>Making it Right in the Gulf</t>
  </si>
  <si>
    <t>Nearly two years after the beginning of the BP Deepwater Horizon oil disaster in the Gulf of Mexico, Ocean Conservancy is still hard at work advocating for science-based restoration plans that address the entire Gulf ecosystem, including coastal and offshore environments and Gulf Coast communities. In December 2011, Ocean Conservancy released its groundbreaking Gulf Restoration Framework, which provides a vision, criteria and recommendations for restoring this vital region. The recommended strategies support restoration of coastal and marine ecosystem resources impacted by the BP oil disaster as well as address environmental problems caused by decades of degradation.</t>
  </si>
  <si>
    <t>Giving the Arctic a Voice</t>
  </si>
  <si>
    <t>In 1989, the Exxon Valdez oil tanker ran aground in Prince William Sound, Alaska, spilling 11 million gallons of oil, and our staff members were on the scene leading cleanup and restoration efforts. Today, as we look further north to the productive and vulnerable Arctic seas, Ocean Conservancy presses for wise decisions that protect the wildlife and people of the Arctic as the oil and gas industry seeks expansion of drilling and the shipping industry eyes rapidly melting transport lanes.</t>
  </si>
  <si>
    <t>Protecting Our Underwater Parks</t>
  </si>
  <si>
    <t>Ocean Conservancy has long supported the creation of this network of marine parks along California’s coast. Protected habitat areas in the Channel Islands and central California have already been established, and new protections began in Southern California in January 2012. Planning is still underway on the North Coast. Over the next year, Ocean Conservancy will continue working to ensure this network of special coastal places will be protected for future generations to enjoy.</t>
  </si>
  <si>
    <t>Building the International Coastal Cleanup</t>
  </si>
  <si>
    <t>Disgusted by the litter she saw on Texas beaches, staff member Linda Maraniss led cleanups on 12 different sites along the Texas shoreline in 1986. That effort evolved into the International Coastal Cleanup, which annually boasts more than half a million volunteers in over 100 countries. In 2011, Ocean Conservancy released the 25th anniversary Trash Free Seas Report compiling data from a quarter century of cleanups.</t>
  </si>
  <si>
    <t>Advocating for Smart Ocean-use Planning</t>
  </si>
  <si>
    <t>Over the last four decades, Ocean Conservancy has helped pioneer ecosystem management of marine resources. Today, our work focuses on advocating for comprehensive ocean planning efforts that include all stakeholders in the decision-making process and address diverse — and sometimes competing — ocean uses such as commercial fishing, recreation, shipping and offshore wind development, and habitat protection.</t>
  </si>
  <si>
    <t>Launching a Trash Free Seas Alliance</t>
  </si>
  <si>
    <t>In September, Ocean Conservancy announced the creation of a Trash Free Seas Alliance as our 2011 Commitment to Action at the Annual Meeting of the Clinton Global Initiative. The Alliance will bring together industry, government, science and conservation leaders to innovate products and envision solutions that reduce the trash that travels to our ocean.</t>
  </si>
  <si>
    <t>Advocacy at the State Level</t>
  </si>
  <si>
    <t>Ocean Conservancy has helped advance key legislation to protect ocean wildlife and critical ecosystems off the coast of California, including co-sponsoring a bill requiring labels on genetically engineered salmon, building support for a ban on the sale of shark fins in California, and safeguarding the state’s oil spill prevention and response program.</t>
  </si>
  <si>
    <t>Rebuilding Valuable Fisheries</t>
  </si>
  <si>
    <t>In August 2011, the Gulf of Mexico Fishery Management Council approved a new gag grouper fishery management plan that will help rebuild this important and popular Gulf fishery. The Council’s actions largely aligned with Ocean Conservancy’s recommendations.</t>
  </si>
  <si>
    <t>Relief, Restoration, Reform</t>
  </si>
  <si>
    <t>A Defining Moment A Defining Year: 2010 Annual Report</t>
  </si>
  <si>
    <t>As the magnitude of the BP oil disaster became clear, Ocean Conservancy committed to a transformative and sustained organization-wide effort in response. The loss of life was shocking and tragic, and the devastation to marine resources and coastal communities was soon painfully apparent. As our team in the region knows so well, the Gulf of Mexico is a special place — not only a region of great beauty, but an economic driver providing us with food, jobs, and a unique way of life. Now the world watched in horror as the well-being and prosperity of the region came under siege from a gushing oil well a mile beneath the surface of the ocean that couldn’t be capped. As Ocean Conservancy responded, we drew on a strong foundation: the credibility of our team in the region, which has many connections in coastal communities from years of collaboration to end overfishing; the reach of our International Coastal Cleanup coordinator network in the Gulf states; the sage perspective of our senior staff who had played central roles in the exxon Valdez response; the savvy of our government relations professionals; the expertise of our science and legal teams — all of this allowed us to mobilize quickly to confront almost every aspect of the unfolding tragedy. Relief, Restoration, Reform Our mantra during the long spring and summer, when the well continued to gush millions of gallons of oil a day into the Gulf, echoed a three- pronged strategy: to secure relief for the communities and environment harmed by the spill; to ensure that full restoration of the Gulf of Mexico became a national priority; and to advance reforms to the broken system that had allowed such a disaster to happen. relief: Ocean Conservancy was successful in helping to secure million of dollars in federal assistance for those most profoundly affected, including fishermen and those in the coastal tourism industry, while our outreach team on the ground helped many in the region navigate the new realities they were confronting day-to-day. Senior leaders Dennis Takahashi-Kelso and Stan Senner committed themselves virtually around the clock to the response effort, sharing their wealth of experience from the Exxon Valdez oil spill with government officials and community leaders alike. Restoration: Our call for full restoration of the Gulf ecosystem became the heart of our new Gulf Restoration and Fisheries Program. For decades, we have worked to restore the depleted fisheries of the region; however, in the wake of the BP disaster, the importance of a broader, ecosystem-restoration focus was clear. BP has a legal obligation to fix the damage it has inflicted, but an immediate and sustained national investment to renew the prosperity of the entire region after decades of degradation became our rallying cry. The President’s pledge to do precisely that, in his June 15 address to the nation, was an important commitment—and one that must be honored year after year through bold and concerted action. Our expanded team in the Gulf —including staff with our new Science Center in Baton Rouge and Restoration Center in New Orleans—will play a central role in ensuring that the promise of a Gulf restored to health is realized. Reform: Ocean Conservancy has long advocated for changes in the way the federal government exploits and manages our ocean, and the BP disaster brought increased public scrutiny to this flawed system. We testified before Congress an unprecedented number of times, worked with senior staff on Capitol Hill and in the Executive Branch, advocated before various commissions of inquiry, and wrote plans of action for change. Many of our ideas shaped the reforms that have been implemented by the administration. Unfortunately, other essential changes have not been enacted by Congress. Securing these statutory reforms will remain a priority for us in the years ahead. As the BP disaster devastatingly demonstrated, the risks of inaction are simply too great.</t>
  </si>
  <si>
    <t>Arctic: Perserverance Pays</t>
  </si>
  <si>
    <t>The vital importance of our work in the Arctic was underscored by the tragic events in the Gulf of Mexico. In the months prior to the Deepwater Horizon blowout, the Minerals Management Service (MMS) had approved plans by Shell to conduct exploratory drilling in the Chukchi Sea. This remote and fragile environment is critically important to the subsistence way of life of Arctic coastal communities, not well understood by scientists, undergoing rapid changes, and a treacherous place to attempt a spill response if one were necessary. The Arctic is our planet’s air conditioner. It is a unique and wild place, and it is already feeling the impacts of climate change. The Arctic is warming at twice the rate of the rest of the planet and will almost certainly be one of the first regions substantially impacted by ocean acidification. Watching the BP disaster unfold, it was impossible not to think about what an oil blowout in the Arctic would mean for our ocean and all who rely on it. Ocean Conservancy has called for a time-out on expanded industrial activity in the Arctic until we know more about this critical ecosystem. We have focused on developing the science plans necessary to assess gaps, evaluate risks, and guide decisions, and we have focused on industry preparedness and safety—the ability to respond adequately to a spill in remote and ice-filled seas. Our team met with some success in March, when the Obama administration acknowledged the science limits, and announced a decision to defer new Arctic lease sales. In the aftermath of the BP disaster, we met with additional success as the administration acknowledged the need for more information about oil spill risks and spill response capabilities and postponed exploration plans for existing leases. Arctic: Perseverance Pays Most recently, Shell announced its plans to forgo drilling in the Arctic this coming summer, and focus its efforts on the 2012 season. These critical decisions are the result of an exhaustive, multi-front effort, and a significant victory of Ocean Conservancy and our colleague organizations. At the same time, we have worked with lawmakers, the administration, and various commissions of inquiry to ensure that the systemic failures that led to the BP disaster are considered in the context of the Arctic. The National Commission on the BP Deepwater Horizon Oil Spill and Offshore Drilling, in particular, has carefully considered how the lessons of the Gulf should be applied off Alaska’s coast and made important recommendations for the future.</t>
  </si>
  <si>
    <t>A New Ocean Policy for Our Nation</t>
  </si>
  <si>
    <t>For decades, experts have agreed that a lack of comprehensive, coordinated decision-making has caused great damage to ocean health. A piecemeal approach has meant conflict between competing uses of the ocean, costly delays for projects, and harm to ecosystems—all of which paint an unsustainable future for our ocean, our coast, and the next generation that depends on them. Ocean Conservancy has long advocated for urgently needed improvements in the ways we manage our precious marine resources. The last two years have finally seen the start of a sea change in our nation’s ocean governance, and we’re proud of the key role we’ve played in making it possible. In June 2009, the President created an Ocean Policy Task Force to consider ways in which different parts of the federal government should work together to keep our ocean healthy—including the use of an ecosystem-based management tool called Coastal and Marine Spatial Planning (CMSP). On July 19, 2010, the President signed a landmark Executive Order to implement those recommendations, which include a new White House-level National Ocean Council bringing together over 20 relevant agencies; the integration of CMSP into ocean planning on a regional basis throughout the nation; and the development of strategic plans to confront critical challenges in a number of specific areas. Ocean Conservancy’s leadership role in this historic victory is unquestioned. From the earliest moments of the transition following the 2008 presidential election, we worked to ensure that the new White House team understood why comprehensive ocean management must be a top priority for the nation. We convened the conservation community in weekly meetings during the Task Force process, in order to provide informal advice and formal recommendations to key decision-makers. We testified before powerful congressional committees in support of the National Ocean Policy and CMSP, and fought to secure the funding necessary to implement CMSP effectively. Although the BP oil disaster overshadowed the President’s visionary Executive Order, the order’s potential to change the face of ocean conservation is profound. The challenge now is to ensure the new National Ocean Policy, National Ocean Council, and strategic plans realize their full potential. In that task, too, Ocean Conservancy will be working hard to ensure that the results translate into lasting benefits for ocean health.</t>
  </si>
  <si>
    <t>A Defining Moment</t>
  </si>
  <si>
    <t>For all ocean conservationists—for all Americans, really—2010 will forever be the year of the BP Deepwater Horizon oil disaster. For years, Ocean Conservancy and others warned against expansion of industrial activities in the ocean because such activities are replete with risks. And the consequences can be devastating — as the world now knows because of this tragic event. While it was a human tragedy and ecological and economic disaster of the highest order, it was also a defining moment for the ocean, and a call to action for Ocean Conservancy. We have met that challenge head-on, helping the stricken watermen of the affected region as well as cherished and valuable habitat and wildlife. Within days, Ocean Conservancy expanded its efforts in the Gulf of Mexico, building on our decades-long presence in the region to help ensure that relief reached affected communities, that a robust restoration effort became a national priority, and that a multi-faceted reform agenda emerged with the potential to fundamentally reshape how we manage and care for our ocean. At the same time, Ocean Conservancy never wavered on our existing commitments to the ocean. We celebrated our 25th International Coastal Cleanup, with volunteers around the world proving once again that we all have a role to play in protecting the health of our marine environment and inland waterways. We continued our work in the Gulf of Mexico to end overfishing (a goal made more challenging by impacts from the oil spill). We achieved major policy victories — chief among them President Obama’s Executive Order establishing the nation’s first-ever comprehensive national ocean policy. In California, we secured approval of a network of marine protected areas in the highly contentious South Coast region of the state. And in Alaska we fought back successfully against approval of new offshore drilling in the fragile Arctic seas. From fisheries to marine debris, national ocean policy to the BP disaster, 2010 was a defining moment for Ocean Conservancy. And in this moment, you, our committed members, have been nothing short of amazing, reaching out to us with generous offers of physical, financial, and moral support. Thank you for your continued work for our ocean.</t>
  </si>
  <si>
    <t>Rethinking the Future of Fish</t>
  </si>
  <si>
    <t>For generations, the ocean has been an important source of food. But our global population has put immense strain on the seas and many of the world’s wild fish are now at historical lows. As Ocean Conservancy and our colleagues around the world work to help bring these species back from the brink, it has become clear that wild fish alone won’t meet our future seafood needs. Fish farming—also known as aquaculture—can help complement our sustainable wild fisheries, but to do so, it must develop here at home in ways that don’t damage natural habitats, including our ocean. Rapid growth of some forms of aquaculture around the world has often come with considerable environmental and social cost. Ocean Conservancy is leading the charge to ensure that these negative impacts aren’t experienced in the US as well. We believe that aquaculture, if done right, can contribute to a viable future for fish—in the wild and on our dinner plates. The core of our effort has been to ensure that strong safeguards are in place before the expansion of an open-ocean aquaculture industry in US waters. To that end, we laid out our vision of a precautionary approach in a seminal 2010 white paper, Right from the Start. We developed and provided science and educational materials to key decision-makers, and supported the first precautionary offshore aquaculture bill ever introduced in the United States Congress. And we helped shape the administration’s approach, successfully urging a policy review of NOAA’s approach to open-ocean fish farming. We also took Ocean Conservancy’s message to the international stage, including the 2010 Seafood Summit in Paris, where leaders in the seafood industry, the conservation community, and the foundation world explored cutting-edge solutions that advance sustainable seafood and marine conservation. As humankind makes critical decisions that will determine how future generations balance a growing global population, a growing aquaculture industry, and the desire for wild seafood, Ocean Conservancy will continue to occupy the key role we played in 2010, as both pioneer and leader for strong, protective aquaculture policies.</t>
  </si>
  <si>
    <t>25 Years of Sea Change</t>
  </si>
  <si>
    <t xml:space="preserve">During the 25th anniversary year of our International Coastal Cleanup, Ocean Conservancy not only celebrated the remarkable growth and success of the world’s largest volunteer effort for ocean health, but also expanded our leadership role in the global movement to solve the problem of ocean trash. In the spring, Ocean Conservancy released our yearly report on the results of the Cleanup. The report, Trash Travels: From Our Hands to the Sea and Around the Globe, provides country-by- country, location-by-location, and item-by-item details, and also explains how water-borne trash moves all over the world, impacting us all. The weeks following the BP Deepwater Horizon oil disaster presented an unexpected opportunity to make a difference for the Gulf of Mexico: Working with our network of volunteer coordinators, we helped organize cleanups to remove trash on Gulf beaches where oil had not yet made landfall, preventing it from becoming oil- contaminated waste. From there, momentum grew for thousands of International Coastal Cleanup events in the fall. All told, more than 600,000 volunteers came out to pick up trash in 2010, from landlocked places like Beatrice, Nebraska, to the coast of Ghana in West Africa. The data collected by hundreds of thousands of volunteers throughout the world provide a critical snapshot of a ubiquitous problem. As we moved into our 25th year, we expanded our reach. In addition to our global cleanup movement, we have focused on the need for more science, more collaboration, and more communication about this major pollution problem. In September, we hosted a Marine Debris Summit with our partner The Coca-Cola Company, bringing together some of the best and brightest representatives from government, industry, academia, and nonprofits to collaborate on successful strategies. We’re moving forward with the knowledge that, working with partners, we can stop the tide of trash and promote greater ocean health. </t>
  </si>
  <si>
    <t>Patience and Progress</t>
  </si>
  <si>
    <t>After years of Ocean Conservancy’s leadership—and collaboration with all those who have a stake in protecting coastal waters— the California Fish and Game Commission voted on December 15 to adopt a network of marine protected areas (MPAs) off California’s South Coast. This network of “Yosemites of the sea,” where ocean wildlife can recover and multiply, will stretch from Santa Barbara to the Mexico-US border. The new MPAs build on northern Channel Islands protections adopted in 2002, the Central Coast in 2007, and the North Central Coast in 2009, and constitute the southern portion of the statewide underwater park system envisioned by California’s Marine Life Protection Act of 1999. These marine protected areas are designed to foster healthy ocean habitats and natural diversity, and to help restore the lost abundance of California fisheries. The final South Coast MPA network doubles the number of marine protected areas in Southern California—including key ecological areas such as Naples Reef, Point Dume, and La Jolla, and represents hundreds of hours of outreach and public meetings. Attention next turned to the MLPA implementation process in the North Coast region. Ocean Conservancy is working hard to find common ground with fishermen, tribal representatives, and other key stakeholders. Underscoring our leadership in the implementation of the MLPA, our North Coast representative was appointed to the Regional Stakeholder Group—making us the only conservation organization to have served on all four MLPA regional stakeholder groups. The long-term challenge in California is to ensure that implementation of the MLPA is adequately funded. Efforts to provide a dedicated revenue stream via a state ballot initiative were defeated by voters in November, but our commitment to securing the resources that are needed to provide future generations of Californians—and all Americans—with the full benefits of the MLPA process will continue.</t>
  </si>
  <si>
    <t>Tragedy in the Gulf</t>
  </si>
  <si>
    <t>On April 18, 2010, Ocean Conservancy hosted a special IMAX screening of the documentary “Oceans” at the Smithsonian Institution. Chairwoman Nancy Sutley of the White House Council on Environmental Quality and Administrator Dr. Jane Lubchenco of the National Oceanic and Atmospheric Administration (NOAA) gave opening remarks. Members of Congress and a number of Ocean Conservancy friends and supporters attended. The standing- room only audience was hundreds strong. It was another milestone in what was promising to be a watershed year. The Obama administration was making good on key promises for comprehensive ocean management. Even the iconic red snapper—signature fish of the Gulf of Mexico—was finally recovering after years of work by Ocean Conservancy experts and others in the region. Things were looking up. Two days later, the BP Deepwater Horizon oil platform exploded and eleven lives were tragically lost. By the time the well could be capped, some four months later, 205 million gallons of crude oil had spewed into the Gulf of Mexico. A unique ecosystem that supports life throughout our Using our depth of knowledge in the Gulf region, we acted quickly in a time of crisis. ocean—and provides more than 20 million jobs among a wide range of industries from tourism to fishing—was reeling from the biggest accidental release of oil into the ocean in history. So much was on the line, from the economic well-being of Gulf residents to the fish and wildlife that call the Gulf home.</t>
  </si>
  <si>
    <t>As we look to the future, Ocean Conservancy supporters like you can rest assured that our organization will remain focused but nimble in the face of the defining issues of our time. We continue to demonstrate that we are prepared to take on not only the existing challenges faced by our ocean, but also sudden new threats that arise. In our response to the BP oil disaster, you have witnessed Ocean Conservancy as a leader of both thought and action, an organization of impact able to react with force to a serious crisis, while maintaining its ongoing programs without fail. In our work it is our science-based vision, flexibility, and collaborative spirit that set us apart. We look forward to ushering in a new era in which a comprehensive National Ocean Policy translates into lasting protection for our ocean under the President’s Executive Order. We are excited to join with our partners in support of this effort to redefine how the ocean is managed—but the hard work is just beginning. We will continue to bring together leaders from science, academia, business, government, and conservation along with other stakeholders to ensure that the very best science, thought, and effort are used to the greatest effect possible to return the ocean to health.</t>
  </si>
  <si>
    <t>Protecting the Vulnerable Arctic</t>
  </si>
  <si>
    <t>Below the Surface: 2009 Annual Report</t>
  </si>
  <si>
    <t>The Arctic is home to some of the world’s few remaining intact ecosystems, where iconic species like polar bears, walruses, ice seals, and whales thrive. Yet the Arctic faces unparalleled environmental challenges from climate change, loss of seasonal sea ice, ocean acidification, and the encroachment of oil and gas development, commercial shipping, and industrial fishing. Human exploitation poses significant and as- yet-unknown dangers to this important region. Ocean Conservancy led a chorus of conservationists calling for a timeout on expanding industrial uses in the Arctic. Our voice joined many others urging that, instead of forging ahead with development, we must first gather more and better science from which to craft a comprehensive plan to protect the fragile Arctic before any development proceeds. In 2009, our efforts met with considerable success. In February, the North Pacific Fishery Management Council voted to prevent the expansion of industrial fishing into all US waters in the northern Bering, Chukchi, and Beaufort seas, an area of nearly 200,000 square miles. With our partners, Ocean Conservancy was a leading proponent for this decision and advocated strongly for its passage. Most critically, the decision came before commercial fishing could gain a toehold in the area; and it established one of the largest preventative and precautionary measures in fisheries management history. Advocates hailed it as a turning of the tide in Arctic conservation and Ocean Conservancy was a key leader on the issue. In another area of focus, Ocean Conservancy board member Philippe Cousteau, grandson of legendary ocean explorer Jacques Cousteau, testified before the House Natural Resources Committee on the impact of offshore oil drilling and the need for better management of industrial demands on the ocean. Later in the year, heedless of our warnings and the entreaty of 70 members of Congress urging a timeout from Bush-era drilling plans in the Arctic, the Minerals Management Service nonetheless approved a plan for exploratory drilling in the Chukchi Sea. It was a move with unpredictable ramifications for the environment and for the people of Alaska, as well as a setback for conservationists. Ocean Conservancy was unbowed, however, and immediately set about exploring alternative routes to block the expansion of drilling in one of America’s last pristine ecosystems. The Arctic faces unparalleled environmental challenges from climate change, loss of sea ice, ocean acidification, and industrialization.</t>
  </si>
  <si>
    <t>Renewing the Call for Bold Action</t>
  </si>
  <si>
    <t>A more favorable political climate and conservation victories aside, tremendous challenges lie ahead. Ocean Conservancy has only just begun its work in the Arctic, our seas remain overfished, and other perpetual and oft-changing issues require our continued diligence. In 2010 and beyond, Ocean Conservancy will build on our successes and expand our influence when and where it’s environmentally warranted and strategically prudent. In particular, we will remain vigilant as the recommendations of the Interagency Ocean Policy Task Force are implemented and an era of more effective and coordinated ocean governance is ushered in. Surely, there are years of hard work ahead as the process of defining the who, what, and where of ocean uses is implemented. No one believes it will be easy, but we know it will be profoundly important. Likewise, in coming years, Ocean Conservancy will continue ensuring that the mandates of the Magnuson-Stevens Fishery Conservation and Management Act are fully realized; not just in the Gulf of Mexico, where we have enjoyed considerable success on red snapper and other important species, but in other critical fishing regions across the nation as well. The end of overfishing must be the cornerstone in any effort to restore the ocean to health. Of course, our unquestioned legacy in the elimination of marine debris will continue to grow. Ocean Conservancy is building out its expertise into a full-fledged marine debris program that focuses as much on prevention and stopping marine trash at its sources as it does on our role as the global leader in cleaning up trash that has made it into our ocean and waterways. Lastly, we remain vigilant to any critical ocean conservation issues, like oil spills, that might arise in the future. The ocean remains far from healthy, and Ocean Conservancy is committed to working at the crossroads of science and policy in the interest of our one-and-only ocean. And that’s a position we cannot maintain without the support of our members, activists, volunteers, and partners who dream of a day when the ocean has been restored to the vitality it once knew. With your support and a great deal of hard work, that lofty goal will one day be ours ... and our children’s. We dream of a day when the ocean has been restored to the vitality it once knew.</t>
  </si>
  <si>
    <t>Bringing Order to the Ocean</t>
  </si>
  <si>
    <t>Ocean Conservancy is a leading advocate for bringing order to our ocean through stronger ocean management policies and we are recognized on Capitol Hill as the go-to conservation organization on ocean issues. We started the year on a high note when President and CEO Vikki Spruill authored an op-ed in The Washington Post both congratulating President Bush on the creation of a series of massive new Pacific Ocean national monuments and laying out specific steps for President Obama to shape his own blue legacy. In the spring of 2009, Spruill was invited to the White House for a front-row seat as President Obama signed the Omnibus Public Land Management Act, a significant piece of environmental legislation. Ocean Conservancy helped ensure the inclusion of a package of ocean bills in the Act and mobilized a coalition of ocean groups in support of provisions to address acidification, ocean and coastal mapping, ocean exploration, and estuarine protection. We also worked hard with the new administration to protect the Endangered Species Act (ESA), a campaign that culminated with President Obama’s formal revocation of rules established by the outgoing administration. Ocean Conservancy was the only marine group active in this effort. We submitted joint comments, generated a sizable public outcry, and championed a comprehensive approach to call attention to the dangers of a weakened ESA. Late in the year, President Obama’s Ocean Policy Task Force released preliminary recommendations for a first-ever national ocean policy that includes a new federal ocean governance structure. Specifically, the Arctic was singled out as a focus for the new National Ocean Council—a key priority of Ocean Conservancy. In another highlight, Dr. Dennis Kelso, Ocean Conservancy executive vice president, followed Dr. Jane Lubchenco, Administrator of the National Oceanic and Atmospheric Administration, Nancy Sutley, Chair of the Council on Environmental Quality, and US Coast Guard Commandant Admiral Thad Allen in testifying before a US Senate committee on the need for a unified national ocean policy. Kelso espoused the virtues of coastal and marine spatial planning, a system of ocean governance Ocean Conservancy promotes strongly as a way to ensure ecosystem protection while balancing the existing and emerging uses of our ocean—from recreation to fishing, fossil fuels to renewable energy. A leading advocate for bringing order to our ocean through stronger ocean management.</t>
  </si>
  <si>
    <t>Welcome: Witness to Change in Washington DC</t>
  </si>
  <si>
    <t>Despite an economic climate as tough as anyone could remember, 2009 could not have started for the ocean on higher or more energetic notes than when the outgoing Bush administration designated three marine national monuments in the Pacific that protected pristine ecosystems half-again larger than all US National Parks combined. That announcement was followed by inaugural initiatives of the Obama administration and the unveiling of new policies shaped during a fast-paced transition period. So began a profoundly transformative year for the ocean and for all who depend upon it for life or livelihood. From the Arctic to the Gulf of Mexico, and from Maui to Maine, 2009 was another year Ocean Conservancy asserted its leadership on the key conservation issues of our time. We continued to cement our role on the national stage as leader on issues ranging from ecosystem protection to ocean governance reform, fisheries recovery to marine debris prevention. Our acknowledged credibility and our hard work during the new administration’s transition process led directly to a seat at the tables where important policies were hammered out—policies that will transform our ocean far into the future. From our invitations to the White House to witness President Bush designate an unprecedented series of Marine National Monuments in the South Pacific and President Obama unveil his first climate change policy, to congressional requests for our help in shaping national legislation on aquaculture, to the strong scientific guidance we are providing for the effort to end overfishing once and for all, 2009 was Ocean Conservancy’s year. There were tremendous successes for Ocean Conservancy, but those successes were made possible only through the generous support of individual, corporate, and foundation donors, and by the continued help of hundreds of thousands of our volunteers across the globe. We could not achieve our goals and we cannot continue the good and important work expected of us without that generosity. Thank you, one and all, for your financial support, your good wishes, and your strong voices in the interest of a healthier, more vibrant, and more beautiful ocean.</t>
  </si>
  <si>
    <t>Setting the Standard for Safe Fish Farming</t>
  </si>
  <si>
    <t>As the world continues to overfish the ocean, causing the supply of wild fish to wane dramatically, fish farming is likely to grow rapidly to meet our ever- increasing demand for seafood. Already, nearly one-half of all seafood feeding the world is farmed. Though still a nascent industry in the US, fish farming—sometimes known as “aquaculture”—will expand substantially in coming years. Ocean fish farmers are expected to look farther out to sea for suitable waters in which to anchor their facilities. From pollution to parasites to disease, however, such operations are not without serious environmental consequences. Anticipating the potential harm of expanding offshore fish farming, Ocean Conservancy acted decisively before the industry takes root. While not opposed to responsible development of the aquaculture industry, we became a leading and resolute voice in opposing any plans to allow fish farming in ocean waters under US jurisdiction unless the United States enacts a comprehensive and precautionary law to manage the industry’s growth and prevent environmental harm. Our prescience and caution were warranted. In the fall, the US Commerce Department approved a misguided plan by regional fishery managers to allow open-ocean fish farms in the Gulf of Mexico. Ultimately, the hasty actions of managers in this one region made the need for national standards all the more urgent. The director of Ocean Conservancy’s aquaculture program, Dr. George Leonard, was invited to speak before a key subcommittee of the House Natural Resources Committee on the need for sound legislation, saying: “Now is the time for strong leadership from Congress on the future of open-ocean aquaculture in the United States. If Congress fails to act, an unregulated industry is likely to develop, and the environmental consequences could be severe.” As the decade drew to a close, representatives in Congress introduced the National Sustainable Offshore Aquaculture Act of 2009, the first step toward a comprehensive law.</t>
  </si>
  <si>
    <t>Ending the Trashing of Our Ocean</t>
  </si>
  <si>
    <t>Once again, Ocean Conservancy and hundreds of thousands of volunteers around the world joined in the Inter- national Coastal Cleanup—our twenty- fourth annual event. Participants removed trash and debris from coastlines, keeping track of every piece of trash they found. Ocean Conservancy, in turn, compiled and published the data in the world’s only annual country-by-country, state-by-state index of the problem of marine debris. A Rising Tide of Ocean Debris and What We Can Do About It, our report on results of the 2008 International Coastal Cleanup, was a resounding call to action for prevention of trash in our ocean and highlighted the interconnectedness of marine debris, wildlife, and climate change on ocean health. As such, it represented a significant shift for the Cleanup by combining the power of data with our in-house wildlife and climate change expertise to provide a roadmap for the ultimate elimination of marine debris. In 2009, the main theme for the International Coastal Cleanup was “partnership.” We solidified our role as the de facto leader of a broad coalition of public, corporate, non-profit, and government interests who are working together closely to find a solution to marine debris. Ocean Conservancy and the UN Environment Programme (UNEP) joined forces to publish the first-ever examination of marine litter in 12 seas around the world. We also announced an extensive new partnership between Planet Green, UNEP, Philippe and Alexandra Cousteau, Oceana, and the Natural Resources Defense Council in Planet Green’s “Blue August”—an entire month of programming dedicated to ocean-themed conservation issues. Lastly, we formed a partnership with Earth Day Network in which volunteer participation in the ICC will be counted towards Earth Day Network’s “Billion Acts of Green” campaign in commemoration of the 40th Anniversary of Earth Day in 2010. The International Coastal Cleanup is a resounding call to action to prevent trash in our ocean.</t>
  </si>
  <si>
    <t>With the advent of the Obama administration and a new perspective on environmental concerns like climate change and comprehensive ocean management, 2009 proved to be a year of tremendous change in how America views and protects its natural resources. Perhaps more than ever before, the attention of the conservation community has turned to the ocean, the least protected of all America’s environmental assets. From the outset, the Obama administration made its intentions clear: The ocean and the Great Lakes are national treasures, and it is time to treat them as such. The new administration has taken several steps to protect our nation’s beleaguered waters. Ocean Conservancy has been a close advisor on these developments and has solidified its place as one of the most respected conservation organizations in the nation. Two-thousand-and-nine was another year that Ocean Conservancy’s scientific acumen, strategic foresight, and programmatic efficiency were in high demand as our nation began in earnest to deal with the considerable environmental challenges before us. Last year was filled with programmatic highlights and victories for the ocean on almost every front. It was the year of change ... in how we think and act on behalf of one of our nation’s greatest natural assets, the ocean.</t>
  </si>
  <si>
    <t>Realizing Sustainable Fishing</t>
  </si>
  <si>
    <t>Ocean Conservancy believes that we can have both a healthy ocean and strong seafood businesses, but we are taking too many fish from the sea and many species are in woeful shape because of it. To promote our sustainable fishing work, Ocean Conservancy launched a new online platform called “From Fishery to Fork” (www. oceanconservancy.org/fisherytofork) that tracks the major steps in the progression of wild- caught seafood from the ocean to the consumer. The site highlights the opportunities for fishery managers, policy makers, fishermen, retailers, consumers and others to improve sustainability throughout the industry. On a policy front, emboldened by the profound victory that we and our partners secured with the Alaska fishery management plan for the Arctic (see page 4), Ocean Conservancy was a key advocate for a decision in Florida to apply federal grouper management standards in that important ocean state’s waters. Also in the Gulf of Mexico, a scientific assessment of red snapper showed that conservation measures were working—measures put forward by Ocean Conservancy years ago—helping to end overfishing of red snapper. It was a positive development, but much work remains before this important fishery is declared fully rebuilt. We can have both a healthy ocean and strong seafood businesses.</t>
  </si>
  <si>
    <t>Protecting Our "Yosemites of the Sea"</t>
  </si>
  <si>
    <t>On California, Ocean Conservancy was a key driver in the adoption of a new network of science-based marine protected areas (MPAs) along the state’s North Central Coast. Since 1999, California’s first-in-the-nation law, known as the Marine Life Protection Act, has sought to protect majestic and environmentally significant places all along California’s storied coast. The law calls for a network of underwater parks—marine protected areas— where human uses like fishing are fully or partially prohibited. Such prohibitions allow vital ecosystems to thrive as naturally as is possible in today’s world. Ocean Conservancy played a key role in the creation and passage of the overarching law in 1999, and, in the decade since, in defining and implementing each protected area designated by the law. On the North Central Coast, Ocean Conservancy was the leader of an inclusive design process that included a diverse group of coastal stakeholders and we were a voice of thoughtful advocacy throughout more than two years of public meetings needed to finalize the protected areas. Since 1999, California’s Marine Life Protection Act has guarded the state’s storied coast.</t>
  </si>
  <si>
    <t>2008: A Time to Stop Warming the Planet</t>
  </si>
  <si>
    <t>2008 Annual Report</t>
  </si>
  <si>
    <t>The ocean drives and moderates our climate and provides much of the oxygen we breathe and the food we eat. It is essential to our very survival—the life-support system for our planet. Earth, however, has warmed in the last 100 years by nearly a degree Centigrade, absorbing over 80 percent of the excess heat produced by the greenhouse effect. A few degrees more of warming will devastate many coastal communities, wipe out the world’s coral reefs, and lead to mass extinctions of marine life. We are no longer dealing with projections, or ominous warnings about the future. Ocean climate change is now. The fact remains that even if carbon emissions are substantially reduced, ocean warming will continue for decades. Helping our ocean deal with the onslaught of climate change is one of the greatest challenges of our lifetime. Ocean Conservancy is an acknowledged leader in raising awareness of the threats climate change poses to the ocean. Through cutting-edge advocacy and close collaboration with other leading conservation groups, corporations, and policy makers, we are reshaping the policies this nation adopts as it attempts to come to grips with the sacrifices we will all be called upon to make in response to this serious crisis. A New Lens: Ocean Climate Change Ocean Conservancy stepped to the forefront of the conservation community in raising the call that the ocean must be a primary focus of efforts to mitigate climate change worldwide. We are leading the charge for science-based solutions aimed at helping the ocean adapt to environ- mental changes that are now viewed as inevitable. We inspired members to stay up-to-date and involved in legislative activity on climate change and worked to ensure that critical ocean adaptation provisions were included in the Senate climate change bill. We also seized the opportunity to address the only annual conference of environmental journalists, to seed with the media the important message that there is a deep and powerful connection between the ocean and our climate. In the face of the greatest environmental challenge of our lifetime, Ocean Conservancy will continue to raise public awareness of the plight of the ocean due to climate change and to promote science-based solutions to the crisis. Speaking Out on Capitol Hill At the urging of Ocean Conservancy, the congressional committee devoted to combating climate change held its first-ever hearing on the impact of global climate change on the ocean and, especially, the effects climate change will have on coral reefs. Of the four people invited to speak, two were from Ocean Conservancy. We took the opportunity to raise awareness of the connection between the ocean and our everyday lives. President and CEO Vikki Spruill testified that “the ocean is where the rubber hits the road with climate change.” Board member and world-renowned oceanographer Sylvia Earle joined Vikki in testifying. Emphasis on the Arctic The Arctic is warming at twice the rate as the rest of the planet. Rapidly melting ice has opened the Arctic to the potential for abuse. Oil drilling, international ship- ping, and industrial fishing operations are competing to grab these newly exposed areas. Ocean Conservancy is uniquely positioned to collaborate with local governments, subsistence-reliant communities, and conservation partners to confront the threats of climate change in this important, but fragile, region. By reestablishing our Alaska office in 2008, Ocean Conservancy asserted its regional expertise. Our scientists and policy experts began aggressively calling for a time-out on rapid commercial expansion in the Arctic until we have the science and the structure we need to guide decision-making. The policies and protections we put in place in the region will serve as models as we address changes farther south. Clean Air, Clean Conscience Ocean Conservancy and several leading community and conservation partners joined an innovative petition to the Environmental Protection Agency to protect the Arctic through immediate and comprehensive regulation of greenhouse gas emissions under the Clean Air Act. Currently, that law is the only mechanism under which a federal agency can regulate greenhouse gasses. Through the petition, Ocean Conservancy demanded that the United States accept legal and moral responsibility to protect the Arctic region in the interest of public health and welfare. The petition presented a clear and persuasive scientific explanation of the effects of climate change on the Arctic and the ways those changes are now affecting the rest of the United States and the world. The EPA has since asked President Obama for his okay to take the requested action and raised with him the threat to public health and welfare. Drilling on the Outer Continental Shelf Ocean Conservancy believes that faster, cheaper, safer options exist to solve the energy crisis, cut individual energy bills, and quickly reduce America’s dependence on foreign oil. In 2008, we worked to maintain opposition to the call for new drilling off our coastlines, in the face of the considerable political pressure and public cries to “drill, baby, drill.” When it became clear that the 27-year moratorium on new drilling no longer had the necessary political support, Ocean Conservancy was at the table to craft a compromise. Ocean Conservancy remains pro-active on Capitol Hill to advocate a balanced, sustainable energy approach while helping to ensure that any future legislative expansion of drilling includes adequate measures to counter the adverse environmental impacts of such exploration.</t>
  </si>
  <si>
    <t>2008: A Time to Clear Our Beaches and Waterways</t>
  </si>
  <si>
    <t xml:space="preserve">As it has for 24 years, September brought Ocean Conservancy’s International Coastal Cleanup, the world’s largest volunteer effort to clean up our local waters, beaches, rivers, lakes, and streams. Since 1986, almost seven million volunteers in over 125 countries have participated in this global event. Their work has touched every major body of water on the planet. Each year, volunteers remove millions of pounds of trash, doing what they can to protect the environment by keeping our ocean healthy. For volunteers, the International Coastal Cleanup is a stark but inspiring initiation into the deterioration of our ocean, and spurs a deeper commitment to marine conservation. The hard work, however, doesn’t start and end in a day. The annual reports published by Ocean Conservancy detail, by location, the things we find during the Cleanup. They have helped shape national legislation and spur towns across the country to organize cleanups and adopt recycling programs. Ocean Conservancy remains committed to end- ing the problem of trash in our ocean and is working to expand public participation, corporate partnerships, and the reach of our message to the media and policy makers, all of whom can have profound effects on this challenging, but solvable, problem. Profound Growth 2008 was a breakthrough year for the Cleanup. We continued to grow the effort that is already the world’s largest all-volunteer ocean cleanup program. Our volunteer base increased to nearly 400,000 and the number of participating countries and locations jumped by more than thirty percent over the previous year. We also doubled our staff and hired a new director for the Cleanup to capitalize on the momentum we have built in the last few years of the program. With this exceptional team now in place, we expect to maintain our momentum in 2009 to make this year’s Cleanup the biggest and most far-reaching yet. The Real Thing Every day it grows clearer that collaboration is key to conservation. In 2008, Ocean Conservancy forged new and deeper relationships with corporate and government partners who have become the cornerstone of this movement. Longstanding partner Coca-Cola (see profile) raised its financial support and lent its considerable branding expertise to help us raise awareness of marine debris and the Cleanup. In December, Ocean Conservancy and Coca-Cola were highlighted at the national “Good and Green” marketing conference in Chicago as a strong example of public-private partnerships that work for the good of the planet. Making the Connection Bank of America, likewise, made a resounding statement in support of the ocean-climate connection, educating its associates about climate change and its impacts on the ocean. Bank of America increased its support of the Cleanup and saw opportunity to provide seed money for Ocean Conservancy’s Ocean Industries Initiative to help businesses reduce their greenhouse gas emissions. Volunteers from “Team Bank of America” also came out in force at Cleanup events across the United States, and drew in members of the larger local community. Year-round Vigilance Ocean Conservancy redoubled its efforts to shift public perception of the Cleanup from a single-day event to a year-round movement. We are focused on stopping marine debris at its source, the heart of the problem whether near the shore or far inland from where it travels to our ocean. Trash comes from people, but once in the water it can kill wildlife, destroy reefs, and despoil an inspiring experience that countless millions treasure. Media Matters Ocean Conservancy made a concerted push to raise the profile of the Cleanup in the media and we hit the airwaves and print in force. Last year was notable for the broad presence of the International Coastal Cleanup in the main- stream media. At the traditional White House Easter Egg Roll in the spring, Ocean Conservancy was a special invitee of President Bush and First Lady Laura Bush, who dedicated the event to raising awareness of the marine debris problem. Ocean Conservancy was featured on “Good Morning America” and in local media outlets across the nation to talk about the Cleanup. USAToday, The Washington Post, and others published articles highlighting our work and focusing not only on the amount of debris cleared, but also on the connection between the behaviors that are at the heart of the problem of marine debris. </t>
  </si>
  <si>
    <t>The Time for Sea Change</t>
  </si>
  <si>
    <t>By every measure, 2008 was a remarkable year for Ocean Conservancy. We made tremendous strides in ending overfishing in the Gulf of Mexico, in bringing order to the ocean through laws like the Massachusetts Ocean Act, and in finding new—perhaps surprising— partners in the seafood industry to ensure that all seafood is sustainable seafood. We made significant progress, as well, in realizing a net- work of Marine Protected Areas in California, and then immediately set about working to broaden this network along the expanse of the California coast. On Capitol Hill, we became one of the “go-to” advisers as national lawmakers debated matters like climate change, drilling on the Outer Continental Shelf, and the burgeoning fish-farming industry. We also began taking action to directly address the challenges of climate change, particularly in the Arctic, a region that is warming at twice the rate of the rest of the planet. At every turn, Ocean Conservancy reminded the world that climate change is, at its heart, a crisis that begins with the ocean. As we write this letter, however, the nation is embroiled in a serious financial crisis the likes of which have not been seen for decades. The impacts can be felt throughout the nonprofit community. Like the environmental climate that concerns us so much, the financial climate is also reshaping the way we do business. Rest assured, however, that Ocean Conservancy is adapting and 2008 turned out to be a good year for us financially. Our programs reflect that abundance. So, while we and the nation brace for difficult economic times ahead, we want to remind ourselves that in tough times staying focused on ocean health is as critical to our economic future as it is to our environmental future. No matter how you look at it, good conservation policy is good economic policy. Our vigilance for the ocean has never been more important. Surely our nation has learned by now that economic and ecological health are intrinsically bound to one another. You’ll be pleased to know that our list of accomplishments in 2008 reflects this philosophy. For Ocean Conservancy’s part, we are doing everything in our power to improve efficiency while sacrificing none of our commitment to improving ocean health. We are directing more of our valuable support to our programmatic work and less to overhead. To that end, you may notice some differences in our annual report. This year’s report cost approximately 50 percent less to produce than last year’s. While certainly leaner, it is no less informative, and is (as always) printed on recycled materials. We are simply doing more with what we have and looking at this as a time of abundance of opportunity, not austerity of resources. Each day we are made more aware of the generous financial support of Ocean Conservancy’s faithful members and our partners in the conservation, corporate, and foundation communities. The responsibility is awesome indeed, but we are strategically channeling our resources to accomplish maximum conservation impact. We understand that people have choices on where to direct their philanthropy. The fact that you have chosen Ocean Conservancy means that you understand the deep connection between ocean health and our very survival on planet Earth. Your support is what keeps this organization moving forward. We cannot thank you enough for your generosity. These are indeed challenging times in more ways than one, but tough times call for tough people. And that is why we firmly believe that this time, unlike any other, is the time for sea change and why Ocean Conservancy is the organization to lead us there.</t>
  </si>
  <si>
    <t>2008: A Time to Ensure a Sustainable Seafood Supply</t>
  </si>
  <si>
    <t>At Ocean Conservancy, we recognize that it’s time for conservationists and the seafood industry to work together for a sustainable future. It’s in everyone’s best interest. That’s why we’re changing the rules. We’re putting pressure on our nation’s eight regional fishery management councils and holding them accountable for improving US fishing policies to ensure sustainable fisheries. We’re building new economic incentives that reward fishermen for innovative practices to protect ocean ecosystems. And we’re shaping a shared vision for retailers, restaurant chains, other seafood businesses, and individual seafood buyers in support of good fishing practices and management policies—so we never catch fish faster than they can reproduce and so all seafood is sustainable seafood. A Vision Shared Nearly three years ago, over a dozen environmental non-governmental organizations began to develop a “common vision” for sustainable seafood. Ocean Conservancy led the call for engaging seafood buyers directly in improving fisheries— beyond identifying sustainable products and including seafood from fisheries that are not yet sustainable. We positioned ourselves as partners to businesses and conservationists alike and helped shape the realization that a shared vision was mutually beneficial. In 2008, the Common Vision took off and led to profound changes that are rippling throughout the sustainable seafood movement today. Moving forward, Ocean Conservancy is reaching out to new constituencies throughout the seafood industry with the message that we can have seafood and healthy oceans when we work together to improve the practices and policies that lead to sustainability. Farming Fish Fish farming, or aquaculture, now accounts for more than 40 percent of the world’s seafood consumption. At its best, farmed fish provides an affordable and sustainable alternative to seafood from overfished stocks. At its worst, aquaculture can severely harm the ocean. Bolstered by our reputation earned when we were instrumental in shaping the nation’s first-ever fish farming laws in California, Ocean Conservancy has become a “go-to” conservation organization when Capitol Hill needs insight and advice on legislation that will guide how the industry evolves nationwide. In the Gulf of Mexico late in the year, as regional managers prepared to open the door to industry development before national standards could be passed, Ocean Conservancy’s work caused the council to postpone its vote— a big victory for regulation of fish farming. Convening the Roundtable Ocean Conservancy collaborated with two partners—the Sustainable Fisheries Partnership and Texas Sea Grant—to bring together fishermen, seafood buyers, and fishery experts to explore ways to make the Gulf of Mexico shrimp industry more sustainable. Dubbed the “Gulf of Mexico Shrimp Fishery Roundtable,” it is a program unlike any other in the industry. The Roundtable will help shrimpers adopt win-win fishing technologies and techniques that reduce “bycatch” and the industry’s carbon footprint while lowering operational costs. Ocean Conservancy is now looking to use innovative public-private models, like the Roundtable, to bring sustainability to troubled fisheries in other regions of the country. Award Season Food &amp; Wine magazine singled out Ocean Conservancy for its “Eco- Ocean Award.” We were one of just three nonprofits recognized for excellence in making sustainable seafood a reality. The magazine lauded Ocean Conservancy’s leadership in realizing “sweeping changes” in the Gulf of Mexico red snapper fishery. By lobbying government groups and bringing major seafood buyers like Wal-Mart and Plitt Company together in support of fishery management improvements, we are working to ensure that one day everyone enjoying Gulf of Mexico red snapper will be enjoying sustainable red snapper.</t>
  </si>
  <si>
    <t>2008: A Time to Speak Out for Marine Wildlife</t>
  </si>
  <si>
    <t>From our earliest days almost 40 years ago as advocates for protecting endangered whales, to our watershed work in the last decade to save sea turtles, marine mammals, and other wildlife, Ocean Conservancy has been a resolute voice for healthy ocean wildlife that is integral to healthy ecosystems. Each year, thousands of whales, dolphins, seals, seabirds, and sea turtles die as “bycatch”—animals injured or killed accidentally in commercial fishing operations. Speeding ships in some of the busiest marine shipping lanes harm and kill endangered whales. Pollution and trash poison, starve, and choke animals from New England to Hawaii. And, when ocean ecosystems are harmed and animals disappear, with them go tourists and good businesses. Our message is clear: when animals suffer, whole communities suffer. Building on our decades-long legacy of vocal advocacy for marine wildlife, Ocean Conservancy is leading conservation to a new age of smart solutions to protect ocean wildlife and their habitats. A Brake for Whales Ocean Conservancy was instrumental in securing long-delayed federal protections for endangered North Atlantic right whales against death and injury from fast, large ships entering US East Coast ports. With a population so small that the death of a single female whale could mean extinction for the species, our work has never been more critical. In 2008, we led the successful effort to force the National Marine Fisheries Service to limit ship speeds in locations where right whales migrate, feed, and give birth. Whale-Safer Lobstering Ocean Conservancy played a central role in bringing together the Massachusetts Lobstermen’s Association and several top conservation partners in New England to launch a labeling and education program to distinguish Massachusetts lobsters caught using fishing practices that are safer for whales. The program, which we hope to expand beyond Massachusetts, distributed over 850,000 claw bands that help consumers make the smart choice of whale-safer lobster. This innovative coalition highlights Ocean Conservancy’s ability to reach out to groups on all sides of issues—from consumers to commercial fishermen—with a message that a strong environment means a strong economy. International Sea Turtle Symposium Ocean Conservancy hosted the 28th Annual Symposium on Sea Turtle Conservation and Biology in Loreto, Mexico. The conference is sponsored by the International Sea Turtle Society (ISTS) and is the annual pilgrimage for the world’s sea turtle scientists. Last year’s symposium emphasized “Native Oceans”—seeking to recognize that indigenous communities’ efforts to conserve their natural environment are an integral component of international initiatives to save turtles. At the conference, Ocean Conservancy stressed sustainability, introducing a novel “LIVE BLUE Challenge,” a contest among participants aimed at minimizing the ecological impact of the symposium.</t>
  </si>
  <si>
    <t>2008: A Time to Protect Our Yosemites of the Sea</t>
  </si>
  <si>
    <t>In many places beneath the ocean’s surface, coral reefs teem with rainbows of tropical fish. Whales gather to feed at the edges of submarine trenches deeper than the Grand Canyon. Volcanic seamounts, covered in ancient colonies of sea sponges, rise thou- sands of feet from the ocean floor. Lush kelp forests shelter sea otter mothers and pups. In other spots, however, the world’s special ocean places are overfished, overpolluted, and overexploited. They are also underprotected. Ocean Conservancy is leading the charge to protect and restore our most extraordinary ocean treasures. Preserving such places will strengthen the ocean’s immune system, fortifying its ability to withstand environmental stresses like global climate disruption. Ultimately, protecting the ocean will make the world a healthier, better place to live. Marine Life Protection Act In 2007 along the Central Coast of California, the first of several Marine Protected Areas (MPAs) were implemented under the state’s watershed Marine Life Protection Act. Building on the momentum of seeing the first protections in place, in 2008 we quickly set about the next phase to bring similar MPAs to Southern California. Ocean Conservancy was a key leader in passage of the original law in 1999, and we have continued to use our conservation and policy expertise to ensure that the results on the water live up to the full spirit of the law. Marine Sanctuaries Act Reauthorization Ocean Conservancy played a strong advisory role in shaping the reauthorization of the National Marine Sanctuaries Act, a law that shields many of America’s most treasured marine areas from harmful uses. President and CEO Vikki Spruill testified before Congress in support of the reauthorization saying, “The National Marine Sanctuaries Act is a cornerstone of ocean conservation. It is a critical instrument that allows us to create a healthier, more resilient ocean. And a healthier ocean means healthier people, because the ocean is Earth’s life-support system.” Mapping Human Impacts on the Ocean Ocean Conservancy’s Dr. Dennis Heinemann co-authored a peer- reviewed study published in the journal Science. It was the first global-scale study of human influence on marine ecosystems and shows that more than 40 percent of the world’s ocean is heavily affected by human activity, and few areas, if any, remain untouched. In their recommendations, the study’s authors pointed to the need for more and stronger Marine Protected Areas to counteract the problem. Throughout its history, Ocean Conservancy has been highly respected for its scientific acumen and will continue to be a strong and vocal advocate for science- based solutions to the environmental challenges facing the ocean.</t>
  </si>
  <si>
    <t>2008: A Time for Order in the Ocean</t>
  </si>
  <si>
    <t>Like urban sprawl on land, marine and coastal sprawl places unprecedented demands on the ocean. The pressure to industrialize the ocean has increased as demand for both fossil fuels and renewable energy from ocean areas has risen sharply. We need law and order to balance and coordinate commercial and recreational activity while protecting ocean ecosystems. Our policy achievements require clear, coordinated, and enforceable regulations. Ocean Conservancy is aggressively promoting sweeping policy reforms across the nation to bring order to how we manage and protect our marine ecosystems, marine wildlife, and ocean-dependent communities. Massachusetts Ocean Act Ocean Conservancy and two conservation partners led a broad grassroots effort for passage of the historic Massachusetts Ocean Act, a comprehensive ocean management plan for the Bay State. After years in the works, the law was signed by Governor Deval Patrick on May 28, 2008. It is the first such statute at the state level and is a framework for sensible management of the many competing demands upon Massachusetts’s ocean resources. Ocean Conservancy will continue to keep a vigilant eye on implementation to ensure adherence to the letter and the spirit of the law. Going National On the national level, we see substantial opportunities to build on the success of the Massachusetts Ocean Act by applying the principles of ocean management at the federal level and in other regions. The many uses of the ocean—for example, energy production from wind, waves, and tides—are only going to grow, and wise management is essential to ensure that ecosystems remain healthy and that other human activities can continue. Based on our success in 2008, Ocean Conservancy is taking up the cause of ensuring that any federal legislation that authorizes new uses of the ocean includes plans for smart growth and conservation of our natural resources. Our philosophy is that we must protect whole ecosystems in order to maintain healthy, productive, and resilient conditions necessary for the environmental services required of the ocean. Florida Ocean Coalition Ocean Conservancy joined several other leading conservation organizations to issue a survival strategy to cope with climate change damage to Florida’s coastal and marine systems. The report, entitled “Preparing for a Sea Change in Florida,” was presented to Florida Governor Charlie Crist and his climate- energy action team. The coalition’s recommendations called upon Florida, a state renowned for its ocean resources, to assume its rightful leadership role on the national level. Recommendations also included specific steps to protect against stresses associated with climate change, like ocean acidification, rising sea levels, and extreme weather.</t>
  </si>
  <si>
    <t>2008: A Time for Bold Leadership</t>
  </si>
  <si>
    <t>Ocean Conservancy is setting the ocean agenda in the halls of power. Our 35-year legacy continues today as we translate scientific understanding into sound, practical policies that protect our ocean and improve our lives. Ocean Conservancy is uniquely positioned to lead this sea change. Our strong networks run deep across national, state, and local levels. But even more, we recognize that real leadership means real cooperation—with citizen advocates and leaders from government, business, science, and partner conservation organizations. We’ve created enterprising partner- ships to solve the world’s toughest conservation challenges. It’s the hallmark of our work—because we know this is what it takes to achieve important results. With a long list of profound victories for the ocean in 2008, it is clearer than ever that Ocean Conservancy has the vision for the future necessary to anticipate threats and craft solutions. We have a remarkable team of programmatic, policy, legal, and scientific experts in place to provide the bold leadership it will take to solve immense challenges like ocean climate change. We have a broad and powerful network of corporate and non-governmental organization partners aligned with and supporting us. It’s time for bold leadership to return the ocean to health. With the accomplishments of 2008 firmly behind us and 2009 underway, sea change has at last begun. With your help and our leadership agenda, we believe that brighter days are ahead ... for the ocean, and for the planet.</t>
  </si>
  <si>
    <t>Corporate Partner: Coca-Cola</t>
  </si>
  <si>
    <t>The Coca-Cola Company wants a world where their packaging is no longer seen as waste, but as a valuable resource for future use. The international giant is hard at work finding ways to improve the sustainability of its packaging across the product lifecycle. In 2008, Coca-Cola assumed the responsibility of lead sponsor of Ocean Conservancy’s International Coastal Cleanup. Coca-Cola has stepped up direct support and in-kind contributions to the Cleanup, including arranging for its strategic brand thinkers to consult with Ocean Conservancy on strengthening our online campaigns, expanding our media reach, and increasing awareness about the problem of marine debris. In last year’s Cleanup, Coca-Cola engaged over 50,000 associates, distributors, bottlers, and consumers in 35 countries to help clear beaches and waterways of debris. “Our partnership provides an opportunity on a single day to show our global commitment to reducing litter while providing a program our employees, customers, and consumers can easily join in as well,” said April Crow (far right), Sustainable Packaging Manager at The Coca-Cola Company.</t>
  </si>
  <si>
    <t>Protect Marine Wildlife from Human Impacts</t>
  </si>
  <si>
    <t>Starting a Sea Change: 2007 Annual Report</t>
  </si>
  <si>
    <t xml:space="preserve">Guardian of the Troubled Species Part and parcel of our need to protect whole ecosystems is our responsibility to protect endangered ocean life. Last fall, a landmark peer-reviewed sea turtle study published by Ocean Conservancy’s Senior Sea Turtle Scientist, Dr. Wallace J. Nichols, and his colleague Hoyt Peckham, compiled ten years of research tracking endangered North Pacific loggerhead sea turtle populations from Japan, where they nest, to their feeding grounds more than 7,000 miles away in Mexico’s Baja California Sur. The team’s surprising findings caught the attention of the scientific community by indicating that small-scale fishing operations may be far more damaging to the survival of loggerheads than previously thought. The Nichols/Peckham study necessitates a strategy to address the problem where net meets the water, in small fishing communities throughout Mexico and the Caribbean. Ocean Conservancy’s SEE Turtles campaign builds on their groundbreaking research by establishing a new effort that transforms fishing practices in these small coastal communities through education, outreach, and “conservation tourism”—a step beyond ecotourism where impact is as important as experience. SEE Turtles has chosen three historic turtle hotspots in the Western Hemisphere to be the focus of an ambitious pilot effort to encourage tourists to invest their travel dollars where they will have the most impact on sea turtle survival: Costa Rica, Baja California Sur, and Trinidad. Ocean Conservancy has published first-ever best practice guidelines for sea turtle-friendly tourism, initiated a broad media campaign to raise understanding of the plight of sea turtles, and developed a website (www.seeturtles.org) to increase awareness. We have also built coalitions of on-the-ground groups to train guides and expand local capacity for tourism, and promoted policies that reduce bycatch in fishing gear while increasing the funding for conservation programs. Sign of the Whale Unfortunately, sea turtles are not the world’s only beleaguered species. Last year, Ocean Conservancy launched a concerted campaign to ensure “zero deaths” of North Atlantic right whales from human causes. With only a few hundred North Atlantic right whales still on Earth, the loss of even a single whale might spell peril for the entire species. Ocean Conservancy has led efforts to address the primary threats to these highly endangered whales—entanglements in fi shing gear and vessel strikes. Ocean Conservancy serves as a key force on the Atlantic Large Whale Take Reduction Team—a group of scientists, fishermen, conservationists, and government officials who develop strategies to reduce right whale deaths in commercial fisheries. Ocean Conservancy has also been working to finalize long overdue speed restrictions along the East Coast to help prevent deaths due to vessel strikes. In February, Ocean Conservancy joined in filing a lawsuit claiming that the National Marine Fisheries Service (NMFS) failed to protect three endangered whale species, including right whales, from entanglement in commercial fi shing gear, ignoring a statutory deadline to reduce whale entanglement and deaths. By March, we had reached a watershed settlement with NMFS in which the agency agreed to issue much-needed and long-overdue protective regulations requiring the use of modified fishing gear and other conservation measures along the East Coast of the US. Following the settlement, NMFS The ocean, in return, has given them fond memories, which they string together like pearls: “diving in Mexico with manta rays ... whale sharks off the Galapagos ... snorkeling with bottlenose dolphins in Hawaii ... helping an injured dolphin in Tahiti ...” It’s easy to spend hours listening to them, but the translation company they founded together is bustling. Combined, Ramna and Hervé command several languages, and Hervé does double-duty as a professor at the Monterey Institute of International Studies. Since learning of Ocean Conservancy from a friend, they have joined the President’s Circle and the Ocean Action Network, participated in events and fi eld trips, and even remembered Ocean Conservancy in their will. “We love the work that Ocean Conservancy does on our behalf,” says Ramna, “It makes us feel like we are helping our ocean by contributing to an organization that is actively making change.” Hervé adds, “We hope that the urgency of ocean conservation can be instilled in all generations.” released an Environmental Impact Statement assessing various alternatives aimed at reducing entanglements of large whales in fishing gear, but, by Ocean Conservancy’s analysis, none of the alternatives provided a satisfactory level of protection. As of year’s end, this fight was still underway, and Ocean Conservancy was unrelenting in its demand for more effective protections from fi shing gear. Entanglement is the leading cause of death for right whales, and 60 percent of living right whales bear scars from fishing gear such as sunk gillnets, driftnets, pots, and traps that can entangle whales’ tails, heads, and flippers. Ocean Conservancy won protections for right whale mothers and calves in the highly important calving grounds off of the Southeastern US and led the effort to pressure NMFS into a permanent seasonal closure of the gillnet fishery in areas where the whales are most vulnerable. Meanwhile, another NMFS proposal to implement speed restrictions for ships in order to protect right whales was in limbo at the Office of Management and Budget (OMB). Ocean Conservancy took the lead and educated Capitol Hill about the threat of ship strikes and the negative impact of rule delays on right whales. A number of Senators and Members of Congress responded by sending a letter directly to the President of the United States urging him to avoid further delays in the issuance of ship speed restrictions. While OMB is still resisting, Ocean Conservancy continues to pressure the Administration to enforce these rules. The Manatee’s Siren Song For the beloved manatees of Florida, the year was one of dramatic swings of fortune. The year started badly. The Florida Fish and Wildlife Conservation Commission (FWC) reported that 417 manatees died in Florida’s waters in 2006, twenty more than 2005 and the worst year on record. Shortly thereafter, the state announced the results of a review of manatee numbers concluding that the species no longer met the state’s recently revised definition of “endangered,” and recommending a reclassification to the lower status of “threatened.” Unwilling to sit idle and accept downlisting using what we considered a flawed definition and the possible loss of important protections, Ocean Conservancy put pressure on the FWC until they changed course, deferred a decision on the downlisting, and adopted the state’s first-ever manatee management plan to help foster a viable manatee population. While encouraged by this turn, Ocean Conservancy is keeping up the pressure on the FWC to avoid similar crises in the future by reevaluating the all- important criteria the Commission uses to list wildlife populations as endangered. Keep it Healthy As it has for 23 years, September brought Ocean Conservancy’s International Coastal Cleanup, the world’s largest volunteer effort to clean up our local waters, beaches, rivers, lakes, and streams. Since 1986, over six million volunteers in 127 countries have participated in this global event involving every major body of water on the planet. Each year, volunteers remove millions of pounds of trash, doing what they can to protect the environment by keeping our ocean healthy. Participants record data on what is collected and that information is used to publicize the problem and to find the solutions that will prevent pollution. In June, we published our findings and presented the world’s most detailed picture of marine debris currently available. In 2007, more than 378,000 people from 76 countries came together to do something to improve the health of our ocean. From Bangladesh to Bangor, Maine, they joined efforts to clean up our shorelines. This sea change is a tangible way that hundreds of thousands of people are making our ocean more healthy and resilient as it faces the onslaught of the many impacts of climate change, pollution, and habitat destruction. In a testament to the top-of-mind position Ocean Conservancy occupies with regard to marine debris cleanup, President and CEO Vikki Spruill was the lone conservationist invited to share a stage with First Lady Laura Bush as she announced a new White House initiative on marine debris. The White House called for an increase in public/private partnerships on cleanups, enhanced public education on debris prevention, and international cooperation to end ocean dumping. The White House also singled out Ocean Conservancy’s International Coastal Cleanup as a key component in the effort to solve the problem. The same week Vikki Spruill shared the stage with the First Lady, Ocean Conservancy and the EPA published results of a joint, 5-year landmark study of marine debris, providing conservationists, scientists, and policy-makers the only existing comprehensive and accurate assessment of the types and sources of debris. To expand upon the strong relationships we share with leading corporations across America, Ocean Conservancy hosted the first-ever ICC Corporate Summit—titled “From Sponsorship to Partnership”—where we shared with our key corporate supporters a broad new vision for the ICC. In attendance were representatives from Coca Cola, Philip Morris, Dow, ITW, American Chemical Council, Brunswick, EPA, NOAA, UNEP, National Marine Sanctuaries Foundation and AWARE. The meeting began a new collaborative dialog with these partners and represents a real watershed moment in the growth of the ICC. Trash in our ocean pollutes our water and kills and injures wildlife through ingestion and entanglement. It also costs coastal communities economically in debris removal, lost tourism, and lower property values. While the ICC covers broad territory, bringing in new volunteers and new countries each September, we know that one day of cleaning up is only a drop in the ocean. We must expand our commitment beyond the Cleanup to keeping our ocean healthy all year round. To that end, we have doubled our ICC team so that we can make significant strides not only in cleaning up the existing trash, but—more importantly—in reducing the amount that enters the oceans in the first place. After all, trash doesn’t fall from the sky, it falls from people’s hands. So, we are engaging more and more people in making ICC’s mission an integral part of our daily lives. </t>
  </si>
  <si>
    <t>Keeping Vigil</t>
  </si>
  <si>
    <t>In another strategic vector, but along similar lines, Ocean Conservancy has begun to work with our conservation partners to enjoin fisherman and the seafood industry to implement a limited access system of fishing management known as Individual Fishing Quotas (IFQs, or “catch shares,” in lay terms). IFQs allow fishermen the freedom to decide when, where, and how to fi sh, as long as they ad- here to their quotas. The advent of IFQs ends the traditional and highly-destructive “derby” mentality and feast-or-famine approach to fishing the Gulf of Mexico that resulted in glutted markets in-season, and paucity out. This effort has revolutionized how we fi sh the Gulf of Mexico and, for the first time, has all stakeholders—fishermen, businessmen, and conservationists—working together to solve the problem of chronic overfishing that has produced drastic reductions in the prized red snapper population. Keeping Vigil As substantial and effective as these coalitions have proven to be, Ocean Conservancy remains realistic about the forces that drive our lucrative seafood industry. Not everyone sees things as we do and we are a long way from an ability to control sustainability solely through market forces. Accordingly, we remain vigilant as a watchdog of fisheries managers as they pursue their mandate to re- store overfished species to healthy levels. To that end, a lawsuit fi led by Ocean Conservancy led directly to a federal court striking down a seriously flawed red snapper rebuilding plan approved by the National Marine Fisheries Service (NMFS) in 2005. Saying the plan “is inconsistent with the scientific data,” the court ordered NMFS to implement a new plan that would truly restore the species. A few months later, again under the watchful eye and unrelenting pressure of Ocean Conservancy, the Gulf of Mexico Fishery Management Council adopted a plan to once and for all end chronic overfishing of red snapper, by setting scientifically defined catch levels and reducing bycatch substantially for the first time in the history of the fishery. This new plan is designed to help return red snapper to healthy levels that result in not only an improved Gulf of Mexico ecosystem but, over time, a more productive fishery. It can be difficult to put such victories in perspective, but this ruling—the direct result of an Ocean Conservancy lawsuit—rippled across newspaper headlines in communities throughout the nation, heralding a new era of hope for the Gulf’s signature fish species and ushering in the promise of positive change for the rest of the country. Out on the Farm One suggested alternative to simply reducing our intensive fishing practices is to raise fi sh on farms, a practice known as aquaculture. One type of aquaculture is that done in the open ocean. At its best, some types of aquaculture are an affordable and sustainable alternative to overfishing, but others, like open ocean farming, are likely to do substantial harm to ocean ecosystems unless we develop enforceable regulations. The Bush Administration is calling for a five-fold increase in domestic aquaculture production by 2025, and Ocean Conservancy is playing a critical role in educating Congress on the importance of strong environmental standards for ocean aquaculture. On Capitol Hill, Ocean Conservancy’s experts regularly testify before congressional committees on fi sh farming in ocean waters, providing invaluable thought leadership to an industry just beginning to take shape. We seek not to stand in the way of this important alternative to wild fisheries, only to ensure that the inevitable growth of aquaculture be sensible and safe. Properly managed, aquaculture stands to revolutionize the seafood industry. No other organization has Ocean Conservancy’s depth of understanding of the threats and the solutions in this burgeoning industry, nor our ability to bend the ears of those who can ensure the industry’s sensible growth. The government’s aggressive goals for aquaculture make it imperative that Ocean Conservancy work diligently to ensure that the industry develops responsibly so as not to threaten the nation’s marine ecosystems. Over the next several years, we will build on our leadership role and our previous success in passing California’s Sustainable Oceans Act to advocate that state and federal officials and fishery management authorities incorporate strong environmental and liability standards into new regulations. A critical aspect of this work will be engaging the seafood industry in support of high standards and empowering them to purchase farmed seafood that is grown under the strongest of environmental guidelines. This stands as a new opportunity for Ocean Conservancy to fl ex its collaborative skills to bring the right minds to the table before the industry spirals in the wrong direction.</t>
  </si>
  <si>
    <t>Looking Forward</t>
  </si>
  <si>
    <t>2007 was a year of great sea change within Ocean Conservancy and without. With our feet firmly on the ground and an executive team as good as any in the conservation community, we look to the future and anticipate a number of growing threats on the horizon. Chief among them will be the change brought by global warming. The effects of global warming are no longer conjecture. They are happening now, most notably in the Arctic where the pace of change is double that farther south. And, as the Arctic goes, so goes the rest of the planet. Melting sea ice, coastal erosion, oil and gas exploration, shifting ecosystems, and newly accessible shipping routes all stand to dramatically reshape the Arctic as we know it, home to more than four million people and uncountable endangered marine mammals and wildlife. To the Inuit peoples, it is also a battle to hold onto the traditions linked to the sea that have shaped their culture for more than 10,000 years. Ocean Conservancy believes our government and others, as well as industrial interests, are moving too much, too fast, and too soon to exploit this important region. The Arctic is our first climate change test case, and how we respond there will serve as a model for how we deal with issues of climate change elsewhere. Accordingly, Ocean Conservancy is undertaking an aggressive “sensible growth” strategy and pursuing a go-slow approach as to whether and how much we utilize this sensitive area. As part of that strategy, we seek to amplify the voices of indigenous people to ensure that the Arctic solution is a shared solution. We are likewise looking to expand on our ecosystem-based management efforts elsewhere. California is an obvious focus, with their groundbreaking network of MPAs already begun and significant new areas to protect. Ocean Conservancy is leading the effort to expand the number and size of MPAs, south and north of the earliest MPAs, and to ensure that any new MPAs are as strong as they can possibly be. In Massachusetts, we are closing in on another model law—The Ocean Act—that will be the first-ever state law to manage ocean uses. Our Mass Ocean Action campaign is ginning up popular support and putting pressure on lawmakers in Massachusetts to protect that state’s remarkable ocean legacy. In terms of fisheries, we are building consensus and expanding our network of partners to realize a new era in cooperative, market-based approaches to fisheries management as a complement to our ongoing emphasis on requiring science-based limits on fishing. Ocean Conservancy will expand these efforts for the foreseeable future in the Gulf of Mexico and elsewhere. Of course the challenges of protecting marine life are at the top of our agenda. We are aggressively moving to protect marine mammals, particularly whales and manatees, from additional harm. We will lead our first SEE Turtles expeditions during the summer and expand our network on the ground to help save the world’s sea turtles. And, we remain nimble and ready to rise to the occasion to address wildlife crises as they arise. We are closely monitoring developments regarding the Cook Inlet beluga whale, climate-related impacts on ice-dependent animals like the polar bear, and the plight of the world’s shark populations, among others. At the End of the Day As the policy champion for America’s ocean for more than 35 years, Ocean Conservancy has fueled revolutionary advances in ocean conservation—from the creation of the world’s largest marine reserve in the Northwestern Hawaiian Islands, to the widespread required use of sea turtle excluder devices (TEDs), to the bans on destructive fishing practices including bottom trawling and shark finning. Combining policy muscle, coalition-building skills, and the invaluable and generous support of our members, we are effecting real and revolutionary sea change and restoring and protecting our irreplaceable ocean ecosystems. We must not stop now. If anything, the pace of conservation must accelerate to meet the increasing demands we are placing on our one and only ocean.</t>
  </si>
  <si>
    <t>Conserve Special Ocean Places</t>
  </si>
  <si>
    <t xml:space="preserve">The Big Picture Thirty-five years ago, Ocean Conservancy started as a group committed to species- specific protections for whales and and dolphins. As we evolved, we became more sophisticated. Our interest in broader application of protections included our leadership in creating a federal system like the National Marine Sanctuary Program and place-based protections in California, US Virgin Islands, Northwestern Hawaii, Florida, and Alaska that wove together state and federal efforts. Advancing in each of these frontiers has meant giant leaps toward our ultimate goal: the need for ecosystem-wide protections. Moving beyond the arbitrary boundaries of state and federal jurisdictions, Ocean Conservancy embarks on the critical step of protecting entire marine environments through ecosystem-based management. The fate of our dwindling fisheries is coupled closely with the destruction of viable habitat for ocean life. Whether scraped to rubble by bottom trawlers, polluted by toxic runoff, or damaged by coastal development, the places where fi sh and other wildlife can live healthy and productive lives are shrinking in number and in size. Vibrant, intact ecosystems, rich in plant and animal life, are a crucial component of a healthy ocean, and specifically, as science shows, to our very ability to adapt to the changes wrought by climate change. Scientists now agree that one critical response to the declining health of our ocean is to improve the resiliency of ocean ecosystems through an expanded program of marine protected areas (MPAs)—areas that seek to protect entire underwater communities as interrelated ecosystems, rather than on a species-by-species basis. More than one hundred scientific evaluations have shown the benefits of marine reserves and other marine protected areas around the world. Ocean Conservancy has become a leading voice in the call for a visionary network of Marine Protected Areas (MPAs) that seek to preserve large ocean areas—undersea Yosemites, as we like to say—where ocean life can thrive unimpeded by human impacts. As is so often the case in terms of forward- thinking ocean management, California is leading the way, mandating one such network of MPAs under the Marine Life Protection Act (MLPA)—a law Ocean Conservancy was instrumental in shaping and guiding through the state government over the past nine years. Following up on our history of successful MPAs in both the state and federal waters of the Channel Islands National Marine Sanctuary, on September 21, 2007 a series of MPAs went into effect along California’s Central Coast, marking an important milestone in the implementation of the MLPA. Under the MLPA, California is creating the nation’s fi rst-ever statewide network of MPAs along its entire 1,100-mile coastline, and Ocean Conservancy has been there every step of the way to ensure that the MPAs cover the most important ecosystems and include the strongest protections possible. This broad effort will serve as the prototype as other states move to enact similar networks. Ocean Conservancy is resolved to expand the California model to the national level. </t>
  </si>
  <si>
    <t>Starting a Sea Change—That Ripple Becomes a Wave</t>
  </si>
  <si>
    <t xml:space="preserve">Toss a pebble into a glassy sea and a procession of perfectly formed circles will ripple out in every direction. With the right help, those ripples will join into waves that travel around the planet, transforming the places and the people they touch. This year, Ocean Conservancy looks back over the past twelve months, taking stock of the waves, and the changes, we set in motion in 2007 by achieving tremendous victories—a sea change—for the ocean. Sea change cannot come too fast: Our fisheries are not merely struggling, but are in danger of collapse; some of our endangered wildlife could vanish within a generation; and the current scientific understanding about the health of our ocean requires rapid response to dodge a crisis of oceanic proportions. What we have to gain through action is nothing less than the continued existence of humanity on this planet. Early in the year we concluded that real sea change starts from within. Ocean Conservancy must become a more dynamic and effective leader in the ocean community not because we want to, but because we have to given the urgency of ocean issues. We must move beyond simply working for sea change and begin leading sea change to accelerate the pace of policy change for our ocean. While we are all advocates at heart, Ocean Conservancy must transcend mere advocacy to meet the serious and complex challenges of protecting our ocean—a life support system that sustains all life on planet Earth. Ocean Conservancy has reaffirmed our commitment to taking a leading role in setting the ocean agenda for our nation and, by ex- ample, for the rest of the world. By shedding light on the issues and developing programs to solve them, Ocean Conservancy can continue to set in place policies that are reversing decades, perhaps centuries, of damage and inaction, at a faster pace than ever before in our history. Moving forward, however, does not mean leaving the past or the core character of Ocean Conservancy behind. We remain committed to collaboration with like-minded people and organizations, to an emphasis on science-based advocacy, and to the central role policy plays in the future of the ocean. What we are after is nothing less than a total sea change in the health and well-being of our ocean. We could not, and we cannot, do it without you. In this regard, our gratitude will never truly suffice to each of our donors and members who have helped us create the waves of change. Your support has made a profound difference in the future of our planet. Sincerely, Vikki N. Spruill Cecily Majerus President </t>
  </si>
  <si>
    <t>A Leader in Washington</t>
  </si>
  <si>
    <t>Outside our walls, the year 2007 was one of monumental gains for ocean conservation. We began on a high note as Ocean Conservancy’s leadership on fisheries reform resulted in the passage of a re-authorized Magnuson-Stevens Fishery Management Act (MSA), the law that governs American fisheries. The law, for the first time, draws a clear line that stipulates an end to all overfishing in federally managed waters by 2011. The re- authorization creates a profound shift in tone for a government once laissez-faire about fisheries management. It has spurred our long-recalcitrant regional fishery management councils into action after decades of delay. As a leading and forceful national voice on MSA re-authorization, Ocean Conservancy spent six years educating members of Congress, key officials in the executive branch, and stakeholders on the benefits of strengthening this legislation for the precise purpose of establishing the clear ground rules for sustainable fisheries management. Thanks to our new strategic partnerships, we have turned the corner from an era of mismanagement to an era of sustainability. The MSA re-authorization sends a strong and clear message throughout the country that the promise of an immediate end to over- fishing is no longer mere window dressing; it is an undeniable political reality. Meanwhile, new scientific evidence revealed that human impacts on the ocean, particularly from overfishing, might be more destructive than previously thought. Poor management and deleterious fishing practices have left marine species at mere fractions of their historic abundances, compromised fragile habitat, and reduced the richness of marine life. In close conjunction with the victory on MSA, Ocean Conservancy has created in the Gulf of Mexico a paradigm- changing new model for achieving sustainability in our seafood industry by blending policy victories with previously unheard of cooperation between seafood industry forces. These changes harness the power of the marketplace to solve chronic overfishing.</t>
  </si>
  <si>
    <t>Sea Change Starts from Within</t>
  </si>
  <si>
    <t xml:space="preserve">The health of our planet begins with the ocean. It is essential to life on Earth—providing much of the air we breathe, a great deal of the food we eat, and serving as the basis of our ecosystem. Fundamentally, the ocean is the life support system for our planet. Harmful impacts to that support system, such as marine debris, global warming, overfishing, pollutants, and habitat destruction, are exacting a toll we can no longer afford to pay. The plain truth is that our ocean cannot protect us unless it is healthy and resilient. Sadly, our ocean is sick. But, a sea change has begun at Ocean Conservancy. Among the most profound changes undertaken by Ocean Conservancy in 2007 was a re-evaluation of our organization, leading to a shift of internal focus that better positions us to seek shared solutions and accelerate the pace of policy advancements in the face of mount- ing environmental threats and global climate change. These changes will create waves for years to come in the way Ocean Conservancy tackles head-on the conservation challenges we face. In 2007, Ocean Conservancy welcomed a new president and a dynamic executive leadership team dedicated to speeding up the pace of policy change for our ocean and making a stronger connection between the health of the ocean and our everyday lives. Ocean Conservancy likewise broadened our vision of our place in the ocean community, building on our accepted role as the foremost policy advocate and reposition- ing our organization as the thought leader in ocean conservation. We have built on our past successes to expand and enhance our already substantial programmatic results. With these complex and ambitious efforts firmly in place, we turned our attention to what is most important—the work of saving our ocean. </t>
  </si>
  <si>
    <t>The Power of "We"</t>
  </si>
  <si>
    <t>Ocean Conservancy has long been known for its policy acumen. To enhance that strength we are redoubling our efforts to bring parties together and muster private sector support for real, substantial, and lasting changes in our ailing fisheries. This is perhaps most evident in the way some seafood buyers, who are the crucial link between fishermen and America’s supermarket shelves and dinner plates, have joined the sustainability movement. To strengthen this potent coalition, Ocean Conservancy has engaged top chefs and major buyers from forward-thinking companies such as Plitt Company, Shaw’s restaurant group, Wal-Mart, Walt Disney World, and Whole Foods Market, as well as large institutions like Kendall College and Notre Dame University in a dialogue on how best to improve unsustainable fisheries. We are engaging major seafood buyers, like Plitt Company, in fixing unsustainable fisheries as well as creating demand for sustainable seafood at the wholesale level that will drive suppliers and fishermen to compete on sustainability, not only on price or quality.</t>
  </si>
  <si>
    <t>Reform Government for Better Ocean Stewardship</t>
  </si>
  <si>
    <t xml:space="preserve">Top-Down Change On a national level, Ocean Conservancy pressed for an expansive initiative to reform government for a healthier ocean. Believing that a critical first step to improving our ocean stewardship is changing how we manage our ocean, Ocean Conservancy and other conservation groups proudly advocated in Congress the bill known as Oceans 21, a sweeping law to establish a national vision to protect, maintain, and restore our ocean, and provide unified leadership to ensure that vision is carried out. </t>
  </si>
  <si>
    <t>From the President - spring</t>
  </si>
  <si>
    <t>https://web.archive.org/web/20060608020010/http://www.oceanconservancy.org/site/PageServer?pagename=abt_president</t>
  </si>
  <si>
    <t>Location, location, location. With ocean conservation, it’s not where you are, it’s what you’re doing that’s important. “We are tied to the oceans. And when we go back to the sea, whether it is to sail or watch—we are going back from whence we came.”—John F. Kennedy Few areas of our country are as strongly identified with the ocean and coast as New England. New England is where America first began its love affair with the oceans and began to appreciate the bounty and beauty it provides in sustaining us. It is fitting, then, that our most celebrated President from New England so finely articulated our connection with the oceans. From lighthouses on Maine’s rocky shores to Boston’s bustling harbor to the iconic fishing communities of New Bedford and Gloucester, the connection between people and the ocean is immediate and evident in New England. So are the challenges. Relentless coastal development and the struggle to accommodate new ocean uses such as aquaculture and wind farms are proliferating in the region. And overfishing has turned once teeming fishing grounds into shadows of their former selves, crippling the area’s ecosystems and fishing communities. These are just a few of the reasons we established a regional presence with our office in Portland, Maine. With so many conservation challenges facing New England—and our office involved in so many of them—this was a prime opportunity to dedicate an issue of our magazine to our conservation work there. We are proud of our efforts in New England, and plan to be a voice for ocean conservation there into the future. Fortunately, we won’t be alone. Recently, several New England states have initiated promising actions to help our oceans. Massachusetts recently convened an Oceans Task Force to examine the human uses and regulations in state waters. The task force recommended a more comprehensive, ecosystem-based approach to ocean management. This effort led to the introduction of the Comprehensive Ocean Resource Management Act to the state legislature in 2004. In Maine, Gov. Baldacci greeted the findings of the U.S. Commission on Ocean Policy report with enthusiasm, and the Maine Legislature initiated a two-year study to explore comprehensive approaches to managing Maine’s bays and coastal waters. But I don’t believe that a person needs to be on the water to practice ocean conservation. In fact, The Ocean Conservancy plans to practice ocean conservation at our new office on 2029 K Street in the heart of Washington, DC, and we’ll be on very dry land. As you may know, we purchased our new building to create a permanent, visible, state-of-the-environment headquarters that will raise our national profile and increase our ability to influence the national ocean agenda. The building’s exterior and interior will showcase the oceans and lift public awareness through an ocean-themed design. In addition to anchoring our network of offices around the country and becoming a monument to our collective achievements in ocean conservation, the building will also provide immediate cost savings; funds previously spent on our lease will now be directed to program initiatives. Of course, we are also concerned about the environmental impact such a building creates. That’s why we are especially pleased to have world-renowned architect Bill McDonough, author of Cradle to Cradle and a national proponent of environmental efficiency, to guide us through our renovations. His involvement will help ensure that we will employ the latest innovations in environmentally responsible design into our new headquarters. After all, we think that it’s everyone’s responsibility to make a conscious effort to preserve the environment, whether you are on the coastline, in the heartland, or in the nation’s capital. And there are many opportunities for each of you to help the oceans, wherever you live. You can demand stronger conservation measures for areas like Stellwagen Bank National Marine Sanctuary. As a member of The Ocean Conservancy’s Ocean Activist Network, you can support policymakers who are pushing for conservation measures and encourage others to get involved in ocean issues. And you can join The Ocean Conservancy—if you’re not already a member. As I contemplate President Kennedy’s quote about the sea—“we are going back from whence we came”—I realize that with ocean conservation, where you come from or where you are isn’t as important as what you do. And we all have the power and obligation to speak up for the oceans—wherever we may be.</t>
  </si>
  <si>
    <t>From the President - winter</t>
  </si>
  <si>
    <t>The signs are everywhere. Our oceans are beginning to receive their necessary -- and long overdue --visibility and attention. The release of two national ocean commission reports and a steady flow of scientific studies are compelling proof. But despite these signs, the average American's experience with the oceans is limited to a seafood meal or an occasional visit to the beach. If these experiences are good--and most are--then there is no obvious reason for them to worry about what is happening beneath the waves or far offshore. But visitors to oceanconservancy.org know that there is cause to worry about the impacts we are having on ocean and coastal areas. While I am proud of how this Web site educates the public on these issues, we are reaching a relatively small audience. Understanding our oceans and accepting responsibility for saving them are messages that need to be shared across a broader spectrum. Among the best vehicles for reaching the wider public are aquariums and museums. This fall, The Ocean Conservancy held its board of directors meeting at the spectacular Monterey Bay Aquarium. I was again reminded of how well that aquarium captivates and educates visitors with a strong conservation message. Fortunately, aquariums around the country are increasingly seeing this as an important responsibility. I recently toured the construction site of the new Georgia Aquarium in Atlanta, scheduled to open later this year. As construction moves along, so does the process of including conservation and education into the aquarium's core mission. Other institutions have also followed this conservation path. Last year a newly renovated Hall of the Oceans opened in New York City's American Museum of Natural History. The Smithsonian recently announced the largest renovation in its history: a $60-million Ocean Hall, slated for completion in 2008. While these institutions are stepping up to the plate for ocean science and conservation, the real authority and responsibility for addressing the ocean issues rests with our elected leaders. Two recent national commissions -- the independent Pew Oceans Commission and the U.S. Commission on Ocean Policy appointed by President Bush -- have issued a clarion call that the oceans are in trouble. Over 50 major newspapers across the country have heralded the two commissions' reports and have urged the President and Congress to act. In response to the reports, President Bush signed an executive order on December 18 establishing a cabinet-level Committee on Ocean Policy in the Office of the President under the Council on Environmental Quality. In addition, he issued a U.S. Ocean Action Plan that includes a requirement to develop an ocean research priorities plan by December 31, 2006; a commitment to request $2.7 million for Coral Reef Local Action Strategies in the 2006 budget; support for exploring partnership opportunities between federal and regional authorities for priorities in the Gulf of Mexico; and efforts to seek passage of an organic act to formally establish the National Oceanic and Atmospheric Administration within the Department of Commerce. The Ocean Conservancy appreciates and supports these initial steps and thanks the President for a good start. But the Action Plan falls short of the bold leadership that is really needed to help conserve oceans and is what both commission reports clearly called for. The U.S. Commission on Ocean Policy, whose members President Bush appointed, spent three years in exhaustive study and made 212 common sense recomendations for addressing the threats facing our oceans. We hope that as the President's Ocean Committee begins work next year, it will quickly act on a number of these important recommendations. In the meantime, the near-term activity now shifts to Congress and the states, where there are promising signs of action. The 50-plus members of the bi-partisan House Oceans Caucus sponsored Oceans 21, a comprehensive bill in the most recent Congressional session, and should reintroduce it when Congress returns. Underscoring that oceans are a non-paritsan issue, the Republican governors of California, Florida, and Massachusetts have each taken substantive state action in response to the reports or announced plans to do so. But all of these promising signs may go unfulfilled unless we demand that our leaders follow through on them. We must encourage the new Oceans Committee to move swiftly and boldly on behalf of the oceans. If we do, we can turn signs of promise into signs of hope.</t>
  </si>
  <si>
    <t>2005 Accomplishments</t>
  </si>
  <si>
    <t>https://web.archive.org/web/20061129215453/http://www.oceanconservancy.org/site/PageServer?pagename=abt_accomplishments</t>
  </si>
  <si>
    <t>Marine Turtle Conservation Act Signed into Law - This important legislation was a triumph for sea turtle conservation around the world and represented the culmination of three years of work by The Ocean Conservancy and its conservation partners. The MTCA will support critical projects to protect and manage marine turtle nesting populations and nesting habitat. It will also address other threats through research, monitoring, law enforcement, community outreach, education and capacity building in Asia, the Pacific, Africa and Latin America. The MTCA is the sixth multinational species bill (the others include elephants, rhinos and tigers, great apes, andneotropical migratory birds) designed to prevent the extinction of endangered wildlife. Marine Protected Areas Established in San Andres, Colombia - After a multi-year coordinated effort, orking hand-in-glove with partners from other environmental groups, as well as the local government, The Ocean Conservancy helped design three connected, scientifically-based, multiple-use MPAs. California Courts Uphold Gillnet Restrictions for Sea Otters - The CA State Court of Appeals sided with the California Department of Fish and Game, The Ocean Conservancy, and other environmental groups and upheld state regulations banning the use of gillnets in water less than 60 fathoms deep on the Central Coast of California. This regulation, which had been previously upheld at the trial court level, protects threatened southern sea otters and common mures (a type of seabird) from Point Reyes in Marin County to Point Arguello in Santa Barbara County. U.S. Commission on Ocean Policy Raises Awareness - A national commission, appointed by the president, issued an exhaustive report which declared that our oceans are in deep and serious trouble. The report came just one year after the report of the independent Pew Oceans Commission, and both documents conclude that pollution, overfishing, rampant development, and other threats are close to destroying our fragile ocean ecosystems and the precious marine wildlife that depend on them. These reports detail the crises facing our oceans, and clearly explain what we must do to save them. Oceans 21 Legislation Calls for Vital Reforms - The Ocean Conservancy worked with Capitol Hill staff to translate the best recommendations of the Pew and the U.S. Commission reports into legislative proposals. In July, The Ocean Conservancy celebrated the introduction of the Oceans Conservation, Education, and National Strategy for the 21st Century Act (OCEANS 21 Act) by the co-chairs of the Oceans Caucus in the House of Representatives. The OCEANS 21 Act provides a national vision for protecting, maintaining and restoring our oceans and calls for an ecosystem-based approach to ocean management. The act also creates national ocean science and education programs to better coordinate management decisions and heighten public awareness of the importance of healthy oceans and coasts. Clean Cruise Ship Act of 2004 Introduced - The Ocean Conservancy took the lead in drafting the first legislation of its kind to protect America’s waters from discharges of sewage and graywater from cruise ships in the waters stretching from U.S. shores out to 200 miles. The Ocean Conservancy's staff secured early sponsors and worked closely with House and Senate legislators to help draft the final legislation. Shark Conservation - Led efforts to secure the world's first international ban on the wasteful practice of shark finning through the International Commission for the Conservation of Atlantic Tunas; Worked with a diverse coalition to help secure listing of the great white shark under the Convention on International Trade in Endangered Species; Welcomed significant quota reductions for overfished, Atlantic large coastal sharks after years of advocacy on their behalf; Successfully supported protection of great white, basking and megamouth sharks in U.S. Pacific waters. Fishing Limits Adopted for Skates - Welcomed the world's first international limits on fishing for skates adopted by the Northwest Atlantic Fisheries Organization thanks to a multi-year TOC campaign. Sonja Fordham Honored - The Ocean Conservancy's Sonja Fordham receives "Fishery Achievement Award" from the Mid-Atlantic Fishery Management Council for her work to conserve spiny dogfish sharks.</t>
  </si>
  <si>
    <t>Board Member: Jake Bierwirth</t>
  </si>
  <si>
    <t xml:space="preserve">Growing up on the Long Island shore, saltwater has been a part of jack Bierwirth's life since he could walk. He continued this love affair with the oceans while serving in the Navy during World War II calling the North Atlantic, including the Sargasso Sea. So when board member Cecily Majerus asked Jack to get involved with The Ocean Conservancy's conservation efforts, it just made sense for him to say yes. Jack was also instrumental in helping Create The Ocean Conservancy's gift annuities program, Understanding that people need assurance that the organizations they support will be financially sound into the future, Jack pushed for The Conservancy to create a gift annuities program. When people give annuities, they are creating a kind of deferred endowment that helps ensure financial Security for an organization." Dick explains. "When we started, very few Conservancy supporters even knew what annuities were. Today, the gift annuities program is an important and integral part of The Ocean Conservancy's fundraising efforts." Jack discovered The Ocean Conservancy In 19&amp;o. He was impressed with the organization's dedication to saving whales, Sea turtles, and marine mammals, especially since few environmental groups were focusing on these issues. He joined The Ocean Conservancy's board of directors in the late 1980s, while serving as CEO of Grumman Corporation, and was the first member with an extensive background and experience in business, not science. Using these corporate connections, he encouraged the board Unfortunately for The Conservancy, Jack's term on the board ended in 2005. However, he is pleased to see that The Ocean Conservancy has become a stronger organ: ization than it was when he first joined. "More people are interested in and conCerned about the ocean world," he explains. "The Ocean Conservancy has tremendous potential to pull the ocean conservation effort together and lead the growing number of organizations that are working to protect the oceans. I think they can do it." While the four strategic priorities described previously represent the majority of The Ocean Conservancy's focus and effort, other programs and initiatives also contribute to the organization's goal of promoting wild, healthy oceans. September 11, 2005 marked the International Coastal Cleanup's (CC) 20th anniversary. More than 300,000 volunteers in 88 countries participated in the Cleanup. continuing two decades of debris removal from the world's oceans, coasts, and waterways. The Ocean Action Network, the organization's online activist network, continued to experience growth in 2005. In the last year, the network generated more than 68,000 messages to help influence decision makers on a variety of ocean conservation issues. In March 2005, The Ocean Conservancy released the groundbreaking publication, The State of the Reels of the US Virgin Islands. The book was intended to foster a dialogue among all stakeholders about the declining health of the Virgin Islands' reais and involve them in implementing solutions to these problems. The book was officially launched at Coral World, where an exhibit highlighting the changing state of the reefs titled, Coral Reefs: Yesterday. Today and Tomorrow, was also unveiled. The exhibit included a short film documenting nalive Virgin Islanders' personal accounts of the declining health of the coral reefs, as well as a historical perspective on how marine life around the islands has changed. In October, Blue Planet Quarterly. The Ocean Conservancy's member magazine, won the 2005 Clarion Award for best overall external magazine from the Association for Women in Communications. </t>
  </si>
  <si>
    <t>A Message from the Chair and President</t>
  </si>
  <si>
    <t>For the last 33 years, The Ocean Conservancy has been an unparalleled leader in ocean conservation Issues, achieving remarkable success in maintaining the health and safety of ocean habitats and species But nearly two years ago, we realized that if we were to build on our accomplishments, we needed to address the changing issues, threats, and opportunities that make up our external environment. Of course, we cannot do this alone. A community of our members-currently at 171,000 and growing-donors, and volunteers makes these accomplishments possible. Our success depends on the continued support of each and every one of you. Our oceans are facing serious problems that deserve immediate attention. Nearly two-thirds of the world's population lives within 60 miles of the ocean: in the United States, one in six of us work in an ocean related job. And as our numbers have grown, we've made ever-greater demands on the oceans. Where once our oceans seemed endlessly bountiful, we're now pushing them to the brink of collapse. In the face of these realities. The Ocean Conservancy has reexamined the way that we approach ocean issues. We decided that we could make the most tangible contribution to ocean health by building on the recommendations of two national ocean commissions and on our historic accomplishments, strengths, and expertise. After nearly more than a year of intense planning, in 2005 our staff began implementing our new strategic plan. The plan consists of four strategic priorities-restoring sustainable American fisheries, protecting marine wildlife from human impacts, conserving special ocean places, and reforming government for better ocean stewardship-that will be the hallmark of our work in the coming years. This focus will increase our efficiency, effectiveness, and success in achieving healthy oceans. We are pleased to report that we already have achieved several victories within each priority area and look forward to continued success in the coming years.  In addition to refining our approach to ocean issues, we also changed our address. This past spring we moved into our new national headquarters in Washington, DC. We are currently redesigning the space to afford us a better working environment that is environmentally friendly and adheres to our overall conservation philosophy. We are pleased to report that we have already enjoyed significant cost savings in occupancy costs, which means that more of your support is directed toward what is most important: our ocean conservation work. While we face many challenges, we have made significant strides in 2005 toward healthier oceans and ocean life. We stand ready to build on these achievements and capitalize on the unprecedented opportunity before us to usher in an exciting new era in ocean conservation. Please join us in this exciting endeavor. Sincerely, Roger T Rufe Jr. President Philip M. Gresh Chair</t>
  </si>
  <si>
    <t>Samantha Campbell | The Keith Campbell Foundation for the Environment</t>
  </si>
  <si>
    <t xml:space="preserve">As program officer of The Keith Campbell Foundation for the Environment, Samantha shares her father's appreciation for re stating and protecting the ocean's living resources. Her father established The Campbell Foundation in 1998 to promote action that improves water quality, etores ecological balance and fosters an engaged citizenry within the watersheds of the Chesapeake Bay, Atlantic Coastal Bays. and the West Coast. Samantha believes that The Conservancy's work on aquaculture and special occari places is of particular importance. "These conservation issues are of growing Concern and need more attention from the funding community," she says. "The Ocean Conservancy works with others to be vigilant, but we need to be looking ahead as well, anticipating future problems and generating strategies to address them." Samantha Campbell's first ties to the water were formed as a child growing up In Ocean City, Maryland, where she spent summers with her father, Keith, crabbing from dacks, setting crab pots in the bay, and flounder fishing. This passion for the oceans has continued into adulthood. Today Simantha cultivates her interest in marine ecosystems by traveling to various locales, including the Bahamas Lesser Antilles, Hawaii, Australia, the Florida Keys and Central America Samantha has been working closely with The Ocean Conservancy's Pacific Regional Office in San Francisco for Several years. She was impressed by the organization's mission as advocates for wild, healthy oceans and its level of influence in California ocean issues, Under Samantha's guidance. The Campbell Foundation collaborates with The Ocean Conservancy's California office and provides program-related grants and other strategic funding As a model for responsible ocean stewardship, Samantha plans to continue advocating for ocean conservation, both as a grant maker at The Campbell Foundation and through continued support of The Ocean Conservancy "To create widespread change California must be the model for other state)," Samantha explains, "The Ocean Conservancy is helping to create that model and is bringing serious Issues in ocean conservation to the forefront." </t>
  </si>
  <si>
    <t>Rowland Orum</t>
  </si>
  <si>
    <t xml:space="preserve">Rowland Orum didn't expect to develop a lasting connection with the oceans when he served in the United States Army. But that's exactly what happened when he was stationed in the South Pacific Serving in areas around New Caledonia and the Philippines, Rowland developed an appreciation for the oceans and began to understand the importance of protecting them for future generations. Now, as a retiree, Howland makes it a priority to create legacy gifts with organizations he cares about, organizations like The Ocean Conservancy Rowland's career in the logging industry was also instrumental in inspiring his passion for conservation. After attending college at Pennsylvania State, Rowland secured his dream job in the forestry service. Beginning his career in the Southern Pines area of Delaware, and then working in Oregon, he witnessed the destructive nature of forestry sales on the environment. Although he's now retired. Rowland still feels that there is much he can accomplish on behalf of the oceans. The oceans cover so much of the world and there is very little that we know about them," he says. "We have to do more to protect the oceans because they are so important to every species' survival. That's why I became an Ocean Legacy Society member. I know that any planned gift I make will benefit the oceans and marine wildlife for generations to come." According to Rowland, The Ocean Conservancy's long history of devotion to marine conservation and its organized approach to problem solving make it an organization worth supporting. I can't think of just one thing in particular that I like best about The Ocean Conservancy," says Rowland, "It just strikes me as a very important organization, with important initiatives. It is a pleasure to meet and work with people that are doing something positive for the oceans." </t>
  </si>
  <si>
    <t>Naomi and Nehemiah Cohen Foundation</t>
  </si>
  <si>
    <t xml:space="preserve">Protecting the environment has been an important part of the mission of the Naomi and Nehemiah Cohen Foundation for many years. Reflecting the roots of its founding family, most of the foundation's programs are centered either in the WashIngton, DC metropolitan area or in Israel. However, the foundation has recognized that certain environmental issues require a worldwide perspective hence its support for The Ocean Conservancy. “The environmental issues of oceans are so enormous that it is sometimes difficult to explain why a private foundation should even attempt to fund projects on the scale necessary to deal with them," Explains Dr. Solomon, granddaughter of Naomi and Nehemiah Cohen."It's easy to see how your foundation's support for cleaning up a local river, lake, or lake can make a concrete difference in your community. But it is harder to visualize the direct impact of your support for programs that address environmental issues in the world's oceans." The Ocean Conservancy understands that oceans play a critical role in maintaining the Earth as a habitable planet and works to protect our world for the benefit of future generations. "It may be easier for me to make the connection because of my undergraduate studies in marine blolary at Stanford's Hopkins Marine Station. That experience helped me appreciate how the oceans affect virtually every aspect of the Earth's environment.” Dr. Solomon cites The Ocean Conservancy educational and outreach efforts as a key area for the Cohen Foundation's support. "The Ocean Conservancy is working to improve public understanding of the importance of oceans—and their connection to all parts of the global ecosystem. These educational programs are a perfect cumple of how to bridge the gap between thinking globally and acting locally." </t>
  </si>
  <si>
    <t>Accomplishments</t>
  </si>
  <si>
    <t xml:space="preserve">The Northwestern Hawaiian Islands (NWHI) are home to a spectacular underwater landscape that includes 10 percent of the coral reefs in U.S. waters and supports more than 7.000 marine species. Protecting this region would conserve the last large, intact, and relatively pristine coral reef ecosystem within U.S. jurisdiction. Working with a wide spectrum of stakeholders, including local groups, native Hawaiians, the Governor's office, the NWHI Reserve Advisory Council. Congress, and federal officials, The Ocean Conservancy successfully advocated for strong marine reserves in Hawaiian state waters surrounding the NWHI. The Conservancy also supported the NWHI's designation as a World Heritage Site, which acknowledges the area's universal value to humanity and the need to protect it for future generations. In California, The Ocean Conservancy strongly advocated for the creation of a Blue Ribbon Task Force-a science advisory body and balanced stakeholder group-which will implement California's landmark Marine Life Protection Act (MLPA). Staff also worked closely with Califomia's Fish and Game Commission to secure the approval of a comprehensive blueprint to implement the MLPA with a system of marine reserves in state waters. Working with scientists and other conservation groups, The Ocean Conservancy also developed maps of Central California waters to be considered as potential marine reserves under the MLPA. In the Caribbean, significant strides have been made to create marine protected areas in the US Virgin Islands'' East End Marine Park. Nick Drayton, The Ocean Conservancy's Caribbean ecosystems project manager, chaired the committee that advised the government on drafting the park's bylaws, and The Conservancy had Significant input on preparation of the park's rules and regulations. These efforts will lay the groundwork for important protections for the East End Marine Park. </t>
  </si>
  <si>
    <t>In late 2004, Conservancy staff attended the international "Technical Consultation on Sea Turtles Conservation and Fisheries," representing the U.S. conservation community on the Department of State's delegation. Organized by the UN Food and Agriculture Organization, the meeting forwarded comprehensive guidelines to the UN General Assembly for consideration and adoption to reduce the impact of global fishing fleets on sea turtles. 2 The Ocean Conservancy's marine wildlife staff participated in the Bottlenose Dolphin Take Reduction Team, which proposed new rules that reduce dolphin deaths in Atlantic gillnet fisheries by 80 percent. In addition, new dolphin protection policies in the eastern Pacific tuna purse seine fishery secured an all-time low mortality of 1,400 dolphins. U Sea turtles are severely affected by longline fishing-miles of fishing lines set with thousands of hooks to catch tuna, swordfish, and sharks. Research shows that large "circle” hooks can reduce sea turtle capture in longlines by up to 90 percent. The Ocean Conservancy supports research on circle hooks and other gear changes to reduce sea turtle bycatch. Working with a variety of stakeholders including recreational boaters, county commissioners, fishing guides, and other environmental groups Conservancy staff secured approval of new manatee protection zones in Hillsborough County, Florida. Staff also distributed Boater's Guides to promote better boater education in the area. The Ocean Conservancy crpanded NESTS (Neighbors Ensuring Sea Turtle Survival), a pilot program that trains homeowners and associations to protect valuable sea turtle nesting beaches, to three counties in Florida, Staffalso Successfully lobbied Congress to increase the annual funding to implement International sea turtle conservation from $100,000 to $700,000.</t>
  </si>
  <si>
    <t>The Coca Cola Company</t>
  </si>
  <si>
    <t>"As a company in the business of hydration, water is the main ingredient in all our products, explains Jeff Seabright, vice president, environment and water resources for The Coca-Cola Company "Efficient management of water is vital to both our business and the communities where we operate By employing good Stewardship practices in our daily business routines, we help protect and preserve our world's water resources." Impressed with the ICC's outstanding work on pollution education and prevention, Coca-Cola has become a key partner in the initiative, funding the provision of deanup supplies, helping to publicize the event and encouraging employees to take part in local cleanups around the world. In 2005, to celebrate the ICC's 20th anniversary, The Coca-Cola Company became the Cleanup's lead sponsor. "Our continued sponsorship of the International Coastal Cleanup is part of our commitment to organizations that provide real solutions to environmental challenges," said Seabright. "Water and waste management are among the most important sustainability issues facing communities around the world today. We are committed to playing our role by being a responsible global citizen and helping to preserve the Environmental resources we all share. As part of this commitment, in the mild 1990's The Coca-Cola Company began supporting The Ocean Conservancy's International Coastal Cleanup (ICC). The success of the partnership has helped expand the IOC's worldwide reach, Increased participation and visibility of the Cleanup, and helped enhance the ICC's official website. The Coca-Cola Company also has continued to provide travel scholarships for select ICC coordinators to attend the annual ICC conference for education and training.</t>
  </si>
  <si>
    <t xml:space="preserve">Accomplishments </t>
  </si>
  <si>
    <t>Deepwater coral and sponges are essential components of marine ecosystems, supporting scores of economically valuable groundfish and other marine species. These fragile habitats are vulnerable to damage from fishing activities such as trawling and dredging, in which heavy nets or dredges are dragged across the ocean floor, severely altering the marine environment. In February 2005. The Ocean Conservancy's Alaska staff argued for a precedent-setting move that protected 360,000 square miles of seafloor from bottom trawling off the Aleutian Islands. In California, staff led a similar effort to secure a wide-ranging ban on bottom trawling in state waters. The New England office was also instrumental in protecting deep-sea corals in New England by securing the closure of two Georges Bank areas to the monkfish fishery Overfishing has had devastating effects on a number of commercially and ecologically important fish populations. In 2005, The Ocean Conservancy's fish conservation staff worked closely with the Pacific Fishery Management Council to create and implement rebuilding plans for all nine of the overfished species of Pacific groundfish, one of the first steps toward restoring these depleted populations. The Ocean Conservancy also filed suit against the National Marine Fisheries Service in an effort to end overfishing and rebuild red snapper populations in the Gulf of Mexico, "I would argue that ending overfishing is prerequisite to a healthy ecosystem For years, The Conservancy has been the leading proponent of banning shark finning on a global scale.</t>
  </si>
  <si>
    <t>These efforts paid off in late 2004, when the International Commission for the Conservation of Atlantic Tunas adopted the world's first international finning ban. The agreement, which Conservancy staff helped secure, was soon mirrored in four other international fisheries organizations, spreading finning restrictions to more than half the globe, including the Eastem Pacific and Indian Oceans and the Mediterranean Sea. Conservancy staff also worked with a diverse coalition to win protections for great white sharks through the Convention on International Trade in Endangered Species, which will help ensure that international trade does not harm populations of this vulnerable species. Roger Rufe, President of The Ocean Conserving in the Asbury Port Press March 28, 2005, urging U.S. fisheries councils to do more to End overfishing for more than a decade. The Ocean Conservancy has worked with regional fishery councils and federal officials in Washington, DC to find responsible ways to manage America's fisheries. As part of this effort, The Conservancy introduced the Overfishing Scorecard in March 2005. The Scorecard presents summary scores on regional progress at ending overfishing and rebuilding depleted stocks, using data supplied annually by the National Marine Fisheries Service to Congress. The goal of the Overtishing Scorecard is to highlight the successes and failures of federal fishery managers. The scorecard is necessary because the Fisheries Service's annual report lacks simple measures of success and failure and does not hold managers accountable for their performance.</t>
  </si>
  <si>
    <t>Staff Accolades</t>
  </si>
  <si>
    <t xml:space="preserve">Historically progress in ending overfishing and rebuilding depleted fish stocks has been limited. While success stories exist, the norm for many fishery managers is to allow overlishing to continue. Mark Powell, The Ocean Conservancy's director of fish conservation, wanted to find a way to build on the successes in U.S. fishery management and promote attainable solutions to overfishing He created The Ocean Conservancy's Overfishing Scorecard, which identifies the positive activities of the regional fish councils that are helping to end overfishing and rebuild overfished stocks. Councils that have been less successful can use these approaches to improve their decision-making. By finding and emphasizing strategies that work. Mark believes the Scorecard can help The Ocean Conservancy encourage best practices among the councils, advance the dialogue about achieving sustainable fisheries throughout U.S. waters, and underscore progress-or problems, in areas that might not be readily apparent Mark led the effort to compile and interpret the Scorecard's data, which comes from the National Marine Fisheries Service's annual Status of the Stocks report. The Scorecard received national media attention for its efforts, and local and regional news organizations use the scores to track the progress of their regional councils. Mark plans to update the Scorecard annually with the release of the Status of the Stocks. </t>
  </si>
  <si>
    <t xml:space="preserve">This past spring, the city of Santa Cruz California proclaimed April 9, 2005 "Kaitlin Gaffney Day." Kaitlin is The Ocean Conservancy's program manager in its Santa Cruz office. In a landmark effort, the conservation community and the area's 2.500 farmers joined forces to protect the waters and coastal ecosystems off central California from excess nutrients and chemicals from fertilizer and animal manure that run off farm fields into waterways. The mandatory program secured the strongest U.S. controls on agricultural runoff to date and received unanimous approval from the Central Coast Regional Water Board Mayor Mike Rotkin's proclamation recognized Kaitilin's role as a driving force in securing the landmark program, which she coordinated while balancing her responsibilities as a new mother (her two-week-old son attended the final hearing), a member of the Santa Cruz city planning commission, and her additional duties with The Ocean Conservancy.  In 2006, Kaitlin will be involved in a similar stakeholder effort with Central Coast fishermen, divers, and others to develop an improved network of marine reserves and other marine protected areas under California's Marine Life Protection Act. </t>
  </si>
  <si>
    <t xml:space="preserve"> In 2001, The Ocean Conservancy replaced its old newsletter with a new magazine, Blue Planet Quarterly, to increase the public's awareness of the value of ocean conservation and to help people make a difference for the oceans. Blue Planet Quarterly is vital to helping The Ocean Conservancy get its conservation message to the general public, increasing awareness of the organization and its work, and establishing it as the nation's leading organization dedicated to ocean conservation. Sara Bennington has been the magazine's managing editor since its inception. As the driving force behind Blue Planer Quarterly. Sara has played a vital role for The Ocean Conservancy, bringing its best work to light and ensuring that its public image is passionate, professional and science-based. She directs every aspect of the magazine's production from writing and editing to design, printing, and distribution.Thanks to Sara's efforts, Blue Planet Quarterly received the 2005 Clarion Award for Best Overall Extemal Magazine (circ. 100,000-500,000) in October The Association for Women in Communications sponsors the Clarion Awards to honor the best works from all communication fields nationwide.</t>
  </si>
  <si>
    <t xml:space="preserve">In a bipartisan effort, U.S. Representatives Curt Weldon (PA), Sam Farr (CA), Tom Allen (ME), and Jim Saxton (NJ) reintroduced the Oceans Conservation, Education, and National Strategy for the 21st Century Act (OCEANS-21). OCEANS-21 is the product of a multi-year collaboration between The Ocean Conservancy and the House Oceans Caucus. The bill provides a national vision for protecting, restoring, and maintaining our oceans and calls for an ecosystem based approach to ocean management based on the recommendations of both the Pew Oceans Commission and the U.S. Commission on Ocean Policy. With substantial input from The Ocean Conservancy, Sen. Barbara Borer (CA) introduced the National Oceans Protection Act of 2005. This extensive oceans bil addresses issues of ocean governance, marine wildlife, habitat, fisheries, water quality, ocean science, and ocean education: The Ocean Conservancy also galvanized local activists in Florida, Massachusetts, and California to push their state governments to enact legislation and policies that would implement ocean governance reforms recommended by the two national ocean commission reports. </t>
  </si>
  <si>
    <t>Opportunities</t>
  </si>
  <si>
    <t xml:space="preserve">Ending overfishing and rebuilding tish populations across the country will continue to remain a top priority for The Ocean Conservancy, In New England, there is an opportunity for staff to encourage the New England Fishery Management Council to extend significant fish habitat protection in New England waters. In the Gulf of Mexico, staff will enlist the help of ocean users and the public to encourage an end to overfishing of reef fish such as red snapper and red grouper. Conservancy staff will join forces with conservation colleagues to prevent fish conservation rollbacks and put an end to overfishing during the reauthorization of the Magnuson-Stevens Act, the premier law for managing our nation's fisheries. In addition, The Ocean Conservancy will maintain and update its innovative Overfishing Scorecard, a science-based report that assesses regional progress on ending overfishing and rebuilding overfished species. </t>
  </si>
  <si>
    <t xml:space="preserve">Clear signs indicate that The Ocean Conservancy will continue to benefit from the initial wave of momentum created by the new Strategic Plan. Beyond continued growth in membership support The Ocean Conservancy is developing new, broader efforts to increase awareness of threats to the oceans. For example, The Ocean Conservancy is partnering with the Smithsonian Institution to create a large, immersive Oceans Hall exhibit to lead visitors from understanding oceans to participating in their protection. We see this, and other upcoming opportunities like it, as exciting initiatives that will have a great impact on our ability to achieve our mission. For the latest information on The Ocean Conservancy's progress, or for more information on our renovation plans and support opportunities, please visit our website, www.oceanconservancy.org. </t>
  </si>
  <si>
    <t xml:space="preserve">The Ocean Conservancy will continue to advocate for the creation of a North western Hawaiian Islands National Marine Sanctuary that would offer completo and full protection for the NWHL I designated, the sanctuary would become the nation's largest and most protected marine sanctuary, second only in se to Australia's Great Barrier Reef Marine Park. Staff in California will be a persistent voice urging the final approval of strong science-based management plans to protect the marine ecosystems of all four national marine sanctuaries off the central California coast-Cordell Bank, Gull of the Farallones, Monterey Bay, and the Channel Islands. The Conservancy will also work with the California Fish and Game Commission to secure implementation of a comprehensive network of marine protected areas in central California state waters, </t>
  </si>
  <si>
    <t>Financial Summary: Accomplishments</t>
  </si>
  <si>
    <t xml:space="preserve">The Ocean Conservancy's 2005 fiscal year was characterized by growth, stemming from the initial implementation of our new Strategic Plan, Financial results show progress in attracting support for our new plan with total revenues increasing 17% over the comparable prior year. In 2005, The Ocean Conservancy also acquired a permanent home to establish a national center for ocean conservation Located just a few blocks from the White House, the national headquarters will share this space with other like-minded organizations and will help The Ocean Conservancy reduce overhead costs, Improvements to the property will occur over the next year, employing principles of sustainable design and energy efficiency, as advised by our architect, William McDonough. </t>
  </si>
  <si>
    <t xml:space="preserve">The Ocean Conservancy will continue to work to reduce the deaths of critically endangered right whales from ship strikes and entanglement in fishing gear. As members of marine mammal reduction teams, stall will help develop new regulations aimed at reducing the deaths of right whales, humpback whales, pilot whales, and Risso's dolphins in U.S. Fisheries. When the National Marine Fisheries Service ignored the advice of its own scientists and permitted the use of a smaller circle hook-which does not reduce sea turtle bycatch-Conservancy staff filed suit, arguing that the rule threatens these imperiled species. The Ocean Conservancy continues to pursue this issue in the courts. </t>
  </si>
  <si>
    <t xml:space="preserve">The Ocean Conservancy works to reduce human impacts on marine wildlife by seeking changes in fishing gear technology and stronger laws to protect marine mammals, sea turtles, and other animals. The greatest human impact on marine wildlife is "bycatch," the unintentional injury or death of wildlife during fishing operations. The legal and regulatory changes The Conservancy advocates are intended to protect all forms of marine wildlife wherever they are found. The organization devotes special attention to several areas, including New England, the Southeast, California, Alaska, and Hawaii. </t>
  </si>
  <si>
    <t xml:space="preserve">The Ocean Conservancy strives to help people understand the responsibility and the opportunity they have-as individuals, as communities, and as a nation-to protect and restore the oceans The existing U.S. ocean governance structure and policy is fragmented, disjointed, and ineffective at conserving our ocean ecosystems. The Ocean Conservancy is working to reform this structure and enact national and state laws that emphasize ocean conservation and restoration, as well as greater public participation in managing these public trust resources. </t>
  </si>
  <si>
    <t xml:space="preserve">Securing permanent protection for special places will contribute immensely to the health of the oceans. As the world leader in promoting marine protected areas, The Ocean Conservancy has successfully advocated for new marine protected areas and a stronger National Marine Sanctuary program. The four focus areas for this initiative-the Northwestern Hawaiian Islands, California, the U.S. Virgin Islands, and Florida-are all special areas that warrant special protection. </t>
  </si>
  <si>
    <t>Restore Sustainable American Fisheries</t>
  </si>
  <si>
    <t xml:space="preserve">The United States needs to change the existing approach to fisheries management to reflect the biological needs of fish species, as well as the demands of the marketplace. The Ocean Conservancy strives to make ecosystem-based management the prevailing framework for fisheries policy and to make long-term sustainability the priority for fishing. Long-term sustainability results in more fish and healthy ecosystems which benefits everyone. </t>
  </si>
  <si>
    <t>Mission</t>
  </si>
  <si>
    <t xml:space="preserve">The Ocean Conservancy promotes healthy and diverse ocean ecosystems and opposes practices that threaten ocean life and human life. Through research, education and science-based advocacy, The Ocean Conservancy informs, inspires, and empowers people to speak and act on behalf of the oceans. In all its work. The Ocean Conservancy strives to be the world's foremost advocate for the oceans </t>
  </si>
  <si>
    <t xml:space="preserve">The Ocean Conservancy plans to continue its work on furthering comprehensive ocean policy reforms nationwide by building on the legislation already introduced in Congress In New England, staff is helping legislators pass comprehensive Ocean Management legislation in Massachusetts. The Ocean Conservancy will also work to advance groundbreaking ocean policy initiatives in California and Florida. </t>
  </si>
  <si>
    <t>Additional Programs and Opportunities</t>
  </si>
  <si>
    <t>"We couldn't do it without the thousands of volunteers around the world. They understand that stewardship of our ocean is a shared responsibility." -Sea Shewly Director of the International Coastal Cleanup, in the Poughkeepsie Journal, July 28, 2005, on what drives the Cleanup's success.</t>
  </si>
  <si>
    <t>From the President</t>
  </si>
  <si>
    <t>https://web.archive.org/web/20040805032034/http://www.oceanconservancy.org/dynamic/aboutUs/mission/president/president.htm</t>
  </si>
  <si>
    <t>It has been a momentous year for our oceans. In this report, I have listed many of the most important victories we have won for the oceans... as well as some of the most urgent challenges we must address. Please take a few moments to review what we have accomplished and what remains to be done. I look forward to working with you in the year ahead as we pursue our mutual goal of a world enriched by wild, healthy oceans. Imperiled Sharks Saved from Excessive Fishing Limits Spiny dogfish get another chance Thanks to The Ocean Conservancy's efforts, the Atlantic States Marine Fisheries Commission (ASMFC) set 2004 fishing limits for overfished spiny dogfish sharks at scientifically defensible levels. We rallied a record number of conservationists, scientists, divers, aquarists and other citizens to attend the Commission's meeting in December, urging them to speak up for conserving the imperiled sharks. Public support helped persuade a majority of the voting states to reject proposals for excessive fishing limits championed by state officials from Massachusetts and North Carolina. Victory for Dolphins, Tuna and Sea Turtles Antigua Convention strengthens protections for fish and marine life In June of this year, the Inter-American Tropical Tuna Commission adopted The Antigua Convention, a long-awaited update to the more than fifty year-old Inter-American Tropical Tuna Convention. This landmark convention will bring unprecedented controls over purse-seine and longline fishing vessels in the eastern Pacific Ocean, controls that will conserve fragile tuna stocks, dolphins and sea turtles. The convention also contains provisions to reduce the bycatch (non-targeted species that are accidentally caught in fishing gear) of sea turtles, marine mammals, and thousands of other species of fish and marine life. Victory for Sea Turtles Larger Openings in Turtle Excluder Devices After more than 100 million years on earth, these venerable creatures are on the brink of extinction. Six of the seven species are listed as endangered or threatened and are protected under the U.S. Endangered Species Act. Entanglement in fishing gear has long been a major threat to sea turtles. This year, The Ocean Conservancy was a key player in securing larger openings in Turtle Excluder Devices (TEDs) in shrimp nets. TEDs provide an "escape hatch" in fishing nets so turtles can swim free. This landmark victory will save thousands of turtles in the years ahead. Victory for Smalltooth Sawfish Endangered Species Listing Will Offer Lifesaving Protection Sawfish are among the most imperiled and under-protected fish in the world. Like closely related sharks, sawfish grow slowly, mature late and bear few young. Their biology makes them exceptionally vulnerable to a variety of threats. With their tooth-studded, blade-like snouts, entanglement in fishing gear poses a major threat to sawfish. Sawfish "saws" are sold as curios; their fins are used in shark fin soup. Degradation of nearshore habitat, coastal development and pollution have also contributed to sawfish depletion. The Ocean Conservancy fought for -- and won -- Endangered Species listing for this embattled fish. This landmark action provides for a sorely needed sawfish recovery plan that is likely to benefit other species as well. It's an especially significant victory because it is the very first endangered species listing for a marine fish in U.S. waters. Victory for Basking and Whale Sharks Crucial CITES Protections Enable Needed Trade Restrictions Despite their fierce image, sharks are among the most vulnerable creatures in the ocean. In 2003, The Ocean Conservancy helped achieve listings for basking and whale sharks under the Convention on International Trade of Endangered Species (CITES). These much needed listings will help ensure that trade will not endanger the world's two largest sharks. Building on a decade of networking, strategizing, and communication efforts, The Ocean Conservancy joined a diverse coalition of nongovernmental agencies and national governments to secure the shark listings. resulting restrictions on international trade in the valuable fins and meat of these species will aid global shark conservation efforts. Victory for Water Quality Fighting For Cleaner Water From Coast-to-Coast From pollution and debris, to cruise ship discharges, to a White House intent on weakening America's key clean water law, 2003 found The Ocean Conservancy defending the health of the nation's ocean and coastal waters from an array of hazards. Yet, even in the face of powerful opposition, we did a great deal to protect our waters. For example, in California, we wrote and cosponsored two successful bills to protect water quality by ensuring that key state water quality protection and monitoring programs would be funded. One bill completely lifted the existing caps on fees charged to polluters, and the other eliminated a fee exemption for dischargers of polluted runoff. Meanwhile, a February 2003 workshop convened by The Ocean Conservancy, with support from the U.S. Environmental Protection Agency's Office of Water, has given rise to plans for a Florida water quality monitoring council. The Pew Oceans Commission Report The First Major Report on the Oceans in 30 years After three years of intensive research, study, and interviews all over America, the independent Pew Oceans Commission released its official report this past June. I had the privilege of sitting on the Commission and I can tell you that the findings of the commission's exhaustive study provide clear and compelling evidence that our ocean's ecosystems -- the coral reefs, kelp forests, estuaries and wetlands which keep the oceans vibrant and healthy -- are in a state of collapse. Yet while the report details the urgent crises facing our oceans, it also has presented a once-in-a-generation opportunity to raise public awareness, and involvement, in ocean issues. It has generated tremendous media attention, and I believe The Ocean Conservancy and its members are now in a strong position to effectively spread the word about our oceans and generate support for our vital cause. CHALLENGES IN 2004 MMPA Reauthorization Bush Administration Threatens Marine Wildlife Protections Under the guise of "streamlining" environmental regulations, the Bush Administration is trying to roll back years of carefully constructed environmental protections. Administration attempts to undermine the Marine Mammal Protection Act (MMPA) are a classic example: Under current federal regulations, any time the Department of Defense (DoD) conducts certain activities at sea that could harass or harm marine mammals, it is required to obtain a permit to help protect, or at least minimize the harm to, ocean wildlife. But the Bush Administration's bill to reauthorize the Marine Mammal Protection Act includes a change in the definition of "harassment." Under the Administration's proposal, fewer activities that harass marine wildlife would need to receive a permit and therefore be subject to initial review, mitigation and monitoring. Iceland to Resume "Scientific" Whaling Ocean Conservancy Launches Boycott and Diplomatic Push On August 18, Iceland killed its first whale since announcing its plan to resume so-called "scientific" whaling. Iceland has made it clear they intend to kill up to 250 whales in the coming few years. If the rest of the world fails to respond aggressively, other countries that want to use this loophole in the international whaling convention will believe they can get away with it too. And we don't dare imagine what that could mean to the world's whales! The Ocean Conservancy was instrumental in helping establish the international whaling ban back in 1986. Today we are fighting back by encouraging caring people everywhere to boycott Icelandic fish, cheese, and woolen products; and to avoid tourist travel to Iceland. We have also sent petitions to the Icelandic ambassador, and we are working with other organizations to protest Iceland's actions. By applying intense public pressure now, we have a good chance of saving the lives of countless whales. Pollution from Cruise Ships Legislation Needed to Make Ships Clean Up Their Act Cruise Ships can carry as many as 5,000 people each, and can generate as much pollution as a small city. From raw sewage to toxic chemicals, cruise ships dump huge amounts of waste directly into ocean waters, posing a potential threat to marine wildlife, fragile habitats and human health. To help control the environmental damage, The Ocean Conservancy has proposed legislation that would prevent the discharge of any sewage or graywater up to 12 miles from shore; establish a new national effluent limits and performance standards for those discharges, and ensure that cruise ships operating in U.S. waters comply with all applicable environmental laws. Poisoning Our Fish… Poisoning Ourselves Administration Pushing for Higher Mercury Levels Right now, a "silent epidemic" of mercury contamination is raging in our country. And much of the deadly mercury that people consume comes from fish we eat every day, including swordfish, mackerel, and even canned tuna! We know that the vast majority of mercury in the oceans is generated by coal burning incinerators on land. Yet the Bush Administration, with the backing of some corporate special interests, is pushing to increase the amount of deadly mercury permitted in the air by more than five times what the Clean Air Act calls for! Mercury in the air poses grave threats to all life, from fish that eat the mercury which falls into the sea, to humans who eat those fish. That's why environmental organizations from across the board have banded together to fight the Bush Administration's dangerous and reckless initiative to quintuple the amount of mercury in the air. Meanwhile, more and more mercury is poisoning fish -- and people -- every day. The Bush Administration Current Leaders Would Roll Back Years of Environmental Protections Driven by anti-environmentalist ideology and by its big-business supporters, the Bush Administration is using every tactic it can think of to roll back years of carefully constructed environmental protections. For example: The National Environmental Policy Act (NEPA), signed into law by President Nixon in 1969 provides environmental protections up to 200 nautical miles off U.S. shores. The Bush Administration wants to limit NEPA so it would no longer be applied to many activities or programs--no matter what the environmental risks--in waters beyond just three nautical miles from our shores! If the Administration succeeds, this outrageous act would represent the single greatest rollback of environmental policy ever, for our imperiled oceans. One of the most disturbing aspects of this administration's anti-environmental activities is the "under-the-radar" tactics it is using to keep its destructive actions out of public view. Administration officials know that Americans are deeply concerned about threats to our environment. So they are working behind the scenes through administrative rulemaking -- a process not well understood by the general public -- to undermine environmental regulations they don't like. The Pew Oceans Commission Report We Must Keep the Momentum Alive The oceans are a public trust. Each and every one of us has a responsibility to protect and restore them. The Pew Oceans Commission Report, and the report of the U.S. Commission on Ocean Policy released this fall, are both raising awareness of the threats facing our oceans. Our task now is to keep that dialogue alive. In the end, public education may well be the most important tool we have for saving the oceans. Many of the challenges ahead are daunting and far-reaching. And we face formidable opposition from powerful and well-financed anti-environmentalists. It will take the support of every Ocean Conservancy member and friend to accomplish the tasks before us. But as the victories listed above prove, The Ocean Conservancy, with the irreplaceable support of its members, can make the difference between success and failure for our oceans. The key to that success . . . is you. Your generous support provides the resources we absolutely must have to continue winning major victories for our oceans. Thank you for your consideration. On behalf of everyone here at The Ocean Conservancy, I wish you and yours a safe and prosperous New Year.</t>
  </si>
  <si>
    <t>2004 Accomplishments</t>
  </si>
  <si>
    <t>Habitat protection - Secured protection from bottom trawling for 360,000 sq mi of ocean bottom off the Aleutian Islands, 250,000 sq mi off the Pacific coast, and a ban on bottom trawling in California state waters. Protected deep-sea corals in New England by securing closure of two Georges Bank areas to monkfish fishery. Shark conservation - Secured CITES appendix II listing for great white sharks and shark fining bans in the Atlantic and Pacific tuna fisheries. Overfishing Scorecard - Released a scientifically based scorecard that assesses regional progress on ending overfishing and rebuilding overfished stocks. Rebuilding fish stocks - Rebuilding plans in place for all 9 overfished species of Pacific groundfish. Binding catch limits implemented for portions of the New England groundfish fishery. Limiting capacity - Obtained a limitation on permits for the Gulf of Mexico shrimp fishery. Gulf of Mexico - Filed a suit against NMFS to end overfishing and rebuild red snapper in the Gulf of Mexico. Filed a second suit challenging fishing regulations in marine reserves in the Gulf. Settlement talks underway. Legislation - Worked with NGO colleagues and Congressman Rahall's office to draft and solicit bipartisan cosponsors for reintroduced Fisheries Science and Management Enhancement Act, H.R. 1431, which would implement major fishery reforms recommended by both Ocean Commissions. Obtained drafts of both the Administration bill and the Senate Commerce Committee bill to reauthorize Magnuson-Stevens Fishery Conservation and Management Act. In preparation for hearings, analyzed bills in comparison to both current law and other recent legislative proposals to reauthorize the Act. Reduce dolphin mortality - Implemented a final rule to reduce dolphin mortality in Atlantic fisheries by 80%. Implementation of dolphin protection policies in the Eastern Pacific Ocean tuna-purse seine fishery secured an "all-time" low mortality rate of 1,400. Bycatch reduction - reached international agreement at Inter American Tropical Tuna Commission to enforce bycatch reduction measures through trade policy restrictions. Sea turtles - expanded a TOC-sponsored pilot program NESTS (Neighbors Ensuring Sea Turtle Survival), to three counties in Florida to train homeowners and associations to protect critical sea turtle nesting beaches. Successfully defended effort to overturn a County Lighting Ordinance that protected sea turtle nesting sites. Filed suit against NMFS challenging use of circle hooks that are smaller than the scientific recommendation in the Atlantic longline industry. Sea turtle research and funding - Distributed research demonstrating how circle hooks can reduce sea turtle mortality by 80% and advocated for their use in long line fisheries. Successfully lobbied Congress to increase annual funding from $100K to $700K to implement international sea turtle protection laws. Manatees - implemented a Federal Manatee Recovery Plan. Tampa Bay speed zones implemented to Iprotect the last major manatee habitat area in Florida that lacked comprehensive protection. Right Whales - Petitioned the National Marine Fisheries Service to develop and implement emergency regulations to reduce the number of right whale collisions with ships. Northwestern Hawaiian Islands - Successfully advocated for strong marine reserves in State waters surrounding the NWHI and supported their designation as a World Heritage Site. Continued ongoing advocacy with local groups, native Hawaiians, the Hawaii Governor's Office, the Reserve Advisory Council, Congress and federal offices for a strong sanctuary. Channel Islands Marine Reserves - Secured extension of marine reserves into federal waters in the CINMS through the Pacific Fisheries Management Council. Obtained a series of favorable rulings in a case challenging designation of no-take marine reserves in state waters around the Channel Islands. CA Marine Life Protection Act - Secured creation of a Blue Ribbon Task Force, a science advisory body and a balanced stakeholder group to begin implementing the landmark Marine Life Protection Act. Secured approval of a comprehensive blueprint to implement the MLPA with a system of marine reserves in state waters. Working with scientists and other conservation groups, developed maps of high value conservation areas in Central California for consideration as marine reserves under the MLPA. Stellwagen Bank Marine Sanctuary - Ensured that strong conservation measures including consideration of marine reserves and zoning, marine mammal protection, and water quality protection will be included in Stellwagen Sanctuary Draft Management Plan. U.S. Virgin Islands - Created and published State of the Coral Reefs report. Its release was covered in The Virgin Islands Daily News, St. John Tradewinds, St. Thomas Source and a variety of broadcast outlets as well as a feature in Scuba Diving, one of the top dive magazines in the country. U.S. Virgin Islands aquarium exhibit - Created and produced an exhibit on coral reefs of the US Virgin Islands, "Coral Reefs Yesterday, Today and Tomorrow" for the Coral World Aquarium on St Thomas. Ocean Policy Project - With financial support from the Packard Foundation, formed the OPP with NRDC and ED to advance the recommendations of the two ocean commissions. Worked with the OPP to draft and submit proposed amendments to House Resources Committee staff to H.R. 50, a proposed organic act for NOAA. Joint Oceans Commissions Initiative - Appointed as one of 10 former commissioners (including Chairmen Admiral Jim Watkins and Leon Panetta) to this joint initiative intended to keep the two oceans commissions active in advancing the commissions' recommendations. TOC providing significant staff support and input. House legislation - Representatives Weldon, Farr, Allen, and Saxton reintroduced the Oceans Conservation, Education, and National Strategy for the 21st Century Act, Oceans-21. Oceans-21 is a product of a multi-year effort by TOC with the House Oceans Caucus to draft comprehensive legislation focusing on oceans governance, science, and education based on recommendations of both Commissions. Senate legislation - With substantial help and input from TOC, Senator Boxer introduced the National Oceans Protection Act of 2005. This extensive oceans bill addresses issues of oceans governance, protections for marine wildlife, habitat, fisheries, water quality, ocean science, and ocean education. The governance provisions build on the foundation laid by legislation reported by the Commerce Committee toward the end of the 108th Congress. Maine environmental coalition - Helped convene the Maine Environmental Priorities Coalition to mobilize state NGOs to build a constituency to influence the legislature and governor on ocean issues. Marine debris - Gave presentation at the Sixth Meeting of the United Nations Open-ended Informal Consultative Process on Oceans and Law of the Sea on marine debris activities and the ICC. With significant TOC lobbying, Senator Inouye's Marine Debris Research Prevention and Reduction Act (S. 362) passed the Senate by unanimous consent earlier this year and now awaits action by the House Committee on Resources and the Committee on Transportation and Infrastructure. Invasive species - Won a landmark court decision requiring the regulation of ballast water by EPA under the Clean Water Act, and led efforts to enact comprehensive federal invasive species legislation. Aquaculture - Sponsored and helped write legislation to require strong standards for fish farms in California. Monterey Bay water quality - Developed a model agricultural runoff program to reduce polluted runoff into the Monterey Bay National Marine Sanctuary and defeated weak stormwater management regulations for Monterey regional plan. Scientific support - Developed white papers on the risk and costs of persistent overfishing including the relationship between overfishing and marine protected areas and on ecosystem based management. Presented a paper at scientific conference on our San Andres work. Provided science comment/testimony before numerous audiences including the Coral Reef Task Force, Managing Fisheries Conference, Federal MPA Advisory Committee, NE Fisheries Management Council Workshop, Western Pacific Council SSC, Office of Management and Budget.</t>
  </si>
  <si>
    <t>From Education to Conservation</t>
  </si>
  <si>
    <t>https://web.archive.org/web/20030416151839/http://www.oceanconservancy.org/dynamic/aboutUs/publications/blueplanet/fall02/feature2.htm</t>
  </si>
  <si>
    <t>When founders Bill Kardash and Eliot Morse created the Delta Corporation in September 1972, it was not a marine conservation organization. At the time, Kardash and Morse were focused on securing grants for environmental educators and publishing the Environmental Education Report as an educator's resource tool. After a name change to the Center for Environmental Education (CEE), the non-profit CEE worked on various environmental education initiatives, but had yet to work on marine issues. In 1975, after watching a Jacques Cousteau film on whales, Kardash was inspired to find out which organizations opposed whaling. Discovering that few had adopted the whaling issue, Kardash created the Whale Protection Fund (WPF) to save whales and protest commercial whaling by Russia and Japan. The WPF used direct mail (then a new outreach tool) to solicit funds and public support for various petitions and boycotts of Japanese and Russian goods. Direct mail was extremely successful and recruited a large group of active supporters. Consequently, CEE ran ads opposing whaling in major papers, and funded research trips for scientists to discuss ways to address declining whale populations. In 1977 Kardash traveled to the International Whaling Commission (IWC) Meeting as the first WPF representative. CEE was becoming a voice for marine conservation. Buoyed by the WPF's success, CEE grew, expanding to fit various marine conservation niches. In 1979, it established the Seal Rescue Fund (SRF) to broaden efforts to protect marine mammals from unnecessary commercial exploitation. It also helped bring about the demise of the U.S.-sanctioned fur seal hunt when it blocked the renewal of the North Pacific Fur Seal Treaty in the Pribilof Islands in 1984. Its continued efforts to ban whaling also paid off when in 1982 the IWC adopted an international moratorium on commercial whaling that is still in place today. Throughout the '80s and '90s the Center focused its attention on domestic threats to marine mammals, including reducing bycatch in fishing gear, improved whale watching guidelines, responding to strandings, eliminating dolphin deaths in tuna nets, and bringing about reform to the MMPA. Work on sea turtles began in 1980. In addition to conservation projects, the Sea Turtle Rescue Fund (STRF) departed from the typical route of other environmental organizations by asking U.S. shrimpers to voluntarily address the problem of sea turtles drowning in their nets. Although the industry never voluntarily complied and CEE had to sue the U.S. government to mandate protection for sea turtles under ESA, working with the industry has remained a hallmark of the organization's program. CEE also led efforts to maintain the ban on international sea turtle trade that had devastated populations, and focused on recovery efforts. CEE essentially saved the National Marine Sanctuary Program (NMSP) in the early 1980s. Under the Carter administration, CEE fought to prohibit oil and gas drilling in two proposed sanctuaries in California. In 1981, the Reagan administration tried to block the oil drilling ban, but failed, largely due to the efforts of a CEE-led coalition. The Center was also instrumental in getting designations for four of the first six sanctuaries-Channel Islands, Gulf of the Farallones, Gray's Reef, and Looe Key. By the early 1990s, CEE had been the lead non-governmental organization in the designation of 10 of the 13 sanctuaries. Disgusted by the litter she saw on Texas beaches, staff member Linda Maraniss started the Texas Coastal Cleanup in 1986. This initiative was a resounding success that grew in subsequent years. By 1989, the cleanup had become the International Coastal Cleanup (ICC). Today, the ICC is held around every major body of water in the world. The combination of The Ocean Conservancy's emergence as an authority on plastic marine debris and its first cleanup were the seeds for an ongoing pollution prevention program. The extensive work with bycatch in the shrimp fishery brought to light the lack of fisheries management, an issue that had not been very visible. In the late '80s, CEE recognized the effect bycatch had on finfish like red snapper as well as protected species like sea turtles and marine mammals, and began examining fisheries law. In the early '90s, it was one of the first organizations to address the need for better fisheries management and reducing the effects of bycatch on ecosystems. In 1989, the Center established one of the world's first fish conservation programs in the environmental community. After a four-year battle, it won a major victory in 1996 when it led conservation efforts to have Congress rewrite the Magnuson-Stevens Fishery Conservation Act, which drastically changed the way fisheries were managed. With these programs, the Center was establishing itself as a true marine conservation organization.</t>
  </si>
  <si>
    <t>https://web.archive.org/web/20030802183430/http://www.oceanconservancy.org/dynamic/aboutUs/vision/president/president.htm</t>
  </si>
  <si>
    <t>Thirty years ago, the United States was in the midst of an environmental awakening, following the publication of Rachel Carson's Silent Spring and a series of seminal environmental events like the Cuyahoga River fire and Santa Barbara oil well blowout. The early '70s subsequently saw the creation of key environmental agencies like the National Oceanic and Atmospheric Administration (NOAA) and the Environmental Protection Agency (EPA), as well as a host of environmental laws, such as the Clean Water Act, the Marine Mammal Protection Act, and the Coastal Zone Management Act. That was the setting into which The Ocean Conservancy was born in 1972, first as the Delta Corporation, and then as the Center for Environmental Education. At the same time, I was undergoing my own environmental awakening. As a lieutenant serving as a Coast Guard cutter captain homeported in New York, I sailed up the Hudson River and in and out of New York Harbor. Shad and rockfish had all but disappeared from the river, and while New York Harbor never caught fire, it was thick with pollution. During The Ocean Conservancy's infancy, these ocean issues were almost non-issues in the public's eye. Back then, no one thought we could ever fish species to extinction. Even though many rivers ran foul, polluting such a vast and seemingly limitless body of water seemed impossible. Surely the mighty ocean would be able to heal itself-hadn't it always? Few organizations dealt with ocean issues, and those that did tended to focus on single species or deal with oceans as a smaller part of a larger conservation program. But from the beginning, we focused on ocean conservation-and we were one of the first non-profit, non-governmental organizations to do so. Starting with a single program to protest commercial whaling, The Ocean Conservancy expanded over the past three decades to include program areas encompassing the entire ocean. With the encouragement and support of our members, readers, and countless others, we have addressed the full range of ocean conservation concerns, including pollution, overfishing, threats to endangered marine species and coral reefs, invasive species, and ecosystem protection. We are proud of the battles we have won along the way, including requiring turtle excluder devices in shrimp trawl nets, rewriting the Magnuson-Stevens Fishery Conservation Act to change the way fisheries are managed, and establishing a no-take ocean wilderness area in the Tortugas, west of the Florida Keys. Today, the public's heightened awareness of ocean issues has forced us to broaden our understanding of such issues. We now know that they are not simple, but complex-that eliminating a species has ramifications for an entire ecosystem, not just for the species itself. Yet despite our efforts in the last 30 years, we still see the same problems afflicting the oceans now as we did then. Our recently released Health of the Oceans report (currently available on our web site at www.oceanconservancy.org) states that-surprising to some-the impacts of fishing, including overfishing, bycatch, and fishing practices that damage or destroy habitat, are the most significant threat to the oceans. And pollution is still a major problem. While point sources of pollution like those from factory outflows are now regulated under the Clean Water Act, non-point source pollution, such as runoff from farms, parking lots, and city streets is our biggest water pollution problem and is not regulated. But all is not doom and gloom. We have made progress in the past 30 years. In 1972, only 30 to 40 percent of our nation's waters were safe for activities such as fishing or swimming. Today, about 60 percent of U.S. waters are safe. Shad are back in the Hudson River, and while New York Harbor would not be mistaken for the Florida Keys, it is remarkably cleaner than it was when I sailed there decades ago. The public is also getting the message, as we continually gather more members and volunteers each year to clean up marine debris from our beaches and waterways during our annual International Coastal Cleanup. We are certainly proud of our achievements as a conservation organization, and it's inspiring to look back on our past to compare "then and now" and take pride in how far we've come. But it's even more important to see how far we still have to go. With your help, together we can make the next 30 years even better as our "now" becomes "then."</t>
  </si>
  <si>
    <t>Working Together</t>
  </si>
  <si>
    <t>While The Ocean Conservancy has long been a leader on ocean issues, it has not been alone in the fight. Much of its work then and now depended upon the ability to work with many different groups. When Weber arrived, The Ocean Conservancy was the "new kid on the block" in the environmental community. As a result, it depended on collaboration as a means to get its foot in the conservation door. "I thought it was a necessity," Weber explains. Based on past experience, he knew collaboration could be successful and saw a perfect opportunity to prove the theory with the contentious sanctuaries issues. "It was pretty clear that no one could go it alone and succeed," he says. Partnering with local organizations, including Save Our Shores in Monterey and local chapters of the Sierra Club, Audubon, and others, CEE built grassroots capacity that became instrumental in the passage of several sanctuaries, including those in the Florida Keys and Stellwagen Bank. "We wouldn't have had as many successes without collaboration," Weber insists. It is a characteristic that has become synonymous with the organization. "CEE, and now The Ocean Conservancy, was known for working with, and for not preempting, other organizations," he says. A prime example of the organization's cooperative efforts is evident in the 2001 designation of the Tortugas Ocean Wilderness Area. For more than a decade, The Ocean Conservancy worked with fishermen, government officials, divers, local environmental organizations, and others to build consensus, creating a wilderness area that could benefit everyone (see story page 38). But collaboration can be a difficult balancing act. "Advocacy by its very nature makes people uncomfortable," says McManus. One of the challenges is striking a balance with other parties while holding fast to one's principles. While compromise rankles some advocates, collaboration is not a sign of surrender. "The Ocean Conservancy must be both a leader and a collaborator," says Rufe, "but these are not mutually exclusive." Rufe believes that the organization has the staff to give it standing as an ocean conservation leader, but "that doesn't mean we do it on our own." According to Rufe, cooperation is necessary to accomplish ocean conservation goals. "Today, there are many forces arrayed against us in our fight for ocean conservation. We need the help of others to be successful," he says.</t>
  </si>
  <si>
    <t>Choppy Seas</t>
  </si>
  <si>
    <t>The organization has faced its share of adversity. As Tom Grooms, CEE's Executive Director from 1979 until 1984 explains, "When I joined, CEE was an educational organization. We [the staff] used our backgrounds to educate the public on the plights of marine mammals, but we really didn't have credibility in the scientific or environmental fields." CEE gained credibility and conservation experience when it hired Mike Weber to run the habitat and sea turtle programs and recruited Roger McManus for his expertise in endangered species and U.S. environmental law. But there were still problems. In the early to mid-'80s, dependence on direct mail for all its fund raising became a weight around the organization's neck as revenue plummeted. Staff was cut, and Grooms left in 1984. The organization came perilously close to shutting down. McManus became president and started picking up the pieces. Recognizing the need to expand beyond the confines of direct mail, CEE began building on the diversity of its funding base to support its growing marine work with less attention paid to environmental education. CEE received grants for its sanctuaries work and funding to analyze EPA's consideration of the effects of pesticides on endangered species. The organization also focused on making and developing policy at the grassroots level. This reorganization was the beginning of CEE's modern history. The change in program emphasis brought a name change to the Center for Marine Conservation (CMC) in 1989, and led to a prosperous decade of steady growth. It reaffirmed its belief in grassroots efforts by concentrating on "place-based" advocacy. After a 15-year tenure, Roger McManus left as president in 1999, and retired U.S. Coast Guard Vice Admiral Roger Rufe took his place. In 2001, CMC experienced its latest transformation, becoming The Ocean Conservancy, prepared to continue CMC's position as a conservation leader into the 21st century.</t>
  </si>
  <si>
    <t>Establishing Regional Presence</t>
  </si>
  <si>
    <t>In the 1980s, the institution's need to establish a presence outside Washington, DC coincided with Maraniss' move to Texas with her family. Since she still wanted to work for CEE, McManus arranged for her to open the first field office in Austin in 1985. Although the office closed after seven years with Maraniss' return to Washington, it made a lasting impact as the ICC's birthplace. From this beginning, the seeds were planted for a strategy to establish offices across the country to help integrate national public policy at the regional level. In addition to being near the coasts, the offices were placed in areas with ICC participation, where the Center was working, and where there was a need. To date, The Ocean Conservancy has established eight regional and field offices in Alaska, California, Florida, the Florida Keys, Maine, the U.S. Virgin Islands, and an office in Virginia. Weber mentions the adoption of field offices and "place-based" mentality as a key to the organization's success. Initially skeptical, he admits the idea was a good one. "It makes an enormous difference that The Ocean Conservancy has a presence in the various regions. It was definitely the right way to go." Rufe agrees. "Home is where the heart is," he explains, "and people care about what goes on in their neighborhoods. Our regional presence has allowed us to bring issues to people locally, and to provide our advocacy, outreach, programs, and communication to the grassroots level." "We have made a commitment to place-based advocacy to give us a national presence," Rufe continues. "We will continue to expand as support and finances allow," he promises.</t>
  </si>
  <si>
    <t>Science-Based Advocacy</t>
  </si>
  <si>
    <t>The Ocean Conservancy is a science-based advocacy group that starts with the best available science and bases its policy on that foundation. "We didn't and still don't torture the science to fit the policy," insists McManus. It was this science-based advocacy that attracted current president, Roger Rufe. Rufe was familiar with CMC through its work with the Coast Guard in pollution prevention and knew its reputation as a well-regarded ocean conservation group. "One of the things that stood out for me was CMC's reputation for being a balanced, science-based organization," he explains. This belief has served The Ocean Conservancy well, earning the respect and admiration of other organizations. As proof of this approach's credibility, McManus recalled that CMC was even contracted by NOAA while simultaneously suing the agency. "It was a testament to how much they respected us and our science-based approach." Science-based advocacy was complemented by a systemic approach to ocean issues. According to Grooms, at the time, organizations were either focused on individual marine species or dealt with the oceans as a small part of a larger effort. Few had thought to focus solely on ocean issues. In addition, "No one was focused on habitat back then," says Grooms. "That was the unique vision of this organization. The whole idea of making CEE a marine conservation organization that dealt with systemic ocean problems laid the strategy and foundation for The Ocean Conservancy today."</t>
  </si>
  <si>
    <t>Challenges Ahead</t>
  </si>
  <si>
    <t>The organization has made incredible strides since its inception. "I could never have imagined that it would become an organization of this size, breadth, and influence when I was there," marvels Weber. Its success and longevity are due to its ability to adapt and continually move forward. Staff credit McManus, Weber, and Iudicello for their vision and for setting the organization on the right course. While The Ocean Conservancy is still a leader in marine issues, it is no longer alone. But Rufe is not worried about being eclipsed by other organizations. Instead, he welcomes the commitment of other groups and sees their participation as a benefit to our seas. "In the end, we all have the same goals-to help our oceans." After 30 years, several transformations, and three name changes, The Ocean Conservancy continues to speak with authority in the ocean arena. Its emphasis on science-based advocacy and place-based, grassroots efforts has been integral to the organization's past and present. The future is no different. "The oceans won't be saved tomorrow," says Rufe. "They will always require attention." He is confident that The Ocean Conservancy will remain a leader in the field. "We will continue to raise awareness on ocean issues. It's our responsibility as advocates. We owe it to ourselves, our members, and to our future."</t>
  </si>
  <si>
    <t>Hallmarks of an Organization - Marine Sanctuaries</t>
  </si>
  <si>
    <t>At a time of heavy opposition, The Ocean Conservancy was instrumental in saving the federal National Marine Sanctuaries Program (NMSP) from its demise. Along with other partners, we fought to save the program in the 1980s, and were a lead organization in establishing 10 of the 13 national sanctuaries. We are continuing our fight to preserve ecosystems through our Ocean Wilderness Challenge. An ambitious effort to protect and restore America's ocean wilderness, the Challenge set a goal of designating at least five percent of the United States' ocean areas as "no-take." Choosing six key sites that the organization considered building blocks to establishing ocean wilderness, we began pressing for protections that would preserve these "ocean gems." In July 2001, we saw nearly a decade of efforts to establish ocean wilderness reach fruition with the creation of the Tortugas Ocean Wilderness Area-151 square nautical miles of the Florida Keys' most pristine marine habitat.</t>
  </si>
  <si>
    <t>Doing the Dirty Work</t>
  </si>
  <si>
    <t>Any conservationist will tell you about the thrills of winning legislative battles and the emotional highs that follow. However, the news fades as quickly as the euphoria, leaving behind the grunt work necessary to implement the new laws. According to Suzanne Iudicello, former CMC General Counsel and Vice President, implementation is where The Ocean Conservancy has made some of its greatest contributions. We have always been there for the details, from implementing regulations to monitoring budgets and attending meetings, she explains. "We make sure that others are doing what the law requires." She mentions the tedious work CMC staff endured after the Magnuson Act reauthorization in 1996 to ensure that the fishery councils were following the new rules and regulations. It's not exciting, news-making work, she says, but "the daily grind is what makes the law reality, and The Ocean Conservancy has always done that."</t>
  </si>
  <si>
    <t>2003 Accomplishments</t>
  </si>
  <si>
    <t>Led efforts to save imperiled, Atlantic dogfish sharks from excessive fishing in state waters Strengthened protections for fish and marine life at The Antigua Convention Secured requirement for larger openings in Turtle Excluder Devices (TEDs) in shrimp nets. Secured (through TOC petition) listing of smalltooth sawfish (a shark-like ray) under the Endangered Species Act - the first such listing for a marine fish in U.S. waters Co-sponsored two successful bills to protect water quality in California. Convened a workshop, with support from the U.S. Environmental Protection Agency's Office of Water, to give rise to plans for a Florida water quality monitoring council. President Roger T. Rufe served as a Commissioner on the Pew Oceans Commission, which released its report in June. The report provided clear and compelling evidence that our ocean ecosystems are in a state of collapse.</t>
  </si>
  <si>
    <t>Hallmarks of an Organization - Fisheries</t>
  </si>
  <si>
    <t>In response to the serious problem of finfish bycatch in shrimp trawls, The Ocean Conservancy joined with the National Audubon Society, World Wildlife Fund, the National Coalition for Marine Conservation, and Greenpeace in 1992 to encourage Congress to rewrite the Magnuson-Stevens Fishery Conservation Act, a campaign that came to fruition four years later. Prior to 1996, there was no limit in the law to stop overfishing, require the rebuilding of fish stocks, or prohibit bycatch, nor was there a directive to protect fish habitat. The Ocean Conservancy's work filled these gaping holes in fisheries management and changed the way that fisheries are governed today. Currently, the Magnuson-Stevens Act reauthorization faces one of its greatest tests in years, and we will continue the fight to protect this vital legislation.</t>
  </si>
  <si>
    <t>Hallmarks of an Organization - Sea Turtles</t>
  </si>
  <si>
    <t>Our work with sea turtles has had significant impacts. We played a major role in derailing proposals to reopen the prohibited international trade in sea turtle products and in ending Japan's imports of tortoiseshell under an exception to CITES. Our campaigns to regulate beachfront lighting and secure funding for the Archie Carr National Wildlife Refuge in Florida have played a part in protected sea turtle nesting sites. Our biggest effort for sea turtles-requiring Turtle Excluder Devices (TEDs) in shrimp trawl gear-has saved thousands of turtles each year, and opened the door to reducing bycatch for other species caught by trawlers. Currently, The Ocean Conservancy is advocating for larger openings in TEDs and better sea turtle protections in the U.S. Pacific longline fishery.</t>
  </si>
  <si>
    <t>Thirty Years of The Ocean Conservancy</t>
  </si>
  <si>
    <t>The 1970s was a transformational decade for the United States, politically and socially. The environment, including marine issues, also became a focus for change. Two important U.S. government agencies-the Environmental Protection Agency (EPA) and the National Oceanic and Atmospheric Administration (NOAA)-were created in 1970. Congress also recognized the need to protect ocean waters, wildlife, and coasts, and passed key laws-the Clean Water Act, the Marine Mammal Protection Act (MMPA), the Coastal Zone Management Act, and the Endangered Species Act (ESA)-that would become cornerstones of marine environmental legislation. In the midst of these changes, a small group in Maryland was laying the foundation for what would become a leading environmental organization dedicated to protecting the marine environment-The Ocean Conservancy.</t>
  </si>
  <si>
    <t>Hallmarks of an Organization - Marine Mammals</t>
  </si>
  <si>
    <t>The whaling issue was the basis for The Ocean Conservancy's creation, and we are still in the fight. Diligent attendees at the IWC Conferences, we have consistently opposed commercial whaling and have fought to keep the 1986 ban on all commercial whaling intact. The Ocean Conservancy continues efforts to reduce marine mammal bycatch in commercial fishing gear, and is one of the few organizations working tirelessly to negotiate regulations that will eliminate marine mammal entanglements and drownings in longline, purse seine, and gillnets. We are also focusing on new challenges to marine mammal conservation, such as pollution and ocean noise.</t>
  </si>
  <si>
    <t>Hallmarks of an Organization - International Coastal Cleanup (ICC)</t>
  </si>
  <si>
    <t>Since the first Cleanup in 1986, the ICC has grown into the world's largest one-day volunteer event to help the marine environment. Boasting participation from 55 U.S. states and territories and 118 countries, ICC volunteers have gathered millions of pounds of trash from thousands of miles of coastline and waterways to date. After years of compiling data, we are now recording the activities that produce debris to try and reduce the amount of trash in our waterways.</t>
  </si>
  <si>
    <t>Secrets to Our Success</t>
  </si>
  <si>
    <t>The Ocean Conservancy has successfully created an institution that has an ongoing and permanent impact on conservation by using the following cornerstones as bases for its foundation.</t>
  </si>
  <si>
    <t>https://web.archive.org/web/20020916113543/http://www.oceanconservancy.org/dynamic/aboutUs/vision/president/president.htm</t>
  </si>
  <si>
    <t>Over the last year I've traveled around the country and listened to many people with diverse perspectives on ocean conservation, our Ocean Wilderness Campaign, and on efforts to create other types of marine protected areas, or MPAs. I've heard many comments-most of them, positive. Many people I've spoken to were shocked to hear that such a small proportion of our ocean territory is protected. Others believe that no-take MPAs and wilderness represent an effort to try and stop fishing altogether. Several questions-and misconceptions-have come to the fore repeatedly, and I'd like to answer them here. Doesn't the Ocean Wilderness Campaign imply that The Ocean Conservancy is opposed to fishing? Not at all. We support well-managed fishing. We believe that no-take areas provide important refuges for exploited fish populations. Scientific studies have shown that fishing opportunities are often enhanced in areas adjacent to no-take MPAs. And the fact is, unless we work together to protect fish populations, no one will be able fish. But wilderness is about much more than fish and fishing; it's about protecting a few special places for the benefit of present and future generations. Does The Ocean Conservancy expect no-take MPAs to replace all other forms of fishery management? No-take areas are one component of ocean management, and we believe that they should be used along with other management measures. Traditional management measures, such as catch limits, remain useful tools, and they should be designed to complement the benefits provided by no-take MPAs. We also support restrictions on commercial fishing gear that damages habitat or results in unacceptable levels of bycatch. Another good option is to create low-impact buffers adjacent to no-take MPAs; for example, areas where fishing is restricted to hook and line only. How does The Ocean Conservancy answer people who believe they're not part of the problem and therefore shouldn't face restrictions? No-take MPAs are needed both to help restore the damage we've done to our oceans, and to prevent or eliminate resource problems in the future. Prevention means reducing impacts such as fishing before fish species become depleted. Where fish are already depleted, recovery typically requires sacrifices by all, not just those judged to be most at fault. Does The Ocean Conservancy believe that all MPAs have to be no-take? No. There are many reasons for creating MPAs, only some of which involve fishing. Many MPAs that are not closed to fishing provide important protections to threatened species and limit the effects of other types of activities that can damage marine environments, such as oil and gas development. But areas closed to all extractive activities, including all fishing, provide the greatest benefits for conserving marine life, habitat, and the ecological processes that sustain life in the seas. And we believe that our most special and unique underwater places should be protected in a natural state for present and future generations to study, enjoy, and appreciate. How does The Ocean Conservancy develop proposals for specific no-take MPAs, especially where people don't want to see their favorite fishing areas closed? The Ocean Conservancy promotes the full involvement of all stakeholders in the design process to balance the needs of those who may be affected. We also encourage MPA proposals that minimize the closure of preferred fishing areas while still protecting biological and ecological resources. I hope this helps to clarify where we stand on these important issues. But, if you have questions or concerns, please feel free to contact us and we'll do our best to provide answers. We welcome feedback. The oceans and their resources belong to us all. They are not the sole domain of conservationists. They are not the sole domain of government managers. They are not the sole domain of fishermen, commercial or sport, or even of those presently living. We share the oceans. But their resources are finite. So we have a choice: to argue over whose rights predominate, or to work together and come to consensus. We hope you'll join us in our efforts.</t>
  </si>
  <si>
    <t>2002 Accomplishments</t>
  </si>
  <si>
    <t>Final approval of a plan to protect 175 square miles of state waters in California's Channel Islands National Marine Sanctuary, creating the largest marine reserve network in the continental United States. An Endangered Species Act listing for the smalltooth sawfish, the first such listing for a marine fish in U.S. waters, and a direct result of our efforts. Led efforts to secure a science-based, federally compatible spiny dogfish shark management plan for Atlantic state waters. A "take reduction plan" that will reduce the harm caused by fishing to the depleted bottlenose dolphin. New rules increasing the size of the openings in turtle excluder devices (TEDs) on shrimp fishing nets in U.S. waters so that large sea turtles can escape drowning. Led efforts to secure America's first management plan for Atlantic skates including protection for two depleted species, barndoor and thorny skates. Led efforts to establish a rebuilding plan for Mid-Atlantic tilefish.</t>
  </si>
  <si>
    <t>reimagine</t>
  </si>
  <si>
    <t>2020 annual report resist renew reimagine</t>
  </si>
  <si>
    <t>Through the upheaval of 2020, we continued to fight for a world with abundant renewable energy, clean air and water, and healthy communities. The Sierra Club’s teams around the country organized to stop expansion of fossil fuel infrastructure—successfully halting several dirty pipelines and securing retirements for polluting coal plants. Meanwhile, staff and volunteers joined forces to rapidly accelerate the transition to clean energy. Together, we’re not only reimagining our country’s energy systems, transportation, and pollution safeguards—we’re working with each other and with our allies in a way that’s more inclusive, just, and visionary than ever before. CLIMATE &amp; CLEAN ENERGY SOLUTIONS taking COAL OFFLINE 2020 was a record year for moving beyond coal in the US. More than 30 gigawatts of coal-fired power were proposed for retirement this year—the largest annual total to date. The Sierra Club’s Beyond Coal Campaign (fiscally sponsored by the Sierra Club Foundation) worked with partners to secure the retirement of 40 plants across the country, bringing the campaign’s lifetime total to 338. In Ohio, activists brought about the single largest coal plant retirement announcement in US history—from one of the sector’s worst polluters. In Colorado, the five announced retirements included the Martin Drake facility, one of the nation’s last urban coal plants. Almost all of the coal that is taken offline will be replaced by renewable energy. In addition to coal phaseouts, Sierra Club organizers and lawyers worked with partner groups to stop planned gas power plants, win coal ash cleanup settlements, and secure renewable energy commitments at the state level—all while advocating for programs and resources that advance a just and equitable transition to a clean energy economy. The Peak View Wind Project in Southern Colorado is bringing clean, renewable energy to 94,000 customers. The Peak View Wind Project in Southern Colorado is bringing clean, renewable energy to 94,000 customers. As we shift from dirty energy to renewables, we have a rare opportunity to not only heal the planet but also ensure that more people thrive. The Sierra Club is helping hasten the end of the fossil fuel era and its legacy of environmental racism by holding polluters accountable, fighting energy injustice, and expanding access to clean power. In 2020, local chapters halted unjust energy rate hikes in Missouri, Michigan, and Virginia—increases that have historically tended to hit communities of color hardest. They also secured funding incentives in California to make energy-efficient homes available to more people, especially those with low incomes. Across the country, organizers and volunteers amplified the voices of frontline partners fighting for a just transition to clean energy. Tackling transportation emissions, activists won commitments from Uber and Lyft to shift to all-electric rides by 2030. In California, they helped pass a regulation requiring medium- and heavy-duty trucks to be electric by 2045, which will reduce toxic diesel emissions. Organizers also persuaded 11 states to include equitable building electrification as part of their climate planning. Together, these states account for nearly one-third of our nation’s demand for gas in buildings—their commitments will help accelerate the shift away from fossil fuels. Meanwhile, the Environmental Law Program successfully challenged a number of attacks on our air and climate, including attempted Clean Air Act rollbacks by the Trump administration. In Pennsylvania, Utah, and New Mexico, Sierra Club lawyers helped secure rulings that tightened emission limits for polluters—and in some cases, required a shift to clean energy production. SOLIDARITY &amp; MOVEMENT BUILDING accelerating A JUST TRANSITION TO CLEAN ENERGY A pledge by Uber and Lyft toward an all-electric fleet in California by 2030 will reduce emissions by an amount equivalent to that of nearly 400,000 cars. A pledge by Uber and Lyft toward an all-electric fleet in California by 2030 will reduce emissions by an amount equivalent to that of nearly 400,000 cars. LANDS, WATER, &amp; WILDLIFE a turning point FOR DIRTY PIPELINES The Sierra Club and coalition partners are making huge climate strides by keeping oil and gas in the ground all over the country. In 2020, hard-fought wins against dangerous and unnecessary pipelines proved that with tenacious organizing, Indigenous leadership, and legal maneuvering, we can outsmart polluters. In April, organizers won a major legal victory against the Keystone XL pipeline, blocking construction of the line that would have carried tar sands oil across almost 700 rivers, streams, and fragile wetlands. In July, a court ordered the Dakota Access Pipeline to be shut down while undergoing further environmental review—a win culminating from years of frontline resistance led by the Standing Rock Sioux, Cheyenne River Sioux, and other Tribes. The Environmental Law Program has supported this effort from the beginning and continues on as a partner in the fight. Thanks to grassroots activism and legal challenges, the Line 3 Pipeline, Enbridge Line 5, and Mountain Valley Pipeline all hit legal roadblocks that may doom them for good—a victory for communities and First Nations in Minnesota, Michigan, Virginia, West Virginia, and North Carolina. Illinois Indigenous rights activists, Tribal governments, and environmental groups protesting the Dakota Access Pipeline, whose route crosses 50 counties in four states. Illinois Indigenous rights activists, Tribal governments, and environmental groups protesting the Dakota Access Pipeline, whose route crosses 50 counties in four states. partner feature DEFUNDING ARCTIC DRILLING In 2020, the Sierra Club Foundation together with the Sierra Club and its partners achieved a remarkable milestone: getting 30 banks worldwide—including every major bank in the US—to say no to funding drilling in the Arctic. Led by Alaska’s Gwich’in Nation, the coalition used grassroots pressure, community engagement, and shareholder advocacy to call out the role of banks in financing the extraction projects that destroy wildlands and cause climate change. They targeted financial institutions like Blackrock (the world’s largest asset manager), Wells Fargo (the top banker of fracked oil and gas), JP Morgan Chase (the largest financier of fossil fuels), along with Goldman Sachs, Morgan Stanley, CitiBank, and Bank of America. As a result of the campaign, these banks and dozens more across the globe have committed to stop financing new oil and gas development on the coastal plain of the Arctic National Wildlife Refuge—with many adopting no-funding policies for the entire Arctic region. This hard-fought win helps preserve the habitat, migration routes, and calving grounds for caribou, moose, polar bears, and migratory birds. “Drilling in the Arctic Refuge violates Indigenous rights, and is a threat to the bottom line of any bank that funds this destructive activity. As the world increasingly recognizes the urgent need to move away from polluting fossil fuels, investments in expensive new drilling projects are growing riskier.” Portrait of Bernadette Demientieff looking determined BERNADETTE DEMIENTIEFF Executive Director of the Gwich’in Steering Committee It also safeguards ancestral lands for the Gwich’in, Inupiat, and other Tribal nations that have lived in and cared for the region for time immemorial. The flopped auction of coastal plain drilling sites by the Trump administration in January 2021 is a testament to the Arctic team’s success in raising public awareness around capital-fueled climate destruction and holding investors accountable for risky, expensive, and unnecessary drilling.</t>
  </si>
  <si>
    <t>REnew</t>
  </si>
  <si>
    <t xml:space="preserve">. Last year, COVID and racist violence laid bare the persistent inequities in our country and the inseparable nature of our work to protect both people and the planet. Early in the pandemic, research revealed that people living with higher levels of air pollution were at a much greater risk of dying from the virus; the Sierra Club’s Environmental Law Program (fiscally sponsored by the Sierra Club Foundation) filed a number of legal challenges addressing the burden of air pollution on communities of color. The COVID pandemic also underscored the life-threatening nature of utility shutoffs, which disproportionately affect Black and Brown neighborhoods. As we look ahead, we will continue to renew our commitment to solidarity with the people most directly impacted by climate change, pollution, and injustice. SOLIDARITY &amp; MOVEMENT BUILDING building A STRONGER, MORE INCLUSIVE MOVEMENT In 2020, Sierra Club chapters nationwide worked hand-in-hand with local organizations, community leaders, environmental groups, and activists to advance a vision of just and healthy communities for all. In St. James Parish, Louisiana, the Sierra Club is part of a movement started more than 30 years ago by local Black leaders, environmentalists, and union activists to rid their neighborhoods—known as “Cancer Alley”—of toxic air pollution. Together, the coalition won a lawsuit blocking construction of what would have been one of the world’s largest petrochemical plastics manufacturing facilities. In Minneapolis, frontline communities faced the multiple crises of police brutality, systemic racism, COVID, and economic and environmental devastation. In the immediate aftermath of George Floyd’s murder, the Sierra Club’s North Star chapter and Healthy Communities campaign stepped in to provide direct support to local organizing and mutual aid groups. On the West Coast, the Sierra Club partnered with the California Environmental Justice Alliance (CEJA) to ramp up clean energy development in frontline communities. By blocking new fossil fuel investments and prioritizing an equitable transition from fracked gas, the campaign is helping create good, green jobs and cleaner air. Meanwhile, the Outdoors for All campaign worked across the country to ensure safe and equitable access to nature. During COVID, staff and volunteers helped open streets for walking, biking, and rolling; they also supported outdoor equity efforts such as Joy Trip Project/Black in National Parks Week, HBCUs Outside, Outdoor Afro, and Latino Outdoors. Fighting against pollution in "Cancer Alley"—where cancer rates are nearly 50 times the national average. Fighting against pollution in "Cancer Alley"—where cancer rates are nearly 50 times the national average. CLIMATE &amp; CLEAN ENERGY SOLUTIONS ramping up RENEWABLES The island of Puerto Rico will soon surpass current levels of solar power in Texas and solar storage capacity in California. This bright future is the work of Sierra Club’s Puerto Rico chapter, along with a broad, community-based coalition—including Alianza por Energia Renovable Ahora (Renewable Energy Now Coalition) and others—which is leveraging long-term, locally led solutions to drive a just energy transition. On the heels of a major law in January regulating coal ash, the team won big in August when regulators ordered an extreme overhaul of the grid in order to prioritize clean energy. Organizers stopped two new gas facilities, won a commitment to end coal generation by 2027, and are ramping up renewable energy and storage. They also supported local communities that have been hard-hit by climate disasters in holding authorities and utilities accountable as the island builds a clean energy future that is reliable, affordable, and resilient. African American worker installing solar panel on roof Solar power investments are fortifying Puerto Rico’s energy system against climate disasters and other disruptions. partner feature FIGHTING FOR FAIR ACCESS TO CLEAN WATER As COVID quickly spread in early 2020, thousands of Detroiters and others across Michigan faced another crisis: water shutoffs due to nonpayment of unaffordable water bills. Public health officials told residents repeatedly to wash their hands—but they couldn’t. Without running water, they were unable to take the simplest step to protect themselves and their families. As infection rates climbed and the pandemic’s economic toll worsened, the Sierra Club’s Michigan Chapter activated its deep network of volunteers—residents across the state who’d spent years advocating for social justice. They joined forces with the Healthy Communities campaign and a team of partners that included the People’s Water Board Coalition (co-founded by the Sierra Club), Flint Rising, faith-based groups, Water You Waiting For, and Water For All Michigan. The partners worked together closely and in March helped secure a statewide moratorium—an order that restored running water to homes and halted further shutoffs, while providing financial assistance and necessary plumbing repairs. It also forced utilities to make their opaque billing practices more transparent. “Universal access to safe drinking water is a matter of life and death. Eliminating water shutoffs through 2022 is a step in the right direction. In the short-term, Detroit’s leaders are taking the necessary and humane approach to providing drinking water to everyone, regardless of income.” SYLVIA ORDUÑO Organizer with the People’s Water Board Coalition and Michigan Welfare Rights Organization Perhaps most importantly, the coalition exposed the shutoffs as a grave threat to both public health and human rights. The once-in-a-generation pandemic brought to light longtime systemic inequities—a history of redlining, lead pipes, and crumbling infrastructure in Black neighborhoods, and predatory practices by utilities. Though the moratorium on shutoffs expired in early 2021, the Michigan Chapter continues its work with partners towards a permanent statewide ban and the right to safe, affordable water for all. </t>
  </si>
  <si>
    <t>resist</t>
  </si>
  <si>
    <t>In 2020, as Trump’s days in office waned, his administration accelerated its assault on the environment—attempting to push through dangerous fossil fuel projects, remove endangered species protections, destroy forests, and decimate communities with an ill-conceived border wall. Thanks to the fiscal sponsorship and funding support of the Sierra Club Foundation, the Sierra Club was able to fight back at every turn, using legal maneuvers and grassroots organizing to resist unprecedented attacks and successfully defend our air, water, and wildlife. In the process, the Sierra Club further cultivated its partnerships with frontline community groups and built a more powerful and inclusive movement. LANDS, WATER, &amp; WILDLIFE sierra club VS. TRUMP For years, the Sierra Club’s Grand Canyon Chapter and Borderlands Team have partnered with Tribes, grassroots activists, and local groups to protect the fragile lands along the US-Mexico border. When the Trump administration moved to divert billions of dollars from military projects and service members’ pay to fund new border wall construction, the Sierra Club’s Environmental Law Program—together with the ACLU and Southern Border Communities Coalition—filed a lawsuit challenging the diversion. By June, both a district court and the Ninth Circuit Court of Appeals agreed with the challenge, halting construction for numerous wall projects. The decisions couldn’t have come sooner, as bulldozers had already desecrated ancestral Tribal lands—including the Tohono O’odham Nation’s burial and spiritual sites—and destroyed fragile habitat and critical migration corridors for jaguars, bighorn sheep, pronghorn, and other vulnerable species. The Environmental Law Program is working to settle the case in court, while local Sierra Club chapters continue to partner with O’odham activists, Friends of Friendship Park, other conservation organizations, and border communities to protect their rights and safety, as well as desert wildlands and habitat. A border wall protest in Southern Arizona, part of a broad coalition effort to protect wildlife, border communities, and desert lands. LANDS, WATER, &amp; WILDLIFE saving OLD-GROWTH FORESTS In March, the Sierra Club and its partners won a huge legal victory to stop logging and road construction in Alaska’s Tongass National Forest. A Trump administration rollback exempting the Tongass from the Roadless Rule had removed protections for 9.2 million acres—and included a timber sale that would have opened 1.8 million acres on Prince of Wales Island to logging and new roads. The legal team stepped in and successfully blocked the sale, the largest in any national forest in 30 years. More than half of the logging area targeted majestic old-growth trees—many of which are centuries old. Because old-growth forests efficiently absorb carbon dioxide pollution, protecting the Tongass is a key piece of the puzzle when it comes to fighting climate change. The Sierra Club continues its work to reinstate federal protections for millions more acres in the Tongass, which provide clean air, thriving wildlands, and healthy habitat for wildlife.  The Tongass National Forest is both the largest US National Forest and the world’s largest remaining temperate rainforest. LANDS, WATER, &amp; WILDLIFE The Sierra Club has been a leader in protecting grizzly bears and their habitat for decades, and in 2020 helped secure another big win. In July, the Ninth Circuit sided with the Sierra Club, numerous Tribes, and other allies in affirming the District Court’s 2018 decision reinstating Endangered Species Act protections for grizzly bears in the Yellowstone region. The decision protects the bears from trophy hunts in Wyoming, Idaho, and Montana outside the boundaries of Yellowstone and Grand Teton National Parks. There are only about 700 grizzlies in the three-state region, and even with protections they face continued threats, including shrinking habitat, food scarcity due to climate change, and isolation from other grizzly bear populations. The Sierra Club will continue its work to protect connectivity between isolated populations of grizzlies and ensure their full recovery.</t>
  </si>
  <si>
    <t>grants</t>
  </si>
  <si>
    <t>our methods We partner with individual and institutional donors to align financial resources with strategic, measurable outcomes; provide flexible funding for innovation; build capacity in the environmental movement; and create partnerships with a broad spectrum of allied organizations around shared values and goals. As the fiscal sponsor of the charitable programs of the Sierra Club, we provide resources to it and other nonprofit organizations to support scientific, educational, literary, organizing, advocacy, and legal programs that further our goals. BEYOND COAL CAMPAIGN Preventing construction of new coal-fired power plants; retiring existing plants; promoting clean energy alternativess. $29,683,832 CLEAN ENERGY SOLUTIONS Scaling clean, renewable energy solutions in the power and transportation sectors and building widespread public support for a clean energy economy. $11,710,482 OUR WILD AMERICA Bringing together national and local conservation efforts to end mining and drilling of fossil fuels on public lands, secure land protections, connect communities with nearby nature, and protect and restore wild forests. $10,104,376 OUTDOORS FOR ALL Reaching across economic lines, cultures, and communities to engage all Americans — including military and youth — to explore, enjoy, and protect the natural world. $1,888,410 CHAPTER AND GROUP EDUCATION PROGRAM Supporting Sierra Club Chapters and Groups working at the local, state, and regional levels to educate the public about issues relating to protection of the natural and human environment. $6,347,118 NATIONAL EDUCATION PROGRAM Educating the public about issues relating to protection of the natural and human environment. $1,928,842 SIERRA STUDENT COALITION Training and empowering students to achieve tangible social and environmental progress by organizing grassroots campaigns that develop the next generation of environmental leaders. $545,515 HEALTHY COMMUNITIES PROGRAM; ENVIRONMENTAL JUSTICE AND COMMUNITY PARTNERSHIPS Conducting deep coalition work in order to build collaboration with labor and environmental justice communities in support of strong and equitable carbon targets; ensuring communities of color and low-income communities have a voice in decisions that affect their community and bridging the gap between these communities and environmentalists. $2,207,484 ENVIRONMENTAL LAW PROGRAM Providing legal strategy for Sierra Club’s priority campaigns as well as state-level chapters. $2,033,705 DEMOCRACY PROGRAM Advocating for an equitable and participatory democracy system in the United States to ensure that public policy addresses the linkages between climate change and public health, and social, economic, and environmental justice. $258,321 GENDER, EQUITY, AND ENVIRONMENT PROGRAM Protecting the environment and preserving natural resources for future generations by advancing reproductive health and sustainable development initiatives. $771,377 INTERNATIONAL CLIMATE AND ENERGY CAMPAIGN Empowering grassroots activists and organizations in other nations by transferring knowledge and expertise related to coal; reforming international financial institution funding to support clean energy development. $463,221 LIVING ECONOMY PROGRAM Building a stronger movement for a just transition to a clean energy economy; paving the way toward enactment of a Green New Deal and transformation of trade policy. $98,888 SIERRA MAGAZINE Supporting the charitable content of Sierra magazine. $320,964 OTHER PROGRAMS Supporting a variety of environmental programs not otherwise included in categories listed here. $10,015,826 GRANTS TO NON—SIERRA CLUB ORGANIZATIONS: DOMESTIC Supporting partner organizations working to advance clean energy solutions, supporting grassroots wildlife protection efforts. $1,082,795 GRANTS TO NON—SIERRA CLUB ORGANIZATIONS: INTERNATIONAL Supporting partner organizations in other countries that confront coal pollution and climate change, supporting efforts to protect wild tiger habitat, including against fossil fuel infrastructure development. $399,323</t>
  </si>
  <si>
    <t>executive letter</t>
  </si>
  <si>
    <t>2020 was an incredibly challenging year that underscored the urgency of transforming our world to one where both people and nature thrive. At the Sierra Club Foundation, we saw exciting new momentum for this effort. In this year’s annual report, we share inspiring stories of Sierra Club activists, partners, and supporters who led efforts to resist attacks on the environment, renew our commitment to an inclusive and equitable movement, and reimagine a future where all people benefit from a healthy planet. reSIST In its final year in power, the Trump administration rushed to remove protections for wildlife, accelerate dirty fuels projects, and lock in plans to mine and log millions of acres of public lands. Perhaps worst of all, the administration continued to push its disastrous border wall, which has already resulted in the destruction of sacred Indigenous sites and fragile wildlife habitat. Against great odds, the Sierra Club’s lawyers, organizers, chapters, and volunteers were able to resist the Trump administration and stave off the worst of these attacks. reNEW The pandemic, climate disasters, racist violence, and the other crises we faced in 2020 drove home the interconnected nature of our work to protect both people and the planet. The Sierra Club’s lawyers and organizers fought to address the disproportionate burden of air pollution for frontline communities, a factor linked to increased deaths from COVID. Meanwhile, activists demanded an end to life-threatening utility shutoffs in communities of color, a symptom of our country’s widespread energy injustice. From California to Puerto Rico, grassroots activists secured transformative clean energy commitments, and volunteers and staff ensured that more people had access to the healing power of nature. This unprecedented year prompted us to renew our deep commitment to creating a world that is healthy and safe for everyone. reIMAGINE Throughout the upheaval of 2020, we kept our eyes on the future we want: A carbon neutral planet where all people can thrive. Sierra Club activists stopped dirty pipelines, secured coal plant retirements, and accelerated the transition to clean transportation and renewable energy in cities and states around the country. As we look ahead, we’re reimagining a future with clean air and water, thriving lands and wildlife, and healthy, just communities. The problems we face are made by people and can be solved by people—from the ground up. We deeply appreciate your support, and hope the stories in this report will reaffirm your faith in the power of people to chart a brighter future</t>
  </si>
  <si>
    <t>PARTNERING TO FIGHT PIPELINES</t>
  </si>
  <si>
    <t>Experts, insiders, and pundits said it couldn’t be stopped—that the Atlantic Coast Pipeline was inevitable. But in July, after six years of legal battles and community opposition, construction on the 600-mile, $8 billion pipeline was halted. This victory marks an enormous milestone in blocking the expansion of the fracked gas industry—a major driver of climate change—and in elevating the voices of those most impacted by dirty pipelines. The achievement would not have been possible without the citizen leadership of Tribes and Black activists along the pipeline route, especially the Lumbee Tribe of North Carolina and residents of Union Hill, Virginia—a historically Black community that was founded by freed slaves after the Civil War. Local Sierra Club organizers joined these activist leaders, along with a broad coalition of farmers, landowners, faith-based groups, students, and others to show the project’s stakeholders and investors that pipelines had no place in their communities or on a warming planet. This unrelenting pressure, along with ballooning costs and numerous filings by the Sierra Club’s Environmental Law Program, ultimately tanked the project. In addition to the win on the ground, this allied movement managed to shift the larger narrative around pipelines and other fossil fuel projects. They made it clear that racial injustice is deeply intertwined with environmental destruction—and that to solve either, we must fight both.</t>
  </si>
  <si>
    <t>recommit</t>
  </si>
  <si>
    <t>reCOMMIT: THE FOUNDATION FOR A HEALTHY PLANET our goals solve the climate crisis primarily through a successful transition to a resource-efficient, clean energy economy that better serves people and nature. secure protections for public lands and waters, promote healthy ecosystems and communities, and fight for clean air and water. expand opportunities for more people to explore, enjoy, and protect the planet by supporting programs and policies that reach across economic, cultural, and community lines to get people outdoors. build an equitable and inclusive environmental movement that reflects and represents today’s American public and prioritizes important connections between environmental health and social justice. jemez principles The Sierra Club Foundation uses the Jemez Principles to guide its work. The principles were created during an environmental justice summit in 1996, with the goal of helping mainstream environmental organizations to be more just and equitable. BE INCLUSIVE EMPHASIS ON BOTTOM-UP ORGANIZING LET PEOPLE SPEAK FOR THEMSELVES WORK TOGETHER IN SOLIDARITY AND MUTUALITY BUILD JUST RELATIONSHIPS AMONG OURSELVES COMMITMENT TO SELF-TRANSFORMATION</t>
  </si>
  <si>
    <t>building a stronger, more inclusive movement</t>
  </si>
  <si>
    <t>2019 annual report powering our future</t>
  </si>
  <si>
    <t xml:space="preserve"> Movement building is key to advancing the goals and values of the Sierra Club Foundation. It lies at the core of all of the work that the Foundation supports—from promoting clean energy to getting kids outdoors. In order to advance our vision for the world, we need to build a broad and inclusive network. That means welcoming brand-new activists who want to stop dangerous pipelines or defend laws like the Endangered Species Act. It also means partnering with Tribes, young people, labor unions, and frontline communities, who make campaigns smarter, stronger, and more ambitious. Low-income communities and people of color are already on the frontlines of the fight for a healthy future. Polluting industries have been pushing them to the brink for years—invading their land, poisoning their water, and endangering their children. Before we can create lasting change, we need to repair this damage. The Sierra Club Foundation actively looks for opportunities to support these communities and incorporate their experiences and wisdom into our work. 3.8 million Sierra Club members and supporters took action 24 Sierra Student Coalition leaders organized climate protests 75 organizations signed on to advance a just and equitable climate platform joining forces with frontline communities The Sierra Club’s Healthy Communities Program works closely with people on the frontlines of pollution and climate change. In Puerto Rico, local Sierra Club activists organized residents in low-income areas to demand a transition from coal to solar power. In Louisiana, the Sierra Club fought for access and transparency as the New Orleans City Council considered a proposal for a polluting gas plant, and partnered with Communities Against Death Alley (CADA), an African American-led group fighting petrochemical pollution along the Mississippi River. In Chicago, staff worked closely with neighborhood groups to shape cutting-edge clean energy policy. In Detroit, organizers fought to bring air-filtration systems to people breathing pollution from the Marathon refinery. In July, the Sierra Club joined 75 other environmental groups in committing to advance a just and equitable climate platform that prioritizes the health and well-being of frontline communities. ORGANIZING PARTNERING partnering with young climate activists As young people lead the fight for climate action, we are learning from them and elevating their voices. In Utah, the local Sierra Club chapter provided training and partnership to UYES (Utah Youth Environmental Solutions)—a group of high school and college students—as they led the effort to secure clean energy commitments from school districts, advocated against drilling in national monuments, and joined Fridays for Future in weekly climate strikes. In Illinois, young climate activists played a critical role in securing a historic commitment to a just, clean energy transition. The Sierra Club Foundation and the Sierra Club have supported climate strikers and emerging youth leaders across the country as they call for a clean energy economy. COLLABORATING teaming up with tribes The Sierra Club Foundation and the Sierra Club have worked hand-in-hand with Tribes in a number of regions, from the Standing Rock Sioux, who are leading the fight to shut down the dangerous Dakota Access Pipeline on their homeland, to the Gwich’in in Alaska, who are protecting the Arctic Refuge. Sierra Club organizers joined Indigenous leaders throughout the Southwest in defending their ancestral lands, including the Ruby Mountains, Chaco Canyon, Bears Ears National Monument, and Grand Staircase-Escalante National Monument. Sierra Club campaigns are partnering with the Northern Cheyenne and Crow nations as they transition from coal to clean energy economies, and are working with several Northwest Tribes, including the Lummi Nation, to fight coal export terminals</t>
  </si>
  <si>
    <t>our methods We partner with individual and institutional donors to align financial resources with strategic, measurable outcomes; provide flexible funding for innovation; build capacity in the environmental movement; and create partnerships with a broad spectrum of allied organizations around shared values and goals. As the fiscal sponsor of the charitable programs of the Sierra Club, we provide resources to it and other nonprofit organizations to support scientific, educational, literary, organizing, advocacy, and legal programs that further our goals.  in 2019 we awarded grants totalling $79,693,272 Beyond Coal Campaign Preventing construction of new coal-fired power plants, retiring existing plants, promoting clean energy alternatives. $30,635,748 Clean Energy Solutions Scaling clean, renewable energy solutions in the power and transportation sectors and building widespread public support for a clean energy economy. $12,207,171 Our Wild America Bringing together national and local conservation efforts to end mining and drilling of fossil fuels on public lands, secure land protections, connect communities with nearby nature, and protect and restore wild forests. $8,812,147 Outdoors for All Reaching across economic lines, cultures, and communities to engage all Americans—including veterans and youth—to explore, enjoy, and protect the natural world. $2,074,268 Chapter and Group Education Program Supporting Sierra Club Chapters and Groups working at the local, state, and regional levels to educate the public about issues relating to protection of the natural and human environment. $5,996,360 National Education Program Educating the public about issues relating to protection of the natural and human environment. $1,450,003 Sierra Student Coalition Training and empowering students to achieve tangible social and environmental progress by organizing grassroots campaigns that develop the next generation of environmental leaders. $583,239 Environmental Justice and Community Partnerships; Labor Program Ensuring communities of color and low-income communities have a voice in decisions that affect their community and bridging the gap between these communities and environmentalists; ensuring that the clean energy economy supports the health and livelihoods of working families. $2,299,377 Environmental Law Program Providing legal strategy for Sierra Club’s priority campaigns as well as state—level chapters. $2,408,512 Democracy Program Advocating for an equitable and participatory democracy system in the United States to ensure that public policy addresses the linkages between climate change and public health, and social, economic, and environmental justice. $401,037 Gender, Equity, and Environment Program Protecting the environment and preserving natural resources for future generations by advancing reproductive health and sustainable development initiatives. $1,111,729 International Climate and Energy Campaign Empowering grassroots activists and organizations in other nations by transferring knowledge and expertise related to coal; reforming international financial institution funding to support clean energy development. $431,660 Living Economy Program Building a stronger movement for a just transition to a clean energy economy; paving the way toward enactment of a Green New Deal and transformation of trade policy. $552,022 Sierra magazine Supporting the charitable content of Sierra magazine. $1,315,129 Other Programs Supporting a variety of environmental programs not otherwise included in categories listed here. $8,770,127 Grants to Non—Sierra Club Organizations: Domestic Supporting partner organizations working to advance clean energy solutions, supporting grassroots wildlife protection efforts. $639,360 Grants to Non—Sierra Club Organizations: International Supporting partner organizations in other countries that confront coal pollution and climate change, supporting efforts to protect wild tiger habitat, including against fossil fuel infrastructure development. $5,383</t>
  </si>
  <si>
    <t>LAND, WATER, &amp; WILDLIFE defending america’s land, water, &amp; wildlife</t>
  </si>
  <si>
    <t>Faced with unprecedented attacks from the Trump administration, the Sierra Club has steadfastly defended wildlife and wild places, and has managed to gain ground on several fronts. The campaign partnership between the Sierra Club Foundation, the Sierra Club, and Alaska’s Gwich’in Nation paid off in a big way in the fall, when, after months of pressure from activists, Goldman Sachs announced that it would not finance drilling in the Arctic National Wildlife Refuge. A cascade of wins followed as more than a dozen leading global banks made similar commitments. 1.3 million people mobilized to defend land, water, and wildlife 13 global banks commit to no Arctic drilling 20,000 public comments opposing drilling near national monuments 80,000 people defend the Endangered Species Act partnering with tribes In addition to the work of the Sierra Club Foundation and the Sierra Club with the Gwich’in in Alaska, Sierra Club staff and volunteers partnered closely with Tribes throughout the Southwest to defend irreplaceable public lands. In Nevada they teamed up with the Te-Moak Tribe to block an oil lease sale near the Ruby Mountains. In New Mexico, they worked hand-in-hand with Diné and Pueblo Tribal leaders to secure a temporary halt to drilling near Chaco Canyon. In Utah, they joined five Tribes in continuing to protect Bears Ears and Grand Staircase-Escalante National Monuments from mining and drilling; they have ongoing lawsuits on both fronts. COLLABORATING “Climate crisis is no longer an existential threat, it’s a growing reality across our only home. As more awaken, the need to diversify our strategies to combat the polluters is a matter of survival. We need Indigenous wisdom, impacted and frontline communities, climate science, and the power of people standing united to give our grandchildren a chance at a better world.” Tara Houska, Couchiching First Nation, Anishinaabe, and Founder, Ginew Collective ORGANIZING stopping dirty pipelines The Sierra Club managed to block several fracked gas pipeline projects that were widely considered unstoppable, including the Mountain Valley Pipeline and the Atlantic Coast Pipeline (ACP), which would cut across the Southeast. Grassroots organizers, local chapters, and Tribal partners mobilized opposition to the projects, while the legal team filed a number of challenges, including a case against the ACP that made its way to the Supreme Court in early 2020. The Sierra Club continues to fight pipelines in a number of other communities—from Enbridge Line 3 to the Dakota Access Pipeline and Keystone XL. TARA HOUSKA PROGRESS protecting wildlife When the oil company SAExploration threatened to destroy polar bear dens with seismic testing, the Sierra Club’s Environmental Law Program (a core program sponsored and supported by the Sierra Club Foundation) stepped in, providing expert testimony that kept cubs safe for the winter. The team successfully blocked seismic testing and oil and gas leasing in the Arctic Refuge in 2019—something many thought couldn’t be done. Sierra Club activists around the country also fought to defend the Endangered Species Act, and in Montana, the local chapter helped keep Yellowstone’s grizzly bears protected under the law.</t>
  </si>
  <si>
    <t>climate and clean energy solutions.</t>
  </si>
  <si>
    <t>tackling the climate crisis 2019 was a big year for clean energy. Despite rollbacks and resistance from the federal government, the Sierra Club’s state and local efforts helped shift the trajectory on climate change. US carbon emissions fell this past year thanks to shrinking coal use, spurred in large part by the work of the Sierra Club’s Beyond Coal Campaign (fiscally sponsored by the Sierra Club Foundation) over the past decade. In April, for the first time ever, our country generated more power from renewable energy than from coal. These shifts were made possible by the hard work of the Sierra Club’s local chapters, organizers, volunteers, partners, and allies, with sponsorship and funding support from the Sierra Club Foundation. As our reliance on coal nears an end, we are working to make sure it’s replaced by clean, renewable energy rather than fracked gas, one of the most dangerous drivers of climate change. We are fighting new facilities for gas extraction, processing, and export, as well as working to shrink demand on the consumer side. ORGANIZING supercharging clean energy The Sierra Club worked utility by utility, city by city, and state by state to secure commitments to completely eliminate carbon from the electric, transportation, and building sectors by 2050. Thanks to grassroots organizing and coalition-building by the Ready for 100 campaign, today nearly one in three Americans lives in a state or community that has committed to transitioning to 100 percent clean energy. POLICY stopping fracked gas in its tracks In 2019, engagement in areas most threatened by fracked gas extraction, including Appalachia and the Southwest’s Permian Basin, deepened. In Washington State, the Sierra Club built grassroots opposition to two proposed gas facilities. In LA, campaigners worked with a diverse coalition to stop three proposed gas plants, redirecting their funding to clean energy projects. All over the country, staff and volunteers won new policies to replace polluting gas furnaces, water heaters, and stoves with modern electric appliances. Now, 23 cities and counting require clean all-electric construction for new buildings. IMPACT ending coal pollution By the end of 2019, the Sierra Club’s Beyond Coal campaign had helped secure commitments to retire a total of 299 coal plants—more than half the nation’s entire fleet. This year also brought two of our three biggest plant retirements to date—in Pennsylvania and Arizona—and our three largest coal units ever proposed for retirement, in Indiana, Kentucky, and Tennessee. PROGRESS cleaning up transportation The Sierra Club joined a number of states to file legal challenges against the Trump administration’s efforts to stall clean car and clean air regulations. The transportation team released a report exposing the auto industry for stifling sales of electric vehicles and launched a campaign to get ride-sharing companies Uber and Lyft to clean up emissions. Meanwhile, the number of electric buses doubled, and the LA Unified School District became the first in the nation to commit to completely electrifying its bus fleet by 2040.</t>
  </si>
  <si>
    <t>investments that power our future</t>
  </si>
  <si>
    <t xml:space="preserve"> “It’s troubling that the largest banks in the United States are actually increasing their financing of oil, gas, and coal projects every year. As a shareholder, I am proud to have represented the Sierra Club Foundation at the Chase Bank shareholder meeting to push its CEO to stop funding fossil fuel projects.” Jessica Sarowitz Sierra Club Foundation Board Member Over the past decade, the Sierra Club Foundation has steadily aligned our investments with our mission. Today, our investment portfolio is fossil-fuel free. We started by screening out planet-destroying companies and divesting from fossil fuels, then applied positive screens to concentrate investments with companies that met environmental, social, and governance (ESG) criteria. Our ESG investing proved we could moderate risk while maximizing financial returns and providing the resources needed to meet our objectives. Then we took it a step further and began actively investing in climate solutions. This strategy of impact investing not only advances our charitable mission, it provides financial stability as we move toward a future in which the value of fossil fuel assets will likely take a rapid dive. Our evolution continues. In 2018 we established a High Impact Investment Fund, which considers first how an investment advances our mission’s programmatic impact, then how it affects our bottom line. One of the fund’s first initiatives was a recoverable grant to provide early stage catalytic capital to support the Standing Rock Sioux Tribe in developing a utility-scale wind farm. We also continue to hold limited shares of stock in fossil fuel companies and banks in order to keep a seat at the table. Our shareholder advocacy played an important role over the past year as we worked with coalition partners to successfully pressure banks to divest from Arctic drilling and coal projects. bringing clean energy and opportunity to hard-hit communities As part of our high-impact investing strategy, in 2019, the Sierra Club Foundation invested $250,000 in Sunwealth, a Massachusetts-based company that finances clean, renewable energy with the goal of generating strong returns for investors and building wealth and opportunity in communities that typically do not have access to affordable, clean, renewable energy. Our investment supports small-scale solar installations serving nonprofits, schools, houses-of-worship, commercial buildings, municipalities, multifamily/multiunit housing developments, and low- and moderate-income homeowners. Our investment in Sunwealth’s Solar Bond Fund will generate a return of five percent annual interest over the five-year term of the loan. As our work on climate change becomes more urgent, we continue to look for opportunities to maximize the impact of our investments, particularly in ways that benefit the highest energy-burdened communities in the US</t>
  </si>
  <si>
    <t>we’re all in this together</t>
  </si>
  <si>
    <t xml:space="preserve"> As we write this, we are experiencing unprecedented upheaval brought on by the COVID-19 pandemic, a global uprising against systemic racism, and a climate crisis that continues to intensify. In the midst of this upheaval, a few truths have become clear: Justice, equity, and inclusion are prerequisites to solving the crises we face. Now, more than ever before, we are seeing how environmental destruction and injustice are inextricably linked. To succeed in protecting the planet, we must create a stronger, more inclusive movement and work in solidarity with the communities on the frontlines of pollution and injustice; we need their voices and leadership in order to win. We must remain vigilant. The Trump administration is taking advantage of the pandemic to bail out polluters and suspend environmental laws. We must keep fighting stealth rollbacks and attacks on our health and safety. We must confront systemic racism as the main barrier to social justice and a healthy democracy. Science saves lives. The purging of scientists and funding cuts for research and preparedness have exacerbated our public health and climate crises, leaving us unable to respond decisively. The health of nature and people is inseparable. In these difficult days, the natural world offers solace, and we are reminded that access to nature is a human right. We must ensure that all people, no matter where they live, can experience the healing power of nature. An economy that destroys the planet will destroy us all. We must increase activism and investments to accelerate the shift to a restorative, clean energy economy that addresses the disproportionate effects of poverty and pollution on communities of color and puts the health of all living beings at its center. In these tumultuous times, incredible leadership and collective action are emerging all across the country. Our annual report celebrates the power and promise of this kind of distributed leadership. We will need more of it in the days and years to come, as we work to build a just, healthy, and equitable future for all people. All of our work is possible because of the time and money you contribute. Every donation reminds us that our supporters are stubbornly hopeful, even in the face of a daily onslaught of troubling news. Thank you for entrusting us with your dreams.</t>
  </si>
  <si>
    <t>access to nature is a human right</t>
  </si>
  <si>
    <t>A 21st-century environmental movement depends on getting more people unplugged and outside. Nature and the opportunity to play outdoors should not be a luxury that’s accessible only to a privileged few. Our support for the Sierra Club’s Outdoors for All program allows it to reach across racial, ethnic, and economic barriers to ensure that all people have access to nature, opportunities to connect with each other, and a voice in our shared conservation future. 900 outings 11,000 youth outside 15,000 veterans and military family members outdoors MILITARY military families healing through nature After leaving the Army four years ago, New York City resident Charmaine Tillet suffered from post-traumatic stress disorder. It was a struggle just to get out the door of her apartment. Then she joined a Sierra Club group for veterans who are also single mothers. The group, run by Sierra Club Military Outdoors, uses adventure therapy—hiking and rock climbing—to help veterans transition back to civilian life and become champions for environmental conservation. YOUTH cultivating new environmental champions For more than a decade, Detroit’s only campground, Scout Hollow, was overgrown with weeds and closed to the public. Then the Sierra Club stepped in to reopen the campground and ensure that young people around the city would be able to visit it. In the three years since, more than 1,000 Detroit youth have visited Scout Hollow, many of them immersing themselves in nature for the first time ever. “The female veterans outing group has made a world of difference for me. Saying ‘yes’ to new experiences with new people has brought me to a place I never thought I’d reach. I feel more open and safer than I’ve been in forever. Trust is a biggie for me, yet it’s becoming easier with my Sierra Club family.” Charmaine Tillet US Army veteran and Sierra Club Military Outdoors participant “It was a 180 for me to go from midtown Detroit to a place that has no buildings, no streetlights, and no distractions, other than trees rustling and insect noises. It hit me that this isn’t an infinite resource. It’s very finite. If somebody doesn’t take care of the environment, it’s going to be destroyed.” Michael Johnson, Age 17 Detroit Outdoors participan</t>
  </si>
  <si>
    <t>fighting to protect fragile borderlands</t>
  </si>
  <si>
    <t>“Construction of this border wall is a direct affront to the values I was sworn to uphold when I joined the Army. People living along the border have a right to the same protections many other Americans take for granted, like the Clean Water Act and the Endangered Species Act.” Karla Terry Sierra Club Borderlands Team Volunteer Co-Chair and former US Army veteran The Sierra Club has worked for more than a decade to protect America’s borderlands and their wildlife. Early in 2019, the Environmental Law Program—together with the Southern Border Communities Coalition and the ACLU—sued to stop more than 200 miles of new wall construction. The Law Program worked hand-in-hand with local Sierra Club chapters and Borderlands Team activists to identify Sierra Club members who were directly affected by new wall construction and help them raise their voices in federal court. The team won a preliminary halt to construction, but shortly after, the Supreme Court issued a stay allowing work to move forward until the case is decided. As a result, fragile desert habitat is being bulldozed, sacred springs drained, and Indigenous artifacts and burial sites lost. The Sierra Club’s Environmental Law Program continues to challenge the border wall in court, while local activists raise public awareness through film screenings, photography exhibits, media events, and community protests. military members protest border wall 140 news stories In March, members of Sierra Club Military Outdoors and Indivisible Tohono came together to support the National Butterfly Center in Mission, Texas, which is threatened by border wall construction. Indigenous activists, veterans, and former service members camped out together at the site, capturing national attention and raising awareness about the environmental destruction created by failed US border policy</t>
  </si>
  <si>
    <t>coalition wins just and clean energy transition for chicago</t>
  </si>
  <si>
    <t xml:space="preserve">What I want most is an economy that puts the life of people at its center. The Puerto Rican government is not going in the right direction. But in our community, it’s happening. We have a plan. We’re doing it. That’s grassroots power.” Hernaliz Vazquez Torres Sierra Student Coalition Hernaliz Vazquez Torres grew up in the shadow of a coal ash pit in Puerto Rico. She saw her friends struggle with asthma, but it wasn’t until she was 12 that she began to link the health problems in her community to the coal ash that was poisoning the island’s air and water. Once she made the connection, her life as an activist began. Hernaliz plugged into the local Sierra Club chapter, and in 2016, she attended the Sierra Student Coalition’s summer camp in Puerto Rico, where she trained in advocacy, fundraising, and movement-building. She used those skills this past year to organize 16 youth climate strikes in Puerto Rico. The young people who joined the strikes are not just hearing about climate change, they’re living it. They’ve watched their coastlines disappear and have suffered through drought, heat waves, and spikes in dengue fever. When Hurricane Maria struck in 2017, they lost friends and family members. They also lost power when centralized coal plants went dark, making survival more difficult. Activists earned a major victory when Puerto Rico committed to stop importing coal for power by 2020. But now the government is pushing to replace coal with liquefied natural gas—which would only perpetuate the island’s problems. Hernaliz and other youth are fighting to instead transition to distributed solar, which would increase Puerto Ricans’ self-sufficiency in the face of storms. </t>
  </si>
  <si>
    <t>climate activist leads the way</t>
  </si>
  <si>
    <t xml:space="preserve"> “What I want most is an economy that puts the life of people at its center. The Puerto Rican government is not going in the right direction. But in our community, it’s happening. We have a plan. We’re doing it. That’s grassroots power.” Hernaliz Vazquez Torres Sierra Student Coalition Hernaliz Vazquez Torres grew up in the shadow of a coal ash pit in Puerto Rico. She saw her friends struggle with asthma, but it wasn’t until she was 12 that she began to link the health problems in her community to the coal ash that was poisoning the island’s air and water. Once she made the connection, her life as an activist began. Hernaliz plugged into the local Sierra Club chapter, and in 2016, she attended the Sierra Student Coalition’s summer camp in Puerto Rico, where she trained in advocacy, fundraising, and movement-building. She used those skills this past year to organize 16 youth climate strikes in Puerto Rico. The young people who joined the strikes are not just hearing about climate change, they’re living it. They’ve watched their coastlines disappear and have suffered through drought, heat waves, and spikes in dengue fever. When Hurricane Maria struck in 2017, they lost friends and family members. They also lost power when centralized coal plants went dark, making survival more difficult. Activists earned a major victory when Puerto Rico committed to stop importing coal for power by 2020. But now the government is pushing to replace coal with liquefied natural gas—which would only perpetuate the island’s problems. Hernaliz and other youth are fighting to instead transition to distributed solar, which would increase Puerto Ricans’ self-sufficiency in the face of storms. </t>
  </si>
  <si>
    <t xml:space="preserve"> “This campaign is not just about how we power our city, it’s about who has power in our city. We want to make sure that each neighborhood has a chance to determine what its future looks like. What’s beautiful is when people have the opportunity to say ‘We know our city’ and have a voice in shaping its path forward.” Kyra Woods Sierra Club Illinois Chapter Organizer In 2019, Chicago became the largest city in the US to commit to 100 percent clean energy by 2035. In order to get there, the Sierra Club’s Illinois Chapter formed the Ready for 100 Chicago Collective, a remarkably diverse coalition that includes labor unions, youth groups, faith-based organizations, and environmental justice partners. Together, they got the city to agree to develop a clean energy plan that benefits communities of color and economically disadvantaged neighborhoods. Their ambitious plan will not only move the city to power all of its buildings with clean electricity by 2035 and electrify all 2,000 of its buses by 2040, it will ensure that clean energy initiatives create family-sustaining jobs and opportunities for people on the frontlines of pollution and inequality. The plan will spur community solar projects and inclusive financing programs that give low-income residents access to clean energy, and city contractors will recruit workers from disadvantaged neighborhoods. Chicago, which has historically ranked as one of the most polluted and segregated cities in the US, is now modeling what a just and equitable clean energy future can look like</t>
  </si>
  <si>
    <t>summary</t>
  </si>
  <si>
    <t>We have 10 years left to transition to a clean energy economy and avoid the worst impacts of the climate crisis. To get there, we will need to fundamentally shift our power systems—both the way we generate electricity to turn on the lights, and the way we generate momentum to make sweeping change. The climate movement can’t limit its response to what a team of paid, centralized staff can accomplish; we will only win if thousands of new leaders emerge, organize their neighbors, and raise their voices. The Sierra Club Foundation is meeting that challenge. We’re supporting Sierra Club chapters around the country as they win clean energy commitments in their cities and states. We’re backing local volunteers as they defend wildlife and public lands. We’re partnering with Tribes and leaders from frontline neighborhoods as they organize to stop dirty fuels projects in their communities. We’re investing in a new generation of young activists who are bringing passion and unyielding focus to the fight against climate change. We’re supporting national Sierra Club campaigns as they work to move our country beyond coal and fossil fuels. As we enter the most consequential decade in history, our ability to cultivate new leaders, form diverse coalitions, and nurture grassroots efforts will determine whether we win or lose. This year’s annual report celebrates the people who wake up every day to create a more just, healthy future for all of us</t>
  </si>
  <si>
    <t>MOVEMENT</t>
  </si>
  <si>
    <t>2018 annual report further faster</t>
  </si>
  <si>
    <t xml:space="preserve"> ​ The Sierra Club Foundation is working to support a new environmental movement: one that recognizes that all people deserve a healthy planet as well as equal protection under the law, educational and economic opportunity, a voice in our democracy, and the right to live free of discrimination and violence. The Foundation provided seed funding to the Sunrise Movement Education Fund to elevate climate change as an urgent priority and to expose the corrupting influence of the fossil fuel industry on our democracy. The Foundation also provided grant support to the 100% NGO Network to organize a national solutions tour in collaboration with Sierra Club’s Ready for 100 Campaign to showcase frontline community leaders who are creating quality jobs and affordable housing as they advance a 100 percent clean energy vision in their neighborhoods. While the past year brought unprecedented challenges, we also built unprecedented people power. With communities and lands increasingly under attack, people across the country united to successfully resist the Trump administration’s worst attempts to undermine and dismantle environmental and social progress. The cumulative impact of extraordinary local wins rooted in the strength of our movement propelled us forward, faster. When Trump’s Bureau of Ocean Energy Management announced plans to open the Atlantic and Arctic oceans to oil drilling, Sierra Club activists and allies turned out in record numbers to protect coastlines, towns, and beaches. Our shareholder activism complemented this federal advocacy by directly pressuring banks to stop funding fossil fuel projects due to serious financial risks and human rights violations. In our respective organizational roles and utilizing our unique institutional capacities, the Sierra Club Foundation and the Sierra Club are forging strong, meaningful partnerships with new and existing allies to reduce pollution, ensure that the clean energy economy benefits those most impacted by injustices, and provide pathways to good jobs for those currently reliant on polluting and extractive industries. ​ THREAT: CORRUPTION OF DEMOCRACY The federal policy landscape changed significantly after the 2018 midterms brought in a new wave of pro-conservation elected officials, who are already setting to work on bold new initiatives to combat climate change and protect public lands. In 2018, Sierra Club’s Democracy Program, fiscally sponsored by the Sierra Club Foundation, worked in partnership with a nonpartisan array of organizations in 22 states to advance voting rights and curb the influence of money in politics. DEMOCRACY PROTECTIONS STRATEGIC PARTNERSHIPS Transformative partnerships are integral to building an inclusive movement. The Sierra Club worked with communities across the Midwest and South to fight industrial pollution and ensure that low-income neighborhoods and communities of color also benefit from a transition to a clean energy economy. We also supported clean energy job training programs, including a union training center in the African American community of North Minneapolis, to provide pathways to family-sustaining careers. ​ PEOPLE POWERED ACTIVISM The Sierra Club led organizing efforts against the Trump administration’s proposed repeal of the Clean Power Plan, driving turnout at listening sessions across the country and submitting more than 56,000 public comments opposing the highly polluting replacement plan. Sierra Club members and supporters, along with advocacy by the Sierra Club Foundation among its peer philanthropic and investor institutions, called directly on financial institutions to stop funding dirty fuel projects. After the new offshore drilling proposal was released, the Sierra Club and allies organized massive turnout at hearings up and down the U.S. coasts. More than 500 people came to the hearing in North Carolina, the largest turnout ever seen by officials on the East Coast, despite the five-hour drive inland for many coastal residents</t>
  </si>
  <si>
    <t>conservation</t>
  </si>
  <si>
    <t xml:space="preserve">Climate change is wreaking havoc on wildlife and habitat at such a rapid pace that, without decisive action, we could lose countless species and extensive ecosystems forever. Compounding this threat is a rigorously anti-environment federal administration laser-focused on selling out the public good for the sake of private profit, leaving lands, wildlife, and communities even more vulnerable. In light of this mounting urgency, with support from the Sierra Club Foundation, the Sierra Club used its full scope of tactics and relied on strong relationships to push back, serving as a critical voice in conservation efforts across the country. The Foundation engaged as a shareholder to hold banks and investors accountable for financing fossil fuel projects, stopping the opening of pristine places, such as the National Arctic Wildlife Refuge, to oil and gas development. Comprehensive legal campaigns exposed rampant corruption and scandal in both the Environmental Protection Agency (EPA) and Department of the Interior (DOI), forcing the resignations of Secretaries Pruitt and Zinke. Because of this intense scrutiny and the resulting lack of leadership or direction, the Sierra Club and allies prevented many of the administration’s worst attacks on public lands and public health. We successfully saved protections for grizzly bears after their endangered species status was unjustifiably and egregiously removed, and we have led similar campaigns to protect wildlife, ranging from panthers to polar bears. While the Sierra Club pushed federal agencies to enforce environmental protections, it also prevented polluting industries from destroying habitat and exacerbating climate change. 2018 marked the tenth year that the Keystone XL pipeline remained unfinished, despite the Trump administration’s promise to revive the project. The Mountain Valley and Atlantic Coast gas pipelines are both indefinitely delayed as a result of our legal challenges and growing public opposition, adding billions of dollars to the cost of these already expensive projects and creating doubt about their long-term viability. ​ THREAT: EXTENSIVE ECOSYSTEM DESTRUCTION A smart combination of organizing, legal, and communications savvy resulted in a big win: Endangered Species Act protections were reinstated for the Greater Yellowstone grizzly bear population. The Sierra Club led litigation against the attempted removal and has long been a leader in organizing public opposition to trophy hunting of grizzly bears on the doorstep of Yellowstone and Grand Teton National Parks. ENDANGERED SPECIES ACT PRUITT AND ZINKE BOOTED The Sierra Club’s award-winning Freedom of Information Act investigation exposed flagrant corruption within federal agencies and ultimately forced the resignation of Scott Pruitt as head of EPA and Ryan Zinke as Interior Secretary, greatly slowing and complicating Trump’s deregulatory agenda. ​ DELAYING PIPELINES The Sierra Club has helped stop or delay nearly $30 billion in dirty fuel infrastructure projects, including the Keystone XL, Mountain Valley, and Atlantic Coast pipelines. These construction delays created financial uncertainty that, combined with unrelenting legal pressure, will prevent these polluting pipelines from ever being built. ​ ENVIRONMENTAL SAFEGUARDS Through intense legal and organizing pressure, the Sierra Club compelled the EPA to continue implementation of critical environmental safeguards, including rules to improve safety at chemical plants. We fought back attempts to weaken coal ash and smog protections and harnessed public outcry to bring national attention to the repeal of the Clean Power Plan. </t>
  </si>
  <si>
    <t>OUR METHODS We partner with individual and institutional donors to align financial resources with strategic, measurable outcomes; provide flexible funding for innovation; build capacity in the environmental movement; and create partnerships with a broad spectrum of allied organizations around shared values and goals. As the fiscal sponsor of the charitable programs of the Sierra Club, we provide resources to it and other nonprofit organizations to support scientific, educational, literary, organizing, advocacy, and legal programs that further our goals. BEYOND COAL CAMPAIGN Preventing construction of new coal-­fired power plants; retiring existing plants; promoting clean energy alternatives. $22,339,306 CLEAN ENERGY SOLUTIONS Scaling clean, renewable energy solutions in the power and transportation sectors and building widespread public support for a clean energy economy. $15,936,788 OUR WILD AMERICA Bringing together national and local conservation efforts to end mining and drilling of fossil fuels on public lands, secure land protections, connect communities with nearby nature, and protect and restore wild forests. $9,994,412 SIERRA CLUB OUTDOORS Reaching across economic lines, cultures, and communities to engage all Americans—including military and youth—to explore, enjoy, and protect the natural world. $2,193,624 CHAPTER AND GROUP EDUCATION PROGRAM Supporting Sierra Club chapters and groups working at the local, state, and regional levels to educate the public about issues relating to protection of the natural and human environment. $6,172,313 NATIONAL EDUCATION PROGRAM Educating the public about issues relating to protection of the natural and human environment. $273,142 SIERRA STUDENT COALITION Training and empowering students to achieve tangible social and environmental progress by organizing grassroots campaigns that develop the next generation of environmental leaders. $659,805 ENVIRONMENTAL JUSTICE AND COMMUNITY PARTNERSHIPS; LABOR PROGRAM Ensuring communities of color and low-income communities have a voice in decisions that affect their community and bridging the gap between these communities and environmentalists; ensuring that the clean energy economy supports the health and livelihoods of working families. $689,916 ENVIRONMENTAL LAW PROGRAM Providing legal strategy for the Sierra Club’s priority campaigns as well as state—level chapters. $2,255,802 DEMOCRACY PROGRAM Advocating for an equitable and participatory democracy system in the United States to ensure that public policy addresses the linkages between climate change and public health and between social, economic, and environmental justice. $156,250 GENDER, EQUITY, AND ENVIRONMENT PROGRAM Protecting the environment and preserving natural resources for future generations by advancing reproductive health and sustainable development initiatives. $1,147,992 INTERNATIONAL CLIMATE AND ENERGY CAMPAIGN Empowering grassroots activists and organizations in other nations by transferring knowledge and expertise related to coal; reforming international financial institution funding to support clean energy development. $859,542 LIVING ECONOMY PROGRAM To build a stronger movement for a just transition to a clean energy economy, paving the way toward enactment of a Green New Deal and transformation of trade policy. $387,759 SIERRA MAGAZINE Supporting the charitable content of Sierra magazine. $1,246,201 OTHER PROGRAMS Supporting a variety of environmental programs not otherwise included in categories listed here. $7,524,940 GRANTS TO NON—SIERRA CLUB ORGANIZATIONS: DOMESTIC Supporting partner organizations working to advance clean energy solutions; supporting grassroots wildlife protection efforts. $1,547,000 GRANTS TO NON—SIERRA CLUB ORGANIZATIONS: INTERNATIONAL Supporting partner organizations in other countries that confront coal pollution and climate change; supporting efforts to protect wild tiger habitat, including against fossil fuel infrastructure development. $66,047</t>
  </si>
  <si>
    <t>CLIMATE &amp; CLEAN ENERGY SOLUTIONS</t>
  </si>
  <si>
    <t xml:space="preserve">The devastation stemming from the climate crisis— unprecedented massive wildfires, hurricanes, flooding, and deep freezes—wreaked havoc and claimed thousands of lives in 2018. The impacts of climate change on public health, the economy, and the ecosystems that sustain us cannot be ignored. While the impacts are often most significant for low-income communities and communities of color that already face economic and health inequities, we are all affected by a warming planet. The Intergovernmental Panel on Climate Change released data in 2018 showing we have only 12 years to stop the worst climate impacts, and the dire consequences of inaction are clear. However, in the face of this immense challenge, our work is propelling us forward. In 2018, the Sierra Club successfully retired over 280 coal plants—more than half of the plants that existed when the campaign began less than ten years ago. We also secured 100 percent clean energy commitments from more than 100 cities and two states, including California—the world’s fifth largest economy. And, while we still have a ways to go in reducing emissions from the transportation sector, electric vehicle wins in 2018 provide a strong foundation to build on in 2019 and beyond. With an emphasis on community-centered organizing, progress by the Sierra Club and its partners and allies is not only transforming how our country is powered, but who has power in our country. The Sierra Club Foundation recognizes the ﬁerce urgency of now—arising from existential threats to our planet, our people, and our democracy—and provides a powerful combination of strategic philanthropy, grassroots advocacy, and impact investing to address the greatest environmental and social challenges of our time. ​ THREAT: IMPACT OF CLIMATE CRISIS ELECTRIC VEHICLE USE GREW NATIONWIDE Electric vehicles continued to make gains in 2018, with increased utility support and new state-level funding. For example, the California Public Utilities Commission approved $975 million worth of utility investment in EV infrastructure, the Public Utilities Commission of Ohio made a $10 million investment in EV charging ports, and Illinois committed to spending more than $20 million on electric school buses and EV charging stations using Volkswagen settlement funds. RENEWABLE ENERGY BECAME CHEAPER THAN COAL 3 2018 was a major tipping point for the economics of clean energy: renewable energy became more affordable than the cost of running existing coal plants. The emerging economics of renewables provides a powerful new tool with which to make the case for clean energy to regulators. Notably, two utilities—Xcel in Colorado and NIPSCO in Indiana—made massive, multi-billion dollar investment decisions based on this new reality. ​ 100 CITIES PLEDGED 100% RENEWABLE ENERGY To replace dirty energy coming offline, the Sierra Club’s Ready for 100 Campaign gained bold clean energy commitments nationwide. States and cities led on climate. As the Trump administration doubled down on a fossil fuel economy, we reached a major milestone in 2018: 100 cities and two states—California and Hawaii—are now committed to achieving 100 percent clean energy. </t>
  </si>
  <si>
    <t>investing for impact</t>
  </si>
  <si>
    <t xml:space="preserve">In 2018, the Sierra Club Foundation created a new High Impact Investment Fund and updated its Investment Policy Statement. As a result of our mission-aligned investment practices, the Sierra Club Foundation won the 2018 Chief Investment Officer Industry Innovation Award for ESG (Environmental, Social, Governance) investing. Our ESG investment choices are anchored in the Foundation’s core goals of solving the climate crisis; securing protections for public lands and waters; promoting healthy ecosystems and communities; advancing programs and policies that get people outdoors; and building a diverse, inclusive environmental movement. We prioritize mission-aligned ESG investing without compromising the Foundation’s strategy to achieve superior long-term performance while moderating risk to maximize the resources available to meet the mission objectives of the Foundation. Notably, our ESG investments have outperformed a blended benchmark comprised of standard indexes. In 2018, we invested in the Standing Rock Renewable Energy Project to develop a majority Tribal-owned utility-scale wind farm on the Standing Rock Sioux Tribe reservation. We also invested in the PRIME Impact Fund, which makes early stage capital investments in transformative, climate solutions-focused technology companies. Looking ahead, we are expanding the scope of our High Impact Investment Fund by investing early capital in projects and entities that provide climate solutions at scale and advance greater social justice. Specifically, we are exploring investments that directly benefit underserved communities, including community-centered renewable energy development projects, initiatives to enhance access to affordable clean energy, and solutions that help communities dependent on fossil fuel extraction to transition to a clean, renewable energy economy with family-sustaining jobs. INVESTMENT FUND CASE STUDY: STANDING ROCK SIOUX TRIBE WIND FARM The Standing Rock Sioux Tribe galvanized world-wide attention with its organized opposition to the Dakota Access Pipeline (DAPL) in 2016. Sierra Club stood in solidarity with the Tribe in opposing DAPL. Though the pipeline was eventually built, legal challenges continue. With a view to a more just and climate-resilient future, the Tribe seeks to develop a utility-scale wind farm on its reservation. Rather than follow the typical energy project development model, where outside investors and developers determine the deal terms and reap the financial benefits, the Tribe seeks to maintain majority ownership through a public power model and ensure that the financial, social, environmental, and community development benefits accrue to the Tribe directly. As of May 2018, Sierra Club Foundation is co-investing in the pre-development phase along with the Wallace Global Fund and The JBP Foundation. Our high impact investment of early stage capital is intended to strengthen the project for other potential investors and developers and to materially improve the Tribe’s long-term ownership position. </t>
  </si>
  <si>
    <t>CLIMATE &amp; CLEAN ENERGY SOLUTIONS PARTNER PROFILE: SEIZING AN OPPORTUNITY TO INVEST IN ZERO-EMISSIONS SCHOOL BUSES</t>
  </si>
  <si>
    <t xml:space="preserve"> After Volkswagen (VW) admitted to cheating on diesel emissions tests, the automaker was forced to pay more than $15 billion, including $2.7 billion to states for investment in plans that reduce harmful emissions from the transportation sector and help offset the pollution it illegally dumped into our air. With the billions of dollars now available from the VW Clean Air Act Civil Settlement (VW settlement) for all 50 states to invest in clean transportation programs, states can choose to invest their funds to replace or retrofit polluting school buses with clean, zero-emission fleets. Children are among the most vulnerable to health impacts from air pollution caused by diesel emissions because of their higher respiration rates and long daily school bus rides. THREAT CHILDREN EXPOSED TO UNHEALTHY AIR ​ SCHOOL DISTRICTS VULNERABLE TO PRICE SPIKES AND GAS SUPPLY DISRUPTION RESPONSE MOBILIZED GRASSROOT MOVEMENT TO SPREAD AWARENESS OF SCHOOL BUS POLLUTION ​ LEVERAGED VW SETTLEMENT FUNDING FOR ZERO-EMISSION SCHOOL BUS FLEETS ​ ​ The Sierra Club collaborated with VEIC—a sustainable energy non-profit organization specializing in transportation electrification programs and policies, renewable energy, and energy efficiency—to raise awareness and support for electric school buses to replace aging diesel fleets in New York and New England. The goal of the collaboration was to secure VW settlement funds for electric school bus projects throughout the region. The Sierra Club drove awareness and regional grassroots mobilization, while VEIC provided the technical consultancy, education, and support school districts needed about electric vehicle technology, accessing VW settlement funds, and overcoming barriers of adoption. In hosting seven workshops around the region, developing educational resources, and engaging community advocates from 2017 to 2018, the Sierra Club and VEIC brought new stakeholders to the table that were interested in adopting electric school bus technology. More importantly, these activities greatly raised awareness and interest with key stakeholders and the public for the opportunity to leverage VW settlement plans to include electric school bus projects that are equitably designed to serve the communities most impacted by air pollution.</t>
  </si>
  <si>
    <t>We must move Forward, Faster. 2018 was a year of exponential threats and exponential progress. The Intergovernmental Panel on Climate Change stated that we have only until 2030 to avert climate catastrophe and that we must drastically cut carbon emissions. In the Fourth National Climate Assessment, U.S. federal agencies detailed the increasing floods, storms, drought, and wildlife loss that our country will endure as the climate crisis worsens. In the face of these accelerating assaults on nature and civilization, we are proud of the work that the Sierra Club Foundation has led (as highlighted in this report) to urgently and more rapidly respond in a number of ways: • President Trump’s empty promise of bringing back coal hit the hard reality of the Beyond Coal Campaign. Retiring over 280 coal plants shows that the economics of dirty coal power cannot compete with the falling price of wind and solar power. • The Trump administration’s efforts to open up the Arctic Refuge to its fossil fuel friends garnered a massive response from banks and investors saying that the financial risks are too high and the damage to wildlife and people is too great. • Over one hundred cities and towns all across America have committed to 100 percent clean energy, and they are leading the way to a renewable energy future for all of us. • Tribes are stopping fossil fuel projects and launching wind and solar projects that help address the climate crisis while generating jobs and revenue for Tribal members. • Our efforts to transform the transportation sector resulted in a banner year for electric vehicle sales and major cities committing to electric bus fleets. Thank you for supporting us in 2018! We are moving Forward, Faster to create a safe, clean, and bountiful future for all. Shirley, Allison, and Dan</t>
  </si>
  <si>
    <t>MOVEMENT PARTNER PROFILE: GWICH’IN NATION &amp; INVESTORS DEFEND ARCTIC REFUGE FROM DRILLING</t>
  </si>
  <si>
    <t xml:space="preserve">Throughout 2018, in partnership with the Gwich’in Steering Committee, the Sierra Club Foundation and the Sierra Club took every opportunity to demonstrate widespread opposition to drilling in the coastal plain and elevate the defense of the Arctic Refuge as a seminal human rights and environmental issue that impacts us all. We worked with the Gwich’in Nation to identify key opportunities for us to assist in amplifying its voice, successfully pushed back on every administrative move intended to streamline the process for drilling, and launched a coalition-wide corporate campaign targeting companies and financial institutions that are poised to move into the Refuge. THREAT DESTRUCTION OF GWICH’IN CULTURE ​ INVESTMENTS LOST ON OUTDATED FORMS OF ENERGY RESPONSE DEFENDED THE ARCTIC REFUGE ​ CONVINCED INVESTORS TO INVEST IN CLEAN ENERGY ​ ​ We also partnered with the Gwich’in Steering Committee on solidarity events, including an event in Washington, D.C., that laid the foundation of unified Indigenous action for the Arctic Refuge. Thirty Tribal leaders—from the Standing Rock Sioux Tribe, Navajo Nation, Lummi Nation, and other Tribes representing fights across the country—joined the Gwich’in Nation to draw connections between their fights to defend their homelands. Together, they stood in solidarity against the Trump administration’s dangerous attempts to prioritize the interests of corporate polluters over the human rights, culture, and way of life of Indigenous people. Our efforts over the course of the year resulted in significant delays to the administration’s aggressive drilling timeline and, more importantly, we played a role in helping to elevate the voices of the Gwich’in people and assist them in building power to push back on the threats to the Arctic Refuge. </t>
  </si>
  <si>
    <t>MOVEMENT PARTNER PROFILE: GRASSROOTS ACTIONS PROTECT WATER QUALITY FOR HUMANS &amp; WILDLIFE</t>
  </si>
  <si>
    <t xml:space="preserve"> In April 2018, Mountain Valley Pipeline LLC announced plans to extend the MVP 70 miles from Pittsylvania County in Virginia into North Carolina through Rockingham and Alamance counties, crossing streams and wetlands that will threaten wildlife habitat and the drinking water for local residents. The Sierra Club began working with local partners along the proposed pipeline route to raise awareness and activate engagement of local communities. THREAT TOXIC POLLUTION OF DRINKING WATER ​ WILDLIFE ECOSYSTEM CONTAMINATION RESPONSE RALLIED REGULATORY AGENCIES TO REJECT GAS PIPELINES ​ INDEFINITELY DELAYED CONSTRUCTION THROUGH LEGAL CHALLENGES A partnership with the Haw River Assembly rallied local supporters, amplified coalition voices, and coordinated advocacy among landowners and community members in Rockingham and Alamance counties to pressure regulatory agencies to reject the destructive and unnecessary fracked gas project. As the result of the construction delays from our grassroots opposition throughout the summer, the company funding the pipeline has seen its shares fall by at least 21 percent and construction costs go up by nearly $1 billion. Coupled with our powerful grassroots activism in North Carolina’s local communities, our legal challenges have delayed the construction of MVP indefinitely. Permit after permit has been denied for this dirty and dangerous pipeline. The coalition has called on the Federal Energy Regulatory Commission to issue a stop-work order on any construction. </t>
  </si>
  <si>
    <t>our comittment</t>
  </si>
  <si>
    <t>TO ACCELERATE THE ADOPTION OF CLEAN ENERGY SOLUTIONS, WE MUST EMPOWER ALL COMMUNITIES. At the Sierra Club Foundation, we believe our fiduciary duty includes a responsibility to manage assets in a manner consistent with our mission and values. In 2017, the board of directors unanimously agreed that the Foundation should continue to fully align its traditional investment portfolios with its mission and should also establish a separate pool of funds for impact investments to accomplish one or more of the Foundation’s charitable purposes (impact first), rather than the production of income or appreciation of property (return first). We seek investments that empower people and their communities with the resources, systems, and technologies needed to implement and scale clean energy and energy efficiency solutions, particularly opportunities that benefit communities on the front line of fossil fuel extraction and pollution, and/or align strongly with the Sierra Club’s community-centered movement-building programs</t>
  </si>
  <si>
    <t xml:space="preserve"> FACED WITH THE SOBERING REALITY OF THE LATEST CLIMATE SCIENCE, THE SIERRA CLUB FOUNDATION CONTINUED TO SUPPORT CLIMATE SOLUTIONS, CONSERVATION, AND MOVEMENT-BUILDING EFFORTS TO DRIVE US FORWARD, FASTER. INCREMENTAL PROGRESS IS INSUFFICIENT. New urgency has been brought to our mission, and the programs we sponsored and funded in 2018 have expanded to target the most pressing environmental and social justice issues of our time. We are cultivating a growing movement of people nationwide to act on climate, advance clean energy solutions, protect public lands and wildlife, and get people outdoors into nature. With the unprecedented strength of a movement coalesced around shared values and goals, we are catalyzing forward momentum and generating the exponential progress that the urgency of this moment demands.</t>
  </si>
  <si>
    <t>2017 highlights</t>
  </si>
  <si>
    <t>2017 annual report partnerships for progress</t>
  </si>
  <si>
    <t>#WeAreStillIn More than 1,200 U.S. mayors, governors, college and university leaders, businesses, and investors countered President Trump’s irresponsible decision to withdraw from the Paris climate accord, declaring, “We are still in.” The Sierra Club’s local clean energy progress was bolstered by this overwhelming resistance to the administration’s anti-climate agenda, with #WeAreStillIn reinforcing the Paris agreement in the absence of federal leadership. 100% OVER 30 CITIES PLEDGE 100% CLEAN ENERGY In 2017 alone, more than 30 cities committed to transition to renewable energy as a result of Ready for 100 Campaign efforts. After the People’s Climate March and leading up to the U.S. Conference of Mayors, we launched Mayors for 100% Clean Energy, recruiting 150 mayors from both sides of the aisle to lead ambitious national progress by endorsing a vision of 100 percent clean energy. 22 MORE COAL PLANTS BEING RETIRED Despite the empty promises of the Trump administration to “bring back coal,” we continued to make big strides toward moving the United States beyond coal in 2017, with 22 plants retired or committed to retire, even after Trump took office. Since 2010, our work with partners has enabled the retirement of half of the country’s coal-fired power plants, at the rate of 1 every 14 days. EUROPE: COAL FREE BY 2030 After several years of collaboration with the Beyond Coal and International Climate campaigns, 37 European Union allies across 28 countries launched the Europe Beyond Coal Campaign. The initiative is modeled after the Sierra Club’s campaign in the United States as we continue to make progress toward Paris Climate Agreement goals. KEYSTONE XL PIPELINE UPDATE Through litigation and grassroots organizing, we secured rejection of TransCanada’s preferred route for the Keystone XL pipeline through Nebraska, a major setback for the project. The Sierra Club also took the Trump administration to court over its approval of the pipeline, and our case is continuing to move forward in spite of attempts by the administration and TransCanada to have it thrown out. REGULATIONS FOR METHANE EMISSIONS The Sierra Club’s legal team defeated attempts in 2017 to delay new rules that would limit methane pollution, a potent contributor to climate change. Our diverse and powerful coalition of grassroots activists, labor partners, hunters and anglers, Tribal leaders, faith leaders, and business owners continue to resist ongoing Trump administration attempts to rollback critical methane safeguards. 250,000 PEOPLE ON OUTINGS In 2017, we led 250,000 people on outings including 14,000 veterans and 8,000 youth, connecting Americans of all backgrounds to the outdoors. 200,000 MARCHED IN DC 200,000 people joined the People’s Climate March in D.C. and thousands more marched in nearly 400 sister events across the world, bringing global attention to climate impacts on frontline communities and the need for quick and decisive action. WOMEN’S MARCH Twenty-five Sierra Club chapters recruited more than 3,000 participants for women’s marches around the country, marking Trump’s first day in office with an undeniable show of solidarity and resistance. CHARLOTTESVILLE RALLY After the horrific racial violence in Charlottesville, Virginia, the Sierra Club joined with local leaders in Owensboro, Kentucky, at a solidarity rally lifting up shared values of inclusivity, and justice, and condemning white supremacist hate. IMMIGRANT RIGHTS The Sierra Club took a strong stand in support of immigrant rights in 2017, supporting rallies and using its far-reaching communications to highlight the devastating environmental and human impacts of Trump’s proposed border wall. TRIBAL LEADERSHIP The Sierra Club partnered with the native Gwich’in people of Alaska to protect the Arctic Wildlife Refuge against exploitative industry interests. Local leaders gathered thousands of public comments, landed wide-reaching media stories, and met with decision-makers to stop any plans to drill in this pristine wildlife haven. INDIGENOUS RIGHTS Although the Dakota Access Pipeline was ultimately built, the Tribal-led movement it sparked has taken hold across the country, with Indigenous rights at the forefront of the resistance against many illegal and unethical land grabs by extractive industries. BEYOND DIRTY FUELS In spite of setbacks, the Beyond Dirty Fuels team scored important victories in 2017. Allying with community leaders, we laid the groundwork for rejection of the Tesoro Savage oil train terminal in Washington state, the largest proposed terminal in North America.</t>
  </si>
  <si>
    <t>grants paid</t>
  </si>
  <si>
    <t>BEYOND COAL CAMPAIGN Preventing construction of new coalfired power plants; retiring existing plants; promoting clean energy alternatives $19,968,171 CLEAN ENERGY SOLUTIONS Scaling clean, renewable energy solutions in the power and transportation sectors and building widespread public support for a clean energy economy $13,009,675 OUR WILD AMERICA Bringing together national and local conservation efforts to end mining and drilling of fossil fuels on public lands, secure land protections, connect communities with nearby nature, and protect and restore wild forests $9,163,794 SIERRA CLUB OUTDOORS Reaching across economic lines, cultures, and communities to engage all Americans – including military and youth – to explore, enjoy, and protect the natural world $1,964,537 CHAPTER AND GROUP EDUCATION PROGRAM Supporting Sierra Club Chapters and Groups working at the local, state, and regional levels to educate the public about issues relating to protection of the natural and human environment $5,107,819 NATIONAL EDUCATION PROGRAM Educating the public about issues relating to protection of the natural and human environment $1,338,853 SIERRA STUDENT COALITION Training and empowering students to achieve tangible social and environmental progress by organizing grassroots campaigns that develop the next generation of environmental leaders $360,232 ENVIRONMENTAL JUSTICE AND COMMUNITY PARTNERSHIPS; LABOR PROGRAM Ensuring communities of color and low-income communities have a voice in decisions that affect their community and bridging the gap between these communities and environmentalists; ensuring that the clean energy economy supports the health and livelihoods of working families. $624,265 ENVIRONMENTAL LAW PROGRAM Providing legal strategy for Sierra Club’s priority campaigns as well as state-level chapters $1,507,104 GENDER, EQUITY, AND ENVIRONMENT PROGRAM Protecting the environment and preserving natural resources for future generations by advancing reproductive health and sustainable development initiatives $663,255 INTERNATIONAL CLIMATE AND ENERGY CAMPAIGN Empowering grassroots activists and organizations in other nations by transferring knowledge and expertise related to coal; reforming international financial institution funding to support clean energy development $544,195 TRADE PROGRAM Creating public support for trade and investment rules that protect the environment; demonstrating how existing trade rules undermine governments’ ability to protect the environment and combat climate change $443,858 DEMOCRACY PROGRAM Advocating for an equitable and participatory democracy system in the United States to ensure that public policy addresses the linkages between climate change and public health, and social, economic, and environmental justice. $225,864 SIERRA MAGAZINE Supporting the charitable content of Sierra Magazine $1,431,539 OTHER PROGRAMS Supporting a variety of environmental programs not otherwise included in categories listed here $5,490,166 GRANTS TO NON-SIERRA CLUB ORGANIZATIONS: DOMESTIC Supporting partner organizations working to advance clean energy solutions, including community participation in policy formulation; supporting outdoor trails projects with a focus on connecting people with nature, particularly in urban areas $726,500 GRANTS TO NON-SIERRA CLUB ORGANIZATIONS: INTERNATIONAL Supporting partner organizations in other countries that confront coal pollution and climate change; supporting efforts to protect wild tiger habitat, including against fossil fuel infrastructure development $296,560</t>
  </si>
  <si>
    <t>CLIMATE and CLEAN ENERGY SOLUTIONS</t>
  </si>
  <si>
    <t>THE SIERRA CLUB AND ALLIES have made profound structural changes to U.S. electricity production through campaigns rooted in state and local advocacy, grassroots power, and robust partnerships. This success is transforming how energy is generated, saving thousands of lives and positioning our country to lead on solving the climate crisis—regardless of who is in the White House. After President Trump announced he would withdraw the United States from the Paris Climate Agreement, the Sierra Club leveraged its relationships with state and local officials nationwide to secure #WeAreStillIn commitments and continue progress toward the Paris goals. Since 2010, working with partners, we have retired more than half of all U.S. coal- fired power plants. New analysis shows that between 60 and 100 percent of the carbon reductions needed to hit the country’s Paris pledge can be achieved by replacing coal with clean energy. Due to our success in reducing emissions from the electric sector, transportation is now the largest source of U.S. greenhouse gas emissions and advancing clean transportation for all is a priority. In addition to working in coalition to secure electric vehicle infrastructure around the country, the Sierra Club celebrated alongside our partners when the Los Angeles County Metropolitan Transportation Agency established a new goal to convert its entire bus fleet to electric buses powered by 100 percent renewable energy. Seed funded three years ago by the Sierra Club Foundation’s Forward Fund, the Ready for 100 Campaign is now active in more than 100 communities. The campaign provides an “open-source” opportunity for local action to advance bipartisan clean energy solutions for all. More than 50 cities have committed to transitioning to clean energy since early 2016. We cannot solve the climate crisis alone. As evidenced by the launch of Europe Beyond Coal, strong partnerships are often at the heart of major clean energy wins with the biggest benefits being ecological sustainability, public health, and shared prosperity for all.</t>
  </si>
  <si>
    <t>conservation.</t>
  </si>
  <si>
    <t>IN THE FIRST YEAR OF Donald Trump’s presidency, we saw an unprecedented assault on the environment and frontline communities, but the Sierra Club and its partners, with support from the Sierra Club Foundation, responded with creative strategies and unshakable resolve. Working in coalition with local groups and communities, the Sierra Club ramped up efforts to stop dirty fuel projects across the country. Despite the Trump administration’s approval of the Keystone XL pipeline, 2017 marked another year during which the pipeline wasn’t completed. The Sierra Club took on this fight, and opposed many other proposed pipelines, with the full force of expert lawyers, organizers, and communications staff. Efforts to preserve public health safeguards, including Obama-era methane regulations, despite Trump administration pushback, continued. We celebrated a milestone victory when local organizing with community partners in Washington State ultimately led to the rejection of the largest proposed oil export terminal in the United States. The Sierra Club’s staff and volunteers also led a powerful coalition to protect public lands and wildlife in 2017. We turned out thousands of people across the country to speak on behalf of protecting national monuments that are slated by Trump’s administration to be shrunk by millions of acres in size and opened up to mining and oil and gas development. We opposed any reductions to national monuments, most notably Bears Ears and Grand Staircase-Escalante in Utah, organizing 32,000 comments, high-profile rallies, and a day of action in partnership with Tribes, veterans, and outdoor businesses. Ultimately, the cuts were announced by Trump right after an annual Bears Ears Summer Gathering convened five Tribes supportive of the monument—the Hopi Tribe, Navajo Nation, Ute Indian Tribe, Ute Mountain Ute, and Zuni Pueblo. We also continued to connect people of all backgrounds to the outdoors, leading outings for 250,000 people—including 14,000 veterans and 8,000 youth—in 2017 and advocating for equitable access to nature for all.</t>
  </si>
  <si>
    <t>movement</t>
  </si>
  <si>
    <t>SINCE THE ELECTION OF Donald Trump, concerned people across the country have joined the environmental and broader social justice movement, growing the Sierra Club’s base of members and supporters to more than 3 million for the first time ever. Leveraging this powerful base, the Sierra Club’s work in 2017 built a more powerful, inclusive movement with the strength and agility to counter the Trump administration’s regressive rhetoric and policies. We are connecting environmentalism with the broader struggle for justice and equity in all the work we support. No longer can our work stand alone—we must join together and speak out against racism, xenophobia, sexism, bigotry, and hate. In the first 100 days of Trump’s presidency, the Sierra Club helped organize and promote resistance marches, events, and actions. In just the first 100 hours, 150 actions—vigils and press conferences—took place in 38 states. We contributed resources to support the Women’s March, the Immigration Rally, and many other movement-building events. To mark the end of the first 100 days, the People’s Climate March mobilized hundreds of thousands of protesters nationwide to demand climate action, gaining international attention. The march’s impact was enhanced by a focus on the arts, speakers from frontline communities, and local stories of resistance and hope. Many successes in 2017 were the result of thoughtful, meaningful partnerships with Tribal nations. The Sierra Club listened first, prioritized community needs, and supported Tribal-led efforts as requested. Respect and mutuality strengthened relationships with the Lummi Nation and the Moapa Band of Paiutes, leading to clean energy victories, such as preventing the Cherry Point coal export terminal and replacing the Reid Gardner coal plant with utility-scale solar.</t>
  </si>
  <si>
    <t>AT THE SIERRA CLUB FOUNDATION, we believe our fiduciary duty includes a responsibility to manage assets in a manner that advances our mission and values. In 2010, the board of directors began shifting our investments to better meet environmental, social, and governance standards. We divested from fossil fuels investments, moved to a bank that is fossil fuel-free, and are increasingly investing in climate solutions. We were one of the initial signers of the Divest-Invest Philanthropy Initiative in 2014. In 2016, the signatories of Divest-Invest Philanthropy received the 2016 Nelson Mandela-Graça Machel Innovation Award for Brave Philanthropy from CIVICUS for our path-breaking commitment to divest from fossil fuels and invest in climate solutions. Recognizing that this progress is not enough, the Foundation is increasing its impact investing portfolio, defined by the Global Impact Investment Network as “investments made into companies, organizations, and funds with the intention to generate social and environmental impact alongside a financial return.” In 2017, the board of directors unanimously agreed that the Foundation should continue to better align its investment portfolios with its mission, and engage in strategic impact investing. We seek investments that empower people and their communities with the resources, knowledge, and technologies needed to implement and scale clean energy and energy efficiency solutions. We are particularly interested in opportunities that benefit communities on the frontline of fossil fuel pollution and/or that align strongly with the Sierra Club’s community- oriented programs. We are excited to use our investments to increase equitable access to affordable clean energy, advance just economic transitions, ensure access to clean air and water, protect natural resources, and improve resiliency and adaptation to climate change.</t>
  </si>
  <si>
    <t>2017 was a very tumultuous year. Donald Trump was sworn in as president and wasted no time undermining environmental protections and reversing the progress we made on addressing the climate crisis. He withdrew the United States from the Paris Climate Accord; signed executive orders to ditch fundamental environmental protections; created a Cabinet of climate deniers, polluters and anti-public land advocates; appointed federal judges who don’t believe individuals have a right to challenge corporate greed; and emboldened racists and misogynists. Such disturbing attacks on decency and democracy sparked an immense groundswell of action. We joined the Women’s March with our partners and friends. We marched with the People’s Climate Movement. We engaged with asset managers to invest in climate progress. We partnered with Tribal and outdoor recreation leaders to challenge Trump’s decision to shrink our national monuments by millions of acres. We realized that, once again, we must be vigilant. As Sierra Club’s first Executive Director David Brower said about protecting the environment, “In this line of work, all victories are temporary, all defeats permanent.” We are excited to share six stories of partners who joined with us to help create a world where every person has access to clean water, fresh air, nature outdoors and affordable clean energy. They all believe that truth and justice must prevail. These stories of powerful partnerships uplift our spirits and deepen our resolve. We are deeply grateful to you and over 3 million other supporters. Humanity and the natural world are at an historic crossroads. Partnering with others who are committed to creating a healthy, clean, and equitable world makes us all more powerful, together!</t>
  </si>
  <si>
    <t>partnering with tribal rights supporters</t>
  </si>
  <si>
    <t>Utah Diné Bikéyah, a non-profit organization supporting the Tribal efforts to protect Bears Ears National Monument, is one of the plaintiffs joining Patagonia to sue the Trump Administration for overreach of authority in revoking the Bears Ears National Monument. Their Tribal-led conservation efforts include education programs to revitalize the indigenous food heritage and reconnect Tribal communities adjacent to the Bears Ears National Monument back to the sacred ecology of the land and foster healing—making a direct connection between human health and landscape health. However, Tribal and federal lands, like Bears Ears National Monument are regularly targeted by mining companies and polluters, which erodes community health by causing environmental degradation of the land it relies on for subsistence. The Sierra Club has been standing with Utah Diné Bikéyah to help build broad public support for protecting Bears Ears National Monument, including designing campaign and litigation plans, supporting high-profile rallies and events, and educating decision-makers to protect and defend this sacred place.</t>
  </si>
  <si>
    <t>partnering with immigrants rights leaders</t>
  </si>
  <si>
    <t>Center for Community Change (CCC) elevates voices of low-income people, particularly communities of color, to improve their communities and help shape the policies that affect their lives. CCC believes that those most affected by economic and social injustices are best equipped to identify what change is necessary and to make it happen. After the 2016 election, CCC has worked to broaden the tent of allies working on immigration justice issues with new organizations, including social justice allies that focus on other issues. This has transformed public engagement on the immigration reform landscape. The Sierra Club’s partnership this past year has helped with organizing, like driving thousands to attend rallies, and lent valuable resources in support of CCC efforts—most recently working on behalf of immigrant youth after their DACA status was eliminated.</t>
  </si>
  <si>
    <t>partnering with local rural landowners.</t>
  </si>
  <si>
    <t>Marvin Winstead, a small crop farmer in rural North Carolina, received a notice by mail on May 21, 2014, of plans to build the Atlantic Coast Pipeline through the middle of his property. His farm is his livelihood, and he knew that no amount of remediation would salvage his land once it was torn up. He is one of thousands of landowners affected by this pipeline. As a landowner, he sees a clear abuse of eminent domain, given that Duke Energy and Dominion Energy are private utility companies making an economic gain with this seizure of private property. He has been an activist with the Sierra Club since, working with our allies to fight the pipeline construction.</t>
  </si>
  <si>
    <t>partnering with more than 160 diverse organizations.</t>
  </si>
  <si>
    <t>Scott Nicol has been involved in Sierra Club’s Borderlands Campaign since its inception in 2008 when border walls were getting built in large numbers right in his community. Walls and barriers have already been constructed across more than 650 miles of the U.S.-Mexico border. These barriers block wildlife migration, cause flooding, and damage pristine wild lands, including wildlife refuges, wilderness areas, and national forests. The Sierra Club advocates for real solutions, such as comprehensive immigration reform with a path to citizenship. Scott is one of our most active volunteers, playing a large part in coalition building, organizing, educating the community, and bringing national attention to the issue.</t>
  </si>
  <si>
    <t>Partnering with mayors for 100% clean energy.</t>
  </si>
  <si>
    <t>Within months of taking office, Mayor Biskupski announced Salt Lake City’s intent to transition to 100% renewable energy by 2032. This decision arose from a desire to take meaningful action to help clear the city’s air, which is frequently rated as unhealthy due to winter and summer inversions. Mayor Biskupski was able to negotiate an unprecedented agreement with the city’s energy provider, which acknowledged Salt Lake City’s goal, and set a clear timeframe for progress. The mayor has also focused her national efforts on the issue of climate change and was proud to be selected the co-chair of Sierra Club’s Mayors for 100% Clean Energy.</t>
  </si>
  <si>
    <t>the foundation for a healthy planet</t>
  </si>
  <si>
    <t>OUR GOALS SOLVE the climate crisis primarily through a successful transition to a resource-efficient, clean energy economy that better serves people and nature. SECURE protections for public lands and waters, promote healthy ecosystems and communities, and fight for clean air and water. EXPAND opportunities for more people to explore, enjoy, and protect the planet by supporting programs and policies that reach across economic, cultural, and community lines to get people outdoors. BUILD a diverse, inclusive environmental movement that reflects and represents today’s American public and prioritizes important connections between environmental health and social justice.</t>
  </si>
  <si>
    <t>REAL CHANGE through TRANSFORMATIVE PARTNERSHIPS</t>
  </si>
  <si>
    <t>Meaningful collaborations bring us together to move beyond a dirty fossil fuel-based economy and toward a sustainable, healthy future. The climate change crisis deepens social inequalities and can only be addressed in conjunction with other societal injustices. We are learning to become true partners in building a just and sustainable world. Our success in 2017 was rooted in strong relationships with community groups, local officials, Native American Tribes, social justice organizations, and others. By increasingly centering our support in community-based organizing, non-traditional partnerships, grassroots action, and power- building, we are PARTNERING FOR PROGRESS.</t>
  </si>
  <si>
    <t>our methods</t>
  </si>
  <si>
    <t>We partner with individual and institutional donors to align financial resources with strategic, measurable outcomes; provide flexible funding for innovation; build capacity in the environmental movement; and create partnerships with a broad spectrum of allied organizations around shared values and goals. As the fiscal sponsor of the charitable programs of the Sierra Club, we provide resources to it and other nonprofit organizations to support scientific, educational, literary, organizing, advocacy, and legal programs that further our goals.</t>
  </si>
  <si>
    <t>partnering with communities of color.</t>
  </si>
  <si>
    <t>The Greenlining Institute ensures clean transportation, such as electric vehicles, are accessible to communities of color. The organization advocates for low-income EV incentives and charging at the state level, as well as electric mobility programs. The Sierra Club has partnered with the Greenlining Institute to establish EV charging station programs in the state of California by working with major utilities and others to electrify the transportation sector.</t>
  </si>
  <si>
    <t>2016 annual report all in</t>
  </si>
  <si>
    <t>BEYOND COAL CAMPAIGN Preventing construction of new coal- fired power plants; retiring existing plants; promoting clean energy alternatives $ 21,513,275 CLEAN ENERGY SOLUTIONS Scaling clean, renewable energy solutions in the power and transportation sectors and building widespread public support for a clean energy economy $ 5,893,960 CHAPTER AND GROUP EDUCATION PROGRAM Supporting Sierra Club chapters and groups working at the local, state, and regional levels to educate the public about issues relating to protection of the natural and human environment $ 5,498,717 NATIONAL EDUCATION PROGRAM Educating the public about issues relating to protection of the natural and human environment $ 749,080 GLOBAL POPULATION AND ENVIRONMENT Protecting the environment and preserving natural resources for future generations by advancing reproductive health and sustainable development initiatives $ 781,987 INTERNATIONAL CLIMATE AND ENERGY CAMPAIGN Empowering grassroots activists and organizations in other nations by transferring knowledge and expertise related to coal; reforming international financial institution funding to support clean energy development $ 974,346 TRADE PROGRAM Creating public support for trade and investment rules that protect the environment; demonstrating how existing trade rules undermine governments’ ability to protect the environment and combat climate change $ 598,987 OUR WILD AMERICA Bringing together national and local conservation efforts to end mining and drilling of fossil fuels on public lands, secure land protections, connect communities with nearby nature, and protect and restore wild forests $ 8,102,391 DEMOCRACY PROGRAM Advocating for an equitable and participatory American democracy to ensure that public policy addresses the linkages between climate change and public health, and social, economic, and environmental justice $ 490,713 ENVIRONMENTAL LAW PROGRAM Providing legal strategy for Sierra Club’s priority campaigns as well as state-level chapters $ 1,407,070 SIERRA STUDENT COALITION Training and empowering students to achieve tangible social and environmental progress by organizing grassroots campaigns that develop the next generation of environmental leaders $ 504,969 SIERRA CLUB OUTDOORS Reaching across economic lines, cultures, and communities to engage all Americans– including military and youth–to explore, enjoy, and protect the natural world $ 1,263,767 ENVIRONMENTAL JUSTICE AND COMMUNITY PARTNERSHIPS; LABOR PROGRAM Ensuring communities of color and low- income communities have a voice in decisions that affect their community and bridging the gap between these communities and environmentalists; ensuring that the clean energy economy supports the health and livelihoods of working families $ 379,009 GRANTS TO NON-SIERRA CLUB ORGANIZATIONS: DOMESTIC Supporting partner organizations working to advance clean energy solutions, including community participation in policy formulation; supporting outdoor trails projects with a focus on connecting people with nature, particularly in urban areas $ 646,627 SIERRA MAGAZINE Supporting the charitable content of Sierra magazine $ 1,352,072 GRANTS TO NON-SIERRA CLUB ORGANIZATIONS: INTERNATIONAL Supporting partner organizations in other countries that confront coal pollution and climate change; supporting efforts to protect wild tigers and their habitat, including against fossil fuel infrastructure development $ 1 67,457 OTHER PROGRAMS Supporting a variety of environmental programs not otherwise included in categories listed here $ 3,333,951</t>
  </si>
  <si>
    <t>Protecting Our Wild</t>
  </si>
  <si>
    <t>America Sierra Club’s volunteers and staff lead local campaigns that build new partnerships, grassroots leadership, and advocacy power to win permanent protections for wild places and priceless cultural sites. Victories in 2016 included the designation of nine new national monuments, bringing Obama’s total to 29 monument designations that protect more than 553 million acres of land and waters. Two of the newest national monuments, the Bears Ears National Monument in Utah and the Gold Butte National Monument in Nevada, protect 1.6 million acres of critical habitat for native plants and animals in the Southwest. Historic conservation victories like these result from decades of advocacy by committed Sierra Club staff, partners, and volunteers like “Mother of Nevada Wilderness” Marge Sill. A passionate wilderness and environmental advocate, Marge joined the Sierra Club Toiyabe Chapter in the 1950s and was instrumental in protecting Nevada’s wild expanses and mentoring the next generation of conservationists. Knowing that in order to avoid a climate catastrophe we must keep the vast majority of fossil fuels in the ground, we also support partnerships with other environmental groups, activists, the outdoor recreation industry, and business leaders to permanently protect our public lands. Our tenacious grassroots advocacy inspired President Obama to answer our call by placing a moratorium on new federal coal leases, and banning oil and gas drilling in the Arctic and Atlantic Oceans. Protecting America’s wild places and providing opportunities for people of all backgrounds to explore and enjoy the outdoors go hand in hand. In celebration of the National Park Service’s 100th anniversary, the Sierra Club hosted more than 300 outings, connecting 3,300 Americans with our public lands near and far.</t>
  </si>
  <si>
    <t>2016 was an unusual year. On one hand, it was a year of divisiveness, where public discourse was often reduced to finger pointing and name calling. On the other hand, people came together to advance clean energy solutions, protect special places, and defend our right to clean air and water. Thanks to your generous contributions, the Sierra Club Foundation supported powerful movements that helped create a better world. Dedicated leaders such as longtime wilderness advocate Marge Sill, Inupiaq Eskimo activist Esau Sinnok, and the new Sierra Club Director of Equity, Inclusion, and Justice Nellis Kennedy Howard—who are highlighted in the following pages—represent thousands of inspiring changemakers who went All In to fight climate disruption, preserve natural wonders, and create a more equitable and just society. As the Sierra Club celebrates its 125th anniversary in 2017, we will strengthen its grassroots legacy by supporting efforts to recruit and train thousands of new community activists. With a chorus of voices—from business leaders to young activists to Tribal Nations—we will prevail over those who try to dismantle environmental progress and place corporate profits above the public interest. We will fight to ensure a future where our sources of energy are clean, public green spaces are healthy and inclusive, and our democracy is strong. Thank you so much for being a part of the All In movement and for helping make this progress possible. While we have incredible momentum on our side to meet the challenges ahead, it’s going to require a persistent, unified front. We’re grateful to have you with us.</t>
  </si>
  <si>
    <t>leading on climate</t>
  </si>
  <si>
    <t>Iowa Wind Boom—The Iowa Utilities Board approved the largest U.S. wind project in history. In the heart of the Midwest, the $3.6 billion investment will create new jobs, provide enough electricity to power 520,000 homes without rate increases, and ensure Iowa’s homes and businesses are powered by 85% renewable energy by 2020. “I am determined to continue speaking up for my community and the youth of Alaska. Climate change is not just a political issue to me, it is my future.” — Esau Sinnok 21 cities are Ready for 100: Aspen, Burlington, Boulder, Columbia, Del Mar, East Hampton, Georgetown, Grand Rapids, Greensburg, Kodiak Island, Nassau, Palo Alto, Park City, Rochester, Rock Port, Salt Lake City, San Diego, San Francisco, San Jose, St. Petersburg, Taos DOE Releases Second Annual National Energy Employment Analysis.” Across all 50 states, more than 101,700 jobs are supported by the wind industry, a 32% increase since 2015*. Climate Leadership from Alaska to Paris— As an International Delegate for the Sierra Club, Esau Sinnok advocated for global climate action on behalf of his Alaskan village during the United Nations COP21 and joined worldwide celebrations when the Paris Agreement entered into force on November 4. Cities and States are Ready for 100—Sierra Club’s Ready for 100 campaign leverages the power of city leaders to catalyze a national movement toward 100% clean, renewable energy. Sierra Club’s Suncoast Group built public awareness and support for a transition to renewable energy in St. Petersburg, Florida. In November, the City approved a plan to commit to 100% clean energy goals.</t>
  </si>
  <si>
    <t>Engaging a Broad Movement</t>
  </si>
  <si>
    <t>Critical to our success in movement building is cultivating the skills necessary for staff and volunteer leaders to work effectively with a wide range of partners. Nellis Kennedy- Howard, Sierra Club’s first-ever director of Equity, Inclusion, and Justice, works with staff, volunteers, and members to create a culture where people from all walks of life feel included and valued; to build a foundation of equity and justice that informs all our work; and to promote ongoing education, training, and personal growth. The Sierra Club and the Sierra Club Foundation join in solidarity with low-income communities, communities of color, and other groups who are most impacted by pollution and the effects of climate change, including indigenous nations. The Sierra Club supported Tribal Nations’ right to clean water and clean air, urging the rejection of the Dakota Access Pipeline and joining the Lummi Nation to defeat a proposed coal export terminal in the Pacific Northwest. Sierra Club’s Military Outdoor program helps veterans experience the healing power of nature and lead efforts to protect our wild lands. In June, a team of veterans set out to explore the pristine Arctic National Wildlife Refuge, adding their powerful voices to a diverse coalition to permanently protect America’s last wild frontier. The power of organized resistance and allyship is unstoppable. By building relationships and lifting up the voices of others across movements, we’re building a larger, more powerful social movement that addresses not just climate change, but also racial and economic inequities.</t>
  </si>
  <si>
    <t>Achieving Just Climate Solutions</t>
  </si>
  <si>
    <t xml:space="preserve"> In 2016, we expanded the clean energy movement and kept dirty fuels in the ground by investing in strategic policy and legal work and by tapping into local, grassroots activism. Arctic Youth Ambassador Esau Sinnok is an Inupiaq Eskimo whose village must relocate due to severe climate change disruption. Esau attended the United Nations COP21 in Paris as an International Delegate representing the Sierra Club and his indigenous community, demanding global climate action from world leaders. Just over a decade ago, Sierra Club’s nascent Beyond Coal Campaign challenged three proposed coal plants in Iowa, a state that generated 75% of its energy from coal. After years of partnering with local groups to close coal plants and advance clean energy, the Sierra Club has helped charter a renewable energy future for the state that is growing the economy and jobs without threatening the health of communities. In 2016, Iowa made clean energy history when it approved the nation’s largest-ever wind project. On a municipal level, Sierra Club’s Ready for 100 campaign is inspiring cities across the country to generate 100% of the energy they use from clean, renewable sources within the next two decades. Twenty-one cities—including Boulder, Salt Lake City, and St. Petersburg—made the 100% clean energy commitment, and we’ll continue to accelerate change locally. None of this progress would be possible without community leaders who hold decision makers accountable for providing clean air and water, clean energy, and equitable climate solutions for all.</t>
  </si>
  <si>
    <t>advancing conservation</t>
  </si>
  <si>
    <t>In 2016, we expanded the clean energy movement and kept dirty fuels in the ground by investing in strategic policy and legal work and by tapping into local, grassroots activism. Arctic Youth Ambassador Esau Sinnok is an Inupiaq Eskimo whose village must relocate due to severe climate change disruption. Esau attended the United Nations COP21 in Paris as an International Delegate representing the Sierra Club and his indigenous community, demanding global climate action from world leaders. Just over a decade ago, Sierra Club’s nascent Beyond Coal Campaign challenged three proposed coal plants in Iowa, a state that generated 75% of its energy from coal. After years of partnering with local groups to close coal plants and advance clean energy, the Sierra Club has helped charter a renewable energy future for the state that is growing the economy and jobs without threatening the health of communities. In 2016, Iowa made clean energy history when it approved the nation’s largest-ever wind project. On a municipal level, Sierra Club’s Ready for 100 campaign is inspiring cities across the country to generate 100% of the energy they use from clean, renewable sources within the next two decades. Twenty-one cities—including Boulder, Salt Lake City, and St. Petersburg—made the 100% clean energy commitment, and we’ll continue to accelerate change locally. None of this progress would be possible without community leaders who hold decision makers accountable for providing clean air and water, clean energy, and equitable climate solutions for all.</t>
  </si>
  <si>
    <t xml:space="preserve">“Protecting the Arctic Refuge is an extension of my service in defense of the nation*.” —Demond Mullins, PhD, Former Armor Crewman/Infantryman The Sierra Club supported 300events during the #NoDAPL Day of Action and sparked nearly 325,000actions demanding the construction of the pipeline be stopped. Director of Equity, Inclusion, and Justice—In an ongoing effort to build a more justice-oriented and welcoming organization, the Sierra Club hired Nellis Kennedy-Howard as its first-ever director of Equity, Inclusion, and Justice. Military Outdoors and Advocacy—Sierra Club’s Military Outdoors veteran leaders joined Alaska Natives, communities of color, outdoor enthusiasts, communities of faith, and 24 diverse organizations that make up the We Are The Arctic coalition to protect the Arctic National Wildlife Refuge. Indigenous Climate Justice Movement—The Standing Rock Sioux’s battle against the Dakota Access pipeline and the Lummi Nation’s landmark victory to stop a proposed coal export facility demonstrated the success of standing up for climate justice and clean water. “To change the world, we must first change ourselves. By grounding our work in equity, inclusion, and justice, we will bring new people into our movement and create a culture that gets people excited and engaged.” </t>
  </si>
  <si>
    <t>Permanent Protections—President Barack Obama permanently banned oil and gas drilling in 115 million acres of the Arctic Ocean and 3.8 million acres of the Atlantic Ocean, safeguarding pristine waters, native villages, coastal communities, and a rich diversity of marine life. For almost adecade, Sierra Club’s Arctic Team and Environmental Law Program used legal, organizing, and communications strategies to protect the climate and coastal economies from the risks of offshore oil drilling. Gold Butte National Monument—Lifelong Sierra Club leader Marge Sill helped establish the Wilderness Act in 1964 as well as the Great Basin National Park in 1986. She was active in protecting the places she loved, including Gold Butte National Monument, until the day she passed in October. 40% of coal burned in U.S. power plants—400 million tons of coal every year—is mined from public lands and heavily subsidized. Keep it in the Ground—The Obama Administration announced a three-year moratorium on new public land coal leases to analyze the full impact of coal on public health and our climate.</t>
  </si>
  <si>
    <t>It takes more than any one organization to drive progress on climate and clean energy solutions, defend public lands from fossil fuel development, and provide opportunities for all Americans to connect with the great outdoors—it requires a broad, strategic, integrated movement. Another innovative aspect of our movement-building work is collaborating with other foundations and our colleagues in the investment community. Together, we help create demand for renewable energy and efficiency technologies to facilitate the shift to clean energy for all. We also engage with companies and policy makers on important issues such as methane emissions, sustainability, and carbon footprint disclosures—an important complement to the policy advocacy, legal work, and public education funded through grantmaking. “ We must pursue every strategy available to achieve our mission, including the management of our portfolio. Our immediate focus is to accelerate prudent investments in clean energy solutions working with our colleagues in organizations committed to sustainability.”</t>
  </si>
  <si>
    <t>All in</t>
  </si>
  <si>
    <t>Now is the time to unite with the growing movement of activists and allies across the nation who share the belief that protecting our environment and stopping climate disruption is at the core of creating a just and equitable world. Our work is interconnected and requires all of our participation to drive innovation and realize ambitious goals—from forging a robust clean energy economy to safeguarding wildlands and wildlife. Person by person, in coalitions and in communities all across our great country, we are growing our grassroots impact and leading transformational change. Together, we are powerful. Together, we are resilient. Together, we are All in</t>
  </si>
  <si>
    <t>Together, we help create demand for renewable energy and efficient technologies.</t>
  </si>
  <si>
    <t>The Sierra Club Foundation supports and advances powerful relationships with allies who share our commitment to justice and equity. We find and expand the connections between environmental protection and other social justice causes, leveraging financial resources to lift up successes and maximize our impact. More than ever, it’s critical to invest in partnerships to make sure our democracy is not weakened. Through grants to the Sierra Club and other organizations, we support frontline communities, young activists,Tribal Nations, labor groups, and outdoor recreation advocates across the globe. Developing new leaders, delivering effective public education, and sup- porting community-led programs are core strategies for sustained success.</t>
  </si>
  <si>
    <t>sierra club foundation</t>
  </si>
  <si>
    <t>Our Mission is to fund and promote efforts to educate and empower people to protect and improve the natural and human environment. We achieve our shared vision of a healthy planet through collaboration with the Sierra Club, our donors, and stakeholders. We embrace integrity through ethics, excellence, and transparency to ensure the trust of our donors and partners. We demonstrate stewardship in all we do through careful development and management of resources and responsible oversight of sponsored programs.</t>
  </si>
  <si>
    <t>Our Methods:</t>
  </si>
  <si>
    <t>2015 annual report a pivotal moment</t>
  </si>
  <si>
    <t>CLEAN ENERGY SOLUTIONS Scaling clean, renewable energy solutions in the power and transportation sectors and building widespread public support for a clean energy economy $ 3,330,859 SIERRA STUDENT COALITION Training and empowering students to achieve tangible social and environmental progress by organizing grassroots campaigns that develop the next generation of environmental leaders $ 384,031 LABOR PROGRAM Ensuring that the clean energy economy supports the health and livelihoods of working families $ 458,191 ENVIRONMENTAL JUSTICE &amp; COMMUNITY PARTNERSHIPS Providing support to low-income communities and communities of color when requested; ensuring all people have a voice in decisions that affect their community; bridging the gap between these communities and environmentalists $ 447,045. BEYOND COAL CAMPAIGN Preventing construction of new coal-fired power plants; retiring existing plants; promoting clean energy alternatives $ 26,351,587 NATIONAL EDUCATION PROGRAM Educating the public about issues relating to protection of the natural and human environment $ 174,410 CHAPTER AND GROUP EDUCATION PROGRAM Supporting Sierra Club chapters and groups working at the local, state, and regional levels to educate the public about issues relating to protection of the natural and human environment $ 5,192,982. OUR WILD AMERICA Bringing together national and local conservation efforts to end mining and drilling of fossil fuels on public lands, secure land protections, connect communities with nearby nature, and protect and restore wild forests $ 6,411,439 SIERRA CLUB OUTDOORS Reaching across economic lines, cultures, and communities to engage all Americans–including military and youth–to explore, enjoy, and protect the natural world $ 964,680 ENVIRONMENTAL LAW PROGRAM Providing legal strategy for Sierra Club’s priority campaigns as well as state-level chapters $ 1,345,281. SIERRA MAGAZINE Supporting the charitable content of Sierra magazine $ 1,701,122 OTHER PROGRAMS Supporting a variety of environmental programs not otherwise included in categories listed here $ 3,543,504 GRANTS TO NON- SIERRA CLUB ORGANI- ZATIONS: DOMESTIC Supporting partner organizations working to advance clean energy solutions, including community participation in policy formulation; supporting outdoor trails projects with a focus on connecting people with nature, particularly in urban areas $ 235,000 GRANTS TO NON-SIERRA CLUB ORGANIZATIONS: INTERNATIONAL Supporting partner organizations in other countries that confront coal pollution and climate change; supporting efforts to protect wild tiger habitat, including against fossil fuel infrastructure development $ 494,279 INTERNATIONAL COAL AND CLIMATE PROGRAMS Empowering grassroots activists and organizations in other nations by transferring knowledge and expertise related to coal; reforming international financial institution funding to support clean energy development $ 1,849,468 GLOBAL POPULATION AND ENVIRONMENT Protecting the environment and TRADE PROGRAM Creating public support for trade and investment rules that protect the environment; demon- strating how existing trade rules undermine governments’ ability to protect the environment and combat climate change $ 888,386 preserving natural resources for future generations by advancing reproductive health and sustainable development initiatives $ 392,317</t>
  </si>
  <si>
    <t>Investments in the Future</t>
  </si>
  <si>
    <t xml:space="preserve"> In one of the biggest David vs. Goliath stories to date, we turned initial small investments in a Midwest legal strategy into 200 coal-fighting staff and tens of thousands of volunteers, stopping planned coal expansion in its tracks (183 plants never built, and counting). Forward-thinking philanthropists joined us, putting close to $30 million on the line to force a multi-billion dollar coal industry into retirement (200 plants gone, and counting). That momentum pushed us to the gates of the White House, and to the streets of Detroit and New Orleans, building a public call for clean energy solutions. In California—where we secured a commitment from Los Angeles Mayor Eric Garcetti to build the largest urban rooftop solar program in the nation—we heard news resonate all the way to Paris, as the state joined other UN countries in committing to only zero-emission vehicles by 2050. The Sierra Club has been working in coalition with environmental groups and Native communities in Alaska and America’s Arctic for more than three decades. During that time, with the ultimate goal of protecting the coastal plain of the Arctic National Wildlife Refuge (a critical calving ground for the Porcupine Caribou herd) as a national monument, we’ve funded key efforts to prevent oil drilling in sensitive areas and stop oil and coal company roads to nowhere. Thanks to the work of the Club and its allies—bringing Inuit representatives to Washington, DC, to have their voices heard and organizing local communities and national interests to build a groundswell of support—President Obama showed conviction in 2015 and set the stage for landscape-sized monuments and further efforts to keep fossil fuels in the ground in his final year in office. This is long-range, capacity-building, grassroots organizing at its best, and a clear example of how investments in this strategy pay off.</t>
  </si>
  <si>
    <t>how far and how fast</t>
  </si>
  <si>
    <t>It happened in 2015. What seemed implausible just a few years ago has become inevitable. We are now clearly on the path of addressing the worst consequences of the climate crisis and transitioning the world to a low-carbon future! With consistent support and prodding from the Sierra Club, President Obama cemented his environmental legacy by rejecting the Keystone XL pipeline, protecting the Arctic from oil drilling, announcing the final Clean Power Plan, and declaring six new national monuments that preserve more than a million acres. During the historic climate conference in Paris, with pressure from the Sierra Club and its global partners, world leaders from 200 nations reached a watershed agreement to pursue meaningful efforts to limit global warming. Of course, none of this progress happened overnight. We’ve spent years building the foundation for these inspiring victories. Strategic investments in campaigns like Beyond Coal, Our Wild America, and the Forward Fund spurred the growth of a powerful grassroots movement that has relentlessly fought for conservation, clean air, and climate solutions, and permitted the U.S. to provide essential leadership for bold action around the globe. As encouraging as this momentum is, there still is much work to do. Science tells us we have to go further and faster. Our objective now is to accelerate the transition to a low-carbon economy as quickly as possible, and to do so in a just, fair, and inclusive way. Your contributions made a significant impact in 2015. They were critical to the success we achieved and the progress we made. We hope we can count on your continued support in 2016 and beyond as together we work to protect and improve the natural and human environment.</t>
  </si>
  <si>
    <t>Sierra Club organized #ShellNo and Arctic Day of Action events across the country. Arctic Off-limits to Oil Drilling The U.S. Department of the Interior cancelled all remaining Arctic offshore lease sales through 2017, just as Shell Oil abandoned exploration activity in offshore Alaska for the foreseeable future. The news is a hard-won victory for the fragile Arctic environment, local communities, and our new clean energy economy. Illegal Logging Meets the Lacey Act A Club-led coalition used the Lacey Act, which contains the world’s first trade ban on illegally sourced wood products, to protect some of the most threatened tiger habitat on the planet and help stop deforestation in the Russian Far East. New National Monuments, More to Come In 2015, President Obama built on his legacy of public lands, upping his total to more than 2 million acres protected, including Browns Canyon in Colorado. In early 2016, that number nearly doubled with the addition of 1.8 million acres of Southern California desert, and more (we hope!) to come. Sierra Club organized #ShellNo and Arctic Day of Action events across the country Sierra Club and coalition partners turned out people at public hearings nationwide, demonstrating broad support for protecting special landscapes 1,200+ 200,000 Sierra Club members and supporters submitted comments asking the Obama administration to enforce the Lacey Act</t>
  </si>
  <si>
    <t>2,453 days... How long attorneys from Sierra Club’s Environmental Law Program have been involved in Keystone XL legal proceedings Our work to replace retired coal power with clean energy and efficiency added enough renewable energy to the grid to power 3.6 million homes Sierra Club’s #ActInParis campaign appeared 500+ million times on the social media feeds of people around the world. Keystone XL Rejected When the U.S. State Department officially declared the Keystone XL pipeline would not serve our national interest, and our president agreed, it signaled to the world we are serious about solving the climate crisis heading into the Paris negotiations (COP21). 200 Coal Plants Give Way to Clean Energy After more than a decade of legal battles and community organizing, Sierra Club’s Beyond Coal Campaign passed the milestone of 200 coal plants announced to retire, creating marketspace for the biggest- ever investment in solar and wind technology. Finally, All-in on Climate! The Paris climate talks yielded the first long-term international commit- ment to dealing with climate disrup- tion. UN Secretary General Ban Ki-moon said the negotiations were the “most complicated, Our work to replace retired coal power with clean energy and efficiency added enough renewable energy to the grid to power 3.6 million homes</t>
  </si>
  <si>
    <t>building a movement</t>
  </si>
  <si>
    <t xml:space="preserve">Pope Puts Faith in the Environment With Laudato Si, his groundbreaking encyclical on the environment demanding strong moral action on climate change, Pope Francis galvanized people of many faiths, leading to unprecedented global support for a climate and clean energy agreement in Paris. Communities Enlisted in the Clean Power Plan The CPP is the most significant action any president has taken to tackle pollution and climate change. It was an historic moment and a big step towards improving the quality of life for low-income neighborhoods and communities of color, which have borne the brunt of power plant pollution for decades. Healing in the Great Outdoors Our public lands could be our nation’s biggest health and wellness resource. The Sierra Club and University of California, Berkeley teamed up on a 3-year study to document the physiological effects of being outdoors and give policymakers data to protect places and get underserved populations out into nature. 67 Latino media outlets with a reach of 10+ million shared programming about Pope Francis’ encyclical based on Sierra Club’s Spanish- language materials 265,000 people experienced the healing power of the outdoors through Sierra Club outings in 2015 </t>
  </si>
  <si>
    <t>investing for environmental and social change</t>
  </si>
  <si>
    <t>When people think of the Sierra Club Foundation, what usually comes to mind is our funding of grassroots efforts to protect treasured wildlands and move the planet beyond fossil fuels. But there’s another important facet of our strategy to protect the planet—our investments. While the Sierra Club and its partners are shutting down coal-fired power plants or sharing the healing power of nature, we’re teaming up with scores of allied investors to identify and advance renewables and other technologies to bring critical climate solutions to scale. At the same time, we’re committed to making sure the next energy economy is as inclusive as possible—more fair than the one it replaces, so that all people benefit, not just a few industries or individuals. It means good local jobs and affordable clean energy. It also means air and water that are safe and healthy, no matter what your zip code is. Both our grantmaking approach as well as our social and environmental justice screens of potential investments support these values.</t>
  </si>
  <si>
    <t>State Implementation Plans (SIPs) for the president’s Clean Power Plan must contribute to equity and justice. In 2015, we funded the “Climate Works for All” process led by ALIGN (the Alliance for a Greater New York, an affiliate of the BlueGreen Alliance, Partnership for Working Families, and Jobs with Justice). This important process leverages New York City Mayor DeBlasio’s announcement of an 80% carbon reduction goal by 2050 as a platform to educate and organize around quality careers for members of economically distressed communities. This same kind of community partnership-building with faith-based groups over the past decade has helped grow awareness and trust between non- traditional climate allies, further spurred by Pope Francis’ teaching on climate culpability. As nature’s healing powers become more easily accessible to all, disadvantaged youth, veterans, and others who need it most can become the next generation of environmentalists.</t>
  </si>
  <si>
    <t>Divest-Invest Philanthropy Initiative In 2014, as a founding member of this initiative, we joined 16 foundations with a little more than one billion dollars in total assets under management. Today, 436 institutions and 2,040 individuals across 43 countries—representing $2.6 trillion in assets—have committed to divest from fossil fuel companies. Investor Network on Climate Risk (INCR) Our participation in INCR—whose mission is to mobilize leaders to address climate risks, while building low-carbon investment opportunities—reflects our belief that our fiduciary duty is not limited to the oversight and investment of donated funds. Rather, it includes a responsibility to manage those funds in a manner consistent with our mission and values. As part of the White House Clean Energy Investment Summit, we committed of our endowment to invest in 20% climate solutions</t>
  </si>
  <si>
    <t xml:space="preserve">SIERRA CLUB FOUNDATION </t>
  </si>
  <si>
    <t>Our mission is to promote efforts to educate and empower people to protect and improve the natural and human environment. The Sierra Club Foundation bridges the intersection of strategic philanthropy and grassroots advocacy. Founded in 1960, we are a 501(c)(3) tax-exempt public charity governed by an independent board of directors. We achieve our shared vision of a healthy planet through collaboration with the Sierra Club, our donors, and stakeholders. We embrace integrity through ethics, excellence, and transparency to ensure the trust of our donors and partners. We demonstrate stewardship in all we do through careful development and management of resources and responsible oversight of sponsored programs.</t>
  </si>
  <si>
    <t>SIERRA CLUB FOUNDATION &gt; ANNUAL REPORT 2015</t>
  </si>
  <si>
    <t>We are fortunate participants in a defining chapter of global history. Around the world, attitudes are shifting and efforts aligning into a cohesive conviction capable of advancing tremendous change. Possibilities become probabilities, ever more likely to thrive and flourish. As the balance tips, acceleration inevitably occurs and instead of “Can we do it?” the question becomes “How far and how fast will we go?” Together we’ve been laying the groundwork for many years, and 2015 was the pivotal moment.</t>
  </si>
  <si>
    <t>Local solutions, nationwide</t>
  </si>
  <si>
    <t>2014 annual report forward solution</t>
  </si>
  <si>
    <t>A clean-energy economy is paramount to protecting public health, the environment, and our planet. In 2014, we solidified our commitment to a carbon-free power grid and cutting domestic oil use in half by 2030. We launched the Forward Fund to get a new generation of investor-philanthropists to help lead the charge, and locked in our first multi-million dollar seed funding for innovative domestic and international work. Sierra Club’s My Generation campaign significantly altered the landscape for local clean energy policy in California, our pilot state, in a monumental push for an unprecedented number of megawatts of solar and wind installed across the country. Upholding the Arizona Energy Efficiency Standard (EES), ensuring energy and cost savings Twelve municipalities upgrading to more efficient building codes CALIFORNIA. 250,000 homes, schools, and businesses to go solar Improved residential solar permitting and expanded efficiency programs A leading energy efficiency policy in Los Angeles GEORGIA. The state’s first utility-scale wind purchase ILLINOIS. Mainstreaming solar power in the business community KENTUCKY. The state’s first utility-scale solar project MAINE. A major wind project in Bingham MASSACHUSETTS. A new program to bring more solar power online by 2020 A new rebate program for purchasing or leasing plug-in vehicles MINNESOTA. The state’s first large-scale solar project MISSOURI. Replacing coal with new wind capacity Greater investment in wind energy An energy efficiency program that includes rebates for customers in lower- income areas NEW YORK. An extended state-level program that will dramatically increase solar OHIO Energy efficiency standards to prevail over taxpayer-financed coal plant bailouts SOUTH CAROLINA. Expanding solar with a strong net metering policy TEXAS. Clean energy storage technologies A plan to significantly increase Austin’s clean energy portfolio UTAH. Preventing an unfair tax on solar customers NATIONWIDE. Thousands of Americans learning about electric vehicles through a popular online consumer guide and ‘Pick a Plug-in’ quiz NATIONWIDE PepsiCo’s commitment to a greener fleet, including more efficient trucks and lower carbon fuel sources NATIONWIDE Public education as a lead organizer of National Drive Electric Week, with events in 150 cities with 90,000+ attendees</t>
  </si>
  <si>
    <t>This is big news</t>
  </si>
  <si>
    <t>For the first time in a long time, the planet is carbon neutral. This is big news! This is our window. Through it we can see how our efforts to replace dirty fuels with clean energy and energy efficiency have made a difference. Pause and consider... less than a decade ago, plans to build 150 new coal plants were all but certain. So were plans to move millions of barrels of tar sands oil across the country. There was little hope for curbing CO2 emissions, even in the face of runaway global warming. Today, coal is declining, the Keystone XL pipeline is stalled, and global CO2 emissions are flat . The promise of a clean energy future is finally here. It’s happening across the country and was visible in the streets of New York City, where the People’s Climate March drew record participants. Solar and wind are cost competitive. Energy efficiency is working and creating jobs. All people, communities, businesses, animals, plants, and ecosystems stand to benefit from climate-resilient, low-carbon economies. UN Secretary-General Ban Ki-moon summed it up perfectly when he said, “Governments and the private sector are uniting behind the message that there is no competition between economic growth, business success, and fighting climate change.” Investments in The Sierra Club Foundation (TSCF), the Sierra Club, and our allies have made this diverse and growing environmental movement possible. In 2014, we dramatically increased our commitment to clean energy and launched an innovative fund to spur investment in clean energy solutions, while expanding our flagship Beyond Coal Campaign and efforts to achieve environmental justice. Furthermore, we doubled down on our long-standing commitment to wildlands protection and continued to provide meaningful outdoor experiences to people who need it most. We hope you take some time to consider this 2014 report and the progress your charitable dollars have made in the world. Without you, none of this would be possible. Our deepest thanks for your support!</t>
  </si>
  <si>
    <t>Coastal plain of the Arctic National Wildlife Refuge The biological heart of the entire refuge, home to nearly 200 wildlife species, including bears and caribou. The Club’s community organizer is establishing close relationships with Native residents in the village of Kaktovik on the Beaufort Sea coast, helping them promote their interests in maintaining the region’s long-term environmental welfare. Protecting 1.5 million acres of the coastal plain will ensure this national treasure is not sacrificed for oil and gas drilling. President Obama has protected 260 million acres of land and water, more than any other president since the Antiquities Act became law in 1906. This is powerful medicine for an ailing planet, creating thousands of jobs in local communities, making room for life to successfully adapt to climate change, protecting our most sensitive species and ecosystems, and connecting more people to the outdoors. In the new San Gabriel Mountains National Monument, the Sierra Club spent a decade building a local coalition of diverse groups that will make this national treasure a boon to surrounding communities. Low-income families, urban youth, veterans, and others who need a big wild backyard the most are getting one, and they’re getting involved. This is the new generation of conservationists. We partnered with the University of California, Berkeley, and funded research on the science of “awe” in nature. This will formalize what we intuitively know about the health benefits of being outdoors in wild, untrammeled places. We envision a day when doctors prescribe time outdoors as a remedy unto itself. And because dirty fossil fuels extracted from public lands are responsible for a whopping 21% of all U.S. greenhouse gases, we continued the fight to keep them in the ground— from North Slope communities in Alaska to special places like the George Washington National Forest in Virginia, Monterey Shale in California, and Colorado’s Roan Plateau and Thompson Divide.</t>
  </si>
  <si>
    <t>Our methods</t>
  </si>
  <si>
    <t>It’s up to us—those with the ability and financial resources to lead on climate—to do everything in our power to protect future generations. This is the moral imperative that inspires our donors and drives our grant-making. At the UN Summit, President Obama said climate disruption is “the one issue that will define the contours of this century more dramatically than any other.” The world is looking to the United States to lead by example, and so far, solutions championed by the environmental movement in this country are working. Good things are happening in the world. With strong support from the Sierra Club, the Obama administration put mandatory limits on carbon sources. An historic U.S.-China agreement brought together the world’s largest economies, energy consumers, and carbon emitters on an issue that affects the entire world. And for the first time in 40 years, global carbon emissions from the energy sector were unchanged in 2014. Our job, as environmentalists and philanthropists, is to make investments in the future count and on a scale that can help solve a global crisis and usher in a new clean energy paradigm. Our commitment to donors is to fund the most effective work of the Sierra Club, our partners, and our allies, and use successes to leverage future funding and increased innovation. We steward responsibly, grant strategically, and invest ethically. Over the next few years, our challenge will be to ensure that leaders in this country and around the world ignore those who say we can’t move forward, and instead invest in technologies and people that can. This will take unprecedented public will, and funders who are willing to build it.</t>
  </si>
  <si>
    <t>climate solutions.</t>
  </si>
  <si>
    <t xml:space="preserve"> A clean energy economy is both achievable and essential—good for jobs, health, and prosperity. It’s not an alternative, it’s the only way forward. There are reasons to be hopeful. In 2014, the world added more clean energy than fossil fuels, a record 100 GW of renewable energy capacity came online, and most Americans now report wanting more emphasis on developing solar (79%) and wind (70%) power2 . Sustained grassroots pressure on our leadership made it happen. Local organizing and national coordination work: It’s why TSCF invests in the best collaborations and innovative campaigns in the environmental movement. It’s why we partner with communities that are suffering the brunt of industrial pollution and empower them to help reinvest in clean energy technology and jobs. Paid organizers generate 20 times their value in volunteer hours, and we leveraged this capacity with national media, legal, and advocacy work to make more Public Utility Commissions provide the clean energy their customers want. 2014 marked the Obama administration’s historic effort to limit pollution from power plants, and we responded by rallying thousands of supporters to give impassioned testimony at public hearings nationwide in support of the Environmental Protection Agency’s Clean Power Plan. We also funded getting more electric vehicles on the road, removing regulatory barriers to properly sited wind projects, and training partners overseas to leapfrog fossil fuels entirely. As we launch our public will-building initiative to put even more muscle behind our 100% clean energy commitment, we are also building the network of funders who understand the issues and give us a sustainable commitment to moving forward.</t>
  </si>
  <si>
    <t>Securing permanent protections</t>
  </si>
  <si>
    <t xml:space="preserve"> As an initiative within the Our Wild America Campaign, the Sierra Club has prioritized designating new national monuments as the most effective means of protecting our pristine and threatened federal lands. Advancing place-based campaigns that build diverse local support and elevate national attention pays off. In the last two years, President Obama has designated 13 new national monuments, four of them in 2014. He is now poised to leave a significant public lands legacy by designating an additional 6 million acres of new national monuments in the final two years of his presidency. San Gabriel Mountains We supported partnerships with a broad range of diverse constituencies—including community members, and health and environmental justice organizations—to safeguard this underfunded and under serviced majestic mountain range.Pullman Historic Site in Illinois Chicago’s first national monument is the birthplace of the first African- American union in America and an emblem of the struggles and hard- earned successes of the country’s early labor movement. Grand Canyon Watershed in Arizona The proposed monument would cover 1.7 million acres of desert grasslands, old growth forests, towering cliffs, deep canyons, and freshwater springs that flow into the Colorado River. The region includes the largest unprotected old-growth ponderosa pine forest in the Southwest. Southeastern Utah The next two years offer the best prospects in decades for securing a range of additional protections in this magnificent “red-rock country.” More than ever, conservation in this unique region deserves prominent support. The Sierra Club is engaging with a wide range of constituents to maximize these protections.</t>
  </si>
  <si>
    <t>ENVIRONMENTAL JUSTICE AND COMMUNITY PARTNERSHIPS Providing support to low-income communities and communities of color when requested; ensuring all people have a voice in decisions that affect their community; bridging the gap between these communities and environmentalists Grants Paid: $ 237,405 ENVIRONMENTAL LAW PROGRAM Providing legal strategy for Sierra Club’s priority campaigns as well as state-level chapters Grants Paid: $ 1,328,860 LABOR PROGRAM Ensuring that the clean energy economy supports the health and livelihoods of working families Grants Paid: $ 134,847 GLOBAL POPULATION AND ENVIRONMENT Protecting the environment and preserving natural resources for future generations by advancing reproductive health and sustainable development initiatives Grants Paid: $ 279,180 INTERNATIONAL COAL AND CLIMATE PROGRAMS Empowering grassroots activists and organizations in other nations by transferring knowledge and expertise related to coal; reforming international financial institution funding to support clean energy development Grants Paid: $ 849,589 TRADE PROGRAM Creating public support for trade and investment rules that protect the environment; demonstrating how existing trade rules undermine governments’ ability to protect the environment and combat climate change Grants Paid: $ 459,199 SIERRA MAGAZINE Supporting the charitable content of Sierra Magazine Grants Paid: $ 1,551,778 OTHER PROGRAMS Supporting a variety of environmental programs not otherwise included in categories listed here Grants Paid: $ 4,742,453 GRANTS TO NON-SIERRA CLUB ORGANIZATIONS (DOMESTIC AND INTERNATIONAL) Domestic: supporting partner organizations working to advance clean energy solutions International: supporting partner organizations in other countries that confront coal pollution and climate change Grants Paid: $ 304,653</t>
  </si>
  <si>
    <t xml:space="preserve">movement building </t>
  </si>
  <si>
    <t xml:space="preserve"> With a seed grant from TSCF’s Forward Fund, the Sierra Club helped plan and carry out this historic event, organizing more than 100 buses and bringing marchers from 35 states to New York City to demand meaningful climate action and a clean energy future. Club staff and volunteers collaborated with 1,500 coalition partners—leading from behind to let the voices of labor, environmental justice, faith groups, low-income communities, people of color, indigenous peoples, and youth (those who are disproportionately affected by fossil fuel pollution and climate disruption) speak loudest. In the end, 400,000 people took to the streets of New York City. More than 2,600 solidarity events sprang up in 162 countries, reaching billions around the world. All this just two days before world leaders met in New York for a landmark UN summit on climate. This is how people-power changes history. It’s how we hold our leaders accountable and make our democracy better. It’s also what we need to help pave the way for wise, decisive action at the United Nations Climate Change Conference in Paris in December 2015. In all of the work we support, we are mindful of building a diverse, inclusive environmental movement. Whether we engage people through activism or outings, in communities large and small, or online, we want all global citizens to care about the natural and human environment and have the support they need to step forward and take action.</t>
  </si>
  <si>
    <t>Expanding allies locally and globally</t>
  </si>
  <si>
    <t>As a public charity rooted in grassroots advocacy, we believe there’s strength in numbers. Tackling the climate crisis requires widespread support from diverse allies and partners. We’ve built relationships with thousands of organizations and individuals not only within the environmental movement, but also by reaching out to those in labor, public health, faith, and business. We’re inspired by the work of all who share a vision for a just and healthy planet, and are committed to expanding our partnerships to maximize our impact. Supported 813 outings for 12,000+ youth through Inspiring Connections Outdoors 35million members represented in the Democracy Initiative (51 organizations) 10 years of environmental justice organizing presence in New Orleans Mobilized 100,000 members and supporters to act in support of responsible trade Collaborated with1,500+ partner organizations for the People’s Climate March Made $244,403 in direct grants to international grassroots organizations 76 member organizations in Sierra Club-led Outdoors Alliance for Kids (OAK) 4 years of collaboration on public health issues related to coal-fired power plants in Kosovo 7,000 Sierra Student Coalition members and supporters engaged in trainings, campaigns, and national leadership opportunities Sierra Club’s Environmental Law Program launched 200+ legal actions in partnership with 250 + organizations, including tribal groups and those dedicated to social justice Partnered with15 unions and environmental groups through BlueGreen Alliance</t>
  </si>
  <si>
    <t>about the sierra club foundation</t>
  </si>
  <si>
    <t>Our Mission: To fund and promote efforts to educate and empower people to protect and improve the natural and human environment. We achieve our shared vision of a healthy planet through collaboration with the Sierra Club, our donors, and stakeholders. We embrace integrity through ethics, excellence, and transparency to ensure the trust of our donors and partners. We demonstrate stewardship in all we do through careful development and management of resources and responsible oversight of sponsored programs.</t>
  </si>
  <si>
    <t>grant-funded programs</t>
  </si>
  <si>
    <t>2013 annual report a thousand invisible cords</t>
  </si>
  <si>
    <t>The Sierra Club Foundation bridges the intersection of strategic philanthropy and grassroots advocacy. As a publicly supported charity, we partner with thousands of donors across the U.S. to invest in organizations that have an outsized impact on the health of the planet. To realize our vision of a powerful, inclusive environmental movement focused on climate solutions, conservation, and movement building, we give special consideration to charitable programs that reinforce and advance these imperatives. In 2013, we made grants totaling $50,673,531 BEYOND OIL CAMPAIGN Keeping high-carbon oil reserves in the ground; promoting low-carbon fuels, electric vehicles, and smarter transportation systems Grants Paid: $2,604,120 BEYOND COAL CAMPAIGN Preventing construction of new coal-fired power plants; retiring existing plants; promoting clean energy alternatives Grants Paid: $26,696,523 ons nsideration eratives. BEYOND NATURAL GAS CAMPAIGN Ending reliance on dirty and dangerous drilling practices like hydraulic fracturing; preventing proliferation of natural gas exports; promoting clean energy alternatives Grants Paid: $1,114,789 OUR WILD AMERICA Bringing together national and conservation eff orts to end mining of fossil fuels on public lands; securing permanent land protections; connecting communities with nearby nature; protecting and restoring wild forests Grants Paid: $3,638,437 SIERRA CLUB OUTDOORS Reaching across economic lines, cultures, and communities to engage all Americans — including military and youth — to explore, enjoy, and protect the natural world Grants Paid: $1,038,180 RICA ogether nd local n and drilling s g ections; CHAPTER AND GROUP EDUCATION PROGRAM Supporting Sierra Club chapters and groups working at the local, state, and regional levels to educate the public about issues relating to protection of the natural and human environment Grants Paid: $4,800,925 ENVIRONMENTAL LAW PROGRAM Providing legal strategy for Sierra Club’s priority campaigns as well as state-level chapters Grants Paid: $1,289,521 SIERRA MAGAZINE Supporting the charitable content of Sierra Magazine Grants Paid: NATIONAL $1,412,189 EDUCATION PROGRAM Educating the public about issues relating to the protection of the natural and human environment Grants Paid: $1,387,466 SIERRA STUDENT COALITION Training and empowering students to achieve tangible social and environmental progress by organizing grassroots campaigns that develop the next generation of environmental leaders Grants Paid: $512,483 INTERNATIONAL COAL AND CLIMATE PROGRAMS Empowering activists and other nations knowledge related to international institution clean energy ENVIRONMENTAL JUSTICE AND COMMUNITY PARTNERSHIPS Providing support to lowincome communities and communities of color when requested; ensuring all people have a voice in decisions that aff ect their community; bridging the gap between these communities and environmentalists Grants Paid: $735,578 Creating public support for trade and investment rules that protect the environment; demonstrating how existing trade rules undermine goverments’ ability to protect the environment and combat climate change Grants Paid: $173,839 GRANTS TO NON-SIERRA CLUB ORGANIZATIONS Domestic: Supporting partner organizations that connect veterans and military families to the outdoors International: Supporting partner organizations in other countries that confront coal pollution and climate change Grants Paid: $197,292 he erra ts 12,189 ONAL LIMATE g grassroots organizations in s by transferring e and expertise coal; reforming onal financial on funding to support ergy development Grants Paid: $468,392 TRADE PROGRAM GLOBAL POPULATION AND ENVIRONMENT Protecting the environment and preserving natural resources for future generations by advancing reproductive health and sustainable development initatives Grants Paid: $218,651 LABOR PROGRAM Ensuring that the clean energy economy supports the health and livelihoods of working families Grants Paid: $309,370 TOTAL GRANTS PAID: $50,673,531</t>
  </si>
  <si>
    <t>movement building</t>
  </si>
  <si>
    <t>Thanks to the implementation of new online platforms and technologies, we’re reaching a larger, more diverse audience than ever before. We’ve helped scale-up Sierra Club’s Digital Strategies department, which is seeing a significant return on investment: In 2013, online giving increased 30.6 percent from the previous year. This expanded online presence is also boosting activism, engaging new supporters, and redefining grassroots philanthropy. Chris Thomas, Chief Innovation Officer, explains, “We want to engage younger people, more diverse people, people who are representative of the country now, while also giving our longstanding members the tools they need to be successful.” Achieving ambitious goals requires mobilizing unprecedented people power. The environmental movement of the future must be bigger and more diverse. It must better represent and amplify the voice of the American people. And we are in a great position to help build it. As we phase out fossil fuels, we have a responsibility to help communities affected by plant closures to train and restructure their workforces to benefit from the clean energy economy. In places like Appalachia, this transition can be tough, and we’re supporting efforts to help both companies and workers find solutions. We also champion environmental justice initiatives that empower those living near refineries, plants, and mining operations to hold corporations accountable for air and water pollution. To protect something, you have to value it, and that value grows from experience—the “explore and enjoy” part of Sierra Club’s motto. Each year, through Sierra Club Outdoors, we get hundreds of thousands of military veterans and families, as well as underprivileged young people into nature. These outings provide first-hand experience in the natural world and reasons to appreciate and protect it. From Maine to California, we help build relationships with ranchers and Native American tribes whose ways of life are threatened by fracking and pipeline expansion. We also partner with entrepreneurs in the clean tech sector to site more clean energy responsibly, and with municipal and corporate fleets to purchase more clean cars. Throughout it all, we support work that sets aside personal ambitions for the greater good. We form coalitions and partnerships, and help build consensus. Because, ultimately, we all need to work together to solve the big important problems.</t>
  </si>
  <si>
    <t>In a climate-disrupted world, we must reshape our view of conservation. Simply setting aside land and saving species is not enough. Now we must also keep dirty fossil fuel deposits and related CO2 in the ground. This is conservation today. Habitat, water, air quality, ecosystems—viewed through the lens of climate solutions with an eye toward justice for all. Thousands of Sierra Club volunteer leaders in 65 chapters and 400 groups are at the heart of conservation efforts in this country. These are your neighbors and colleagues who have become experts on nearby watersheds, parks, and wild places. They understand local issues and are invested for the long-term in protecting both human communities and the natural environment. On Alaska’s North Slope and in the Powder River Basin in Wyoming, we’re doing just that by supporting efforts to expose industry plans to ravage remaining wild places with massive mining efforts. Taken together, these exploits would cancel out all CO2 reductions from President Obama’s recent fuel economy (CAFE) standards, and dump nine times more into our environment. On the public lands front, we are pushing the President to use his executive power to protect more than 6 million acres as national monuments. At the same time, we’re helping pack EPA hearing venues across the country to make strong industry regulations on fracking and drilling stick. This is conservation-in-action, emphasizing the preservation and restoration of our natural resources for everyone. In the San Gabriel Mountains and Inyo National Forest, this means supporting local—and predominantly Latino—communities by giving them the tools and resources to explore their wild backyards and partnering with them in efforts to save them. Empowering these communities and future environmentalists to explore, enjoy, and protect the places they love is as important as any other conservation objective</t>
  </si>
  <si>
    <t>a thousand invisible cords CLIMATE SOLUTIONS, CONSERVATION, AND MOVEMENT BUILDING</t>
  </si>
  <si>
    <t>Finding climate solutions, continuing our legacy of conservation, and building a stronger movement are intertwined, and they are all critical to achieving our mission. This holistic approach is required as threats to planetary and human health become more acute. Climate disruption is the greatest challenge we have ever faced, and we are not backing down. We support aggressive goals to cut carbon emissions and speed the transition from fossil fuels to 100% clean, renewable energy. It’s a must-win fight for our planet; the science is clear and overwhelming. At the same time, we continue to protect the land, air, and water that dedicated Sierra Club members have fought to safeguard for more than 120 years. Finally, in cooperation with many allies, we are building a more diverse and inclusive environmental movement—one that is large enough to achieve historic and ambitious goals that are global in scale, yet rooted firmly in local communities to better grasp and represent the concerns of people trying to keep their families safe and healthy. It’s the right thing to do, and it’s the only way we’re going to win. In the following pages, we share with you our vision on climate solutions, conservation, and movement building. We hope you come away with optimism for what lies ahead. We continue to be inspired by you, our donors, without whom none of this work would be possible. As a supporter, you have an important role to play in our efforts. Whether you’re dedicated to climate solutions, wilderness, or community health, your participation is one of the many “invisible cords” John Muir noted, binding us together in our common venture. We thank you for getting involved, and for your support</t>
  </si>
  <si>
    <t>A fundamental shift from isolated self-interest to seeking solutions that serve everyone is perhaps the paradoxical benefit of climate disruption. When we accept that all living things are bound together, interrelated and interdependent, it changes the way we think and act. It makes us better family members and neighbors. It makes us more compassionate and passionate about the work we do, what we eat, how we power our homes and vehicles. As environmentalists, we see living with this knowledge as a gift to our generation, and our responsibility to the next. That’s why we use our strong reputation in the philanthropic community to support the Divest-Invest Initiative—an undertaking of 17 initial signatories with a total asset base of $1.8 billion—committed to divesting from fossil fuels and investing in clean energy and climate solutions. It’s also why we support powerful and innovative programs to move beyond fossil fuels and nurture tomorrow’s environmental champions. We enable the strength of Sierra Club’s grassroots organizing, leveraging every dollar of staff time and program into 20 times that amount in volunteer hours, pro-bono legal work, public service advertising, and enhanced program capacity for environmental justice groups and partners. We’re proud of our solid reputation for stewarding charitable contributions and assets responsibly. We’ve earned a rare fifth consecutive four-star rating from nonprofit watchdog Charity Navigator, as well as an A+ from the American Institute of Philanthropy. In the final analysis, we spend nearly 90 cents of every dollar directly on environmental and conservation programs. We do this because every dollar matters, and we are committed to making sure our donors’ dollars count.</t>
  </si>
  <si>
    <t>climate solutions</t>
  </si>
  <si>
    <t>Our planet’s basic natural systems depend on us reducing greenhouse gas emissions now, which means finding ways to power our world without burning fossil fuels. We need to mobilize the American people to demand solutions before it’s too late. This ambitious goal is not only possible, we’re already on the path. With our support, the Sierra Club is reaching milestones no one thought attainable a decade ago, like stopping more than 170 new coal plants from being built and retiring almost a third of the existing coal fleet. At the same time, renewable energy is already competitive with that of fossil fuels in some states, and is expected to be cheaper nationwide by 2020. Our investments in the Club’s community-based and online organizing work, national media, and policy advocacy support many of the clean energy successes we’re seeing today. From writing better building codes to compelling utilities to install more wind generation to getting more electric vehicles on the roads, we are making a difference. In fact, an International Energy Agency (IEA) report recently confirmed that since 2006, the U.S. has seen the largest reduction in carbon dioxide emissions of any country or region in the world. It is imperative that we keep this kind of momentum going and growing. In addition to building grassroots support for more clean megawatts, plant-by-plant and vehicle-byvehicle, we are investing in cutting-edge digital strategies and online communications to win the hearts and minds of the American people and policy makers. We are giving them the confidence and the tools they need to demand climate solutions</t>
  </si>
  <si>
    <t>Advancing Environmental Justice, a Cord Connecting All Communities</t>
  </si>
  <si>
    <t>We support work that reveals and addresses the important connections between environmental quality and social justice. For example, in Indianapolis, we back the work of the Sierra Club and its allies to retire Indianapolis Power &amp; Light’s (IPL) coal-fi red Harding Street Generating Station: The NAACP gave the plant an “F” rating for its impact on low-income communities and people of color. In 2013, the Harding Street campaign engaged in media outreach, turned out 150 people to an event, and organized churches, neighborhood associations, universities, and other groups to urge IPL to retire the plant and replace it with clean energy. Moreover, the Hoosier Environmental Council and the Sierra Club each released coal ash reports focused on the plant. Moving forward, we will support such pressure until IPL moves beyond coal and invests in clean power.</t>
  </si>
  <si>
    <t>The Sierra Club Foundation bridges the intersection of strategic philanthropy and grassroots advocacy. Founded in 1960, we are a 501(c)(3) tax-exempt public charity governed by an independent board of directors. Our mission is to educate, inspire, and empower humanity to preserve the natural and human environment. As the fi cal sponsor of the charitable programs of the Sierra Club, we provide resources to it and other nonprofit organizations to support scientific, educational, literary, organizing, advocacy, and legal programs that further our mission. The investors with whom we partner, and the grantees we support, all share our solutions-oriented focus. We work with individual and institutional donors to align financial resources with strategically focused campaigns, help build capacity in the environmental movement, and create partnerships with a broad spectrum of allied organizations around shared values and goals.</t>
  </si>
  <si>
    <t>new urgency for protecting land</t>
  </si>
  <si>
    <t>2012 annual report momentum to win</t>
  </si>
  <si>
    <t>Our Wild America: Sierra Club’s wildlands legacy confronts a changing planet The Our Wild America campaign (formerly Resilient Habitats) brings a new leader to the helm and new hope for protecting our nation’s most treasured wild lands and waters. Establishing large-scale, permanent protections for threatened public lands from coast to coast, Our Wild America combines John Muir’s strategies for creating advocates—by getting people outdoors—with our strategies for rallying those advocates to ﬁght extractive industries seeking to exploit public lands. These efforts, plus the protection of lands that are home to our nation’s most iconic and endangered species, are the hallmarks of the Our Wild America campaign. PROTECTING THE WILD WESTERN ARCTIC Finding a compromise can be difﬁcult, especially when it comes to balancing the needs of wildlife with the needs of society. But in December, the Department of the Interior released a remarkably pro-conservation plan for managing the National Petroleum Reserve in Alaska. The Sierra Club Foundation supported aggressive comment campaigns to the Bureau of Land Management, which helped inform the management plan. Sierra Club Executive Director Michael Brune called the decision “great news for conservation in America’s Arctic.” Stretching 23.5 million acres across Alaska’s northern tundra, the Reserve is one of the country’s least developed landscapes, with some areas over 100 miles from any road. It holds grizzly bears, wolverines, thousands of caribou, and countless migrating water birds, as well as important cultural resources for Native American communities. During the drafting period, 400,000 public comments were submitted by the Sierra Club and partner organizations. As a result, nearly half of the Reserve (11 million acres) has been set aside, with no oil or gas leasing permitted. The two largest off-limit areas nearly doubled in acreage, and an entirely new protected area was created. These protected areas include the most important caribou calving grounds, as well as waterfowl nesting sites, walrus haul-outs, and polar bear denning sites. Now that’s a plan we can get behind. PERMANENT PROTECTION FOR NATIONAL TREASURES Last year, The Sierra Club Foundation supported campaigns that resulted in the creation of three new national monuments, totaling 19,000 acres. “National monument” is a presidential designation that protects land for its archaeological, historical, cultural, or environmental value. National monuments are great news for communities, which often experience job and income growth after gaining a monument as a neighbor.he newly designated Chimney Rock National Monument is a magniﬁcent sight: two 300-foot-tall spires of 535-million-year-old rock that were sacred to indigenous Pueblo peoples. With the new protections and publicity, the monument is expected to double its annual visitorship, stimulating the local economy and spreading knowledge about important early cultures. Another new monument honors César Chávez, who worked to bring the human health costs of industrial agriculture to public attention and to empower thousands of farm workers in their livelihood. The Sierra Club Foundation has long supported the protection of lands to honor Chávez’ legacy. The new monument preserves his home and the places where he organized peaceful protests in support of environmental health and economic justice. THE ECONOMIC IMPACT OF MONUMENTS According to a study by Headwaters Economics, communities near large monuments show consistent increases in population, employment, and personal and per-capita income. Some highlights from the study, which looked at 17 monuments in 11 states: “Between its creation by President Bill Clinton in 1996 and 2008, the communities around the 1.8 million acre Grand Staircase saw their population grow by 8%—and had job growth of 38% … real personal income rose by 40% and real per capita income jumped 30%. In the Grand Canyon-Parashant region, jobs grew by 44% between 2000 and 2008, 10 percentage points higher than population growth. Real personal income rose 44%. Our Wild America Fort Ord National Monument on California’s Monterey Peninsula served as an army base for decades. Now, it commemorates the 1.5 million recruits who trained there. It also protects a full 14,000 acres of intact habitat and 86 miles of hiking trails, winding through coastal savannas, woodland, and rare vernal wetlands. Throughout the country, military bases have preserved important wildlife habitat, and now Fort Ord’s more than 100,000 yearly visitors can rest assured that the monument’s historical and ecological resources will be protected for generations to come. At the time of this printing, we’re celebrating two more monuments that were declared in 2013: The San Juan Islands in Washington and Rio Grande del Norte in New Mexico are our nation’s newest protected national monuments. ECONOMIC AND ENVIRONMENTAL PROTECTION IN PUERTO RICO The Northeast Ecological Corridor is a stretch of nearly 3,000 acres of rainforests, coral reefs, beaches, and mangrove. It’s home to a staggering 800 species of flora and fauna, 50 of which are threatened with extinction, including West Indian manatees and leatherback sea turtles. In fact, the Corridor contains some of the most important leatherback nesting beaches in the world! With support from The Sierra Club Foundation, the Sierra Club engaged in a campaign to protect the Corridor in 2009, when Puerto Rico’s governor rolled back protections, opening the shorelines to intensive tourism development, including resorts, condominiums, and golf courses. Now, after three years of fighting for the region, almost 2,000 acres of the Corridor have been returned to a protected status. With support from the Foundation, Sierra Club’s Puerto Rico chapter performed a classic grassroots organizing campaign, raising awareness and holding public events to mobilize the citizens of Puerto Rico</t>
  </si>
  <si>
    <t>Beyond Oil: Confronting dirty fuels and dirty dealings</t>
  </si>
  <si>
    <t>Through innovative, smart campaigning with flexible funding, Sierra Club’s Beyond Oil campaign is having an impact on the powerful oil industry’s hold on America. Fighting dirty fuels infrastructure (like Keystone XL) we can slow down the oil boom as solutions emerge. Working on “future fleets,” we’re focusing on corporate accountability rather than just government policy to move us beyond oil in the transportation sector. Flexible funding allows us to fight Big Oil wherever the battle may be. BUILDING THE BEYOND OIL MOVEMENT Because the Canadian tar sands are landlocked, the industry’s aggressive expansion plans hinge on opening up new routes to market. Their strategy has been to build out infrastructure quickly, before regulations are put in place. A primary strategy of the Beyond Oil campaign is to build, broaden, and personalize public opposition to tar sands and pipeline risks by explaining the threat—relaying the personal stories of those already living with tar sands pipelines. And it’s working: In three years, tar sands has grown from a niche issue to a nationwide top environmental concern, with no major pipeline capacity being added. The Sierra Club and its partners are sounding the call, seizing opportunities to publicize oil spills and industry failures at every turn and generating tremendous local activism: • In July, during the weeks surrounding the two-year anniversary of the devastating tar sands spill in Michigan’s Kalamazoo River, citizens across North America told companies like Enbridge and TransCanada, “We don’t want your dirty tar sands.” More than two dozen “We Are the Kalamazoo” events called attention to at-risk communities along the network of existing and proposed tar sands pipeline routes, bringing home the message that a spill like the one in Michigan could occur anywhere. We supported events in Delaware, Oklahoma, Nebraska, Texas, Vermont, and others across the country. Tar Sands Free Northeast: More than 32 towns have passed resolutions banning tar sands transport through their municipalities.“This project will face a concerted and stiff local resistance if and when big oil decides to try and move it forward.”—David Vandeusen, conservation organizer for the Vermont Sierra Club. • As we go to press, five years of determined effort and unwavering support have paid off: Texas-based Hyperion Resource’s allowed its permit to build a $10 billion oil refinery on South Dakota land to expire. The Club’s Environmental Law team was part of a coalition that dogged the company at every turn. When requesting the now-expired permit extension, Hyperion cited the extended litigation and national recession as causing problems in securing financing. CHANGING THE ECONOMICS: FIGHTING KEYSTONE XL AND TAR SANDS EXPANSION When dealing with something as vast and slippery as Big Oil, it can take time to wrestle it to the ground. To keep up with desired production plans and maintain investor confidence, the industry needs to double the current capacity of pipelines out of Alberta, increasing it by between 3.5 to 4 million barrels per day. Even if all proposed pipelines were built—TransCanada’s Keystone XL among them—there still wouldn’t be enough capacity to handle the growth that companies have laid out in their expansion plans. Because of this, a delay or defeat of any of these pipelines is a significant blow to tar sands production and profitability. And that’s where the opportunity lies. In 2012, Wall Street adopted a wait-and-see stance, halting investment, gumming up oil industry plans, and forcing it to lower production forecasts. The fact that the Club and its partners have, with legitimate cause, delayed Keystone XL by 4 years has prevented not only major bank investment but also the release of 400 million metric tons of CO2 into the atmosphere. Beyond Oil (continued) NEW STANDARDS FOR A BETTER WORLD: KEEPING UP THE PRESSURE ON FUEL EFFICIENCY In 2012, The Sierra Club Foundation supported efforts to get 300,000 messages to the EPA and the Department of Transportation, advocating for cleaner vehicle legislation. Those efforts have paid off. The 54.5 miles per gallon fuel efficiency standards announced in 2012 will double the average effi ciency of all vehicles on the road by 2025. Not only is this “change we can believe in,” it’s also the most signifi cant measure to get off oil in four decades. A boost in effi ciency benefi ts the environment. Decreased demand means less oil needs to be extracted and less carbon dioxide is released into the atmosphere. It’s good for our wallets, saving consumers $8,000 per vehicle during the lifetime of the car. Finally, it’s good for the economy, creating 500,000 new jobs and saving $140 billion in one year. The improvements are fully possible with current technologies, and they’ll only get better from here. ENVIRONMENTAL JUSTICE: THE CASE FOR CUMULATIVE IMPACT Last summer, Leslie Fields, director of Sierra Club’s Environmental Justice and Community Partnerships program, testifi ed at the EPA National Environmental Justice Advisory Council on issues of refi nery communities, Title VI, and the need for EPA to address cumulative effects. She also submitted a paper written by Rhonda Anderson, the Club’s Environmental Justice organizer in Detroit. The paper was picked up and reported on by INSIDE EPA, a trade publication:</t>
  </si>
  <si>
    <t>Beyond Natural Gas: The battle against a so-called “cleaner” alternative</t>
  </si>
  <si>
    <t>Developed to realize the Foundation’s goal of moving beyond all fossil fuels by 2050, the Beyond Natural Gas campaign seeks to prevent destructive drilling practices, while also limiting the amount of natural gas that is produced and consumed. To take on a battle this big, with so many producers turning to natural gas as the “cleaner” alternative, The Sierra Club Foundation turned to flexible funding to achieve important early milestones to progress. THE ROAN PLATEAU VICTORY: COLORADO SIERRANS FIGHT TO SAVE A HIDDEN GEM OF BIODIVERSITY The Roan Plateau in western Colorado happens to sit on a bed of natural gas, putting it in the crosshairs of the oil and gas industries. Under the Bush administration, the Bureau of Land Management (BLM) put extensive federal lands in Utah and Colorado into the hands of oil and gas companies, including 50,000 acres of the plateau outside Rifle, Colorado. That is, until June of 2012, when a federal judge found fault with the BLM’s planning and analysis. Specifically, the court found that the BLM failed to consider significant environmental impacts of drilling on the rugged terrain that’s home to clear streams, endangered Colorado Cutthroat Trout, herds of deer and elk, several threatened and endangered species, and a plethora of other important biodiversity. Dedicated Sierra Club volunteers in Colorado and staff of the Club’s Environmental Law team partnered with allies to bring about this long-sought success. Bob Millette, Conservation chair for the Roaring Fork Group of Sierra Club’s Rocky Mountain Chapter notes, “This ruling illustrates how persistency by the 10 environmental groups who were plaintiffs in the Roan lawsuit has finally paid off. We are indebted to the fine work of Earthjustice, which spearheaded the lawsuit against the BLM. The ruling further illustrates how our letters, rallies, and attendance at public hearings have helped to win this battle. The Roaring Fork Group has been active in saving the Roan Plateau for at least 10 years The ruling gives the BLM time to research the environmental impacts of drilling the Roan and re-examine alternatives that weren’t sufficiently considered the first time around. Further, the decision reveals that unprotected but critically important American lands like the Roan Plateau should be spared from drilling for natural gas. EXPORTING DIRTY FUELS: STOPPING NEW WAYS OF GENERATING “HOT AIR” Exporting liquefied natural gas (LNG) is a dirty process. The gas is harvested by fracking, transported by pipeline, processed in an energy-intensive industrial facility, and shipped across the ocean for foreign use. The Sierra Club Foundation continues to support litigation against the building of export terminals without consideration of environmental or economic impacts. In Cove Point, Maryland, the Sierra Club rejected the creation of an LNG export expansion to Dominion’s facility. This proposed expansion would have violated a previous settlement between the company and the Club. However, this is just one small win in a much larger battle. There are many environmental and public health concerns with fracking. As the Department of Energy (DOE) seeks to approve exports of up to 45 percent of our gas supply, these questions clamor even louder. Exports of any amount means more fracking, more pollution, and continued reliance on dirty fossil fuels rather than clean energy. The DOE has not considered what the impacts would be to local communities’ drinking water or air quality. The Sierra Club Foundation stands with the health of the American people’s air, water, and climate, and will challenge proposed LNG export terminals. In an era of climate change, our country needs to invest in expanding and improving clean energy sources, not finding new ways to generate more dirty, dangerous fossil fuels. BREATHING EASIER, THANKS TO THE EPA’S NEW RULES In 2012, The Sierra Club Foundation supported the Club’s coalition effort to pressure the EPA to significantly reduce emissions of volatile organic compounds, air toxics, and methane from new hydraulically fractured wells and from existing wells that are re-fractured. Submitting more than 150,000 comments helped the EPA maintain strong standards in the final rule. The primary hurdle arose when industry groups put pressure on the White House to weaken the rules. This likely would have happened, had the Club not mobilized its grassroots base to pressure the EPA to hold strong. Because they did, air quality in fracked states will improve, bringing new gas wells, compressor stations, and associated infrastructure into compliance with important health protections.</t>
  </si>
  <si>
    <t>Mission Outdoors: Extending the healing power of nature to all</t>
  </si>
  <si>
    <t>Americans Sierra Club’s Mission Outdoors program bridges the divide between people and nature, providing meaningful outdoor experiences for people of all ages, backgrounds, and abilities. Each year, Club volunteers train and certify hundreds of outings leaders through Inner City Outings groups, which focus on engaging a new generation of environmental stewards by hosting fun, educational outings throughout the country. The program’s emphasis on serving urban youth, military and veteran families, and low-income communities continues to gain national recognition—in 2012, Mission Outdoors staff were invited to the White House nine times. Through this core program, we’re getting the message out to the highest of levels, effectively building a stronger, healthier, more inclusive environmental movement. OUTDOOR ALLIANCE FOR KIDS Did you know that 80 percent of Americans live in urban areas with limited access to green space? In fact, 30 percent of Latino adolescents have zero access to safe parks or open spaces and, even if they do have access, the air quality in their neighborhoods is likely sub-par. The Sierra Club Foundation is fighting for cleaner air and addressing environmental justice issues like this all across the country. Mission Outdoors works to overcome barriers that box an entire generation inside four walls. The Sierra Club is a founding member of OAK (Outdoor Alliance for Kids), a national strategic partnership of organizations from diverse sectors with a common interest in expanding the number and quality of opportunities for children, youth, and families During Great Outdoors America Week, 75 youth organized by the chair of the Baltimore Inner City Outings group met with the Environmental Protection Agency and presented an award to Administrator Lisa Jackson. to connect with the outdoors. This year, OAK reached 50 member organizations and welcomed the American Heart Association to the steering committee. Collectively, OAK represents more than 30 million individuals. Through collaborations like OAK and quality programs like ICO we’re making progress, but there is still a big hill to climb. We need to protect funding for environmental education and grow the ability for schools and communityserving organizations to provide quality programming for kids across the country. We must also work together to ensure that all kids have access to safe, clean, and green spaces where they can run, play, and learn outdoors. VETERANS HEALED IN THE LAND THEY HELPED PROTECT In 2012, the Mission Outdoors team took military families from Fort Bliss and White Sands Missile Range on an overnight outing in the Organ Mountains of New Mexico. Why the Organ Mountains? It’s in the backyard of families and service members stationed at Fort Bliss. Considered the crown jewel of the southern Rockies, the mountains’ steep-sided canyons offer stunning views, great recreation opportunities, and are home to plants found nowhere else in the world. Our military families deserve to enjoy the outdoor treasure they have nearby, and The Sierra Club Foundation supported their trip. Further, the Foundation is supporting efforts to permanently protect the Organ Mountains as a national monument. The loss of these mountains to poorly planned urban growth and mining and energy development would be a tremendous loss to the families who have already sacrificed to protect them through their military service. In 2012, The Sierra Club Foundation also supported other organizations working with veterans. A partial list of funded partners includes National Outdoor Leadership School (NOLS), Outdoor Outreach in San Diego, Blue Star Families, and Armed Services YMCA of the USA. Together, we’re tackling issues of diversity in the outdoor movement and building mutual respect and trust among different groups</t>
  </si>
  <si>
    <t>continuing the fight against fossil fuels</t>
  </si>
  <si>
    <t>Beyond Coal: Sierra Club’s signature campaign makes big strides In 2012, the effects of coal pollution touched millions of us—from contaminated waterways, to kids struggling with asthma near coal-fired power plants, to hurricanes like Superstorm Sandy, to sweeping droughts, suffocating heat waves, and wildfires made worse by carbon pollution. Climate disruption hit the front doors—and the pocketbooks— of Americans from coast to coast. Fortunately, it was also the Beyond Coal campaign’s strongest year to date: the Sierra Club and its allies secured the retirement of 61 existing coal plants—that’s more than one plant per week. Meanwhile, no new coal plants broke ground and a record amount of clean energy was brought online. ENVIRONMENTAL AND ECONOMIC JUSTICE FOR NATIVE AMERICANS AND A COAL-FREE LOS ANGELES In 2012, Sierra magazine featured the Moapa Band of Paiutes in “The Cost of Coal,” an article exposing coal plant waste as the cause of numerous health problems on the Moapa Reservation. The Moapa have taken their health and futures into their own hands, and have embarked on a landmark partnership with the city of Los Angeles. The partnership includes construction of a utility-scale solar plant in Moapa, Nevada. The first solar utility project ever approved on tribal lands, it will provide hundreds of local jobs and electricity to power 100,000 L.A. homes. The Sierra Club Foundation has supported this partnership, working with community groups and bringing public attention to the unhealthy conditions in Moapa. Today, the Moapa are improving their economy and helping L.A. ramp up renewable electricity use to 33% by 2020. MY GENERATION: CLEAN POWER, LOCAL JOBS Most American cities today get their electricity from power plants that burn fossil fuel. No matter where they are located, dirty power plants create problems. When far away, they don’t provide local communities with jobs or economic benefits. When nearby, they drive up rates of asthma, cancer, and other dangerous health problems. But local, clean energy—like rooftop solar— can supply power while providing substantially more jobs than fossil fuel and sparing both human and environmental health. By supporting Sierra Club’s My Generation campaign, The Sierra Club Foundation is working to move America beyond coal, with a goal of supplying 30% of California’s power with locally produced, clean energy by 2020. In Glendale, Temple Sinai estimates it will save $900 per month on its electricity bill with the 125-panel solar array now adorning its roof, thanks to involvement of local Sierra Club members. The lifespan of the panels is rated at 25-40 years. Assuming the installation lasts just 30 years, and not including the rising cost of energy, that’s nearly $325,000 in savings! By supporting the Club’s work to provide local jobs in energy efficient renovations and solar construction, the Foundation is supporting economic and environmental justice. In today’s economy, green money is tied to green energy, and building for the future is a wise investment all around.</t>
  </si>
  <si>
    <t>meet dan chu</t>
  </si>
  <si>
    <t>Meet Dan Chu: A new leader for Our Wild America Growing up in a camping family in Santa Monica, the son of an environmental engineer, you might guess that Dan Chu loved the outdoors. “Being in the outdoors made us closer as a family and closer to the community of campers around us”, says Dan. “There was a sense of collective joy, breaking down barriers and a shared community experience.” Dan sees diversity as the common force that cuts across wildlife, plants, and people. Born in Taiwan, he moved to Indiana with his family at age six, and then Southern California when he turned ten. “In school, I was fascinated by the wide diversity of life on the planet. ” This diversity eventually drew him into advocacy efforts. “I started working for the environment as a door-to-door canvasser in the late 80s in Colorado,” Dan remembers. “Knocking on a stranger’s door and walking away with a new member taught me about people and myself. I started by connecting—through shared experiences and stories—then co-creating something, and finally reaching a point of shared commitment. It’s how I approach new relationships to this day.” Later, when Dan became the executive director of Wyoming Wildlife Federation, he built commitment on a larger scale. “That was the first year that wolves were reintroduced to Yellowstone National Park, which was a great success to build on. Over the years, we protected quality wildlife habitats on public lands for all to enjoy and explore. Nurturing an active and engaged democracy was at the core of our conservation success. In a state that small, everyone could have a significant voice, in spite of the huge influence of the coal and oil industries.” From there, Dan went to the National Wildlife Federation where he served as the vice president of affiliate and regional strategies, overseeing their national network of regional staff and independent state affiliates. Dan’s passion for conservation and belief in democracy brought him to the Sierra Club. “Volunteers and chapter leaders are critical to the Club’s functioning democracy. The Club’s combination of grassroots power and environmental expertise makes it the right organization at the right point in time to get America on a path that protects our natural assets for the future.”</t>
  </si>
  <si>
    <t>Flexible funds power change</t>
  </si>
  <si>
    <t>While the Sierra Club has built signiﬁ cant momentum toward solving the climate crisis, the clock is ticking. If we are to support this mission, having an available pool of unrestricted funds—donations not earmarked for a particular program—is critical to our success. We call this “ﬂ exible funding.” One thing that makes us unique is our ability to support the ﬁ ght against climate change wherever that ﬁ ght may be. With Sierra Club activists in every state, supported by media and legal teams across the country, we are always ready. Flexible funding capitalizes on this strength by ensuring we can deploy resources on short notice wherever necessary, making us nimble as well as powerful. Flexible funding also acts as “venture capital” for the Foundation. We need to be willing to try new approaches and to take calculated risks. Flexible funding provides seed money to launch new initiatives and build them up to a point where they can attract more traditional funding. Our Beyond Oil and Beyond Natural Gas campaigns (both of which were started with general funds) are great examples of how ﬂ exible funding can pay off big for the environment. But the biggest return of all comes in our ability to evolve as an organization. While there are advantages to being the largest and oldest environmental organization in the world, being big and “venerable” in an increasingly online world just doesn’t cut it. Flexible funding helps us reinvent ourselves. For example, this year the Foundation invested in a new Digital Strategies initiative. Our goal: to grow from 2.1 million supporters to 5 million, ready to take action—both online and on the ground—on behalf of the planet. Why? There are other environmental organizations that exist largely online. They do great work and we’re proud to partner with them. But that isn’t enough. Only by combining our volunteer infrastructure built from 120 years of on-the-ground activism with the extended reach provided by online activists will we have an army that’s well informed, engaged, and large enough to combat climate disruption. Flexible funding fuels our “all of the above” strategy—and gives us the momentum to wi</t>
  </si>
  <si>
    <t>summit circle</t>
  </si>
  <si>
    <t>Deeply engaged and making a difference In 2012, the Sierra Club launched the Summit Circle—a new major donor network for supporters who give $10,000 or more annually to the Sierra Club or The Sierra Club Foundation. At the same time, our National Advancement Council has become the leadership committee for the Summit Circle, serving as ambassadors to potential major donors and focusing on peer-to-peer fundraising. Through the Summit Circle, we hope to provide a deeper level of engagement and meaningful donor stewardship. Summit Circle members are invited to special outings in spectacular settings. This year, the group travelled to Grand Teton National Park where they learned about our ongoing efforts to protect this iconic wildlife habitat. They also visited the Shawangunks in the Hudson Valley of New York during peak fall foliage and learned more about our Mission Outdoors program and Beyond Natural Gas campaign. Summit Circle members participated in donor briefings hosted by Sierra Club Executive Director Michael Brune and featuring guest speakers such as Danny Kennedy, Sungevity founder and president, and Ken Caldeira, Professor of Environmental Earth System Science at Stanford. There were quite a range of topics covered including rooftop solar, the impact of the natural gas boom on climate change, and our campaign to expand the protection of our most treasured places through national monument designations. Summit Circle members make what we do possible. By supporting core programs, emerging campaigns, and a robust organizational infrastructure, this group of dedicated leaders ensures that the Club can leverage the talents and time of volunteers across the country to address our most pressing environmental challenges at all levels. We deeply appreciate the generosity of our supporters, including current and past TSCF board members, who, in 2012, pledged $500,000 in matching funds through the Summit Circle Founders Challenge. New gifts of $10,000 or more were matched one to one from this fund, leveraging the support of this dedicated group and doubling donor impact. Thanks to these founding members who stepped up to the challenge, the Summit Circle is creating new momentum in an organization with an established 120-year history of success.</t>
  </si>
  <si>
    <t>All of the above” for all Americans</t>
  </si>
  <si>
    <t>“All of the above” has become a politically popular sound bite. In D.C., when our leaders talk about solving America’s energy challenges with an all-of-the-above strategy, they mean expanding domestic fossil fuel energy sources—like fracked natural gas and strip-mined coal—while making cars go further on a gallon of gas. At The Sierra Club Foundation, we have our own all-of-the-above strategy, one that underlies all the campaigns that we support. For example, Beyond Coal Campaign organizers and volunteers are showing up in record numbers at local public utilities commission hearings, town halls, and federal EPA hearings. Sierra Club attorneys are launching legal actions on a more than weekly basis, and the Club’s media team places thousands of op-eds and feature stories in print, broadcast, and web publications each year. At the same time, we are ramping up clean energy funding so we aren’t simply replacing one fossil fuel with another. In California, we fund the My Generation campaign to ensure that 30 percent of the state’s energy needs will be met with clean energy resources by 2020. In Midwest states, we fund work to enforce existing energy efficiency standards and to promote offshore wind. In the Southwest, we support the appropriate siting of solar projects. Over the next four years, we aim to help bring 100,000 megawatts of clean energy online. We are also focusing our attention on President Obama. In 2013, Obama’s EPA will defend a new soot standard aimed at coal plants, issue a supplemental environmental impact statement for the Keystone XL pipeline, propose new efficiency standards for autos and fuels, propose new safeguards for fracking, and possibly finalize new-source carbon standards. All will come under fierce attack. We have to show the President that the public demands decisive action. For The Sierra Club Foundation, “all of the above” means the ability to support boots on the ground in every battle at every level. Every time.</t>
  </si>
  <si>
    <t>extending our reach</t>
  </si>
  <si>
    <t>Taking on the international coal fight. Pollution plumes from coal and other dirty fossil fuels know no nation-state boundaries. Even as coal use decreases in the U.S. due to the success of the Beyond Coal campaign, it is increasing elsewhere in the world, particularly in developing countries like India. That’s why The Sierra Club Foundation, working with Sierra Club’s International program, is making targeted grants to partner organizations in countries where the threats of coal and fossil fuel development are increasing. Tar sands oil in Canada that Canadian companies want to transport to the Gulf Coast via the proposed Keystone XL pipeline is intended for foreign exports, not U.S. consumption. The Sierra Club Foundation realizes that, in addition to decreasing our country’s dependence on fossil fuels, to achieve long-term goals of reduced greenhouse gas emissions and a stabilized climate means we have to understand and respond strategically to threats posed around the world by dirty fossil fuels. That’s why the Foundation is working with individual and institutional donors—including our board members—to increase support of global efforts in key regions to expose the health, environmental, and economic impacts of fossil fuel development and also encourage clean, renewable energy. The Foundation aims to provide funding where it can help strengthen the capacity and leadership of international activists fighting coal in their own countries and promoting clean energy solutions locally. A grant by the Foundation helped build the capacity of local communities to oppose the Tata Mundra coal plant. Similarly, another TSCF grant helped establish a legal and scientific response center on coal development projects and coal-fired power plants in India. This kind of strategic seed funding strengthens the international coal movement, catalyzes larger investments by emerging international coal funders, and builds support for clean energy solutions in the developed and developing worlds.</t>
  </si>
  <si>
    <t>beyond the coal</t>
  </si>
  <si>
    <t>2011 annual report</t>
  </si>
  <si>
    <t xml:space="preserve">As a dirty source of energy, coal pollutes our air, water, and land while producing one-third of our country’s greenhouse gas emissions, which threaten the future of our planet. Funded by The Sierra Club Foundation, the Beyond Coal campaign is bringing Sierra Club’s 1.4 million person army to bear in support of a sustainable clean energy economy replacing outdated, dangerous fossil fuel sources and systems. Last year, the Beyond Coal campaign worked with allies to block 12 proposed coal-fired power plants and forced the coal industry to retire or announce the retirement of 51 more existing aging power plants, leading to significant public health victories. At the same time, nearly 2,000 megawatts (MW) of solar and 7,000 MW of wind came online, enough to power 23 million homes. To date, the Beyond Coal Campaign has prevented 678 million metric tons of carbon from being released into the atmosphere every year. Here are a few highlights from our 2011 efforts. BLOOMBERG SUPPORT FUELS CLEAN ENERGY FUTURE In July, Bloomberg Philanthropies pledged $50 million ($40 million to The Sierra Club Foundation) to help the Sierra Club move America beyond coal toward a clean energy future. The gift is the largest individual donation to the Climate Recovery Partnership, and it also represents Bloomberg’s biggest gift to any environmental organization. “We all have to do our part. I wouldn’t ask you to do anything I’m not willing to do myself—and I’m willing to do $50 million,” stated Mayor Bloomberg. This funding will expand the Beyond Coal campaign from 15 to 45 states and double its workforce. Bloomberg announced his historic gift in front of GenOn’s coal-fired Potomac River Generating Station, a Virginia power plant that our campaign has targeted since 2003. In the past year, the Club’s organizing campaign generated 1,200 comments in support of the plant’s retirement; sponsored a candlelight vigil outside the plant that drew 400 participants; rallied 2,500 Power Shift participants outside GenOn’s lobby offices in Washington, D.C.; sponsored a mercury hair-testing event that attracted extensive media coverage; and sent volunteers to the GenOn annual shareholder meeting in Houston to ask the CEO to retire the plant. The Sierra Club also commissioned air pollution modeling to demonstrate pollution impacts in the District of Columbia, after which Vincent Gray became the first D.C. mayor to publicly voice concerns about the plant. In August, GenOn agreed to retire the 62-year-old facility, sparing 400,000 local residents from its deadly soot and smog, which have been proven to cause chronic bronchitis, asthma, and other costly health issues. Under the new agreement, the plant will stop burning coal by October 2012. LANDMARK MERCURY RULING In December, the U.S. Environmental Protection Agency (EPA) finalized the Mercury and Air Toxics (MATS) rule, a new regulation requiring coal- and oil-fired power plant operators to slash emissions of mercury and other airborne toxics. This long- overdue standard—which the EPA estimates will save as many as 11,000 lives while preventing 130,000 cases of childhood asthma annually—has actually been mandated since 1990, but the coal industry has successfully blocked action to limit pollution for more than two decades. Throughout 2011, the Sierra Club led a broad coalition of more than 200 health, environmental, and social justice groups across the country to generate more than 800,000 comments to the EPA calling for strong mercury safeguards. These comments, collected from every state in the nation, constitute the largest number of public comments that the EPA has ever received on any issue. To magnify public support for mercury safeguards, the Club engaged grassroots activists nationwide, organizing dozens of hair- testing events to inform participants of their personal mercury levels, garner media attention, and build grassroots support. The Beyond Coal Campaign pushed the mercury issue hard in the media, securing coverage from Good Morning America, TIME, CNN, and dozens of TV and print outlets across the country. The campaign also leveraged its grassroots power and brought hundreds of concerned Americans to EPA hearings in Chicago, Philadelphia, and Atlanta. By assembling diverse spokespeople—mothers, health professionals, faith leaders, fishermen, and children—to support the protections, the Club sent a clear message to the White House that the public wants strong coal pollution safeguards. The grassroots pressure paid off. In finalizing the MATS rule, the EPA stood up for public health and the environment and refused to cave to coal industry pressure. ARIZONA CHAPTER PUSHES THE ENERGY ENVELOPE Sierra Club’s Grand Canyon Chapter advocated for energy efficiency programs by going directly to the board and stakeholder meetings of Arizona’s second-largest utility, the Salt River Project. Supported by a grant from the Edwards Mother Earth Foundation, the Chapter generated more than 300 public comments for the utility board, including a diverse set of letters from small businesses, low-income advocates, and faith-based organizations. The Club also produced public service announcements, radio ads, and a sponsorship piece to spread the word about energy efficiency and renewables. As a result, the Salt River Project’s board maintained funding for energy efficiency programs in 2012 and increased the goals for energy effi ciency in its Sustainable Portfolio. </t>
  </si>
  <si>
    <t xml:space="preserve">environmental justice &amp; community partnerships </t>
  </si>
  <si>
    <t>Climate change and pollution are not equal opportunity threats. People of color, indigenous communities, and low-income families bear disproportionate environmental and health burdens, including asthma, certain types of cancer, cardiac problems, and heat-related deaths. In 2000, the Sierra Club launched its Environmental Justice and Community Partnerships program to address this national crisis. The Club carefully nurtures relationships and provides people with assistance, training, and resources to ensure all people a healthy environment—where they live, learn, work, play, and pray. Over the past year, the Club worked across the country to help communities fight polluters, green their neighborhoods, and create environmental leaders for the future. HELPING A COMMUNITY MAKE ITS VOICE HEARD Since 1965, the people and land of the Moapa River Indian Reservation have endured emissions of toxic pollution from the Reid Gardner coal-fired power plant. The tribe invited the Sierra Club to partner with them in tackling this issue, and together they have spurred government regulators, media outlets, and clean energy businesses toward the transition from coal to clean sources of energy. Over the last year, the tribe and the Club joined a coalition to work on campaign planning, media strategy, and communications materials. Moapa activists have now been featured in a wide variety of newspapers, a two-part investigative television news piece, and a short film which has been seen by thousands at film festivals and on YouTube. “We look forward to continuing our relationship with the Sierra Club and successfully ending coal pollution on our land,” says Moapa leader Chairman William Anderson. The Sierra Club in Detroit participated in the first-ever Youth Green Economy Summit for September’s Moving Planet Day of Action, hosted by Councilman Ken Cockrel Jr. Approximately 200 people attended the day of green jobs workshops and entertainment, which were led by youth for their peers. The Club hosted a workshop on the ills of climate change, featuring the comic book Haunted Planet by Detroit native Ken Jackson. Several local community groups and employers—including the University of Michigan’s Detroit Center, Walker-Miller Energy Services, WARM Training Center, and East Michigan Environmental Action—joined in to help young people envision their roles in an alternative energy workforce. PARADE BUILDS SUPPORT FOR PUERTO RICO’S NATURAL RESOURCES For the first time, a delegation of more than 100 Sierra Club members marched in the nation’s largest parade and outdoor cultural event, the National Puerto Rican Day Parade in New York City. The group brought a vital environmental message to the event, thanks to the efforts of Sierra Club’s Puerto Rico Chapter, Environmental Justice and Community Partnerships Program, Building Bridges to the Outdoors, Conservation Department, and people like organizer Camilla Feibelman, The Sierra Club Foundation Chair Loren Blackford, and Sierra Club President Robin Mann. The parade provided an incredibly important opportunity to reach the second-largest Latino group in the United States. We helped bring the green message to the Puerto Rican community, and we let people know we can help reconnect them with Puerto Rico’s environmental wonder. In addition to having 3 million people at the parade, coverage of the event reached the 3.7 million people on the island and more than 4 million Puerto Ricans in the United States—as well as 80 million viewers on television. Learn more online: sierraclubfoundation.org/ejcp “Detroit needs to diversify our industry, promote growth and development of green industries. Wind and solar will move us forward. Young people are on the cutting edge of the green revolution.” – KEN COCKREL, JR. DETROIT COUNCILMAN In 1969, Sally Young (in wheelchair, with family) and others in her tribe authorized construction of the Navajo Generating Station on their land. They were promised electricity, running water, and jobs. Today, those promises still haven’t materialized, and pollution from the coal-fired power plant is linked to regional medical expenses of more than $127 million annually. Sierra Club’s work supports the Navajo tribe in regaining their health and protecting their land.</t>
  </si>
  <si>
    <t>beyond oil</t>
  </si>
  <si>
    <t xml:space="preserve">The Beyond Oil campaign treats our country’s addiction. With approaches that address both the supply and demand side of the petroleum equation, the campaign aims to facilitate sustainable win-win solutions for the industries and individuals dependent upon oil. Preventing pipelines that put our people at risk, or securing strong fuel efficiency standards, last year’s Beyond Oil campaign work paved the road to an increasingly motivated grassroots effort and, ultimately, a future free from fossil fuel power. THE KEY TO KEYSTONE: COALITION BUILDING Leading a tar sands coalition including dozens of environmental and public health groups, the Sierra Club, with funding from The Sierra Club Foundation, showed the power of the people by successfully questioning TransCanada’s environmental responsibility in building a pipeline through the U.S. With support from our Environmental Law Program, the Club convinced public officials, the EPA, and the State Department that TransCanada had not done its homework, warranting a ruling that more must be done to ensure the safety of our people and lands. In November, the Club’s grassroots organizers and environmental partners rallied an estimated 12,000 people. As one of the biggest gatherings at the White House in decades, these passionate activists surrounded the White House to voice their opinion against the Keystone XL pipeline. Sierra Club’s efforts succeeded: in early 2012, President Obama denied Keystone XL’s permit—a victory hailed as one of the major environmental wins of 2011. The Sierra Club and The Sierra Club Foundation remain committed to fighting pipeline expansion, and we will continue to integrate grassroots organizing, communications, administrative advocacy, and litigation to prevent extraction of oil from tar sands, which creates three times more carbon emissions than conventional oil extraction. DAKOTA DELAY From 2010 to 2011, the Sierra Club increased its tar sands activist army by more than 500% —from 20,000 to nearly 108,000. The increase helped spread public understanding of this severe threat, resulting in delayed construction of the Hyperion refinery in South Dakota. Litigation against the project attacked on several fronts:   citing a Department of Energy and Natural Resources failure to issue an Environmental Impact Study under the South Dakota Environmental Policy Act;   questioning whether Hyperion’s permits complied with the best available control technology and federally mandated air quality requirements; and   disputing the propriety of granting Hyperion its latest construction extension. In addition, the Club’s media team placed articles and op-eds in every major print outlet surrounding Hyperion, landing multiple articles each week in the Omaha World-Herald and Lincoln Journal Star. They publicized the refinery’s negative consequences through several avenues: a five-part print ad series, radio and TV spots, earned media coverage, and dozens of letters-to-the-editor in Sioux Falls, Sioux City, and other local towns. YOU CAN DRIVE 55 In 2011, the Sierra Club continued its decades-long push for higher fuel efficiency and greenhouse gas standards: Through nearly 300,000 emails to President Obama, the EPA, and the National Highway Traffic Safety Administration, Sierra Club’s grassroots network demanded savings at the pump, protection from disasters like the BP oil spill, and conservation of natural resources for future generations. The Club supported this work by meeting with the EPA, Department of Transportation, and White House to provide feedback on policy elements and industry loopholes that could potentially weaken standards. Following these efforts, the federal government announced strong proposed fuel standards for 2017-2025 vehicles—54.5 mpg for cars and trucks by 2030 as well as a reduction in carbon emissions to 163 grams per mile. Because most of the oil we use is for transportation, improving vehicle efficiency is the single biggest step we can take to ensure that we transition to an oil independent society before we have destroyed more irreplaceable wildlands, suffered more oil spill catastrophes, or allowed carbon pollution to push our climate past the tipping point. </t>
  </si>
  <si>
    <t>building resilient habitats</t>
  </si>
  <si>
    <t xml:space="preserve">Nature, as John Muir experienced it, is disappearing. Climate disruption continues, and demands for development and fossil fuel extraction impede on wild places we used to call “protected.” Our Resilient Habitats campaign seeks permanent safeguards for vast eco- regions and iconic habitats. Protecting plants, animals, and people from the Grand Canyon to the Arctic Circle, from the Everglades to the Cascades, we work with both local activists and other national organizations to protect America’s most wild places. GRAND CANYON VICTORY Each year, four and a half million people visit Grand Canyon National Park, contributing more than $680 million to the Northern Arizona economy. Home to the desert tortoise, the California condor, and the Kaibab squirrel (a species found nowhere else on the planet), the Colorado River watershed also provides water for millions of acres of farmland and people living throughout the Southwest. Unfortunately, lands surrounding the park are prime targets for destructive ventures: plans for extensive uranium mining on the plateaus surrounding Grand Canyon would industrialize wild lands and Native American sacred sites while destroying areas important to dozens of rare plants and wildlife. In 2011, the Sierra Club partnered with U.S. Representative Raúl Grijalva (D-AZ) as well as tribal and local government leaders to protect more than a million acres of public land around the Park. By encouraging the Obama administration to block mineral exploration and new mining in the area, we can make sure the region and its waters remain safe for wildlife and human communities. During the comment period for the draft environmental impact statement, the Club and its partners engaged the public to attend public meetings and submit approximately 300,000 individual comments in support of withdrawing the mining permit. Collaborating at both local and national levels, the Club gathered more than 50 organizations to sign on to a letter to President Obama, plus an additional 400 postcards to the president from area businesses supporting the withdrawal. The result: In January 2012, U.S. Secretary of the Interior Ken Salazar announced a 20-year mining protection for 1 million acres of public land near Grand Canyon National Park. PARKS FOR THE PEOPLE: SAVING THE SAN GABRIELS Most of the 2 million people who call the San Gabriel Valley home live in park-poor, low-income neighborhoods. While the San Gabriel mountain range provides 70% of the open space in Los Angeles County, it is poorly protected and inaccessible to many of the families that need it most. In response, the Sierra Club has organized residents for hearings and events (giving them a voice in local decisions) and provided training resources to a growing coalition of groups. Since faith plays an important role in the lives of area residents, the Club’s Caring for Creation program reaches out to faith-based groups who believe forests are vital spiritual places. This dynamic model of citizen involvement—which the Club is expanding to other areas around the country— can help save parks and revitalize communities. PUBLIC SERVICE... WITH POPCORN! Grassroots action isn’t always outdoors: sometimes it’s up on the big screen. Greg Laemmle and his family operate a chain of arthouse movie theatres in the Los Angeles area. When he learned of the Club’s work to protect the San Gabriels and improve local families’ access to the area, he offered to run this public service announcement in Laemmle Theatres for six weeks and to place similar materials in theatre lobbies. This supportive partnership helped build awareness throughout L.A. and brought the Club’s program to the attention of thousands of new potential donors and activists. </t>
  </si>
  <si>
    <t>protecting america's water</t>
  </si>
  <si>
    <t>Water sustains our lands, and our people. Despite its seeming abundance, water exists in finite supply endangered by a multitude of threats to its quality and quantity: industrial pollution, biological contamination, and the destruction of fragile ecosystems. Our Protecting America’s Waters campaign protects this most precious natural resource. Since 2001, we’ve supported the work of more than 13,000 volunteers across 23 states to test, report, and advocate for enforcement of water quality standards; safeguard and restore wetlands; and educate and inspire local communities to fight for healthy, clean water. From an on-the-ground and in-the-water testing and clean-up corps, to efforts in the courts and with government agencies like the EPA, 2011 was an important year in the fight for clean water. LOOKING GOOD. DOING GOOD. Cosmetic company Aveda selected Sierra Club’s Ohio Chapter as their “Earth Month” partner for 2011. Club volunteers and staff visited more than 20 Aveda salons, institutes, and retail centers to promote Earth Month and the Ohio Chapter’s Statewide Clean Water campaign, sponsored by The Sierra Club Foundation. From April through the end of the year, the Club engaged thousands of people at tabling events, water pollution tours, and conferences. As part of their efforts, the Sierra Club trained 250 volunteers across the state to track down and report sources of pollution in their watershed. Additionally, the Club engaged grassroots advocates on a number of significant issues, including water quality degradation from septic systems, pipelines, and natural gas fracturing. The Sierra Club generated tens of thousands of public comments, which have guided administrative policy and directly improved water quality. The Club also prevented the leasing of 3,500 acres of Wayne National Forest for natural gas fracturing, and diverted a pipeline that would have passed through Ohio State University’s wetlands. THE BP OIL DISASTER CONTINUES: RAISING AWARENESS AND EXPECTATIONS A year after the largest environmental disaster in U.S. history, the Sierra Club continued to provide valuable public service. Responding to concerns about lack of access to data on the environmental and public health effects of the disaster, the Club launched a regional public science effort. Forums in St. Petersburg, Florida, and New Orleans, Louisiana, drew 250 and 120 participants, respectively. In addition to providing public education, the events helped build relationships with regional allies and key members of the academic community. Related efforts included:   Joining the Bayou Restoration Team, which helps the New Orleans Office of Coastal &amp; Environmental Affairs develop and fund projects to restore the critical wetlands of Bayou Bienvenue.   Organizing or supporting anniversary events for the BP disaster on April 20, 2011, in collaboration with local faith leaders, Vietnamese and African-American communities, coastal businesses, and social justice groups. A wide range of events held throughout the Gulf region included a sunrise gathering in New Orleans, a 125-participant press event on the Mississippi coast, and a sunset gathering in St. Petersburg, Florida.   Participating in a Louisiana press conference, Sierra Club President Robin Mann was on hand for the release of the Gulf Future Action Plan developed by more than 40 Gulf Coast groups.   Showcasing clean energy on a coastal panel at a regional forum on the anniversary.   Sponsoring a fundraising event at the House of Blues that featured Kevin Costner and Paul Watson, with a goal of establishing health centers in Louisiana and Alabama.   Organizing two food drives in Louisiana that contributed 1,000 pounds of food to support coastal communities and native tribes.</t>
  </si>
  <si>
    <t>natural gas reform</t>
  </si>
  <si>
    <t xml:space="preserve">Natural gas, especially when obtained through hydraulic fracturing (“fracking”), is a significant contributor to climate change and potentially highly detrimental to our air and water. Government loopholes exempt natural gas drillers from regulations, and drillers avoid disclosing the toxic chemicals used in fracking. The Sierra Club Foundation initiated a campaign to support Sierra Club’s formidable grassroots power to keep natural gas underground to protect our air, water, and communities. In 2011, the public’s cry for safeguards and industry accountability was loud and clear—all part of our goal to make America free of fossil fuels by 2050. ENCOURAGING SUPPORT FOR THE EPA key objective of Sierra Club’s Natural Gas Reform campaign* is to impose and enforce regulations that protect our air and water from the harmful effects of natural gas production. In July 2011, the U.S. Environmental Protection Agency (EPA) proposed revised and expanded air quality standards for the oil and gas industry, which, if implemented, would update standards that currently do not cover significant sources of conventional and greenhouse gas emissions. Oil and gas production is the second largest domestic stationary source of these emissions, particularly methane, one of the most potent greenhouse gases. In support of the EPA, the Sierra Club turned out hundreds of activists to EPA hearings and generated excellent media coverage around the need for updated rules. Other efforts included:   In Colorado, Texas, and Pennsylvania, more than 400 Club members and supporters attended the hearings, and at least 30 gave oral testimony.   Working with a coalition of NGOs, the Club delivered more than 156,000 comments demanding stronger air pollution protections.   Along with developing and distributing organizing materials, the Club also contracted expert research on methane emissions and control technologies, and delivered extensive technical and legal comments to the EPA. As expected, the oil and gas industry did not back down. The American Petroleum Institute and the U.S. Chamber of Commerce accused the EPA of using inaccurate emissions and cost estimates. The Sierra Club countered these objections in a series of letters and action alerts to the EPA supporting their figures and the new rules. Ultimately, our fight for good air pollution standards for fracking, along with our defense of the EPA proved successful. The EPA adopted a rigorous set of rules of which the Sierra Club, The Sierra Club Foundation, and all of our supporters can be proud. WE SAID “FRESH WATER” NOT “FAT WALLETS” In November, Sierra Club chapters in New Jersey, New York, and Pennsylvania joined forces to protect the Delaware River from fracking. Earlier that month, the Delaware River Basin Commission (DRBC) released plans to lift a moratorium on natural gas development in the region. Allowing fracking—which relies on more than 700 chemicals, many of them toxic—in this area would endanger the drinking water supply for 15.6 million people (five percent of our nation’s population). The Club responded by mobilizing hundreds of community members to rally, joining with allies to submit more than 71,000 letters to the DRBC demanding it abandon the ill- conceived plans. This tremendous grassroots power forced the DRBC to postpone its vote, thereby protecting clean drinking water for the basin’s inhabitants. Due to ongoing efforts, the moratorium remains in effect, and the Club continues to work toward securing a permanent ban. </t>
  </si>
  <si>
    <t>mission outdoors</t>
  </si>
  <si>
    <t xml:space="preserve">The Mission Outdoors program provides outdoor experiences for people of all ages, from all communities and ethnicities. By nourishing new leaders through nature, we’re building an inclusive and sustainable conservation movement. Effectively serving 200,000 individuals every year, Mission Outdoors deploys the strength of four Sierra Club campaigns: Building Bridges to the Outdoors, Inner City Outings, Local Outings, and the Military Families and Veterans Outdoors Initiative. Be it spending time together in an urban garden; sending military kids to summer camp; or leading outings in local, state, and national parks, the Club connects people to nature and makes healthier, happier, and better environmental stewards of us all. MAJOR MILITARY MILESTONE In 2011, at the request of the Veterans of Foreign Wars and the U.S. Navy’s Morale, Welfare, and Recreation Division, the Sierra Club provided leadership training and outings support. These requests represented momentous recognition for the program, signaling that the Club has gained the trust and reputation to effectively partner with traditionally conservative military and veteran groups. This milestone points to the opportunity for signifi cant future growth and leadership by the Club in the military family and veteran community. We are delighted to be considered a valued resource for our servicemen and women and their families. NATURE’S REFUGE FOR REFUGEES Dilli’s family fled Bhutan 20 years ago in the wake of a government crackdown on ethnic minorities. His parents resettled in a refugee camp just across the Nepal border, where they waited for 18 years. Dilli was born in this camp and spent his entire life there until his family migrated to the U.S. in 2010. This year, 16 year-old Dilli joined other refugees through a Sierra Club outing to the Arizona mountains. The excursion provided an opportunity for Dilli to grow his leadership skills, increase his sense of pride, and forge new friendships around the campfire. This summer, through a Sierra Club scholarship, Dilli will attend a week-long outing in Klamath National Forest in northern California. HONORING THOSE WHO SERVE September marked Sierra Club’s second annual Serve Outdoors initiative. This month-long series of activities honors those who lost their lives on September 11, 2001, through a series of projects to clean up and protect the outdoors. The Club provides underserved youth and veterans with opportunities for outdoor adventure, renewal, and service. Serve Outdoors provides opportunities for the families of service members to enjoy the great outdoors as well. The Mission Outdoors family of programs joined with Sierra Club’s Water Sentinels and the Sierra Student Coalition to host Serve Outdoors events throughout the month, with volunteers cleaning up local parks, rivers, and wetlands. </t>
  </si>
  <si>
    <t>turning the tide</t>
  </si>
  <si>
    <t>When the history books are written, 2011 just might go down as the year the United States began to kick its dirty energy addiction. Thanks to the support of hundreds of donors from across the country, including philanthropists like New York City mayor Michael Bloomberg, Sierra Club’s Beyond Coal campaign has shifted into high gear. During 2011, the campaign more than doubled in size, worked with its allies effectively to end the rush to build new coal-fired power plants, and put 51 existing plants—nearly one per week—on a path to retirement. Equally important, the success of Beyond Coal is building a younger and more broadly- based environmental movement. As part of this effort to diversify, the Sierra Club has a goal of adding one million new activists to its volunteer network in 2012. Supporting this broadening of the conservation movement is essential if we are to meet the substantial challenges we face, and is at the core of all initiatives we fund. Through programs like Environmental Justice and Community Partnerships, Mission Outdoors, Beyond Oil, Water Sentinels, and Sierra Student Coalition, we are mobilizing a new, more diverse generation of activists. Building this movement will require considerable resources. And just as important as Mayor Bloomberg’s substantial commitment to The Sierra Club Foundation for Beyond Coal are the hundreds of donors who contribute smaller gifts that can be used where most urgently needed. To grow this support base, in 2011 we launched an exciting new donor program called the Summit Circle. This network of friends, philanthropists, and outdoor enthusiasts is united by a vision that a strong environmental movement is founded on people exploring and enjoying the world they’re working to protect. You can learn more and get involved at www.sierraclubfoundation.org/summit-circle. On behalf of The Sierra Club Foundation Board of Directors, we thank you for your commitment. The victories outlined in this report are possible only because of your dedicated and generous support.</t>
  </si>
  <si>
    <t>Grants IN THE SPOTLIGHT: GREEN HOMES FOR OUR TROOPS</t>
  </si>
  <si>
    <t>Thanks to our donors, The Sierra Club Foundation has provided critical support for veterans during this time of great need. When Staff Sergeant Travis Strong lost both his legs after his vehicle was hit by a roadside bomb in Iraq, he returned to the U.S. to face another challenge: finding an accessible home for himself and his family. Most houses didn’t have the wide hallways and elevator that Strong, who uses prosthetics and a wheelchair, needs to get around. Then Strong got help from Massachusetts-based Homes for Our Troops, a grassroots organization that builds free, accessible and now environmentally friendly homes for veterans. Strong’s new house is barrier-free and features solar panels that provide 80 percent of the build- ing’s electricity, efficient spray foam insulation and a geothermal heating system. “Everything in my new home is accessible to me,” says Strong. “I can get around and do more things on my own. And it’s energy efficient, so our bills are low, too.” Now, through a partnership with The Sierra Club Foundation, Homes for Our Troops is adding even more green features to their buildings. The organization will build four LEED-certified green homes in 2009 and plans more for 2010. “The Sierra Club Foundation grant has made it possible for Homes for Our Troops to expand the number of green homes we build and increase the level of green building materials and construction techniques in our homes— while at the same time allowing us to meet our target for the total number of homes built for these veterans and their families,” says John Gonsalves, the organization’s founder.</t>
  </si>
  <si>
    <t>moving beyond coal</t>
  </si>
  <si>
    <t>2010 annual report healthy people, healthy planet</t>
  </si>
  <si>
    <t>Moving Beyond Coal As this report goes to press, 150 proposed coal-fired power plants have been abandoned or defeated since Sierra Club’s Beyond Coal campaign began. Hundreds of activists turned out to support the EPA’s strong clean air rules and regulation of coal ash, thus forcing existing plants to pay for the pollution they caused, the Club continues to level the playing field for clean energy technologies and efficiency measures. COALITION BUILDING TO TURN THE TIDE AGAINST COAL IN UTAH In the winter of 2006-07, a prolonged temperature inversion in the Salt Lake Valley caused dense smog to blanket the area for nearly a month. “Air pollution gets intense under these circumstances,” said Dr. Brian Moench, an anesthesiologist at Latter Day Saints Hospital in Salt Lake City. “I was distressed that there wasn’t any dialogue or statements from politicians acknowledging the public health issues involved.” Moench penned an op-ed to the Salt Lake Tribune about the consequences of air pollution and his dismay about official inaction. The piece caught the eye of local Sierra Club organizers, who invited Moench to join the campaign to stop construction of new coal-fired power plants in the Beehive State. The result was the formation of Utah Physicians for a Healthy Environment (UPHE). “At the time, there were proposals to build 14 new plants in the interior West—four of them in Utah,” Moench said. “We were alarmed by the prospect of being surrounded by more coal plants and decided it was intolerable to let that happen.” As UPHE president, Moench is the group’s point person for the media and state agencies, giving testimony and presentations at public hearings. More than 30 of his articles have been published in Salt Lake City newspapers, and he speaks at venues around the state several times a month. “We decided our biggest potential ally would be the public, so our strategy has been to share the medical research with them wherever possible.” The result has been a dramatic shift in public attitude and the outlook for new coal plants in Utah: Of the four new coal plants proposed in the state when UPHE formed, three have been shelved, and the fourth appears all but dead. “The perception of the need for coal plants, and their acceptability, has undergone a major shift paralleling public awareness of climate change,” Moench said, “From the standpoint of Toxic wastes from coal combustion have been linked to economics, personal health, and the future of the planet, there’s just no way we can excuse the development of further coal plants in the West or any other part of the United States— or the world, for that matter.” MINERS, ENVIRONMENTALISTS FIND COMMON GROUND In November, a gathering hosted by the Sangamon Valley group of the Illinois Sierra Club brought together some unlikely allies. Club members, supporters, and coal miners came to hear Jeff Biggers, recipient of the Club’s 2010 David Brower Award for Environmental Reporting, speak about his latest book, Reckoning at Eagle Creek: The Secret Legacy of Coal in the Heartland. “The front row was all miners—three in uniform—along with the head of the Illinois Coal Association,” said Will Reynolds, chair of the group and vice-chair of the Illinois Chapter of Sierra Club. “Jeff focused his talk on miners and mining—saying no one’s looking out for the coal miners, especially not the companies. There are a lot of areas of agreement. By the end, everyone wanted to develop clean energy. The miners saw the need for it—they want the jobs.” For Biggers, this further proved to him that a transition to clean energy is possible. “The battle for coal mining safety and fairness has always gone hand in hand with battles to preserve our lands. By stressing our historical movements to defend coal mining communities against companies more interested in profit than workplace safety, clean water or air, or justice—and by asking the audience to envision a sustainable future through a just transition that did not abandon coal miners, but included them, we were able to have an informative and civil discussion. One miner, who had come ready to confront the Sierra Club, gave me a hug after the event, and said, ‘This was fun. I can’t wait for the next Sierra Club meeting.’ ” organ disease, respiratory illness, and neurological damage. “I have become more convinced than ever that we can bridge the fabricated divide between coal mining communities and organizations like the Sierra Club by laying out a roadmap for a just transition to a sustainable and clean energy future. The coal fields should be ground zero for any clean energy revolution.” COLORADO MOVES BEYOND COAL TO A HEALTHIER CLEAN ENERGY FUTURE Even as leaders in D.C. sit paralyzed in the clean energy fight, the Sierra Club and its allies proved that this nation can move beyond coal. In December, the Colorado Public Utilities Commission (PUC) approved plans by Xcel Energy and Black Hills Corp. to shut down or repower nine boilers at four coal-burning power plants by 2017. Two additional boilers were taken offline earlier in the year, ultimately phasing out coal in the Denver area. Closing down the coal plants aligns with Colorado’s law that sets a 30% renewable energy standard by 2020. With support from The Sierra Club Foundation, Sierra Club volunteers and staff were instrumental in this phase-out, playing a key role in educating the public about coal’s health impacts and galvanizing public outcry to get Colorado off coal. The Club organized educational forums, house parties, and media events; turned out hundreds of grassroots volunteers to air permit hearings; and generated hundreds of letters to the governor’s office. The retirement or conversion of the four plants will ultimately keep 10,000 tons of sulfur dioxide, 12,000 tons of nitrogen oxides, and 6.75 million tons of CO2 from entering the atmosphere every year, providing future generations of Coloradans with cleaner air to breathe. DEFINING ENVIRONMENTALLY-RESPONSIBLE SITING CRITERIA The Wisconsin Public Service Commission (PSC) invited the Sierra Club to help assess the human and environmental impacts of offshore wind power development on Great Lakes aquatic habitats. The Sierra Club Foundation supported the Club in this collaboration with staff scientists at the Wisconsin Department of Natural Resources and the University of Wisconsin Great Lakes WATER Institute in Milwaukee. Their goal was to gather data on which to base environmentally responsible offshore wind siting criteria for the PSC. Their high-quality work attracted the attention of the Great Lakes Commission, that subsequently invited the Club to participate in a new Offshore Wind Working Group within the Great Lakes Wind Collaborative. Using the Club’s research, the group developed a similar set of offshore wind generation guidelines and summarized them in a white paper, Siting Principles and Policy Options for Wind Development on the Great Lakes. “What happened in Colorado will establish a clear pathway for other states and progressive utilities to move from coal to cleaner, healthier energy sources.” – ROGER SINGER SIERRA CLUB ORGANIZER Smog from coal and oil is particularly bad for children, causing asthma, chest pain, and chronic bronchitis. GRANTS IN PARTNERSHIP The Sierra Club Foundation acts as the fiscal sponsor for new and ongoing projects of Sierra Club groups and chapters at the community level. Our partnership with other funders ensures accountability and efficient use of funding to promote shared goals. RAISING EFFICIENCY STANDARDS IN THE LONE STAR STATE In the past year, Sierra Club’s Lone Star Chapter focused on education and administrative advocacy for the implementation of more energy-efficient building codes at the federal, state, and local level. With a grant from the Energy Foundation, the chapter held workshops, produced a brochure, generated comments, and prepared letters to the editor that helped convince the State Energy Conservation Office (SECO) to adopt the 2009 International Energy Conservation Code as the state minimum standard for most buildings. The chapter also helped educate local city officials about energy-efficient building codes, the SECO adoption, and alternative financing mechanisms through the federal competitive grant program and other funding opportunities available as a result of the American Recovery and Reinvestment Act. BETTER STANDARDS IN THE BUCKEYE STATE With grants from the George Gund and Edwards Mother Earth foundations, The Sierra Club Foundation was able to support Sierra Club’s Ohio Chapter in the implementation of Ohio’s energy efficiency resource and renewable portfolio standards. As a result, several utilities fully complied with the efficiency and renewables provisions outlined in the standards. The chapter has also been involved in an organized and cohesive coalition effort advocating for more energy-efficient building codes in Ohio. Grassroots organizing and media efforts are at the heart of the chapter’s ongoing clean energy campaign, including several successful media events to showcase churches in Dayton and Columbus that are addressing climate change through energy efficiency investments.</t>
  </si>
  <si>
    <t>moving beyond oil</t>
  </si>
  <si>
    <t xml:space="preserve">Moving Beyond Oil When the BP Disaster hit, the Sierra Club hit back, ensuring that the nation’s biggest environmental disaster would not be forgotten. As hard as BP tried to make the catastrophe a “non-event,” the Club elicited more media coverage in the first 30 days than all other environmental organizations combined. In the following weeks, the Club called for a global day of action to protest BP’s negligence; more than 800 Hands Across the Sand events sprang up in all 50 states plus 35 other countries. While the massive, months-long tragedy in the Gulf held the nation’s attention throughout the summer, two more 2010 spills in Michigan and Alaska underscored the need to address our ongoing energy needs in a comprehensive way. Today, evidence is mounting that the disaster will cost far more than originally estimated. Even as marine scientists report that oil residues have not broken down, but remain on the ocean floor, Louisiana officials reveal that BP has reneged on commitments it made to help restore oyster beds and fisheries. Not only does our oil addiction cause huge harm to our environment through spills and greenhouse gas pollution, it also puts a sizable dent in our economy: In 2010, Americans sent half a billion dollars overseas each day to import foreign oil. Transportation accounts for 70 percent of our country’s oil use—much of it fueling cars, SUVs, and light trucks. The good news is that investing in smarter, sustainable choices—such as walking, biking, and public transit—not only reduces our dependence on oil and protects the environment, but can also improve our economy. Several recent studies—including an analysis of the 2009 American Recovery and Reinvestment Act—have shown that spending on public transit infrastructure creates more jobs per dollar invested than does spending on road construction. “For too long, American taxpayers have footed the bill for polluters who destroy our water and air. We can’t let that happen. The road to restoration for the Gulf Coast will be long and hard. We need to make sure BP and the other responsible parties pay for the damage they’ve done. The oil industry must learn a lesson from this tragedy.” HYPERION DELAYS PLANS FOR MASSIVE TAR SANDS OIL REFINERY Producing oil from tar sands emits three to five times as much global warming pollution as conventional oil. It also requires excessive amounts of energy and water, and destroys swaths of boreal forest. In a big win for the Sierra Club and its allies, Hyperion Refining announced it will delay buying the land for a proposed tar sands oil refinery in Union County, South Dakota. Citing opposition from environmental groups and the economic recession, Hyperion admitted that now is not a good time to build the $10 billion facility. The company currently holds options on about 6,000 acres, and will negotiate with land owners to extend the time frame in which it must exercise those options. The proposed refinery would process 400,000 barrels per day of Canadian tar sands crude, posing a serious risk to public health and the environment. The Sierra Club continues to fight this dirty fuel and promote cleaner alternatives. “Most Americans have never heard of tar sands, yet its extraction is one of the largest and most destructive processes in the world. The clear- cutting and mining for tar sands oil, known as ‘the dirtiest oil on earth,’ is turning Canada’s vibrant boreal forest into a poisoned wasteland. And now this environmental nightmare is threatening to stall our nation’s transition to a clean energy economy as oil companies attempt to flood our markets with this toxic fuel.” Mercury, arsenic, lead, and other carcinogens exist at elevated levels near tar sands excavation sites. ANOTHER STAR FOR THE NORTH STAR CHAPTER — NORTH STAR LAND USE AND TRANSPORTATION ORGANIZING PROJECT Over the past two years, Sierra Club’s North Star Chapter has achieved significant progress on land use and transportation issues in Minnesota by protecting open spaces, increasing public demand for transit choices, and minimizing sprawl throughout the Twin Cities. Thanks to a multi-year grant from The McKnight Foundation to The Sierra Club Foundation, the chapter conducted grassroots organizing, administrative advocacy, and public education initiatives. Specifically, it helped implement improved pedestrian and bicycle provisions; shaped the statewide transportation plan and the regional allocation of funds; launched an ambitious Transit to Green Space campaign; protected urban parkland from development and privatization; and held the annual Conference on Wheels. SIERRA CLUB RESOLVE PRESERVES D.C. TRANSIT SYSTEM Sierra Club members from the Great Falls Group and throughout the Washington, D.C. region collaborated through the Sustainable Metro D.C. program to stop proposed fare increases and $44 million in bus and rail service cuts. The Club conducted administrative advocacy in seven government jurisdictions to ensure sufficient funding for the Metro, and launched a custom website to enable members and the public to share opinions and concerns with Metro service decision-makers. Additionally, the program distributed nearly 10,000 flyers, secured campaign support from local organizations and citizens, sent 1,500 email messages, and generated more than 1,800 public comments. As a result of these incredible efforts, no bus or rail services were cut. Over the past five years, Sierra Club grassroots activists worked state-by-state with chapter and national transportation organizers to promote higher fuel economy standards like the ones California implemented in 2004. By 2009, 13 states and the District of Columbia had adopted California’s Clean Car Standards (also called “Pavley Standards,” after California Senator Fran Pavley). This prevented 960 million metric tons of CO2 from being released into the atmosphere that year. The Club continued its work, pushing for administrative action and, in 2010, the Pavley standards became the federal standard. The Sierra Club Foundation is proud of the long-game strategy it supported to see many of these victories realized. </t>
  </si>
  <si>
    <t>Poisonous run-off from factory farms and fossil fuel production choke our water supply, causing dangerous chemicals to seep into fragile ecosystems. Flooding and droughts, brought on by climate disruption, further degrade America’s rivers and streams. The Sierra Club works to test, enforce, and improve water quality standards, restore wetlands, and inspire local communities to fight for healthy, clean water. REVIVING THE DEAD ZONE A “dead zone” is an area of water so polluted with nitrogen and phosphorus that oxygen is depleted and the ecosystem is destroyed. The Gulf of New Mexico includes a 7,000-square-mile dead zone resulting from runoff from thousands of square miles of the Mississippi River ecoregion. The Sierra Club is working to fix that. Club supporters collected more than 42,000 signatures on a petition to the EPA requesting strict regulation of these pollutants in commercial operations. Today, the EPA routinely references that work as evidence of widespread public support for nitrogen and phosphorus standards as it continues to develop a strategy to curb this pollution. The Club also worked to restrict phosphorus and nitrogen discharge by organizing the new 10-state Mississippi River Issue Team. The team works strategically with local organizers and state departments of environmental quality. As a result, New York, Illinois, and Wisconsin all passed tougher regulatory standards. WATER SENTINELS TEAM UP TO GET MORE KIDS FISHING Sierra Club’s Water Sentinels program partnered with Recreational Boating &amp; Fishing Foundation’s Take Me Fishing campaign, the National Military Fish &amp; Wildlife Association, and fishing equipment manufacturer Zebco to distribute more than 500 rods and reels for use by families on military installations in the U.S. Studies have clearly demonstrated that involving children in outdoor recreation improves school performance, reduces stress, enhances self-esteem, develops interpersonal skills, and has a positive impact on overall health. Fishing is one of the outdoor activities shown to contribute to these benefits. The rods and reels provided by this program will help introduce youth to the outdoor experience and is particularly important for the nation’s military youth, who may otherwise face barriers to recreation due to overseas deployment of parents. According to the EPA, 19.5 million Americans become ill from contaminated Protecting America’s Waters “Together, we’re making a difference in the lives of youth by engaging them in outdoor activities and efforts to clean up and protect America’s water resources.” SIERRA CLUB STOPS DESTRUCTIVE STRIP MINING IN FLORIDA In July, the Sierra Club and its allies took legal action to secure a victory for Florida’s forests, wetlands, and streams. Responding to the lawsuit, a district court judge temporarily halted all strip mining activities that threaten jurisdictional U.S. waters at Mosaic Fertilizer’s 10,855-acre South Fort Meade Extension phosphate mine site in Hardee County, Florida. The Army Corps of Engineers halted a ‘dredge and fill’ project that would have authorized the destruction of 534 acres of wetlands and 10.7 miles of streams feeding the Charlotte Harbor estuary and Peace River—a priority watershed, as designated by the EPA, and a drinking water source for 700,000 Floridians. The Court issued its ruling based on the Corps’ failure to hold a public hearing, make permit documents publicly available, or prepare an Environmental Impact Statement before issuing the permit—all violations of the National Environmental Policy Act and Clean Water Act. The Corps also failed to properly consider the cumulative environmental impacts of the proposed mine, when hundreds of thousands of acres surrounding the Charlotte Harbor estuary and Peace River are already being strip-mined for phosphate. LOCAL ACTIVIST FIGHTS POLLUTERS IN MICHIGAN—AND WINS BIG Ten years ago when Lynn Henning realized that the factory farms proliferating near her family farm in Michigan were polluting the air and water and endangering her loved ones’ health, she took them on. Through the Sierra Club, Henning organized her neighbors, lobbied state regulatory agencies and the EPA, and tirelessly amassed evidence of factory farms’ dangerous manure disposal practices—collecting water samples that proved more than 1,000 violations by the Vreba-Hoff Dutch dairy cartel. Thanks to her work, 16 Concentrated Animal Feeding Operation (CAFO) dairies were shut down. The state of Michigan has a lien against Vreba-Hoff for $585,000 in environmental fines. For her work, Lynn won the 2010 Goldman Environmental Prize for North America. In addition to meeting President Obama and EPA Administrator Lisa Jackson, she was named in Oprah Winfrey’s O Magazine 2010 Power List. Oprah’s team was so impressed with Lynn’s efforts, they returned to Michigan to examine how farming in her region had changed. Not only did she save her own community, her commitment illustrates the difference our 32,000 volunteer activists, nationwide, are making every day.</t>
  </si>
  <si>
    <t>building resilent habitats</t>
  </si>
  <si>
    <t>From its earliest days, the Sierra Club has protected wildlife and wild places, taking thousands of people each year into the outdoors to experience wilderness fi rsthand, then involving them in projects to save the lands they’ve explored. Unfortunately, as climate disruption causes habitats to shift, it’s no longer enough to simply save a specifi c piece of land. Today, the Sierra Club and The Sierra Club Foundation promote climate-smart land management and efforts to reduce outside stressors such as drilling and mining. By expanding our definition of habitat protection, wildlife and wild places will continue to thrive. ROOM TO ROAM: HELPING MAINE’S WILDLIFE THRIVE Strong wilderness protection requires healthy partnerships between the government, private landowners, and conservation activists. In 2010, the USDA awarded $5.9 million of Wildlife Habitat Improvement Program funding to the New York and New England region, focusing $2 million on Maine—citing the good work of the Keeping Maine’s Forests initiative, in which the Sierra Club has a leading role. The USDA funding will support private landowners who choose to improve wildlife habitat on their lands. The Club and its affiliates garnered impressive positive public participation in the New Hampshire and Maine America’s Great Outdoors listening sessions, elevating the national importance of the region. Sierra Club further engaged Secretary of the Interior Ken Salazar in the Maine conservation dialogue in 2009 and 2010, which led to direct meetings with Secretary of Agriculture Tom Vilsack and his staff throughout the year. Meanwhile, Sierra Club activists were key in securing a strong Comprehensive Land Use Plan that will keep intact most of the 10.5 million acres of the forested lands of the unorganized territories known as the Maine Woods. The governor appointed Sierra Club members to a task force of stakeholders to fine-tune technical aspects of the Plan. “The governor called me directly when the plan was approved,” said Karen Woodsum, Maine’s Resilient Habitats Director. In 2010, Sierra Club took more than 242,000 youth outdoors, PROTECTING BULL TROUT HABITAT KEEPS ECOSYSTEMS CLEAN The bull trout seeks out cold streams with ample shelter and clean gravel in the Western United States and parts of Canada. By protecting and enhancing the specific habitat requirements of the bull trout, we can improve the water quality of rivers and lakes throughout their range. As such, Sierra Club’s Resilient Habitats campaign identified as a priority safeguarding critical habitat for bull trout, a threatened species and indicator of ecosystem health. When the U.S. Fish and Wildlife Service (FWS) reopened a 2005 rulemaking on the subject, Club organizers mobilized communities in support of an expanded conservation proposal, generating most of the public comments received by the agency. The Club drew a clear link between bull trout health and the health of wild salmon, rainbow trout, and other fish that form the foundation of a multimillion-dollar recreational economy and a cherished outdoor heritage. In October, the FWS released a revised critical habitat designation for the bull trout. Thanks to Sierra Club’s investment in this rulemaking, 19,000 miles of streams (five times the previous length) and 490,000 acres of lakes and reservoirs (three times more than previously ordered), have been designated bull trout critical habitats. While this rule excludes lands covered by Washington State’s Forest Practices Habitat Conservation Plan, it is a tremendous and celebration-worthy improvement to America’s water habitats. SIERRA CLUB SEALS A SWEET DEAL IN FLORIDA The ‘River of Grass’ will fl ow once again—a victory Sierra Club has been working toward for years. In 2010, then-governor Charlie Crist announced the state of Florida will purchase nearly 27,000 acres of sugarcane fields from U.S. Sugar, to be restored to their natural wetland state. The Club and its allies have long worked for a clean and healthy Everglades—protecting thousands of recreational jobs, providing safe drinking water for millions, and extending habitat for the endangered panther and manatee, and more than 350 bird species, including the iconic fl amingo. To urge the South Florida Water Management District (SFWMD) to extend a contract to purchase the land, the Club’s grassroots organizing team sent 50 supporters wearing ‘Seal the Deal’ stickers to a hearing on Seminole tribal lands. Additionally, the Club generated hundreds of emails to each member of the SFWMD Governing Board urging a vote in favor of the purchase. U.S. Sugar has agreed to sell 27,000 of its 187,000 acres for $194 million, with options to sell the rest over 10 years. Moving the land from private to public hands will yield benefits for the residents of Florida—human and wildlife alike.</t>
  </si>
  <si>
    <t>Environmental Justice &amp; Community</t>
  </si>
  <si>
    <t>Climate disruption is not an equal opportunity threat. People of color, indigenous communities, and low income families bear disproportionate burdens such as asthma, certain types of cancer, cardiac problems, and heat-related deaths. It’s not right. Over the past decade, through carefully nurtured relationships, the Sierra Club has been bringing the environmental health issues of these most vulnerable communities into the national spotlight. REDUCING THE RISK OF CULTURAL ENDANGERMENT IN THE GULF COAST Reliant on shrimping, fishing, oystering, and hunting since before Louisiana was a state, the livelihood of the United Houma Nation of the Gulf Coast has been devastated by the BP oil disaster. With limited internet access and minimal interaction with other media, the Houma Tribe is challenged to stay current on details about the spill. To ensure they are informed about the health and legal issues they face, Sierra Club’s Environmental Justice organizer, Darryl Malek-Wiley, met with the Tribe several times on their land in Raceland, Louisiana. Malek-Wiley, who has been collaborating with communities in the South for more than 30 years, provides them with information on spill-related issues, such as the composition of the notorious oil dispersant and who to contact if they spot oil creeping into their waters. In the face of the worst oil disaster in American history, we stand beside the Houma Tribe to ensure their rights and needs as a culture are met. RECYCLING THE WAY TO A HEALTHIER DETROIT Residents of neighborhoods in the 48217 zip code had been living with toxic air pollution for far too long. Sick and tired of horrific air quality—from a local incinerator and more than 25 other high-polluting facilities—community members (85% of whom are African American) and Sierra Club’s Environmental Justice program joined forces to bring about sorely needed change. The Club has been battling to shut down the incinerator—located directly across the street from a high school—that is poisoning the neighborhood with mercury and lead. Club volunteers Ed McArdle, Anna Holden, and Carol Izant pushed the city to sever its incinerator ties for economic reasons. “Not only is the incinerator bad for our local community’s health,” said local Club organizer Rhonda Anderson, “it’s not a sustainable, job-creating solution, either.” Anderson and her team have been instrumental in starting two pilot recycling projects, with the goal of providing city-wide curbside recycling—thus creating jobs while “starving” the incinerator. By organizing and attending meetings with heads of key city departments, the Club helped increase the number of residences served by the program while ensuring future funding. Anderson noted, “By converting to citywide curbside recycling, we will create new, good, green jobs and healthier communities overall.” environmental burdens, especially from pollution and health issues. ENVIRONMENTAL JUSTICE PROGRAM NATIONAL HIGHLIGHTS   Washington, D.C.: The Anacostia Coordinating Council contacted the Sierra Club to help organize a forum on How Do We Create Vibrant, Sustainable East of the River Communities? Residents, public officials, businesses, and community groups convened for the daylong event. Local Environmental Justice organizer Irv Sheffey led the discussion about turning this underserved area—which contains highly polluted waterways and neighborhoods—into a healthy, sustainable, and thriving community.   West Virginia: In November 2010, the Sierra Club co-sponsored The Toll of Coal: Cradle to Grave Impacts of Coal on Human Health. Held in Huntington, West Virginia, the conference focused on the adverse health effects and subsequent $96 million in annual health care costs that arise due to America’s coal dependency. Rita Harris, the Club’s Environmental Justice organizer in Memphis, served as keynote speaker. The conference also included educational workshops connecting grassroots workers with scientists, doctors, and other coal experts.   South Carolina: Residents in a low-income African American neighborhood in rural Barnwell County, South Carolina, suspected their backyard wells were being polluted by a nearby industrial facility. The Sierra Club responded to their request for help, prompting the EPA to test the wells. The investigation revealed contamination from mercury and other harmful toxins, and the Club succeeded in securing access to safe drinking water through city water lines.   Puerto Rico: Since government protection of the Northeast Ecological Corridor was removed in 2009, the Sierra Club has been fighting to reinstate it. By promoting local recreation and economic opportunities, the Club is strengthen ing the connection of the community to the Corridor. Thanks to grassroots public education efforts, Puerto Rican officials could no longer postpone the issue. In 2010, the government made a new proposal and scheduled several public hearings in early 2011 on the new boundaries of the ecological area.</t>
  </si>
  <si>
    <t>victories across the nation</t>
  </si>
  <si>
    <t>As funders of one of the most aggressive climate change campaigns in the country, our donors might expect the Club to have a presence in Washington, D.C., New York, Chicago, and on the West Coast. What many don’t know is that the Sierra Club is in every state in the U.S. Here are a few examples of the national programs supported by The Sierra Club Foundation and their local impact. Coal Ash Hearings More than 2,000 Sierra Club volunteers, organizers, and supporters attended eight hearings across the nation to show support for strong federal safeguards against toxic coal ash. More than 10,000 comments were sent to the EPA via email and postcards demanding enforceable safeguards. • Arlington, VA • Charlotte, NC • Chicago, IL • Dallas, TX • Denver, CO • Knoxville, TN • Louisville, KY • Pittsburgh, PA America’s Great Outdoors When the Obama Administration launched the America’s Great Outdoors initiative, giving citizens a chance to weigh in how public lands should be managed as climate change shifts ecosystem boundaries, the Sierra Club not only encouraged members and supporters across the nation to attend public meetings to voice their opinions, it also engaged a strong youth coalition. The Building Bridges to the Outdoors program brought together more than 320 young people to participate in nine roundtable events about wilderness management and reconnecting youth with the great outdoors. • Albuquerque, NM • Annapolis, MD • Charleston, SC • Chicago, IL • Golden, CO • Los Angeles, CA • New York, NY • San Francisco, CA • Seattle, WA Water Sentinels In 2010, Water Sentinels had more than 12,000 certified water quality monitors testing the nation’s water in 48,000 square miles of watershed that is home to 184 million Americans. Data collected is used to educate the public, advocate for cleaning up polluted waterways, and alert state and federal regulatory officials of serious water quality violations. Through partnerships with Trout Unlimited, the Federation of Fly Fishers, the National Military Fish and Wildlife Association, and Sierra Club’s Inner City Outings, the Water Sentinels program is active in every state. Resilient Habitats Si Whether working to get species listed as endangered, or protecting their habitat, the Sierra Club works all over the country on behalf of wilderness and wildlife, especially as climate change shifts habitat ranges. In 2010, the Club helped to designate thousands of river miles and acres of lakes for the bull trout, promoted climate-smart management of forested lands in Maine, and expanded a critical habitat for Canada lynx in the Rockies. Bull Trout: Idaho, Oregon, Washington (including 754 miles of marine shoreline), Montana, and Nevada Moose, Bald Eagle: Maine Lynx: Rocky Mountains in Colorado, Idaho, and Montana. Sierra Student Coalition Present on 63 campuses, the Sierra Student Coalition (SSC) works to transition universities powered by coal to cleaner energy sources. By empowering more than 75,000 young leaders, the SSC has pushed 10 campuses to move beyond coal by 2020. • University of North Carolina (Chapel Hill, NC) • Binghamton (upstate NY) • University of Illinois at Ubana-Champaign • University of Louisville (KY) • Case Western Reserve University (Cleveland, OH) • Western Kentucky University (Bowling Green, KY) • Missouri University of Science &amp; Technology (Rolla, MO) • Penn State University (University Park, PA) • Purdue University (West Lafayette, IN) • University of Wisconsin–Madison There are 31 additional campuses that SSC will be pushing for this year. Oil Leasing Stopped / Wilderness Protected As a result of work with Alaska Natives and the Arctic Activist Network, 170,000 acres of critical habitat and buffer zones near Lake Teshekpuk, located in the Western Arctic Reserve, are protected from oil and gas development. Also, 44,000 acres of the Wyoming Range will be off limits to oil and gas drilling thanks to our efforts with a coalition. This area is inhabited by moose, elk, and the threatened Canada lynx.</t>
  </si>
  <si>
    <t>serving those who serve</t>
  </si>
  <si>
    <t>By targeting our support at the community level—where transformation begins—we help build and broaden the environmental movement. We are especially proud of our work with active duty and veteran members of the United States armed forces. From connecting military families with the healing powers of our natural heritage, to training veterans for green jobs in their hometowns, our funding prioritizes the well-being of our nation’s warriors. NEWLY TRAINED VETERANS DELIVER ENERGY SAVINGS With one in four construction workers currently unemployed— and as many as one in five veterans unemployed—there is an urgent need to generate good, green, and forward-looking jobs like those established through the Military Housing Energy Efficiency Project (MHEEP). This unique initiative brings together the Sierra Club, Veterans Green Jobs, Laborers International Union of North America (LIUNA), Ardently Green, and the D.C. Project to create green jobs and cut residential energy use. The project takes a two-pronged approach that honors veterans’ service to our country by providing green job training while also offering complimentary cost-saving home energy upgrades to active duty service members. MHEEP has provided these upgrades to more than 30 service members throughout the Northern Virginia area. Through MHEEP, veterans are identified by Veterans Green Jobs and trained to weatherize residential properties by LIUNA. Following training, the veterans will join the green economy and weatherize the homes of 50 military families in the region. Military Families Outdoors “One of the great lessons of recent years is that you don’t need to be a military expert to help. You don’t necessarily need to build something new to help. You can keep doing what you’re already doing and connect your work to the priorities of military families. Consider the Sierra Club, which partnered with the NMFA to create Operation Purple—summer camps that have made a difference in the lives of tens of thousands of military kids.” When a military family member is deployed or a veteran returns MISSION SERVE EVENT: On November 11, 2010, the Sierra Club co-hosted a Mission Serve event with Veterans Conservation Corps, partnering with AmeriCorps and EarthCorps to remove invasive plant species and plant native vegetation along Hamm Creek near Seattle. This restoration effort was begun by Jon Beal, a veteran who made it the last cause of his life to save this important watershed for salmon. Seattle Mayor Michael McGinn—a former Sierra Club chapter leader—was on hand to help and share a few words about the significance of Veterans Day.</t>
  </si>
  <si>
    <t>building a healthy and just society</t>
  </si>
  <si>
    <t>“Healthy People, Healthy Planet” — you can’t have one without the other. Too often, environmentalists are blamed for caring more about animals and trees than about people. Planetary health is inextricably linked to human health and, it turns out, our economic health. The destructive practice of mountaintop removal coal mining is illustrative. Under authority of the Clean Water Act, the Environmental Protection Agency recently revoked the permit for Arch Coal’s proposed Spruce No. 1 mine in West Virginia. The Sierra Club, with support from The Sierra Club Foundation and a growing community of foundations and donors, played a lead role in this victory. If permitted, Arch Coal would have buried more than seven miles of streams containing some of the greatest aquatic diversity found anywhere in North America. The human toll is just as severe. Surface-mining operations like Spruce contaminate downstream waters and pollute the air, severely impacting the health of surrounding communities. Burning coal isn’t any better. Coal plants (many in or near low-income communities and communities of color) are responsible for much of the air pollution that contributes to the deaths of 24,000 Americans every year. Cleaning up our air is not just good for our health, it’s good for our wallet—a message that the Sierra Club is taking to communities throughout the nation. At the 40th anniversary celebration of the Clean Air Act in 2010, EPA Administrator Lisa Jackson gave a powerful economic defense: “For every dollar we have spent, we get more than $40 of [economic] benefi ts in return.” The Act gave birth to new technologies like smoke-stack scrubbers and catalytic converters. American companies became dominant players in the new global market for clean technologies and created millions of jobs. When our environmental laws and the EPA are maligned as “job killers” (which will be our opponents’ constant refrain this year) we must vigorously defend them for the health of our families, the health of our economy, and the health of this wonderful planet. We give our heartfelt thanks to all of you, our supporters from around the country. We hope you are pleased with the progress we made in 2010 toward our shared vision and are inspired to support our efforts in 2011.</t>
  </si>
  <si>
    <t>introducing michael brune</t>
  </si>
  <si>
    <t>What a difference a year makes. In March 2010, with a seemingly pro-environmental majority in Congress, a comprehensive climate and energy bill still seemed possible, and the Deepwater Horizon rig was two weeks away from exploding in the Gulf of Mexico. That month, I started my job as Sierra Club’s sixth Executive Director. I’m excited to be here because of the positive change we help to create. I’ve spent my career working for environmental protection. From my fi rst job as an organizer for Greenpeace, to my most recent—seven years as Executive Director at Rainforest Action Network (RAN)—I’ve always been inspired by the power of individual citizens working together to make a difference. Grassroots activists right wrongs and profoundly infl uence American democracy. As Executive Director at RAN, I was proud of how our small team was able to change the policies and behavior of some of the country’s largest corporations, including Home Depot, Citigroup, Boise Cascade, and others. I came to the Sierra Club to make an even bigger difference. Climate chaos caused by our fossil fuel economy threatens everyone on earth. As a parent of two young children, the link between healthy people and a healthy planet is of special concern. We certainly don’t want our kids to live in a world where the air and water are increasingly poisoned, or where crop failures and climate disruption produce more destabilization and unrest. To address that global challenge, I wrote Coming Clean—Breaking America’s Addiction to Oil. Published by Sierra Club Books in 2008, it details a plan for a new green economy that creates jobs, promotes environmental justice, and bolsters national security. Writing the book and now living it as Sierra Club’s Executive Director, I am humbled by the incredible power of our 1.4 million grassroots supporters and members to create positive change—a healthier planet. The work we do with activists, our environmental law team, our 63 chapters in every single state, and so much more wouldn’t be possible without support from The Sierra Club Foundation. Thank you for a year of inspiring victories. Especially as we’ve watched Congress fl ounder, what an important positive difference you’ve made. Thank you for your support.</t>
  </si>
  <si>
    <t xml:space="preserve">Partner Spotlight &gt; Dan Shugar </t>
  </si>
  <si>
    <t>2009 annual report Partnerships for the Planet</t>
  </si>
  <si>
    <t>Green Transportation 2009 was a tremendous year of action for both greenhouse gas emissions and fuel economy for new cars and light trucks. Pushing for Pavley In 2009, Sierra Club unveiled the results of a new online effort demonstrating public support for the California Clean Car (Pavley) standards and the Environmental Protection Agency’s review of the essential waiver needed to implement those standards. At the EPA hearing, Sierra Club presented a photo petition from more than 1,000 Sierra Club members, student activists, and other concerned citizens from across the country who wanted to show their support but could not attend the hearing in person. Each photo in the petition shows a Sierra Club supporter holding their own car keys to underscore the message that “EPA Holds the Keys.” In addition to the petition, tens of thousands of Sierra Club activists submitted comments to the EPA urging them to allow California and 13 other states to move forward. Sierra Club ran active campaigns pushing for adoption of the California standards in several states, including Arizona, New Mexico, Washington, Oregon, and others states. Virtual Clean Car Show In 2009, we launched an innovative online tool to show that a wide variety of cars, trucks, and SUVs, from both foreign and domestic automakers, already meet the standards California and more than a dozen other states were seeking to implement. “This virtual clean car show demonstrated that automakers already have the technology to reduce global warming emissions from our vehicles,” says Jesse Prentice-Dunn, Sierra Club Green Transportation Program Associate Representative. “Even some of the biggest trucks made by American automakers already meet the standards for the current year and beyond. Setting high standards will not only help revitalize Detroit by making it more competitive but will also make us more energy independent and fight global warming.” Fueling a Rev olution Sierra Club’s voice was also strong on biofuels. Testifying at a hearing in Washington, D.C. on the Renewable Fuels Standards and in thousands of written comments, Sierra Club urged the EPA to ensure that new standards measure the full emissions of biofuels, including those from indirect land use change. Sierra Club also actively supported President Obama’s decision to set new fuel economy standards and issue the first national greenhouse gas standards under the Clean Air Act. More than 50,000 Sierra Club members and supporters sent emails and letters to the President, while hundreds appeared at each of the three public hearings on the standards. Sierra Club’s call-to-action was heard. “I’m so glad to be part of an engaged chapter program because working locally is the best way to help folks understand how they can make a difference in their transportation choices.” The Obama administration moved quickly to put vehicle emissions standards on a new path, reversing the Bush administration decision to deny California the waiver it needed to implement the Pavley clean car standard. We anticipate final national fuel economy and greenhouse gas standards in spring 2010. These standards will keep 960 million metric tons of CO2 out of the atmosphere and save nearly 2 billion barrels of oil. Chapter Highlight North Star Chapter Sierra Club’s North Star Chapter fought and won a federal court case to block construction of a large bridge over the Wild and Scenic Saint Croix River about ten miles east of St. Paul, on the Wisconsin border. The Wisconsin and Minnesota Departments of Transportation and the Federal Highway Administration had proposed the bridge to alleviate rush hour congestion in downtown Stillwater, Minnesota. Sierra Club’s victory in the case follows a 1996 lawsuit, during which Sierra Club stopped a similar ill-planned proposal. In winning the lawsuit, the Club argued that the bridge would violate the Wild and Scenic Rivers Act. And, that’s true. But the project was also an assault on our fight against greenhouse gas emissions. Building this bridge would open up rural Wisconsin to massive sprawl and development, and the additional traffic would cause increased gas consumption. One of the proposed solutions to managing Stillwater congestion is to increase express bus lines on Interstate 94, just a few miles south of the proposed project site. Sierra Club is also working to promote commuter and inner-city rail service using North Hudson Rail Bridge. These measures would significantly reduce traffic and the emission of greenhouse gasses.</t>
  </si>
  <si>
    <t>Resilient Habitats</t>
  </si>
  <si>
    <t>The Resilient Habitats campaign grows out of the long and proud tradition of Sierra Club fighting to protect our natural heritage. Using science-based best practices, resilient habitats are protected, connected, and cared for, allowing the natural world and associated human communities to survive climate change. Nationwide: Preserving 50 Million Acres of Roadless Areas In June of 2009, a federal judge ruled in Sierra Club’s favor that the Bush-era Forest Service planning regulations failed to adequately protect populations of threatened wildlife. Then, in August, Agriculture Secretary Tom Vilsack reversed some of the most disastrous forest policies imposed by the Bush administration. Furthermore, he reaffi rmed the Obama administration’s full support of the Roadless Area Rule, put in place by President Clinton, which protects more than 50 million acres of national forests. Vilsack agreed to join the Club and its allies in our efforts. Work in Priority Ecosystems Greater Yellowstone To protect Bridger-Teton National Forest from the effects of climate change, Sierra Club gathered comments from the public advocating the protection of sensitive wildlife species, preservation of critical habitat, and reduction of motorized trails and routes. This pressure from the Club and its supporters resulted in a commitment to a wildlife-friendly summer travel plan for the National Forest. Then, Sierra Club’s network of volunteers stepped up to help ensure the plan’s success, spending their summer rehabilitating old routes and erecting barriers that close trails to motorized use. By reducing non-climate stressors such as off-road vehicle use, wildlife will have a better chance of adapting to climate change. Gulf Coast Throughout 2009, Sierra Club in Louisiana continued to engage local and national universities, local partners, and residents of the Lower Ninth Ward (a low-income community) in restoring the Bayou Bienvenue Wetlands. This area provides critical protection from fl ooding and storm events as well as rising sea levels. Highlights of the 2009 efforts included conducting tours to publicize the project. Notable visitors included Pope Benedict XVI (a.k.a. “The Green Pope”) and Nancy Sutley, Chair of the Council on Environmental Quality. Sierra Club also was successful in getting this community-driven project included in the Mississippi River Gulf Outlet (MRGO) Ecosystem Restoration Plan being developed by the U.S. Army Corps of Engineers. Additional MRGO efforts in 2009 include participating in a myriad of community and agency meetings, supporting the MRGO Must Go Coalition, and engaging community leaders in the development of the plan. “Sierra Club’s nationwide presence, coupled with its army of activists, makes it possible to address big- picture issues in a way most other conservation organizations cannot. The Club always delivers.” – Adirondacks to Acadia Sierra Club volunteers and campaign staff in Maine celebrated with conservation partners and Governor John Baldacci as another key parcel of the Club’s 100-Mile Wilderness project was purchased and protected for ecological and wilderness recreation purposes. Conservation of the 29,500 acres of the West Branch of the Pleasant River watershed results in a protected corridor 65 miles long through some of the richest wildlife habitat in the state. Governor Baldacci thanked the Club for its leadership in conserving lands surrounding this final northern leg of the Appalachian Trail. Chapter Highlight California The National Park Service found the San Gabriel Mountains to be of national significance and hosted public meetings to gather input on ways to protect resources while enhancing recreational and educational opportunities in both the mountains as well as the park-poor communities of eastern Los Angeles County. Sierra Club, with significant involvement from the Angeles Chapter’s Forest Committee, turned out approximately 250 people (more than half of all participants). Comments overwhelmingly called for the creation of a San Gabriel Mountains National Recreation Area. Such a designation would create wildlife corridors between the San Gabriel Mountains, the Puente-Chino Hills, and the Santa Ana Mountains. It would bring in more rangers and resources for healthy recreation and it would connect underserved communities to the mountains and wilderness areas through a system of trails and bike paths. A preferred draft alternative is expected in the fall of 2010.</t>
  </si>
  <si>
    <t>Clean Energy Solutions</t>
  </si>
  <si>
    <t>CAMPAIGN HIGHLIGHTS. Strategically aligning its efforts with those of the Beyond Coal campaign, the Clean Energy Solutions campaign made great strides in moving the United States toward a sustainable economic and environmental future powered by clean energy. Here are a few victories we’re celebrating: Getting Power to the People: Siting and Transmission California Governor Arnold Schwarzenegger and Department of the Interior Secretary Ken Salazar signed an agreement to speed the development of utility-scale renewables. Many of the best provisions were promoted—and, in some key instances, developed— by Sierra Club. These include:   forming “renewable energy zones” to concentrate solar and other renewable energy (RE) development, thereby limiting environmental impact;   creating inter-agency teams directly responsible for completing the work of RE build-outs (including rejection of unsuitable places); and   authorizing the Bureau of Land Management to reject applications to build in unsuitable places. (Previously, they had accepted all right-of-way applications, no matter how inappropriately sited.) Sierra Club is committed to balancing the promotion of responsibly-sited large facilities and protecting the lands and wildlife we hold dear. At the signing event, both Governor Schwarzenegger and Secretary Salazar personally thanked us for our work. Replacing Coal with Clean Energy Los Angeles activists packed city hearings and generated 3,000 communications in support of the L.A. Solar Plan to make their city coal-free by 2020. In Oregon, 400 Sierra Club activists urged the state’s Integrated Resource Plan (IRP) to move away from coal. With funding from The Sierra Club Foundation, the Club’s Environmental Law team illustrated how shutting down the Boardman coal plant by 2014 would be the most economical option for Portland General Electric’s IRP. Partnering With Business and Labor Sierra Club built strong labor and clean tech partnerships to promote the economic benefi ts of a clean energy economy. In Portland, Oregon, the adoption of Quality Assurance Standards for residential retrofi ts will ensure that retrofit work delivers the energy savings and utility bill reductions promised by contractors, reduces perceived risk for retrofit project lenders, and increases profit margins for retrofit businesses. Chapter Highlight Indiana The Indiana “Hoosiers” Chapter worked with representatives of the Indiana Association of Building Offi cials in an administrative rulemaking effort to amend the 2009 International Residential Code (IRC). Overcoming opposition from the Indiana Builders Association, the Hoosiers Chapter reached out to 9,000 Indiana activists, resulting in 1,000 emails and letters sent to the governor’s offi ce requesting strong building energy codes. The chapter had an Op-Ed piece published in a major newspaper and letters to the editor published in four other newspapers educating the public on the benefit of improved residential building codes. The Hoosiers Chapter was able to pass the commercial codes and is hopeful that 2010 will see passage of similarly stringent codes for residential construction.</t>
  </si>
  <si>
    <t>Diverse Partnerships for Climate Recovery</t>
  </si>
  <si>
    <t>To meet the climate challenge, we build partnerships among a variety of groups: labor unions, faith-based groups, hunters and anglers, Native American Tribes, and others. We also take seriously our commitment to supporting and working with low-income neighborhoods and communities of color, those often most affected by the consequences of climate change and pollution. Support from The Sierra Club Foundation has allowed the following programs to connect and thrive in communities nationwide: Environmental Justice and Community Partnerships Program Sierra Club’s Environmental Justice and Community Partnerships program is one of the premier programs of its kind, with a dedicated corps of experienced organizers and dynamic volunteers organizing at eight sites across the country. In 2009, we partnered with communities in Appalachia to address mining impacts that are most immediately felt by local residents, including high levels of dust generated by trucks hauling coal through neighborhoods. In the fight against dirty coal, they worked closely with a diverse coalition of tribal groups to block proposed coal-fired power plants and mining projects on Navajo Nation and Hopi lands in Arizona and New Mexico. In addition, as part of the Navajo Green Economy Coalition, they helped lay the groundwork to transition the Navajo Nation to a clean energy economy. Labor Partnerships Working with the Blue Green Alliance and other labor partners, Sierra Club focused national attention on creating green jobs. The second Good Jobs, Green Jobs National Conference in Washington, D.C. brought together 2,700 leaders and activists from the labor movement, business and industry, environmental organizations, and community groups, as well as elected officials and decision-makers from around the country Participating organizations included not only big unions and big environmental groups, but also many businesses (e.g. “old economy” companies like the aluminum-maker Alcoa and “new economy” companies like groSolar, an installer of residential solar-systems) and academic institutions (e.g. Carnegie Mellon University and Yale University), as well as a variety of smaller, community-based environmental groups. Hunters &amp; Anglers Program With funding from The Sierra Club Foundation, Sierra Sportsmen partnered with Northwest Steelheaders, Native Fish Society, Trout Unlimited, Northwest Guides and Anglers Association, and local fishermen to celebrate Public Lands Day by cleaning up 13 miles along the Wilson River in the Tillamook State Forest. The event helped strengthen the Club’s alliance with a variety of fishing groups and businesses, Oregon’s state agencies, the Oregon Board of Forestry, and local community members surrounding the Tillamook State Forest. Faith Communities In partnership with the governor’s Climate Working Group, Sierra Club helps lead a coalition of more than 35 cultural, faith-based, social justice, employment training, and environmental organizations dedicated to building a sustainable green economy in Minnesota. The coalition promotes good-paying green jobs and relevant skills training for low-income and minority residents.</t>
  </si>
  <si>
    <t>CEO, Solaria Dan Shugar doesn’t just sell clean energy, he lives it. The 46-year-old Solaria CEO and Foundation Director and his wife Kathleen drive electric vehicles and have a hybrid for long trips. They’re currently building an “eco-home” that includes an integrated photovoltaic roof, super-insulating windows, advanced LED lighting, radiant fl oors, rainwater capture and gray water reuse, and sustainable materials. Dan took the helm of Solaria in January 2010, already a proven leader in the industry. The former president of PowerLight and SunPower started in the photovoltaic (PV) industry in 1988, when the annual production of PV worldwide was just 30 MW. Today, annual production has expanded beyond 5,000 MW. “It has been tremendously satisfying to be part of the clean energy revolution,” Dan says. “PV power plants cost about half of what they did in 2004. In contrast, the average cost of building conventional power plants has increased by 78% over the same period, and fuel costs of coal, today’s dominant and most environmentally damaging energy source, increased by 64%.” Dan is passionate about the clean energy revolution. “It is widely acknowledged that coal devastates air quality, water quality, human health, habitats, and landscapes—and is the largest single culprit of global warming. Sierra Club has the right strategy to fight coal. I’m encouraged by their grassroots efforts to replace that energy with a smarter, sustainable fuel mix.” In Dan’s line of work, good climate sense makes good business sense. As Dan observes, “Leading market research analysts forecast tripling shipment growth to 17,000 MW within four years—approaching the peak energy demand of all the New England states combined. If PV continues growing in our current decade at the rate it did in the previous one, by 2020 annual shipments in excess of 100,000 MW are possible—more than double the peak power demand of Italy will be added each year!” Dan supports Sierra Club and The Sierra Club Foundation because it’s consistent with his values, and his lifestyle. “Folks often think of beautiful outdoor hikes when they hear about the Club. While I love that aspect as well—what they may not know is that the Club is one of the most infl uential participants in the national energy debate. I am proud of the Club’s accomplishments in driving the transition from coal to renewable power, and honored to be assisting the Foundation in supporting the Club’s fantastic work!”</t>
  </si>
  <si>
    <t xml:space="preserve">Partner Spotlight &gt; Bruce Hamilton </t>
  </si>
  <si>
    <t>Deputy Executive Director Bruce Hamilton’s father taught forest ecology at Cornell. “For vacation, he would take us to environmental battlefields where Sierra Club was fighting, like the proposed dam site in Dinosaur National Monument.” Bruce graduated from Colorado State University with a degree in Wildlife Biology. “It was right around the first Earth Day in 1970. I was working to stop oil shale development and block trans-basin water diversions to Denver.” In 1973, the environmental newspaper High Country News offered jobs to Bruce and his wife Joan. They ran the paper jointly, until Bruce began working at Sierra Club as Northern Plains Representative in 1977. Bruce was the Club’s sole employee for Montana, Wyoming, both Dakotas, and Nebraska. In the wake of the Arab oil embargo, coal, oil shale, and oil exploration in the region was rampant. In response, Bruce‘s team fought for strip mining controls, blocked synthetic fuel development, strengthened clean air laws, and banned oil development in wilderness. In 1984, Bruce became the Club’s first National Field Director. The first personal computers gave Bruce a tool to coordinate work that had always been done independently. Throughout the Reagan and George H.W. Bush administrations, the Club grew exponentially in response to threats to environmental progress. “We gathered over 1 million signatures calling on Reagan to fire his anti-environmental Interior Secretary James Watt (who ultimately resigned). The Club’s grassroots strength not only stopped most bad things from happening under Watt, but also succeeded in protecting dozens of new wilderness areas and strengthening the Clean Air Act.” In 1992, the year that Bill Clinton was elected, Carl Pope was appointed Executive Director, and Bruce was named Conservation Director. By 1994, Newt Gingrich unleashed the anti-environmental “Contract with America.” The Club and its allies fought back, while continuing to make progress through the states or administrative action. “Then, George Bush Jr. spent eight years trying to undo decades of environmental progress, which, thanks to Sierra Club, he could not. We fought back efforts to undo the Endangered Species and Clean Air Acts and weaken protection for roadless areas, Sequoia National Monument, and the Arctic National Wildlife Refuge.” In 2007, Bruce was appointed Deputy Executive Director. As such, he’s worn many hats— most recently as director of the Resilient Habitats campaign. “I want to protect 100 million acres. This is the legacy that John Muir left us to carry on.”</t>
  </si>
  <si>
    <t>Roots of a strong partnership</t>
  </si>
  <si>
    <t>Each climate change victory starts with strong partners. Here are a few of the partners at the root of the victories outlined in this report. Coal &gt; Chuck Frank’s family wanted to make an impactful gift to Sierra Club. “My mother wanted to keep it local. My wife has asthma. We used the funds to clean the air in Northern Illinois—finding violators of the Clean Air Act, defeating 18 permits in a short period of time. We needed a full-time campaign director. Enter Bruce Nilles. Bruce wanted to stop a coal plant from being built. We did. To date, we’ve stopped 115.” Clean Energy Solutions &gt; Cammy Watkins started out working for Headstart, where she found many children suffering from lead poisoning. That motivated Cammy to help raise standards on building codes. “I wanted people who have energy efficiency and human health in mind to have their voices heard.” It’s worked. Bringing record numbers of activists to meetings where building standards are set, 2009 saw the greatest increase in energy efficiency standards in history. Green Transportation &gt; John Holtzclaw was in Europe when he discovered pedestrian-only streets. “This was like complete enlightenment to me” he exclaims, “that we could design streets for people instead of cars.” John later earned a Ph.D. in urban sociology and now devotes his skills to building community-centric transportation alternatives, as the campaign’s volunteer leader. Initiative to Limit Global Greenhouse Emissions &gt; Dr. Donald Kennedy’s deep interest in climate science arose from his work as editor of Science magazine. When his term ended he considered “how my commitments to the climate change problem could be carried on.” In 2008, he became Chair of the Climate Recovery Partnership. “We can put the ‘boots on the ground’ to support significant change, and our grassroots membership structure has always made Sierra Club special.” Resilient Habitats &gt; John Nordgren, Kresge Foundation’s Senior Program Director shared, “Sierra Club asked us if we would help initiate the Resilient Habitats campaign. Usually, climate change dialog focuses on what happens 50 years down the road. But climate change is also changing the natural environment here and now. Working in every state, the Club has the presence, passion, and capacity, which means each of us can make a difference in the places that we care about. That’s the Kresge Foundation’s interest. Sierra Club is the right partner to make that happen.”</t>
  </si>
  <si>
    <t xml:space="preserve">Partner Spotlight Mary Anne Hitt Director, Beyond Coal campaign </t>
  </si>
  <si>
    <t>Though she’s not yet 40 years old, Mary Anne Hitt is a veteran in the fight against coal. “I grew up in East Tennessee, near towns that are being devastated by mountaintop removal coal mining. I knew when I was very young that fighting for the mountains would be part of my life’s work.” The daughter of the former chief scientist for Great Smoky Mountains National Park, Mary Anne was raised to believe that protecting the environment is a top priority and that the way to do it is to engage people on the ground. She began her activism at the University of Tennessee. “I was a co-founder of ‘SPEAK’ (Students Promoting Environmental Action in Knoxville), and as my senior thesis, a fellow student and I created a blueprint for making the campus more sustainable. The university is now an environmental leader and one of the leading consumers of green power in the South.” After graduation, Mary Anne continued to fight for the environment. She has been the Executive Director of three different organizations including the Southern Appalachian Biodiversity Project (now Wild South), The Ecology Center in Montana, and Appalachian Voices. She is thrilled to now be directing Sierra Club’s Beyond Coal campaign. “I was most impressed with the expertise of the staff and volunteers. To be in a leadership position in an organization that’s doing such big and important things is quite an honor.” Of all the victories Sierra Club has achieved in the fight against coal, Mary Anne is proudest of the defeat of more than 100 coal plants and the Big Picture campaign, which calls for strong EPA action on coal and global warming. “A lot of attention has been focused on legislation and Congress, but the Club was alone at the beginning of the Obama administration in identifying the EPA as an equally important authority. Our supporters have been filling up the dockets with hundreds of thousands of comments and turning out by the hundreds to public hearings and as a result, the EPA has strong public support as they move forward on several fronts, including smog, mercury, and global warming pollution.” In 2010, Mary Anne would like to see Sierra Club continue to lead—ending the rush to build new coal plants and helping the EPA address the disposal of coal ash and mountaintop removal mining.</t>
  </si>
  <si>
    <t>Honoring Our Partners</t>
  </si>
  <si>
    <t>2009 was a tumultuous year for the nation and the environment. From the Obama inauguration to Copenhagen, it’s been quite a ride. For The Sierra Club Foundation, and our partner, Sierra Club, we are in a time of transition to new leadership, once-in-a-lifetime opportunities, and grave challenges. We thank those leaders who have paved the way, and we now move boldly ahead to fight the greatest challenge of our lifetime, climate change. We have cause for hope. Sierra Club, with generous funding from The Sierra Club Foundation donors, made great strides towards our climate recovery goals. The Beyond Coal campaign defeated 26 coal plant proposals in 2009, keeping more than 400 million metric tons of harmful pollution and greenhouse gases out of the atmosphere. And to the great relief of public land lovers everywhere, through pressure by Sierra Club activists, the Obama Administration reaffirmed its commitment to the Clinton-era roadless rule, protecting more than 50 million acres of national forests. This report highlights some of the partners who have made the Club and the Foundation what they are today. Outgoing Chair Bob McKinney brought unprecedented leadership skills, infl uence, and grace to the Chair’s role. We are honored and humbled to pick up where Bob left off as he, and his wife Skip, lead Sierra Club’s Climate Recovery Partnership, as members of the campaign cabinet. We’d also like to thank outgoing Foundation Directors Dick Fiddler, Joe Fontaine, Bob Heil, Michael Loeb, and former Sierra Club Executive Director Mike McCloskey, for their years of service. After 18 years as Executive Director of Sierra Club, Carl Pope transitions to the role of Chairman. Carl’s herculean efforts spanning two decades are covered in more detail on the following page. Carl’s leadership will be in full force as we launch the boldest, largest endeavor in the organization’s history, the Climate Recovery Partnership. To beat back climate change, it’s going to take a force much larger than ourselves; we must continue to embrace new partners from all corners of society regardless of ideology or background. In 2010, internationally acclaimed environmental leader and Sierra Club Books author Michael Brune takes the helm as the Club’s Executive Director. We owe tremendous gratitude to these leaders and to you, our donors. The Sierra Club Foundation relies upon and greatly appreciates your financial support and partnership.</t>
  </si>
  <si>
    <t>Partner Spotlight &gt; Ann Mesnikoff and Chuck Frank Partnering to Green Our Transportation</t>
  </si>
  <si>
    <t xml:space="preserve"> Ann Mesnikoff is the director of the Club’s Green Transportation campaign. An expert in fuel economy issues, Ann has worked with Sierra Club for ten years as lead strategist in transitioning to a greener transportation system in the United States. She’s joined by Foundation Board member Chuck Frank. Chuck was raised in the car business, having owned the world’s largest Chevrolet dealership and numerous others. Chuck serves on the leadership team for the Green Transportation campaign. Ann: How did you become interested in the Green Transportation campaign? Chuck: I’ve been a Sierra Club member since 1975. When I joined the Foundation’s National Advisory Council in 1993, I wasn’t sure how I’d be greeted by Sierra Club, as a dealer selling SUVs. In fact, I was warmly embraced, as an industry insider who could advocate for higher fuel economy standards. I started supporting the campaign to raise fuel economy standards that very year. Ann: Clearly, you’re already playing a very big role in bringing a cleaner, greener solution to American transportation. In 2002, Senator Richard Durbin (D-IL) honored you on the Senate fl oor, calling you an “inspiration” to his work in improving fuel economy. What gives you inspiration that we can successfully turn around an industry that’s already suffering financially? Chuck: I never bought the argument that by greening our automotive industry, we’d hinder our economy, consumer choice, or safety. But, until recently, consumers saw fuel economy as a financial issue, not an environmental one. Now it’s both—plus it’s an issue of national security. Gas prices and fuel economy standards are going up. We’re considering taxing carbon. Demand is building. With Sierra Club’s work, there will be a tipping point, as the economy heats back up, in which alternative fuel vehicles will be on the same price level as fuel gasoline engines, saving consumers money at the fuel pump. Ann: Do you think the Club’s goals are attainable? Chuck: I absolutely do. I always looked at Sierra Club as an organization of citizens, who individually have a passion to accomplish something. Some of those citizens have the time and capability to get out here and do it themselves. Some of us don’t have the time, but have resources and the same passion, and together, through our extensive grassroots networks, we can accomplish our goals.</t>
  </si>
  <si>
    <t>Partner Spotlight &gt; Bob &amp; Skip McKinney</t>
  </si>
  <si>
    <t xml:space="preserve"> Bob McKinney started out with plans to become a national park guide. “The war came along and everything changed,” he says of the days after the Japanese bombed Pearl Harbor. In 1941, Bob’s interest in preserving nature was refocused on serving his country. In 1946, he arrived in San Francisco to board a Navy ship bound for Japan, and met his future wife, Arlene (known by some of her friends as “Skip”). Bob recalls, “I went out to a nightclub with my brother, who had just returned from Okinawa, where I saw a classmate of mine from the Naval Academy sitting with Skip. I went out with her the next night. Bob and Skip corresponded for five years, until they married in 1951. Nearly 60 years later, the McKinneys have had many adventures, but never did make their home in a national park. Instead, they’ve dedicated their volunteer time and funds to the support of natural places, pledging $1 million to The Sierra Club Foundation, to support its Climate Recovery Partnership, and serving as leaders on the Campaign Cabinet. Why? Sierra Club “is the best answer in America to the most pressing challenge of our time—climate change,” said Skip. Bob added, “In Indiana, unfortunately, you don’t hear as much about climate change as you do in other areas of the country. The Midwest is coal country.” The McKinneys aim to change that. Besides advocating for climate solutions with Sierra Club, the McKinneys support the Hoosier Environmental Council (HEC) at home in Indiana. Part of the HEC’s agenda is to make Indiana a national leader in clean energy equipment manufacturing by offering corporations the right mix of incentives to re-locate to their home state. The McKinneys have been very encouraged by Indiana’s progress in areas such as wind farms and companies developing technology for hybrid electric vehicles. Bob is hoping for continued administrative policy initiatives statewide that would demonstrate to venture capital firms that Indiana is a supportive environment for such investments. The McKinneys have built a legacy with their generosity to environmental causes. Further, they’ve instilled those same strong values in their entire family. Skip said she is “particularly proud that our daughter Marni has followed her father’s example and joined the board of The Sierra Club Foundation.”</t>
  </si>
  <si>
    <t>Our Partners in the Military</t>
  </si>
  <si>
    <t xml:space="preserve"> Sierra Club and members of the Armed Forces share a deep caring for our nation and a commitment to the ideals of democracy and civic engagement. In addition, military leaders recognize the importance of energy security to global security and to our nation’s future. While the military works to defend this country, The Sierra Club Foundation is helping people explore, enjoy, and protect those natural wonders that make this country great. Homes for Our Troops Last summer the Foundation granted $1 million to help Homes for Our Troops build green. From roll-in showers to keyless doors and easy-access cabinets, the new Energy Star-certified houses incorporate efficient appliances, extra insulation, and solar panels or geothermal heating systems, ensuring lower power bills. This year they built the first LEED Platinum-certified house that is specially adapted to a service member’s needs. Besides benefitting veterans, each project also educates the public. More than 60 companies and 400 volunteers were involved in one recent project. More at: homesforourtroops.org. Veterans Green Jobs By providing green jobs education, transition support, and career and enterprise development opportunities, Veterans Green Jobs (VGJ) empowers returning troops while increasing our nation’s energy independence. Individuals who seek green jobs find opportunities for increased prosperity, diverse career choices, and leadership in restoring local communities, environments, and economies. VGJ projects encompass wild lands conservation, urban forestry, energy efficiency, and weatherization, with plans to expand curriculum into the areas of commercial/industrial energy efficiency, green building and retrofitting, and renewable energy technologies. More at: veteransgreenjobs.org. Military Families Outdoors We are proud to serve America’s military families and ensure that those who make the greatest sacrifices for our country are given the opportunity to benefit from the healing powers of our natural heritage. Studies have shown that children gain self-esteem and personal responsibility from outdoor experiences. The Military Family Outdoor program provides these experiences for military children at a crucial time in their lives. Through a variety of opportunities, service members and their families find respite and renewal; families can reconnect at a retreat, returning veterans can participate in an adventure challenge course to aid with the transition back to everyday life, and children of deployed parents find empowerment by going to camp. More at: sierraclub.org/military.</t>
  </si>
  <si>
    <t>Big Picture campaign targets coal’s loopholes</t>
  </si>
  <si>
    <t>Sierra Club launched the Big Picture campaign in early 2009 to demonstrate decisive public support for President Obama’s EPA when it acted to address global warming and rein in the worst abuses of the coal industry. This regulatory push is an essential component of our work to retire existing coal plants, finally forcing the industry to pay the costs of pollution they have previously dumped on the public, closing regulatory loopholes that have given coal an unfair market advantage over clean energy for decades. Crushing coal’s infrastructure Building new railroads, power lines, and ports are strategies coal developers use to expand the markets for coal. Sierra Club fights these projects through a combination of local grassroots organizing, litigation, and national outreach. We won a great victory when Dakota Minnesota &amp; Eastern Railroad (DM&amp;E) suspended a proposal to extend a railroad 278 miles to access the Powder River Basin coal mines in northeastern Wyoming. For ten years, Sierra Club had battled plans by DM&amp;E to build the $6 billion railroad linking the Wyoming coal fields to the Mississippi River. The line was designed to move upwards of 65 coal trains daily, the equivalent of 100 million tons of coal annually—enough to power 50 coal plants emitting 200 million tons of carbon dioxide every year. Chapter Highlight Clean Air in Utah In 2004, NEVCO applied for an air quality permit to build a conventional coal-fired power plant in Sigurd, Utah. Even then, the proposed technology was outdated. The coal burner would have choked a narrow, mountain-rimmed valley close to Capitol Reef National Park with smoke. Partnering with Sevier Citizens for Clean Air and Water (SCCAW), the Utah Chapter organized or attended numerous public rallies and events, which involved hundreds of Utah residents. Over the years, the power plant controversy received significant media attention from local and national outlets including Utah newspapers, High Country News, and USA Today. Further, both Utah Chapter attorney Joro Walker, with Western Resource Advocates and SCCAW President Jim Kennon, spoke eloquently against the permit in court. The court invalidated the permit.</t>
  </si>
  <si>
    <t>Beyond Coal</t>
  </si>
  <si>
    <t xml:space="preserve"> 2009 marked the sixth year that the Beyond Coal campaign has been wielding the sharp edge of the clean energy sword—with the goal of ridding the United States of coal power, our most carbon-intensive energy source, by 2030. In 2009, the Beyond Coal team set out to achieve the following goals: Ensure that none of the 100 remaining conventional coal plant proposals begin construction. Not one new coal plant broke ground in 2009. Sierra Club blocked 26 proposed coal plants last year, defeating a total of 115 plants since the campaign began. Stop or stall 90% of the proposed mountaintop removal (MTR) mines in Appalachia and prevent new or expanded mining in Alaska. In 2009, the EPA agreed to put 79 MTR permits on hold and is considering using veto power for the first time in 37 years to stop the largest MTR mine in Appalachia. Implement stronger public health and environmental regulations to compel conventional coal plant developers and operators to assume the true costs of dirty coal power. Sierra Club activists sent more than 300,000 messages to the Obama administration supporting strong federal rules on coal pollution. In 2009, the EPA issued its endangerment finding, which determined that greenhouse gases threaten public health and must be regulated, and proposed a new rule to regulate CO2 from large sources. The EPA set the process in motion to strengthen regulations for smog, mercury, and sulfur pollution, and to establish long-overdue rules for the disposal of toxic coal ash. Retire at least 1,000 megawatts (MW) of aging coal capacity through focused litigation and administrative advocacy. Launching a new anti-coal lawsuit every 10 days in 2009, we were able to retire 17,753 mw of new coal-fired energy in 2009. LEGAL ACTIONS In 2009, Sierra Club’s legal team filed an average of one legal action a week challenging coal projects, including 34 legal actions against proposed and existing coal plants.</t>
  </si>
  <si>
    <t>Grassroots Impact Through Grants Nurturing the Next Generation of Environmentalists</t>
  </si>
  <si>
    <t>The future of the planet is in the hands of our children. John Muir knew it. When Sierra Club’s founder began the fight to protect America’s treasured lands, he was a very young man. Today, the Club’s energy relies upon the enthusiasm of thousands of young people each year who seek to make their voices heard, educate their peers, or participate in outings that remind us all what we’re protecting and why. Building Bridges to the Outdoors By partnering with nonprofit organizations across the country, The Sierra Club Foundation’s Building Bridges to the Outdoors program reaches kids that would otherwise have no opportunities to experience nature. In April, students from two New York City-based programs participated in an “Alternative Spring Break” trip, exploring Puerto Rico’s natural wonders. The youth took part in several educational experiences such as kayaking through a bioluminescent lagoon, hiking in El Yunque rainforest, and biking through mangrove forests. Sierra Student Coalition With more than 250 groups nationwide, Sierra Student Coalition (SSC) develops environmental leaders. Through its award-winning grassroots training program, students not only set national priorities, they develop new resources, and support SSC’s volunteer network. A small staff supports SSC programs, but participants provide the creativity. Last year, SSC broke new ground with a viral video campaign against coal, called “Too Dirty, Even for College.” Inner City Outings Sierra Club’s own program for providing nature experiences for inner city youth boasts more than 500 volunteers. Through tireless effort, these volunteers—and the Club staff of three that supports them—provided outdoor experiences to about 8,000 youth nationwide. 2009 adventures included hiking, camping, rafting, bicycling, snowshoeing, and environmental service projects, just to name a few.</t>
  </si>
  <si>
    <t>Initiative to Limit Total Greenhouse Emissions</t>
  </si>
  <si>
    <t>Sierra Club’s Initiative to Limit Total Greenhouse Emissions is the underpinning of each of Sierra Club’s energy campaigns and is well supported by Sierra Club’s grassroots teams and The Sierra Club Foundation. 2009 was a strategy-building year. The team laid out plans for educating the public and decision-makers about the need to quickly cap America’s greenhouse gas emissions and creating the domestic conditions needed for the U.S. to lead discussions in international forums to reduce greenhouse gas emissions to levels called for by climate scientists. To build our global leadership post-Copenhagen, Sierra Club will employ a variety of tactics to educate the public, recruit and engage activists, build alliances, and build public support for clean energy jobs and climate solutions. These include:   Public forums and media events to draw attention to and engage the public on climate and energy issues.   House parties nationwide and other activist-driven activities to engage and recruit volunteers.   Generating turnout for town hall meetings with decision-makers.   Building alliances with local business, national security experts, labor, veterans, and hunters and anglers, and engaging in joint activities with them.   Reports produced by allies to strengthen local media coverage.   Letters to the editor and positive media coverage. MEDIA HITS. Sierra Club’s Communications team generates more media hits than any other environmental organization in the country. In 2009, an average of nine climate-related stories appeared in media outlets nationwide, every day thanks to the creativity and determination of Club media staff.</t>
  </si>
  <si>
    <t>Beyond Coal: A Case Study from Wisconsin</t>
  </si>
  <si>
    <t>2008 annual report</t>
  </si>
  <si>
    <t>Two years ago, a company called Alliant Energy proposed building a $2.6 billion coal plant here in Cassville, Wisconsin. The plant would have put out more global warming pollution than other plants that have been operating in Wisconsin for over 60 years. It didn’t make any sense for our environment or for our economy. We organized a coalition of environmentalists, students and community members and took buses to public hearings of the Wisconsin Public Service Commission. We went door to door, signed petitions and made yard signs. We also protested at Alliant’s shareholder meetings, sending the message that coal was a bad investment. At one hearing, a 10–year–old boy stood up to comment and pulled out a tattered sheet of note- book paper that he’d passed around in his class. Kids had signed it saying they didn’t want that plant because it would make it hard for them to breathe and have long–term effects on their health. Finally, last November, the Public Service Commission decided against the plant. When the commissioners made their decision, public comments against the plant ran ten to one. One commissioner held up the thick volume and said that he’d never seen that amount of comments on any issue since he’d been in office. The commissioners scolded Alliant for acting as if we aren’t living in a carbon–constrained world. It was absolutely amazing. The idea of building another dirty, inefficient coal plant in this climate really inspired folks in Wisconsin to get active. As a result, we are seeing stronger and stronger stances taken against coal. Making sure communities have a say in decisions that affect their environment—that’s the heart of what we do here at the Sierra Club. We couldn’t have won this campaign without the support of The Sierra Club Foundation donors. The Sierra Club’s Beyond Coal campaign last year prevented 82 million tons of new annual global warming pollution—equal to the annual emissions of 15 million new cars—by causing the defeat or abandonment of 24 coal–fired power plants. The campaign stopped almost all permits for mountaintop removal mining and won precedent–setting cases indicating that environmental agencies must account for climate change when considering permits for the coal industry. The Beyond Coal campaign has succeeded in creating a vigorous public dialogue about the myth of clean coal and coal–fired power plants’ role in climate change. As the single largest source of carbon dioxide pollution in the United States, coal is the first frontier in combating global warming. Top climate scientists say we must phase out coal power by 2030 to avoid catastrophic warming. Due in part to the Sierra Club campaign, Bank of America last December announced a new lending policy that would address coal’s contributions to global warming and phase out financing of mountaintop removal mining. By educating financial institutions about the risks of coal, the Sierra Club is creating incentives to switch investment to renewable energy sources like wind and solar. With its strong track record of stopping new plants, retiring old ones and opening paths to clean energy, the Beyond Coal campaign represents one of the highest–leverage philanthropic investments that exists on climate change. The Bonanza Decision The Sierra Club won a landmark legal victory in November 2008 when top decision–makers at the Environmental Protection Agency ruled that the agency must regulate global warming pollution from new coal– powered plants. The ruling came in response to a lawsuit, funded by The Sierra Club Foundation, challenging Deseret Corporation’s proposed Bonanza plant in Utah. It will likely slow development of all new coal plants as the EPA drafts new rules to address carbon emissions. Beyond Coal: A Sound Investment Leverage poses obvious risks in business and financial investing. In philanthropy it will always be a potent strategy. Three years ago we launched a strategic planning process to see where we could best leverage the bulk of our philanthropy. We decided to focus on minimizing climate change, and chose to support activists working to stop new coal-fired power plants in the United States for two reasons. First, because the combustion of coal has such a disproportionate impact on climate change and second, because once built, these plants have a life span of 50 years or more. At that point, few funders and activists were involved. When we surveyed the landscape, the only organization operating effectively at a local, regional and national level was the Sierra Club. Though we supported several groups doing excellent work at one level or another, we were impressed by how the Sierra Club was not only there first, but was collaborating to bring other funders and activist groups into the fight. Now, only 16 months after our donor advised fund wrote its first checks, many other organizations and a growing list of like-minded funders have joined us. And we are seeing success. Out of the 150 new coal- fired power plants that were proposed at the start of our inquiry, 88 have been cancelled or shelved. We are gratified to see how our early investment in the Club’s anti-coal work has paid off. Though many fear that dramatic climate change cannot be stopped, the Sierra Club has shown once again that with adequate funding, strategically targeted activism can overcome even the most daunting environmental challenges. Together, we have really made a difference.</t>
  </si>
  <si>
    <t>resilient habitats.</t>
  </si>
  <si>
    <t xml:space="preserve">Conservationists agree on the necessary steps to help ecosystems recover from climate change: protect large core areas and connect migration corridors to allow plants and wildlife to move into more favorable habitats; reduce other stresses on vulnerable species, such as mining and logging projects; and apply better land management strategies. The Sierra Club Foundation is supporting this approach in 10 pilot ecoregions across the country: Alaska’s Arctic, North Cascades/Olympic Peninsula, California Coast, Sierra Nevada, Greater Grand Canyon, Greater Yellowstone, Great Lakes/Greater Quetico-Superior, Maine Woods, Greater Everglades and Gulf Coast/ Mississippi Delta. These special places share a combination of high risks, iconic landscapes and threatened species, a significant Sierra Club capacity to carry out effective campaigns, and solid science to back up our approach. There, we hope to create models that can be applied to other parts of the country and world. With support from The Sierra Club Foundation, environmental activists made important progress in 2008 towards protecting these key ecoregions. California Governor Arnold Schwarzenegger issued an executive order requiring all state agencies to draft a climate adaptation plan by June 2009. In Florida, water managers approved the purchase of 72,500 acres of sugar cane fields to help restore the Everglades. As we move into 2009, the federal government has also begun to incorporate climate change into conservation planning: Interior Secretary Ken Salazar has ordered the agencies within his department to collaborate to address climate change. And the US Agriculture Department has set up a new Office of Ecosystem Services and Markets to protect forests, water and soil. In addition to creating successful models in 10 targeted ecosystems, the Resilient Habitats Campaign is working to: • Institute resilient habitat programs on all federal lands • Increase resilience of priority wildlife habitats in every state • Incentivize private landowners to participate in resilient habitat programs • Increase carbon storage capacity of forests, wetlands and soils. Sixty miles north of Los Angeles lies a vast, wild land—a place where the Sierra Nevada roll into the Southern Coast Range, and the San Joaquin Valley and the Mojave Desert join across 7,000– foot mountains. This ecological treasure, known as Tejon Ranch, is the largest continuous private property in California. Under a historic agreement negotiated with the ranch’s owners by the Sierra Club and its allies, 90 percent of the land will now remain protected from development. What does this agreement have to do with global warming? Everything, explains Bill Corcoran, who helped lead the Sierra Club’s negotiating team on the deal. “The challenge we have with climate change is that the habitat areas of animals and plants will change over time as they move in response to increased temperatures. So it’s important to protect large areas to accommodate that movement,” says Corcoran. Tejon Ranch encompasses a diversity of elevations and rare native habitats, from fields of wildflowers to rolling oak woodlands and mountain ridgetops dotted with white fir trees. The area sits at the intersection of four bioregions that shelter a variety of endangered species, including the California condor. Reaching an agreement to preserve the ranch wasn’t easy. The Sierra Club launched a public education campaign, and members of the Club’s Los Angeles and Kern–Kaweah chapters talked to reporters, hosted community events, and participated in government hearings. With the Resilient Habitats campaign, the Sierra Club aims to replicate the success at Tejon Ranch in 10 priority ecoregions around the country. The Resilient Habitats campaign will strengthen ecosystems so that they can recover from climate change, minimizing the loss of vulnerable wild places and wildlife. It will create a new conservation paradigm that views all efforts through the lens of our changing climate. </t>
  </si>
  <si>
    <t>Securing The Sierra Club Foundation’s Financial Future - A message from Robert McKinney, Board Chair</t>
  </si>
  <si>
    <t>This is a critically important year in the long history of the Sierra Club and the Foundation. We have a climate crisis and a new U.S. president striving to solve that crisis. Many obstacles stand in his way and he will need help from all of us to accomplish the job. This year’s report focuses almost exclusively on the launch of the Climate Recovery Partnership, an ambitious, multi-year campaign to battle climate change. The initial fundraising estimate for the Campaign is $400–500 million. As you can imagine, this is a difficult time economically to consider such a bold dollar goal, but we simply don’t have the luxury of waiting until the economy rebounds to launch this effort. James Hansen, who heads NASA’s Goddard Institute for Space Studies, stated it well this past January: “We cannot now afford to put off change any longer. We have to get on a new path within this new administration. We have only four years left for Obama to set an example to the rest of the world. America must take the lead.” The Sierra Club, with its legacy of effective environmental protection, its unrivaled brand and grassroots strength, and its power in the halls of Washington, in state capitals, and in the courts, must be at the forefront of such a movement. That’s why I am honored, though a bit humbled, to have been elected Chair of The Sierra Club Foundation Board of Directors for 2009. The Board of Directors does not stand alone in its commitment. We have a growing cadre of major supporters, as demonstrated by the hundreds of donors listed in this report, for whom The Sierra Club Foundation is an integral part of their philanthropy. We are ever grateful to all of you for your continued support. This past year brought significant financial successes for The Sierra Club Foundation, along with a few challenges. Contribution &amp; Bequest Revenue of $53.5 million exceeded the 2008 budget by over $33 million, largely because of revenue received for new environmental programs that support military families, including outdoor education camps and green housing for disabled veterans. The Sierra Club’s successful Beyond Coal and Western Coal Campaigns received support close to $8 million for the year, a sign of the Club’s leadership in the fight against new coal plants. On the other hand, The Foundation, like many organizations and individuals, suffered losses in its stock portfolios in the last quarter of 2008. However, with over $46 million held in operating cash and investment-grade fixed income investments as of the end of the year, the Foundation is in a good position to maintain its investments and program funding levels. As the new Chair of the Foundation, I am grateful to the members of the Board for their leadership and the trust they’ve put in me. I would specifically like to acknowledge our outgoing Chair, Robert Heil. The organization made great advances under Bob’s leadership due to his energy, work ethic, and commitment to healing the planet. Above all, I am grateful to all of you, our donors, for your trust, your dedication and your continued support.</t>
  </si>
  <si>
    <t>letter from the director</t>
  </si>
  <si>
    <t>Every so often in history, a moment arrives when the efforts of committed citizens over a long period of time begin to bear fruit in important and pivotal ways. This past year brought exciting transformations to our country and to The Sierra Club Foundation. The election of a new president provides a chance for the nation to chart a different course on environmental policy, one that can safeguard our planet’s future. Because of the work of the Sierra Club and the financial support of donors like you, we stand poised to enter an era of environmental leadership, where we tackle our greatest challenges and turn them into opportunities for growth. At the Foundation, we have met the unprecedented threat of global warming with new strategies, focus and determination. In 2008, the Sierra Club and The Sierra Club Foundation launched the Climate Recovery Partnership, an ambitious program to cut greenhouse gas emissions by 80 percent by 2050 and prepare our communities and ecosystems to survive a changing climate. The Climate Recovery Partnership has already scored important successes: This year alone, with your help, we stopped 24 coal-burning power plants from being built, took important steps toward strict- er federal fuel economy standards, and protected California’s largest continuous land parcel from development, providing habitats for species threatened by climate change. In the coming pages you’ll learn about these and other victories. I hope you’ll stop for a moment and revel in what we achieved together. While prioritizing global climate change, the Foundation continues its historic support of a variety of grassroots environmental projects, from wildlife and habitat protection in the Rockies to encouraging sustainable fisheries along the Gulf Coast. We are also helping our nation’s military families in their time of great need. Because of the generosity of our donors, we are making it possible for children of active-duty service personnel to experience the healing effects of nature and we are providing funding for custom green homes for disabled veterans returning from Iraq and Afghanistan. Change, while essential, is not always easy. The special-interest groups in Washington, D.C. and their backers, will resist proposals for change, no matter how well considered or scientifically justified those proposals may be. That’s why The Sierra Club Foundation’s role is more important now than ever. By providing a solid base of support for strategic, grassroots environmental campaigns, we ensure that those advocating for our planet wield as much influence in our national policy debates as the oil and coal companies. In the coming year, The Sierra Club Foundation will take the Climate Recovery Partnership to scale. We are deeply grateful to you, our donors, for embarking with us on this exciting phase of our organization’s growth. We look forward to walking side by side with you as our country turns down the path of environmental leadership.</t>
  </si>
  <si>
    <t>The Climate Recovery Partnership seizes a historic opportunity to confront global warming</t>
  </si>
  <si>
    <t xml:space="preserve"> . In 2008, The Sierra Club Foundation funded the launch of the Climate Recovery Partnership, a comprehensive initiative to reduce America’s carbon emissions by 80 percent by 2050 while strengthening our habitats and communities to respond to changes set in motion by past pollution. The most ambitious fundraising project ever undertaken by the Foundation, the Climate Recovery Partnership, seeks to translate the growing national concern about global warming into action. It mobilizes a broad coalition of grassroots activists, legal advocates, policymakers, business leaders and others around six key campaigns: 1. Beyond Coal—Take on the single largest source of global warming pollution in the U.S. by stopping new coal–fired plants, retiring exist- ing plants, and keeping the massive U.S. coal reserves in the ground and out of international markets. 2. Clean Energy Solutions—Shift energy investment to renewable sources, revolutionize construction with green building techniques, and create a 21st–century electric grid capable of efficiently delivering clean power. 3. Curbing Carbon—Set national greenhouse- gas limits on greenhouse gases that reflect the true cost of pollution and create momentum for a strong international agreement to curb emissions. 4. Green Transportation—Promote clean and efficient vehicles, invest in low-carbon fuels, and reduce vehicle miles traveled by providing quality, affordable public transit. 5. Resilient Habitats—Preserve habitats that can protect natural systems and human communities from the damages of climate change. 6. Safeguarding Communities—Prepare the nation’s infrastructure to weather the floods, droughts and other natural disasters scientists say will increase in a warming world. Campaign Cabinet The Climate Recovery Partnership’s Campaign Cabinet provides intellectual and philanthropic leadership for the Partnership’s six campaigns. Comprised of influential leaders in the science, business and philanthropic worlds, this mission- critical team provides strategic guidance, lends support and leverages resources on behalf of the Partnership. The Science Advisory Panel works under the auspices of the Campaign Cabinet. Science Advisory Panel The Climate Recovery Partnership’s Science Advisory Panel will bring together many of the world’s top environmental and climate scientists. The panel provides intellectual guidance and scientific rigor to the Partnership, ensuring that our campaign goals reflect the latest knowledge on the climate crisis and the solutions we must enact to slow and, ultimately, reverse the trend. </t>
  </si>
  <si>
    <t>southwest</t>
  </si>
  <si>
    <t>California Vision 2020: Great Coastal Places Sierra Club National Grant amount: $84,000 Protected the California coast by defeating a plan to build a private highway through a state beach park in Orange County, mobilizing activists to protect nesting habitats in Marina del Rey, and working with the state’s Coastal Commission to limit damage to marine mammals from Navy sonar. Campaign to Restore and Protect the Greater Grand Canyon Ecoregion Sierra Club Grand Canyon Chapter Grant amount: $43,000 Fended off threats to this diverse, wild and remote landscape by stopping a proposal to explore for uranium on national forest lands, building strong alliances with local tribes and pushing for better education on lead poisoning of California condors. New Mexico Local Climate Protection Campaign Sierra Club Rio Grande Chapter Grant Amount: $13,000 Protected New Mexico from climate change by reducing greenhouse gas emissions, increasing the use of renewable energy and preventing energy and mining development in environmentally sensitive areas. Santa Lucia Cool Cities Project Sierra Club Santa Lucia Chapter Grant amount: $6,700 Worked with the cities of Morro Bay and San Luis Obispo to evaluate their greenhouse gas emissions and develop climate action plans. Chapter and Group Education Project Sierra Club Lone Star Chapter Grant amount: $74,000 Sued Shell Oil Company for violating Clean Air Act standards in a Houston refinery, delayed a permit for a proposed coal-fired power plant, and worked to im- prove water quality by contesting expansion of polluting dairy farms and advising state agencies on new regulations.</t>
  </si>
  <si>
    <t>NORTHEAST</t>
  </si>
  <si>
    <t>Maine Woods Sierra Club National Grant amount: $48,000 Created public demand for the permanent protection of Maine’s forests and is currently negotiating the preservation of nearly 50,000 acres of priority wildlife habitat. Forests and Parks Partnership Sierra Club Massachusetts Chapter Grant Amount: $6,600 Achieved greater state funding for forests and parklands and helped pre- pare conservation management plans, improving the overall environmental stewardship of Massachusetts’ state forests and parks. n Michigan Forest Biodiversity Project Sierra Club Michigan Chapter Grant amount: $23,000 Worked to restore Michigan’s once- great forests, winning a lawsuit blocking the U.S. Forest Service from allowing oil and gas drilling near the Mason Tract. n Sierra Student Coalition Climate Campus Challenge Sierra Club National Grant amount: $45,000 Helped students win climate and clean energy policies on their campuses and built a base of young climate activists throughout the northeast. Clean Energy for Kansas and Missouri Sierra Club National Grant amount: $38,000 Aimed to secure large-scale energy efficiency gains in Missouri and Kansas, collaborating with Kansas City Power &amp; Light to take the lead in embracing clean energy. Virginia Endangered Landscape Campaign Sierra Club Virginia Chapter Grant amount: $178,000 Concentrated on the far-reaching impacts of global warming on Virginia’s natural and human landscape, fighting air pollution, sprawl and offshore drilling across the state.</t>
  </si>
  <si>
    <t>southeast</t>
  </si>
  <si>
    <t>Everglades Restoration Campaign Sierra Club National Grant amount: $158,000 Partnered with a broad-based coalition to restore natural water flow in the region, and recently convinced the state of Florida to purchase and protect over 70,000 acres of sugar cane fields, an area three times the size of Miami. Chapter and Group Education Project Sierra Club North Carolina Chapter Grant amount: $126,000 Ran environmental campaigns in eight communities, advocating for reduced greenhouse gas emissions, local foods, community-based clean energy and clean water. Gulf Coast Restoration Project Sierra Club National Grant amount: $60,000 Engaged communities hardest hit by Hurricane Katrina in the rebuilding process and supported environmental and health measures that will protect the Gulf Coast in the future. Military Family Camping Project Armed Services YMCA Grant amount: $479,000 Provided outdoor opportunities to military dependent children and families who have experienced a deployment in conjunction with the wars in Iraq or Afghanistan or to trouble spots around the world. Campaign to Protect Public Health and the Environment in the Deep South Sierra Club National Grant amount: $12,000 Protected the natural resources and environmental heritage of Alabama, Mississippi and Louisiana by opposing oil and gas drilling projects, improving wetlands management, working to reduce air pollution and publicizing the health effects of animal waste runoff from factory farms.</t>
  </si>
  <si>
    <t>Central and Eastern Oregon</t>
  </si>
  <si>
    <t xml:space="preserve"> Public Lands Protections Campaign Sierra Club Oregon Chapter Grant amount: $30,000 Reached settlements with the U.S. Forest Service, the timber industry and rural communities to protect unlogged old-growth forests, as part of a larger effort to halt short- term threats to forests, wildland and wildlife habitat east of the Cascade Crest. Northern Rockies Wildlife and Wildlands Sierra Club National Grant amount: $76,000 Promoted the successful coexistence of communities and wildlife in the Greater Yellowstone Area, creating a bear pepper-spray program to help hunters and campers stay safe and reduce bear mortality. Building Environmental Communities Sierra Club National Grant amount: $88,000 Fostered understanding among Alaskans about the economic, cultural and recreational importance of sustaining the state’s natural treasures, addressing gatherings of sportsmen and organizing a week-long salmon celebration. Utah Smart Energy Campaign Sierra Club Utah Chapter Grant amount: $41,000 Fought new conventional coal-fired power plants and promoted efficiency and renewable energy. Rocky Mountain ICO Sierra Club Inner City Outings Grant amount: $15,800 Organized wilderness adventures and environmental education programs for diverse groups of youth, fostering personal growth and respect for nature.</t>
  </si>
  <si>
    <t>Grassroots Impact</t>
  </si>
  <si>
    <t>Change comes in packages large and small. With grants that ranged in size from $500 to $5.5 million in 2008, The Sierra Club Foundation targets its support at the community level, where transformation begins. The Foundation acts as fiscal sponsor for 180 national Sierra Club projects and over 300 chapter and group projects, and gave 36 grants to other organizations in 2008. The following pages highlight just a small sample of these many projects. Besides meeting an immediate need, The Sierra Club Foundation grants help build a stronger environmental movement that can win bigger victories in the years to come.</t>
  </si>
  <si>
    <t>Q &amp; A Tom Dinwoodie</t>
  </si>
  <si>
    <t>Annual Report Fiscal Year 2007</t>
  </si>
  <si>
    <t xml:space="preserve">A leader in clean technology, Thomas Dinwoodie founded PowerLight (now SunPower) and served as its CEO and chairman of the board since 1995. He is now CTO of the San Jose, California-based company, which has designed and built hun- dreds of large-scale solar systems around the world. Projects include rooftop arrays at San Francisco’s Moscone Center and Microsoft’s Silicon Valley campus, photovoltaic (PV) arrays combined with energy efficiency measures on Macy’s stores, and the world’s largest solar power plants, located primarily in Europe. Dinwoodie has a B.S. in environmental engineering from Cornell University, an M.S. in mechanical engineering from the Massachusetts Institute of Technology, and an M.A. in architecture from the University of California at Berkeley. Obviously you’re an innovator. What role will innovation play in solving global warming? Solving global warming doesn’t require breakthrough innovation. The technologies are established today and it is now a matter of scaling to volume manufacturing and deployment. There will be incremental innovation—improvements in efficiency, manufacturing, and continued feature improvements. For instance, SunPower recently advanced its world-record solar cell efficiency from 22 to 23.4 percent. That is a solid yet incremental improvement. We do need progress in energy storage, to handle penetrations of wind and solar beyond 20 to 30 percent. But this won’t really become important until sometime after 2020. Storage solutions exist today, like compressed-air energy storage, sodium sulfur batteries, and thermal energy storage, and there is much innovation underway with lithium ion batteries. On the other hand, Denmark is close to 50 percent wind generation, which means they are proving that this problem is addressable today. How can we get people to understand that, when you factor in the consequences of global warming, renewables cost less than traditional energy sources, particularly coal? It’s a matter of education, and changing mindset. A little known fact is that solar competes today when compared with new construction of conventional power plants, whether gas, coal, or nuclear. The costs of conventional plant construction and fuel have risen dramatically, while the cost of solar continues to decline. If you compare the weighted cost of energy from buildup of a 10-year, 1 gigawatt PV program vs. the cost of energy from a 1 gigawatt new nuclear plant, which takes a minimum 10 years to permit and construct, you will find that the cost of energy from PV is about 30 percent lower, with far less risk of execution.And you generate energy year one from a PV program, instead of waiting 10 years minimum for nuclear. Are we making progress? Absolutely. Solar is the world’s fastest growing energy source. Japan gets it. They were the world’s largest market for PV until they were replaced by Germany, which, by the way, has the solar resource of Nome, Alaska. A taxi driver in Germany can pronounce photovoltaics.You see PV everywhere—on rooftops, barns, and in fields. Spain gets it. Denmark and Texas get it with wind. The CEOs of Walmart, Target, and Macy’s get it. Home developers like Lennar and Shea get it—they are building entire communities with solar and advanced energy efficiency and reducing energy bills by 80 percent. And utilities are now getting it—like PG&amp;E and Southern California Edison, FP&amp;L, and Duke. So big players are seeing significant opportunity—which is exactly what this will take. Is there also an economic benefit in that a clean energy economy will create jobs? I know for certain that solar is adding jobs—recently we added 30 people in one month at our Richmond office alone, and this economy is in a recession. I have heard that renewable energy creates twice the number of jobs as traditional sources like gas, nuclear, and coal.And since the fuel is free, solar keeps dollars in the local economy, which creates multiplier effects from local income and taxes. As a society we should take care of those employed in the old industries, and help them to find jobs and opportunity in this new energy economy. Coal communities in West Virginia and Pennsylvania, for instance, should give incentives for local manufacture of clean technologies. Companies take these incentives seriously. A solar economy will bring high quality, long-lasting jobs. The Dinwoodie Family is one of the leading supporters of the Sierra Club’s coal work, assisting with strategic planning, networking, and other resources. Why focus on coal? My first concern is global warming, and coal emits nearly 40 percent of this country’s greenhouse gasses. We simply need to transition away from coal to a clean energy economy if we are interested in a habitable planet. But we have very limited time. We may be out of time, we don’t know. Carbon levels are currently around 380 parts per million. Some said 350 ppm should not be surpassed, so now we are setting 450 ppm as a new limit. Can we hold it there? Not if we keep burning coal. Why invest in The Sierra Club Foundation? The Foundation supports the impressive work of the Sierra Club. The Club’s people are intelligent, energetic, and committed. The grassroots part of the organization enables powerful negotiating leverage. It works skillfully with other non-gov- ernmental agencies and local organizations, it lets go of its ego, knows when to step back and let others lead and then supports that effort.The name is trusted in Congress and with the general public. People have confidence in its endorsements. I love Carl Pope’s blog—it’s an excellent way for the organization at the top to touch and inspire its members. Can you offer Sierra Club members, donors, and leaders some insights about the future of solar? By 2040, solar will be bigger than oil. Its current growth is 50 to 60 percent a year in the United States, and even if you slow that growth to 15 percent annually, as a simple geometric progression solar would serve 100 percent of U.S. energy demand by 2040. However, solar will not need to grow to such scale, because it will work with energy efficiency, wind, and other renewables to serve our load. This is not only possible, but these technologies are currently on a trajectory to do it. But while I’m optimistic about the trajectory, there are institutional barriers, entrenched interests, and much work to do. My optimism assumes that groups like the Sierra Club are working hard to facilitate this transition, to cut sources of CO2 emissions, remove barriers, and help pave the way for the new energy technologies to emerge and flourish. If you stop a coal plant, it forces everyone to think about the alternative.While the alternatives may be here and now, it takes time for people to understand and accept that. So stopping coal is a first step. </t>
  </si>
  <si>
    <t>Sierra Club and Steelworkers Push for Green, Clean Energy</t>
  </si>
  <si>
    <t>“Secure 21st-Century jobs are those that will help solve the problem of global warming with energy efficiency and renewable energy.” That may sound like a Sierra Club leader talking, but it’s actually United Steelworkers International President Leo Gerard. The nation’s biggest grassroots environmental organization and North America’s largest industrial union teamed up in 2006 to create the Blue Green Alliance, and the partnership continues to prove that measures taken for a clean energy future need not jeopardize jobs. “Our history with Steelworkers goes back to the 1970s when we were able to find common ground on the Clean Air Act,” says Alison Horton, who heads up the Sierra Club’s Blue Green Alliance team. “Now we’re working together for a clean energy economy, and we’re building momentum with our partnership.” In 2007, the Alliance and the Renewable Energy Policy Project produced “Road to Energy Independence,” a well-received report documenting the potential manufacturing jobs that would come with a national Renewable Electricity Standard. The report’s state-by-state analysis estimated that, in all, 820,000 manufacturing jobs could be created nationally from the wind and solar power industries. The Alliance also hosted events around the country that reached more than 10,000 labor-environment participants. In May, Cornell University and the U.N. Environment Programme worked with the Alliance to host an international conference in New York City attended by 350 trade union leaders and environmentalists. Speakers included Leo Gerard, Carl Pope, and Dr. Robert Socolow, who heads Princeton University’s Carbon Mitigation Initiative. In a new joint effort, the Sierra Club and Steelworkers drew the connection between the effects of deforestation on global warming and job loss in the United States when they asked the Department of Commerce to investigate the illegal logging practices in Indonesia. Unfair trade rules have allowed illegally harvested timber and timber products to enter the U.S. market and companies using sustainably-logged fiber sources cannot compete. Timber from countries like Indonesia, where an estimated 80 percent of logging is done illegally, gets sent to China where it is processed and the final product is exported to the United States.“Deforestation accounts for one-fifth of greenhouse gas emissions,” says Margrete Strand Rangnes of the Sierra Club’s Trade Program. “Free trade should not mean giving an advantage to illegally harvested products. We asked the Department of Commerce to use our trade rules to help combat this pervasive problem which hurts the environment and workers worldwide.” Three Strikes, We Win on Clean Car Standards Automobiles account for 20 percent of U.S. greenhouse gasses, so stringent rules for emissions and fuel economy are key components of solving global warming and a smarter, more efficient use of energy. Yet with weak federal fuel-economy standards and a claim by the U.S. EPA that the agency didn’t even have the authority to regulate greenhouse gasses, the future wasn't looking so bright. California adopted more stringent rules to reduce greenhouse gas emissions by 30 percent between 2009 and 2016 and 13 other states followed—but automakers took the matter to court. Fortunately, in 2007 there were three significant legal victories on this front, with the Sierra Club’s Environmental Law Program playing an integral role in each case. In a landmark decision in April, the U.S. Supreme Court confirmed that the federal government must address greenhouse gasses from vehicles. Then, federal courts in California and Vermont delivered a huge victory to the Sierra Club and its allies when they tossed out lawsuits filed by the auto industry assailing the states’ stricter emissions standards. Finally, the 9th Circuit Court of Appeals agreed with the Club and its partners when it voided the Bush administration's weak fuel economy standards for light trucks, which by law must be set at the “maximum feasible”level; the proposed standards would have raised fuel economy by only 1.8 gallons between 2008 and 2011. “These rulings support the groundswell of legal and public opinion that improving fuel efficiency is one of the most important steps we can take to fight global warming and improve energy security,” says Sierra Club Law Program Director Pat Gallagher, who California Lawyer magazine named 2007 “Attorney of the Year” along with a handful of other environmental attorneys. California now awaits a federal waiver so that it and other states can implement their Clean Car Rules. (At the time this report went to press, the Sierra Club had joined 16 states and four environmental groups in a lawsuit to reverse EPA Administrator Stephen Johnson’s denial of the waiver. The suit is pending.) Darryl Malek-Wiley, a Sierra Club Environmental Justice organizer in New Orleans, works with a wide array of partners to ensure that the city is rebuilt for survivability—and sustainability. One such project brings together the Sierra Club Delta Chapter,Alliance for Affordable Energy, and the Holy Cross Neighborhood Association (HCNA) in the Lower Ninth Ward, whose leaders have vowed that their community will be carbon neutral by 2030. Working through The Sierra Club Foundation, the chapter gave a grant to the neighborhood association that set up a revolving fund for the bulk purchase of materials to install radiant barriers. The barriers are made of heavy-duty aluminum that, when placed in the attic, bounces heat out of the house and reduces the need for air conditioning. It’s simple—and it saves energy and money. Installed by volunteers, the cost to homeowners is $175 to $250 instead of the usual $1,600 to $1,800, making it much more affordable.The money goes back into the revolving fund to purchase more materials. So far, the Sierra Club has helped 72 homeowners install radiant barriers. “The neighborhood wants to come back sustainable, survivable, and carbon neutral,” says Malek-Wiley. “We’re helping them get there.”</t>
  </si>
  <si>
    <t>A Sierra Club Pledge: No Child Left Inside</t>
  </si>
  <si>
    <t>The goal of the Sierra Club’s Building Bridges to the Outdoors program is to give every child in America the opportunity to have an outdoor experience. Thanks to the generosity of Sierra Club Foundation donors, in 2007, more than 11,000 children got outdoors with Building Bridges support. “Young people who participate in outdoor activities develop leadership skills, gain respect for the natural world, live a healthier lifestyle, and improve academic achievement, among many other benefits,” says Building Bridges Director Martin LeBlanc. In 2007, Building Bridges to the Outdoors was granted to 25 programs. By supporting existing organizations like Girl Scouts, eco clubs, Boys and Girls Clubs, military family organizations, and others, the program empowers communities—in places like New York City, Los Angeles, Chicago, Seattle, Santa Fe, and rural Alabama—to connect their kids with the outdoors. Some of them are at L.A.’s Crenshaw High, where the drop-out rate is twice that of the state average. Dean of Students Bill Vanderberg, a Sierra Club volunteer, leads the wildly popular Eco Club, now 150 strong. “In urban areas there’s a real fear about going outside,” he says. “The upper income group fears ‘stranger danger,’ and in my neighborhood, where there are gangs and violence, it’s a very real fear of getting shot.” Thanks to Building Bridges, activities now include overnights in local regional parks and expeditions to Death Valley and Yosemite, where students sleep under the stars for the first time, splash in creeks, and toast marshmallows. “This program is good not just for the health of the students involved,” says Vanderberg,“but also, in the long run, for the health of the planet.” ICO:Where Urban Kids Meet the Great Outdoors John Muir wasn’t around in the 1970s when the organization he founded started a program called Inner City Outings, but he knew well the life-changing effect of getting urban folks into the backcountry. Not only did it instill in them a deep appreciation of wilderness—it was just a heck of a lot of fun. In 2007, nearly 11,000 urban young people ventured into the outdoors with Inner City Outings programs led by trained Sierra Club volunteers, most of them working through school programs. They led more than 800 trips and service projects in 50 cities and introduced city kids to hiking and backpacking, rafting, skiing, and other adventures. Thanks to Foundation donors, the ICO program received enhanced funding in 2007 that will enable it to strengthen local groups and grow in the next several years. The funding provided for the addition of a staff organizer who will work with local ICO groups in the field to strengthen fledgling groups and develop the capacity of existing ones. “Our standards and expectations are very high for volunteers,” says ICO National Administrator Debra Asher, “and we need to support them at that high level.With this investment we’ll have a stronger, healthier program with volunteers that have better training, access to better resources, and better support.” Environmental youth conferences and rallies in 2007 drew thousands of young people who are increasingly convinced of their ability—and responsibility—to affect change.The Sierra Student Coalition plays a leading role in this movement,bringing to the table a combination of effective training, tools, organizational support, and experience that empowers student activists. “Stopping global warming is the challenge of our generation, and it’s up to us to show that it can and must be solved,” says the SSC’s National Director Tamara Evans. Hence the week-long summer training programs—called SPROGS—that teach grassroots organizing and leadership skills. Two hundred students attended the 2007 trainings, which were held in New Hampshire, Virginia, Louisiana, New Mexico, Iowa, California, Washington, and Puerto Rico. Many trainees leveraged those lessons in the Campus Climate Challenge, a youth initiative involving students at 300 schools in the United States and Canada. As part of the Energy Action Coalition, SSC activists helped secure 57 victories, convincing campus officials to commit to a carbon-neutral future, analyze greenhouse gas emissions, and set goals to reduce them by buying green energy, running buses on diesel fuel, designing and building LEED certified dorms, improving and adding bike lanes, installing thousands of CFL bulbs, and other measures. “The campaign takes the huge, potentially overwhelming issue of global warming and breaks it down into a chunk that people can apply at the campus level,” says Evans. The campaign nearly doubled to 300 the number of Sierra Student Coalition groups around the country.</t>
  </si>
  <si>
    <t>Cool Cities Extends to Counties—and Beyond</t>
  </si>
  <si>
    <t>When U.S. leaders declined to sign the Kyoto Treaty, the enterprising mayor of Seattle, Greg Nickels, launched the U.S. Mayors Climate Protection Agreement, a commitment by mayors to meet Kyoto standards, reducing carbon emissions by 7 percent below 1990 levels by the year 2012. “Cities want to take action to curb global warming, but many mayors do not yet have the strategies and policies in place to meet their targets.That’s where we come in,” says Glen Brand, director of the Sierra Club’s Cool Cities campaign. The campaign provides the structure and support for activists to help mayors meet their goals by incorporating energy efficiency technology and policies, implementing renewable energy sources, transitioning to green fleets, designing “green” buildings, and other measures. Of the 825 participating cities (representing more than 80 million people), 300 of them are working with local Sierra Club members, and 70 of those were added in 2007.All but 12 sites are run entirely by Sierra Club volunteers. County leaders wanted a similar program, so the Cool Counties Climate Stabilization Declaration was announced in July 2007 by the Club and a dozen partner countries. The declaration, signed so far by 30 counties, calls for a 2 percent reduction in greenhouse gas emissions each year with a goal of an 80 percent reduction by 2050. The Cool Cities campaign also extended its reach beyond the borders by helping to set up programs with Sierra Club Canada and the Danes Society for Nature Conservation in Copenhagen, Denmark, the site of the 2009 United Nations Climate Change Conference. Brand met with members of the Denmark Parliament, the Minister of the Environment, and others who want action at the local level. Nine cities have already signed on. Back at home, the campaign continued to work with partners like the United Steelworkers, American Lung Association, the League of Women Voters, U.S. Green Building Council, ICLEI (Local Governments for Sustainability), and local businesses and faith groups. No solution to climate change will be credible or effective without the participation of India and China, two emerging economic powers requiring enormous energy resources. The Sierra Club’s International Program works with organizations and leaders in both countries on this issue that knows no borders. “Our programs in India and China are about collaborating on ways we can tackle the challenge of climate change among three of the world’s largest economies,” says program director Stephen Mills. “We want to share and learn—Americans need to know more about the new India and China emerging, and we want to make them aware of new trends toward sustainable lifestyles in the United States.” “We also hope that as other countries develop and seek to improve their quality of life, they can learn from our mistakes—from the unsustainable way we’ve designed our cities to the way we power our economy,” he says. The International Program enjoyed a significant achievement in 2007 with the creation of the India Advisory Council, a remarkable group of non-resident Indians in the U.S. who, as Sierra Club leaders, understand both the organization and their mother culture.Through networking and fundraising, Council members established ties with allies in India and are positioning the Sierra Club to help the country pursue a green energy pathway. To discover and promote the good work of what Mills calls “a creative and vigorous grassroots movement,” the India Advisory Council established a Green Energy and Green Livelihoods Achievement Award, which planned to accept nominations in spring 2008 for a $100,000 prize to be announced in 2009. “Grassroots initiatives, rather than scientific, academic, or government activities will merit consideration,” says Sunil Deshmukh, a member of the Council who lives in Miami, Florida. Meanwhile, Mills and the Beijing-based Global Environmental Institute (GEI) made progress on its efforts to apply the Sierra Club’s model of community-based conservation in an appropriate context for China. “We believe that the relationships we’re building with environmentalists in these countries will be useful in helping to move our government leaders beyond the current impasse on international climate treaty negotiations,” says Mills.</t>
  </si>
  <si>
    <t>Q &amp; A Bruce Nilles Director, National Coal Campaign</t>
  </si>
  <si>
    <t>Annual Report Fiscal Year 2010</t>
  </si>
  <si>
    <t>Bruce Nilles, director of the Sierra Club’s National Coal Campaign, joined the Club’s staff in 2002. He was previously a staff attorney for Earthjustice’s San Francisco office and during the Clinton Administration was Counsel to the Assistant Attorney General for the U.S. Department of Justice’s Environment and Natural Resources Division in Washington, D.C. Lester Brown, founder of the Worldwatch Institute and more recently the Earth Policy Institute, calls the Sierra Club “the national leader on this issue.” Why is the Club’s strategy so successful? Our unique strength is our grassroots organizing presence in all 50 states. We have members who are directly affected wherever coal plants are proposed. Living downwind from or close to a coal plant gives them a significant stake in what happens. With their help and our organizing expertise, we spring into action to educate the public and demand a full-blown review of the wisdom of adding more coal. No one else can do that like we can. What’s in the Club’s toolbox? We can put an organizer on the ground quickly to rally local volunteers who build alliances, educate the public, and work with the media. We bring in our legal and communications teams as needed. The approval process for coal plants involves permit applications for air, water, solid waste, and each provides a public venue for vigorous discussion. We provide expert testimony at public hearings and run accountability campaigns, work with permitting agencies and with whoever is in charge of making administrative decisions, like we did with the governor of Kansas in 2007. We educate everyone about the threat of global warming, how dirty and expensive coal is, and why the alternatives are better. How does the Coal Campaign work on mining? We want to keep as much U.S. coal reserves and carbon content underground as possible. In particular we’re working to stop destructive mountaintop removal mining in Appalachia and mining in wilderness areas in Alaska. We successfully scared the Army Corps of Engineers into pulling a mountaintop removal permit in Kentucky and they’re still trying to figure out how to proceed in light of the issues we raised. The worst part is that we’re exporting coal, which means we’re blowing up our mountains and desecrating our Alaskan wilderness to feed Asian coal markets. Why should we worry about coal plants when China is building more than we are? It’s hard to ask China and others not to build their plants when we’re doing the same thing. We’ve got to show some leadership in this area, set an example. Also, we’re exporting coal overseas. We could always keep our coal in this country instead of padding King Coal’s pockets and accelerating global warming. That would seriously impact overseas operations. Speaking of markets, did the Club’s coal work contribute to the decision by JP Morgan, Morgan Stanley, and Citibank to make it even tougher to get financing for new coal plants? More directly, we were instrumental in persuading the U.S. Department of Agriculture to suspend a loan program for coal-fired power plants in rural communities through a fairly obscure agency called the Rural Utility Service. The federal government suspended the loans because of the uncertainty of climate change and the rising construction costs for coal plants. Working with Earthjustice, we put a very bright spotlight on the agency, educated the public and press and key decision-makers. The federal government basically made coal plants more speculative, and now banks are requiring coal plant developers to factor in climate change when they apply for funding.</t>
  </si>
  <si>
    <t>Executive's Director Report</t>
  </si>
  <si>
    <t>Seven years ago when I went to work for the Sierra Club, the environmental movement and the battle against climate change barely registered in America’s collective consciousness. Now there’s a hue and cry for bold, decisive action to stop global warming—and it’s coming from mainstream America. Al Gore and An Inconvenient Truth had a lot to do with that, as does $4 per gallon gasoline. So has the Sierra Club, enabled by the generosity of The Sierra Club Foundation donors. For starters, we broadened our bevy of allies by investing in projects that bring together Americans from all walks of life on this issue. We also pursued solutions that reduce carbon dioxide emissions and at the same time create the right market conditions to allow smart energy solutions to flourish, and flourish rapidly. For example, the National Coal Campaign seeks to challenge the construction of every proposed conventional coal-fired power plant nationwide.Yet at its core the campaign is really an economic stimulus plan for renewable and alternative energy.When the Club stops a plant, more and more we are seeing the energy demand being filled by alternatives like wind, solar, and efficiency. I recently attended a panel discussion on Wall Street that included Sierra Club Executive Director Carl Pope, the lead energy analyst from an investment bank, a venture capitalist who invests in renewable and efficiency start-ups, and an energy industry entrepreneur. At that event, I really began to understand the value of The Foundation and the Club’s work in creating the demand for the next energy economy. The investment banker, to our surprise, declared that he tracks our coal campaign with great interest, seeing a potentially ripe investment opportunity in what’s coming next. Take Illinois as a case in point. The coal campaign's investment in the state between 2002 and 2007 led to the cancellation of 75 percent of the proposed new megawatts of coal. As we have slowed the construction of new coal, Illinois has adopted stringent new clean energy requirements, and clean-energy development has sky-rocketed. Since 2002, when Illinois announced its first wind farm, the state has added 699 megawatts of wind energy. Another 10,000 megawatts of new wind is under consideration. Eighteen months prior to the Wall Street event, I was in Cleveland, my hometown, with Carl Pope and Leo Gerard, International President of United Steelworkers, the nation’s largest manufacturing Union. They stood in front of a windmill made of 26 tons of steel, and Gerard quickly calculated how many manufacturing jobs that equaled. Ironically, he learned that this particular machine was built in Denmark. Still, he declared that the future of his union and manufacturing in the rust belt of America relies on how rapidly we can get the country to move to smart energy solutions. Here again I was reminded that we must prioritize investing in solutions that move the carbon needle and drive economic progress. If a few Wall Street bankers get rich along the way, that’s fine by us. A lot has changed since I started with the Club in 2001. I liken it to paddling upstream vs. rid- ing a wave. Both are challenging, but once you learn how to surf, riding a wave is a lot more fun. Our heartfelt thanks go to all our donors, who make this work possible.</t>
  </si>
  <si>
    <t>Message from the Chair</t>
  </si>
  <si>
    <t>Prompt, decisive, and wide-ranging action is required to ward off large-scale suffering around the world, which is increasingly being threatened by unprecedented anthropogenic global climate change. The Sierra Club, with its legacy of effective conservation and environmental protection, its expertise in the science of smart energy solutions and climate change, its broad-based network of collaborating organizations, and its army of dedicated volunteer workers, is in a unique position to lead the way.And lead it shall. The centerpiece of this leadership is the Sierra Club’s Climate Recovery Campaign, and The Sierra Club Foundation is taking and will continue to take an increasingly active role in shaping this campaign and raising the charitable funds necessary to prepare for and ultimately surmount this historic global challenge. As a key part of this strategy, The Foundation’s Board of Directors appointed Peter Martin as the new executive director in January 2008. Peter has been a member of the Sierra Club’s Office of Advancement staff since 2001 and most recently served as Senior Advancement Director in Washington, D.C. He came to the organization as a volunteer with the Club’s Inner City Outings program, one of the programs featured in this report. Peter is a seasoned fundraiser, and we are looking for great things from him. We know that donors—especially the principal gift donors that we must attract to the Climate Recovery Campaign—rightfully require quantifiable returns on their investments. A leading example of a program that provides just that is the Sierra Club’s National Coal Campaign. Since the campaign’s inception in 2003, the coal team has been instrumental in defeating or causing to be abandoned 65 out of the original 165 major coal plants proposed by utility companies. It is still fighting the rest, and there is reason to be very optimistic about these continued efforts. Had those 65 halted plants been built, they would spew into our atmosphere more than 250 million metric tons of new carbon dioxide emissions annually at a time when we need to reduce total such output by 80 percent over the next 40 years. At The Foundation, we see that donors across the country recognize the severity and urgency of the looming climate crisis, and this gives us encouragement that we will indeed be able to raise the needed resources. Our 2007 financial results suggest a strong foundation—$42.4 million raised, almost double the $22.9 million in 2006. Given the magnitude of the challenge, even stronger donation growth is being sought for 2008 and beyond. As the new Chair ofThe Foundation’s Board for 2008, I am grateful to the members of the Board for their leadership in this undertaking. I would particularly like to acknowledge Michelle Skaff, our previous Chair, who led The Foundation through challenging times and began the process of increasing the participation and effectiveness of our Board in the Climate Recovery Campaign. Above all, I am grateful to our donors, for believing in us. The people and the animals of the Earth are threatened by an epic global challenge. The Foundation and the Club believe there exists, truly, a moral imperative to rise up and meet this historic challenge. We cannot afford to fail. Thank you for your confidence and support.</t>
  </si>
  <si>
    <t>Climate Recovery Pledge</t>
  </si>
  <si>
    <t>The Risks of Business as Usual The Nobel Prize-winning Intergovernmental Panel on Climate Change suggests that without aggressive action now, we face environmental collapse and a humanitarian crisis of staggering proportions. Ominous? Without a doubt. Yet we have the means to reverse global warming and create a clean, renewable energy future. Now we must summon the will. The Sierra Club Foundation and the Sierra Club recently completed an 18 month planning process for a comprehensive multi-year campaign to reverse global warming. The five strategic initiatives of our Climate Recovery Campaign will reduce climate change, help avert environmental disaster, and advance a clean, renewable energy economy. Three of the initiatives will dramatically cut U.S. carbon emissions and jumpstart innovation in renewable energy. Move Beyond Coal: This initiative will work to block construction of new conventional coal plants, stop destructive mining projects, and phase out all existing dirty coal plants by 2050. Shift to Clean Cars and Biofuels: The main goal of this ini- tiative is to help reduce U.S. annual vehicle carbon emissions to 60 percent of 2006 levels by 2026. Switch to Green Energy Buildings and Communities: This initiative will focus on two main goals by 2030: achieving overall reductions of 35 percent in U.S. CO2 emissions from existing buildings, and achieving zero greenhouse-gas emissions from all new buildings. Even if we stabilize and then restore the climate by cutting car- bon, we face a chaotic climate transition. We need to leverage and strengthen natural defenses to protect both ecosystem habitats and human communities during this transition. Preserve and Expand Natural Ecosystems for Climate Resilience: To give species the mobility to survive, we will implement a network of “Climate Adaptation Refuge Zones” in regions where the Sierra Club has already firmly established an organizing and advocacy land and wildlife protection program. Restore Natural Defenses to Protect Communities: The Sierra Club will partner with leading climate risk experts to plan the strengthening of approximately six pilot “Climate Adaptation Refuge Zones,” collaborating with our partner program, Strengthen Habitat Resilience, to fortify key areas where ecosystem resilience intersects with community protection. Successful funding and implementation of the Climate Recovery Campaign—expected to cost $400 to $500 million over seven years—will allow the Sierra Club to lead a national transformation as only that organization can do. This will give the United States tremendous leverage to persuade the rest of the world to follow suit. To help affect such large-scale change, The Sierra Club Foundation will need generous lead donors to set the bar for others. We invite you to join us in an opportunity to protect our children, our nation, and our planet.</t>
  </si>
  <si>
    <t>Kansas Permit Denial First to Cite Climate Change &amp; Army Corps Withdraws Mountaintop Removal Permit</t>
  </si>
  <si>
    <t>In 2007, Kansas—the state with the third highest potential for wind energy—became the first in the nation to reject two coal fired power plant permits based on the threat of carbon dioxide emissions.The plants, proposed by Sunflower Electric to be built in the western part of the state, would have spewed nearly 11 tons of CO2 into the air each year, the equivalent of putting 2 million new cars on the road. In a strategically coordinated effort, the Sierra Club challenged the approval process and demanded that the state regulate CO2 emissions, while a strong force of grassroots volunteers testified at permit hearings, held rallies, spoke to civic groups, and through the media educated Kansans about the consequences of coal power. In October, Kansas Department of Health and Environment Secretary Ron Bremby denied Sunflower’s permit, citing concerns that CO2 from the plants would exacerbate climate change and threaten human health. Said Governor Kathleen Sebelius, “This decision will not only preserve Kansans’ health and uphold our moral obligation to be good stewards of this beautiful land, but will also enhance our prospects for strong and sustainable economic growth throughout our state.” Shortly after the state rejected this plant, two other developers pulled up stakes and abandoned their coal plant plans, too. The Sierra Club’s first legal challenge of a mountaintop removal mining permit produced immediate results when the U.S. Army Corps of Engineers suspended a permit it had issued to ICG Hazard less than a month earlier.The company wanted to expand its operation in Eastern Kentucky by nearly 1,000 acres, destroying a total of about 4,400 acres of pristine wilderness by blowing off mountaintops and filling nearby valleys with mining waste—a practice seen across Appalachia.The waste would bury and pollute several miles of streams and creeks that lead into the Kentucky River—a water source for more than 1 million people.“I have watched mountain after mountain reduced to rubble,” says Teri Blanton, a Sierra Club member in Berea, Kentucky, adding that the area targeted for the expansion “is a green oasis rising out of the flattened and bare moonscape the company has already created.”The Sierra Club and Kentucky Water Alliance filed suit in early December. Less than a month later the Army Corps suspended the coal-mining permit—the first time it has done so in Kentucky—to reconsider its approval based on claims raised in the lawsuit.</t>
  </si>
  <si>
    <t>Moving America Beyond Coal</t>
  </si>
  <si>
    <t>The future isn’t looking good for coal, and The Sierra Club Foundation and the Sierra Club’s National Coal Campaign have a lot to do with that. Five years ago the Sierra Club sounded the alarm that the coal industry was looking for approval to construct 165 new coal-fired power plants around the United States. If built, these plants would render all other efforts to reverse climate change irrelevant; they would also increase the nation’s annual CO2 emissions by more than 15 percent when scientists are telling us we must reduce emissions by 2 percent each year. The Sierra Club Foundation and the Sierra Club quickly responded to this new threat with the National Coal Campaign. Its mission is to stop the construction of a new fleet of conventional coal plants, end the most destructive coal mining practices, and expedite the replacement of the existing fleet of coal plants with clean energy alternatives. Of the 165 original proposals, 65 coal plants have been defeated or abandoned; 31 of those were in 2007. The campaign is building the foundation for a clean energy future.There are more obstacles than ever to coal develop- ment: Informed residents are actively opposing new plants in their cities; governors and other decision-makers are recognizing the health and economic risks with coal; construction costs are increasing; federal government loans for coal development have been suspended; health concerns about mercury pollution are getting more visibility. At the same time, costs for renewable forms of energy like wind and solar are going down. On Wall Street, Citigroup downgraded coal stocks across the board and others followed suit. Also, in light of increasing demands for federal caps on carbon dioxide, banks have announced they’ll require utilities seeking financing for new coal plants to prove the plants will be economically viable under potentially stringent regulations. In 2007 the National Coal Campaign sharpened its tools, mobilized more citizens than ever, and successfully made its case that “coal-fired power plant” equals “climate change.”</t>
  </si>
  <si>
    <t xml:space="preserve">The Sierra Club Foundation was established in 1960 to receive, administer, and disburse funds donated for tax-exempt, charitable, scientific, literary, and educational purposes. The mission of The Foundation is to advance the preservation and protection of the natural environment by empowering the citizenry, especially democratically based grassroots organizations, with charitable resources to further the cause of environmental protection. The Foundation fulfills its mission through grantmaking and by acting as fiscal sponsor for charitable projects of other non-profit organizations, ad hoc citizen groups, and individuals. The Sierra Club is the vehicle through which The Foundation generally fulfills its charitable mission. The Foundation is classified by the Internal Revenue Service as exempt from taxes under Section 501(c)(3) of the Internal Revenue Code. Since The Foundation receives broad-based financial support, it meets the qualification of a public charity and is not classified as a “private foundation” under the Internal Revenue Code. Donations to The Foundation are deductible to the maximum extent allowable by law under Section 170(b)(1)(A)(vi) of the Code. Bequests and gifts are deductible for tax purposes under Sections 2055, 2106, and 2522 of the Code. The Foundation has elected the status of a lobbying charity under IRS Section 501(h), thereby enabling it to support legislative programs on a limited basis. </t>
  </si>
  <si>
    <t>Cool Cities</t>
  </si>
  <si>
    <t xml:space="preserve">When the federal government drags its feet on finding solutions to global warming (or won’t even admit that global warming is real), it’s time for people to pound the pavement and effect change from the bottom up. That’s what volunteers around the country are doing as part of the Sierra Club’s “Cool Cities” program, a grassroots component of the Global Warming and Energy Campaign. The Sierra Club Foundation provides critical funding for this program, which, now in its second year, has recruited numerous new activists and earned high-profile praise—accolades from city leaders and applause from the press. The first step to become a Cool City is for city leaders to sign the U.S. Mayors Climate Protection Agreement, a pledge to meet Kyoto Protocol targets at the local level. That means reducing global warming pollution levels to 7 percent below 1990 levels by 2012. The next three steps are to assess the city’s major carbon-dioxide sources, create a solutions plan, and monitor progress. By the end of 2006, more than 400 cities signed on to the agreement, and Sierra Club volunteers were leading 150 active campaigns. “The success of the Cool Cities campaign is driven by volunteer activist action,” said Glen Brand, Cool Cities Campaign director. “Only energized grassroots organizing by city residents can put into place local clean-energy solutions to global warming.” Much of the volunteer effort is documented on the beautifully designed and interactive Cool Cities website at www.coolcities.us, where folks doing similar work across the country can share stories and ideas, and dig into the activist toolkit. For instance, Jane Fasullo reported on her Suffolk County, New York, web page that the county has 35 hybrid vehicles so far, and there are plans to replace up to 100 cars and vans with hybrids in the fleet in 2007. “There are plans to add four hybrid electric buses as part of a pilot program,” she wrote. Fasullo also gave a shout-out to a local leader when he signed the mayors agreement: “You are very cool, County Executive Steve Levy. We say a job well done to you and we congratulate you.” Brand said some activists are getting the job done by forging partnerships with other local organizations. “In Maine,” he said, “Cool Cities volunteer Joan Saxe showed her organizing skill when she brought together the state chapters of the American Lung Association and Physicians for Social Responsibility, the Maine Council of Churches, and the Maine Energy Investment Corporation to engage citizens and public officials throughout the state.” Meanwhile, Cool Cities activists teamed up with labor leaders in June to organize the Blue-Green Tour of Ohio. Former Sierra Club President Larry Fahn and former United Steelworkers Vice President David Foster made the rounds in four major cities, meeting with mayors and the media. They were there when Cincinnati Mayor Mark Mallory, pictured above with councilmember Laketa Cole, signed the mayors agreement and joined the Cool Cities campaign. “Everywhere we went, we received a surprisingly enthusiastic response from the media, even from conservative talk radio,” said Fahn. The mayors of Dayton, Toledo, Columbus, and Cleveland have also signed the mayors agreement. “The campaign is ‘cool’ in so many ways,” said Brand. “It perfectly fits the Sierra Club’s unique strengths—a decentralized network of committed volunteer activists bonded together by a visionary common purpose. It focuses on real and practical solutions, engages the attention of the public and public officials, champions local leadership, and builds toward state, national, and international action. </t>
  </si>
  <si>
    <t>Message from the President: Grassroots Power Meets Visionary Solutions</t>
  </si>
  <si>
    <t>Annual Report Fiscal Year 2006</t>
  </si>
  <si>
    <t xml:space="preserve">Fueled by global warming, a strong political, corporate, and societal tailwind is steering environmental change. As individuals everywhere rally around the global warming imperative, which is emerging as a defining issue of our time, they are coming to realize we have created a massive problem demanding immediate and powerful solutions. The Sierra Club, whose charitable activities are funded by The Sierra Club Foundation, is in the vanguard of this growing environmental revolution. Collectively, we are responding to the challenge with strong leadership, a fierce resolve, and forward-looking solutions. Among the assets we bring to the table are a creative and pragmatic approach to problems, coupled with a formidable and passionate team of volunteers and donors. The resources of the Sierra Club span over 1 million members in 65 chapters and 400 local groups across the United States. This raw grassroots power provides the leadership necessary to change society’s approach to the use and conservation of energy. The Sierra Club Foundation is proud to be part of this effort. Through our trustees and loyal family of donors, we provide the financial resources that allow our dedicated volunteers to develop and launch many vital new programs, such as Cool Cities, which is described in this report. We are currently making plans to launch the Climate Recovery Campaign, designed to take our fundraising to new levels. That campaign has a strong foundation on which to build. Several outstanding bequests are expected to boost fundraising in 2007 from $19.6 million to $30.6 million. Even without those bequests, we are significantly ahead of budget, as gifts to The Sierra Club Foundation have increased by 11 percent from individuals, 20 percent from family foundations, and 17 percent from foundations. We still have a long way to go to ensure the Sierra Club has sufficient resources to fund its future work. We are greatly encouraged though, by the new climate-related philanthropic investments of donors such as the Doris Duke Charitable Foundation, which announced this spring a $100 million commitment above its normal distributions over the next five years to address global warming. It is now our challenge to demonstrate how uniquely equipped The Sierra Club Foundation and the Sierra Club are in translating extraordinary gifts like these into imaginative and effective new programs. As Albert Einstein once said, “The significant problems we have cannot be solved at the same level of thinking with which we created them.” Indeed, we must look beyond the past to bold new vistas if we are to preserve our fragile environment for our children and future generations. More than ever, we need to establish a new energy paradigm that offers intelligent and sustainable solutions to every major challenge we face, from generation to consumption. On behalf of the Board of Trustees of The Sierra Club Foundation, I thank you for being part of this groundbreaking work through your generous support in 2006. We pledge to you we will work harder than ever this year to put your investment to sound use, to encourage the Sierra Club to develop and implement innovative ideas and initiatives that can truly make a difference for our environment. Based on The Sierra Club’s record of the past, I’m confident we will succeed. </t>
  </si>
  <si>
    <t>Just Transitions: Innovative Plan Promotes Environmental Justice and Clean Energy</t>
  </si>
  <si>
    <t>Annual Report Fiscal Year 2009</t>
  </si>
  <si>
    <t>The Mohave Generating Station in Laughlin, Nevada—the West’s dirtiest coal fired power plant—shut down at the end of 2005 because its owners didn’t want to pay the estimated $1.2 billion required to clean it up and keep it running. When the plant halted operations, so did the Black Mesa Mine in Arizona nearly 300 miles away, which provided coal for the power plant and jobs for Navajo and Hopi tribes. A visionary proposal called the “Just Transition Plan,” championed by a coalition of Native American and environmental groups including the Sierra Club Partnerships Program, would move the tribes away from dependence on profits from a coal-based industry and into the business of renewable energy ventures like wind and solar that would provide jobs and sustainable revenues. The consequences of energy extraction and production disproportionately affect low-income and people-of-color communi- ties. These communities are most affected by the erosion from mountain-top mining operations, for example, and the mercury pollution from coal-fired power plants. The Sierra Club Partnerships Program, with Foundation support, works to bring environmental justice to the energy landscape. Program leaders team up with local groups to protect the country’s natural heritage, promote corporate accountability, and develop solutions for today's most pressing environmental problems. “It was great news when Mohave shut down, because the plant was seriously affecting air quality in the Grand Canyon and surrounding areas, and was draining water resources for Hopi and Navajo tribes nearby,” said Andy Bessler, pictured above with activists Winona LaDuke and Wahleah Johns, Bessler works with Southwest tribes as part of the Partnership Program. To reduce the impact on tribe members after the closure of Black Mesa Mine, the Just Transition Coalition developed its innovative plan to distribute pollution credits earned by Mohave owners when the plant shut down. Mohave owners can sell their pollution credits to other utilities; Mohave’s primary owner, Southern California Edison, would be entitled to about $20 million in revenues per year from these credits. “The Sierra Club opposes the program,” said Bessler, “but our plan would turn bad money into good by giving it to the tribes for renewable energy development.” In January 2006, the coalition filed the “Motion for a Just Transition” with the California Public Utility Commission (CPUC) asking that the agency create an escrow account using Southern California Edison’s revenues from the sale of the pollution credits through 2026. Once the Navajo and Hopi tribes approved an investment plan to use the money for renewable energy projects, the PUC would release the money. In May 2006, the CPUC granted the coalition’s motion, ordering Southern California Edison’s to separately track and retain revenues from the sale of its pollution credits pending the CPUC’s consideration of plans for their disbursement. “There’s no blueprint, no roadmap for what we’re doing here,” said Bessler. “Our approach furthers the causes of both environmental justice and clean energy. We’re breaking new ground, and are hopeful that we’ll be successful.”</t>
  </si>
  <si>
    <t>Environmental Law Program: Enforcing the Vision of a Smart Energy Future</t>
  </si>
  <si>
    <t xml:space="preserve">The Sierra Club Environmental Law Program, funded by The Sierra Club Foundation, took global warming into courtrooms across the country in 2006 and won crucial decisions that will translate into significant real-life reductions in greenhouse gasses. We enforced the vision of a smarter energy future,” said Environmental Law Program director Pat Gallagher, “and we did so with a massive offensive on many fronts.” Here are just a few highlights from the year: In 2003, when the U.S. Environmental Protection Agency denied it had the authority to regulate carbon dioxide and other greenhouse gasses as air pollutants, the Sierra Club begged to differ—and took legal action. Three years later, in November of 2006, the case went before the Supreme Court and plaintiffs included the Sierra Club, 12 states, three major cities, and other environmental groups. “Since CO2 is the main culprit behind global warming, something which undoubtedly will negatively affect both weather and climate, the court agreed with us that the Bush administration plainly has the authority to tackle the problem,” said Sierra Club Senior Attorney David Bookbinder. “What’s at stake is whether the federal government will honor its obligation and take actions to protect us from the threat of climate change immediately.” This ruling could set into motion the process to establish the kind of regulations for global warming pollutants that have successfully regulated other pollutants for decades (In April 2007, just before this report went to press, the court ruled in favor of the Sierra Club and its fellow plaintiffs. Bookbinder said the court’s decision may also affect legal challenges brought by the auto industry against the clean car laws enacted by California and 13 other states.) Ensuring a Future for Wind Power When a Pentagon study on whether wind farms interfere with radar was two months overdue, the Sierra Club filed suit against the Department of Defense and Defense Secretary Donald Rumsfeld. The delay had virtually halted the construction of wind farms “within radar line of sight,” and didn’t appear in a rush to remedy the situation. The Pentagon missed its August 28 deadline to respond to the lawsuit, and in response a bi-partisan group of three dozen members of Congress sent a letter to President Bush urging him to ensure the release of the study. On September 28 the results of the study were released, vindicating the Club's position that windmill construction should move forward and allowing a vital American industry to regain its momentum. The Sierra Club will hold the Department of Defense to its word that wind farms with potential impacts on radar will be reviewed to find ways to make them work—not to shut them down. </t>
  </si>
  <si>
    <t>Refining in the Coal Rush</t>
  </si>
  <si>
    <t>Coal-fired power plants account for more than 40 percent of our nation’s carbon dioxide emissions, the leading cause of global warming. New laws with more stringent requirements on the horizon have spawned a “Coal Rush”—companies have applied for permits to build more than 150 new plants in the next few years using old technology. “In the absence of federal and state regulations, we’re solving the problem one coal plant at a time,” said attorney Bruce Nilles, the Sierra Club’s Midwest Coal Rush expert. “Over the past two years we have prevented the construction of six coal plants in the Midwest alone, and have negotiated landmark global warming settlements when we can find common ground.” In Illinois, for example, the city of Springfield proposed to replace an old coal-fired power plant with a new one three-times its size, without using updated technology. After going to court, the city and the Sierra Club forged an agreement: The city will replace one of its two older plants with a facility subject to the most stringent soot, smog, and mercury pollution limits in the nation. The city will also invest in new infrastructure to double the wind-energy capacity of Illinois, and will invest $4 million over the next decade in efficiency programs and incentives for ratepayers. Protecting Parks and Preserves Big Thicket National Preserve in southeast Texas, pictured above right, marks the convergence of Eastern hardwood forests, Gulf coastal plains, and Midwest prairie lands, making the 88,0000-acre preserve unique in its biodiversity. Yet just outside its borders, nearly 20 oil and gas wells have been drilled underground at an angle to access oil and gas resources that lie under the preserve, causing disturbances to both the ecology and the serenity of the region. Plans on the books called for much more drilling, but thankfully they have been stymied by another Club action. In 2004, the Sierra Club and the Texas Committee on Natural Resources took legal action to demand that the Department of Interior conduct environmental analyses of the environmental impacts that slant drilling has on the preserve’s air, water, wildlife, and wilderness values. The Department of Interior argued the analysis was not warranted—not for Big Thicket nor any other preserve they plan to slant drill. In October 2006, a federal judge ruled in favor of the Sierra Club, saying the Interior Department cannot ignore the impacts that oil and gas operations have on the preserve. “In this case the court halted drilling only next to Big Thicket, but this victory will increase protection of all national parks, preserves, and refuges,” said Environmental Law Program Director Pat Gallagher.</t>
  </si>
  <si>
    <t>International Program: Partnering with China to Combat Global Warming</t>
  </si>
  <si>
    <t>Annual Report Fiscal Year 2011</t>
  </si>
  <si>
    <t xml:space="preserve">While the Sierra Club is putting the full-court press to global warming and energy issues here in the United States, its International Program is forging a cutting-edge strategy to take the campaign worldwide. With funding from The Sierra Club Foundation, program director Stephen Mills is developing an organizing campaign and partnership program in China and is pursuing a similar plan in India; in both countries, economic explosion is affecting the global environment. In short, Mills is taking the Sierra Club’s 115 years of grassroots organizing experience in civil society overseas. “China’s enforcement of environmental rules has not kept pace with its extraordinary economic growth,” he said. “To their credit, China’s leaders now realize that a failure to prioritize environmental protection could greatly affect future economic and social stability. They recognizes that the Sierra Club can provide a structure that allows the community to participate in a collaborative, non-confrontational way at the local level to help achieve that stability.” To establish credibility and successfully navigate the political and cultural landscapes in China, Mills developed a partnership with the Beijing-based Global Environmental Institute (GEI), which helped him create a plan to implement the Sierra Club’s organizing capacity-building model in China. “GEI and the Sierra Club share a vision for a world in which economic well-being is directly linked to ecological and social well-being, industry is accountable and clean, and rural communities flourish at the local level,” said Lila Buckley, GEI assistant executive director. The Sierra Club and GEI will work with academics and environmental leaders, conduct outreach, and collaborate with State environmental programs in order to strengthen a vibrant and effective environmental community in China. They’ll also promote good governance solutions to improve air and water quality and investment in the sustainable energy sector. The program produced an literal early translation of the Sierra Club’s Grassroots Organizing Training Manual in Mandarin, and is developing a Chinese-language Web site. To help carry out the program, Mills will recruit Sierra Club leaders with issue and language expertise who are interested in sharing skills and resources with Chinese colleagues in a culturally sensitive way. As for pursuing a similar program in India, Mills is setting up listening sessions with leaders of the Indian community in the United States as a way to learn more about the political and cultural implications of working in that country. An announcement of a Sierra Club partnership program in India is expected later in 2007. </t>
  </si>
  <si>
    <t>Conservation Initiatives: Knee-Deep in the Fight for Wildlands and Healthy Communities</t>
  </si>
  <si>
    <t>Annual Report Fiscal Year 2013</t>
  </si>
  <si>
    <t>When a volunteer in Kentucky stands knee-deep in a river and takes a water sample, she’s working to carry out one of the Sierra Club’s priority campaigns. And when an activist pulls on hiking boots and zip-off trousers to lead members of the public on a trail among the peaks and pines in the Maine Woods, he is doing the same thing. Through a collaborative process in 2005, Sierra Club members decided that their top Conservation Initiative for the next five to ten years is Global Warming and Energy; we’ve taken an in-depth look at that initiative in this report. Sierra Club members also decided to focus their efforts on two other initiatives—Safe and Healthy Communities, and America’s Wild Legacy. The programs that are part of these initiatives also receive vital financial support from The Sierra Club Foundation. America’s Wild Legacy This initiatives’ aim is to engage a broad spectrum of citizens around the value of public lands and special places, and to block threats to these lands from commercial logging, mining, abusive recreation, and overgrazing. Activists are vigilant in their push for strong enforcement and funding of the Endangered Species Act. They focus on the protection of state and federal wildlands, as well as endangered wild private lands such as the Maine Woods. Finally, they work to ensure that parks, monuments, and wilderness areas have the necessary resources and management to protect them in perpetuity. Safe and Healthy Communities The woman in Kentucky is working with Sierra Club Water Sentinels to help achieve the overall goal of this initiative: To foster vibrant, healthy communities with clean water and clean air, and that are free from toxic chemical threats. The campaign’s focus is at the state and local level to protect sources of drinking water from pollution, and to address the largest sources of water pollution, which are sewage and stormwater runoff. Activists make sure the Clean Water Act and other laws are enforced to protect our sources of drinking water, and work to see that sewage treatment facilities are upgraded and maintained, and that storm-water runoff and sewage overflows are controlled. They also provide citizens with a toolkit to help them advocate for sound local water protection measures.</t>
  </si>
  <si>
    <t>Executive Director's Report: Full-Tilt Press for Clean Energy</t>
  </si>
  <si>
    <t xml:space="preserve">You must be an optimist to work on finding solutions to global warming. That’s the way Dan Becker, director of the Sierra Club Global Warming Program, looks at it. “Scientists say we have to cut our carbon emissions 80 percent by the year 2050,” says Becker. “We’re racing down a road that ends at a giant chasm, and we’ve got to turn around and get going the other way. We have the technology to begin to get there, and others are being developed. What we need is a stronger will to act.” Building that “will to act” among this country’s citizenry and its leaders, and formulating the solutions that must be acted upon, are the highest priority of the Sierra Club and its Global Warming and Energy Program, which receives crucial support from The Sierra Club Foundation. Progress is being made: The Pew Research Center for People and the Press reported that 58 percent of those polled in January 2006 rated “dealing with the nation’s energy problem” a top priority, up from 47 percent in 2005 and just 40 percent in 2003. The same poll showed 86 percent favored better fuel efficiency standards for cars, trucks, and SUVs, and 82 percent favored increased federal funding for research on wind, solar, and hydrogen energy. The Sierra Club is poised to be the national leader on the issue, according to the Club’s Global Warming and Energy Program director, Dave Hamilton. “There is no other group that has our depth of participation, the ability to effectively approach a problem from so many different angles,” says Hamilton. Indeed. The Club’s strategy in 2006 engaged the grassroots with its Cool Cities program at the same time it tapped into the ideas of some of the nation’s best energy thinkers with a Sierra magazine-sponsored roundtable. The Environmental Law Program worked in the courts and the International Program forged a plan with China. “We made key gains in raising the visibility of this issue on many levels, which sets us up to be even more effective in 2007,” Hamilton says. The good work of various Sierra Club programs is profiled in the following pages. </t>
  </si>
  <si>
    <t>Energy Roundtable: Carbon Tax Key to Cleaner Energy</t>
  </si>
  <si>
    <t>When movers and shakers from business, industry, science, and government sat down with Sierra Club Executive Director Carl Pope for an energy roundtable in December, no one could have predicted that Pope would find common ground with the chair of one of the nation’s largest electrical utilities. And even more unexpected was what they agreed upon as a vital solution to global warming: a carbon tax. Pope moderated the roundtable, which included Vinod Khosla, a venture capitalist; Paul Anderson, then chair of Duke Energy; Dan Reicher, who worked at the Department of Energy in the Clinton era; Stephen Schneider, a Stanford University climate scientist; and Bettina Poirier, staff director for Senator Barbara Boxer and chief counsel for the Environment and Public Works Committee. Former Vice President Al Gore and Senator Boxer joined the panel in the afternoon for a public discussion of the conclusions they’d reached. “We weren’t debating whether global warming was a serious problem, or whether or not we need to act now—this panel was in unanimous agreement on both points: It is, and we do,” said Pope. “The question, rather, was whether or not we could agree on a national agenda for the next several years.” The defining moment, according to Snell, was when Duke Energy’s Paul Anderson suggested that the federal government should assign a cost to carbon emissions by imposing a carbon tax. “The stunning thing,” said Pope of the roundtable’s conclusions, “was that the closest agreements were between myself and Paul Anderson.” The group also agreed that government must play a key role by setting long-term policies to shift investment in the right directions, and that there should be a price to pay if businesses lag. Any solutions must be scalable, able to be rolled out across the United States and globally. And, the panel decided, more research is required in the area of carbon sequestration before any commitments can be made to that strategy.</t>
  </si>
  <si>
    <t>Clean Cars</t>
  </si>
  <si>
    <t>Annual Report Fiscal Year 2008</t>
  </si>
  <si>
    <t>About a third of this country’s global warming pollution is produced by automobiles, which makes the Sierra Club’s Clean Car Campaign a vital piece of the organization’s global warming strategy. In 2006, with funding from The Sierra Club Foundation, the campaign continued the mantra started by Global Warming Program Director Dan Becker: Making our cars and trucks go farther on a gallon of gas is the biggest single step we can take to curb global warming, save money at the gas pump, and cut America’s dependence on oil.” Organizers applied pressure on the Bush administration to get new fuel-economy standards that did as much good, and as lit- tle harm, as possible. In March, the administration announced a modest increase in the fuel-economy of SUVs, pickups, and other light trucks from 22.2 miles per gallon to 24 mpg by 2011. But other changes in the rule may undermine the increase. “Rather than use their most powerful tool,” said Becker, “they’re tinkering around the edges. We’ll keep up the pressure.” Meanwhile, the campaign teamed up with the Sierra Club Environmental Law Program to defend California’s clean-car standards. Passed in 2002, the Pavley bill requires the California Air Resources Board to reduce auto emissions of greenhouse gasses, which in turn requires automobiles sold in the state to meet those stricter standards. Under the Clean Air Act, other states can adopt the California standards, creating a network of “clean car states” around the country. In 2006, the Sierra Club was instrumental in broadening this coalition of states, bringing the total to 14 states, representing nearly 40 of the U.S. car market. The auto industry has filed lawsuits in several states, saying states don’t have the right to regulate emissions standards. The Sierra Club has intervened as a defendant and is a central player in the cases in California, Vermont, and Rhode Island, working in close coordination with the attorneys general of those states.</t>
  </si>
  <si>
    <t>Dr. Edgar Wayburn Honored on His 100th Birthday</t>
  </si>
  <si>
    <t>Annual Report Fiscal Year 2012</t>
  </si>
  <si>
    <t xml:space="preserve">One of the environmental movement’s most cherished and accomplished leaders turned 100 years old in 2006. In September, Dr. Edgar Wayburn was feted at a celebration where representatives of The Sierra Club Foundation, the Sierra Club, and other organizations praised his hard work, admired his numerous achievements, and wished him continued success as an activist. In his second century of life, Dr. Wayburn carries on his fight to safeguard Alaska’s wild lands. The Sierra Club Foundation is fortunate to have prospered under Dr. Wayburn’s leadership for nearly 50 years. He was an original founder and trustee in 1960, serving as president of the board of directors from 1971 to 1978. Since 1998 he has been recognized as The Foundation’s honorary president. Dr. Wayburn was instrumental in the formation and expansion of Redwood National Park . The Golden Gate National Recreation Area and Point Reyes National Seashore exist because of his work. And he and his late wife, Peggy, led the successful campaign to pass the Alaska National Interest Lands Act of 1980, a law that created ten new national parks and doubled the size of America ’s National Park System. In 1999, when President Bill Clinton awarded Dr. Wayburn the Presidential Medal of Freedom, Clinton credited him with saving “more of our wilderness than any other person alive.” Happy Birthday, Dr. Wayburn. And—thank you. </t>
  </si>
  <si>
    <t>building a new energy future</t>
  </si>
  <si>
    <t>The goal of the Sierra Club’s Global Warming and Energy Program, which in the fall of 2005 was selected as the organization’s top conservation priority for the next five years, is to “re-energize America.” The message is this: Faced with the threat of global warming and a growing dependence on polluting sources of energy, the country must commit to and invest in smart-energy solutions. By increasing the fuel economy of cars and trucks, improving energy efficiency, and boosting production of clean, renewable energy, America can curb global warming and build a strong clean- energy economy for the 21st century. The challenge is to make progress toward these goals under a presidential administration that is loath to admit global warming is a reality, let alone take steps to curb it. That’s why the campaign, with support from The Sierra Club Foundation, is going outside of Washington, D.C., to make real progress by edu- cating the public and working with local and state governments to put smart-energy solutions to work. It’s a trickle-up process, of sorts. If the federal government won’t take the lead, then the Sierra Club will work with individual cities to cut their global warming-causing emissions. If the White House won’t recognize the benefits of making cars go farther on a gallon of gas, then Sierra Club volunteers and staff will work to get clean vehicles into city fleets and put pressure on automakers. And there’s a positive by-product of this plan. “Energy development and global warming have an effect on all of the environmental areas where we’ve traditionally worked,” said Dave Hamilton, director of the Sierra Club’s Global Warming and Energy Program in Washington, D.C. “Our coasts are threatened by drilling, the ranges of our wildlife are altered because of changes to their habitat, and roughly 90 percent of air pollution is energy based, to give a few examples. “So as our sights turn toward energy, we’re preparing to more effectively address all of our issues,” he said. The following are highlights of the Global Warming and Energy Program’s work in 2005. COOL CITIES CAMPAIGN The centerpiece of the Global Warming and Energy Campaign is its Cool Cities campaign, which received important support from The Sierra Club Foundation in 2005. This campaign is working with mayors to sign the U.S. Mayors Climate Protection Agreement, committing their cities to reduce global warming pollution by 7 percent below 1990 levels by 2012. Beginning with Seattle Mayor Greg Nickels, more than 200 mayors representing 43 million Americans in 39 states have taken the pledge. Signing the agreement is the first of four steps. The other three are to assess the city’s major CO 2 sources, create a solutions plan, and then implement that plan and monitor progress. Organizers work with mayors to meet their goals with innovative energy solutions—cleaner vehicles, energy efficiency, and renewable energy—that reduce energy waste and pollution, and thereby cut the country’s dependence on foreign oil, improve public health, and save taxpayer dollars. “By showing that smart-energy solutions work at the local level, we can provide positive examples of what can be done at the state and federal levels,” said Energy Program organizer Brendan Bell. In the fall of 2005, the Sierra Club organized a tour to more than 20 Cool Cities in Illinois, Missouri, Minnesota, and Wisconsin in the Mid west; Massachusetts , Rhode Island, and New Hampshire in the Northeast; and North Carolina, Virginia, and Kentucky in the Southeast. Each stop on the tour featured a rally where Cool City mayors and local Sierra Club leaders called for proven local energy solutions. The Club also released a new guide, “Cool Cities: Solving Global Warming One City at a Time,” which walks residents through the process of making their city a Cool City. “Our Cool Cities program is resonating with members of the public because they feel like they can go talk to their mayor and convince him or her to make a commitment at the municipal level,” said Hamilton of the Global Warming and Energy Program. Moving into 2006, the Cool Cities campaign will be the focus of numerous Building Environmental Community sites  and state chapters and local groups, and was also selected as the focus of the Sierra Club’s 2006 Earth Day activities. FUEL ECONOMY CAMPAIGN The biggest single step we can take to save money at the gas pump and cut oil addiction and global warming pollution is to make our vehicles go farther on a gallon of gas. Detroit has the tech- nology to make all vehicles get better fuel economy. It’s time to put that technology to work. Dan Becker, the Sierra Club’s clean car and global warming expert, always comes back to that point. “Every gallon of gas that we save cuts 28 pounds of global warming emissions, cuts our oil dependence, and saves consumers money at the pump,” said Becker. With that as their goal, organizers taught the public about hybrid technology and encouraged government entities to add hybrid cars to their fleets. They also pressured automakers to improve the fuel economy of their entire fleets and support- ed efforts for states to adopt hallmark clean car standards that will cut heat-trapping global warm- ing emissions. GREEN FLEETS It’s amazing what a little education will do. Sierra Club efforts to open the eyes of decision- makers and the public to the virtues of hybrid gas-electric cars have been paying off across the country. Two of the best examples are in Charlotte, North Carolina, and New York City. Christa Wagner, a conservation organizer in Charlotte, worked with activists to spread the good news about environmentally friendly hybrids by hosting “Ride ‘N’ Drives” around Mecklenburg County. Residents learned about how the vehicles work on less fuel, and were treated to a ride in one. Along the way they col- lected signatures on postcards urging city officials in Charlotte to invest in a greener fleet for the city. At a press conference in front of the Charlotte town hall in June, the Sierra Club presented 500 postcards to city officials. The city manager and PALM SPRINGS WIND FARM   JOHN BYRNE BARRY POLAR BEAR IN ARCTIC NATIONAL WILDLIFE REFUGE   KEN WHITTEN several council members backed the effort, and their fleet environmental analyst estimated significant savings for the city if it converted to hybrid cars. The council eventually voted to bring the total number of hybrids in the fleet to more than two dozen by the end of 2006. Currently, 48 cities in 36 states have green-fleets programs, as do 26 county and 17 state governments. Meanwhile, in New York City, Sierra Club organizer Bob Muldoon helped spark a move toward a greener taxi fleet, and now tourists and business people from around the world will experience their first hybrid ride in the Big Apple. Muldoon arranged to give a presentation to taxi-industry representatives and brought along an industry expert on hybrid cars, as well as three dealers who provided vehicles to test drive. “The objective was to educate them about hybrids and get their support for introducing hybrids into the taxi fleet,” said Muldoon. He explained that it was up to the city’s Taxi and Limousine Commission and City Council to decide whether hybrid taxis would be allowed. “We had a great meeting with the taxi representatives, and then we let them take a test drive. I can talk about the benefits of a hybrid until I’m blue in the face, but when people get in the car, that’s when they have the religious experience that convinces them it’s a good thing.” ‘SHIFTING OUT OF REVERSE’ REPORT Farmers, carpenters, ranchers, and other workers need their trucks for the work they do. But that doesn’t mean they don’t want better fuel economy. In May 2005, the Sierra Club released a special report, “Shifting Out Of Reverse: Making Pickup Trucks Go Farther on a Gallon of Gas,” which demonstrated how, by installing proven, off-the- shelf technology in light trucks, the average American pickup would get far better mileage. The report quoted people like Kentucky farmer Gary Turney, who bought a new Chevy Silverado. “I need a truck for the work I do,” Turney said. “I wish Detroit would give me the option of a better, cleaner pickup truck.” “Shifting Out of Reverse” generated extensive GRAND STAIRCASE/ESCALANTE NATIONAL MONUMENT, UTAH   ROBERT HEIL 9 media coverage, including print stories in the Wall Street Journal, Kansas City Star, Austin Chronicle, and other papers as well as on 183 radio stations in 18 states. HOLDING FORD ACCOUNTABLE Nearly 100 years ago, the Ford Model T aver- aged 25 miles per gallon. In 2003, the average Ford car and truck got just 22.6 mpg. For the past five years, Ford has had the lowest fleet- wide fuel economy of American automakers, and the company consistently lobbies against regulations that would force better fuel economy for all vehicles. In 2005, the Sierra Club both pressured Ford to commit to better fuel economy for its fleet and praised the company when it launched its hybrid Mariner SUV. One pressure point came on April 1, when the Club, together with its allies in the Jumpstart Ford coalition, organized the Adopt a Dealer Campaign. Activists met with 150 Ford dealer- ships around the country and asked them to send a letter to headquarters calling on the company to build more hybrid vehicles and raise the fuel econ- omy of the entire fleet. Six months later, the Sierra Club helped Ford unveil its new Mercury Mariner, a hybrid SUV rated to achieve 33 mpg on city streets, and 29 mpg on the highway. The vehicle is American made and built by union workers. “We hope that by helping to make the Mariner hybrid a success, we will encourage Ford to do even more to produce environmentally sound vehicles and turn around their public-policy posi- tions,” said the Sierra Club's Dan Becker. PAVLEY AUTO-EMISSIONS STANDARDS In 2002, California passed the Pavley Bill, which requires automakers to reduce green- house gases from their vehicles sold in California by adopting auto-emissions standards that are stricter than federal regulations. Ten states and Canada have since followed suit. The Sierra Club Foundation provided support for organizers in those states where the decision was made administratively, as opposed to legislatively. For instance, in Oregon, Governor Ted Kulongoski signed the new rule in December. When he announced his decision, Kulongoski said, “As you know, carbon dioxide accounts for the lion’s share of our greenhouse gases—and transportation alone accounts for nearly 40 percent of total carbon emissions in Oregon. Looking at the largest sources of carbon emissions, and the most effective ways to reduce those emissions, my Advisory Group recommended that we adopt stricter vehicle emissions standards—and I hope that you share my commit- ment to moving forward on this critical part of our strategy to curb global warming and improve air quality.” The Sierra Club led a coalition that thanked the governor for following through on his pledge. Kulongoski is on board, but the Alliance of Automobile Manufacturers filed suit against the state of California, challenging the new standards set by the Pavley Bill, and disputing the state legislature’s right to set the rules in the first place. The Sierra Club’s Environmental Law Program has intervened as a defender in the case. GREEN FLEETS ANNOUNCEMENT, CHARLOTTE, NORTH CAROLINA   CHRISTA WAGNER FIGHTING THE ‘COAL RUSH’ The Sierra Club Environmental Law Program has been doing its share of work to fight global warming by thwarting proposed coal-fired power plants. As of January 2006, there were 135 applications for new power plants in more than 40 states around the country. The Goddard Space and Atmospheric Center estimates that if 70 of them are built, the global warming pollution they generate will wipe out roughly half of what the rest of the world is expected to accomplish with greenhouse-gas reductions under the Kyoto global warming treaty. With funding from The Sierra Club Foundation, the Environmental Law Program has responded to this threat by opposing new coal-fired power plants in 12 states. For example, the Sierra Club and its allies convinced the U.S. Environmental Protection Agency to reject a permit-to-pollute for the Prairie State Generating Plant proposed by cor- porate giant Peabody Coal in Marissa, Illinois. The groups oppose the plant because it lacks modern pollution controls and is less than two miles from the edge of the Greater St. Louis metropolitan area, which already violates federal air pollution standards. In a testament to the effectiveness of the Club’s work, a Kentucky energy company has announced that, to avoid the environmental controversy that engulfed the Marissa plant, it will use significantly cleaner technology at its proposed plant in Henderson County. The Law Program also successfully challenged Peabody Coal’s proposed Thoroughbred coal-fired power plant in Kentucky. In this case, the Sierra Club convinced an administrative judge to reject Peabody’s permit-to-pollute because it failed to include available, less-polluting technology. Additional campaigns rage on in Missouri, Utah, Nevada, Wisconsin, Colorado, Wyoming, Minnesota, Florida, Texas, and Virginia. EXXPOSE EXXON On March 24, 1989, the oil tanker Exxon Valdez, carrying more than 50 million gallons of North Slope crude oil, ran aground and ruptured in Alaska’s Prince William Sound, spilling 11 million gallons of oil. In 1994, a jury determined that Exxon should pay $4.5 billion in damages and fines to the thousands of residents whose livelihoods were destroyed by the incident, but they still have not been paid. Meanwhile, Exxon has become the world’s most profitable company. With funding from The Sierra Club Foundation, the Sierra Club partnered with other environmental organizations and launched “Exxpose Exxon,” a campaign to educate Americans about how the company refuses to invest in developing cleaner, safer energy solutions or to pay the money it owes to those hurt by spill. The campaign continued into 2006, and by March some 400,000 people had signed an online petition urging Exxon to “stop this dis- graceful stalling and pay the people of Prince William Sound the money you owe them.”</t>
  </si>
  <si>
    <t>Building Environmental Community</t>
  </si>
  <si>
    <t xml:space="preserve"> Building Environmental Community When the Sierra Club talks about its Building Environmental Community (BEC) campaign, it’s looking at the very big picture. The program, slated to go forward for at least ten years, is designed to create a new presence at the community and neighborhood level. The goal is to produce a foundation of committed, educated activists who can be mobilized to demand protection and restoration of the environment into the future. As Colleen Kiernan, a BEC organizer in Atlanta, Georgia, says, “We’re focusing on the long-term building of a base that will be there for whatever issue comes up. We’re laying the groundwork for big conservation wins down the road.” In 2004, The Sierra Club Foundation funded 16 BEC sites in 14 states: Florida, Georgia, Michigan, Minnesota, Nebraska, Nevada, New Mexico, Ohio, Oregon, Pennsylvania, South Dakota, Texas, and Wisconsin. Organizers selected neighborhoods and then, through postcard mailings, phone calls, and door-to-door outreach, invited residents to community meetings, rallies, training sessions, activist nights, and other activities through which they were educated about local environmental issues. In this way, the program brought in nearly 8,000 new activists who were previously not involved with the Sierra Club; half of them were not even members. When the Environmental Protection Agency proposed weakening rules on mercury pollution, this groundswell of BEC activists organized public hearings, rallies, and press conferences to voice opposition and concern. On April 15, volunteers gathered at 40 post offices in 25 states to let citizens know that the administration had abandoned the “polluter pays” fund, leaving the cost of cleaning up toxic- waste dumps to taxpayers. There Mother’s Day stroller brigades drew attention to the impact of the administration’s proposed mercury rules on children. In 2005, BEC expanded to 40 locations nationwide, adding the former Environmental Public Education Campaign (EPEC) organizing sites into the program. The previous EPEC sites have been the precursor to the BEC program, defi ning a local focus for the organizing work and creating a set of proven organizing tactics. The BEC program has built on this foundation and intensified the focus on personal one-on-one communication and outreach. “It’s all about obtaining real environmental solutions and real accomplishments,” says the Sierra Club’s Deputy Field Director Bill Arthur. “It’s also about building power at the local level and empowering people to know they can make a difference to improve and protect the environment and quality of life for their families.” Her reward is in raising awareness You could say Gwynn Rogers has a weak spot for the Sierra Club: Her parents first met at a Sierra Club-sponsored river cleanup in Chicago. Yet she didn’t dive into her own volunteer work for the organization until about a year ago. That’s when she earned a graduate degree in environmental engineering and moved to Philadelphia to market environmentally friendly products. Her job was rewarding, but she was hungry to sink her teeth into some volunteer work. She also wanted to meet like-minded people to spend time with. Rogers saw an ad about the local BEC campaign and attended a meeting. Since then she’s become a team trainer who also talks to the media and speaks at rallies and other events. “Her involvement has snowballed to the point that she’s a real leader,” says Philly BEC organizer Elise Annunziata. “She’s so motivated, she always right up front.” Rogers says it helps that the Sierra Club is a well-established organization and that the BEC staffers—like Annunziata—are organized to the point that volunteers never sit around waiting for something to do. That may have something to do with the fact that the Philly campaign activated 954 new environmental supporters in 2004. Making a difference matters to Rogers, and she says she’s doing just that, by going door-to-door—something she never imagined she’d do. “As a newcomer to the area, going door-to-door is a great way to see the community and meet neighbors,” she says. “We’re educating people about how mercury gets in their water and letting them now that every lake and stream in Pennsylvania is contaminated with it. Some people say they were well aware of that and just want to sign the postcard we have, but others have lots of questions and want to talk for a few minutes. This is something I feel strongly about. I’ve been effective in raising issues that people weren’t aware of.” Giving the community a voice in New Mexico New Mexico is home to two of the dirtiest power plants in the nation—the San Juan Generating Station and the Four Corners Power Plant—and the state has the highest levels of mercury emissions in the western U.S. Yet when the Bush Administration proposed new rules for mercury emissions in 2004, none of the six public hearings it scheduled were to be held in New Mexico. The state’s BEC campaign wanted to give a voice to the environmental community it was building through its outreach and education. So in late June organizers teamed up with New Mexico PIRG and the National Environmental Trust and hosted their own “citizens’ hearing” at the Santa Fe Hilton. In attendance were representatives from the New Mexico Health Department and the Environment Department. A court reporter kept a written transcript which was submitted to the U.S. Environmental Protection Agency. About 100 people attended the hearing; 90 of them stood at the microphone and spoke their piece. “What they repeated over and over again was that they wanted to see more protection for our water and air for the sake of the kids,” says BEC organizer Sarah Lundstrom. “People said they were really glad we did this because they wanted the opportunity to speak and to have someone listen.” The hearing was followed a week later by a door-to-door walk in Santa Fe, where 40 volunteers talked to their neighbors about mercury contamination. “Not only are we educating people about the issue, but we’re giving them a way to do something about it, whether it’s letting decision-makers know how they feel, or providing them with the opportunity to turn around and educate their friends and family and neighbors,” says Lundstrom. Back to the basics in Atlanta: Sierra Club 101... and beer Four dynamic organizers working on the BEC campaign in Atlanta, Georgia, earned themselves a name in the Sierra Club for developing unique—and highly effective—recruiting tactics that target two very different groups of people. “Sierra Club and Beer,” an event held every month or two, draws college students and young professionals to the back deck of a restaurant in the trendy Little Five Points district. Folks drink donated local beer, enjoy a game or mixer, listen to a speaker on an environmental topic, and take action— whether it’s signing a postcard or petition, or writing a letter to the editor. What does the BEC program get in return? “We tell them that if they’re going to get free beer, we at least get their email address,” says one of the organizers, Colleen Kiernan. “And we’ve recruited some gems out of it that we wouldn’t have met otherwise. Virginia Boone saw a blurb about us in our alternative weekly, Creative Loafing, and came to beer night. She love it, got involved, applied for an internship with us, and now she’s probably going to be an activist for life.” The other stellar program developed is called “Sierra Club 101,” and it’s aimed at those who have joined the Club within the past six months. These new members receive a postcard inviting them to a workshop that’s held one Saturday every other month. “Our intention here is to appeal to the traditional Sierra Club activist,” explains Kiernan. “We go over the history of the Club, fill them in on different issues, and then include some kind of training, like how to phone bank or table at a public event.” The result has been not only a good team of reliable activists, but also a pool from which to develop leaders; some have gone on to join various steering committees. “Something for everyone” grows team of activists They must be doing something right in Oakland County, Michigan. The BEC program there is growing like a well- watered plant in full sunlight. Staffers chalk it up to making it fun and easy to get involved in a zillion different ways. First of all, Activist Nights are every Wednesday at the Sierra Club office, and pizza and drinks are provided. Volunteers show up and choose whether they want to write a letter to the editor, make phone calls to invite members to an upcoming community meeting, make protest signs, help out with data entry, or lend a hand with some odd job. “They’re neighbors organizing around a cause, and that’s Building Environmental Community, continued energizing, “says organizer Melissa Damaschke. “We make it easy for them to start working on something right when they get here. We introduce the new people and thank everyone for the work they’re doing.” By summertime they averaged 17 people at each Activist Night. New folks just keep on coming. And there are other ways to get involved, as volunteer Judy Margerum learned. Margerum says she was so angry about the Bush Administration’s environmental policies that she was constantly “whining and complaining” to friends and family. She’d been a Sierra Club member for 10 years, but did little more than pay her membership dues. She and her son attended a BEC meeting in early April 2004. “Not long after that I told them that the Detroit Zoo was having an Earth Day event, and the Sierra Club should have a table there. They invited me to take charge—so I did! People were so nice and friendly and impressed that we were there. It was a very positive experience. It’s important that they offer a variety of activities so there’s something for everyone. If you like to protest, there were a number of very fun protests, and there was door-knocking.” Margerum has taken the lead on many activities to help educate her neighbors about mercury pollution and other issues. “If I wasn’t doing this, I’d feel helpless,” she says. “I’m doing all I personally can to let my neighbors know what’s going on. And I’m getting my teenage son and his friends motivated, too, so there are possibly bigger effects. I’m very excited about that.” From role playing to the real deal in Oregon A creative training in Portland, Oregon, last May created a foundation of savvy activists who were instrumental in giving the Sierra Club high visibility throughout 2004. BEC organizer Nat Parker explains that invitations were sent to Club members in the area which were followed up with a phone call, and flyers were posted in neighborhoods. Organizers were quite pleased when 70 people showed up. “We taught them the basic skills in organizing: how to go door-to-door, how to phone bank, how to throw a house party or run a community meeting...and what made it effective is that it was based on role playing,” says Parker. “We had them practice what they’d learned. And when the training was over, they went out and walked real neighborhoods. At the same time that training was going on, we had an advanced training where seasoned activists learned how to run a phone bank, and organize a neighborhood walk. The whole training was incredibly effective.” Participants went on to play strategic roles in outreach and events. For instance, a dozen neighborhoods were selected, and a volunteer was assigned to be captain of each one. That person then “scouted the turf,” Parker says, learning about sites for community meetings, identifying key businesses and finding out about neighborhood newsletters and associations. And then they took the lead on organizing meetings there. “That’s a lot of work, but these activists were totally into it,” he says. They also dove into rallies. Parker recalls the occasion when Vice President Dick Cheney came to town. The Sierra Club has an ongoing lawsuit in federal court to force Cheney to reveal the identity of industry representatives and the role they played in the development of his proposed energy policy. Cheney arrived in Portland on the heels of his controversial hunting trip with Supreme Court Justice Antonin Scalia, and BEC protestors were there to greet him. “We had 100 duck calls,” says Parker. “We were dressed in camouflage t-shirts and we held signs that said, ‘Quit ducking the question. We’re hunting for answers to who was involved in your energy task force.’ It was a great event, and it’s the kind of thing you can do when you’ve got a good activist base.”</t>
  </si>
  <si>
    <t>water sentinels</t>
  </si>
  <si>
    <t>Kids, anglers wade into ‘knee-deep advocacy’ with Sierra Club’s Water Sentinels program Hank Graddy, a volunteer in Kentucky, led Sierra Club outings in the late ‘90s where canoeists would launch their boats into a stream, pull out a sterile, lab-approved bottle, and scoop up some water. The sample would be sent to an EPA-certified lab and tested for dissolved oxygen, pH, five pesticides, and human and animal waste. The Cumberland Chapter’s participation in this new Watershed Watch project blossomed, and Graddy, as project manager, helped train 430 volunteers to monitor the Salt, Licking, and Kentucky rivers. Results were shared with the Kentucky Division of Water. That project may be called the humble beginning of a much larger water monitoring program – Water Sentinels – founded in 2001 and funded by a Map Monitor and Guard grant from The Sierra Club Foundation. The program in 2004 supported 33 individual projects with goals that ranged from protecting a pristine stream to clean- ing up a heavily polluted urban waterway. Sentinels helped Sierra Club chapters train teams of water-quality monitors who regularly test a waterway and track results. The data is used to prompt (or, in some cases, forced) state-level enforcement of water-quality regulations. Sentinels organized projects in Illinois, Kentucky, Michigan, Missouri, Ohio, Texas, Alabama, New York, Tennessee, and Wisconsin. They collect- ed samples, worked with agencies, testified at hearings, told their stories to the media, recruit grassroots activists – and cleaned up waterways. “I call it ‘knee-deep advocacy,’ because when you’re standing in the middle of a stream, you’re invested in that stream, and you have a stronger voice for change because of it,” says Water Sentinels National Director Scott Dye, based in Missouri. The program has gone a long way to building coalitions and partnerships, as Sentinels make it a point to work with union allies, the faith community, colleges and universities, elementary schools, and fly-fishing groups. Dye is most proud of the program’s work with children. “If you can connect kids with the environment, that’s a huge step for the future,” he says. “Once they’ve cleaned up a river, they’ll never throw trash out a car window again. They become the kinds of adults who seek food in farmer’s markets and buy earth-friendly products. Over one person’s lifetime, that makes a serious impact – and we work with hundreds of kids. Would you rather educate a 12-year-old girl, or argue with a 45-year-old anti-environmentalist?” Rescuing the river that wouldn’t freeze For years and years, de-icing fluids used at the Cincinnati/ Northern Kentucky Airport were dumped into nearby Gun- powder and Elijah creeks. The water turned a milky white, reeked like chemicals, turned the snow on its banks black, and during the coldest winter months wouldn’t freeze because – well, the creeks were full of anti-freeze. Years of repeated pollution had rendered the creeks lifeless. Water Sentinel Heather Mayfi eld launched a classic multi-fac- eted grassroots campaign in 2001. She trained volunteers to sample the water and document the problem, organized pub- lic meetings, fostered coalitions of interested organizations (more than half of the project’s volunteers are fl y fi shers), and garnered favorable (and frequent) media coverage. All that attention put tremendous pressure on the airport and the Kentucky Department of Water (KDOW) to stop the run- off of de-icing fl uids into the creek. The airport responded immediately. By the end of 2004 it had spent $38 million to install a recycling system to capture and reuse de-icing fl uids, and constructed a treatment plant to clean any waste before it is discharged into Gunpowder Creek. Plans are in the works to do the same for Elijah Creek. Meantime, KDOW, which had allowed the airport’s discharge permit to expire for two years, issued a “toothless” draft permit in September. Water Sentinel Tim Guilfoile, who now heads the project, mobilized the community for a public hearing, and a much stronger fi nal permit was issued fi ve months later. Good things are already happening: During the nasty Christ- mas blizzard at the end of 2004, the airport used so much de-icing fl uid that it ran out and had to haul in more. Yet days later, for the time since the Water Sentinels began monitoring Gunpowder Creek, they found no evidence of de-icing fl uids. And for the fi rst time in years, the creek froze. Sewage in the basement: Getting an agency to act Raw sewage just isn’t going to be a pleasant topic, especially when your basement is full of it. But that’s what residents of Hamilton County, Ohio – which includes Cincinnati – are dealing with every time there’s a big storm. In the past fi ve years, 12,000 residents have complained to the Municipal Sewage District (MSD) about overfl ow into their basements. Enter Water Sentinel Katie Danko, who started an organizing campaign in 2003 by calling residents who had filed complaints. She and a team of volunteers sent them letters explaining that the Sierra Club was taking legal action, and would they like to be part of that? Many were interviewed by phone, and some were also interviewed in person, with a video camera going. That footage resulted in a 15-minute documentary called “MSD’s Hidden Secret.” “We educated anyone we could about the district’s inadequate infrastructure, and in doing so mobilized a vocal and effective coalition of victims who helped us work with the media and educate even more people about the issue,” Danko says. In 2001 the Sierra Club was granted intervenor status in a court action filed by the U.S. Environmental Protection Agency. At a September 2003 conference with the judge and attorneys for the MSD and EPA, Danko showed the documentary. “After just a few minutes the judge shut off the video, looked at the MSD attorneys and asked them what they were doing for these people,” she says. “It was clear they were doing nothing, so he said if he didn’t get some kind of plan from them in 30 days, he was going to let the Sierra Club take them to court.” In 2004, a $1.5 billion, 20-year global consent degree was finalized, which requires the sewer district to fix or replace its infrastructure, assist homeowners with basement cleanups, and compensate homeowners for damages. Long-time Sierra Club volunteer Marilyn Wall was asked by the judge to sit on the MSD Long-Term Control Plan Steering Committee to monitor the overflow problem. “The sewer district would not be doing what it’s doing now if it weren’t for the Sierra Club,” Danko says. “You just don’t see a government agency turn on a dime like that.” AK Steel makes progress in clean-up of water pollution Residents in the Ohio town of Middletown – midway between Dayton and Cincinnati – have worried for years about the black dust that coats their cars, houses, and outdoor furniture. They also worry about the condition of nearby Dick’s Creek, where they used to recreate, but which is now posted with signs that say, “Unsafe Water: Do not swim, bathe, drink, or fish.” The culprit? Corporate giant AK Steel, which has committed 200 Clean Water Act violations and dozens of Clean Air Act violations since 1995. The U.S. Environmental Protection Agency has documented at least 40 spills – of oil, cyanide, benzene, waste acid, and other toxins – which have killed 23,500 fish. The creek is currently contaminated with high levels of PCBs, chemical compounds linked to cancer. “PCBs are so concentrated in Dicks Creek that people should wear HazMat suits to walk in it,” says Water Sentinel Susan Knight, who has consistently tested and monitored the creek over the past few years. She also organized activists to work with a coalition that cleaned metallic soot from the rain gutters of Middletown residents. More than 150 pounds of particulate pollution was collected and tested, and the soot was bagged and presented at the next AK Steel shareholders’ meeting. The Sentinels have also worked with United Steelworkers to release a report on the issue, and have trained steelworkers to conduct water-quality monitoring. They’ve given out “AK Come Clean” yard signs, along with stickers and t-shirts to raise the profile of the issue. And they’ve worked with the media to clearly state the real impact of AK Steel’s disregard for area residents. In 2003, when the U.S. EPA and Ohio filed lawsuit against AK Steel for violations of the Clean Water Act and Clean Air Act, the Sierra Club joined the suit, and has since been a key player in negotiating a settlement. Good news: The steel company has a new CEO who the Sentinels acknowledge for his environmental leadership. In 2004, AK Steel began installing $66 million in air-pollution controls to upgrade the plant to federal compliance standards. The company also launched a program that will compensate neighbors for soot contamination in and on their homes, and completed a fence to keep Amanda Elementary School children from playing in PCB-laden Dicks Creek, which runs right behind the school. Talks are continuing to settle the water-pollution lawsuit, which will include a long-range plan to clean up the PCBs from Dicks Creek and restore the stream. “We’ve had a lot of productive meetings with the Ohio EPA and AK Steel,” said Knight. “Real progress is being made.”</t>
  </si>
  <si>
    <t>Building a New Energy Future</t>
  </si>
  <si>
    <t>Annual Report Fiscal Year 2005</t>
  </si>
  <si>
    <t xml:space="preserve">The goal of the Sierra Club’s Global Warming and Energy Program, which in the fall of 2005 was selected as the organization’s top conservation priority for the next five years, is to “re-energize America.” The message is this: Faced with the threat of global warming and a growing dependence on polluting sources of energy, the country must commit to and invest in smart-energy solutions. By increasing the fuel economy of cars and trucks, improving energy efficiency, and boosting production of clean, renewable energy, America can curb global warming and build a strong clean-energy economy for the 21st century. The challenge is to make progress toward these goals under a presidential administration that is loath to admit global warming is a reality, let alone take steps to curb it. That’s why the campaign, with support from The Sierra Club Foundation, is going outside of Washington, D.C., to make real progress by educating the public and working with local and state governments to put smart-energy solutions to work. It’s a trickle-up process, of sorts. If the federal government won’t take the lead, then the Sierra Club will work with individual cities to cut their global warming-causing emissions. If the White House won’t recognize the benefits of making cars go farther on a gallon of gas, then Sierra Club volunteers and staff will work to get clean vehicles into city fleets and put pressure on automakers. And there’s a positive by-product of this plan. “Energy development and global warming have an effect on all of the environmental areas where we’ve traditionally worked,” said Dave Hamilton, director of the Sierra Club’s Global Warming and Energy Program in Washington, D.C. “Our coasts are threatened by drilling, the ranges of our wildlife are altered because of changes to their habitat, and roughly 90 percent of air pollution is energy based, to give a few examples. “So as our sights turn toward energy, we’re preparing to more effectively address all of our issues,” he said. The following are highlights of the Global Warming and Energy Program’s work in 2005. The centerpiece of the Global Warming and Energy Campaign is its Cool Cities campaign, which received important support from The Sierra Club Foundation in 2005. This campaign is working with mayors to sign the U.S. Mayors Climate Protection Agreement, committing their cities to reduce global warming pollution by 7 percent below 1990 levels by 2012. Beginning with Seattle Mayor Greg Nickels, more than 200 mayors representing 43 million Americans in 39 states have taken the pledge. Signing the agreement is the first of four steps. The other three are to assess the city’s major CO2 sources, create a solutions plan, and then implement that plan and monitor progress. Organizers work with mayors to meet their goals with innovative energy solutions—cleaner vehicles, energy efficiency, and renewable energy—that reduce energy waste and pollution, and thereby cut the country’s dependence on foreign oil, improve public health, and save taxpayer dollars. “By showing that smart-energy solutions work at the local level, we can provide positive examples of what can be done at the state and federal levels,” said Energy Program organizer Brendan Bell. In the fall of 2005, the Sierra Club organized a tour to more than 20 Cool Cities in Illinois, Missouri, Minnesota, and Wisconsin in the Mid west; Massachusetts, Rhode Island, and New Hampshire in the Northeast; and North Carolina, Virginia, and Kentucky in the Southeast. Each stop on the tour featured a rally where Cool City mayors and local Sierra Club leaders called for proven local energy solutions. The Club also released a new guide, “Cool Cities: Solving Global Warming One City at a Time,” which walks residents through the process of making their city a Cool City. “Our Cool Cities program is resonating with members of the public because they feel like they can go talk to their mayor and convince him or her to make a commitment at the municipal level,” said Hamilton of the Global Warming and Energy Program. Moving into 2006, the Cool Cities campaign will be the focus of numerous Building Environmental Community sites (see page 11) and state chapters and local groups, and was also selected as the focus of the Sierra Club’s 2006 Earth Day activities. The biggest single step we can take to save money at the gas pump and cut oil addiction and global warming pollution is to make our vehicles go farther on a gallon of gas. Detroit has the technology to make all vehicles get better fuel economy. It’s time to put that technology to work. Dan Becker, the Sierra Club’s clean car and global warming expert, always comes back to that point. “Every gallon of gas that we save cuts 28 pounds of global warming emissions, cuts our oil dependence, and saves consumers money at the pump,” said Becker. With that as their goal, organizers taught the public about hybrid technology and encouraged government entities to add hybrid cars to their fleets. They also pressured automakers to improve the fuel economy of their entire fleets and supported efforts for states to adopt hallmark clean car standards that will cut heat-trapping global warming emissions. It’s amazing what a little education will do. Sierra Club efforts to open the eyes of decision makers and the public to the virtues of hybrid gas-electric cars have been paying off across the country. Two of the best examples are in Charlotte, North Carolina, and New York City. Christa Wagner, a conservation organizer in Charlotte, worked with activists to spread the good news about environmentally friendly hybrids by hosting “Ride ‘N’ Drives” around Mecklenburg County. Residents learned about how the vehicles work on less fuel, and were treated to a ride in one. Along the way they collected signatures on postcards urging city officials in Charlotte to invest in a greener fleet for the city. At a press conference in front of the Charlotte town hall in June, the Sierra Club presented 500 postcards to city officials. The city manager and several council members backed the effort, and their fleet environmental analyst estimated significant savings for the city if it converted to hybrid cars. The council eventually voted to bring the total number of hybrids in the fleet to more than two dozen by the end of 2006. Currently, 48 cities in 36 states have green-fleets programs, as do 26 county and 17 state governments. Meanwhile, in New York City, Sierra Club organizer Bob Muldoon helped spark a move toward a greener taxi fleet, and now tourists and business people from around the world will experience their first hybrid ride in the Big Apple. Muldoon arranged to give a presentation to taxi-industry representatives and brought along an industry expert on hybrid cars, as well as three dealers who provided vehicles to test drive. “The objective was to educate them about hybrids and get their support for introducing hybrids into the taxi fleet,” said Muldoon. He explained that it was up to the city’s Taxi and Limousine Commission and City Council to decide whether hybrid taxis would be allowed. “We had a great meeting with the taxi representatives, and then we let them take a test drive. I can talk about the benefits of a hybrid until I’m blue in the face, but when people get in the car, that’s when they have the religious experience that convinces them it’s a good thing.” </t>
  </si>
  <si>
    <t>Shifting out of Reverse' Report</t>
  </si>
  <si>
    <t xml:space="preserve">Farmers, carpenters, ranchers, and other workers need their trucks for the work they do. But that doesn’t mean they don’t want better fuel economy. In May 2005, the Sierra Club released a special report, “Shifting Out Of Reverse: Making Pickup Trucks Go Farther on a Gallon of Gas,” which demonstrated how, by installing proven, off-the-shelf technology in light trucks, the average American pickup would get far better mileage. The report quoted people like Kentucky farmer Gary Turney, who bought a new Chevy Silverado. “I need a truck for the work I do,” Turney said. “I wish Detroit would give me the option of a better, cleaner pickup truck.” “Shifting Out of Reverse” generated extensive media coverage, including print stories in the Wall Street Journal, Kansas City Star, Austin Chronicle, and other papers as well as on 183 radio stations in 18 states. Nearly 100 years ago, the Ford Model T averaged 25 miles per gallon. In 2003, the average Ford car and truck got just 22.6 mpg. For the past five years, Ford has had the lowest fleet-wide fuel economy of American automakers, and the company consistently lobbies against regulations that would force better fuel economy for all vehicles. In 2005, the Sierra Club both pressured Ford to commit to better fuel economy for its fleet and praised the company when it launched its hybrid Mariner SUV. One pressure point came on April 1, when the Club, together with its allies in the Jumpstart Ford coalition, organized the Adopt a Dealer Campaign. Activists met with 150 Ford dealerships around the country and asked them to send a letter to headquarters calling on the company to build more hybrid vehicles and raise the fuel economy of the entire fleet. Six months later, the Sierra Club helped Ford unveil its new Mercury Mariner, a hybrid SUV rated to achieve 33 mpg on city streets, and 29 mpg on the highway. The vehicle is American made and built by union workers. “We hope that by helping to make the Mariner hybrid a success, we will encourage Ford to do even more to produce environmentally sound vehicles and turn around their public-policy positions,” said the Sierra Club's Dan Becker. ​​In 2002, California passed the Pavley Bill, which requires automakers to reduce greenhouse gasses from their vehicles sold in California by adopting auto-emissions standards that are stricter than federal regulations. Ten states and Canada have since followed suit. The Sierra Club Foundation provided support for organizers in those states where the decision was made administratively, as opposed to legislatively. For instance, in Oregon, Governor Ted Kulongoski signed the new rule in December. When he announced his decision, Kulongoski said, “As you know, carbon dioxide accounts for the lion’s share of our greenhouse gasses—and transportation alone accounts for nearly 40 percent of total carbon emissions in Oregon. Looking at the largest sources of carbon emissions, and the most effective ways to reduce those emissions, my Advisory Group recommended that we adopt stricter vehicle emissions standards—and I hope that you share my commitment to moving forward on this critical part of our strategy to curb global warming and improve air quality.” The Sierra Club led a coalition that thanked the governor for following through on his pledge. Kulongoski is on board, but the Alliance of Automobile Manufacturers filed suit against the state of California, challenging the new standards set by the Pavley Bill, and disputing the state legislature’s right to set the rules in the first place. The Sierra Club’s Environmental Law Program has intervened as a defender in the case. </t>
  </si>
  <si>
    <t>Wetlands and Public Transit— Salt Lake City Not Sprawl—in Utah</t>
  </si>
  <si>
    <t xml:space="preserve">It took eight years, but plans for the wetland-destroying, sprawl-inducing Legacy Highway near Salt Lake City eventually morphed into the much more environmentally friendly Legacy Parkway. The Sierra Club Foundation was there every step of the way, most recently with the BEC program. The struggle has involved hearings and rallies, lawsuits and mitigation, an eleventh-hour attempt by Sen. Orrin Hatch to render the project exempt from environmental review—and a press conference where a Sierra Club staffer dressed up as an endangered bald eagle. The Sierra Club ultimately proposed the Smart Growth Citizens Alternative, which led to an agreement with the state in November. The parkway includes an array of environmentally friendly features, including a cap of four lanes, a reduced speed limit, and traffic-calming designs. It also includes $2.5 million for environmental reviews of transit projects, including a light-rail and bus plan for the region that will complement the already approved commuter rail line, TRAX. Finally, the state will purchase 125 acres of critical wetlands next to the highway, which will protect the Great Salt Lake wetlands and discourage sprawling, unplanned growth along the highway. “We proved that we could accommodate the same demand for transportation, but in a different way,” said BEC organizer Marc Heileson. “It provides capacity without inducing sprawl. Environmental activists in Portland, Oregon, said it was like paddling upstream to get Governor Ted Kulongoski to commit to cleaning toxic materials out of the Willamette River. To get his attention, 30 kayakers literally paddled 72 miles upstream—from Portland to the state capital of Salem—over three days in July to deliver 1,000 postcards asking Kulongoski to reduce toxic discharges into the river. It was part of the BEC program’s work to change the state’s administrative policy that allows industries and municipalities to dump toxins like mercury and arsenic at dangerous concentrations directly into the Willamette in areas called “toxic mixing zones.” Kayakers braved strong currents, rock shoals, and hot weather along the way, and at one point saw an osprey and a fisherman catch fish right in the vicinity of five toxic mixing zones. Said conservation organizer Nat Parker, “We tried to let both the osprey and the fisherman know, ‘Don’t eat the fish, and please don’t feed it to your kids.’” The result of the adventure? The Oregon Department of Environmental Quality has agreed to produce a mixing zone disclosure report, the first of five goals for the local BEC campaign. Fossil-fuel-free modes of transportation were the order of the day when BEC organizers in Oakland County, Michigan, held a Green Cruise in August. About 150 people used unicycles, bicycles, tandems, rollerblades, skateboards, and parent-powered wagons to circle the one-mile loop for two hours. The event was followed by a rally where participants held signs that said “Biking is Better'' and “The No Carbon Diet.” One of the organizers, Melissa Damaschke, said, “Metro Detroit is the sixth most polluted region in the United States for year-round concentration of soot. One way to reduce that soot is to reduce pollution from cars.” Meanwhile, about one hundred people walked for clean air and water when the Oakland County BEC team presented its 2005 EnviRUNment. Folks of all ages came out for the four-mile run and one-mile walk under sunny skies in April. “It was a healthy event, but also a great way for people who care about the environment to meet each other, socialize, and learn about our program,” said organizer Leigh Fifelski. Everyone stayed around afterward for a free picnic lunch with musical entertainment, awards, raffle prizes, and cool t-shirts for all. </t>
  </si>
  <si>
    <t>Executive Director's Report</t>
  </si>
  <si>
    <t xml:space="preserve">Global warming went mainstream in 2005. It was the hottest year on record. As we saw the temperature of the ocean increase, more tropical storms became hurricanes and the hurricanes were more intense, resulting in an overwhelming loss of life and property. It was the year that people read in Time magazine about polar bears drowning for lack of ice. Fewer and fewer Americans found any comfort in the assurances of energy industry-funded scientists or politicians that global warming is a myth. The consensus regarding climate change in published, peer-reviewed studies are complete. Global warming is a worldwide crisis the consequences of which are well underway. The consequences get more serious and damaging as our leaders continue to ignore reality in deference to those who profit from the carbon economy. Throughout 2005, Sierra Club leaders conducted an organizational assessment to determine which issues should be the organization’s highest priorities. This process culminated with a summit in San Francisco in September. An overwhelming majority of Club activists selected “global warming and energy” as the issue of most importance. The Sierra Club Foundation fully supports and endorses this initiative to secure a new energy future. We will work to educate the public about smart energy solutions that will slow the rate of climate change and provide economic opportunity for innovative technologies. If we devote resources to develop new technologies and refine existing ones, and commit to conservation, we can transform our world by slowing the rate at which we are heating our planet. For instance, existing wind and solar technologies can reduce our use of outdated, dirty, mercury-spewing, coal-fired power plants to generate electricity. It takes political and economic will to make this happen. Those in our society who are deeply invested in the use of fossil fuels have a strong financial incentive to resist these changes. Their influence permeates the White House and the halls of Congress. We will work around those levels of government by creating a groundswell of demand for change at the state and local level. The Sierra Club’s Cool Cities program (page 6) is an example of how we can do this, community by community, mayor by mayor. Effecting change at a still more local level is the Building Environmental Community program (page 11), our decade-long campaign to educate and organize Americans neighborhood by neighborhood. However, the Sierra Club is not and will never be a single-issue organization, and The Foundation will continue to fund work on a diversity of projects. We will continue to devote our resources to other important endeavors, such as fighting polluters in our communities, saving wild forests, and ensuring clean, safe water for our children and families. We will join with coalition partners to work on environmental justice, habitat protection, international environmental human rights, and other vital issues. We thank you, our donors and our activists, for what we have accomplished in the past year. We will reach more people and achieve greater success in the coming year through your generosity and hard work. “In the past few centuries, atmospheric carbon dioxide has increased by more than 30 percent, and virtually all climatologists agree that the cause is human activity, predominantly the burning of fossil fuels and, to a considerable extent, land uses such as deforestation....As the climate continues to change—and in most mainstream scientific studies, change is expected to accelerate substantially during the twenty-first century— we can expect natural systems to become highly stressed.” </t>
  </si>
  <si>
    <t>message from the president</t>
  </si>
  <si>
    <t>Look at the alarming evidence of how money and corporate power influence policy debates in America:   Vice President Dick Cheney’s secret energy task force included major campaign contributors from Enron, ExxonMobil, and other energy companies. They used their access and influence to develop an energy policy that was advantageous to their industry and profoundly damaging to the environment and human health.   The chief lobbyists for timber, mining, and other extractive industries have been appointed to key cabinet and sub-cabinet posts charged with protecting public lands, national forests, the health of our children, and the integrity of our ecosystems. In every case, they have worked to dismantle legal protections developed during nearly 40 years of bipartisan environmental legislation.   A former lobbyist for the American Petroleum Institute with no scientific background was appointed chief of staff for the White House Council on Environmental Quality. He manipulated government reports on global warming to alter the facts, change the conclusions, and mute the warnings—solely to protect the financial interests of his former clients. But there is another force at work: a force for good, a force that connects our families, our neighbors, and our communities in a powerful way and leads to a healthy and sustainable future for us all. That force is the massive, committed corps of grassroots environmental activists, led by savvy Sierra Club leaders. The Sierra Club Foundation is proud to provide funding for these dedicated individuals who work in concert—locally and together as a national force—to protect and improve our world. In this report, we share examples of how this grassroots power is deployed on projects large and small. We look at how groups of activists from around the country are calling on their elected officials to improve energy efficiency through local policies. And we see these officials embracing and enhancing the message brought to them by the Sierra Club. We once again report on our Building Environmental Community program, to chart our progress on this decade-long initiative to revitalize activism on environmental issues. Through this work we are inspiring people from all segments of society to participate in building communities that reflect sustainable environmental values. We are creating new activists one conversation at a time—and it is working because the messages are compelling and relevant to people’s lives. The real story of our grassroots power is buried in the many text-intensive pages in the Grants section of this report, which starts on page 28. Browse through this section and reflect on the hundreds of projects and thousands of people empowered by these grants. This is how we change the world: through the courage and dedication of individuals, from passionate life-long activists, to moms who have children with asthma, to neighbors who worry about sewage in their water, to grandfathers who see the world they treasure being taken from their grandchildren a piece at a time. No amount of money can match the passion of these people. As the Rev. Dr. Martin Luther King, Jr., said upon accepting the Nobel Peace Prize in 1964: “I believe that unarmed truth and unconditional love will have the final word in reality. That is why right, temporarily defeated, is stronger than evil triumphant.” Thank you for helping The Sierra Club Foundation and the Sierra Club stay strong in 2005.</t>
  </si>
  <si>
    <t xml:space="preserve">Look at the alarming evidence of how money and corporate power influence policy debates in America:   Vice President Dick Cheney’s secret energy task force included major campaign contributors from Enron, ExxonMobil, and other energy companies. They used their access and influence to develop an energy policy that was advantageous to their industry and profoundly damaging to the environment and human health.   The chief lobbyists for timber, mining, and other extractive industries have been appointed to key cabinet and sub-cabinet posts charged with protecting public lands, national forests, the health of our children, and the integrity of our ecosystems. In every case, they have worked to dismantle legal protections developed during nearly 40 years of bipartisan environmental legislation.   A former lobbyist for the American Petroleum Institute with no scientific background was appointed chief of staff for the White House Council on Environmental Quality. He manipulated government reports on global warming to alter the facts, change the conclusions, and mute the warnings—solely to protect the financial interests of his former clients. But there is another force at work: a force for good, a force that connects our families, our neighbors, and our communities in a powerful way and leads to a healthy and sustainable future for us all. That force is the massive, committed corps of grassroots environmental activists, led by savvy Sierra Club leaders. The Sierra Club Foundation is proud to provide funding for these dedicated individuals who work in concert—locally and together as a national force—to protect and improve our world. In this report, we share examples of how this grassroots power is deployed on projects large and small. We look at how groups of activists from around the country are calling on their elected officials to improve energy efficiency through local policies. And we see these officials embracing and enhancing the message brought to them by the Sierra Club. We once again report on our Building Environmental Community program, to chart our progress on this decade-long initiative to revitalize activism on environmental issues. Through this work we are inspiring people from all segments of society to participate in building communities that reflect sustainable environmental values. We are creating new activists one conversation at a time—and it is working because the messages are compelling and relevant to people’s lives. The real story of our grassroots power is buried in the many text-intensive pages in the Grants section of this report, which starts on page 28. Browse through this section and reflect on the hundreds of projects and thousands of people empowered by these grants. This is how we change the world: through the courage and dedication of individuals, from passionate life-long activists, to moms who have children with asthma, to neighbors who worry about sewage in their water, to grandfathers who see the world they treasure being taken from their grandchildren a piece at a time. No amount of money can match the passion of these people. As the Rev. Dr. Martin Luther King, Jr., said upon accepting the Nobel Peace Prize in 1964: “I believe that unarmed truth and unconditional love will have the final word in reality. That is why right, temporarily defeated, is stronger than evil triumphant.” Thank you for helping The Sierra Club Foundation and the Sierra Club stay strong in 2005. </t>
  </si>
  <si>
    <t>Executive Director’s Report</t>
  </si>
  <si>
    <t>Global warming went mainstream in 2005. It was the hottest year on record. As we saw the temperature of the ocean increase, more tropical storms became hurricanes and the hurricanes were more intense, resulting in an overwhelming loss of life and property. It was the year that people read in Time magazine about polar bears drowning for lack of ice. Fewer and fewer Americans found any comfort in the assurances of energy industry-funded scientists or politicians that global warming is a myth. The consensus regarding climate change in published, peer-reviewed studies is complete. Global warming is a worldwide crisis the consequences of which are well under way. The consequences get more serious and damaging as our leaders continue to ignore reality in deference to those who profit from the carbon economy. Throughout 2005, Sierra Club leaders conducted an organizational assessment to determine which issues should be the organization’s highest priorities. This process culminated with a summit in San Francisco in September. An overwhelming majority of Club activists selected “global warming and energy” as the issue of most importance. The Sierra Club Foundation fully supports and endorses this initiative to secure a new energy future. We will work to educate the public about smart energy solutions that will slow the rate of climate change and provide economic opportunity for innovative technologies. If we devote resources to develop new technologies and refine existing ones, and commit to conservation, we can transform our world by slowing the rate at which we are heating our planet. For instance, existing wind and solar technologies can reduce our use of outdated, dirty, mercury-spewing, coal-fired power plants to generate electricity. It takes political and economic will to make this happen. Those in our society who are deeply invested in the use of fossil fuels have a strong financial incentive to resist these changes. Their influence permeates the White House and the halls of Congress. We will work around those levels of government by creating a groundswell of demand for change at the state and local level. The Sierra Club’s Cool Cities program (page 6) is an example of how we can do this, community by community, mayor by mayor. Effecting change at a still more local level is the Building Environmental Community program (page 11), our decade-long campaign to educate and organize Americans neighborhood by neighborhood. However, the Sierra Club is not and will never be a single-issue organization, and The Foundation will continue to fund work on a diversity of projects. We will continue to devote our resources to other important endeavors, such as fighting polluters in our communities, saving wild forests, and ensuring clean, safe water for our children and families. We will join with coalition partners to work on environmental justice, habitat protection, international environmental human rights, and other vital issues. We thank you, our donors and our activists, for what we have accomplished in the past year. We will reach more people and achieve greater success in the coming year through your generosity and hard work.</t>
  </si>
  <si>
    <t>Environmental Law</t>
  </si>
  <si>
    <t>More than a hundred years ago, Sierra Club founder John Muir worked to protect the magnificent giant sequoia trees in the Sierra Nevada mountain range. The Sierra Club Environmental Law Program continues that effort as it fights repeated Bush administration attempts to log trees in Giant Sequoia National Monument. With funding from The Sierra Club Foundation, the Law Program successfully held off two timber sales in the monument in 2005. The “Ice Project” sale was halted after federal Judge Charles Breyer criticized the U.S. Forest Service for a “lack of thoroughness,” and said the agency “ignored extensive scientific research on the impacts of commercial logging in the region.” Earlier in the year, Breyer ruled that the “Saddle Project” was illegal because it relied on outdated and incomplete data. The timber industry and Forest Service had argued that the logging was urgently needed for fire prevention, but the judge noted in his decision that the agency “waited five years to execute this contract because of unfavorable timber prices.” Both timber sales that were stopped would have posed a dire threat to the rare wildlife inhabiting the monument, notably the imperiled Pacific fisher. “The Forest Service has shown that it will not safeguard the giant sequoia despite its status as one of the world’s natural wonders,” said Pat Gallagher, director of the Law Program. These legal victories are part of a larger strategy to halt the Giant Sequoia National Monument Management Plan that would permit extensive logging. Every day, in every state, an environmental version of the David and Goliath story is playing out. Low-income residents of Mississippi are taking on an irresponsible chemical company, ranchers in New Mexico are going up against oil and gas companies, and community gardeners in New York are fighting developers. Sierra Club Productions tells seven such stories in its groundbreaking “Sierra Club Chronicles” television series, developed in 2005 with major funding from The Ford Foundation and a grant from The Sierra Club Foundation. The half hour episodes will premiere on Link TV each month from January to July, 2006. Robert Greenwald’s Brave New Films in association with Sierra Club Productions produced the series, and the host is actress/activist Daryl Hannah. “These stories are about people united in a common cause—the fight to protect their families, communities, livelihoods, and the land they love from pollution, corporate greed, and short-sighted government policies,” said Adrienne Bramhall, director of programming and production for Sierra Club Productions. “These are stories that teach us lessons, and inspire us to take action.” The production division developed a plan to launch a massive house-party organizing effort for each episode and pursued commercial broadcast and educational distribution to bring the greatest and broadest audience possible to the series and companion website.</t>
  </si>
  <si>
    <t>Fighting the Coal Rush &amp; Exxpose Exxon</t>
  </si>
  <si>
    <t xml:space="preserve">The Sierra Club Environmental Law Program has been doing its share of work to fight global warming by thwarting proposed coal-fired power plants. As of January 2006, there were 135 applications for new power plants in more than 40 states around the country. The Goddard Space and Atmospheric Center estimates that if 70 of them are built, the global warming pollution they generate will wipe out roughly half of what the rest of the world is expected to accomplish with greenhouse-gas reductions under the Kyoto global warming treaty. With funding from The Sierra Club Foundation, the Environmental Law Program has responded to this threat by opposing new coal-fired power plants in 12 states. For example, the Sierra Club and its allies convinced the U.S. Environmental Protection Agency to reject a permit-to-pollute for the Prairie State Generating Plant proposed by corporate giant Peabody Coal in Marissa, Illinois. The groups oppose the plant because it lacks modern pollution controls and is less than two miles from the edge of the Greater St. Louis metropolitan area, which already violates federal air pollution standards. In a testament to the effectiveness of the Club’s work, a Kentucky energy company has announced that, to avoid the environmental controversy that engulfed the Marissa plant, it will use significantly cleaner technology at its proposed plant in Henderson County. The Law Program also successfully challenged Peabody Coal’s proposed Thoroughbred coal-fired power plant in Kentucky. In this case, the Sierra Club convinced an administrative judge to reject Peabody’s permit-to-pollute because it failed to include available, less-polluting technology. Additional campaigns rage on in Missouri, Utah, Nevada, Wisconsin, Colorado, Wyoming, Minnesota, Florida, Texas, and Virginia. On March 24, 1989, the oil tanker Exxon Valdez, carrying more than 50 million gallons of North Slope crude oil, ran aground and ruptured in Alaska’s Prince William Sound, spilling 11 million gallons of oil. In 1994, a jury determined that Exxon should pay $4.5 billion in damages and fines to the thousands of residents whose livelihoods were destroyed by the incident, but they still have not been paid. Meanwhile, Exxon has become the world’s most profitable company. With funding from The Sierra Club Foundation, the Sierra Club partnered with other environmental organizations and launched “Exxpose Exxon,” a campaign to educate Americans about how the company refuses to invest in developing cleaner, safer energy solutions or to pay the money it owes to those hurt by spill. The campaign continued into 2006, and by March some 400,000 people had signed an online petition urging Exxon to “stop this disgraceful stalling and pay the people of Prince William Sound the money you owe them.” For more information on the Sierra Club’s Energy program, see www.sierraclub.org/energy/ </t>
  </si>
  <si>
    <t>Hair Test Exposes Mercury Contamination &amp; Face To Face with Commuters</t>
  </si>
  <si>
    <t xml:space="preserve">Now here’s an unusual partnership: the Sierra Club and beauty salons in Pennsylvania. That bit of organizing took place when BEC activists recruited people—mainly women of childbearing age—to have samples of their hair snipped and sent to a lab to be tested for mercury levels. It’s part of the nation’s largest mercury hair sampling project, which is being conducted by the Environmental Quality Institute. In Philadelphia, 45 women participated in events at 19 West Beauty Salon and Art+Science Salon, and in Pittsburgh nearly 40 people participated at Safi’s Salon. Mercury contamination is a particular concern for women of childbearing years (16 to 49 years old) because mercury exposure in the womb can cause neurological damage and other health problems in children. Interim results of the study show mercury levels exceeding the U.S. Environmental Protection Agency’s recommended limit in one in five women of childbearing age tested. People ingest mercury by eating fish, which are contaminated when rain falls through air tainted with mercury from coal-fired power plants. “We’re working to pass Pennsylvania-specific mercury regulations that are stronger than federal rules for regulating mercury,” said Philadelphia BEC organizer Annie Leary. “Hair testing is a good way to highlight how mercury gets into women’s bodies, what the risks are, and most importantly, what we can do about it. We were able to raise awareness and gave people the chance to take action at the same time.” BEC organizer Chris Carney says right up front that Washington, D.C.’s Metro system has been gaining popularity and ridership, and that means fewer polluting cars on the road. “But if we fail to fully fund this world-class system, it’ll soon be unable to handle additional riders, forcing people back to their cars and worsening air quality,” he said. With support from The Sierra Club Foundation in 2005, activists pushed state and local entities to provide dedicated funding for the system. A “Riders Day of Action” was held in June, and volunteers talked one-on-one with Metrorail riders at 19 stations in Maryland, Virginia, and Washington, D.C. They distributed flyers and asked riders to call state and local public officials and urge them to make Metro funding their top transportation priority. They also led a successful campaign to make Metro more accountable to its riders. As a result of the Sierra Club’s prodding, Metro now allows public comments at board meetings, posts planning documents online, and created a new Rider’s Advisory Council. One of the Club’s transportation leaders was appointed to the new council. </t>
  </si>
  <si>
    <t xml:space="preserve">“Building grassroots power for the long haul” is the goal of a decade-long program launched in 2003 by the Sierra Club with funding from The Sierra Club Foundation. The Building Environmental Community campaign places Sierra Club organizers in local communities and, through neighbor-to-neighbor outreach, they create a deeper engagement in environmental issues. Organizers in each of the 40 locations in 2005 promoted visionary solutions, established relationships in the community, and took the lead in defining local environmental concerns and solutions. “We’re daring Americans to raise their sights, to refuse to settle for less than protected lands and clean air, water, and energy, and also to reject reckless administrative policies that put our communities at risk,” said the Sierra Club’s Deputy Field Director Bill Arthur. “This year we hit a solid stride.” The act of building community took many shapes. Some held neighborhood walks and activist nights, and organized phone banks and postcard drives. Others sponsored footraces, rallies, picnics, and bicycle tours—even a three-day kayak excursion to deliver postcards to a governor. All organizing sites worked hard to build one-on- one relationships at the neighborhood level. “Staff and volunteers appreciate the flexibility to plan smaller events that allow for individual contact and provide a real opportunity to learn more about each other and nurture volunteer development,” said Arthur. “Sometimes that means hopping in a kayak or sharing a beer and some music.” The following is a sampling of just a few of the events organized in 2005: </t>
  </si>
  <si>
    <t>mission statement</t>
  </si>
  <si>
    <t>The Sierra Club Foundation was established in 1960 to receive, administer, and disburse funds donated for tax-exempt, charitable, scientific, literary, and educational purposes. The mission of The Foundation is to advance the preservation and protection of the natural environment by empowering the citizenry, especially democratically based grassroots organizations, with charitable resources to further the cause of envi- ronmental protection. The Foundation fulfills its mission through grantmaking and by acting as fiscal sponsor for charitable projects of other non-profit organiza- tions, ad hoc citizen groups, and individuals. The Sierra Club is the vehicle through which The Foundation generally fulfills its charitable mission. The Foundation is classified by the Internal Revenue Service as exempt from taxes under Section 501(c)(3) of the Internal Revenue Code. Since The Foundation receives broad- based financial support, it meets the qualifica- tion of a public charity and is not classified as a “private foundation” under the Internal Revenue Code. Donations to The Foundation are deductible to the maximum extent allowable by law under Section 170(b)(1)(A)(vi) of the Code. Bequests and gifts are deductible for tax purposes under Sections 2055, 2106, and 2522 of the Code. The Foundation has elected the status of a lobbying charity under IRS Section 501(h), thereby enabling it to support legislative programs on a limited basis.</t>
  </si>
  <si>
    <t xml:space="preserve">The Sierra Club Foundation was established in 1960 to receive, administer, and disburse funds donated for tax-exempt, charitable, scientific, literary, and educational purposes. The mission of The Foundation is to advance the preservation and protection of the natural environment by empowering the citizenry, especially democratically based grassroots organizations, with charitable resources to further the cause of environmental protection. The Foundation fulfills its mission through grantmaking and by acting as fiscal sponsor for charitable projects of other non-profit organizations, ad hoc citizen groups, and individuals. The Sierra Club is the vehicle through which The Foundation generally fulfills its charitable mission. The Foundation is classified by the Internal Revenue Service as exempt from taxes under Section 501(c)(3) of the Internal Revenue Code. Since The Foundation receives broad based financial support, it meets the qualification of a public charity and is not classified as a “private foundation” under the Internal Revenue Code. Donations to The Foundation are deductible to the maximum extent allowable by law under Section 170(b)(1)(A)(vi) of the Code. Bequests and gifts are deductible for tax purposes under Sections 2055, 2106, and 2522 of the Code. The Foundation has elected the status of a lobbying charity under IRS Section 501(h), thereby enabling it to support legislative programs on a limited basis. </t>
  </si>
  <si>
    <t>2004 annual report</t>
  </si>
  <si>
    <t>environmental law</t>
  </si>
  <si>
    <t>environmental law In 2004, the Sierra Club worked to connect the dots between Bush Administration policies crafted in Washington, D.C., and the effects they have on the ground, in communities at the local level. The Sierra Club Environmental Law Program excelled at this effort, whether it was protecting rural residents in Kentucky from animal-factory pollution or halting a Sierra Nevada timber sale that would have increased the risk of a catastrophic wildfire. Support from The Sierra Club Foundation enabled the Environmental Law Program to bring strategic litigation, the result of which is now serving to protect real people in real communities from very real harm. Meanwhile, there were positive developments in the Sierra Club’s most high-profile lawsuit, the case against Vice President Dick Cheney for the secrecy surrounding his Energy Task Force. “It was a blockbuster year that gave people hope at a time that has been so bleak for the environment,” said Pat Gallagher, director of the Law Program. “Our work has focused a spotlight on the regressive policies coming out of Washington, and the momentum we built in 2004 propelled us into 2005 with an even more ambitious agenda.” The following are a few highlights from the year. Cheney case forges ahead The Law Program continues to pursue its case against Vice President Cheney and the secret Energy Task Force he assembled in 2001 to develop an energy policy. As the case has moved through the court system, it has enjoyed media attention, whether as the subject of late-night talk show monologues or the Doonesbury comic strip. In April 2004, the case was heard by the Supreme Court, which rejected the Bush Administration’s efforts to keep out the public and throw out the case. The court also refused to endorse the administration’s legal arguments that the vice president has no obligation to produce information relating to the secret meetings. On January 27, 2005, the Court of Appeals for the district of Columbia heard arguments on how the case should proceed in the wake of the Supreme Court’s opinion. “The good news is that the Supreme Court rejected the Bush Administration’s extremist arguments and moved the case forward,” said Gallagher. “The bad news is that the public Environmental Law 7 will remain in the dark until the case is settled, and the administration will continue to promote a polluting energy policy that will harm Americans’ health and safety and the places they treasure.” Tyson held accountable In recent years, the Law Program has become a national leader in challenging massive industrial-scale hog and chicken factories and the policies that allow them to harm the health of rural residents. In 2004, the program successfully prosecuted cases in the Midwest, Kentucky, Oklahoma, and Northern California. The Kentucky victory involved Tyson Foods, the world’s largest meat producer and the driving force behind the industrialization of agriculture in the state. Despite its control of production facilities, Tyson refused to take responsibility for the pollution from its facilities, instead passing the burden on to “contract growers.” Mary B. “Bernadine” Edwards, whose family home on 37 acres in McClean County is within three miles of 82 chicken houses, says, “There is the horrible smell, the flies are everywhere, and the mice get in my walls. They spray (manure) as thick as they can get it on fields in front of my house.” Yet Tyson refused to accept responsibility. As a result of a Sierra Club lawsuit, a federal judge ruled in 2003 that Tyson is indeed responsible for pollution from its factory farms. Then, in 2004, the Law Program cemented the victory with a final settlement that forces the company to spend $500,000 on a project to measure and reduce the pollution coming from its farms. It must also pay $50,000 to plant trees around a particular set of factory farms, and pay a confidential amount of money to victims – like Bernadine Edwards. Judge nixes logging plan Oh, the irony of a case decided in favor of the Sierra Club in August 2004. The Bush Administration had proposed to log 450 acres in Duncan Canyon, home to one of the largest contiguous groves of old-growth forest on the Tahoe National Forest in California. The area was charred by the 17,000-acre Star Fire in 2001. The agency justified its logging plan under the guise of fire protection. A federal judge, appointed by President Bush, halted the project, stating that despite the Forest Service claim that the purpose of the operation was to prevent fires, the proposed 8 logging would actually increase the risk of catastrophic wildfire. His concern was about some 85 tons of highly combustible slash debris that would be left on the forest floor. The judge noted that the Forest Service’s own studies show that this would create an ‘extreme fire hazard’ as well as extreme resistance to control once a fire actually starts,” and that “such an increased risk is clearly not in the public interest.” “The Red Star case fit a broader pattern of Bush Administration officials exploiting legitimate concerns about wildfires to give timber companies greater access to roadless and old growth areas,” said Sierra Club attorney Aaron Isherwood. “It’s unconscionable that the administration is putting communities at risk while claiming to help them.” Cases tag global warming An unprecedented ruling by the Bush Administration in the summer of 2004–that the agency does not have the authority to regulate global-warming pollution under the Clean Air Act– drew a lawsuit from environmental groups, a dozen states, and several cities. Sierra Club lawyers play a lead counsel role in the action, which challenges the Bush Administration’s continuing refusal to address global warming. At press time, the case was fully briefed and was heard by the D.C. Circuit in April 2005; a decision is pending. The Sierra Club also is poised to take on the automobile industry. In early December 2004, the industry filed two lawsuits to overturn California’s progressive new laws – the “Pavley” regulations – that require auto manufacturers to build vehicles with reduced greenhouse gas emissions. The Law Program will be intervening in these lawsuits to help defend these rules and push the auto industry toward a cleaner, safer future. Wanted: Fair federal judges “Never before have the courts and federal judges played such an important role in protecting our communities and preserving our nation’s wild legacy,” says Law Program Director Pat Gallagher. “And because federal judges are appointed for life, today’s nominees could end up weakening environmental protections for decades to come.” That’s why the Law Programs “Judicial Nominations Project” was established – to educate the public about the long-term importance of federal judges who will respect and enforce the laws that protect the country’s air, water, and natural resources. Over the past year, the program—which does not involve direct lobbying, but rather is a charitable operation of the Law Program—has made strides in spreading the message about the need to have a truly fair and balanced court system.</t>
  </si>
  <si>
    <t>If scientists determined that an asteroid was heading for the earth and would crash down in Storm Lake, Iowa, the people of Storm Lake might reasonably be concerned. They might ask our leaders in the Bush Administration if there was anything that could be done. The president might be expected to consult with his top advisors, NASA, FEMA, the Department of Agriculture, and leading scientists. If he then told the people of Storm Lake, “I’m sorry, but the meteor is going to wipe out Storm Lake and all of Buena Vista County and the best we can do is evacuate you; we don’t have the know-how to stop a meteor,” the people of Storm Lake would be sad and frightened, but they would probably think the president had given it his best effort. If the president came back and said, “We can’t be sure there is a meteor. Scientists differ on this issue. Further, should a meteor strike Storm Lake, there is no data that show us conclusively that the damage would be greater than to destroy a few acres of corn and soybeans,” the people of Storm Lake would not be at all satisfied with the answer. If Godzilla emerged from the Pacific Ocean and began laying waste to Los Angeles, we would expect our leaders to call out the National Guard. The president might say, “We’ll do our best, but we have no experience with prehistoric, commuter- train-destroying monsters.” We wouldn’t want to hear him say that the Department of Fish and Wildlife would undertake a year-long study to determine the real threats of gargantuan amphibians. If the people of the United States were faced with a plague of mercury pollution, the president would be in good shape. He could say, “We’re in luck. We know that this mercury is in the environment because we burn so much coal. The technology to clean up coal-fired power plants is very advanced. All we need to do is put state-of- the-art pollution controls on all of those plants and then begin working aggressively toward an energy future that greatly de-emphasizes fossil fuels. This will protect the health of our people and the security of our country. (In the meantime, don’t eat the fish because one in six women has a level of mercury in her body that poses a danger to a child they are carrying or nursing. We’ll get right on this.)” Luckily there is no meteor headed toward the heartland and Godzilla, if he exists at all, is more interested in Japan. But unfortunately, the crisis in mercury pollution is real and the president’s response has been to deny the problem, challenge the science, and propose a plan that takes less mercury out of the environment over a longer period of time than existing regulations. He has chosen to emphasize coal and fossil fuels in his plans for our energy future. All in Executive Director’s Message 5 all, this is as unsatisfying as ignoring the meteor or letting Godzilla continue his rampage. Whether we look to our nation’s leaders for rational policies on pollution, public lands, energy, or habitat protection, the answer has been the same for several years: deny the problem, stall the solutions, favor polluting industries, and put the health and safety of our communities at the absolute bottom of the priority list. America can do better. Our challenge is to show our friends, families, and the people in our communities that we know more than how to frame the problem. We know what the solutions are and we must demand those solutions from our leaders. For example, simple-to-use existing technology applied to every car and truck manufactured could dramatically reduce our need for oil. I refer here not to hybrid technology, but improvements to standard automobiles and trucks. Automakers have the solutions; they choose not to apply them. The economies of scale for wind power and solar power are improving greatly. With a visionary energy policy that encouraged development of these technologies, we could curb the catastrophic effects of global warming and the serious geopolitical consequences of our addiction to oil. As individuals and as members of families and communities, we have the will to change how we use the resources of the earth. We need to develop the capacity to bring this message to our neighbors and to our leaders. At this time in history we have leaders at the local, state, and federal level who do not collectively have the will to make the right decisions. When we work together to educate each other, sooner or later those leaders who remain willfully blind to problems and solutions will have no choice but to lead, follow, or get out of the way. The programs and activities featured in this annual report are part of the solutions we see: to educate ourselves and others, to challenge our government to enforce existing laws, and to demand that the existing solutions to our environmental problems be implemented. Thanks to our donors and activists for helping to make this happen. We accomplished a great deal in 2004 and we see the coming years as an opportunity to change the debate one person at a time.</t>
  </si>
  <si>
    <t>The public supports protecting the environment. In poll after poll, most Americans support clean air, clean water, free-flowing rivers, protection of public lands from resource exploitation, the diversity of species, and the conservation of our beautiful coasts and forests. The Bush Administration does not. Never in American history has the environment been systematically under attack on so many fronts. Most of the assault has been through administrative actions taken outside of public scrutiny and in tandem with the same polluting industries our laws are meant to regulate. Without public discussion or action by Congress, the Bush Administration reduced the enforcement of environmental laws by the Environmental Protection Agency. It stripped the protection of 235 million wilderness acres from logging and mining interests, revised scientific reports to avoid conclusions about global warming that did not fit its ideology, de-funded the cleanup of toxic waste sites, and even lied about the toxicity of New York City air in the weeks following the September 11 attacks. When the administration does pursue anti-environmental legislation in Congress, it does so under misleading banners. For example, pro-growth legislation that relaxes requirements of the Clean Air Act is mislabeled the “Clear Skies Initiative;” and legislation that promotes more logging is called “Healthy Forests.” Lavish subsidies for the oil, gas, coal, and nuclear industries are touted as supporting “clean energy.” None of this could have happened if the public had been well informed about government environmental policy and practice. In 2004, The Sierra Club Foundation re-committed itself to protecting the environment in the most fundamental way— educating the public about dangers to the environment and mobilizing key constituencies to challenge environmentally destructive government action. To this end, the Sierra Club launched its Building Environmental Community (BEC) campaign, a ten-year program to re-energize the environment’s grassroots supporters. We now have more than 15,000 BEC activists identified and, in 2005, the BEC program expanded to 40 locations nationwide. Another hands-on, grassroots program we continued to fund in 2004 is Water Sentinels. Organizers in local communities train volunteers to monitor the water quality of targeted waterways. Water Sentinels have forced industries to stop Message From the President 3 dumping their waste in waterways, stopped illegal mining operations, cleaned up tons of trash from rivers and lakes, planted 100,000 trees in riparian corridors, and much more. A cornerstone of the Bush Administration’s anti-environment strategy has been secrecy and stealth. In 2004, the Sierra Club’s Environmental Law Program brought hard-hitting lawsuits to challenge government secrecy—including the operation of Vice President Cheney’s Energy Task Force—and helped create public opposition to destructive environmental actions. Sierra Club lawsuits stopped power- plant air pollution in Georgia and the Great Lakes, protected communities from nuclear and chemical wastes, and halted construction of a freeway due to an increased risk of cancer. The Sierra Club, with 750,000 members in 65 chapters and more than 400 local groups nationwide, possesses the unique ability to motivate people and influence public policy through community activism, public education, and litigation. That’s why it continues to be the organization through which The Foundation generally fulfills its charitable mission— mobilizing opposition to destructive environmental practices. The mission of The Foundation continues to expand and last year it nearly doubled its grants from $32 million in 2003 to $60 million in 2004. We are working hard to merit your trust and protect the fragile environment from government onslaught. Thanks for helping in 2004.</t>
  </si>
  <si>
    <t>The Sierra Club Foundation was established in 1960 to receive, administer, and disburse funds donated for tax- exempt, charitable, scientific, literary, and educational purposes. The mission of The Foundation is to advance the preservation and protection of the natural environment by empowering the citizenry, especially democratically based grassroots organizations, with charitable resources to further the cause of environmental protection. The Foundation fulfills its mission through grantmaking and by acting as fiscal sponsor for charitable projects of other non-profit organizations, ad hoc citizen groups, and individuals. The Sierra Club is the vehicle through which The Foundation generally fulfills its charitable mission. The Foundation is classified by the Internal Revenue Service as exempt from taxes under Section 501(c)(3) of the Internal Revenue Code. Since The Foundation receives broad-based financial support, it meets the qualification of a public charity and is not classified as a “private foundation” under the Internal Revenue Code. Donations to The Foundation are deductible to the maximum extent allowable by law under Section 170(b)(1)(A)(vi) of the Code. Bequests and gifts are deductible for tax purposes under Sections 2055, 2106, and 2522 of the Code. The Foundation has elected the status of a lobbying charity under IRS Section 501(h), thereby enabling it to support legislative programs on a limited basis.</t>
  </si>
  <si>
    <t>High-Profile Cheney Case Is a Critical Battle</t>
  </si>
  <si>
    <t>With anti-environmental forces controlling the legislative and executive branches of government, the courts became one of the fiercest battlegrounds for advancing the Sierra Club’s priority issues in 2003. With support from The Sierra Club Foundation, significant progress was made by the Sierra Club Environmental Law Program, which now consists of ten attorneys and four program assistants based in San Francisco, Sacramento, Boulder, and Washington, D.C. “The courts have been our last resort, and at times the only effective means, to safeguard environmental values,” said Pat Gallagher, director of the Law Program. The Club’s highest-profile and most far-reaching case regards the task force that Vice President Cheney assembled to develop a Bush administration energy policy in 2001. Cheney invited leaders of the gas-and-oil and nuclear industries to the table, and excluded environmentalists and representatives of alternative energy systems. Not surprisingly, the resulting policy recommendation would expedite oil and gas development on public lands throughout the West, grant significant subsidies to the nuclear industry, and provide incentives to Big Coal. Provisions for conservation and the development of clean energy sources are scant. The Federal Advisory Committee Act, a sunshine law from the Watergate era, prevents the executive branch from formulating policy in secret meetings with industry representatives. In the spring of 2002 the Sierra Club filed suit in the 9th Circuit Court in San Francisco, Calif., asking the Bush administration to disclose the identities of corporate leaders involved with the task force, and particularly what went on in various sub-task forces where, allegedly, their influence was powerful. “Some environmental groups decided it was too risky and too political to challenge the energy task force,” said Gallagher. “We decided it was a prime opportunity to confront the Bush administration head-on. The case has since morphed into one of the most important constitutional battles in recent history. Bush and Cheney are pushing for extreme power, the ability to shut the public out of the executive branch. What’s at stake now is the fate of open government and an open country.” The case was moved to the federal court in Washington, D.C., where the conservative group Judicial Watch had also filed a challenge, and the two cases were consolidated. Judge Emmett Sullivan denied an immediate motion by Bush administration The Sierra Club lawsuit seeking information about Vice President Dick Cheney's secretive energy task force went all the way to the Supreme Court, which heard arguments in April 2004. Environmental Law Program Director Pat Gallagher uses the courts to safeguard environmental protections. But when it rains hard, Turkey Creek floods, and the problem has worsened over the years as a result of wetland development in the area.  attorneys to dismiss the cases. Then, as the first phase of the case began, the “discovery phase,” the Bush administration argued that the lawsuit was an unconstitutional intrusion on the executive branch, and that the conduct of the vice president should be 6 immune from judicial review. The court rejected the argument, ruling that the case must proceed with fact-finding. Despite Judge Sullivan’s order, the administration continued to argue that it could not be forced to turn over records of the secret meetings during the discovery phase of the case, saying there were, among others, issues of national security; attorneys refused to hand over any documents. Sullivan responded that the administration couldn’t make a blanket refusal to hand over all documents, but rather must give reasons why each particular document should not be revealed. Federal attorneys appealed to the District of Columbia Circuit. “The appellate judge lambasted them,” said Gallagher, “and said they had no law on their side, and ordered them back to Sullivan’s court.” The appeal had been denied by a panel of three judges from the appellate court, so administration attorneys appealed again, saying they wanted the court’s full panel of judges to rule on the case, or a rehearing en banc. Again the government lost its appeal. That’s when the Supreme Court, in December 2003, decided to review the case. “This could finally end the delaying tactics and draw attention to the administration’s efforts to keep the public in the dark about the influence of industry on energy policy,” said Gallagher. Meanwhile, in early 2004 it was revealed that Supreme Court Justice Antonin Scalia had recently enjoyed a hunting trip with Vice President Cheney at an exclusive club in Louisiana. The Sierra Club formally requested Scalia’s recusal from the case “to redress an appearance of impropriety and to restore the public confidence in the integrity of our nation’s highest court,” but Scalia refused to step down. Gallagher expected a decision by the Supreme Court in June 2004, after this report went to press. Several important cases from 2003 are still being litigated. Two examples: • The Sierra Club prosecuted several related suits seeking a court order that the administration must, at long last, regulate carbon dioxide and other greenhouse gases. Twelve states, more than a dozen environmental groups, and several cities have joined in a single mega-suit filed in October 2003. • The Club challenged a proposed logging operation in a wild section of the Sierra Nevada forests around Lake Tahoe. The federal judge saw through the administration’s claim that the logging would reduce the threat of forest fire and issued a temporary restraining order. The court concluded that the logging itself would actually increase the risk of catastrophic fire.</t>
  </si>
  <si>
    <t>A New Campaign: Neighbor-to-Neighbor</t>
  </si>
  <si>
    <t>A new Sierra Club Foundation campaign launched in 2003 is bringing neighbors together, re-energizing the grassroots, and building the foundation of a movement that the program’s architects hope ultimately will have the same importance as Earth Day. Leaders of the campaign, “Building Environmental Community: Neighbors Together,” explain that for the past three years, Americans have been pre-occupied with news about war and terrorism and worried about losing their jobs and keeping their families safe. Meanwhile, three decades of environmental progress have been systematically disabled, and, because of the behind-the-scenes way in which that is being accomplished, people aren’t really aware that it’s happening. “Americans have strong environmental values—we know that,” said campaign field director Bill Arthur. “With Building Environmental Community, we show people how anti-environmental leaders and their policies are harming their local communities, teach them about existing solutions to environmental problems, and then work with them to demand that decision-makers deliver those solutions.” As of April 2004, organizers had been hired in 16 sites—from Philadelphia to Atlanta to Las Vegas— and more will be added as the year goes on. Organizers in these cities are working with volunteer leaders and members to hold house parties, walk door-to-door in their neighborhoods, hold community forums and present speakers—all aimed at educating, empowering, and mobilizing. In Portland, Oregon—one of several key cities where the campaign was established—organizer Kendra Kimberauskus said, “A lot of people who are getting engaged in this Every Thursday is “Activist Night” in Portland, where volunteers—like this fun-loving bunch—gather in the Sierra Club office to make phone calls, address envelopes, create posters, and perform other tasks as needed. Organizers work with volunteer leaders and members to hold house parties, walk door-to-door, and present speakers— all aimed at educating, empowering, and mobilizing. 4 program knew we did work at the state and national level, but they didn’t feel they had a role to play locally. By bringing it back to the community, we’re giving them a way to join the movement.” She said the response has been phenomenal. For instance, the campaign’s kick-off event was a December 2003 holiday celebration featuring Sierra Club Executive Director Carl Pope as the speaker. The party was held on a rainy Thursday night in a venue about half an hour outside of Portland, yet 300 enthusiastic activists showed up. Also, organizers have established regular Thursday “Activist Nights” where folks have a standing invitation to show up and phone bank, make posters, stamp envelopes—you name it. Not only are these sessions well-attended, said Kimberauskus, they’re also lots of fun. “The result is that a true sense of community has developed for the people working with our program,” she said. “They’re going to movies together, they call me to get each other’s phone numbers... there may even be a relationship brewing.” The key to building community, said national campaign director Debbie Sease, is to get volunteers to start conversations—with neighbors over the fence, with friends on e-mail, with work associates over lunch. These personal contacts with trusted friends cut through the noise of media and work and the routine of daily life, and create a foundation with staying power. “This is a decade-long program and its real impact will come in years eight, nine, and ten, when we’ve built up powerful, volunteer-driven grassroots pressure at dozens of sites around the country,” Sease said. “I really believe that if we do it right and do it for ten years, it will have the same kind of impact as Earth Day did in 1970. It really is about rebuilding the environmental movement, and reconnecting it at the community level. “If we’re ever going to solve problems like global warming, we’re going to have to have that kind of power established in our communities.”</t>
  </si>
  <si>
    <t>The year 2003 was yet another in which many of our nation’s most powerful leaders worked hard—and behind the scenes—to systematically assault envi- ronmental protections that have been in place for decades. With the White House, Congress, and many courtrooms playing into the hands of anti-environmental interests, a new strategy is called for, a plan that helps us broaden and strengthen the founda- tion of those who share our values today as we also keep an eye on the future and the challenges it will bring. The Sierra Club and The Sierra Club Foundation have not wasted a moment. In the past several years our leaders have been designing a game plan that will strengthen and prepare us. And that plan is ambitious. As Debbie Sease, the national director of our new Building Environmental Community (BEC) campaign says in the story on page 4, “It really is about rebuilding the environmental movement.” In this report you will read about three approaches to accomplish this critical objective. As mentioned above, one is the ex- citing new BEC campaign headed by Sease, a project based on a decade-long vision for environmental protection. Building on what we have accomplished over the past nine years with our Environmental Public Education Campaign, we will fund work on local issues in sites all over the United States. BEC is designed to educate, empower, and mobilize, to show people at the community level that there is a better way to solve the environ- mental problems in their backyards, and then to encourage them to demand that those solutions be deliv- ered by decision-makers. BEC began modestly in 2003, but I hope to report on substantial activity and results in the 2004 program. Another approach is to build bridges and emphasize working side-by-side with non-traditional allies. The Sierra Club Foundation has for years funded the work of coalitions that bring us together with the faith community, Hispanic organizations, hunters and anglers, African American neighbor- hood groups, and others. This mission is now a higher priority than ever; hence the creation of the Sierra Club’s Environmental Partnerships program. Director Melanie Griffin explains on page 7 that the partnerships are no longer just a good idea—they’re vital to our success. Finally, this report looks at the Sierra Club’s Environmental Law Program, which proved in 2003 that it is unafraid to challenge anti-environmental forces in court. In June of 2004, the Supreme Court will rule on the Sierra Club’s lawsuit that would require the Bush administration to disclose the participants in and activities of Vice President Dick Cheney’s energy task force. Pat Gallagher, Law Program director, said some other environmen- tal organizations were reluctant to take on this issue, deeming it “too risky” a political move. Gallagher saw it as an opportunity to “confront the administration head-on.” None of this work would be possible without the resources our donors so generously provide. These resources are multiplied many times by the most superb grassroots activists ever to work on behalf of any cause, the members of the Sierra Club, their friends, and their neighbors, who care enough to donate their time and their passion. We thank all of you.</t>
  </si>
  <si>
    <t>I love rivers. They teach me lessons and serve as metaphors for my life experiences. They bring me hope and encouragement. I want to share with you a story about one of the mightiest rivers I know. Its headwaters began more than a century ago in California within the heart of a man from Scotland who gathered together other important and influential people to chart a new course for our country’s natural resources. Through writings, communications, education, and one-on-one cooperation, the river began to grow and etch its way into the history of the environmental restoration of a nation. As it flowed, new tributaries joined: presidents, legislators, policy- makers, hikers, mountaineers, and thousands who loved and enjoyed the natural beauty of the continent. The river, now known to one and all as the Sierra Club, made its way through the twists and turns of a quickly changing nation; there were even rapids, waterfalls and, of course, a few dams. But this river with its strength of mission kept on, flowing onward into a new millennium. The challenges facing conservationists in general and the Sierra Club in particular are greater now than ever. With the weakening of water and air laws, the continuing sprawling development of our communities, losses of critical habitat, threats to our parks, and an ever-increasing national debt, our river must flow stronger, deeper, and wider. The following pages describe where we are today and how new and expanded programs have been created to support the mission of The Sierra Club Foundation. You’ll note that several of these programs are designed to increase our base of volunteer support and revitalize civic participation in our local communities. All of us can take great pride in the accomplishments of these programs. Some of them are new, and many are based on partnerships, since no single organization can do it all. You’ll notice the theme “We can do better” woven into projects at the national and local levels—and it’s true, we can do better at making environmentally sound decisions and taking actions that will protect and improve the natural and built environments that surround us. We can and must give a cleaner and healthier future to those who come after us. This past year has been another difficult one as each day seems to bring another plan to diminish the environmental stewardship we’ve worked toward for 112 years. The grants program of The Foundation is more diverse because there are more threats and greater need for legal activities and public education. Our work is never done and we will always have a critical need for energetic and creative volunteers and for the dedication and participation of our longtime and new donors. The river is still flowing strong and true. I hope that you find the journey and the work along the way as rewarding as I have. Come on in, the water’s great.</t>
  </si>
  <si>
    <t>Finding Common Ground with Labor</t>
  </si>
  <si>
    <t>The way Kelly Hansen sees it, environmentalists and steelworkers share common ground on issues of critical importance and disagree only on matters of much less consequence. But that’s not the way he always looked at it. “I thought the environment was important, but that my job was more important, and that it was an either/or deal,” he said. It wasn’t until Hansen attended a conference in Colorado in 2003 that he changed his thinking, and now he’s actively encouraging other labor leaders to see it his way. This story actually starts with Ross Vincent, a longtime Sierra Club volunteer who in February 2003 attended a United Steelworkers of America training session on “Jobs and Global Warming” for its local leaders in the Midwest. The union made 10 spaces available for Sierra Club members. “It was very impressive,” said Vincent. “I decided to go home to Colorado and organize a training on the topic.” Working with union representatives, Vincent used funding and guidance from the Environmental Partnerships program to present a workshop in Colorado Springs that drew 30 participants—half union, half environmentalist. Hansen, a former machinist who now works as a coordinator for United Steelworkers of America in Utah, was among them. “I found that we agree that we have to have jobs—and good-paying jobs— that are friendly to the environment and workers’ health and safety,” he said. “We have the technology and the ability to make our industries far cleaner than they are, but corporations don’t want to sacrifice one nickel of profit to do it. They want to reduce standards and increase profits at the expense of workers and the environment.” Hansen was so inspired by the training that he later teamed up with Mark Clemens, the Sierra Club’s Utah Chapter director, to present a similar training in their own state. And they’ve already found a way to work effectively together on a local issue. When Kennecott Utah Copper Corp. and the Jordan Valley Water Conservancy District devised a plan to dump contaminants into the Jordan River using the district’s permit, the Sierra Club and steelworkers joined forces with duck-hunting clubs and local homeowners to stop the plan. “Standing united gave us all credibility,” said Hansen. “If it was just the steelworkers, the company would have said it was sour grapes over a labor dispute. If it was just the Sierra Club, people would have thought they just oppose everything. And the group of local residents was just a very small group. Coming together helped us get attention, and we changed the outcome.” The plan was dropped, though the company and district are still looking at ways to dump the contaminants. Vincent in Colorado believes the groups will still win the battle. “In my experience, partnerships have meant the difference between winning and losing,” he said. “The days when the Sierra Club could win battles alone are long gone.”</t>
  </si>
  <si>
    <t>Getting to Know You: Alliances Play a Strategic Role</t>
  </si>
  <si>
    <t>It does not raise eyebrows when the Sierra Club collaborates with other environmental groups to work on gaining stronger protections for our air, land, and water. We are natural allies— the Audubon Society, Natural Resources Defense Council, Wilderness Society, and others. But how about when the Sierra Club teams up with steelworkers? Or Latino groups? Or church communities? Is it possible that these groups share our values, and, if so, what effect do they have on our influence with decision-makers? Can they help us get the job done? “The question these days is whether we can get the job done without them,” said Melanie Griffin, director of the Sierra Club’s Environmental Partnerships program, which was launched in 2002 and continued to receive support from The Sierra Club Foundation in 2003 and 2004. “When we work with non-traditional allies, we gain a vast array of tools and a diverse base of support that makes us more powerful and gives us a greater chance of success.” Banding together with unusual bedfellows is not new to the Sierra Club. The Club has worked with surfers to help protect the California coast, with Trout Unlimited to protect roadless areas in National Forests, and with Native American tribes in the Southwest to protect the Zuni Salt Lake. And it’s not as if these groups are strangers to Sierra Club members. Surveys show that 44 percent of the Club’s members say they attend religious services at least on a monthly basis, and 27 percent say they attend at least weekly. Nearly 20 percent of the Club’s members have hunting and/or fishing licenses, and the same percentage are union households. Melanie Griffin, Environmental Partnerships program director, dons a mosquito net while doing fieldwork in the Arctic National Wildlife Refuge. “But we’ve always worked with these constituencies on an ad hoc basis, campaign by campaign,” said Griffin, “and once the issue was over, the partnership was gone. What’s key is that now we’re looking at these relationships more strategically and are more thoughtful in finding common ground with new allies. And we’re doing it with long-term goals in mind.” In 2003, organizers in the Sierra Club’s Environmental Partnerships program formed relationships with labor union representatives at every level, from executive directors and presidents to local activists. They convinced many hunter-and- angler groups that the Sierra Club is serious about working together in areas of mutual concern and, as a result, have begun to establish long-lasting trust and alliances. They developed a good base of background information on various church denominations and made important contacts in a number of states and at the national level with leaders in faith communities. And they deepened and expanded upon the Sierra Club’s relationships with the Latino and African American communities. Person-to-person contacts are critical to this work. The following stories will introduce you to the partners who are making it possible.</t>
  </si>
  <si>
    <t>Farmers Are Friends in Delta Debacle</t>
  </si>
  <si>
    <t>Sally Woodard has always lived in the Mississippi Delta. “I was born, reared, will die, and will decay here,” she says. She and Joe, her husband of 34 years, own land that borders the Big Sunflower River. They used to do the farming themselves, but they now hire a crew to plant and harvest the soybeans and cotton that grow so well there. The Woodards and other landowners in the Delta are working with the Sierra Club to fight two massive federal Army Corps of Engineers projects that threaten private land and public health. And, if approved, the scheme would result in the filling of 200,000 acres of wetlands that provide natural flood control as well as food and shelter for thousands of migratory birds. The proposal includes a $62.5 million plan to dredge 104 miles of the Big Sunflower River, and a $191 million Yazoo Backwater Pumps project to facilitate the draining of low-lying croplands after flooding. The latter would be the world’s largest hydraulic pumping plant. There’s no shortage of concerns about the expensive and complicated plan, according to Honey Ussery, the Sierra Club’s conservation organizer in the region. First, the Army Corps hasn’t proved that the dredging and pump projects are necessary. It appears the work will benefit a select few while costing taxpayers millions, when statistics show that in the past 24 years only $1.6 million has been paid out for flood damage claims. The U.S. Fish and Wildlife Service opposes the proposal because it will drain wetlands and reverse the progress the agency has made in getting private landowners to voluntarily restore forest wetlands. Sally Woodard remembers when the Big Sunflower was dredged in the ‘60s; some of her family’s land ended up in the river due to erosion and undercuts. She worries that will happen again, and that the work will stir up sediments full of DDT and toxicene. She knows a man who has a place right on the river. “If they dredge behind him, he’ll have sludge full of DDT in his front yard, and if that area continues to erode like it has over the past 30 or 40 years, he’d better buy a houseboat because his house site is going to be in the river.” Sally and Joe have worked with the Sierra Club to write letters to agency decision-makers. They’ve attended press conferences and testified at public hearings. “This is the first cause we’ve been involved in,” she said. “We don’t go out and dump chemicals in the ditch or anything, but we’re not out trying to protect the bald eagle, either.” Ussery said folks like the Woodards will make the difference. “Organizations can get up and shout out the facts,” said Ussery, “but seeing the faces of the people who live on the land makes it easier for people to understand what’s really going on.”</t>
  </si>
  <si>
    <t>Courts Are Key in Gaining Protections</t>
  </si>
  <si>
    <t xml:space="preserve">Groups work with the Sierra Club at “the perfect intersection of fundamental civil rights and environmental concerns.” The battle to protect America’s air, land, and water often ends up in the courtroom. Judges in the lower courts make key rulings on challenges to rules and regulations overseen by the Environmental Protection Agency, the Department of Interior, and other agencies. Yet most people don’t know much about the system or fully appreciate the importance of these courts. The Sierra Club is working to educate the public about the vital role courts play in environmental protection, and that work has resulted in partnerships with the country’s leading civil rights organization and other groups not normally engaged by the Club. Wade Henderson, executive director of the Leadership Conference on Civil Rights based in Washington, D.C., tells the story of how, in early 2001, residents of an impoverished African American community in Camden, N.J., sued the state for issuing a permit for a cement plant in their neighborhood, alleging racial discrimination in the siting of the plant. They argued that Title VI of the Civil Rights Act of 1964 gives individuals the standing to sue the state in such cases. A lower court suspended the permit, but the Supreme Court eventually ruled that private parties can’t sue states to prevent such discrimination; only the federal government can do that. “This is the perfect intersection of fundamental civil rights and environmental concerns,” said Henderson. “We share with the Sierra Club an understanding of the importance of the role of courts in protecting constitutional guarantees, and we need judges who are fair and know how to interpret the law.” That’s why people like Glen Hooks, a judicial organizer for the Sierra Club in Arkansas, meets with school groups, civic organizations, and others to explain why they should care about the courts. He has also worked on the issue with Planned Parenthood, the NAACP, People for the American Way, and the AFL-CIO. “This is a state where farming is big and hunting is big, but the environment is not,” said Hooks. “Coalition work helps us associate with groups more well-known in Arkansas, and helps us build contacts and gain respectability with people.” Another benefit, Hooks said, is that he can now call on his newfound partners. “I feel comfortable asking them to come to our Earth Day event,” he said, “and on the other end, Planned Parenthood held a workshop on grassroots organizing that they felt comfortable inviting us to.” Henderson, who works with the Sierra Club at the national level, said the Club is a desirable partner because of its “extraordinary reach and influence through one of the most sophisticated member structures and media teams around, along with the willingness to employ its resources in a strategic way.” “Any coalition that includes the Sierra Club is inherently stronger,” he said. </t>
  </si>
  <si>
    <t>New Bonds with the Latino Community</t>
  </si>
  <si>
    <t>The Environmental Partnerships program in 2003 launched a series of roundtables between leaders of the Sierra Club and Latino organizations in Arizona, Nevada, and Florida. The roundtables help local groups and chapters diversify their partnerships and coalitions. Facilitating these sessions was Maria Echaveste, the former deputy chief of staff for President Clinton, who also organized Clinton’s campaign outreach to Latino communities during his bid for office. She built an important bridge at each roundtable event with her connection to the Latino community and her understanding of the environment through her work with the Sierra Club. “We want the roundtable interaction to be an organic process that is respectful of the work they’re doing,” said Echaveste. “We look for ways to help them, rather than tell them how to help us.” Keith Bagwell, a Sierra Club leader who organized the roundtable in Tucson, Ariz., brought in staffers for a local congressman, Latino members of the Tucson City Council and Pima County Board of Supervisors, and members of the Latino activist groups Ranchos Sulanos and Dereches Humanos. “In the course of the meeting, we decided that we should focus on the construction of the border wall,” Bagwell said. Everyone agreed that the wall— proposed to eventually stretch the length of the border with the United States— is a human rights issue. Sierra Club leaders at the table talked about how it also has environmental consequences. It cuts off wildlife corridors used by animals such as the jaguar, now thought to be extinct in the U.S. but still found just south of the border. The bright lights mounted along the wall also impact nocturnal wildlife. And the construction, movement of equipment, and patrolling with all-terrain-vehicles are destroying areas of the Organ Pipe National Monument, Saguaro National Park, and San Bernardino National Wildlife Refuge. A border coalition is now in the works. “A coalition will have clout, and as a huge, national organization, the Sierra Club can help get the word out,” said Bagwell. “We can let people in Pennsylvania and Michigan and Kansas know about this issue, and every little bit of interest helps.” Echaveste said that for many historical reasons, minority communities think the Sierra Club is a movement of middle-class whites. They aren’t aware that the Club is already working on issues that are of vital interest to them. “We can connect our work to health, water and air quality, and other issues that matter to these communities,” she said. “I commend the Sierra Club for taking the initiative to engage in this systematic way of relationship-building with a growing part of our society. It’s smart thinking. It takes hard work, but there’s so much opportunity here.”</t>
  </si>
  <si>
    <t>Sportsmen Defend Habitat, Wildlife</t>
  </si>
  <si>
    <t>In 2002, when the Wisconsin Department of Natural Resources (DNR) was taking public comments on a proposal for a state constitutional amendment establishing the right to hunt, fish, and trap, environmentalists and hunters and anglers alike weighed in. It might surprise some that the Sierra Club supported the amendment. It might also be surprising that when a member of a hunting and fishing group testified at a hearing on the amendment, he said the rule should include the right to eat the fish, but that because of mercury contamination this was not always possible. George Meyer, executive director of the Wisconsin Wildlife Federation and former secretary of the Wisconsin DNR, tells this story as an example of the common ground shared by environmental groups and hunters and anglers, who are not always seen as natural allies. “We have 15,000 lakes here in Wisconsin, and every one of them has fish contaminated with mercury,” Meyer said. “My 17-year-old daughter and I fish together, and she hates it when we have to throw a fish back. We haven’t hit our bag limits yet, but there are only so many fish we can safely eat.” Meanwhile, a priority issue for the Sierra Club’s Midwest organizers in 2003 was a proposal by the Wisconsin DNR for stricter controls on mercury emissions from coal-fired power plants. “It’s the first-ever mercury rule in the Midwest, an effort to set the bar and show that states that rely on coal are willing to move ahead progressively on stricter standards,” said Eric Uram, the Sierra Club’s regional representative. Environmental groups worked closely with hunter-angler groups to get it hammered out at the agency level, he said, adding that the Environmental Partnerships program has funded this work What’s important, according to Meyer, is that each group brings its strengths to the effort. “Eric is technically knowledgeable and the Sierra Club is able to get studies done and back up its position with research,” he said. “It helps increase the accuracy of the testimony made by my guys when they get off at the mill. We rely heavily on research by the Sierra Club.” On the other hand, he said, “There are times when the Sierra Club won’t be listened to” by anti-environmental decision-makers, he said. “But about 80 percent of my members self-identify as conservatives. They include bear hunters and trappers—and no one accuses them of being liberals. They’re listened to.” Uram, a bird hunter, said there’s a general misconception that environmentalists want to do away with guns. “But over time we’re helping these groups see that we really do see eye to eye on many issues, and that we’re not a threat.”</t>
  </si>
  <si>
    <t>Q&amp;A</t>
  </si>
  <si>
    <t>The environmental movement has made great progress in the past 30 years. Much of this progress is currently at risk. Government and business don’t seem to respond to the public’s desire for continued environmental progress. How can we help bridge this disconnect between public values and society’s performance?  BILL MEADOWS President, The Wilderness Society Sierra Club Member In many cases, the disconnect between public values and society’s performance is caused by the unwillingness of those vested with responsibility for performance to hear the voices of the public. This is particularly troublesome when leaders only listen to their friends, frequently friends from industries they are to guide or regulate, industries with the most to gain from energy development, mining, and logging. Unfortunately, the voices speaking on behalf of public values are not being heard, nor does it appear that leaders even want to listen. Frequently, the public does not understand the connection between policies formulated by our “leaders” and their serious impact on specific places, special places such as parks, refuges, and Wilderness Areas. We must speak for the public more loudly and more forcefully. Even if this administration and Congress do not listen, the public will, and will demand that our public values be protected. When we speak, we must be passionate but knowledgeable, rational and civil. Our words, our language, and our stories will prevail and ultimately connect our society’s values and performance. ROSE JOHNSON Mississippi Chapter Chair Sierra Club Member When people are unaware of the facts about an issue, they get comfortable and complacent. But once their eyes are opened and they sense an injustice, they’ll fight. So how do you educate people about what’s going on under the current leadership? You talk to them, and not just with brochures and postcards and newspaper articles. You get busy meeting folks face to face. You knock on doors and stand in people’s living rooms. You communicate with people on the phone, at church, at your children’s school, when you’re shopping or walking down the street. I’m everywhere there are people talking, and they can’t get away from me. I keep it simple and use words anyone can understand. Then, in turn, those folks talk to someone about it, and they talk to someone else. That’s how we do it. I call it the African drumbeat—and it works. It’s what we all need to be doing if we want to turn things around. MARK UDALL Congressman, D-Colo. Sierra Club Member When attempting a new route up a challenging peak, optimism and clarity of objective are a climber’s most important allies. Building public and private support on behalf of the environment is also challenging, particularly in these times, but it requires the same optimistic spirit and clear-eyed focus. Diversity is our strength. The more we can build coalitions with labor groups, people of color, farmers and ranchers, community-minded business leaders, and consumers, the better chance we have of getting through to decision-makers and business leaders who may be hearing from more narrow interests. Time and time again it has been proven that good environmental policies enhance the bottom-line of businesses, strengthen the economy, and protect the public’s health. The hard work of reaching out to diverse coalitions to deliver the message is the key to bridging the divide between the public’s desire for environmental protection and progress and decision-makers’ need to deliver. BOB BINGAMAN Sierra Club National Field Director Sierra Club Member The fight to protect America’s environment is a fight of organized people versus organized money. As an environmental movement, we will never be able to match the financial resources of our opponents dedicated to influencing public policy. As an organization, the Sierra Club must continue to build on its proud history of grassroots organizing and citizen involvement in the public- policy arena. It is our challenge to mobilize a larger share of the 80 percent of the American public who identify themselves as environmentalists. We do that by being much more active on the community and neighborhood level, reaching out to our neighbors, building community alliances, and addressing environmental issues that are relevant to the communities in which Sierra Club members live and work. Only through grassroots organizing, building alliances in the communities, and holding decision- makers accountable for their actions will we succeed in protecting the environment for future generations. Bob Bingaman Mark Udall Bill Meadows Rose Johnson STRATEGIES FOR THE FUTURE: Q&amp;A Robbie Cox DAVE FOREMAN Director of the Rewilding Institute Sierra Club Member Conservationists must win out over the lies of our opponents. A big part of their big lie is how they stereotype us. We need to work hard to make conservation bipartisan again so we can’t be pegged as leftists. We need to organize in rural areas and small towns so we can’t be called urban elitists. We need to find non-stereotypical spokespeople such as women horsepackers, hunters, and retired generals so we can’t be portrayed as . . . well, you know what. And we need to offer a hopeful vision for the future so we can’t be dismissed as pessimists and naysayers. Advertising dominates society today, including political campaigns and public policy debates. And, of course, advertising considers truth irrelevant. The lies our opponents tell are carefully crafted to discredit conservationists — and they work. We need a workshop of our most creative and clever minds to figure out how to present the truth about conservation and environmental issues in a more convincing way. But it’s not just our message that needs work. It’s the messenger, too. We need to find non-stereotypical “real people” to represent us in the media wars. GEORGE SARDINA, MD San Diego Physician Member of the National Advisory Council Sierra Club Member “Clean air, clean water, healthy lands and forests, help keep America strong and beautiful.” We need a simple message like this to help millions of Americans see that protecting the environment promotes a strong and healthy country and addresses their concerns about personal and economic security. Creating wide-spread public demand behind a simple, yet strong and hopeful message will challenge government and business leaders to do better for the environment. ANNE WOIWODE EPEC Organizer and Staff Director Mackinac Chapter, Michigan Sierra Club Member By the end of the 20th century, huge numbers of people worldwide came to believe that they, their children, and their communities have an inalienable right to a clean, healthy, and sustainable environment. This revolution in thought and action has been one of the greatest success stories for any movement in history, but that progress is threatened. The danger comes from two sources: the disillusionment of average people in their ability to use the critical tools of our democracy to create a brighter future, and the outright lying and misrepresentation that has become an acceptable part of doing business today. Our task is not a new one, but it is one we must never lose sight of. We must give all people hope that the earth is worth protecting, teach them that they have the ability to make it happen, and work tirelessly to help them secure the tools to accomplish that end. ROBBIE COX Sierra Club Board of Directors Former Sierra Club President Sierra Club Member John Muir warned that the fight to protect our forests is an eternal struggle between the forces of good and greed. Greed currently seems to rule the day—from assaults on our air and the thievery of our public lands to a national media that is perpetually distracted. But we’ve been here before. In 1995, Congress under Newt Gingrich’s GOP tried to roll back 25 years of environmental progress. The Sierra Club sounded the alarm, educating our members and the media, and mobilizing voters to hold accountable those politicians who betrayed their office. The Club’s mission in times of cynicism and corruption, historically, has been to raise the bar. Our task now must be to re-engage our fellow citizens in the communities where we live and throughout the land to voice an alternate vision. By mobilizing a determined grassroots sentiment that “We can do better,” we become part of a civic renewal that enables democracy to work for the environment.</t>
  </si>
  <si>
    <t>EPEC Victories</t>
  </si>
  <si>
    <t xml:space="preserve">Our air and water are cleaner, more wildlands are protected, and incidents of sprawling development are fewer as a result of EPEC victories over the years. Read about them here: 1997 Idaho Activists stopped plans that would have allowed test bombing in the Owyhee Canyonlands. Maryland We stopped some major new subdivisions and an Outer Beltway around Washington, D.C. North Dakota In Williston, we defeated a toxic-waste facility, even though the Sierra Club had only six members in the city at the time. South Dakota In Sioux Falls, in partner- ship with hunters, conservation groups, and state and federal officials, we built an interpretive trail to create demand for wetland protection. Vermont We blocked plans to log in the Lamb Brook roadless area. 1998 California We turned out 1,000 people at a California Coastal Commission meeting, leading the board to reject a proposal for four resorts at San Simeon. Florida We saved Clam Bayou— one of Pinellas County’s last untouched mangrove stands —from development. Georgia We kept DuPont from strip mining near Okefenokee National Wildlife Refuge. Louisiana We stopped a road bypass around Baton Rouge that would have destroyed hundreds of acres of wetlands. Metro D.C./Virginia We protected Chapman Forest from developers. Montana We helped convince the U.S. Forest Service to make the Lewis and Clark National Forest off-limits to oil and gas leasing, and halted jet-boat racing on the Yellowstone River. Oklahoma We convinced Gov. Frank Keating to issue a temporary moratorium on the construction of new animal factories. Utah Activists persuaded the U.S. EPA to oppose the proposed Legacy Highway. West Virginia We stopped the U.S. Forest Service from destructive “repair” projects in the proposed Dolly Sods North Wilderness area, setting into motion a campaign for Wilderness status. 1999 California We won a three- to five-year delay in the construction of the Orange County/San Clemente toll road, which would destroy some of the last open space in Orange and San Diego counties. Illinois We won stronger limits on toxic ammonia pollution, closed the loophole that allowed industrial polluters to discharge unmonitored amounts of toxic pollution into Lake Michigan, and gained guarantees that three sections of the polluted Fox River would be cleaned up. Iowa We trounced a highway bypass project that would destroy the Eddyville Dunes’ wetlands. Louisiana We beat a proposed hazardous-waste incinerator. Michigan We protected Humbug Marsh from a luxury home and golf course development. Mississippi Activists working in coalition with local churches and community groups prevented the Mississippi Department of Environmental Quality from exempting large hog factories from clean-air permits. North Carolina Activists preserved 1 million acres of open space. Oklahoma Animal-factory battle efforts culminated in a huge victory at the final vote of the Oklahoma Water Resources Board to deny Seaboard’s 27,000-sow Wakefield water permit. South Dakota We convinced the state Department of Environment and Natural Resources to make the Big Sioux River watershed a higher priority, securing more funding for its cleanup. Tennessee We got the Conasauga River in Cherokee National Forest listed as a Watershed Restoration Area, likely preventing a commercial timber sale. Washington, D.C. We pressured the District of Columbia’s planning board to deny a major prison facility in Oxon Cove, an environmentally stressed, low-income community. West Virginia We protected Blackwater Canyon from a proposed development. 2000 Arizona We shut down a pumice mine that had destroyed fragile habitat and sacred Native American lands. Atlantic Coastal Ecoregion We gained protection of relic shoals in Delaware Bay, an essential fish habitat that can no longer be used as a source of sand for beach replenishment. California We halted Oakmont View V, a proposed development of 572 homes on 238 acres of open space in the nearby Verdugo Mountains. California Public-education efforts in Tracy bore fruit when the community supported growth limits. Sierra Club activists convinced Gov. Benjamin Cayetano to nix plans to expand Kahului Airport on Maui and Lihue Airport on Kauai. Idaho We helped ensure the 661,000-acre expansion of Craters of the Moon National Monument. Kentucky EPEC convinced Gov. Paul Patton to issue new rules that make corporate animal feeding operations assume liability for environmental violations. Louisiana Club activists stopped a proposal to build golf courses in state parks. Oregon Activists declared a victory when President Clinton signed the “Steens Mountain Cooperative Management and Protection Act of 2000,” which designated wilderness and wild and scenic rivers, and protected other lands from livestock and mining and geothermal development. 2001 Colorado EPEC activists generated public turnout at 13 hearings to ensure that the Great Outdoors Colorado Trust Fund continues to direct lottery proceeds to preserve Colorado’s landscapes. New Hampshire EPEC organizers thwarted a plan by the University of New Hampshire to construct a complex of nine soccer fields, a project that would have destroyed 30 acres of farmlands and wetland habitat critical for migratory birds. Nevada Activists fought a proposed expansion of US Highway 95 by linking air-quality issues and highways to cancer. The campaign also stopped a zoning change that would have brought commercial development to the border of the Red Rock Conservation Area. South Carolina EPEC activists thwarted “Green Diamond,” a 4,600-acre multi-use development slated to be built in the Congaree River floodplain. Illinois We pushed the Illinois Pollution Control Board to issue new “anti- degradation” rules, which will subject all future proposed increases in water pollution to rigorous review. New York After years of effort, we pressured the Environmental Protection Agency to order General Electric to clean up the Hudson River. New York City Our work led to the Croton Watershed’s designation as a Critical Resource Water Area. 2002 Arizona We halted the Arizona Department of Transportation’s plan to construct a rest area in the Sonoran Desert National Monument and convinced the BLM to force a mining company to cease trespassing in Ironwood Forest National Monument. California We helped save funding for the California Coastal Commission, the only state agency to retain its staff and skirt additional budget cuts in 2002. Montana We led Anschutz Explora- tion Corporation to drop its plans to drill for oil in Weatherman Draw. Rhode Island After nine years of hard work by the Sierra Club and others, Gov. Carcieri nixed a deep-water container port project at Quonset Point in Narragansett Bay. South Carolina We stopped the construction of an auto fluff plant in the community of Appleton in Allendale. Utah We won a victory when the 10th Circuit Court upheld an earlier injunction halting construction of the Legacy Highway, which would destroy wetland habitat critical to 9 million birds annually and facilitate sprawl development. Washington, D.C. We helped convince the Metropolitan Washington Council of Governments to adopt a transportation package designed to reduce air pollution. The package includes compressed natural gas buses, bus bicycle racks, and additional pedestrian and bicycle facilities. Michigan The hard work of EPEC activists and local groups paid off when, early in the year, the state government bowed to pressure from the federal EPA and agreed to issue pollution protection permits for factory farms. Oklahoma By halting a massive proposed out-of-state water sale, activists eliminated the need for the construction of new dams that would have destroyed Oklahoma’s southern streams. Colorado EPEC activists won a commitment from Xcel Energy to build a 162- megawatt wind power plant in Colorado. We thwarted a proposed mega-mall and the new highway interchange that would have made its construction possible. Oklahoma We won a lawsuit against hog-factory owner Seaboard corporation for violations of the Clean Water Act. </t>
  </si>
  <si>
    <t xml:space="preserve">EPEC projects make great strides in 2002 </t>
  </si>
  <si>
    <t xml:space="preserve"> From the Southern California coast to a Rhode Island bay, and from metro Georgia to the forests of Washington state, EPEC organizers working in 26 sites raised public demand for environmental protections. WILDLANDS Arizona The campaign halted a plan to construct a rest area in the Sonoran Desert National Monument and convinced the Bureau of Land Management to force a mining company to cease trespassing in Ironwood Forest National Monument. California Activists helped save funding for the California Coastal Commission. The commission continues to review local coastal development plans. Idaho EPEC activists continued to raise public awareness of the need to protect the Owyhee Canyon- lands. The annual Owyhee Rendezvous drew a record number of participants from six western states. Montana EPEC activists pressured Anschutz Exploration Corporation to give up its plan to drill for oil in Weatherman Draw. North Dakota The campaign conducted research for an appeal of the federal Grasslands Plan, and collaborated with the governor in a grasslands consensus group. Oregon Public awareness was raised about the need to protect the Tillamook and Clatsop state forests from logging in sensitive habitats. One public hearing resulted in the postponement of three timber sales. South Dakota EPEC activists worked to safeguard the Missouri River by generating public comments on the Army Corps of Engineers’ Missouri River Master Manual Revision. Washington EPEC worked to protect the Wild Sky and the Dark Divide roadless areas from logging, off-road vehicle abuse, and development. Wisconsin EPEC organizers helped get mid- Kettle Moraine listed as a state “legacy place,” which will help the area qualify for stewardship funds. The Arizona EPEC program works to protect Ironwood National Monument and the flora and fauna that inhabit the area, such as this towering cactus. CHRIS TINCHER/BLM PROGRAMS PROTECT NATIONAL FORESTS Alaska The campaign gathered nearly 20,000 handwritten letters and postcards during the comment period for the Tongass Land Management Plan. Arkansas EPEC activists built public support to end commercial logging in the Ozark and Ouachita national forests. Outreach included a Valentine’s Day “Make Love, Not Timber” street theater. Minnesota The campaign led a coalition to support Chippewa and Superior national forest management plans that would end commercial logging and provide restoration. South Appalachian Highlands Ecoregion EPEC activists led “Tours de Cut” in several national forests, rallied the public to attend forest planning meetings, and produced a video called “Simple Gifts.” Tennessee Activists organized “Tours de Cut” to show participants the effects of logging in eastern forests, gave slide shows, conducted television interviews, and produced a local television program in Memphis. Vermont Working with the Vermont Wilderness Association, organiz- ers hope to increase wilderness in the state from 60,000 acres to 140,000 acres. At one event, activists braved 16 inches of snow to deliver more than 2,000 postcards to homes. CHALLENGE TO SPRAWL California Activists and community members convinced the Sacramento County Regional Sanita- tion District to charge nearly twice as much for sewer hook- ups in greenfield areas as in infill areas. California EPEC activists and Friends of the Foothills continued to fight the proposed Foothill-South Orange County/San Clemente toll road, which would degrade water quality and destroy critical habitat. Florida Organizers held a rally where 69 volunteers formed a bridge of boats across the Manatee River to show their opposition to a proposed six-lane highway. New Hampshire The EPEC program focused on preventing the expansion of Highway I-93, which would Kentucky EPEC’s “Free Ranger Chicken” made an appearance at the annual Green River Clean Water Day and drew attention to the need for sustainable agriculture. 9 “ 10 air pollution. Also, the U.S. District Court of Appeals for the D.C. Circuit ruled in favor of a Sierra Club lawsuit against the EPA for extending regional clean- air deadlines. Wisconsin EPEC fought an unnecessary highway expansion in southeastern Wisconsin and promoted the extension of the Chicago Metra commuter rail. Alabama The campaign promoted sustainable farming through its annual “Celebrate the Small Family Farm” day, and also helped organize an Alabama Sustainable Agriculture Network. Illinois Activists won major improvements in river, lake, and stream protections through the promulgation of the new “anti-degradation rules” by the Illinois Pollution Control Board. Indiana Activists launched a Web site devoted to Indiana’s inadequate regulation of water pollution from animal factories. As the state’s lead group working on the issue, EPEC organizers continue to be the main contact for reporters. Kentucky Activists held a third annual Green River Clean Water Day cause loss of open space, destruction of wetlands, and increased sprawl. North Carolina Two regional EPEC forums led to the development of a long- term vision for how transportation infrastructure should support growth in the Raleigh- Durham area. Ohio EPEC activists helped shape the first comprehensive land-use plan in Hamilton County in more than 30 years. The Club is also a member of the Smart Growth Coalition for Great Cincinnati, a major player in regional development issues. Rhode Island The EPEC campaign successfully battled a deep-water container port slated at Quonset Point. Utah EPEC won a victory when the 10th Circuit Court upheld an earlier injunction halting construction of the Legacy Highway, which would destroy wetland habitat and facilitate sprawl development. Washington, D.C. The Sierra Club and other conservation groups helped convince the Metropolitan Washington Council of Govern- ments to adopt a transportation package designed to reduce area As part of its push to improve public-transit options and reduce air pollution in the Washington, D.C., area, the Sierra Club’s EPEC program promotes expansion of the rail system. PROGRAMS KENT KNUDSON/PHOTOLINK and helped organize two conferences that promoted sustainable agriculture. Michigan EPEC activists and local groups were instrumental in getting the state to agree to issue pollution protection permits for factory farms. Mississippi Activists worked to ensure that the administrative moratorium imposed by the state on new animal-factory permits was upheld. Organizers assembled a legal appeal on the permit process. Nebraska EPEC developed trusting relation- ships with rural farmers and anglers to fight animal factories targeting Nebraska. Volunteers helped rural residents file lawsuits to ensure that permit decisions are made with full public participation. New York EPEC worked to ensure that General Electric made good on its promise to clean up the tons of cancer-causing PCBs it dumped into the Hudson River. New York City EPEC activists launched an intensive effort to stop the construction of a costly and unnecessary water filtration plan and promoted protection of the Croton Watershed as an alternative means to ensure clean drinking water for New York City. Oklahoma Working in coalition with farm and oil associations, EPEC successfully halted a massive out- of-state water sale, eliminating the need for new dams. The Sierra Club also reached a partial settlement with Seaboard Dorman, representing one of the largest solution-oriented agree- ments ever reached between an environmental group and an animal-production company. CLEAN ENERGY CAMPAIGN Colorado EPEC won a commitment from Xcel Energy to build a 162- megawatt wind power plant in Colorado. Georgia Activists helped pressure the Georgia Board of Natural Resources to discuss with affected communities why the state granted permits to three coal-fired power plants that had previously violated the Clean Air Act. EPEC also launched the Community Green Power Program, which enables businesses and organizations to install solar photovoltaic systems on their roofs by enlisting sponsors to offset the additional cost. Michigan Organizers raised awareness of the need for clean, sustainable energy and higher miles-per-gallon standards for cars and trucks.</t>
  </si>
  <si>
    <t>EPEC 2002 HIGHLIGHTS</t>
  </si>
  <si>
    <t xml:space="preserve"> Sacred site in Montana valley is spared the drill First you hike for four hours across a wide-open, dry Montana landscape dotted with suckerbrush. Then you climb down through a rocky area that leads to a natural amphitheater alive with agave, prickly pear, and fragrant sage. It’s sheltered here, sunny and warm, and so, so quiet. It’s rattlesnake country, and some people have seen a tawny mountain lion lurking among the rocks. Here, too, are pictographs—1,000-year-old drawings on the rocks describing the lives of the Native American tribes that wintered here. It is a sacred place. This is Weatherman Draw, and it’s where Anschutz Exploration Company proposed to drill test wells in its quest for oil and gas. Organizers of the Sierra Club’s EPEC project in the area worked with Native Americans—some- times as many as a dozen tribes— and the National Trust for Historic Preservation to protect the Draw. “Eventually we decided to directly target the company,” says Kathryn Hohmann, the Sierra Club’s senior regional representative. “We got tipped off to the fact that Philip Anschutz, at that time the sixth richest person in the world, is a well-regarded collector of Western art.” And so began “Art Attack.” Activists targeted the museums that were hosting Anschutz’s traveling collection—the Corcoran Museum in Washington, D.C. and the Jocelyn in Nebraska. “We leafletted and rallied and talked to the press,” Hohmann says. Eventually the company donated its lease to the National Trust for Historic Preservation. “They just walked away from it,” says Hohmann, who occasionally journeys into Weatherman Draw— but never alone. “I heard something call my name there once,” she says. “Now I only go in with a tribal guide.” No more free ride for mega-dairies in Michigan There are hundreds of mega- dairies in Michigan, but the state has no idea exactly how many because, until recently, there was no permit required to build and operate one. Go ahead and build one adjacent to a small family farm, on floodplains, or next to waterways—it didn’t matter. The state’s leadership believed there should be no regulation of agricultural endeavors. But this cavalier attitude meant that the state was not enforcing the federal Clean Water Act. “We worked with, and are continuing to work with, communities and people who were beaten down and disenfranchised by the state. We’re educating them and giving them the skills to be effective spokespersons,” says Anne Woiwode, the state’s EPEC organizer. “We held ‘Tours de Manure’—field trips to these polluting facilities—to show the public and the media the problem.” EPEC activists in Michigan celebrated a victory when the state bowed to pressure from the federal EPA and agreed to issue pollution protection permits for factory farms. Michigan waterways like the one above are now less threatened by factory-farm pollution, thanks to the Sierra Club’s efforts to get mega-dairies in the state more closely regulated. PROGRAMS CORBIS Over the years of the Michigan EPEC program, organizers worked in partnership with The Sierra Club Environmental Law Program, funded by the Sierra Club Foundation, and with Michigan Chapter activists. “We married various aspects of what the Sierra Club does well into a coordinated campaign that resulted in a framework for success,” she says. “The goal was to solve the problem, not just push it some- where else.” Sprawl-inducing port project nixed in Rhode Island The plan was to dredge and fill 500 acres of Rhode Island’s Naragansett Bay to develop a port that would bring in more than 1 million containers a year and 1,000 trucks a day. Although the proposal was eventually scaled back somewhat, Sierra Club activists knew the plan would devastate habitat for shorebirds and aquatic life, introduce polluting ship traffic to the bay, and wreak havoc on local transportation. “Other groups working on the issue had expertise on the bay issues, so we took on the land issues and transportation,” says EPEC organizer Sarah Kite. “Field and chapter staff collaborated on research and brought solid facts and figures to the campaign. We were the first ones the media called regarding these issues.” EPEC provided full-time, dedicated staff members and materials for the campaign. There were rallies, postcard drives, letters to the editor, guest editorials, media coverage, bumper stickers, fact sheets printed on poster-board displays, and other public- education efforts. Gov. Donald Carcieri has now declared the project dead. “It’s difficult for a small chapter like ours to sustain a campaign like this over the long haul,” Kite says. “EPEC was key in helping us sustain the work.” Smart-growth promoted with Purple power The EPEC program in Washington, D.C., helped scuttle a Virginia Department of Transportation (VDOT) plan to expand the beltway from 8 to 12 lanes, and convinced the agency to look instead at the Purple Line—a smart-growth proposal for a new rail line around the beltway. VDOT issued its draft environmental impact statement on the expansion plan in April 2002, but it hadn’t included the new rail line as an alternative in the study. When public hearings were held, organizers got anywhere from 100 to 200 people to attend each one. “Most of them were wearing Purple Line T-shirts—there was a sea of them in some cases!—and they spoke well at the hearings,” says organizer Melanie Mayock. “They’re from the area, so the plan affects them personally. We made a great public statement, far outnumbering those in favor of the plan.” The Fairfax County Board came out against the expansion plan and asked VDOT to look at other options. “They carry a lot of sway with the agency, so that was quite a coup,” Mayock says.</t>
  </si>
  <si>
    <t>Most Americans deeply care about the environment. The battle for hearts and minds on this issue was over long ago. People expect clean air, clean water, healthy communities, robust ecosystems, diversity of species. Indeed, for 30 years we’ve passed progressive laws to protect such values. We believe that anyone with common sense shares these values. And, in fact, we’re right. Those who understand the importance of a healthy environment are not just members of conservation organizations, but school- children, seniors, union members, people of faith, business men and women, and just about everyone else from the mainstream of society. Then why in the world is so much damaging environmental policy being thrust upon us by our leaders? The answer to that question can take us in many directions, but we always come back to a fundamental truth: There is money to be made by exploiting our children’s health and the integrity of our ecosystems. In fact, great sums are at stake. So we find ourselves under the leadership of men and women who are motivated to serve very narrow, shortsighted economic interests over the broader, long-range interests of environmental health and safety. If we all care so deeply about the environment, how can this happen? How do short-term, special interests gain control? First, opponents of environmental protection are sophisticated in crafting their messages to sound “green” or environmentally friendly. In the 2002 election, nearly every candidate running for office took pains to sound like a conservation-minded citizen. Unfortunately, many in the electorate took their word for it. This is because those of us who truly share environmental values find it hard to believe that anyone would be so far out of the mainstream as to act in opposition to these values. When told that the enforcement budget for the U.S. Environmental Protection Agency has been eviscerated to the point that very little policing actually gets done, many simply choose not to believe the state- ment. When informed that a forest- management plan sold as a fire-suppres- sion strategy is actually an expensive government giveaway to logging companies, many deny that their leaders could concoct such a deceitful scheme. But only the most cynical among us believe the public will be fooled for long. We have faith that people want to know the truth and are hungry for good information about what they can do to make the world a better place. The Sierra Club Foundation uses the generous gifts of its donors to help inform the public of the facts. We want to spread the word about opportunities to strengthen protection for our environment and broadcast warnings of the dangers that present themselves in the form of harmful public policy. In funding the public-education and litigation projects of the Sierra Club, we leverage our financial resources with the most effective team of grassroots volun- teers and staff in the country. In this annual report we focus on one of our long-term projects, the Environmental Public Education Campaign, or EPEC. Please take a look at what we have accomplished through this program since 1997. It will inspire you and provide encouragement for the important work yet to come. Please join us as we enjoy, explore, and protect the planet. We have accomplished much important work as environmental- ists; we will overcome shortsighted public-policy initiatives and do better still in the years to come.</t>
  </si>
  <si>
    <t>MESSAGE FROM THE PRESIDENT</t>
  </si>
  <si>
    <t>Stressful economic times, environmentally hostile administrations at multiple levels of government, and increased scrutiny of the nonprofit world have been major challenges this past year. However, in every challenge there has been new opportunity, and The Sierra Club Foundation has used these forces to make positive changes in support of our mission. In terms of finances, The Foundation has felt the effects of a weakening economy. Fortunately, due to the diversification and nature of our investmentments, our portfolio didn’t take as great a hit as felt by some of our peers. A drop in some categories of donors also pushed us to look at ways to increase some sources of revenue and better utilize our existing funds. We have expanded our volunteer regional fundraising committees as well as the membership of the National Advisory Council and are working toward an increase in staffing and volunteer fundraising involvement. This year’s annual report focuses on the work funded by our grants that support Sierra Club activities at the local level. In my 35-plus years as a Sierra Club volunteer, I can’t remember another time when there were so many threats at so many levels to the natural world, nor when there was such a unified power working to undo some of the best environmental protections in the world. I hope as you read through this report you’ll realize that this is but a part of the work at the local level that generous donors have helped to accomplish. The enactment of the Sarbanes-Oxley Act of 2002 and recent scandals involving charities have had impacts on the nonprofit world. The Sierra Club Foundation trustees and staff have set high standards for managing and protecting the investments of our donors and for distributing grants that support our mission. We’ve diligently worked to improve our grants oversight and adherence to the strictest of legal and ethical operations through ongoing education of staff and trustees. A great joy of serving as president of The Foundation has been in reading the grant reports that demonstrate how success comes from dedicated and generous donors supporting a corps of volunteers who work with energetic and knowledgeable staff. We have much of which to be proud. The challenges will not go away, but the opportunities are vast and the rewards are great. The Sierra Club Foundation provides a unique way for myriad individuals to bring their resources and talents into the partnership. The funds raised ensure that the Sierra Club with its volunteers and staff can give future generations a healthy environment, sustainable ecosystems, and rich wilderness. It is an honor to serve, and we welcome all to participate with us.</t>
  </si>
  <si>
    <t xml:space="preserve">EPEC: Changing America’s landscape one victory at a time </t>
  </si>
  <si>
    <t>What can you say about an environmental program that rescues a pristine Florida mangrove stand from development and instead preserves it as public parkland; that forces one of the world’s largest corporations to clean up toxic PCBs it dumped into New York’s Hudson River; that brings together environmentalists, hunters, children, and state agencies to build a trail around a wetland in South Dakota? For starters, you can say it works; of that there is no doubt. With The Sierra Club Foundation’s support, the Sierra Club’s Environmental Public Education Campaign (EPEC) has racked up an enormous number of real, tangible accomplishments since it was launched in 1996. The first year built public awareness and demand for environmental protections, and the victories have been rolling in since. But that’s not all. This is a program that empowers communities. It raises the visibility of local environmental problems, and then develops—and ultimately implements—real solutions. Community residents clearly see that they can make a difference, and in turn that understanding inspires further activism and a greater personal commitment to make the planet a better place for us all. As Sierra Club Executive Director Carl Pope puts it, “EPEC is the environmental program that’s changing America.” It is certainly changing the country’s landscape. ———— The EPEC program grew out of a renewed commitment by Sierra Club leaders in the 1990s to channel resources into educating the public, thereby inspiring activism. “We focused on building grassroots awareness and power,” says Bob Bingaman, the Sierra Club’s national field director who oversees the EPEC program. “The best way to organize people is to get them involved in issues close to home that they care about.” Saving a wetland in South Dakota won’t stop global warming, but volunteers who come together around the wetland in their backyard may also care about global warming, says David Karpf, a member of the national EPEC Committee and former director of the Sierra Student Coalition. “They come for the wetlands organizing, and they stay for the global warming work,” he says. And in the process they accomplish enormous victories, both locally and nationally. We’ve highlighted some of the 2002 EPEC accomplishments in this report, and also listed program successes from the past seven years. EPEC is indeed the environmental program that’s changing America.</t>
  </si>
  <si>
    <t>In a troubled year, The Sierra Club Foundation again set records in all aspects of its operations. Total grants made by The Foundation in 2001 were 8% above those made in 2000. In fact, this was the eighth consecutive year of increasing grants, which are now more than five times greater than they were when this streak began. Administrative expenses in that same period increased less than 5% in total and were a mere 3.2% of funds granted. It was also a banner year for contributions and bequests received, up over 10% from 2000— the fifth consecutive year of record-setting receipts. Fundraising costs were also kept at a low percent- age of income. Success in fundraising is the prerequisite for success in fund granting. Moreimportant than the financial results just summarized are the results of the programs and projects that The Foundation has funded. Six of these are highlighted on the following pages, but these are only a small sample of the multitude of activities throughout the United States and around the globe that are aided by The Foundation. While the bulk of our funding was centered on the Sierra Club, its chapters, groups and activists, we also assisted other non-profits whose goals and objectives are similar to ours. That’s the good news. However, each day’s papers carry news of ecological threats to our society and leave us no time to bask in the glow of our victories. We read of global warming and the break-up of the ice cap in the Antarctic. We read of drilling and mining threats to our national parks, forest lands and wild places. We read of development challenges to the habitats of endangered species. We read of magnificent unprotected natural areas, some in wilder- ness and some close to our urban centers that cry out for our protection. We read of those who have not had the opportunity to experience the mystery and the glory of nature. As we read this each day, we know that we cannot stand on our record of accomplishment; we have done well, but we are not close to completing the job. The Foundation trustees have committed themselves fully to meet these challenges. We welcomed four new Board members in 2001 and one in early 2002. Jennifer Ferenstein, the Sierra Club president, replaced her predecessor Robert Cox, and a past president of the Club and former trustee, Charles McGrady, joined Robert Perkowitz, William Newsom, and Adoria Lim, a Stanford Business School non-profit volunteer, as the other additions. Departing from the Board after many years of service to The Foundation and the Club in 2001 were Carolyn Carr, Joanne Slusser and William Sarnoff, and in early 2002 Joe Fontaine and Roger Hershey. Each was recognized by fellow trustees for his or her commitment and dedication. We know that they will continue to assist The Foundation in its work in future years. One of the highlights of the year was the presentation by the Club and The Foundation of the Richard E. Leonard Award for Distinguished Service to Lawrence Downing, a past president of both the Club and The Foundation. Larry, originally a local activist in Minnesota, became involved nationally and helped to create and guide our Centennial Campaign to its successful conclusion. The National Advisory Council is also an important adjunct of The Foundation. Under Chair Guy Saperstein’s leadership, plans have been made to expand and strengthen this group of key supporters. The Foundation has established regional committees, with the guidance of former Foundation President and Trustee Allan Brown, to implement our fundraising efforts. Our thanks also go to Trustee Charles Frank for setting an example for the rest of us in this effort. My gratitude goes to my fellow trustees, to the NAC members, to our Executive Director John DeCock and his small and immensely effective staff for making 2001 such a successful year. Please accept this praise and then quickly move on to tackle the challenges for 2002 and thereafter. As a final word, we all mourn the loss of Peggy Wayburn, former trustee, honorary trustee and NAC member. Her intelligence, her leadership, her good spirit and her courage inspired all who knew her and knew of her. We will miss her greatly.</t>
  </si>
  <si>
    <t>There is a place that needs protection. There is an environmental law being broken. Polluters threaten human health. These things happen every day. And every day Sierra Club volunteers, donors and staff unite to meet these challenges. The Sierra Club Foundation provides the resources to bring them together in the programs of the Sierra Club. The Sierra Club Foundation funded conserva- tion work for many organizations in 2001. As usual, the majority of our funding went to the Sierra Club. The Sierra Club, now in its 110th year, is widely regarded as the nation’s most effective conservation organization—and it has the record of success to prove it. The Sierra Club programs we fund are carried out by the largest and most energetic corps of volunteers working for the environment. The Club’s well-articulated vision and outstanding track record of success have attracted donors from every walk of life, from every level of society. Our donors know that their contributions fund a dynamic partnership between staff and volunteers, and that the synergy of these three elements leverages the gift in a way that greatly increases its value. The staff members of the Sierra Club are devoted to their work. They are sophisticated in their understanding of environmental issues and effective methods of organizing, educating and advocating. Although small in number relative to the size of the Club’s volunteer corps, they are mighty in terms of the role they play in helping to effect real change in our world. In this annual report, we highlight six projects funded by The Sierra Club Foundation as examples of the power of this extraordinary partnership between volunteers, donors and staff. Whether the focus is broad and national or narrow and local, the formula works well. The Sierra Club Foundation brings people and resources together for the good of our neighborhoods, our communities and our country. Every day, we work to protect our natural world and to promote healthy, safe and livable communities. Please join us. Whether you devote your time, energy or financial resources, you will be joining a dedicated and effective team of environmental advocates — and you will make a difference.</t>
  </si>
  <si>
    <t>Tamiami Skyway</t>
  </si>
  <si>
    <t>Foundation supports elevated roadway to protect environment and wildlife. The Tamiami Trail, also known as U.S. Highway 41, cuts a swath through the Everglades between Miami and Tampa. The roadbed acts as a giant dam, blocking the lifeblood of the Everglades ecosystem — the natural “sheet flow” of water that historically has run from Lake Okeechobee to Florida Bay. In 2001, as part of a large Army Corps of Engineers water-delivery project, the Sierra Club pressured the agency to study a proposal to turn 11 miles of the Tamiami Trail into an elevated skyway, allowing the sheet flow to resume. The Corps ultimately recommended raising only 3,000 feet of the road, so The Sierra Club Foundation will continue to fund Club activists as they push for the full skyway to be included in the $7.8 billion Comprehensive Everglades Restoration Project. The Sierra Club produced this image to help the public envision an elevated Tamiami Trail. Published in the Miami Herald, the image changed the debate on the issue. “People understood what was possible,” says organizer Jonathan Ullman. “It became obvious to them how it would help the ecosystem. The Corps was then forced to study the proposal.”</t>
  </si>
  <si>
    <t>Texas Clean Air Victory</t>
  </si>
  <si>
    <t>Long-time efforts reduce air pollution for residents of Houston, the country’s smoggiest city. In early 2000, Houston surpassed Los Angeles as the smoggiest city in the United States. Even with its existing air-quality problems, the region continues to plan new and expanded highway projects that serve to increase traffic and sprawl, and to ignore alternative transit options. The Sierra Club’s Houston Group, led by Frank Blake and Brandt Mannchen (and other volunteers like George Smith, former chair of the Houston Group’s Air Quality Committee), has been campaigning against sprawl and air pollution for decades. They know that under the federal Clean Air Act, metropolitan areas must conform to an “emissions budget,” or a limit on the amount of tailpipe pollution allowed per day; highway projects cannot legally exceed that limit. In 2000, The Sierra Club Foundation funded a lawsuit against the Environmental Protection Agency, charging that the budget for Houston was too high for the region to still meet air-quality standards. And in May 2001, EPA agreed and reversed its decision. The new budget will be lowered from 283 tons of tailpipe pollution allowed per day to 156 tons.</t>
  </si>
  <si>
    <t>Roadless Initiative Foundation</t>
  </si>
  <si>
    <t xml:space="preserve">A wild place without a road through it is prime habitat for wildlife, and sometimes that means grizzly bears, bighorn sheep, bald eagles and wolves. In 1999, President Clinton proposed the Roadless Area Conservation Rule to protect nearly 60 million acres of wild forests from road-building and logging. With funding from The Sierra Club Foundation, the Sierra Club turned out activists at 600 public hearings and played a major role in generating 1.5 million public comments in support of the plan, which was finalized in January 2001. Then President Bush took office, put the policy on hold and asked the public for still more input. Again the Sierra Club went to work, this time helping to round up 600,000 comments. No final decision has been announced. </t>
  </si>
  <si>
    <t>California Coastal Campaign</t>
  </si>
  <si>
    <t>Snowy plovers and sea otters rely on the biological richness of the California coast California’s 1,110-mile coastline and ocean wildlife are world famous — and quickly disappearing. A thousand new developments are approved annually. Sandy beaches are washed away as the result of seawalls, hundreds of beaches are closed during the year due to pollution, 95 percent of coastal wetlands have been lost to development. Endangered birds like the snowy plover are forced to compete with dune buggies for nesting grounds. The Sierra Club Foundation funds the Sierra Club Great Coastal Places Campaign to provide a voice for those who treasure the coast and want to protect what is left for future generations.</t>
  </si>
  <si>
    <t>Lewis and Clark Campaign</t>
  </si>
  <si>
    <t>Projects preserve wildlands explored by expedition two centuries ago John Osborn, a volunteer activist in Washington, is credited with the idea for the Sierra Club’s Lewis and Clark Campaign. He mentioned to fellow organizers during a campfire one night: Why not hook the Club’s conservation efforts in the states traveled by the intrepid explorers to what will surely be a national commemoration of the expedition’s bicentennial? And so it was born. The Sierra Club Foundation is funding public- education projects to protect wildlands and wildlife, including mountains, prairies, river estuaries, grizzly bear, bison, salmon, wolves and other creatures. The campaign will run through 2006.</t>
  </si>
  <si>
    <t>Legacy Highway</t>
  </si>
  <si>
    <t>It’s the apple of the governor’s eye. It’s a strip-mall developer’s dream. And it’s the progenitor of out-of- control sprawl and air pollution in Utah’s Salt Lake City region. It’s called the Legacy Highway, and phase one of this mega-freeway project runs 125 miles along the Wasatch Range. It also skirts the east shoreline of the Great Salt Lake, a vital flyway stopover for 10 million migratory birds each year. The Sierra Club Foundation funded a lawsuit and subsequent appeal to halt the project; the 10th Circuit Court of Appeals has not yet issued a ruling.</t>
  </si>
  <si>
    <t xml:space="preserve">2000 annual report </t>
  </si>
  <si>
    <t>The millennium year set records for The Sierra Club Foundation in all aspects of its operation. Donations both in amount and in number reached a new level, which in turn enabled the grants made by The Foundation to be the largest since its inception.Administrative costs were at their lowest percentage level, not only because of the increase in the average amount granted, but also due to efficiencies in operations.These achievements resulted from the thoughtful guidance of our trustees and the diligence of our staff. Among the tangible results of their efforts were the establishment of national monuments and the new guidelines for roadless areas in national forests.The work of the Sierra Club in these vital issues received strong backing from The Foundation and from substantial personal contributions by members of our Board of Trustees. Such personal commitment set an example that others followed. Our Trustee Joe Fontaine was at President Clinton’s side as the Giant Sequoia National Monument was designated. Our Honorary President Ed Wayburn continued to be recognized as greater protection was extended to the Tongass National Forest in Alaska. Trustees Marilyn Brown and Bill Sarnoff visited the Arctic as the Club fought to prevent drilling in this natural wonderland. The following pages of this report detail the numerous activities that The Foundation supported during the past year. Our objectives were accomplished primarily through the Sierra Club, but we we re pleased to be able to fund other non-profits working for the same good causes. It requires thousands of activists in our country and many more throughout the world to reach the ideals to which we aspire. The Foundation Trustees spent considerable time in 2000 developing a plan for the next few years.The raising of funds to further our goals will receive increased attention from all of us. Guy Saperstein, as its chairman, has strengthened our National Advisory Council and we are dedicated to attracting more members to this important group of environmental philanthropists. We were pleased to welcome Al Meyerhoff and Michael McCloskey to our Board of Trustees and to have Harry Dalton and Marlene Fluharty rejoin the board. Robert Cox, the current Club president and a former trustee, has replaced Charles McGrady, who as Sierra Club president served us well during his term.We were delighted to elect Avis Goodwin and Peggy Wayburn as honorary trustees for their many years of active service to and strong support of The Foundation. My first year as president has been made easy by the hard work of my predecessors Harry Dalton and Rob Flint ,and by the creative intelligence of our Executive Director John DeCock and his small but strong staff. My gratitude goes to them, to my fellow trustees and NAC members , to our individual donors and to the activists who are working hard and steadily to make the world a better place for us and for generations to come.</t>
  </si>
  <si>
    <t>intro</t>
  </si>
  <si>
    <t>More than a century ago, it was John Muir’s dream to protect the majestic giant sequoia trees in California. His dream came true in 2000. . . . CONTINUED INSIDE FRONT COVER CONTINUED FROM COVER ...when President Clinton designated the 328,000- acre Giant Sequoia National Monument. While access to hunting,fishing, camping and horse- back riding will be maintained at the monument,off- road vehicles will be restricted to certain areas,and log- ging will be all but banned—though activists say they’ll be keeping a close eye on the forests. Sierra Club activists like Sequoia Task Force Chair Carla Cloer and task force member and The Sierra Club Foundation Trustee Joe Fontaine have worked for decades to protect the sequoias. Fontaine saw his first sequoia clearcut on a Boy Scout trip in 1962.He got mad, then he got involved.Cloer used to ride her pony through the woods as far as she could go in a day.After riding through increasing destruction of the forest over the years,she joined the fight. Along with others,Cloer and Fontaine spent years testifying at public hearings, organizing rallies,filing lawsuits, challenging timber sales and writing letters. With the financial backing of The Foundation,600,000 postcards in support of national-monument designation for the sequoias were delivered to the White House. And in 1999, when he received the distinguished Medal of Honor from President Clinton, Foundation Honorary President Edgar Wayburn seized the moment to impress upon the president the importance of the sequoias. Standing in a g rove of ancient sequoias eight months later, the president announced his decision to protect the forest. Fontaine and Cloer were there. “I like to think we’ve scratched something off John Muir’s to-do list,” said Fontaine.</t>
  </si>
  <si>
    <t>A Message from the Board Chair and the CEO</t>
  </si>
  <si>
    <t>World Wildlife Fund 2020 Annual Report</t>
  </si>
  <si>
    <t>In our Annual Report letter, we normally reflect on the year gone by and WWF’s many important accomplishments. The organization does have much to be proud of, but it would be disingenuous not to acknowledge up front a very hard truth: This has been an awful year across most of the world. At a time when many governments are fractured and polarized, our climate is worsening, and nature continues to be destroyed, we’ve been beset by a global pandemic that is leaving enormous human devastation in its wake. It has not been the easiest of times for us to deliver against our mission—to stop the degradation of the planet’s natural environment and build a future in which people and nature both flourish. In response to the coronavirus, WWF has been operating remotely in nearly 100 countries since the middle of March. On a daily basis, we are astonished at the perseverance and unity that our staff members bring—via phone calls and video meetings and more—to doing the necessary work that the world needs from us now more than ever. For all of us, it is clear that our mission could not be more urgent. While more of the world now focuses on solving the climate crisis, it is still not enough. We are increasingly aware of the consequences of a simultaneous loss of nature, including the demise of species and ecosystems and the many good things they provide us that are fundamental to our lives. We are faced with running out of planet as we scramble to meet humanity’s needs, and we know we need to find new ways to produce more while also conserving nature. around the world, and are taking steps to better safeguard the people who live in the places we work. Specifically, we have created what we believe is the strongest, most principled approach to ensuring that local communities are at the center of our programs and that our efforts help to secure their rights and well-being. This is a time for us to listen, to learn, and to act. We are working hard to acquire new and necessary disciplines, not only in how we hold safe our staff and our partners during COVID-19, but also in how we guarantee that we bring respect and open minds to our relationships in all our work—from the heart of the Congo to the halls of Congress and beyond. One planet, one people. Zoonotic could well end up being one of the top buzzwords of 2020, as the world learns more about the root cause of COVID-19 (likely a wet market in China where live animals are sold and slaughtered). We already know that many of the diseases most deadly to humans, including Ebola, MERS, SARS, and HIV, spilled over from wildlife to people. We’ve identified and learned more about the connection between the destruction of forests and rivers and the quality of our air and water—and, ultimately, the quality of life for people. And we’ve learned even more about the connection between human health and the destruction of nature, particularly as it affects the most marginalized communities in the world. In a meeting with President Duque of Colombia, as part of a trip organized by WWF, we had a conversation about how the state of the environment reflects humanity’s broken relationship with nature, and the consequences that brings for all of us. President Duque spoke eloquently about the imperative to build a new economy and a new type of governance that brings peace not only to people but also to the natural world. This reflection called to mind an earlier conversation with Secretary of the Smithsonian Lonnie Bunch, who prior to that appointment spent the better part of two decades creating the Smithsonian’s National Museum of African American History and Culture. He talked about what makes that institution so unique, explaining that while it was built around a single narrative centered on the history and culture of African Americans, the museum’s creators considered its audience to be all Americans, because the African American experience touches everyone. What both of these conversations made plain is what we have to do across our work: secure the rights of all people to a sustainable future, everywhere we work, from the Northern Great Plains to the islands of Indonesia. The narrative of people and their dependence on the natural world is universal. And it is a narrative that we need to make real and powerful in our engagement of every society where we work. Listen, learn, act. Science has always been a foundation of WWF’s conservation ethos. We know too well the danger in making assumptions without diligent and inclusive research. And so we’ve dug in on the zoonotic source of COVID-19 and dedicated ourselves to increasing the level of understanding of the science of zoonotic diseases. We’ve amplified the voices of people in five Asian nations through a recent survey that reflected greater than 90% support for the closure of illegal and unregulated wildlife markets, and worked to implement bans on the consumption of wildlife that enables diseases to “spill over” from wildlife to humans. We’re engaging corporations, governments, Indigenous leaders, and other partners throughout the Amazon basin and beyond on green infrastructure design, making sure that all economic development and disaster recovery initiatives properly blend job creation, respect for local communities, and sustainability. We continue to heighten awareness, raise resources, and develop partnerships to support conservation areas around the world, helping to reverse the slide toward extinction for tigers and rhinos and elephants. We keep working to reduce the harmful effects of close human-wildlife contact. We engage directly with local communities to design new programs that are respectful of their rights and attuned to their needs. And we continue to help build more sustainable supply chains for food, from farm to table, and stronger accountability to see that corporations do the right thing. We cannot reflect on this year without acknowledging and sharing in the collective grief over the murders of George Floyd, Breonna Taylor, Ahmaud Arbery, and too many other Black Americans. We spoke out about the racial injustice that has plagued our country for centuries and pledged our unqualified support for the Black Lives Matter movement. We vowed to add our influence to the fight to bring justice to those communities who for too long have not benefited from or been included in the conservation movement. We are determined to find ways in our work, in our communications, and in our partnerships to help remedy those wrongs. We have also reckoned with reports of human rights violations at the hands of government park rangers in places that we’ve supported in Africa and elsewhere. As a result, we have taken a deep look at our work The state of the world today makes clear the need for discipline and perseverance on the part of communities, institutions, businesses, and individuals in order to safeguard the whole. And we’re taking steps to guarantee that the values that guide WWF today—courage, respect, collaboration, and integrity—are front and center in everything we do. Humility and Discipline This has been a terrifically challenging year for so many reasons, yet the vital work of conservation marches on. We are deeply grateful for the amazing people and communities with whom we work every day. Those partnerships have helped bring about so many successes: permanently protecting some of the most essential landscapes in Peru and Colombia and beyond; expanding bison habitat by more than 20,000 acres in Badlands National Park; raising millions of dollars for Indigenous communities and others most affected by the historic Amazon fires. And we are grateful to WWF’s staff for finding creative ways to get this work done despite the limitations they face. Increasingly, as we reflect on our work, we reflect on the importance of humility and discipline. We need to have the humility to look in the mirror and examine ourselves: to acknowledge the good things we do, but also to be honest about our shortcomings and work hard to address them. We need the discipline to act—to jump on the best opportunities, but also to identify, acknowledge, and act on areas for improvement. And we’re taking steps to guarantee that the values that guide WWF today— courage, respect, collaboration, and integrity—are front and center in everything we do. The state of the world today makes clear the need for discipline and perseverance on the part of communities, institutions, businesses, and individuals in order to safeguard the whole. And it makes clear that the future of conservation will be built on the connection between nature and the survival of humanity. There are moments in time that disrupt our worldview. This is one of them. If we want to look for a silver lining to the COVID-19 pandemic, perhaps it is this: It has made undeniably clear the profoundly important relationship between nature and human health. When we break our relationship with nature, we do so at our own peril. But when we care for nature, the benefits accrue not just to the many forms of life with whom we share this planet, but also to us, to our families, and to all of humanity.</t>
  </si>
  <si>
    <t>COVID and livestock</t>
  </si>
  <si>
    <t>A WWF science brief identified the three main
drivers behind emerging infectious diseases like the
novel coronavirus: deforestation and other land-use
change, wildlife exploitation, and the expansion of
livestock production. These activities encroach upon
wild places, increasing human contact with wildlife
and opportunities for zoonotic transmission—the
spillover of pathogens from animals to humans. The
brief also disclosed scientific evidence that proves
these same drivers contribute to both climate
change and biodiversity loss. With skyrocketing
global demand for animal protein and wildlife
products comes increased risk as people, livestock,
and wildlife interface more regularly. Tackling the
root causes of these drivers will be instrumental in
preventing future zoonotic events.</t>
  </si>
  <si>
    <t>Sambor hydropower dam</t>
  </si>
  <si>
    <t>After years of scientific research, advocacy, and community and
government engagement by WWF-Cambodia and our partners,
the government of Cambodia abandoned plans to build the
Sambor hydropower dam on the Mekong River and put a 10-year
halt on future dam construction on the river’s main artery.
A free-flowing Mekong protects the world’s most productive freshwater fishery and
supports breathtaking biodiversity, including the largest population of Irrawaddy
river dolphins on Earth. WWF-Cambodia is poised to support federal development of
a sustainable energy plan that promotes clean and renewable energy alternatives
while keeping the mighty Mekong intact.</t>
  </si>
  <si>
    <t>Wildfires</t>
  </si>
  <si>
    <t>When wildfires burned through the
Amazon and Australia, WWF mobilized
emergency funds from a diverse group
of new and existing donors to support
people and wildlife. WWF-US raised
nearly $2 million to support partners
and local communities on the front
lines in Brazil and Bolivia—enough to
provide firefighting equipment, food,
water, medical supplies, training to
monitor ongoing fires, and radios. In
Australia, in addition to the human toll,
an estimated 3 billion animals died in
the blazes. A portion of the $6.8 million
WWF raised was funneled to local
wildlife rescue organizations to recover
and rehabilitate species like koalas and
sugar gliders.</t>
  </si>
  <si>
    <t>Food waste</t>
  </si>
  <si>
    <t>In one of the largest cafeteria
waste audit samples collected to
date, WWF—with support from
The Kroger Co. Foundation and the
EPA—analyzed waste from students’
plates in 46 schools in nine US cities
across eight states. The study found
that national food waste in schools
could reach an estimated 530,000 tons
per year—but also that participating
schools were able to reduce their
food waste by an average of 3%
in just four months. If schools
nationwide could reduce food waste
by the same amount, that would be
equivalent to taking more than 12,000
cars off the road for one year.</t>
  </si>
  <si>
    <t>Corporations' Plastic Use</t>
  </si>
  <si>
    <t>WWF analyzed the plastic use of five
companies, including McDonald’s
Corporation and The Coca-Cola Company,
and identified just how much plastic
companies were using and where it
went after it was disposed of. Thanks to
these companies’ transparent disclosure
of their plastic footprints, WWF has
identified pain points in the plastic life
cycle that serve as a starting point
for recognizing global plastic trends
across industries. Onboarding 100 more
companies to the project could keep
more than 50 million metric tons of
plastic out of nature over time.</t>
  </si>
  <si>
    <t>Impact Investment</t>
  </si>
  <si>
    <t>With funding from the Jeremy and
Hannelore Grantham Environmental Trust,
WWF announced an $850,000 investment
in Ocean Rainforest, a small for-profit
company that operates a seaweed nursery,
farms, and processing facility around the
North Atlantic’s Faroe Islands. Seaweed is a
fast-growing marine vegetable that is both
a nutritious food source and—because
it is highly efficient at absorbing CO2—a
valuable carbon sink. This venture marks
WWF-US’s first impact investment, an effort
designed to accelerate innovative business
ideas that generate positive environmental
outcomes as well as financial returns.</t>
  </si>
  <si>
    <t>Native Forest Restoration</t>
  </si>
  <si>
    <t>In 2018, WWF partnered with
International Paper to restore
250 high-priority acres in Brazil’s
species-rich Atlantic Forest,
home to the iconic jaguar. With
the first round of companysupported
planting underway,
this year WWF also teamed up
with HP to restore more than
1,200 acres of this native forest.
In addition, HP’s support will
enable WWF and partners to
improve management of more
than 197,000 acres in China while
increasing consumer awareness
of—and demand for—responsibly
sourced forest products.</t>
  </si>
  <si>
    <t>Bison Heard management</t>
  </si>
  <si>
    <t>WWF partnered with the Rosebud Sioux Tribe; their economic
arm, REDCO; and Rosebud Tribal Land Enterprise to secure
nearly 28,000 acres for what will become North America’s
largest Native-owned and managed bison herd.
The new Wolakota Buffalo Range can support 1,500 bison and is a
hallmark of WWF’s partnership with Native nations in the Northern
Great Plains, as we jointly develop healthy bison herds for conservation.</t>
  </si>
  <si>
    <t>Amazon Indigenous
Rights and Resources project</t>
  </si>
  <si>
    <t>As part of a coalition with
Indigenous peoples’ organizations
and nonprofits funded by an
$18 million USAID grant, WWF
launched the Amazon Indigenous
Rights and Resources project to
better incorporate Indigenous
peoples’ rights and perspectives
into the sustainable economic
development of the Amazon. WWF
has worked in the Amazon for more
than 40 years to protect forests,
safeguard species, and develop
sustainable livelihoods for more than
350 Indigenous and ethnic groups.</t>
  </si>
  <si>
    <t>COVID and Namibia</t>
  </si>
  <si>
    <t>When tourism ground to a halt in the wake
of COVID-19, WWF sprang into action to help
communities in Namibia who depend on the
region’s wildlife economy. Working alongside
government and in-country partners, we helped
the National Conservation Relief, Recovery, and
Resilience Facility secure more than $8.5 million
to help communal conservancies withstand
plummeting tourism revenue while managing
wildlife like elephants and black rhinos.</t>
  </si>
  <si>
    <t>Education for Nature Program</t>
  </si>
  <si>
    <t>WWF celebrated 25 years of the Russell E. Train
Education for Nature Program (EFN), which helps
educate and train conservation leaders to tackle
environmental challenges in their home countries.
To date, EFN has supported more than 2,700 organizations and individuals,
including the first primatologist in Laos, Peru’s leading orchid expert, and
EFN’s new director, a scientist and fishery governance expert.</t>
  </si>
  <si>
    <t>COVID and illegal wildlife trade</t>
  </si>
  <si>
    <t>As the pandemic spread across the globe, a survey
commissioned by WWF in five Asian countries
found that almost 80% of respondents believed
that closing illegal wildlife markets could prevent
emerging infectious diseases. In February,
China issued a ban on trade in wildlife for human
consumption, which is suspected to be the source
of the novel coronavirus outbreak.</t>
  </si>
  <si>
    <t>Elephant Protection</t>
  </si>
  <si>
    <t>The Dutch Postcode Lottery
awarded $20 million to WWF, Peace
Parks Foundation, and African Parks
to protect elephants and address
the ecological and socioeconomic
development of KAZA, in Southern
Africa. Tied to the Kavango and
Zambezi rivers for which it is named,
this mosaic of woodland, grassland,
and wetland habitats straddles five
countries and is the world’s largest
transfrontier conservation area.</t>
  </si>
  <si>
    <t>ArcNet</t>
  </si>
  <si>
    <t>After years of analysis, WWF
finished compiling ArcNet, the
world’s most in-depth database of
Arctic biodiversity. By identifying
the locations of species populations
(including marine mammals, seabirds,
and fish), scientists mapped a
network of priority areas for marine
conservation. ArcNet facilitates
ocean planning to meet the needs of
Arctic wildlife like the walrus, gray
whales, and beluga whales of the
Bering Strait.</t>
  </si>
  <si>
    <t>Anti-tortoise shell trade project</t>
  </si>
  <si>
    <t>Critically endangered hawksbill
sea turtles have a better shot at
survival now that WWF-Australia
and Royal Caribbean have joined
forces to help stop the illegal
trade of tortoiseshell products.
The partnership pioneers new
technology to track turtle DNA
from point of sale to point of
origin, in hopes of identifying the
hawksbill populations most at risk
of being poached.</t>
  </si>
  <si>
    <t>GHG Reducations</t>
  </si>
  <si>
    <t>In collaboration with environmental
disclosure organization CDP, the UN
Global Compact, and World Resources
Institute, WWF helped more than
900 companies set, or commit to set,
science-based targets for cutting
their greenhouse gas emissions.
WWF is now leading a new effort to
help companies reduce their impact
on—and even restore—land, oceans,
freshwater, and biodiversity by 2025.</t>
  </si>
  <si>
    <t>Survey of Fiji's Great Sea Reef</t>
  </si>
  <si>
    <t>WWF backed the first survey in
15 years of Fiji’s Great Sea Reef, the
third-largest barrier reef system in
the world. The data will inform our
work with the Fijian government
and local communities to establish
a network of marine protected
areas that will cover 30% of the
country’s waters by 2030.</t>
  </si>
  <si>
    <t>Forests and Health Initiative</t>
  </si>
  <si>
    <t>WWF and Johnson &amp; Johnson
teamed up through the Forests
and Health initiative to better
understand and illuminate the
connection between forests and
public health. Already, findings
have shown that intact forests can
benefit human health and help
governments sidestep the financial
costs of public health crises by
stopping them before they start.</t>
  </si>
  <si>
    <t>Tiger Population Recovery</t>
  </si>
  <si>
    <t>According to India’s latest tiger
population estimates, wild tiger
numbers are stable or growing.
WWF works to conserve and
connect big-cat habitat, monitor
tigers and their prey, manage
human-tiger conflict, stop the
illegal trade in tigers and other
wildlife, and help government
leaders strengthen regulations
to protect the world’s largest cat.</t>
  </si>
  <si>
    <t>Badlands National Park Fence Project</t>
  </si>
  <si>
    <t>Thanks to the generosity of
more than 2,500 WWF donors
and partner organizations, WWF
provided nearly $245,000 toward
building 45 miles of new fence
that extends habitat in Badlands
National Park for approximately
1,200 bison. The herd now grazes
on 80,193 acres—an area larger
than the island of Manhattan.</t>
  </si>
  <si>
    <t>Sustainable Beef and Soy production guidelines</t>
  </si>
  <si>
    <t>In partnership with the Gordon and
Betty Moore Foundation, WWFParaguay
and the Central Bank of
Paraguay developed requirements
for financial institutions to help
guide the sustainable production
of beef and soy—a leading
cause of deforestation in Latin
America—in order to slow the rate
of land conversion and decrease
biodiversity loss.</t>
  </si>
  <si>
    <t>Seafood Production Standards</t>
  </si>
  <si>
    <t>As part of an industry forum that
includes more than 70 companies
across the seafood supply chain,
WWF released the first-ever
global standards for tracking
seafood products from source to
sale. So far more than 40 brands—
including grocery chain Whole
Foods Market—have committed to
begin implementing these oceansaving
standards.</t>
  </si>
  <si>
    <t>Brazilian Energy</t>
  </si>
  <si>
    <t>A study by WWF-Brazil revealed that the same amount of
energy produced by 125 proposed hydropower projects that
threaten Brazil’s Pantanal can be generated by renewable
sources already found in the region, such as solar, animal waste,
and excess biomass from sugarcane production.</t>
  </si>
  <si>
    <t>Science for Nature Symposium</t>
  </si>
  <si>
    <t>At WWF’s Kathryn S. Fuller Science for Nature
Symposium, thought leaders from a range of disciplines
explored the intersection between human well-being
and the health of our environment.
Experts brainstormed conservation solutions to confront global health
challenges like environmental degradation and infectious diseases.</t>
  </si>
  <si>
    <t>Wildlife Insights</t>
  </si>
  <si>
    <t>Wildlife Insights, a cloud-based
platform operated by WWF and
partners, houses the largest
publicly accessible database
of camera trap images in the
world. The artificial intelligenceenabled
software allows for
rapid synthesis of thousands of
images, increased collaboration,
and the ability to better monitor
endangered species in their
natural habitats.</t>
  </si>
  <si>
    <t>Youth Climate Strike</t>
  </si>
  <si>
    <t>Efforts by WWF helped fuel the largest ever youth-led
climate mobilization at the UN Climate Action Summit
and General Assembly, as well as participation by
more than 7.5 million people in global strikes to raise
awareness about the climate crisis.</t>
  </si>
  <si>
    <t>COVID and future pandemics</t>
  </si>
  <si>
    <t>As the crisis exposed the risks of zoonotic
diseases—to both public health and the global
economy—WWF launched a campaign to urge
leaders to safeguard human health against future
pandemics by changing how we interact with
wildlife, produce food, and use land.</t>
  </si>
  <si>
    <t>The Nature of Risk</t>
  </si>
  <si>
    <t>In coordination with the World
Economic Forum, WWF’s Global
Science Team released “The
Nature of Risk,” an innovative
framework for understanding how
the loss of ecosystem services
like food, water, and carbon
sequestration poses significant
risks to business, finance, and
society as a whole.</t>
  </si>
  <si>
    <t>We Are Still In</t>
  </si>
  <si>
    <t>At the 2019 UN Framework
Convention on Climate Change,
WWF amplified the voices of USbased
influencers and leaders
for We Are Still In—a coalition
of nearly 4,000 leaders of
American colleges, universities,
businesses, cities, and states
committed to reducing emissions
and embracing clean energy.</t>
  </si>
  <si>
    <t>USAID Biodiversity Conference</t>
  </si>
  <si>
    <t>WWF’s advocacy in support of
US funding for conservation
helped convince Congress to
pass a 10% increase for USAID’s
Biodiversity Conservation
programs as well as a 30%
bump for US Fish and Wildlife
Service programs that benefit
species including elephants,
rhinos, and tigers.</t>
  </si>
  <si>
    <t>End Wildlife Trafficking Online</t>
  </si>
  <si>
    <t>Since its launch in 2018, the
Coalition to End Wildlife
Trafficking Online has blocked
or removed more than 3 million
listings for endangered species
and products, including elephant
ivory and pangolin scales, as well
as live animals like tiger cubs.</t>
  </si>
  <si>
    <t>Youth Leadership Award</t>
  </si>
  <si>
    <t>To connect the next generation
of conservation leaders with
global experts and further their
outstanding contributions to
the environment, WWF-US
announced the inaugural
Youth Leadership Award. Each
year a winner will be awarded
$5,000 to fund their academic or
professional development.</t>
  </si>
  <si>
    <t>Vietnam Forest and Animal Protections</t>
  </si>
  <si>
    <t>USAID issued a $38 million biodiversity
grant to WWF-Vietnam and our partners
to protect forests and stabilize threatened
wildlife populations in Vietnam. The
project represents a major step forward
for biodiversity conservation and wildlife
protection in Southeast Asia.</t>
  </si>
  <si>
    <t>Maasai Reseve Adaptation</t>
  </si>
  <si>
    <t>By providing rainwater
harvesting systems for schools
and households, in addition to
separate water resources for
wildlife, WWF-Kenya began
helping rural communities
bordering Kenya’s Maasai
Mara National Reserve adapt
to warmer and drier conditions
driven by climate change.</t>
  </si>
  <si>
    <t>Safeguarding Conservation</t>
  </si>
  <si>
    <t>World Wildlife Fund 2019 Annual Report</t>
  </si>
  <si>
    <t xml:space="preserve">As was evident in the stories you just read, the most important inhabitants of any forest, grassland, river basin, or seascape are its people. And the passion, commitment, and resiliency of the people WWF works with are astonishing. We know that communities depend on nature for many aspects of their lives—as a foundation for their culture, their food, their water, their efforts to create new forms of sustainable economic development, and more. And we know that conservation is sustainable only if it benefits local communities, and if they play an active role in the design, execution, and evaluation of programs, along with owning accountability when problems arise. Our work takes us to some of the world’s most breathtaking places. It also takes us to places where human communities are at risk, where the forests and rivers and animals that people depend upon are at risk, and where the rule of law is weak. But no matter where we operate, our goal is to work constructively with Indigenous peoples and other local communities. Safeguards are used to identify, avoid, and mitigate any negative social and environmental impacts within our work, and they play a vital role in helping realize this goal. They guide how we engage local communities to identify ways that our work can help improve and protect their lives, rights, and livelihoods while achieving conservation benefits for all. WWF policies emphasize the importance of advancing human rights in all our efforts, especially those that could endanger the rights of Indigenous and other local populations, such as the creation of reserves and antipoaching efforts. We know from decades of experience that lasting conservation and community development go hand in hand. Simply put, without protection of human rights, local communities cannot thrive; and without local support, conservation efforts cannot succeed. But safeguards are not just a risk-management tool; we also see them as a way to ensure more sustainable conservation by fully engaging communities. Done right, they should help deliver better sustainable development, better conservation outcomes, and better lives for the communities with whom we work. WWF’s vision is a world where people and nature thrive together. We respect, deeply, the role that Indigenous and local peoples have always held as primary stewards of their natural resources. We believe the ultimate goal of conservation is improved lives for all. And we will never stop working to make it so. </t>
  </si>
  <si>
    <t>Impatient for Change</t>
  </si>
  <si>
    <t>World Wildlife Fund 2018 Annual Report</t>
  </si>
  <si>
    <t xml:space="preserve">Technology and innovation have long been a part of WWF’s work. In 1973, WWF granted $38,000 to the Smithsonian Institution to study the tiger population of Nepal’s Chitwan National Park, allowing scientists to successfully use radio tracking devices for the first time. This represented cuttingedge technology when it happened and was celebrated as such. Today, we use camera traps to record tiger—and elephant, and rhino, and more—movements, and the data collected informs nationwide tiger censuses in Nepal, Bhutan, and elsewhere. The early innovation used in Chitwan led to the systems that today allow us to move closer to our goal of doubling the number of wild tigers by 2022. In a 1984 New York Times editorial, WWF vice president Dr. Thomas E. Lovejoy set forth the concept of “debt-fornature swaps”—trading debt reduction in developing countries for their protection of the environment. It was an innovative idea that quickly caught on and persists today. More than $2.6 billion in debt has been restructured through debt-for-nature swaps, resulting in upwards of $1.2 billion in conservation funding globally. Google is one of our key tech partners. Several years ago, we received $5 million through their Global Impact Award program. Through this grant, Google sought to encourage us to adopt a more fast-moving, prototyping, entrepreneurial approach to solving a vexing problem at hand—in this case, wildlife crime. This sparked trial and error and experimentation, and freed us from the stress of finding the perfect solution within a tight window of time lest we lose much-needed support. It also encouraged the spread of the same mindset in our work. We used the grant to fund the Wildlife Crime Technology Project, a platform to create and test innovative technologies aimed at changing the course of the global fight against wildlife crime. While an initial focus was on piloting the use and integration of several technologies (including drones) in Namibia, it became clear following the project’s initial phase that we needed to adapt our approach. We pivoted from a top-down, technology-driven approach to a bottomup, problem-driven approach that led to the serial testing, evolution, and adaptation of different solutions to the poaching crisis. At WWF, we now plan, iterate, and catalyze change just like breathing air, and always in collaboration with our partners on the ground. And since so much of what we do involves working with communities around the world—from the Amazon to the Irrawaddy Delta—to secure or develop the tools they need to save landscapes and species and improve livelihoods, we build our technological innovations in collaboration with end users—from the field to the lab, from the ground up. Perhaps the most important lesson we’ve learned over the decades of incorporating technology into our work is not to fall in love with technology for technology’s sake. Flashy is interesting but not always sustainable. Any technology we consider for use on the ground must be durable enough, simple enough, effective enough, and repairable enough to make a real-world difference. After all, a farmer in a remote village in Madagascar isn’t likely to be able to fund, or find, exotic technological components to make a rapidly needed fix. That’s true even today, in a world Tom Friedman described over a decade ago as “flat” because rapid advances in technology and communication were connecting people in a whole new way. Today, the world is only getting flatter, and this increasing connectedness has its challenges and its advantages. One of the advantages is that people have greater access to tools that can improve their economic potential. In Friedman’s own words, “When the world is flat, you can innovate” from anywhere. But among the many challenges, these technologies can make it easier for others to exploit and deplete the planet’s finite supply of natural resources; for example, by selling elephant ivory and tiger parts online and thereby driving demand and further threatening already-fragile species populations. There are so many forces in the world using technology and innovation toward other ends—for profit, illegal and otherwise; for power; for market share. It’s time that we were just as fast and skilled and competent in deploying those same tools to keep intact the planet and the resources upon which we all depend. As conservationists, we are getting better at putting challenges on the table with the many technology partners that we have and engaging their talented teams in conceiving and deploying technology and innovation to match the scale of change in the world around us. To outrun and outsmart the poachers. To help inform and adapt the supply chains of the world’s largest companies. To work with governments at every level to monitor their countries’ precious biodiversity and to link outcomes and investments to protect their natural resources. A flat world means that in just eight weeks we can collect 270,000 signatures in support of the Endangered Species Act. A flat world means that through the power of the global WWF Network, we can let more than 5 million supporters around the world know that we are still all in on climate action—and we need them to join us. A flat world means we can test blockchain, machine learning, social media, and monitoring technologies that are desperately needed to save species, fisheries, forests, coral reefs, and more. And a flat world means our best practitioners are more directly connected to the world’s best problem solvers, so we can put our minds together, in real time, to develop and deploy innovative solutions to the most pressing problems facing nature and people today. We must embrace the spectacular possibilities for linking humanity in support of nature that a flat world affords. After all, that is what WWF was born to do: to inspire, compel, and galvanize technical skills, monetary resources, and political influence across the world to save those places we hold most dear. At WWF, we are impatient for change to secure this planet that is our home. We won’t rest until it happens. And we are profoundly grateful for our partners and supporters helping to make it so. </t>
  </si>
  <si>
    <t>Technology Lives In Conservation</t>
  </si>
  <si>
    <t>Technology, like conservation, is a living discipline. And technological breakthroughs give us tools to employ in our quest to ensure a world where people and nature flourish. Of course, all the technology in the world can’t replace conservation in its purest form: person to person, community driven, boots on the ground. Technology is an enhancer and a multiplier, but it will never substitute for a human touch. Luckily, that’s WWF’s specialty. But we’re always seeking new approaches that push conservation forward, and technology is a powerful partner in that process. In Kenya’s Maasai Mara National Reserve, rangers patrolling for poachers had been limited to what could be seen in daylight with the naked eye. Now they can search for poachers 24 hours a day, from up to a mile away, thanks to heat-sensing cameras that alert them to vehicles and people attempting to enter or exit the park. These cameras, provided through WWF’s partnership with FLIR, a leading designer of thermal imaging infrared cameras, have been a game-changer. A successful tool for apprehending poachers, they have also become a deterrent because they are something poachers haven’t faced before. Technology is particularly important to our understanding of the oceans. Off Costa Rica’s Cocos Island, an underwater receiving device allows us to track endangered silky and hammerhead sharks to determine whether their migratory routes need protection. Even 10 years ago, this type of monitoring would have been unimaginable. WWF has long been recognized for our corporate-sector partnerships, and the application of technology to our work has only strengthened those relationships. We work with companies like Google, Apple, and Microsoft because we believe that the private sector is a highly underutilized partner in meeting challenges like deforestation, climate change, and species loss. As the technology we all consume daily changes rapidly, one thing we know is that our lives will remain intertwined with it. From buying clothes to ordering dinner, we rely on technology nearly every waking hour. But so do criminals— those who traffic in illegally obtained wildlife products like tiger parts or pangolin scales. They are obtaining and selling their ill-gotten goods online, on platforms we all use regularly. Which is why WWF has partnered with more than 20 technology companies to create the Global Coalition to End Wildlife Trafficking Online, an industry-wide approach to driving an 80% reduction in online wildlife trafficking by 2020. The magnificent creatures being presented for sale didn’t have the luxury of hiding online to avoid capture, and neither should the criminals who are hawking their parts. We believe technology can help turn awareness into action. We believe it can turn communities into stewards. And we believe technology can help save nature.</t>
  </si>
  <si>
    <t>Accelerating Implementation Of The Paris Agreement</t>
  </si>
  <si>
    <t>WWF is committed to delivering on the promise of the Paris Agreement to slow climate change. To do that, we’ve helped unite a host of unlikely partners to drive climate action. Through the Science-Based Targets Initiative, WWF is helping more than 488 companies— and counting—set ambitious carbon-cutting goals. Through the Renewable Energy Buyers Alliance, we’re helping hundreds of businesses buy more renewable energy and fight for cleaner electricity grids. And through coalitions like We Are Still In, we’re uniting politically powerful voices—business, universities, and local government—to uphold the Paris Agreement. We’re also tackling land stewardship. Land use generates 24% of greenhouse gas pollution and drives forest loss, habitat destruction, and waste. Improving land use patterns could produce up to 30% of the climate solutions needed by 2030. So as part of the 2018 Global Climate Action Summit coalition, WWF is calling on companies, states, and local leaders to cut waste, reduce excess consumption, improve the efficiency of food systems, and work together toward more sustainable production in landscapes around the world.</t>
  </si>
  <si>
    <t>Two Technologies Boost Seafood Trade Transparency</t>
  </si>
  <si>
    <t>The fishing industry supports hundreds of millions of jobs worldwide, and billions of people get their protein from the sea. But one-third of fisheries worldwide have been pushed beyond their limits, and the blackmarket fish trade—worth more than $36 billion every year—is further straining those precious resources. To turn the crisis around, WWF has been collaborating on the development of technologies that increase transparency in the fishing industry. An online tool named “Detect IT: Fish” uses big data to spot discrepancies in reported import and export data, which could be indicators of illegal activity. Launched in November 2017 by WWF and TRAFFIC, and powered by HPE Vertica, Detect IT: Fish helps authorities more efficiently deploy their limited resources for investigations. In the Pacific, WWF is working with industry partners to pilot the application of blockchain technology to trace tuna from origin to sale. Blockchain’s virtually tamper-proof digital records provide the market with information that can engender greater trust in a product’s origin.</t>
  </si>
  <si>
    <t>A Toolkit Transforms Hotel Kitchens</t>
  </si>
  <si>
    <t>Over the past two years, WWF and the American Hotel and Lodging Association, with support from The Rockefeller Foundation, launched a series of food waste reduction pilot projects in hotels across the country. Participating properties learned how to sort and measure food waste, how to compost or donate it, and—most important—how to prevent it in the first place. In just 12 weeks, participating hotels saw food waste reductions of at least 10%. The pilot projects, along with additional qualitative research and prototyping experiments, informed the development of a toolkit of food waste prevention strategies for the hospitality industry, and a corresponding online platform— Hotel | Kitchen (hotelkitchen.org)—that went live in November 2017. The pilot projects are being adopted on a broader scale through a regional industry process in Baltimore and Portland, Oregon, and have been shared with partners in the Asia Pacific region. We’re also working to share the resources with our partners in the Caribbean and Brazil.</t>
  </si>
  <si>
    <t>Big Tech Companies Unite To Stop Online Wildlife Crime</t>
  </si>
  <si>
    <t>Wildlife trafficking is increasingly happening online. Just ask one of two dozen cyber spotters scouring the internet for illegal wildlife products. The cyber spotters—a team of volunteer “Panda Ambassadors” who received training from WWF—now routinely find and flag suspicious ads and products online. WWF’s online trafficking team and a host of online companies have pulled thousands of illicit ads in the past year. And in March 2018, the world’s top e-commerce, social media, and technology companies announced the creation of the Global Coalition to End Wildlife Trafficking Online. The coalition’s 21 members—which include Google, Facebook, Microsoft, eBay, and Alibaba—have partnered with coalition founders WWF, TRAFFIC, and the International Fund for Animal Welfare to ban illegal wildlife products online, build companies’ ability to enforce those bans, and share their expertise. Together with WWF, coalition members are tackling digital wildlife trafficking at an industry-wide level and helping us reach our vision to cut it by 80% by 2020.</t>
  </si>
  <si>
    <t>Forensics For Forests</t>
  </si>
  <si>
    <t>Many wood species look identical to the naked eye, especially in the case of finished wood products. Unfortunately, this means that certain wood products entering the US—one of the world’s biggest wood importers—are illegal, and that a few enter the country under false species claims. But with forensic wood anatomy, a powerful magnifying lens allows scientists to spot distinguishing details at the cellular level. At the US Forest Service Forest Products Lab, scientists use magnification to compare the anatomical structure of wood samples with species in reference libraries to determine the accuracy of species claims. In 2017, WWF provided the lab with 183 specimens from 73 wood products sold online in the US. The scientists are now using wood anatomy testing to verify the accuracy of species labeling. The project— CSI for Trees—aims to enlighten companies about the mislabeling of wood products and help them avoid bringing illegal wood products into the US.</t>
  </si>
  <si>
    <t>Securing Water For Future Generations: Science, Planning, And A Water Conservation App</t>
  </si>
  <si>
    <t>While most countries deal with water crises when they arise, on June 5th Mexico took the long view by establishing 300 new water reserves. This system—which WWF played an instrumental role in developing—sets aside 55% of the country’s surface water, ensuring water supplies for 45 million people over the next 50 years and positively impacting several river basins. This includes the Usumacinta, one of Mexico’s last free-flowing rivers, which snakes through almost 600 miles of southern Mexico, supporting an array of plant and animal species, including jaguars. Now, 95% of the river’s volume is allocated to nature. To demonstrate the value of all rivers, WWF also developed an augmented reality app. Released in March 2018, the WWF Free Rivers app uses a virtual landscape and interactive storytelling to show users how people, wildlife, and landscapes depend on healthy, free-flowing rivers. The app has been downloaded over a half million times.</t>
  </si>
  <si>
    <t>Strengthening sustainable fisheries in Peru</t>
  </si>
  <si>
    <t>A new rule that allows artisanal fisheries to receive legal permits was approved by Peru in May. Permits were issued to two such cooperatives in Paita in June. These represent 20% of the mahi and squid artisanal fleets in Peru. This will help reduce illegal, unreported, and unregulated fishing and ensure the sustainability of two of the main fisheries in Peru.</t>
  </si>
  <si>
    <t>“We Are Still In” climate coalition gains steam</t>
  </si>
  <si>
    <t>Five months after launching “We Are Still In,” WWF and partners brought over 100 leaders to the UN Climate Talks in Germany to affirm that the US remains a trusted international partner in reducing emissions. With over 3,500 signatories, We Are Still In represents 47% of the US population and is the new face of America’s climate movement.</t>
  </si>
  <si>
    <t>Colombia protects freeflowing Bita River</t>
  </si>
  <si>
    <t>Colombia’s Bita River is home to pink river dolphins, freshwater turtles, diverse fisheries, and several small communities that depend on its waters. The president of Colombia declared the entire freeflowing Bita as a wetland of international importance under the Ramsar Convention, making it one of the few rivers that are protected from source to sea under this treaty.</t>
  </si>
  <si>
    <t>A climate-smart solution for the shy albatross</t>
  </si>
  <si>
    <t>Six months into a climate science– driven project to increase albatross breeding success on an island off the coast of Tasmania, WWF announced a 20% higher rate of breeding success for birds using artificial nests rather than natural nests. The artificial nests keep eggs and chicks safe during harsh weather events exacerbated by climate change.</t>
  </si>
  <si>
    <t>Mountain gorilla numbers surpass 1,000</t>
  </si>
  <si>
    <t>With the release of a survey conducted in the Virunga Mountains, the global population estimate for wild mountain gorillas increased to more than 1,000. This makes the mountain gorilla the only great ape in the wild with an increasing population. Through a number of efforts, WWF works to protect the forests the gorillas call home.</t>
  </si>
  <si>
    <t>Report raises alarm about grassland birds</t>
  </si>
  <si>
    <t>WWF’s 2017 Plowprint Report provided a consistent way to track year-to-year conversion of grassland to cropland across the Mississippi River basin and Great Plains. The report also warned that six Great Plains songbird populations had declined by as much as 94% since the 1960s due to grassland loss from plow-up and row crop agriculture.</t>
  </si>
  <si>
    <t>Domestic ivory markets in China close</t>
  </si>
  <si>
    <t>On December 31, 2017, China officially closed its domestic ivory markets, banning the domestic sale and processing of ivory. China has been the largest ivory market in the world, so this ban is a vital step in reducing demand for the product, which in turn should decrease poaching and take pressure off elephant populations.</t>
  </si>
  <si>
    <t>New rules in force to stop illegal seafood</t>
  </si>
  <si>
    <t>Thanks in part to WWF advocacy, the US government started enforcing new rules aimed at stopping illegal seafood from entering the US market. NOAA’s Seafood Import Monitoring Program requires US importers to provide harvest and landing data and maintain chain of custody records. The program will expand to shrimp—the largest US seafood import—in 2019.</t>
  </si>
  <si>
    <t>WWF and Apple help protect China’s forests</t>
  </si>
  <si>
    <t>Thanks to a project led by WWF and Apple, the Forest Stewardship Council certified 320,982 acres of forestland in China as responsibly managed. That was combined with another 436,499 acres of forestland under improved forest management as a result of this project, laying the groundwork for better, more widespread stewardship of China’s forests.</t>
  </si>
  <si>
    <t>New protections for the Belize Barrier Reef</t>
  </si>
  <si>
    <t>The World Heritage Committee removed the Belize Barrier Reef from UNESCO’s List of World Heritage in Danger. WWF worked with the Belize government to help put in place several pieces of legislation and regulations to protect the World Heritage Site, culminating in the recently adopted moratorium on oil exploration in Belize’s waters.</t>
  </si>
  <si>
    <t>Tire companies commit to using sustainable rubber</t>
  </si>
  <si>
    <t>Tire companies Michelin, Bridgestone, Pirelli, and Goodyear made commitments to source only sustainable natural rubber, furthering WWF’s goal of getting the world’s top automakers and tire companies to make similar public commitments. This will help stop one of the largest emerging threats to mainland Southeast Asian forests: unsustainable natural rubber production.</t>
  </si>
  <si>
    <t>Raising awareness of China’s ivory ban</t>
  </si>
  <si>
    <t>WildAid, WWF, and TRAFFIC kicked off a public service campaign in 15 Chinese cities to increase awareness of China’s new ivory trade ban. The targeted cities either had active ivory markets before the ban went into effect or were near important border crossings with countries that still allow ivory sales.</t>
  </si>
  <si>
    <t>Supporters dig deep to stop elephant poaching</t>
  </si>
  <si>
    <t>Responding to an elephant poaching crisis in Myanmar, WWF trained 45 field rangers in law enforcement and intelligence gathering, and purchased patrol vehicles, uniforms, and equipment. This quick action was made possible thanks to thousands of supporters who, in less than four weeks, donated $263,211 to an emergency campaign.</t>
  </si>
  <si>
    <t>Infrared tech detects elusive species</t>
  </si>
  <si>
    <t>In partnership with forward-looking infrared technology company FLIR, WWF is piloting infrared cameras as a tool to detect the elusive, nocturnal blackfooted ferret, one of North America’s most endangered terrestrial species. The FLIR partnership is testing similar efforts in multiple sites across Africa as well.</t>
  </si>
  <si>
    <t>Tagging river dolphins across the Amazon</t>
  </si>
  <si>
    <t>For the first time, WWF and research partners successfully tagged Amazonian river dolphins in Brazil, Colombia, and Bolivia with satellite tracking technology. The small transmitters will boost conservation efforts in the Amazon by providing scientists with new insights into dolphin movements, behavior, and threats.</t>
  </si>
  <si>
    <t>Trailblazing declaration protects the Pantanal</t>
  </si>
  <si>
    <t>With WWF’s support, ministers from Bolivia, Brazil, and Paraguay signed a trinational declaration to protect the Pantanal, the world’s largest tropical wetland. The agreement ensures sustainable social and economic development and reaffirms the human rights of the indigenous and traditional populations within the region.</t>
  </si>
  <si>
    <t>Walmart emission reductions effort grows</t>
  </si>
  <si>
    <t>One year after the start of Walmart’s Project Gigaton, which WWF helped design and implement, more than 600 suppliers with operations in more than 30 countries have committed to reduce or avoid carbon emissions by one gigaton in the production and distribution of products.</t>
  </si>
  <si>
    <t>Nepal secures funding for climate change efforts</t>
  </si>
  <si>
    <t>With support from WWF, the government of Nepal secured $45 million in climate funding from the World Bank for the Terai Arc Landscape—home to tigers, rhinos, and thousands of people—contingent upon demonstration of reduced deforestation and improved forest management that supports local communities.</t>
  </si>
  <si>
    <t>Cambodia plans to reintroduce tigers</t>
  </si>
  <si>
    <t>Cambodia’s prime minister endorsed a plan to reintroduce wild tigers to northeastern Cambodia. The endorsement signals the government’s commitment to work with WWF to protect tiger habitat, increase enforcement against poaching and illegal logging, restore prey species, and work with local communities.</t>
  </si>
  <si>
    <t>Protecting international conservation funding</t>
  </si>
  <si>
    <t>As the culmination of yearlong advocacy efforts, and just 10 days after 80 WWF supporters and activists participated in WWF’s annual congressional Lobby Day, the US Congress passed an omnibus spending bill protecting funding for global conservation programs and rejecting proposed cuts.</t>
  </si>
  <si>
    <t>New effort to collar elephants in Tanzania</t>
  </si>
  <si>
    <t>The Tanzanian government, in collaboration with WWF, began a project to collar 60 elephants in the Selous Game Reserve, one of Africa’s last great wildernesses. By monitoring their movements, the rangers can better protect the elephants from poachers and prevent humanelephant conflict.</t>
  </si>
  <si>
    <t>Two new protected areas created in Colombia</t>
  </si>
  <si>
    <t>The Colombian government, with WWFColombia’s help, created two new coastal conservation areas. Together, they protect more than 1.24 million acres of beaches, mangroves, coral, and deepwater ecosystems, as well as the coastal wetlands that connect ecosystems in Colombia and Ecuador.</t>
  </si>
  <si>
    <t>Hong Kong ivory ban is now law</t>
  </si>
  <si>
    <t>After years of advocacy by WWF—and just one month after the China ivory ban—Hong Kong’s Legislative Council committed to completely banning domestic ivory sales by 2021, and to increasing the maximum penalty for wildlife crime to 10 years in prison.</t>
  </si>
  <si>
    <t>WWF launches Wild Classroom</t>
  </si>
  <si>
    <t>WWF launched Wild Classroom, a free, online toolkit for teachers. Aligned with national education standards, its resources help students develop an understanding of the natural world and reflect on how their actions can shape its future.</t>
  </si>
  <si>
    <t>Great Expectations</t>
  </si>
  <si>
    <t>World Wildlife Fund 2017 Annual Report</t>
  </si>
  <si>
    <t>I recently read the 10-year conservation strategy plan from WWF’s program office in Mexico and was blown away. I was reminded of the power of local voices, the central importance of place, and the fact that one of WWF’s most valuable assets is the authenticity of our local programs around the world. For my Mexican colleagues, the center of gravity in their work is the role of nature in helping people lift their families out of poverty. Although just 3% of Mexico’s population lives below the strictly defined international poverty line—earning less than $1.90 per day, according to the World Bank—42% live with at least some degree of poverty, and lack access to adequate water, food, shelter, and education. The Mexican agrarian practice of designating ejidos—swaths of communal land, within which citizens individually farm specific parcels—was conceived as a response to the peasant landlessness that contributed to the outbreak of the Mexican Revolution. But a combination of factors, including small parcel size, corruption, and low yield, means that most ejidatarios cannot make a living that sustains their family. I usually write about the global issues we face, but reading WWF-Mexico’s strategy document inspired me to think more deeply about the role of nature in the American experience, and to consider the part the United States plays in solving the greatest environmental problems of our day. In both cases, the role of our country and the fate of the world are inextricably bound up with each other. Diversity of Nature From Native communities, to farmers and fishers, to cowboys and early industrialists, our histories have emerged from the lands and waters that surround us. Nature is embedded, indelibly, in the lives of Americans. Native American cultures rest on a reverence for nature that is the stuff of legend, immortalized in the totem poles of the Pacific Northwest, the creation stories of the Oglala Sioux, and a speech delivered by Chief Seattle of the Squamish tribe in 1854: “Every part of this country is sacred to my people.” The sweeping landscapes painted by Bierstadt and Moran; the iconic Yosemite Valley images of Ansel Adams; and the words of John Muir, Henry David Thoreau, Rachel Carson, and Aldo Leopold all convey the majesty of nature and its power to change our lives. The United States established the world’s first national park and some of the world’s strongest environmental legislation to support clean water, clean air, and endangered species. Yellowstone and Yosemite, the volcanos of Hawaii, and the pulsing currents of the Hudson are our versions of Europe’s cathedrals. They reveal truths about our history as a country and what we choose to value, and they are the places and sounds that connect us all to something greater than ourselves. Diversity of People Drawn by a sense of possibility, people from all over the world have come to the United States for more than two centuries to learn, seek jobs, and re-create their lives. Our famous melting-pot society brings its own tensions—but also contributes to a stew of innovation that has made a measurable difference in the world. • Education. The US is home to more colleges and universities than any country except India. The first college in the world chartered to grant degrees to women—Wesleyan College in Macon, Georgia—was founded in 1836. International students account for more than 5% of higher-education enrollment. • Commerce. Our economy remains among the strongest in the world. Of the 500 largest companies in the world, 46% are based in the US. • Innovation. US inventors account for more than half of the worldwide patents generated in the last 40 years. Of the 50 innovations that “have done the most to shape the nature of modern life,” according to The Atlantic magazine, 34% are American in origin. They include electricity, the internet, the telegraph, anesthesia, and the combine harvester. But as many are quick to point out, the outsized American imprint on the world is not all positive. The US uses one-third of the world’s paper and a quarter of the world’s oil, although we represent less than 5% of the global population. By the measure of WWF’s Living Planet Report we consume, per capita, 10 times the global average. The dissemination of our culture of consumerism does not bode well for the planet. And as we are increasingly aware, extraordinary economic growth has been accompanied by growing income inequality, contributing to disruptions in our political system at home. And so, our work rests on navigating these two facets of our national footprint: Bringing our best talents to the world, and setting a stronger example in driving sustainable living in the United States. Our current president stunned the world last June by signaling his intention to withdraw from the Paris Agreement. Our response was to lean hard into the diversity of our country. We got busy working with others to make sure the world knows that America’s tradition of problem-solving remains very much intact. We know our country is much more than the actions of any single individual, even when that individual occupies the White House. We listened closely to our partners and supporters, who voiced their ongoing commitment to the Paris Agreement. And we responded by working with Mayor Bloomberg, Ceres, Climate Nexus, and others to give them a platform to make their voices heard: We Are Still In, an impressive and powerful coalition declaring its continued support of climate action to deliver on the Paris Agreement. Members of the We Are Still In coalition include • 2,500 governors, mayors, businesses, universities, Native American tribes, and faith communities— representing 130 million Americans and a combined $6.2 trillion in GDP (1⁄3 of the US economy) • 1,780+ businesses and investors, including 35 Fortune 500 companies, representing 4.8 million US employees and $2.3 trillion in total annual revenue The We Are Still In coalition represents what WWF does best: respond to global challenges and drive practical solutions to the same; build and catalyze partnerships that create momentum; and help tip the world toward sustainability. You see that approach in our work on the largest tropical forest conservation program in history, ARPA for Life. We helped create and finance parks—128 million I know our country will continue playing a leadership role in the protection of the global environment— helping other countries secure their natural resources has enormous relevance in the US. acres in the Brazilian Amazon—and are now defending some of those parks against attempts to open them up to agriculture and mining. Consider the collaboration between the US and Canada to protect large swaths of the Arctic from oil and gas drilling, or our engagement with the US and China on ending the ivory trade, which established a spirit of cooperation between the two countries that carried over to their support for the landmark Paris Agreement on climate change. Think about our approach in Project Gigaton, a partnership with the world’s largest company, Walmart, and hundreds of its suppliers to remove one gigaton of greenhouse gases from the company’s supply chain by 2020. No matter which way the political winds blow, I know our country will continue playing a leadership role in the protection of the global environment—because we know that helping other countries secure their natural resources has enormous relevance in the US. And we know that we must work harder to set a sustainable example here at home. All of this requires us to imagine inventions, policies, businesses, and lifestyles that are not just good for the bottom line, but also good for the planet—the only one we have; our home. Today, more than ever, the world expects no less.</t>
  </si>
  <si>
    <t>The Winds of Change</t>
  </si>
  <si>
    <t>We are living in a time of significant change. Governments are changing, climates are changing, the way we carry out many of our daily responsibilities—how we work, communicate, travel—is changing. What isn’t changing is WWF’s commitment to sustainable conservation at the scope and scale necessary to make a difference for the places and species we cherish. In fact, we believe that all of the change the world currently faces presents us with opportunities that we are uniquely qualified to leverage. There is heightened awareness of many of our issues, and our global presence, unique among conservation organizations, means we are on the ground where the need is greatest. We remain steadfastly committed to the goals of the Paris Agreement, despite the US government’s withdrawal from the same. So do the American people: 69% of registered voters support the landmark climate deal. Working with like-minded partners, we launched We Are Still In, a coalition of more than 2,300 mayors, business leaders, and university presidents committed to making sure America honors its pledges under the Paris Agreement. The momentum clearly exists to execute on America’s commitments, even without official government support. In the wake of the US announcement, there is also increased global momentum in support of the Paris Agreement, with countless heads of state coming forward to reaffirm their intention to take climate action. Technology is changing our everyday lives—but it is also changing the way conservation is practiced. For the first time, infrared cameras and human-recognition software can be used to identify poachers from afar and alert park rangers to their presence. Drones can help vaccinate endangered black-footed ferrets against a deadly disease by dropping peanut butter-flavored bait around their burrows. And using remote-controlled camera traps and other technologies means we can more accurately estimate the populations of endangered creatures such as tigers. The tech revolution has another tremendous benefit. It can help mitigate some of the damage humanity has done to the planet without any thought for the commons. Historically, we’ve treated the commons—shared, nonrenewable natural resources such as clean water and air—as free goods. Of course, we now know that isn’t the case; each of our actions has a corresponding impact on the environment. We’ve also made alignments internally to help us deliver results in the midst of rapid change. And so while the winds of change are strong, we face into them confidently, in pursuit of our mission to create a future in which humanity and nature thrive.</t>
  </si>
  <si>
    <t>Salaheddine Mezouar, Morocco’s minister for foreign affairs and cooperation, applauds during the 22nd session of the Conference of the Parties (COP22) to the UN Framework Convention on Climate Change in Marrakesh, Morocco. On November 4, 2016, days before Mezouar began presiding over COP22, the Paris Agreement went into effect, bearing the signatures of nearly 200 countries. The launch of the agreement—which aims to keep global warming well below 2°C—marked the start of the steep task of translating the agreement’s goals into realities. That task grew even steeper on June 1, 2017, when President Donald Trump announced his intention to withdraw the US from the agreement. But other countries around the world have embraced the challenge. In the US and internationally, WWF is embracing it alongside them, collaborating with governments, businesses, and individual citizens to keep climate momentum going in the right direction.</t>
  </si>
  <si>
    <t>A tossed lunch at a high school in Los Angeles becomes part of a startling statistic: Roughly 40% of food in the US ends up spoiled or thrown away every year. To help address this, WWF worked with the Environmental Research and Education Foundation and the School Nutrition Foundation to launch food waste audit programs in secondary schools. These audits aim to help students grasp the connections between their lunch and the natural world—and help them learn how to reduce their own food waste. And in April, WWF, the American Hotel &amp; Lodging Association, and The Rockefeller Foundation partnered to launch pilot projects for curtailing food waste in the hotel industry. The projects included food-waste monitoring and creating menus designed to reduce waste. Beyond helping participating hotels, findings will inform a toolkit being designed for the hotel industry.</t>
  </si>
  <si>
    <t>Days after President Trump announced in June 2017 his intention to pull the US from the Paris Agreement, more than 1,200 US leaders published an open letter titled “We Are Still In.” The signatories—which included governors, businesses, tribes, and universities—declared their support for the Paris Agreement and their commitment to lowering US carbon emissions. By September, more than 2,300 leaders had signed on. That coalition, which we helped coordinate, reflects WWF’s broad engagement with climate leaders far beyond Capitol Hill. States and cities are taking leadership roles. Seventy companies now support a shared framework, which WWF helped create, that makes it easier for large businesses to buy renewable energy. And in April, Walmart launched Project Gigaton, a plan to remove a gigaton of emissions from its supply chain by 2030 with help from WWF and other partners.</t>
  </si>
  <si>
    <t>A police official keeps watch over ivory confiscated from smugglers in China in March 2016. In September of that same year, the International Union for Conservation of Nature reported a severe drop in Africa’s elephant population over the past decade, largely from poaching. But new commitments from the US and China offer reason for hope. In July 2016, the US banned most trade of elephant ivory. China followed suit in December, announcing plans to close its domestic ivory trade by the end of 2017. WWF, meanwhile, has developed innovative technologies to protect wildlife from poaching—including a thermal infrared camera (made by the company FLIR) that detects body heat from afar, even at night. Since the camera’s introduction in Kenya in spring 2016, it has helped rangers catch over 100 poachers in the Maasai Mara National Reserve.</t>
  </si>
  <si>
    <t>Fourteen-year-old Achwaq lugs water through an internally displaced persons settlement in Yemen in May 2017. Years of unsustainable farming practices and droughts have drained the country’s scant water reserves. In 2015, tensions over that water erupted into civil war. Yemen is among a growing number of countries facing water crises, which can weaken economies and social stability, drive mass migration, and fuel the growth of terrorist groups. According to Water, Security and U.S. Foreign Policy—a new book whose creation was led by WWF senior policy advisor David Reed—those outcomes make water scarcity a threat to US prosperity and security. The book explores 17 water-related crises around the world and offers US policy-makers guidelines for addressing such crises. This effort supports WWF’s commitment to encouraging comprehensive, climate-smart management of freshwater resources.</t>
  </si>
  <si>
    <t xml:space="preserve">On June 23, 2016, when Colombia’s government signed a ceasefire with the Revolutionary Armed Forces of Colombia, the streets of Bogotá churned with celebrations. Five months later, after a roller coaster of negotiations, a final accord was approved on November 24. The country’s 52-year-long civil war was over. During the conflict, many of Colombia’s natural resources were degraded or destroyed due to overexploitation and poor governance. Creating protections to restore those areas and prevent further degradation of the nation’s rich biodiversity and natural capital is essential. The Colombian government is working with WWF and other conservation groups to achieve those protections. Through Heritage Colombia, WWF supports a fund to increase the size of the country’s protected areas and ensure their proper management—for the benefit of all Colombians. </t>
  </si>
  <si>
    <t>An Oregon Department of Fish and Wildlife staffer inspects a fish aboard a dory boat off Pacific City, Oregon. The US imports more than 5.3 billion pounds of seafood annually. Up to a third comes from ships engaging in ilegal or unreported fishing. But a new US government rule released in December 2016 aims to prevent illegally caught fish from winding up in US grocery stores and restaurants. The rule focuses on 12 groups of marine species, including king crab and grouper. Once it’s enacted, importers of those species will be required to have traceability systems that show the seafood’s legal origins, from catch to first point of sale in the US. The rule—supported by 750,000 WWF activists—is a huge victory for protecting vulnerable marine species.</t>
  </si>
  <si>
    <t>The Inupiat village of Point Hope in northwest Alaska belongs to a region that has been threatened by the prospect of offshore oil and gas drilling. That prospect ground to a halt on December 20, 2016, when then president Barack Obama announced a permanent ban on oil and gas drilling throughout nearly 180,000 square miles of the Arctic Ocean. WWF and 225,000 of its supporters fought for that protective measure. Oil and gas drilling is extremely unsafe in such a remote location and could cause massive damage to the region’s indigenous communities, wildlife, and ecosystems. Given those realities, WWF will continue working to keep the ban intact to protect this extremely valuable landscape for future generations.</t>
  </si>
  <si>
    <t>WWF book links water and foreign security</t>
  </si>
  <si>
    <t>WWF released Water, Security and U.S. Foreign Policy, a new book exploring how water scarcity affects US national security and prosperity, and how the US can respond effectively. US interests are under rising pressure as a result of the economic and social impacts brought on by water scarcity, extreme weather events, and ecological changes in key geographies around the world.</t>
  </si>
  <si>
    <t>Enforcing land rights for Congo women</t>
  </si>
  <si>
    <t>In June 2016, WWF helped organize a national workshop in the Democratic Republic of the Congo to address the need to enforce a variety of women’s land rights. The next month, the DRC’s minister of the environment issued an official note urging the government to enforce women’s right to play decision-making roles at all levels of community forestry concessions.</t>
  </si>
  <si>
    <t>IUCN announces a victory for giant pandas</t>
  </si>
  <si>
    <t>The IUCN— the International Union for Conservation of Nature— downgraded the status of giant pandas from “endangered” to “vulnerable” on the global list of species at risk of extinction. Since 2006, the giant panda population has grown nearly 17%. Still, there are only 1,864 in the wild, and WWF is working to address ongoing threats to their habitat.</t>
  </si>
  <si>
    <t>River dolphin numbers rise in Pakistan</t>
  </si>
  <si>
    <t>WWF-Pakistan completed the fourth census of the Indus River dolphin as part of a project funded by the International Whaling Commission and the Marine Conservation Action Fund. Initial figures indicate that there are now at least 1,800–1,900 animals in the three most populated sections of the river—almost a 100% increase since the first comprehensive count back in 2001.</t>
  </si>
  <si>
    <t>New technology tackles illegal fishing</t>
  </si>
  <si>
    <t>Detect IT: Fish, a web-based tool that detects illegal trade of fisheries products by identifying discrepancies between countries’ reported trade data, was a winner of the Hewlett Packard Enterprise Living Progress Challenge. A collaboration between WWF and TRAFFIC, the tool automatically collects and analyzes data, doing in seconds what used to take weeks or months.</t>
  </si>
  <si>
    <t>UN’s civil aviation body caps emissions</t>
  </si>
  <si>
    <t>Following active engagement from WWF, the United Nations’ civil aviation body agreed to cap carbon pollution from international aviation, and at least 65 countries have signed on. Aviation represents the fastestgrowing source of greenhouse gas emissions driving climate change, and this agreement will address more than three-fourths of expected emissions growth between 2021 and 2035.</t>
  </si>
  <si>
    <t>New tech catches poachers in Kenya</t>
  </si>
  <si>
    <t>In its first nine months of use, WWF’s new antipoaching technology made possible the arrest of more than 100 poachers in Kenya’s Maasai Mara National Reserve, and two more in an undisclosed national park. The thermal imaging infrared cameras (made by FLIR) and human detection software allow rangers to spot illegal activity around the clock.</t>
  </si>
  <si>
    <t>Supporters raise $250,000 for bison</t>
  </si>
  <si>
    <t>WWF supporters raised more than $250,000 to extend bison habitat in Badlands National Park from 57,640 acres to 80,193 acres. The expansion will allow the park to achieve and sustain a herd of more than 1,000 bison. WWF’s objective is to sustain five herds of this size in the Northern Great Plains by 2025.</t>
  </si>
  <si>
    <t>WWF releases analysis of grasslands loss</t>
  </si>
  <si>
    <t>WWF released the first edition of the Plowprint Report, a publication that will track annual grassland conversion to cropland across the Great Plains. WWF is dedicated to achieving no net loss of grasslands and has focused its efforts on conserving the Northern Great Plains, a 180 million-acre region that remains largely intact.</t>
  </si>
  <si>
    <t>CARE-WWF Alliance sees success in Mozambique</t>
  </si>
  <si>
    <t>Since 2010, the CARE-WWF Alliance has established farmer field schools in Primeiras e Segundas, Mozambique. By the end of 2016, what farmers had learned about climate-resilient agriculture techniques had helped them double staple crop yields. In addition, Alliance support of communitymanaged no-fishing zones had led to 70% of fishermen reporting improved catches.</t>
  </si>
  <si>
    <t>People’s Climate Mobilization</t>
  </si>
  <si>
    <t>More than 1,000 WWF activists—as well as WWF Board and National Council members—joined 200,000 marchers in the Washington, DC, People’s Climate March. WWF Panda Ambassadors and staff held sister marches across the country. WWF also encouraged advocates to call elected officials, write letters to the editor, and sign petitions prioritizing climate action.</t>
  </si>
  <si>
    <t>Ocean conservation innovation accelerates</t>
  </si>
  <si>
    <t>WWF and tech innovator Conservation X Labs launched Oceans X Labs (OXL), the world’s first incubator and accelerator designed to develop scalable innovations for ocean conservation. OXL is supporting participants in the Blue Economy Challenge, a competition led by the Australian government and other partners to encourage innovation in sustainable aquaculture.</t>
  </si>
  <si>
    <t>WWF collaborates on Global Mangrove Alliance</t>
  </si>
  <si>
    <t>WWF joined with Conservation International, the International Union for Conservation of Nature, and The Nature Conservancy to form the Global Mangrove Alliance, with the goal of increasing the global area of mangrove habitat by 20% by 2030. The alliance focuses on biodiversity, climate adaptation and mitigation, food security, and human well-being.</t>
  </si>
  <si>
    <t>Walmart launches Project Gigaton</t>
  </si>
  <si>
    <t>WWF helped design and launch Walmart’s Project Gigaton, an initiative which aims to catalyze greenhouse gas emissions reductions in global supply chains by creating momentum around energy, agriculture, waste, packaging, deforestation, and product use. If successful, Walmart and its suppliers will prevent one gigaton (1 billion tons) of emissions by 2030.</t>
  </si>
  <si>
    <t>GM commits to rubber sustainability policy</t>
  </si>
  <si>
    <t>General Motors became the first automaker to commit to developing a policy to use tires made from sustainable natural rubber. Unsustainable production of natural rubber is rapidly becoming the leading cause of deforestation in mainland Southeast Asia; 75% of natural rubber goes into making tires for planes, buses, cars, and trucks.</t>
  </si>
  <si>
    <t>Midwest Row Crop Collaborative launches</t>
  </si>
  <si>
    <t>A coalition of food, agriculture, and conservation organizations, including WWF, launched an effort to help farmers in Illinois, Iowa, and Nebraska adopt sustainable and efficient practices. The objective of the coalition is to reduce nutrient pollution 20% by 2025 and 45% by 2035, while encouraging practices that improve soil health.</t>
  </si>
  <si>
    <t>Mexico bans gillnets to help the vaquita</t>
  </si>
  <si>
    <t>The government of Mexico implemented a permanent ban on gillnets in vaquita habitat—and committed to helping local communities resume legal, sustainable fishing activities. Fewer than 30 of the critically endangered porpoises remain, a decline attributed primarily to bycatch. A recent WWF-coordinated vaquita campaign rallied more than 200,000 WWF supporters worldwide.</t>
  </si>
  <si>
    <t>Game teaches resource management</t>
  </si>
  <si>
    <t>WWF rolled out Get the Grade, a roleplaying game that allows players to experience the complexities and opportunities of working together on a “report card” of river-basin health. The game, which has been translated into six languages, is helping WWF freshwater teams engage stakeholders in basins around the world.</t>
  </si>
  <si>
    <t>Nations agree to protect Antarctic sea</t>
  </si>
  <si>
    <t>Twenty-four countries and the European Union agreed to protect nearly a million square miles of Antarctica’s Ross Sea for 35 years, establishing 70% of it as a fully protected marine reserve and the rest as research zones. The agreement is the world’s largest ocean protection plan in history.</t>
  </si>
  <si>
    <t>Scientists discover 163 new Mekong species</t>
  </si>
  <si>
    <t>WWF released a report documenting the collective work of hundreds of scientists who discovered three mammals, nine amphibians, 11 fish, 14 reptiles, and 126 plants in the Mekong River region of Cambodia, Laos, Myanmar, Thailand, and Vietnam. WWF has recorded 2,409 new species in the region since 1997.</t>
  </si>
  <si>
    <t>McDonald’s commits to better beef</t>
  </si>
  <si>
    <t>McDonald’s committed to source only deforestation-free beef by 2020 in at-risk regions, including the Amazon and other valuable ecosystems across Latin America—a goal WWF helped set. While deforestation has slowed across parts of the Amazon, it remains the world’s biggest deforestation front, largely driven by beef production.</t>
  </si>
  <si>
    <t>Activists converge on Capitol Hill</t>
  </si>
  <si>
    <t>Nearly 80 WWF activists from across the country met with their representatives on Capitol Hill in more than 60 faceto- face meetings. They discussed topics including international conservation funding and renewable energy—and asked both Republicans and Democrats to make the environment a priority in the coming years.</t>
  </si>
  <si>
    <t>More responsible paper products reach US shelves</t>
  </si>
  <si>
    <t>WWF teamed up with consumer product company Kimberly-Clark for a three-year Forest Stewardship Council (FSC) awareness campaign. Kimberly-Clark will display the WWF logo alongside the FSC logo on FSC-certified paper products—including paper towels and facial tissues—and will donate $4 million to WWF’s work to conserve forests.</t>
  </si>
  <si>
    <t>Russia protects Amur tiger habitat</t>
  </si>
  <si>
    <t>The Russian Federal Forestry Agency cancelled new amendments to timber cutting regulations that would have put 80% of old-growth Korean pine forests at risk. WWF-Russia and Greenpeace urged the Russian government to protect these forests, which are essential habitat for Amur tigers.</t>
  </si>
  <si>
    <t>The Language of Conservation</t>
  </si>
  <si>
    <t>World Wildlife Fund 2016 Annual Report</t>
  </si>
  <si>
    <t xml:space="preserve">At times, it seems the environmental movement reduces itself to numbers and prices and markets and other measures of success, or the lack thereof. I know the saying goes that if we can’t measure something, we won’t be able to save it. And while numbers can certainly be inspirational, I’d argue that the truth is more nuanced than that. Make no mistake: I am absolutely devoted to delivering results that last, at a scale commensurate with the challenges we are facing. But I also love the words and imagery that motivate so many of us who have made conservation our life’s work—from Muir to Matthiessen, from Carson and Stegner to Bierstadt, Cousteau, and Ansel Adams. Because the sublime beauty and genius of creation, or evolution, exceeds our grasp, inspires and humbles us, and reminds us that we cannot afford to lead our lives in a way that ravages the planet and drives other species to extinction. Side by side with the poetry of our work and the beauty of the planet we seek to save, our work is existential; we all want to leave something behind after we’re gone. But it is important to be honest with ourselves about the real difference we’re making for the planet. Are we changing the trends that are leading to the planet’s destruction? Are we building movements that lead to people consuming less, producing more, voting differently, in a way that positively impacts the planet we all share? Those results often—but not always—can be measured by numbers. And, as I’ve said, numbers can be inspirational. Whether that’s acres protected, or parts per million of CO2 in the air, or the increased population of fish in the ocean, or the number of tigers that still remain in the wild. And we sometimes get far away from that kind of specificity in the language we use to talk about our work. But if we are to honor the trust that our donors and investors put in us, and make a real difference with the gift of their hard-won money, we must hold ourselves accountable in this regard. Conservation does not yield results within anything resembling a predictable time frame. But there are those moments when things come together at a scale that matters. On those occasions, you can mark the date and you can measure the impact in a way that is unequivocal. Luckily, the world has seen many such events. For example, the set-aside in 1872 of 2,219,776 acres in Montana, Wyoming, and Idaho as Yellowstone National Park—the world’s first national park. That audacious act not only preserved a landscape that lives large in the hearts and minds of Americans; it also created a movement that quickly became global. Now there are nearly 7,000 national parks in more than 100 countries around the world. It’s also hard to argue with the scale of the Wilderness Act, passed in 1964. The legislation created a way to designate “wilderness areas,” which are still the nation’s highest form of land protection. The act also created the National Wilderness Preservation System as a means of managing these pristine wildlands, and placed an inaugural 9.1 million acres into its care. Today the wilderness system protects nearly 110 million acres across the country. It was these measurable conservation successes that helped make the following numbers possible: Protected areas now cover more than 15.4% of the world’s land area and 3.4% of the global ocean area. Every country in the world has some form of protected area system. And these protected areas—categorized as national parks, wilderness areas, strict nature reserves and more—are the gifts that keep on giving. They store 15% of the global terrestrial carbon stock, help reduce deforestation and habitat and species loss, and support the livelihoods of over 1 billion people. But in order to ensure these lands are permanently protected, we need more than just a listing on a piece of paper. That’s why WWF and our partners use a funding approach called Project Finance for Permanence (PFP) that is all about the numbers. The PFP method takes a meticulous scientific, financial, and quantifiable approach to securing permanent and full funding for protected areas, or networks of protected areas, and ensuring their long-term financial stability. WWF first used the PFP approach in Brazil, where we joined public and private entities to raise $215 million to create, consolidate, and maintain the country’s 150 million-acre network of 114 protected areas. The network, called the Amazon Region Protected Areas program, is almost three times larger than all US national parks combined and represents 15% of the Brazilian Amazon. Now WWF is testing the PFP approach in a number of the world’s most important conservation areas, with an initial focus on large-scale areas, most of which are dominated by forests. Our current PFP work includes projects in Peru, Bhutan, and Colombia. Taken together, the PFP work in Peru, Colombia, and Brazil could protect 15% of the entire Amazon biome. We’re exploring how to translate that approach—and our work quantifying the natural and economic value of ecosystems—in the Arctic as well. And there are also important numbers like this: Nearly a quarter of global greenhouse gas emissions are the result of agriculture. But people have to eat. So what’s the answer? WWF believes our commodity certification programs go a long way in creating a solution that works for the environment, for communities, and for businesses. Seventeen percent of global palm oil is certified by the Roundtable on Sustainable Palm Oil. Close to 10% of the annual global harvest of wild-capture fisheries is certified by the Marine Stewardship Council. And more than 400 million acres—or approximately 10% of the world’s working forests—meet Forest Stewardship Council standards. WWF helped create all three of these certification programs and plays a key role in supporting them to this day. These measures matter, and they represent the best work that we do. There are other measures that delve more deeply into the profound connection between people and nature— none more so than the 17 Sustainable Development Goals (SDGs) which all 193 UN member states formally agreed to support last fall. The SDGs are particularly significant because, for the first time, the UN’s global development goals link the health of people to a thriving environment. And later that fall, at the Paris climate talks, many of the same nations that endorsed the SDGs also committed to hold global warming to well below 2°C above preindustrial levels and to pursue strategies to reach only a 1.5°C increase. These global commitments are far from perfect. But their success is fundamental to the future of humanity and the world, and so WWF has embraced them as the major frame for our work. Because our conviction is that it’s not only about WWF and our own goals, as important as they are and as strongly as we believe in them: A safe and sustainable future is about how we help the world reach the bold goals it has set for itself. Earlier this year, I received an email from a friend who asked, “How do you drive an organization focused on impacts, results, and increased performance if you don’t organize your flagship reporting and communications around those impacts and results?” The first answer is that we select goals that are important to our organization and to the world at large. The second is that we connect those goals to the biggest initiatives we undertake—so we know we are pursuing initiatives at a scale that matters and that also allows us to hold ourselves accountable to progress and performance in communities around the world. Doing so requires us to construct our initiatives so we can measure their social and ecological impacts, in the same way that businesses measure market share or hospitals measure improvements in human health. And with our chief scientist Rebecca Shaw and others throughout WWF, we are developing a protocol that compels us to measure our contribution to these targets embraced by the world. We are choosing projects and priorities more shrewdly, and increasingly taking stock of our progress using meaningful indicators. And on the basis of that information, we are committed to remaining nimble, so we can course-correct as needed if we find ourselves offtrack. The truth is, there are many things we cherish that cannot be measured. But we know the world safeguards those things that it values, and invests in those things that convincingly make a difference. At WWF, we are working stubbornly toward a time when our shared responsibility to nature is crystal clear, and our collective stewardship of the planet exceeds the burden we place upon it. And as always, we are holding ourselves strictly accountable—not only to nature, but also to you. The Paris Agreement After weeks of negotiations at the UN Framework Convention on Climate Change in Paris, 196 nations signed on to a historic plan to curb climate change and limit global temperature increases to 2°C above preindustrial levels, and aim for only 1.5°C. China and the US, the two largest emitters of carbon pollution in the world, made significant pledges: China will peak its carbon emissions by 2030, and the US will cut greenhouse gases by 26%–28% by 2025. Both nations also formally agreed to the deal struck in Paris, building momentum for the agreement’s early entry into force on October 4, 2016. Food for the Future We have long known that we cannot succeed in our mission unless we solve the interconnected threats of climate change and unsustainable food production. So it was a true tipping point when the Gordon and Betty Moore Foundation announced more than $90 million in grants designed to decouple food production from negative environmental impacts. The Moore Foundation allocated $19.1 million over two years to WWF’s work on the new Conservation and Financial Markets Initiative and the Collaboration for Forests and Agriculture, and has also formed a seafood collaboration that will include WWF. Illegal Fishing Up to one-third of wild-caught seafood imported by the US may be illegal—and globally, 85% of fish stocks are at risk from illegal fishing. WWF presented a petition to the Obama administration signed by more than 200,000 US citizens urging action to end illegal fishing for all species of fish worldwide, and helping to elevate the profile of this important environmental and economic issue. The Renewable Energy Buyers Alliance WWF is one of four nonprofit partners behind REBA, a consortium that works to grow—and help satisfy—corporate demand for renewable energy. So far the power of REBA has resulted in corporate contracts that will produce over six gigawatts (GWs) of new renewable energy in the US. We are well-positioned to meet our goal of 25 GWs of corporate renewable energy deployment by 2020, and to expand REBA internationally. Tigers WWF and the Global Tiger Forum announced that, after six years of concentrated and collective effort, the estimated number of wild tigers has increased for the first time in more than 100 years. Approximately 3,890 tigers now exist in the wild, an increase on the 2010 estimate of as few as 3,200. The improved numbers are attributed to rising tiger populations in India, Russia, Nepal, and Bhutan; enhanced protection in many tiger range countries; and improved means of tracking and counting tigers in the wild. Sustainable Development Goals For the first time, the UN Sustainable Development Goals recognized the link between freshwater and its role in improving human health. For more than a year, WWF pushed to secure a dedicated and comprehensive goal that included clean water and sanitation. Securing this language in the SDGs opens the door for a deeper engagement between WWF and the development community and overtly links the well-being of people to the ecological health of rivers where they live. Apple In April, WWF collaborated with Apple on Apps for Earth, a 10-day global cause-marketing and awareness- building campaign connected to Earth Day that involved the developers of 27 apps—including some of the most popular in the world. The campaign was wildly successful: It resulted in more than 3 billion potential impressions on Twitter alone, and our WWF Together app, which is available on both tablet and mobile phone, was downloaded by nearly 400,000 new viewers. So as this year comes to a close, I ask you to think about not only what we love, but also what we can measure. How many acres are protected? How much has the world’s temperature risen? How many tigers can we find in the wild? How much of the ocean remains healthy and intact? Are we reducing levels of poverty and hunger? Because the world has come together and set us on a path that, if followed with conviction and determination, could make the difference between outcomes that will inspire us and consequences that will break our hearts. </t>
  </si>
  <si>
    <t>Talk about a Revolution</t>
  </si>
  <si>
    <t xml:space="preserve">Modern society has been through three Industrial Revolutions, and each one has taken its toll on the environment. But now, there is a chance we can make up for some of that damage—through what is being referred to as the Fourth Industrial Revolution, now upon us. All of the previous revolutions involved the advance of new technologies—steam and water power; electricity and assembly lines; computerization. This new revolution is characterized by a fusion of technologies that blur the line between the physical, digital, and biological realms. These technologies are leading to better asset management that could help regenerate the natural environment. And given the speed at which the world is moving now, the fourth revolution is already having impact at a rate that rapidly outpaces the previous three. The conservation possibilities opened up through the Fourth Industrial Revolution are staggering. When millions of people are connected through technology, a virtual community is created and community-based conservation takes on a new meaning. We saw this through Apps for Earth, our extraordinarily successful partnership with Apple that wove conservation messaging and interactive content throughout 27 apps—including some of the most popular. Together, we raised more than $8 million for WWF’s global conservation work. We continue to see it in our ongoing campaign against wildlife crime, which combines more traditional forms of advocacy (billboards, magazine advertisements, op-eds) with technology (social media campaigns, online appeals) to create a global community response to the black market trade in wildlife parts. This global community spoke up with an unprecedented 1 million signatures on an online WWF petition in support of new domestic ivory trade regulations proposed by the US Fish &amp; Wildlife Service. The regulations, now in force, effectively shut down the commercial ivory trade within US borders and will help dramatically reduce wildlife crime overseas. The development of Mermaid, an open-access, web-based platform for coral reef data, is helping to create a new virtual community for coral reef conservation. A collaboration among WWF, the Wildlife Conservation Society, and the University of California-Santa Barbara, Mermaid will let field scientists and other experts quickly upload underwater survey information. This is important because collecting data on reef ecosystems is time-consuming, and the resulting data is often not uniformly recorded or presented. And WILDLABS.NET, a new digital portal created by WWF and partners, connects scientists, entrepreneurs, and other conservation-passionate individuals in a central, open space. They can share information, ideas, and resources in order to identify technology-enabled solutions to some of the biggest challenges facing the planet today. Historically, any actionable result in conservation came out of laborious, time-consuming fieldwork. But the beauty of conservation is that it is a living discipline. So along with reinventing the notion of community-based conservation, new data-collecting and asset management technologies such as Mermaid and WILDLABS.NET allow us to make better use of an especially scarce resource: time. And as more technologies are invented and adapted with conservation applications in mind, the time from knowledge to action will be shortened. </t>
  </si>
  <si>
    <t>Australia bans dumping in Great Barrier Reef</t>
  </si>
  <si>
    <t>In a landmark victory for the Great Barrier Reef, the Australian government signed a bill to ban dredge dumping in the World Heritage Site’s waters, closing for good a legal loophole that could have allowed massive amounts of seabed to be dug up and dumped into this fragile ecosystem. More than 360,000 WWF-US advocates added their names to a petition calling for the ban.</t>
  </si>
  <si>
    <t>Stronger US ivory regulations secured</t>
  </si>
  <si>
    <t>After a joint pledge made by the presidents of the US and China in September, US Fish &amp; Wildlife announced new ivory regulations that impose a near-complete federal ban on domestic commercial ivory sales. This helps strengthen US leadership on wildlife crime and elephant conservation, and makes it harder for criminals to use the US as a market for the illegal ivory trade.</t>
  </si>
  <si>
    <t>Russia creates new national park</t>
  </si>
  <si>
    <t>The Russian government signed a decree on the creation of Bikin National Park in an area referred to as the “Russian Amazon.” Under the agreement, nearly 2.9 million acres of forests in the Bikin River Basin in Primorsky province will now be protected. The newly created park is home to the Amur tiger and the indigenous Udege people.</t>
  </si>
  <si>
    <t>Monarch action squad takes flight</t>
  </si>
  <si>
    <t>A 2015 survey of monarch wintering habitat in Mexico identified monarch populations that, while up from recent years, are still far below historic numbers. In addition to ongoing work with the governments of Mexico, Canada, and the US, WWF also launched a dedicated team of monarch advocates this year. By June 2016, more than 220,000 people had joined.</t>
  </si>
  <si>
    <t>Governments commit to turn away illegal fishing</t>
  </si>
  <si>
    <t>Gambia signed the UN Agreement on Port States Measures to Prevent, Deter and Eliminate Illegal, Unreported and Unregulated Fishing. Reaching the 25-nation threshold allowed the agreement to enter into force on June 5, and now participating countries can more quickly and easily recognize illegal fish, turn away illegal products, and keep more fish in the sea.</t>
  </si>
  <si>
    <t>WWF and DRC agree to comanage forest park</t>
  </si>
  <si>
    <t>The vast forests of the Democratic Republic of the Congo’s Salonga National Park support hundreds of communities and wildlife ranging from bonobos to forest elephants and pangolins. With a network of supporters, WWF will comanage the park with the Congolese Institute for Nature Conservation to address illegal logging and biodiversity loss, and support local livelihoods.</t>
  </si>
  <si>
    <t>New tiger numbers signal key population gains</t>
  </si>
  <si>
    <t>Tiger range countries and WWF announced that the estimated total number of wild tigers has increased for the first time in 100 years—3,890 now as compared to 3,200 in 2010. While many tiger populations are still in decline, the increase can be attributed to improved survey methods and stronger protection efforts in some countries.</t>
  </si>
  <si>
    <t>New driftnet ban to benefit Russian sea life</t>
  </si>
  <si>
    <t>Russian President Vladimir Putin signed into law a bill banning largescale driftnet fishing—a destructive practice used mostly by domestic and Japanese fishers. Set to catch sockeye salmon, driftnets have killed huge numbers of seabirds, whales, porpoises, and seals. The ban, long called for by WWF, went into effect on January 1, 2016.</t>
  </si>
  <si>
    <t>World unites with Paris climate deal</t>
  </si>
  <si>
    <t>After weeks of negotiations that followed years of preparatory work, 196 nations finalized a global agreement to curb climate change in the years to come. The final text of the Paris Agreement, which delivers on many of WWF’s key priorities, calls on those nations to continuously strengthen their climate actions over time.</t>
  </si>
  <si>
    <t>US tightens regulations on captive tigers</t>
  </si>
  <si>
    <t>The US Fish and Wildlife Service finalized a rule that closes a regulatory loophole and will make it more difficult for captivebred tigers to filter into— and stimulate—the illegal wildlife trade that threatens wild tigers in Asia. More than 450,000 WWF supporters called on the US government to help make this happen.</t>
  </si>
  <si>
    <t>WWF and partners receive license to save Thirty Hills</t>
  </si>
  <si>
    <t>WWF-Indonesia, working with the Frankfurt Zoological Society and The Orangutan Project, received a final license from the Indonesian government to manage and protect roughly 100,000 acres of tropical forest adjacent to Sumatra’s Bukit Tigapuluh National Park—for at least 60 years. The forest is home to critically endangered tigers, elephants, and orangutans.</t>
  </si>
  <si>
    <t>Arctic nations collaborate on climate change</t>
  </si>
  <si>
    <t>President Obama and foreign secretaries of 20 nations, including all Arctic nations, met in Alaska and pledged to boost action on climate change. The leaders called for new investment to reduce global greenhouse gas emissions and bring renewable energy to the region, helping communities save money while promoting sustainable economic growth.</t>
  </si>
  <si>
    <t xml:space="preserve">World adopts sustainable development goals </t>
  </si>
  <si>
    <t>When 193 member states of the United Nations unanimously approved a new 15-year sustainable development plan, they centered it around goals to eliminate poverty, promote prosperity, and protect the environment. WWF has worked for years to ensure the plan includes the environmental elements that give it the best chance for success.</t>
  </si>
  <si>
    <t>Hong Kong signals to end domestic ivory trade</t>
  </si>
  <si>
    <t>The government of Hong Kong announced that it is actively exploring phasing out the domestic ivory trade, as well as strengthening efforts to tackle the illegal trade of ivory. The announcement came on the heels of WWFHong Kong submitting a petition signed by tens of thousands of people in Hong Kong.</t>
  </si>
  <si>
    <t>Tribes rally to restore bison herds</t>
  </si>
  <si>
    <t>The Fort Peck Indian Reservation in northeast Montana hosted a WWF-supported, locally led summit to educate youth about the economic, social, and health benefits of restoring bison to tribal lands. Results of a related survey revealed overwhelming support for expanding bison pastures and restoring a cultural connection to the herds.</t>
  </si>
  <si>
    <t>Effort to curb aviation emissions expands</t>
  </si>
  <si>
    <t>WWF and an international coalition took aim at reducing greenhouse gas emissions in the airline industry. Since international aviation emissions were not directly addressed in the Paris climate agreement, this effort focused on influencing the UN body charged with regulating aviation emissions, and securing a meaningful new agreement in 2016.</t>
  </si>
  <si>
    <t>Myanmar assesses nation’s natural capital</t>
  </si>
  <si>
    <t>An assessment of Myanmar’s natural resources identified where those resources are located, what benefits they provide to people, and how they might change under different climate change and development scenarios. WWF hopes the assessment will inform policy decisions about economics, energy, agriculture, land use, foreign investment, climate change, and more.</t>
  </si>
  <si>
    <t>Michelin helps make rubber more sustainable</t>
  </si>
  <si>
    <t>The world’s largest buyer of natural rubber committed to eliminate deforestation, address labor rights, and improve tire efficiency in order to improve the product’s sustainability. The commitment jump-started WWF’s effort to address one of the leading causes of deforestation in Southeast Asia, source of most of the world’s natural rubber.</t>
  </si>
  <si>
    <t>WWF leads the charge on food security</t>
  </si>
  <si>
    <t>WWF hosted a simulation and role-playing exercise to build understanding of how governments, institutions, and companies might interact during a future crisis in the global food system. A group of 65 private- and public-sector leaders from more than a dozen countries participated in the Food Chain Reaction game.</t>
  </si>
  <si>
    <t>WWF and Apple team up on Apps for Earth</t>
  </si>
  <si>
    <t>After a 10-day collaboration with Apple on a global cause-marketing and awareness-building campaign connected to Earth Day, WWF received more than $8 million for our conservation work— 100% of the proceeds from purchases in 27 participating apps, including many that featured new content highlighting our conservation focus areas.</t>
  </si>
  <si>
    <t>Obama cancels Arctic oil leases</t>
  </si>
  <si>
    <t>The Obama administration announced the cancellation of two potential Arctic offshore oil lease sales in the Chukchi and Beaufort seas that were threatening the region’s future. WWF has been a consistent advocate for the protection of these wild and productive ecosystems, on which many communities depend.</t>
  </si>
  <si>
    <t>Royal Caribbean and WWF partner for oceans</t>
  </si>
  <si>
    <t>WWF and Royal Caribbean Cruises Ltd. formalized a five-year partnership designed to help ensure the long-term health of the oceans. The partnership sets measurable and achievable targets for emissions reductions, sustainable food, and destination stewardship, and will raise awareness among more than 5 million onboard guests.</t>
  </si>
  <si>
    <t>IKEA commits to sustainable cotton use</t>
  </si>
  <si>
    <t>IKEA announced it had become the first major retailer to use 100% cotton from more sustainable sources. Ten years ago, WWF and several companies created the Better Cotton Initiative to advance sustainable cotton production and secure profits while greatly reducing environmental impacts.</t>
  </si>
  <si>
    <t>Tech groups team up to close information gaps</t>
  </si>
  <si>
    <t>WWF joined United for Wildlife, Google.org, and ARM in announcing the launch of WILDLABS.NET, a new digital portal designed to connect conservationists, technologists, engineers, data scientists, and entrepreneurs in finding, sharing, and creating technology-based solutions to evolving conservation challenges.</t>
  </si>
  <si>
    <t>Letter from the President | The Right People in the Right Place</t>
  </si>
  <si>
    <t>WWF-US 2015 Annual Report</t>
  </si>
  <si>
    <t>Many of my colleagues describe conservation as a living discipline; indeed it constantly evolves—sometimes by our hand and sometimes not—in response to shifting environmental realities. | But conservation also endures as a living discipline because it is inhabited by a magnificent collection of people. This collection includes individuals for whom it is their life’s work; communities that take an active role in pursuing sustainable solutions to feed and protect their members; and the leadership of sophisticated multinational institutions that consider and then create innovative solutions to the most vexing problems the world faces. For more than five decades, WWF has pushed the boundaries of what conservation “shouldȋ be. Through it all, one thing has remained constant: We have the best people in the business. I’ve had the privilege of heading up strategy development for NGOs several times, both with WWF and with The Nature Conservancy. And there is a moment in any planning process where you look up from crafting the most beautiful niche in a highly considered strategy for an organization about which you care deeply, and one thing becomes very clear: Everything you want to achieve hinges on the talent you’re able to gather around you. As former US treasury secretary and passionate conservationist Hank Paulson once told me, “It all depends on having the right people in the right place.” For many of us in the nonprofit sector, our work is our calling. And for the right people, in the right place, it is a calling that can change the world. I think of Tilak Dhakal, who runs WWF’s community-based programs in Nepal. I’ll never forget Tilak’s reply when I asked him to tell me the story of his kidnapping by the Maoists in the midst of doing his work: It was “Which time" Because he has been kidnapped more than once over the decades during which he has built deep, abiding relationships with communities across the Terai Arc, often covering large stretches of the Himalayan region on foot as part of his work. With Tilak’s support, these communities do something audacious: take a major, active role in the stewardship of their natural resources, including the nearby parks. Working together, they are restoring forests and connecting protected areas and helping to catch poachers. These communities, these people, are part of one of the most successful wildlife conservation restoration projects in the world. The common wisdom holds that Tilak’s abductions occurred because of his popularity among local communities and his success in organizing them for conservation. These abductions also reinforced another truism about conservation that often goes overlooked: The work can be extraordinarily dangerous. Tilak’s bravery, and the great personal affection felt for him by so many, ultimately led to his freedom. He inspired the communities where he worked to raise money for his release, and he was returned to his home one week after being taken from us in 2005. The second kidnapping lasted one day. I first met Tilak when I was part of a convoy ferrying a sedated tiger from Chitwan National Park to Bardia National Park, the largest and most pristine wilderness area in the Terai, where we would release the tiger— making it the first wild tiger in Nepal to be translocated. On the way home, we made our way back through many of the communities where Tilak worked. He was greeted like a rock star every place we went. Nepal just celebrated their third year of zero poaching—due, without question, in no small part to the fearlessness of the communities that Tilak supports with his own wisdom and courage. Equally important to the success of our work are individuals who operate in a different sphere altogether—a world away from our priority eco regions— in the corridors of institutions where important policies are crafted to make a difference. Roberta Elias, who advocates on behalf of ocean issues for WWF, certainly fits that mold, and is another of our great talents for whom conservation is a calling to change the world. Roberta came to conservation very deliberately: After hearing her seventh-grade science teacher talk about the needs of the planet, she was inspired to do her part to help. So her parents encouraged her to first study something she loved—which she did, earning undergraduate degrees in biology and environmental studies before going on to Yale for a master’s in environmental management— and then turn it into a career that mattered. After moving to Washington, DC, Roberta worked at NRDC before joining WWF as part of our conservation policy department. Roberta currently focuses her efforts on delivering federal guidelines around illegal, unreported, and unregulated (IUU) fishing practices. To that end she has spent considerable time with US Customs and Border Patrol officials, learning what they do, how illegal fishing impacts them, and what they need to do their jobs better. Her fluency and passion on the topic have changed the outcome of key meetings—and when people have that kind of knowledge and can convey it in a way that’s compelling, it’s like gold. In part because of Roberta’s work, as well as the leadership of key officials in the current administration, we are seeing some real breakthroughs in bringing transparency and traceability to seafood entering the US, and we are beginning to close our ports to illegal cargo. When people think about WWF, they often think about the panda logo. When I think about WWF, I think about our talent. That’s our calling card. Our ability to develop unexpected solutions with others, and to bring these solutions to life, utterly relies on the Tilaks and Robertas of the world. Their gifts—not only for imagining a different future, but also for doggedly building the deepest and most abiding relationships with people on the front lines—ground our work in reality and provide a platform for achieving real change. Of course, Tilak and Roberta are just two of the thousands of WWF staffers working passionately around the world every day. This annual report is a testament to that work and to the brilliant, determined conservationists you support. The most important part of my job is to find these talented individuals, convince them to come to work at WWF, and then create an environment in which they can flourish—an environment where they have access to the resources and the people they need to get things done. And then I get out of the way.</t>
  </si>
  <si>
    <t>Letter from the Chairman and President | Success at the Highest Levels</t>
  </si>
  <si>
    <t>Author and environmentalist Wendell Berry wrote, “To speak of the health of an isolated individual is a contradiction in terms.” The same should be said about WWF. Because while WWF-US operates within the context of our worldwide Network, working in over 100 countries, even WWF globally is just one player of many working to bend the curves of environmental destruction that bedevil our planet. | We recently completed an intensive review of our work and determined to set goals that mattered not just to WWF but also to the world. So we followed the lead of over 190 countries that recently approved the United Nations’ Sustainable Development Goals.* If you take a close look at these 17 goals, you can see how far the world has come in realizing how much humanity’s future depends upon the health of the planet. These goals all must be realized on a planetary level if we are to reverse the destruction of our natural home— whether that plays out in the context of oceans, forests, climate, wildlife, food, or freshwater. In each and every case, success in our work depends on understanding the institutions or systems that will play the most important roles, and then relying on our strengths and capabilities to influence or support them in deciding what the world needs. Which means leveraging our science, our search for solutions, our work in influencing markets and corporate behavior, and our engagement with policymakers and the American public in the choices that they make. While the deep and thoughtful strategic review we undertook may have been necessary, we’re not saying it was easy. Anything worth doing rarely is. But against the backdrop of increasingly stark environmental realities around the world—precipitously declining wildlife populations, record-high levels of carbon in the atmosphere, increased stress on already dwindling water supplies, and more—the need for change was undeniable. Ultimately, the fate of the planet depends upon many actors operating together. Of course we are not the only institution that matters—but as the world’s largest conservation group we have an important part to play in concert with others. And so we should always see our role as providing support, tools, solutions, and advocacy, while challenging the world to drive for sustainability and never accept a trajectory that takes us down the path of our own destruction. We remain committed to making the highest and best use of our institutional assets—most important, your generous donations. And we face the future emboldened with the confidence that we can deliver the change our planet so desperately needs. As you read through the pages of this annual report, we hope you’ll agree.</t>
  </si>
  <si>
    <t>On the Cutting Edge</t>
  </si>
  <si>
    <t>Although China is the world’s largest producer and consumer of paper products, the practice of responsible forest management is not yet widespread there. But that may be changing soon, thanks to a new, multiyear initiative launched in collaboration with Apple Inc. This groundbreaking partnership to catalyze responsible forestry in China will help the country reduce its environmental footprint by producing paper products from responsibly managed forests within its own borders. As a result, the country could conserve as much as 1 million acres of forests, showcase its ability to reduce the land and water used to produce paper while creating less pollution, and still meet the growing demand for paper products. | By 2020, up to 296,000 acres of working forests in China—the plantations and semi-natural forests that supply pulp and paper manufacturers—could receive Forest Stewardship Council (FSC) certification, which means the product comes from a responsibly managed forest that follows rigorous standards for environmental and social responsibility. | This project also represents the dynamic role companies can play in protecting forests, and is a step toward guiding more of China’s pulp and paper supply chain to responsible forestry efforts on its own land. Launched in 2015, the China Sustainable Paper Alliance will help clarify China’s pulp and paper needs and increase the percentage of those products created inside China in a responsible, sustainable way. Keila Hand, manager of paper sector engagement for WWF, meets with WWF-China’s Mingming Sun (at left) and representatives from Zaozhuang Huarun Paper Company, Ltd., to discuss the many sources of wood, pulp, and paper—whether domestic or foreign— that can feed more sustainability and transparency in China’s paper sector.</t>
  </si>
  <si>
    <t>From Bait to Plate</t>
  </si>
  <si>
    <t>In the US, we import more than 5.3 billion pounds of seafood every year. Unfortunately, much of that seafood cannot be traced back to its source—and much of it is illegally caught. In fact, illegal fishing is rampant and current traceability laws are not strong—so US consumers cannot know whether their seafood was caught legally. | But thanks to a concerted effort by the US government, WWF, and hundreds of thousands of WWF supporters, all that is beginning to change. Over the past year and a half, a task force formed by a White House-led initiative, and co chaired by the secretaries of commerce and state, has assessed the situation to combat black-market fishing. | This year, the Senate passed the Illegal, Unreported and Unregulated Fishing Enforcement Act of 2015, which sets the stage for President Obama to formally commit the United States to the Port States Measures Agreement—a strong, far-reaching tool to fight illegal fishing. The administration also announced a program that uses technology to coordinate and share information that helps trace seafood while strengthening global partnerships among state and local governments, the seafood industry, and nongovernmental organizations. Real progress toward legally traceable fishing is being made. To stop illegal and unreported seafood from entering the US market, WWF engaged key government stakeholders around a US policy of legality and traceability—and saw new, positive guidelines put in place. Michele Kuruc, vice president for oceans policy, visits a seafood market in Washington, DC. WWF’s advocacy on the issue was vital to engaging government leaders on the reality of illegal fishing's impact on US consumers and fishing communities.</t>
  </si>
  <si>
    <t>Power Source</t>
  </si>
  <si>
    <t>America’s largest companies are making renewable energy part of business as usual, and the new Corporate Renewable Buyers’ Principles are a driving force behind that change. | Forty-four corporate signatories, including Walmart, developed the principles in an unprecedented collaboration with WWF and the World Resources Institute, in order to simplify the process of buying renewable energy and to help improve the future of US energy and electricity systems. | This shared vision could create exponential impact in making renewable energy more easily accessible at competitive rates for large and small businesses. The collaboration also demonstrates how a committed group of corporate customers can leverage their buying power to help usher in a clean energy future. | WWF is working with these businesses, and many others, to set strong goals that will result in billions of kilowatt hours of renewable energy demand, track that progress, and create solutions to help renewable energy buyers and utility providers meet the demand. | Walmart has also actively worked with WWF in recent years to create new models for collaborative renewable energy delivery, and set ambitious targets across multiple conservation goals, including sustainable food, reduced emissions, and healthy forests. The most efficient big-box stores can supply up to 30% of their electricity on-site with rooftop solar energy systems. To meet 100% renewable energy goals, the rest must come from projects on the electricity grid. WWF director of US climate and energy policy Marty Spitzer talks solar panels, natural lighting, and renewable energy with Katherine Neebe, Walmart’s director of sustainability and stakeholder engagement, at the company’s Laurel, Maryland, store.</t>
  </si>
  <si>
    <t>Seeking Zero</t>
  </si>
  <si>
    <t>The tiny Himalayan country of Nepal is slowly breaking the death grip of wildlife crime, marking its third full 12-month stretch of zero poaching of rhinos and elephants, and serving as a model for the rest of the world. Nepal is leading the way on zero poaching with a multipronged strategy—backed by a strong commitment by the country’s leadership—that focuses on collaboration among park agencies, national law enforcement officials, and international organizations, including World Wildlife Fund. | Criminal penalties for poaching are stiff, and the Nepalese Army patrols the national parks using advanced technologies, unmanned aerial vehicles, and specially trained sniffer dogs that help frontline teams track and arrest wildlife criminals. In February, Nepal hosted the historic Towards Zero Poaching in Asia symposium, where leaders from 13 countries—Bangladesh, Bhutan, Cambodia, China, India, Indonesia, Laos, Malaysia, Myanmar, Nepal, Russia, Thailand, and Vietnam—came together to share best practices to protect their wildlife and enforce criminal penalties. At the closing session, representatives from all countries unanimously agreed to launch a regional response to advance zero poaching across Asia. WWF is helping to hold them to that task. With assistance from World Wildlife Fund, the government of Nepal increased guards in protected areas, trained and equipped rangers for antipoaching patrols, and engaged local communities in conservation. Ginette Hemley, senior vice president for wildlife conservation, testifies before the 86 Congress about the international poaching crisis, and addresses antipoaching, law enforcement efforts, and community-based conservation, as well as the need to arrest consumer demand.</t>
  </si>
  <si>
    <t>A River's Worth</t>
  </si>
  <si>
    <t>River basins provide everything from food and water to energy and economic growth. But as we tap our vital freshwater resources in ever-greater amounts, how can we more effectively gauge a river ecosystem’s health and measure the impact of our actions? | In Colombia’s Orinoco river basin—a globally important system and critical habitat for endangered species—WWF is working with a host of partners to develop a new “report card” to transform how freshwater resources are being managed at the river basin scale. | By using a stakeholder-based, scientifically sound assessment of the river basin’s health, government officials, business leaders, and communities will be able to make informed decisions about how they use their freshwater ecosystems for energy, food, water, and economic growth.| To develop the report card, we are engaging local fishers, farmers, community leaders, academics, public officials, and others to ensure we understand and prioritize the issues most important to them. | Once the process is tested, we will share it with stakeholders in other river basins around the world, so they too can create credible report cards; arm decision makers with clear, meaningful information to change behaviors and policies; and measurably improve river basin health. With our partners in Colombia and from the University of Maryland’s Center for Environmental Science, WWF is gathering data about the Orinoco river basin and will create a report card to help drive improvements in water policy, use, and management.</t>
  </si>
  <si>
    <t>Out in Front</t>
  </si>
  <si>
    <t>Palm oil is a key ingredient in everything from dish soap to ice cream; it is now the world’s most widely consumed vegetable oil. It is also one of the greatest threats to remaining tropical forests in Indonesia and Malaysia—and to the indigenous people and endangered elephants, tigers, orangutans, and rhinos that live there. | In the face of rising concerns about the impact of palm oil production, a collaborative force for sustainable palm oil is driving change across the supply chain—from producers, processors, traders, and consumer goods companies to citizens, local communities, and governments. | Cargill, Inc., is a leader in the push toward sustainable palm oil. In July of 2014, the company strengthened its decade-long efforts with a powerful policy that commits to palm oil that is “sustainable, deforestation-free, and socially responsible.” That year, Cargill and major palm oil producers also signed the Indonesian Palm Oil Pledge, committing to deliver “sustainable palm oil that is deforestation-free, respects human and community rights, and delivers shareholder value,” and inked a Sustainable Palm Oil Manifesto to establish a system with a “traceable and transparent supply chain.” With these actions and more, Cargill is on track to achieve its goal of 100% responsibly produced palm oil by 2020.</t>
  </si>
  <si>
    <t>Sparking Change at Scale</t>
  </si>
  <si>
    <t>When it comes to addressing the increasingly urgent and complex global issues that impact our planet, the only way we can spark change at scale is by working together. WWF partners with government leaders and tribal authorities; consumers and corporate leaders; fishers and ranchers; donors and advocates; and local communities, universities, and multinational institutions— all to forge joint solutions we couldn’t accomplish on our own. Together, we are accomplishing incredible things. Together, anything is possible.</t>
  </si>
  <si>
    <t>The Art of Co-Creation</t>
  </si>
  <si>
    <t>WWF-US 2014 Annual Report</t>
  </si>
  <si>
    <t>We never do anything alone. Not one of our best accomplishments this year rests entirely on WWF’s shoulders. More often than not our best work represents an act of co-creation—of partners bringing their separate talents and resources together to devise a solution at scale. When it happens it is sheer alchemy that solves the problems we face. But our problems only grow in scale and complexity. WWF’s 2014 Living Planet Report, a biennial assessment of the world’s ecological vital signs, delivers the grim news: since 1970 a representative set of mammal populations has fallen in number by 52%. Causes of the decline include increased habitat destruction, unsustainable resource extraction and climate change. We see the LPR as a progress report on our success as a conservation organization, and the takeaway this year was undeniable. While we were absolutely winning some battles, we were losing the war. So we took a breath, looked around at other organizations who were bending larger trends through innovation, and then we made a major pivot. In parts of our organization we began behaving more like a Silicon Valley start-up and less like a venerable conservation organization. Where once we relied on detailed five-year work plans, we now invested our discretionary resources in a fast-moving pipeline of “disruptive ideas.” Generous donors and some hard decisions internally provided the seed capital—a $10 million annual Innovation Fund—for the most promising ideas. Nonprofits rarely make changes as sweeping as this without a financial crisis forcing their hand. For us, the crisis wasn’t financial. It was planetary. There was a time not long ago when belonging and affiliation meant a great deal to people. Church service groups, bowling leagues, Rotary Clubs and Mason Lodges knit together energy and resolve for local causes. That sense of belonging inspired like-minded individuals to act and led in some cases to great, society-enhancing accomplishments. WWF stands tall in this proud tradition. When our founders first dreamed of WWF, they likely never imagined they were starting an organization that would capture people’s imaginations for decades. We’ve built a global membership of 5 million people, and this legion of strong supporters remains one of our finest assets. People around the world have grown up with childhood memories of WWF—selling WWF stamps, participating in our Pennies for Pandas campaign, displaying a panda sticker on the bumper of the family car—that remain indelible throughout their lives. For many, WWF is still a touchstone, and it means something: trust, values that rely more on collaboration than confrontation, devotion to our cause. And, undeniably, results. Now, the 21st century and social media have ushered in a new set of trends. Younger generations respond less to formal affiliation and gravitate to supporting stand-alone causes and initiatives to get things done. The same is true of some sectors of philanthropy. Increasingly, successful individuals, along with foundations and corporations, see giving as a tool to confront and mitigate some of the biggest problems of our day. And they’re not content to simply give their money to an institution they trust and then walk away. They want to use the same persistence, creativity, connections and smarts that enabled them to build their wealth in the first place to achieve results. This model has become a major force at WWF, and in almost every instance our best work is an act of co-creation. Take ARPA (the Amazon Region Protected Areas program), for example. WWF, The Moore Foundation, The World Bank, the governments of Brazil and Germany, and current WWF Board members Larry Linden and Roger Sant came together 15 years ago in support of declaring 10% of the Amazon as new protected areas and financing their conservation in perpetuity. This group led the charge in setting aside 150 million acres—the size of California, one and a half times over— then came back together just this past May 21 to call in all commitments and fully finance those parks. Now this model of permanent financing is inspiring other multi-landscape projects around the world. Take our work in Nepal’s Bardia National Park with the Leonardo DiCaprio Foundation. Together we’ve co-financed the boots on the ground, community capacity, and monitoring and surveillance that laid the foundation for the near- tripling of tiger numbers in that far-flung park in western Nepal. We’ve also collaborated on social media, generating 1.5 million signatures and a joint op-ed that led the prime minister of Thailand to commit to ending the illegal ivory trade in her country. And then there’s our program in Myanmar. We traveled there with the Helmsley Charitable Trust in October 2012, when the country first opened to outsiders after five decades of military rule. WWF had worked in the Greater Mekong region for more than 20 years, and we were keen to help protect the almost unfathomable natural wealth found within Myanmar’s borders. Thanks to partnerships at every level of society we are doing just that. And just last month, I joined our friends from the Helmsley Trust in cutting the ribbon on the new WWF office in Yangon. On the same trip we met with President U Thein Sein and his cabinet to discuss mapping natural capital and continuing to support sustainable forms of development and the growth of a green economy in Myanmar. As you read this Annual Report it will become clear that succeeding in conservation is not all about WWF. The urgency of our mission dictates that reality. For us, realizing the audacious goals we have set means it must be about our staff and our institution having both the skill and the humility to work side by side with others. It means being willing to share the ideas as well as the limelight. John Muir wrote that “one touch of nature makes the whole world kin.” We all belong to the family of humanity. And working together, we will co-create the solutions our planet so desperately needs.</t>
  </si>
  <si>
    <t>Global Impact: More Wins in FY14</t>
  </si>
  <si>
    <t xml:space="preserve">ASIAN COUNTRIES PLEDGE TO SAVE SNOW LEOPARDS In October 2013, WWF helped secure the Bishkek Declaration on the Conservation of Snow Leopards and the Global Snow Leopard and Ecosystem Protection Program. Endorsed by 12 nations in Asia, this will protect key landscapes and promote sustainable development. With USAID’s support, WWF’s focus is on conserving snow leopard habitat, promoting water security and helping communities prepare for climate change impacts. A VICTORY FOR THE BRISTOL BAY WATERSHED The US Environmental Protection Agency released a proposal to protect Alaska’s pristine Bristol Bay—home to the world’s largest sockeye salmon fishery—from the potentially destructive impacts of the proposed Pebble Mine. The EPA’s action was a milestone for Alaskans and for the thousands of WWF supporters who raised their voices on this issue. A NEW PROTECTED AREA IN CHILE FOR BLUE WHALES A new marine protected area will preserve a biodiverse region that’s home to blue whales and other endangered marine life. Covering a stretch of sea approximately the same size as New York City, the Tic-Toc Marine Protected Area is already seeing a decrease in unsustainable fishing, debris, bycatch and other threats, thanks to the Melimoyu Foundation, WWF and partners. THREE NATIONS AGREE TO SUSTAIN BUTTERFLY MIGRATION In February 2014, North American leaders agreed to create a trinational task force to conserve the monarch butterfly. In 2013, the number of hibernating monarchs reached an all-time low. This pledge for conservation among the US, Mexico and Canada will help protect the monarch migration. WWF played a vital role in reaching this commitment. VIRUNGA NATIONAL PARK GAINS A NEEDED REPRIEVE More than 750,000 advocates around the world signed WWF’s petition calling for an end to oil exploration in Africa’s oldest national park. In response, Soco International PLC pledged to stop oil exploration in Virunga National Park, home to astounding biodiversity and rare wildlife such as the critically endangered mountain gorilla. We must now work with local partners to urge the government of the Democratic Republic of the Congo to seek the cancellation of all oil leases that overlap this critical World Heritage Site. NEW STANDARD TACKLES SHARED- WATER CHALLENGES The Alliance for Water Stewardship launched the world’s first international standard to help companies become better stewards of shared watersheds and demonstrate leadership in conserving the planet’s limited fresh water. Working with multiple stakeholders, WWF led the establishment of AWS and the creation of the standard. WWF GOES TO MYANMAR AT PIVOTAL MOMENT Myanmar—one of the planet’s most biologically diverse and ecologically productive nations—is opening up politically and economically following decades of relative isolation. WWF has seized this historic opportunity to collaborate with government leaders and partners to help the country become a model of sustainable development, where the economy thrives without degrading natural resources. COCA-COLA AND WWF EXPAND EFFORTS IN 11 WATERSHEDS The Coca-Cola Company and WWF entered a bold and exciting new phase of our partnership. Building on the initial success of our nearly decade-long collaboration, the two organizations have set ambitious conservation and performance targets to help solve shared environmental challenges. Together, we aim to advance sustainability stewardship, with a focus on fresh water, climate, packaging and agriculture. GEF PARTNERSHIP STRENGTHENS WWF IMPACT The Global Environment Facility is the world’s largest source of public international funding for environmental projects. WWF has now been accepted as a GEF project agency, entrusted with designing and driving transformative GEF projects around the world. This opportunity enables us to influence the flow of billions of dollars for conservation. NORTHERN GREAT PLAINS GRASSLANDS NOTCH A WIN In February 2014, Congress passed a Farm Bill that protects America’s grasslands and wetlands and balances the needs of people and nature. Over the past three years, WWF has advocated for policy reforms to ensure that farmers and ranchers can provide food to hundreds of millions of people and at the same time conserve some of the world’s last intact grasslands, which provide important habitat for wildlife. </t>
  </si>
  <si>
    <t>Not One Without the Other</t>
  </si>
  <si>
    <t>Connecting the dots is not always as simple as it seems. If it were, our work would be a lot easier. Fortunately, making connections—between the health of the planet and the health of humanity, between sustainability and a strong bottom line, between the sources of energy we choose and the water we drink—is one of WWF’s greatest talents. The challenge comes in establishing that connectivity in a way that inspires action from people everywhere, on all levels. We embrace this challenge. Our founders created WWF with a vision firmly rooted in saving species and landscapes. But over the course of 53 years, we necessarily expanded the scope of our mission to include humanity as well, because we cannot separate the well-being of people from the well-being of the ecosystems where they live. In the pages of this Annual Report you will learn about WWF’s work over the past year, with results organized by our six global goals. These goals represent the fruits of one of last year’s most important labors: updating our strategy and priorities to better leverage WWF’s unique strengths and assets, allowing us to more effectively address the challenges the world faces. Key among those assets is our ability to engage key US stakeholders—from individuals to businesses to government agencies to academia—to help devise solutions to complex problems. We did it for ARPA (the Amazon Region Protected Areas program) when we helped convene the group that conceived and funded ARPA for Life, an innovative financing mechanism that will facilitate permanent protection of 150 million acres of Amazonian rain forest. We did it when we developed a program with the Nepalese government that was approved by The World Bank and is now poised to access up to $70 million in carbon financing. And with our recent designation as a project agency of the Global Environment Facility—the world’s largest source of international funds for environmental projects—our ability to connect partners at all levels and effect global change has increased dramatically. When Charles Lindbergh addressed the Alaska State Legislature in 1968, he said that he didn’t think there was “anything more important than conservation, with the exception of human survival, and the two are so closely interlaced that it is hard to separate one from the other.” Bolstered by the unwavering commitment of our friends and supporters—who believe as we do that to change everything, we need the efforts of everyone—we strive every day to strengthen the connections from our lives here at home to our work all over the world.</t>
  </si>
  <si>
    <t>President Obama Calls on U.S. to Take Action, Stop Illegal Fishing</t>
  </si>
  <si>
    <t>Achieve sustainable fisheries to meet the needs of people and nature, and protect vulnerable marine habitats and species. June 17, 2014, marked a turning point for oceans. In front of leaders from more than 80 nations, President Obama announced the creation of a new initiative to combat illegal fishing—a problem that costs the global economy up to $23 billion annually, with serious conservation and humanitarian impacts. More than 60,000 supporters and partners joined WWF in the lead-up to the conference, calling for action to stop illegally caught fish from reaching the US seafood market. And with a new presidential task force in place, there is strong momentum to achieve new regulations that will ensure that all seafood sold in the US is fully traceable from bait to plate.</t>
  </si>
  <si>
    <t>Nepal Marks 365 Days with Zero Poaching as Part of Global Action on Wildlife Crime</t>
  </si>
  <si>
    <t>Ensure that populations of the most ecologically, economically and culturally important species are restored and thriving in the wild. Our continuing global fight against wildlife crime marked several groundbreaking milestones this fiscal year. Our continued support of strong action on the ground to anticipate, arrest and prosecute poachers led to a massive achievement in Nepal, which saw 365 consecutive days without the poaching of a single rhino, tiger or elephant. We played an important advisory role in shaping the US federal government’s first-ever strategy for combating wildlife trafficking as well, helping make this critical issue a national priority for more than a dozen federal agencies. And we partnered with the US government on the historic destruction of nearly six tons of seized contraband elephant ivory trinkets and tusks.</t>
  </si>
  <si>
    <t>Protected for All Time: Amazon Forests Nearly Twice the Size of California</t>
  </si>
  <si>
    <t>Conserve the world’s most important forests to sustain nature’s diversity, benefit our climate, and support human well-being. On May 21, 2014, the Brazilian government, WWF and partners announced a $215 million fund to permanently finance the single largest tropical rain forest conservation program in history. The Amazon Region Protected Areas program (ARPA) is a bold initiative for large-scale conservation of the most biologically diverse place on Earth. ARPA for Life is an innovative funding approach—backed by a united international force— that will forever protect 150 million acres of forests that are critical to Earth’s climate, fresh water and biodiversity. Today, ARPA stands as a model of conservation for the world. Other nations, including Bhutan, are already reaching out to WWF to collaborate on their own ambitious programs.</t>
  </si>
  <si>
    <t>35 Countries Ratify Transboundary Freshwater Guidelines</t>
  </si>
  <si>
    <t>Measurably improve the sustainability of freshwater systems in the world’s major river basins. Eight years ago, WWF launched a global initiative to promote the UN Watercourses Convention. This year, Vietnam became the 35th country to sign on to it, thereby ratifying the first legal global framework for managing fresh water across national boundaries. With the Earth experiencing increasing periods of drought and flood, protecting the world’s 276 transboundary lake and river basins—including the Mekong River, which passes through six countries and fuels the “rice bowl” of Asia—is increasingly imperative. The new agreement, which entered into force in August 2014, will provide common guidelines for the use, development and conservation of fresh water across borders—and new protections for the water that answers multiple food, energy and wildlife demands.</t>
  </si>
  <si>
    <t>Providing a Plan to Cut Emissions and Save Billions</t>
  </si>
  <si>
    <t>Build a climate-resilient and zero-carbon world powered by renewable energy. WWF and the environmental data group CDP have identified how the private sector can save billions of dollars by aggressively cutting green- house gas emissions at a rate consistent with scientific recommendations. In collaboration with McKinsey &amp; Company and Point380, WWF and CDP are using The 3% Solution: Driving Profits Through Carbon Reduction to illustrate how the private sector could save up to $780 billion over 10 years by reducing emissions by an average of 3% annually and increasing energy efficiency investments by a mere 1.6 percentage points. General Electric Co., Cisco Systems and Colgate- Palmolive are several large US corporations that have established targets using the 3% Solution approach.</t>
  </si>
  <si>
    <t>Reshaping Agriculture through Global Partnerships</t>
  </si>
  <si>
    <t>Freeze the footprint of food, protecting the natural resource base while sustainably producing enough food to meet the needs of all. With advice and support from WWF, three multilateral organizations have developed programs to address the impacts of agricultural commodity production on the environment. The World Bank has made the rehabilitation of degraded and underperforming land a pillar of its climate-smart agriculture strategy. The Global Environment Facility approved a $45 million, five- year pilot project on agricultural commodities and the environment. And the Convention on Biological Diversity approved a two-year program to develop biodiversity indicators for commodity production. These globally important actors are now adapting WWF strategies to improve agriculture’s impact on the planet.</t>
  </si>
  <si>
    <t>Next Stop the Flow of Illegal Timber into the United States</t>
  </si>
  <si>
    <t>The destruction and degradation of forests are happening at alarming rates, driven in part by illegal logging. As one of the world’s largest consumers of forest products, the US can play a key role in deterring trade in illegal timber. WWF is tackling this issue by working at many levels, from store shelves to the halls of Congress, to ensure that policies to stop the import of illegal timber into the US are understood and enforced.</t>
  </si>
  <si>
    <t>Next Expand the Network Addressing Healthy Oceans Worldwide</t>
  </si>
  <si>
    <t>Humanity’s impact on the sea is being felt in marine environments around the world. By uniting scores of partners to coordinate local engagement, good governance, informed science, well-managed marine protected areas, and sustainable development, we are working to build a unified ocean community. That global network will leverage solutions that build on diversified agricultural livelihoods and healthy marine ecosystems—and tackle conservation and development as one.</t>
  </si>
  <si>
    <t>Next Help Millions Act to Stop Climate Change</t>
  </si>
  <si>
    <t>In December 2015, the United Nations Framework Convention on Climate Change will convene in Paris to negotiate a binding global climate agreement. Leading up to this major event, WWF is rallying members, influencing public opinion and collaborating with government leaders to advocate for bold US emissions reduction goals and an ambitious global treaty on climate change.</t>
  </si>
  <si>
    <t>Next Improve the Worst-Performing Aquaculture Producers</t>
  </si>
  <si>
    <t>WWF is developing a multi-country strategy in Southeast Asia to improve the performance of the bottom 25% of aquaculture producers. This group is responsible for only 10% of production, but causes 40-50% of aquaculture’s impacts. This move adds a major component to our work, which already supports and recognizes the top performers in the business.</t>
  </si>
  <si>
    <t>Next Rate the Health of Freshwater Basins</t>
  </si>
  <si>
    <t>In regions with strong transboundary water governance, conservation efforts can make a meaningful impact. But without a common, scientific baseline, it’s challenging to assess how healthy a freshwater system is. WWF’s new River Basin Scorecard, due in 2015, will gauge the state of key lake and river basins in targeted regions around the world.</t>
  </si>
  <si>
    <t>Next Cut Off Both Supply and Demand</t>
  </si>
  <si>
    <t>WWF is partnering with the global wildlife trade monitoring network TRAFFIC on an ambitious plan to tackle the main underlying drivers of wildlife crime: consumer demand, poor governance and the flow of illegal money. Our four areas of focus are to strengthen policies internationally, stop the poaching, stop the trafficking, and stop the buying.</t>
  </si>
  <si>
    <t>The story of conservation</t>
  </si>
  <si>
    <t>WWF-US Annual Report 2013</t>
  </si>
  <si>
    <t>WWF has long staked our reputation on innovation. The science we practice is on the cutting edge, our employees are among the most sought-after in their fields, our partnerships are outside-the-box creative and consistently break new ground for public-private interaction. We are proud of this well-deserved reputation, which we have worked so hard to earn and which advances our mission so well. This type of innovative conservation is in our DNA, set forth in our founders’ intentions more than 50 years ago: to create an institution that harnesses the imagination and resources of the world to save species and habitats before they are gone forever. Of course capturing the imagination of one person, or 1 billion people, is no small task. But people of all ages and differences can be united through the timeless power of storytelling. That’s why when WWF was born as an institution in 1961, we were born to tell stories. And because we are storytellers, we are better conservationists. Telling stories about the natural world we love and our part in protecting it forms the nexus of what we do, from place-based conservation to species restoration to helping shape public policy. I can think of no skill more important to our work. Storytelling can also carry with it a responsibility beyond helping to accomplish conservation goals. When we share tales of the places we have been and all that we have seen, we are the voice for those who cannot speak for themselves—because, as the African proverb goes, “Until lions have their historians, tales of the hunt shall always glorify the hunter.” Of course, convincing people our work is worthy of support becomes magnitudes easier if we can get them into the field—to the Amazon or the Northern Great Plains or Namibia—so they can see nature, not only for themselves but also through the eyes of local communities, and understand the connection between those places and their future. They will return home with stories of their own to share, adding their voices to the chorus of support not just for WWF but for conservation writ large. The more difficult, and arguably more important, task is to make these places come alive for people who may never see them. Conservation and storytelling have long gone hand in hand. Consider the national park. It’s a concept we conservationists take for granted, but less than 150 years ago national parks didn’t even exist. Today there are more than 6,500 national parks in more than 120 countries around the world. And it all started with storytelling. In 1871, painter Thomas Moran joined Dr. Ferdinand Hayden, director of the U.S. Geological Survey, and Jay Cooke, director of the Northern Pacific Railroad, on an expedition into the then-unknown Yellowstone region. During their 40-day trek, Moran made dozens of sketches of the wonders he saw. He turned his sketches into a series of watercolors, and his paintings made the rounds in Congress. Seen together, they told the story. The images “convinced everyone who saw them that the regions where such wonders existed should be preserved to the people forever,” according to Hiram Chittenden, captain of the Corps of Engineers. Just seven months after Moran’s work on the Hayden expedition ended—an astonishingly short period of time by today’s standards—the United States Congress passed the Yellowstone Act of 1872. The legislation called for setting aside “as a public park or pleasuring-ground for the benefit and enjoyment of the people” the glorious landscape we now know as Yellowstone National Park. In less than a year, the world’s first national park had become a reality. Native American traditions of storytelling run deep. I love the legend of the bison and the Oglala Sioux. It comes from the Northern Great Plains, where WWF is working with ranchers and indigenous groups to keep the grassland intact and restore the mighty bison to its historic range. According to the legend, it was the American bison that coaxed humanity out of the ground and into the sunshine with the promise that people would be fed and clothed with bison flesh and fur. And in large part, that’s precisely what happened with the communities in the American West—they hunted the bison for food, clothes and shelter. But for the stories we share to be most effective, they must not just bring to life the wonder and glory of nature. They must also establish unequivocally the degree to which humans depend on nature for our economic, cultural and social well-being—and indeed, for our very lives. To quote WWF National Council member and Monterey Bay Aquarium Executive Director Julie Packard, “...protection of our life-support system is the single most important thing we can do to assure a future for the human species. All else pales in comparison.” My favorite way to tell—or hear—a story is on the edge of a great landscape: huddled around a glowing fire under a sky full of stars in the Northern Great Plains; or rocking on the prow of a skiff under the lee of a volcano in the coral reefs of the Pacific; or in rocking chairs on a porch, taking in the immensity of the sea. Stories help us sort through the vastness of the world and make sense of our place in it; stories inspire us to tackle great problems and persuade others to help solve them through ingenuity and perseverance. And just as conservation is a living discipline, so is storytelling. With Facebook, Twitter, Instagram, Tumblr, Pinterest, Reddit, Vine, Vimeo and countless other media, we have an array of vehicles available to help interpret the sea of issues and information that swirls around us constantly. And then, when we’re ready, we can use any or all of them to share messages, photos, texts, videos—forms of storytelling, all—far and wide to make a difference where we think it will matter most. I hope you’ll enjoy this report and the stories it tells about some of WWF’s proudest moments of the past year, as well as the challenges that lie before us. No matter the medium, we need to double down on using every storytelling tool at our disposal to engage the American public in understanding their relation to nature. And then we must inspire everyone to join us in inventing and deploying solutions that secure the future of the natural world, and our own.</t>
  </si>
  <si>
    <t>Matching the scale of the challenges we face</t>
  </si>
  <si>
    <t>WWF-US Annual Report 2014</t>
  </si>
  <si>
    <t>Within the pages of this annual report you will find remarkable stories of conservation success made possible by your support. On page 11 you can read about the big difference that small biogas stoves are making for lives and landscapes in Nepal. On page 19, learn more about how we helped move the needle on renewable energy in Cleveland, Cincinnati and Chicago. And on page 21, find out about the prime minister of Thailand’s pledge to shut down her country’s ivory market, an extraordinary action that WWF helped bring to fruition as part of our ongoing campaign against wildlife crime. These wins are significant, and should be celebrated. But the inescapable fact remains that we are not yet as successful as we ought to be at bending the trajectories of deforestation or species loss, or of the loss of marine fisheries on which billions of people depend. Put simply: We need to raise our game to devise solutions at the scale of the challenges we face, so that as the conservation landscape shifts around us, we are prepared to shift with it. This means that going forward, WWF must enhance our effectiveness on the largest of scales. To answer this call, we’ve taken an inventory of what we do and how we do it. We’ve identified that we are at our best when we have unequivocal goals, clear plans, empowered leaders and the flexible resources necessary to drive relentless progress and innovation. We don’t deny that we face seemingly implacable challenges in our work. In fact, we’ve both been asked how we can greet the morning and come to work every day when the problems we seek to solve are so enormous. Our conviction is that if we can find what the Rockefeller Foundation describes as “areas of dynamism” in the midst of the world’s “wicked problems,” we can maximize the potential of these areas by identifying the newest and most promising possibilities within them and then taking those to scale. That is the heart of WWF’s new vision. We seek to relentlessly drive innovation on a scale that will truly, finally move the trajectory of conservation in the direction it must go—from restoring degraded lands to relieve pressure on native forests, to finding new ways to knit together business sectors such as salmon or beef, to making sustainability a pre-competitive issue. This report bears witness to the good work we’ve done in the past, and we are proud of our track record. But we know these achievements are far from enough to get the job done, and this is what inspires us to do more, to change our organization and to take on bigger challenges in the year ahead. So to those who ask “Isn’t your work discouraging?” our answer is an unequivocal no. We embrace the challenges inherent in conservation with our eyes wide open, and we believe that WWF—and everything we do, and all that we aspire to achieve—embodies the very definition of hope.</t>
  </si>
  <si>
    <t>Technology fights wildlife crime</t>
  </si>
  <si>
    <t>WWF-US Annual Report 2016</t>
  </si>
  <si>
    <t>While on a work trip to South Africa, Crawford Allan, senior director of TRAFFIC/WWF, met an exhausted ranger patrol returning from a postmortem. The dead were four rhinos, poached for their horns in Pilanesberg National Park. “One of the rough-and-ready field guys was in tears over the slaughter,” says Allan. “He cried out in frustration, ‘We are scared for our wildlife and our own safety. We need eyes in the sky to turn the tables on the poachers. We need all the technology and resources we can get—because this is a war, and the poachers are winning.’” WWF is responding. Thanks to a $5 million Global Impact Award from Google, we are leveraging innovative technology to protect endangered species like elephants, rhinos and tigers in Asia and Africa. Remote aerial survey systems, wildlife tracking tools and software-guided law enforcement capability will increase the detection and deterrence of poaching in vulnerable sites. “Using technology to fight conservation crime is a game-changer for wildlife and wild places,” says Allan. Jacquelline Fuller, director of Google.org, agrees: “We’ve seen that wildlife poachers have an asymmetric advantage. WWF’s work to use technological breakthroughs will help to even the odds.”</t>
  </si>
  <si>
    <t>A good year for Zambia</t>
  </si>
  <si>
    <t>WWF-US Annual Report 2020</t>
  </si>
  <si>
    <t>On a sweeping tour of southern Africa, WWF President and CEO Carter Roberts witnessed firsthand the deep devotion of Neville Isdell to this continent. Roberts says this about the WWF Board chairman: “Africa runs deep in his veins.” As the two conservation leaders traveled across Zambia, Namibia and Botswana to learn about an ambitious transboundary program to conserve Africa’s elephants, they discussed plans to protect the unique landscapes and wildlife that surrounded Isdell and his wife, Pamela, during the 40-plus years they lived in Zambia. More of those plans will be realized thanks to a generous $2 million gift from the Isdells to WWF. Part of the funding will support conservation and tourism initiatives in the 109 million-acre Kavango Zambezi Transfrontier Conservation Area (KAZA), home to nearly half of Africa’s remaining elephants along with marvels such as carmine bee-eaters. Zambia, where both Isdells grew up and where they were married, will see the greatest impact of the gift, which will empower communities to engage in wildlife-based activities that improve local economies. “This gift reflects our determination to help people and wildlife live in harmony for the benefit of all of Zambia,” says Isdell.</t>
  </si>
  <si>
    <t>A new kind of protected area</t>
  </si>
  <si>
    <t>WWF-US Annual Report 2015</t>
  </si>
  <si>
    <t xml:space="preserve">Off the north coast of Mozambique, brightly colored buoys mark no-take fishing zones in the Primeiras and Segundas seascape. During a recent fish survey, WWF project manager John Guernier noted that biodiversity inside the sanctuaries is increasing and compliance with no-take regulation is high. With a grin, a local fisherman replied, “The only ones not complying are the dolphins.” Unseen in the area for more than a decade, a pod of 14 bottlenose dolphins has returned to feed in the local Moma Estuary. The availability of fish for them to eat is evidence of the results being achieved in Mozambique’s first “Area of Environmental Protection.” Established in 2012, the coastal marine reserve covers over 4,020 square miles, including sandy islands, coastal mangroves, estuaries, dry forests and farmland. Some of the poorest fishing communities in Africa live within this biologically rich area. Since 2008, WWF and CARE have collaborated to develop marine sanctuaries and conservation farming, working with coastal households that rely on the area’s natural resources for survival. Today the Primeiras and Segundas initiative is beginning to realize community-based natural resource management on a scale never before achieved there. </t>
  </si>
  <si>
    <t>Sustainable beef for all</t>
  </si>
  <si>
    <t>WWF-US Annual Report 2018</t>
  </si>
  <si>
    <t>At the Matador Ranch, pitchfork fondue was on the menu as diverse players from across the beef supply chain—including packers and processors, producers, food retailers, food service providers and nongovernmental organizations—listened to colleagues describe collaboration and sustainability as a way of ranching life. WWF and the National Cattlemen’s Beef Association cohosted the first Regional Beef Sustainability Workshop, where some 45 participants went on field tours and listened to presentations highlighting on-the-ground sustainability efforts, multi-stakeholder initiatives and collaborative innovation. For the first time, market forces are coming together to define sustainable beef and the role each sector plays in continuous improvement toward that goal. At the Global Roundtable for Sustainable Beef, for example, representatives from Argentina, Australia, Brazil, Canada, the European Union and the US met to establish principles and criteria. And a new US Beef Stewardship Collaboration is working with the world’s largest producer groups to set industry targets for sustainability. WWF’s Sustainable Ranching Initiative is at the forefront of these efforts to bring ranchers and other stakeholders together to forge sustainable management practices while upholding the traditions of cattle ranching for future generations.</t>
  </si>
  <si>
    <t>A clean blue flame in Nepal</t>
  </si>
  <si>
    <t>WWF-US Annual Report 2017</t>
  </si>
  <si>
    <t>In a small village in midwestern Nepal, Thagiya Tharu smiles as she ignites her biogas cookstove. She and her husband, Mohan, were among the first in their community to embrace biogas as an alternative to firewood, saving themselves countless hours of wood collecting, eliminating health-impairing wood smoke from the house, and conserving their beloved forests. Thagiya and Mohan are two of the many beneficiaries of WWF’s Gold Standard Biogas VER Project in Nepal’s Terai Arc Landscape, which is home to 7 million people as well as tigers, rhinos and elephants. During the first phase of the project, which launched in June, WWF- Nepal helped install 7,500 biogas plants, which mix animal dung and water in a digester to produce methane—a gas that burns with a bright blue flame. By 2020, WWF-Nepal and Nepal’s Alternative Energy Promotion Centre plan to extend access to biogas plants to as many as 20,000 more households across the Terai Arc. The vision of so many more transformative blue flames flickering is a fitting one for a country where WWF has been working since the 1960s.</t>
  </si>
  <si>
    <t>Protecting ocean abundance</t>
  </si>
  <si>
    <t>WWF-US Annual Report 2019</t>
  </si>
  <si>
    <t>At the European Seafood Expo, Bumble Bee Foods launched Wild Selections a new line of seafood products certified by the Marine Stewardship Council (MSC). At the same time, Bumble Bee committed to donate 13 cents for each can sold, for a total of at least $1 million over 5 years, to help WWF protect marine life and expand sustainable fishing practices globally. The introduction of such a major MSC-certified product line “demonstrates Bumble Bee’s deep commitment to sustainable seafood,” says Bill Fox, vice president and managing director of fisheries at WWF. “The MSC logo lets customers feel confident that their seafood was sustainably caught, and is part of WWF’s efforts to conserve marine life and secure sustainable fisheries.” Mike Kraft, vice president of corporate social responsibility for Bumble Bee, agrees: “Our goal is to drive change in the marketplace by generating consumer demand for sustainable seafood. Ultimately, we hope to create a virtuous cycle for good—where the more we sell, the more we can fund WWF programs to improve fisheries, thereby creating more sustainable seafood and benefiting our oceans.”</t>
  </si>
  <si>
    <t>Cities step up on climate change</t>
  </si>
  <si>
    <t>WWF-US Annual Report 2021</t>
  </si>
  <si>
    <t>For the first time, half the world’s population lives in cities—urban centers that are generating over 70% of the world’s CO2 emissions. To minimize their impact, many forward-thinking cities are now switching to renewable energy. Among them: Chicago, Cleveland and Cincinnati. In the past few years, all three cities have made pacesetting changes to the way they secure electricity for their citizens. Cleveland and Cincinnati now offer 100% renewable electricity packages for many residents and small businesses via procurement of renewable energy credits. Chicago has negotiated an energy portfolio that excludes coal-generated electricity and doubles the city’s use of wind power. All three cities achieved their milestones by aggregating the purchasing power of residents, resulting in money savings as well as greener energy sources. All three have undertaken efforts to improve the efficiency of city buildings as well. These successes demonstrate that renewable energy is affordable, reliable and here now. Today’s urban environments hold one of the keys to the transition to renewable energy that is necessary for a future in which life on Earth can flourish.</t>
  </si>
  <si>
    <t>Remembering Russel E. Train</t>
  </si>
  <si>
    <t>Annual Report 2012</t>
  </si>
  <si>
    <t>I’ve often suggested that if we want to understand fully what lies at the heart of an organization, we should be students of its history. In particular, we should closely examine the organization’s founding act―because more often than not, the core DNA of the institution is “baked in” at the moment of inception. And of course at the heart of any such story one finds the organization’s founders, whose personalities, values and ambitions likely underpin much of what makes an organization tick. To understand WWF, one need look no further than our founder and Chairman Emeritus Russell E. Train, who passed away in September of 2012. Russ broke with convention in most everything he did―with one exception. Throughout his career, he hewed close to the conviction that lasting conservation utterly depends on nurturing the next generation of leaders, as well as the capacity of organizations other than WWF. Under Russ’s influence, this nurturing process became part of WWF’s DNA. With support from a WWF grant in 1963, the African Wildlife Foundation (AWF)―another organization Russ founded―opened the College of African Wildlife Management in Mweka, Tanzania. The college has since trained more than 4,000 park rangers and other wildlife managers from more than 50 countries. In 1978, WWF helped underwrite the cost of the Rainbow Warrior, a boat launched from the London docks by Greenpeace to protest commercial whaling. The Warrior went on to become the iconic image of a new chapter in conservation, and in its third iteration still sails today. WWF provided critical funding that helped launch The Nature Conservancy’s international program. Russ always believed we had more to gain than lose by supporting other like-minded organizations. Russ sat on WWF’s Board of Directors when we determined to create a local land trust to purchase grasslands in the Northern Great Plains; today American Prairie Reserve is a fundraising juggernaut on the way to assembling a 3 million-acre reserve in eastern Montana. And of course, there are our alumni―people who have spent time at WWF and gone on to make a difference elsewhere, but who carry “the panda” as part of their memory and DNA. Russ Train’s legacy lives on in the conservation heroes around the world whose training he made possible; in the landscapes and creatures that thrive because of his devotion; and in the countless individuals whose lives were made better simply by knowing him. Kathryn Fuller served with distinction at WWF for over 25 years—17 as president―before leaving to, among other things, serve on many illustrious boards, including as chair of the Ford Foundation and now the Smithsonian’s National Museum of Natural History. Bill Reilly served as president of WWF for four years before heading up the Environmental Protection Agency in the first Bush administration, where he pioneered the use of the cap-and-trade mechanism to solve the dilemma of acid rain. Tom Lovejoy was the first scientist hired by WWF. He went on to pioneer debt-for-nature swaps and develop seminal studies on species survival and forest size in the Amazon. Tom left WWF to become the scientific advisor to the president of the World Bank, the Biodiversity Chair at the Heinz Center, and a highly respected and sought-after authority on biological diversity. Cristián Samper received his first grant from WWF, at the tender age of 17, to conduct cloud forest research in Colombia. He went on to serve as head of the Smithsonian’s National Museum of Natural History, and recently became CEO of the Wildlife Conservation Society. Russ Mittermeier was a researcher in Colombia when he became head of WWF’s primate research unit. He became our vice president for science before leaving to become president of Conservation International, a post he has held for the past 20 years. But above all else, Russ Train’s commitment to nurturing conservation leadership led to the creation of the Russell E. Train Education for Nature (EFN) Program in 1994. Since its inception, EFN has invested nearly $14 million to build conservation leadership in Africa, Asia and Latin America. More than 1,600 grants have been awarded worldwide, supporting the educational pursuits of nearly 1,200 conservation leaders from more than 50 countries. The EFN Program has also helped hundreds of organizations conduct conservation skills workshops that have collectively trained more than 28,000 people. More than 90 percent of all Train fellows return home after completing their degree, and more than 40 percent of EFN’s grantees are women―especially significant for a program that aims to level the conservation playing field. EFN’s legacy includes Radha Wagle, the first female conservation officer at Nepal’s Department of National Parks and Wildlife Conservation; Margarita Hurtado, creator of an environmental education program used by 2,800 students at 70 high schools across Mexico; and Dr. Somchanh Bounphanmy, who started the first and only biology graduate program in Laos. These women were able to achieve things that would have been unimaginable even 20 years ago. Their success reflects Russ’s belief in the power of people to achieve extraordinary things that will live on beyond the walls of WWF and make a lasting contribution to the greater good. Upon Russ’s passing, we determined to honor his legacy by expanding the Education for Nature Program. Our goal is to double the number of scholarships the program can offer, and to do so by raising funds in Russ’s memory. Over the long run we plan to build a strong online conservation curriculum so that hundreds of thousands of people around the world can learn the best available approaches to science, ecoregional planning, community-based natural resource management, policy initiatives and more. This work is not about the perpetuation of WWF. It is about the perpetuation of nature, upon which our lives―and the lives of all other living things― depend. And so it is fundamental for us to continue building the capacity of others to do this work over the very long run. For many of us, Russ Train will always represent the heart and soul of WWF. His legacy lives on in the conservation heroes around the world whose training he made possible; in the landscapes and creatures that thrive because of his devotion; and in the countless individuals whose lives were made better simply by knowing him. And as I reminded our staff during a ceremony to remember Russ this winter, it is only right that we honor his memory by maintaining the spirit of his work―by keeping the courage of our convictions, by scrupulously avoiding convention, by tending relationships with friend and foe, and by cultivating the next generation of leaders to whom his torch has been passed.</t>
  </si>
  <si>
    <t>The multiple values of nature</t>
  </si>
  <si>
    <t>At the core of the conservation movement is a profound belief in the value of nature. From the economic to the aesthetic to the restorative and spiritual, nature’s value reveals itself in many ways, and all are integral to WWF’s work. The economic value of nature, particularly, must be considered in nearly everything we do—from trying to reduce pollution in the atmosphere to restoring degraded lands to combating wildlife crime. We also work hard to ensure that nature’s value influences the biggest decisions made by society. For example, guiding a company that harvests timber to modify its plans in order to conserve forests, save endangered species or maximize the sequestration of carbon in the trees. With a global population of more than 7 billion, the human forces of consumption and resource utilization will overwhelm the natural world if we don’t incorporate the economic value of nature into our decision-making processes. At WWF, we are heavily invested in the Natural Capital Project, a science-based partnership with Stanford University, the University of Minnesota and The Nature Conservancy to develop tools to quantify the economic value of various natural resources and ecological processes—such as water filtration, the regulation of climate, and crop pollination. Making sure these tools are used by governments and companies is one of our most important objectives. But of course nature’s value goes far beyond economics or markets or pricing schemes. The value of nature is in the glory of the bird’s song, and the sweep of land a family has called home for generations, and the sacred legends of forests or animals that are the heart and soul of a community. They must be accounted for as well, so we take special measures to save those things that are outside the traditional economy. We work to establish protected terrestrial and marine areas that might not have remarkable value in terms of market economics, but whose conservation is nonetheless critical to the health of natural ecosystems and the survival of species. We help governments design infrastructure that is considerate of its impact on natural surroundings. And we work to ensure that communities can uphold their sacred traditions without compromising already-reduced populations of tigers, elephants and rhinos. Establishing the value of nature is important work. Our task is challenging, and the results will not be immediate. Ultimately, though, the fate of the planet and of the quality of individual lives depends on our success. And so WWF is committed to meeting this challenge through science-based innovation, broad-based outreach and the support of our friends and partners. If we value what nature gives us—clean air and water, food, livelihoods, health, comfort—we must work tirelessly for its conservation.</t>
  </si>
  <si>
    <t>Taking the fight for tigers home</t>
  </si>
  <si>
    <t>When WWF alerted our members and supporters about a crisis facing Sumatra’s tiger-sheltering rain forests, those supporters took action. They searched stores, hotels and schools across the U.S. for Paseo- and Livi-brand tissue and other paper products made with tissue from Asia Pulp &amp; Paper (APP), a company using extremely unsustainable forestry practices. WWF sought the help of consumers only after it became clear that a decade’s worth of other pressures on APP were not working to change the company’s practices. Our outreach campaign appealed for help from individual supporters and action by grocery chains. The campaign was built around a public report in which we listed the 20 grocery chains believed to be the biggest sellers of Paseo toilet paper in the U.S. WWF contacted the retailers individually, asking them to take action. Within four weeks, 17 of those companies confirmed in writing that they had decided to stop purchasing the brand. Among the many consumer actions, one WWF member identified Paseo-brand toilet paper at stores in Minnesota, North Dakota and South Dakota, and urged managers at the store and corporate levels to consider the impact of Paseo sales. Eventually, the chain dropped the brand from their shelves. Today, Paseo has been discontinued in the United States and WWF continues to push APP to reform its destructive forestry practices.</t>
  </si>
  <si>
    <t>A last ice area for polar bears</t>
  </si>
  <si>
    <t>As the tundra buggy bumped over slushy ice fields searching for polar bears, a team—including WWF-US CEO Carter Roberts, WWF-Canada polar bear and climate change specialist Geoff York, Bea Perez of The Coca-Cola Company, a film crew, and Ryan Seacrest—kept their eyes peeled. They wanted to see polar bears for themselves. The slush and unseasonably warm weather sent a clear signal: A late winter meant diminished sea ice and a truncated hunting season for the bears. The team on the tundra buggy shared a deep concern about this problem, and had come not only to search for polar bears but to get film footage. This would be used in support of Arctic Home—a campaign by WWF and Coca-Cola to educate the public about the plight of the polar bear, and to raise funds to protect a place in the high Arctic that is key to the polar bear’s long-term survival. Since its launch, Arctic Home—which rolled out across televisions, movie screens and Coca-Cola cans—has succeeded. Public awareness of the plight of polar bears has leapt from 38 percent to 52 percent, and more than $1.8 million has been raised to protect polar bear habitat as the world’s sea ice shrinks.</t>
  </si>
  <si>
    <t>Putting a stop to wildlife crime</t>
  </si>
  <si>
    <t>When Gabon’s President Ali Bongo set fire to more than 10,000 pounds of confiscated ivory—a stockpile that included 1,293 pieces of rough ivory and 17,730 pieces of worked ivory, all audited by TRAFFIC and WWF—he notched a victory for wildlife in Africa. Gabon is the first country in Central Africa to publicly destroy its entire ivory stockpile, forever removing it from the specter of illegal sale. “Gabon has a policy of zero tolerance for wildlife crime,” President Bongo declared. “And we are putting in place the institutions and laws to ensure this policy is enforced.” The ivory burn also marked a milestone for WWF: Following a devastating spike in elephant and rhino poaching, WWF launched a global campaign to alert the world, scale up law enforcement and antipoaching efforts, and deliver the policies and funding necessary to effectively fight wildlife crime. This lucrative and illicit industry is estimated to be worth up to $10 billion annually, and it undermines national security and economies in many countries. Together, we can secure a renewed focus on the crisis and put a stop to wildlife crime.</t>
  </si>
  <si>
    <t>A vision for Mekong's millions</t>
  </si>
  <si>
    <t>It was a unique opportunity: President and CEO Carter Roberts joined Secretary of State Hillary Clinton; the foreign ministers of Laos, Vietnam, Cambodia, Thailand and Myanmar; the Asian Development Bank; and many others to outline a vision for the future of an economically and environmentally healthy Mekong region. In that meeting, Roberts drew on WWF’s experience and success in the region. He described multiple WWF-led studies on the region’s wildlife and the impact of development plans, and discussed our joint effort with The Coca-Cola Company to help communities in Vietnam make a living while restoring Tram Chim National Park’s natural, historical conditions. Roberts also spoke of our partnership with Buddhist leaders to reinforce environmental beliefs and the strategic advice we have provided to establish smart, sustainable infrastructure planning across the region. WWF’s position came through loud and clear: The region’s incredible biodiversity, which supports millions of people and provides 25 percent of the world’s freshwater fish catch, can be a central part of a regional economy that manages the demands of human needs through making sustainable use of the benefits nature provides.</t>
  </si>
  <si>
    <t>Changing the footprint of sugar</t>
  </si>
  <si>
    <t>Thanks to sugar production certification standards supported by WWF, many popular products— from soda to chocolate—will now contain sugar that was grown, harvested and processed to meet industry-best sustainability standards for the environment and human rights. Raizen Sugar Company, the largest sugarcane company in the world, helped confirm the viability of the movement to sustainability when it received certification on 130,000 tons of sugar and 63 million liters of ethanol. This first batch of certified products was sold to other WWF partners, including Unilever, Braskem and The Coca-Cola Company. This is good news for freshwater and marine ecosystems around the world such as the Mesoamerican and Great Barrier reefs, which are threatened by runoff from unsustainable sugarcane production. “It took less than one year for certified sugar to take off,” says Kevin Ogorzalek, WWF’s manager for agricultural commodities and field programs. “We’ve gone from zero to 2 percent of global production area, with sustainable producers in two of the largest sugarcane producing countries. And producers from around the world are signing up to get involved all the time.”</t>
  </si>
  <si>
    <t>Action for Mexico's fisheries</t>
  </si>
  <si>
    <t>Twenty-six children lined up to present Mexico’s then-president Felipe Calderón with a 13,000- signature petition on behalf of WWF. Their presence was the capstone to a months-long effort—one that included a public campaign, outreach to investors, and government relations—to save one of Mexico’s great treasures, Cabo Pulmo National Park. The petition’s request was specific and simple: Deny the permit for Cabo Cortes, a proposed resort with thousands of hotel rooms and condos, multiple marinas, and golf courses. The resort would have sent runoff and other pollution into the Gulf of California, a 900- mile swath of ocean that shelters more than 6,000 marine species, including endangered marine turtles, and sustains thousands of local people. As always, we had scientific evidence in our camp: Since the park was established in 1995, the amount of fish in Cabo Pulmo had increased more than 460 percent. In June, President Calderón canceled plans for the resort, demonstrating Mexico’s commitment to sustaining its natural resources for people and for wildlife.</t>
  </si>
  <si>
    <t>High-wire finance for wildlife</t>
  </si>
  <si>
    <t>Negotiating in a spirit of shared commitment to Borneo’s forests, WWF joined with The Nature Conservancy and the governments of Indonesia and the United States to craft a debt-for-nature swap that will result in $28.5 million for conservation. The investment will be used to establish working models for forest conservation and greenhouse gas reductions in three districts within Kalimantan, Indonesia. Borneo is the third-largest island in the world, and its forests, which are being destroyed at the rate of nearly 2.1 million acres a year, shelter orangutans, gibbons, some of the world’s rarest elephants, and well over 10,000 species of plants. Almost 8 million people live in East and West Kalimantan, and forest loss is impacting their main source of food, water, medicine and building materials. Deforestation is also contributing to climate change. Negotiated by WWF’s Conservation Finance team, the deal will help local communities protect their forests, securing a home for wildlife as well as long-term economic growth.</t>
  </si>
  <si>
    <t>Epiphany</t>
  </si>
  <si>
    <t>Annual Report 2011</t>
  </si>
  <si>
    <t>Half a century ago, our founders, a small group of scientists, royalty and business leaders spanning Europe and the U.S. Came together around an audacious idea. The world had plenty of plans to save species, but had made little progress. Their dream was to build an unprecedented global network To secure the resources necessary To save the world’s great animals from extinction. The first campaign was on rhinos. At the beginning of this past century white rhinos numbered less than 50. Black rhino population plummeted from 70,000 to just 2,000. World Wildlife Fund mounted campaigns across two continents. Working with others, created parks, hired guards and shut down poachers. Today some 4,700 black rhinos and 20,000 white rhinos roam the Earth. This was the first of a great many victories, including: Creating the world’s largest system of protected areas in the Amazon. Inventing certification programs for commodities like seafood, timber and sugar. Partnering with companies to meet the needs of humanity while using less water, land and energy, and supporting Congo basin leaders to set aside 10 percent of the forest in each of their countries. We want nothing less than to save the world. As a child, I disappeared into the woods. I lost myself in the woods of the South— a world of deep green, salamanders under logs, bird songs. Awe and wonder. I loved these places. I graduated from college, went to business school, worked for some of the biggest companies on Earth— companies that make things each of you use every day. And then I entered the world of conservation. People who know me best have wondered not why I entered this world, but why I spent those years in business before doing so. I’m not a scientist. I’m not a lawyer. But over time I saw clearly the opportunity to take principles of business and apply them to our work. Because at the end of the day, nature is not just something that is achingly beautiful and stills the soul. It is also fundamental to meeting our very basic needs. It has value. This kind of epiphany is spreading— from the coasts of Africa to the forests of Nepal to the board rooms of the world’s biggest companies. Five years ago, I met Mozambican fishermen who watched trawlers from Spain scrape their coast clean. They saw fish they brought home to feed their families shrink to the size of pencils. They suffered, because they depend on the sea for their food and for their livelihoods. They invited us to work with them, create parks to protect their coral reefs and help manage those parks for their catch. Five years later they’re catching more, bigger fish... like magic. My attempts to describe coral reefs always come up short. But they are nothing less than amazing. Their colors, their shapes, their function; astonishing riches of the sea. More remarkable is the fact that coral reefs literally function as fish factories. Fish spawn and grow and reproduce here. A source of food for hundreds of millions of people, and income for those in the poorest places on Earth. We came back to Mozambique last year, and joined forces with a nearby community that wanted the same results. They mapped mangroves and corals and sea grass beds. They designed their own marine reserve. We joined them in dropping buoys to establish its boundaries, so they could manage their own fisheries and feed their families. Sends chills down your spine. You can find the same epiphany far inland, where tigers have value that far exceeds their stripes. I’ll never forget the first time I flew into the lowlands of Nepal. Snow-covered Himalayas looming just to the north. A landscape layered deep in history. Communities eking a living from ravaged forests. A string of small parks, guards overwhelmed by poachers, small populations of tigers and rhinos just holding on. WWF’s staff— legendary people in conservation— dreamed of bringing this place back to life. Reconnecting these parks with each other. Restoring forests and reviving communities. The government enshrined an idea to share revenue from tiger parks with surrounding communities. Communities responded in kind. They organized antipoaching patrols, planted seedlings in pastures, built stoves that use less wood and reconnected this landscape, to protect the tigers and safeguard a natural source of wealth unique in all the world. And today you can visit, as I did just last year, once-bare landscapes that now boast forty-foot-high Sal trees. Long-dead springs that have come back to life. Tigers sighted for the first time in years. The people who live here have a deeply spiritual connection to this place, where according to legend Buddha was born—reincarnated from a prince who sacrificed himself to save a mother tiger and her cubs. In this forest, where communities take ownership of this landscape, knitting it back together and bringing it back to life. Ownership comes in the most unexpected places. Wang Shi is an entrepreneur who builds homes in China, more than anyone, and loves nature from the tops of the world’s highest mountains. China consumes timber at about the same levels as the U.S. Trees come from all over the world, but the effect of their harvest is felt most in Borneo. Of the three great tropical forests, Borneo’s is the one most in danger. Only 30 percent remains. Don’t blink, because soon enough we may lose this place. The world’s richest forest, home to orangutans, pygmy elephants and more, could be gone. When Wang Shi had his epiphany, he approached WWF and told us about his hopes and dreams. He talked about plans for his company to use less lumber in building new homes in China. We talked about the remaining wood, where would it come from. How could he source it in a way that avoided destroying these last stands of forests? We’re now building a partnership to answer these questions and find better solutions. It has the potential to establish a model in this part of the world for how a company and its leader can sustainso too is this businessman taking a profound sense of ownership for the fate of the forests upon which his business ultimately depends Just as Coke realized it can’t make products without water. And IKEA realized it can’t sell furniture without trees. And Walmart knows it can’t provide seafood without fisheries that thrive. This reflects the evolution of our work. We may start with tigers, but we quickly get to landscapes, to species, to people, to governments, to the largest markets in the world— And we realize that nature provides a foundation for not only all that we cherish, but also all that we need. What’s at stake? Everything. Life on Earth as we know it. The question is—can we act fast enough? The Bible, of course, is full of grim prophecies. None more so than the Book of Lamentations, written by Jeremiah, a prophet so dire his very name became synonymous with lamentations about the future. Our movement is chock full of jeremiads— prophecies of doom. Losing the world’s major fisheries by the middle of this century. Species driven to extinction. Climate change catastrophes. Diminishing forests. Dwindling availability of water in places where it matters most. People ask me: how can you work at WWF, face those challenges and find a way through? My answer is that it requires a certain kind of faith. And by faith I don’t mean casting prayers to heaven. I mean a different type of faith— a fierce conviction That we can face these jeremiads, find the technical, financial and human resources we need, and work tirelessly to write a different ending to this story. My belief is that this kind of fierce conviction increases the odds that you can find ways to enable the innate redemptive power of forests and rivers and coral reefs to heal themselves. After all, nature is not only valuable...it is powerful. If only we give it a chance. You’ll find this conviction in great abundance tonight, evident on the face of every person in the room. Our staff, our Board, our volunteers, our partners. You’ll find it in the extraordinary leaders with whom we work on the ground around the world. Our work—your work—requires us all to face squarely the jeremiads of our movement, take this epiphany that our work is not just about beauty—we are fighting for our very lives— and together build a future that defies the predictions we face. Take a profound sense of ownership in the fate of the natural world, with the fiercest conviction that we can change the outcome. When I look around this room and reflect on The conviction of our staff, our membership, our partners and our Board, I have faith that we can—and will— Save this remarkable planet...and ourselves. Thank you. their business and sustain the world, By recognizing the value of nature. Just as people took ownership of fisheries in Africa, and of tigers in Nepal, so too is this businessman taking a profound sense of ownership for the fate of the forests upon which his business ultimately depends Just as Coke realized it can’t make products without water. And IKEA realized it can’t sell furniture without trees. And Walmart knows it can’t provide seafood without fisheries that thrive. This reflects the evolution of our work. We may start with tigers, but we quickly get to landscapes, to species, to people, to governments, to the largest markets in the world— And we realize that nature provides a foundation for not only all that we cherish, but also all that we need. What’s at stake? Everything. Life on Earth as we know it. The question is—can we act fast enough? The Bible, of course, is full of grim prophecies. None more so than the Book of Lamentations, written by Jeremiah, a prophet so dire his very name became synonymous with lamentations about the future. Our movement is chock full of jeremiads— prophecies of doom. Losing the world’s major fisheries by the middle of this century. Species driven to extinction. Climate change catastrophes. Diminishing forests. Dwindling availability of water in places where it matters most. People ask me: how can you work at WWF, face those challenges and find a way through? My answer is that it requires a certain kind of faith. And by faith I don’t mean casting prayers to heaven. I mean a different type of faith— a fierce conviction That we can face these jeremiads, find the technical, financial and human resources we need, and work tirelessly to write a different ending to this story. My belief is that this kind of fierce conviction increases the odds that you can find ways to enable the innate redemptive power of forests and rivers and coral reefs to heal themselves. After all, nature is not only valuable...it is powerful. If only we give it a chance. You’ll find this conviction in great abundance tonight, evident on the face of every person in the room. Our staff, our Board, our volunteers, our partners. You’ll find it in the extraordinary leaders with whom we work on the ground around the world. Our work—your work—requires us all to face squarely the jeremiads of our movement, take this epiphany that our work is not just about beauty—we are fighting for our very lives— and together build a future that defies the predictions we face. Take a profound sense of ownership in the fate of the natural world, with the fiercest conviction that we can change the outcome. When I look around this room and reflect on The conviction of our staff, our membership, our partners and our Board, I have faith that we can—and will— Save this remarkable planet...and ourselves. Thank you.</t>
  </si>
  <si>
    <t>The Evolution of Conservation</t>
  </si>
  <si>
    <t>One thing is certain—our work in conservation is all about balance: between people and land, landscapes and livelihoods, animals and ecosystems. At WWF, as we reflect on 50 years of conservation achievement and look ahead to the next 50, we continue to pursue balance between humanity and the planet that sustains and inspires us all. The question is: how to get there? Because conservation is a living discipline, our understanding of it always evolves. When WWF was created in 1961, the plight of threatened species moved our founders. Species remain our point of entry to our work, but from there we’ve learned that in order to save species, habitat must also be conserved, and so our approach evolved to include protected areas. That led to ecoregional planning, which evolved to incorporate community planning as well. And that led over time to our markets work, because threats to these ecoregions—such as the ever-increasing demand for commodities—were inevitably leading to more habitat destruction. And a reality cutting across everything we do is climate change. This past year, particularly, has been a case study in how conservation evolves. WWF’s Markets program has emerged to become an essential part of almost every effort we undertake—whether it’s restoring productive fisheries in Mozambique, developing standards for sustainable soy production in the Amazon while also providing economic stability for local communities, or working with top companies to green their supply chains. And precisely because of this evolution toward markets- focused conservation and our demonstrated track record of success, WWF has become an internationally recognized leader in developing the tools and initiatives necessary to tip global markets to sustainability. But looking ahead, we realize that conservation can’t just be executed by well-known international nonprofits like WWF. Success will depend enormously on partnerships, our membership, political support and the broad support of the populations we work with—so we must think about how to strengthen the conservation movement more broadly. The changes that are required to conserve biodiversity and help save nature on the planet we love and upon which we depend require—indeed, cannot be accomplished without—popular support. The people of the planet truly control its future. And so for these conservation programs to truly succeed, people must be engaged broadly, and there has to be political and heartfelt support in sufficiently large numbers all around the world.</t>
  </si>
  <si>
    <t>Conviction</t>
  </si>
  <si>
    <t xml:space="preserve">WWF finalized its articles of incorporation 50 years ago in Washington, D.C., on December 1, 1961; similar steps were taken in London and Geneva that same year. With those actions, WWF was born as a global organization mounting coordinated campaigns to secure the necessary resources to save species from extinction. This basic DNA holds true today. No other environmental organization can bring to bear such globally coordinated efforts to stave off species extinction, create parks, tip markets or work in partnership with institutions and communities to make a difference in the world. In celebration of WWF’s 50th anniversary, this fall we brought together our Board of Directors, our National Council and key partners in Washington, D.C. We held an extraordinary dinner featuring the American premiere of “Tiger in the Sun,” a brass fanfare commissioned to raise awareness of the plight of wild tigers and performed by members of the National Symphony Orchestra. We were treated to an exhilarating performance by acclaimed pianist Lang Lang, WWF’s newest Panda Ambassador. And we held a riveting panel discussion on resource scarcity with Jared Diamond and Jeremy Grantham, topped off with Frans Lanting’s reflections on the evolution of photography. Throughout the festivities, one message rang clear. For an organization born to save charismatic species, our work increasingly is about people, and humanity’s tenuous relationship to the planet upon which we depend. It follows that WWF’s success increasingly depends on establishing the value of nature in the biggest decisions that societies make. When Ralph Waldo Emerson wrote “when nature has work to be done, she creates a genius,” he may have had in mind the evolutionary niches that species fill, but he might well have also been describing the innovative contributions of the extraordinary individuals who have worked for WWF in its first 50 years. But our work is far from over. We still need to harness our finest thinking to create solutions to address the potential catastrophes this planet faces. This is our work, and our passion. We continue it while celebrating the extraordinary accomplishments of a global organization unique in all the world. With that in mind, I gave the following remarks at our final anniversary celebration this fall and wanted to share them with you. </t>
  </si>
  <si>
    <t>Generation Hydropower for Healthy Ecosystems</t>
  </si>
  <si>
    <t>The Mekong is the longest river in Southeast Asia and a lifeline for 60 million people. But 11 dams are proposed for the river’s lower mainstream, and its future in Laos, Thailand, Cambodia and Vietnam is at a turning point. As part of a multifaceted effort, WWF and our partners are providing scientific support, socioeconomic and ecological data, and technical expertise to the Mekong River Commission, an intergovernmental agency which includes representatives from the four lower Mekong countries. WWF’s Dekila Chungyalpa testified before a Senate subcommittee about threats to the lower Mekong, helping to secure U.S. support for sustainable decision making in the region. And a WWF- commissioned review of the proposed Xayaburi dam in northern Laos revealed that it could obstruct the migration of more than 50 species of commercially important fish and compromise millions of livelihoods. On April 10, 2011, the Joint Committee of the commission deferred the decision on Xayaburi until later ministerial-level meetings. In December, the commission agreed to delay a final decision pending deeper environmental and technical studies of the dam’s potential transboundary impact.</t>
  </si>
  <si>
    <t>Mapping a Green Sumatra</t>
  </si>
  <si>
    <t>For two days, WWF scientists Nirmal Bhagabati and Nasser Olwero walked the wildlife-rich forests and swampy peatlands of Tesso Nilo National Park, as well as the adjacent palm and acacia plantations that are driving much of Sumatra’s deforestation. They fed their on-the-ground observations into a cutting-edge data-analysis tool called InVEST. InVEST (Integrated Valuation of Ecosystem Services and Tradeoffs) was developed by WWF, Stanford University, The Nature Conservancy and the University of Minnesota to assess the quality and distribution of wildlife habitat and nature-based services like carbon storage, freshwater delivery and water purification. InVEST shows how potential development plans—both “business as usual” and more sustainable options—would affect forests and other landscapes. Sumatra’s district and provincial governments are integrating this information into their land-use plans, including zoning decisions and concessions for economic activities. In concert with WWF’s efforts to improve the palm, pulp and paper, and timber industries’ impact on the island’s biodiversity, this work is helping Sumatra better balance environmental realities with people’s social and economic needs.</t>
  </si>
  <si>
    <t>The Path of the Pronghorn</t>
  </si>
  <si>
    <t>Spring on the Northern Great Plains brings sun, melting snow, rain and migrations—a seasonal cycle of rebirth. But the deep snows of last winter forced many of Montana’s pronghorn south of the ice-covered Missouri River in numbers few had seen before. In April and May, WWF biologist Dennis Jorgensen documented their return trip. That trip marked the conclusion of a study conducted over three years: WWF has tracked 102 GPS-collared pronghorn to determine how they navigate an increasingly fragmented landscape. We now know that some pronghorn travel more than 400 miles annually, and that extreme winters drive them toward danger zones like railroad tracks, highways and a maze of fences—and across rivers they are ill-prepared to swim. The results of this study are being used to communicate the challenges pronghorns face in the Northern Great Plains, and to develop solutions that pave the way for a prairie economy that makes wild migrations as pivotal as cattle or oil.</t>
  </si>
  <si>
    <t>Laser Vision for Forests</t>
  </si>
  <si>
    <t>In 2009, WWF and the Carnegie Airborne Institute piloted Light Detection and Ranging (LiDAR) technology to develop high resolution maps of the carbon held in tropical forests. LiDAR uses a sophisticated laser-based carbon- reading mechanism, flown above the forest, to measure the carbon stored in units as small as individual trees. The first project, in Madre de Dios forest in Peru, quantified the forest’s carbon stock—data that confirms the impact of deforestation on climate change. This will allow the country to leverage economic incentives that reward nations which keep their forests intact. WWF is now working to take LiDAR worldwide. In March, with the help of the Grantham family and the Finnish government, WWF and Finnish forestry consulting firm Arbonaut used LiDAR to gather a sweeping set of carbon-storage data for Nepal’s forests. This data will be used to calculate carbon credits that will directly benefit Nepalese communities and the wildlife- harboring forests of the Terai Arc.</t>
  </si>
  <si>
    <t>Markets Rally for Forests</t>
  </si>
  <si>
    <t>On the first day of international climate discussions in Cancun, Mexico, 18 of the world’s largest brands— including The Coca-Cola Company, Johnson &amp; Johnson, Procter &amp; Gamble and Unilever—pledged to help achieve zero net deforestation by 2020. As members of the Consumer Goods Forum (CGF), these companies have committed both individually and through collective partnerships to help save tropical forests worldwide. This new commitment will have a profound impact by reinforcing the power of global markets to conserve the species and places WWF seeks to protect. “The scale, reach and purchasing power of these companies could help put an end to tropical deforestation in countries like Brazil and Indonesia,” said Jason Clay, WWF’s senior vice president of Market Transformation. WWF is supporting the pledge by helping CGF companies address the leading drivers of deforestation— palm oil, soy, beef, paper and timber—and focus on responsibly sourcing these building blocks of consumer products used throughout the world.</t>
  </si>
  <si>
    <t>1,000 Species, 1 Major Advance</t>
  </si>
  <si>
    <t>As crowds of jubilant Mozambicans watched, their country marked an important milestone: the creation of the Lake Niassa Reserve. The celebration capped years of work on behalf of WWF and many partners—in particular the people and government of Mozambique. Lake Niassa holds over 1,000 species of fish and provides nearly 70 percent of the nearby communities’ protein, along with a major source of local income. For five years, with the support of USAID and The Coca-Cola Company, WWF studied the lake’s biodiversity, ecology and culture. We engaged local communities in order to understand their needs and prepare them to comanage the lakes’ resources. Based on those talks, WWF and our partners provided smarter fishing gear and ships for patrolling, and shared community goals with Mozambique’s government. With the reserve declaration, Lake Niassa marks a true turning point for community-approved and government-led conservation—the long-term protection of an irreplaceable freshwater and economic resource.</t>
  </si>
  <si>
    <t>The Social Impact of MPAs</t>
  </si>
  <si>
    <t>When a small team of scientists splashed ashore on Pulau Numfor Island in Indonesia’s Cenderawasih Bay National Park, their goal was to answer a central conservation question: How can we quantify the relationship between Marine Protected Areas (MPAs), marine biodiversity, and the quality of people’s lives? WWF social scientist Mike Mascia, WWF marine scientist Helen Fox, Papua State University Professor Fitry Pakiding and other partners are answering that question right now. Mascia trained Dr. Pakiding’s team, which traveled between islands and over jungle passes to reach remote villages. They negotiated with local leaders to gain house-by-house invitations, and conducted in-depth interviews that revealed the reality of local people’s health, economic well-being, education, political engagement and cultural connection to their landscape. The study breaks new ground by scientifically comparing social factors between communities with or without MPAs, making the links between marine biodiversity and human well-being clear.</t>
  </si>
  <si>
    <t>While our love for the planet’s spectacular places and species animates everything we do, the reality is that we need nature more than nature needs us.</t>
  </si>
  <si>
    <t>2010 Annual report</t>
  </si>
  <si>
    <t>Two prominent efforts in our work highlight this balance particularly well this year: tiger conservation and market transformation. Species decline unquestionably persists as a central conservation concern — a reality that informs our current campaign to save wild tigers. While WWF has mounted many coordinated species efforts over the years, this is our most ambitious global campaign ever focused on a single species. We’ve set the bar high: Double the wild tiger popu- lation by 2022. We’re engaged in an extraordinarily high-profile communications and fundraising effort to support antipoaching efforts on the ground, protect tiger habitat, and build the public and political will necessary to implement game-changing national strategies to save wild tigers. We’re working to tip global markets toward sustainability precisely to reduce pressure on the habitats of tigers and many other magnificent creatures. As often as not, species suffer because of the inexorable force of global commodity production and its impact upon their habitat. We know we have little hope of saving these species unless we combine our ongoing work in creating parks, building the capacity of communities, and strengthening governance and regulation with novel initiatives to change the trajectory of commodities like palm oil, sugar, soy and beef. This past year we advanced this cause by working to influence the purchasing patterns of the companies, consumers and banks most able to move 15 globally significant commodities toward sustainability. And we created solutions that will endure by devising lasting financial mechanisms to support them, whether through reduced costs, more stable supply chains, innovative trust funds, payments for ecosystem services, or agreements that compensate countries for keeping forests intact to reduce CO2 emissions. All of these matter. The failure of the U.S. Senate and the UN to achieve hoped-for agreements on climate change underscores the imperative to achieve traction where we can. So we are pursuing innovative work with countries like Indonesia, Brazil, China and Namibia, and also significantly expanding our work with progressive companies that are looking 50 years out and creating business models that will endure and also reduce their impact on the planet. We’ve created powerful tools the private sector can use — not only to track its own footprint but also to take action to minimize it. For us, that includes a long history of creating certification programs such as the MSC (Marine Stewardship Council) and FSC (Forest Stewardship Council). We’ve also helped create roundtables to develop community production standards for major com- modities like cotton, soy and palm oil, and have forged transformational partnerships with companies like The Coca-Cola Company and Mars to push the envelope of best practices — and then pivot from those relationships to engage their customers and suppliers. The bottom line is we must mobilize all these tools to conserve those places fundamental to our future. Fifteen years ago, paleontologist Stephen Jay Gould told a group of us we should stop talking about “saving the Earth.” He stretched out his arms and said if the history of our planet stretched from one fingertip to the other, then the time humanity has walked the Earth has been nothing more than the shaving off the tip of a fingernail. He went on to make the point that the Earth will ultimately survive whatever damage we inflict on it — but in the process will surely turn into some- thing less hospitable to us and all we care about. Gould passed away several years later, but his words still ring true. We know our best arguments for conservation define the benefits that nature brings to people. When we save tigers, their forest habitats and related tourism income help sustain surrounding communities. When we create forest reserves, trees continue to sequester carbon and maintain local rainfall. Reducing water use in the production of sugar enables watersheds to persist, and eliminating dynamite fishing in coral reefs preserves natural fish factories, the main source of protein for millions of people. At WWF, we make these arguments every day through our work on REDD, marine protected areas, valuing ecosystem services, and incor- porating environmental attributes in the markets for global commodities. All these approaches embody the notion that saving nature yields enormous benefits for humanity. And while our love for the planet’s spectacular places and species animates everything we do, the reality is that we need nature more than nature needs us. We depend on it for our liveli- hoods, our health, our homes. So when we talk about saving forests, tigers and oceans, we’re really talking about saving ourselves.</t>
  </si>
  <si>
    <t>Saving ourselves</t>
  </si>
  <si>
    <t>Nearly 50 years ago, an impressive group of high-minded individuals gathered in Europe to reflect on the vast imbalance between the wealth of available knowledge, science and conservation plans, and the relative paucity of resources available to deliver against those intentions. This group of scientists, royals and philanthropists issued The Morges Manifesto, a detailed analysis of the critical state of the world’s wildlife and a clarion call for the creation of an international organization to raise the funds necessary to save wildlife from extinction. It stated: All over the world today vast numbers of fine and harmless wild creatures are losing their lives, or their homes, in an orgy of thoughtless and needless destruction. In the name of advancing civilization they are being shot or trapped out of existence on land taken to be exploited, or drowned by new dams, poisoned by toxic chemicals, killed by poachers for game, or butchered in the course of political upheaval ... But although the eleventh hour has struck, it is not too late to think again. Skilful [sic] and devoted men and admirable organisations are struggling to Save the World’s Wild Life. They have the ability and the will to do it but they tragically lack the support and resources. Just four months after this alarm sounded, WWF was registered as a charity in Switzerland and the international fundraising to deliver against urgent conservation needs officially began. WWF-US was created later the same year, on December 1, 1961, in Washington, D.C. Species drove WWF’s creation, and accordingly the organization grew by mounting campaigns to save them. Along the way we’ve learned that even though species animate everything we do, true success will come only if we grapple with the vast array of forces and pressures destroying species and their habitats. These two themes — species and habitat conservation, and threat reduction — serve as bookends for our work. WWF’s mission directs us to work toward a future where “human needs are met in harmony with nature.” But truthfully, the rationale for our work lies in our own self-interest. Protecting nature benefits us because of all that nature provides to enhance our lives — from stabilizing our climate to producing timber for our homes to providing seafood for the millions of people who depend on it as a key source of protein. So while some would characterize the current state of the planet as a war of man versus nature, the solution will ultimately be found in achieving the mutually reinforcing balance articulated in our mission.</t>
  </si>
  <si>
    <t>Transformational Conservation</t>
  </si>
  <si>
    <t>2010 annual review</t>
  </si>
  <si>
    <t>At WWF-US, we believe the size of the solution must match the size of the problem. So because our task is big — to save a planet, a world of life — we work big. We belong to a network of 30 WWF national organizations; we work in 100 countries; we partner with the biggest names in education, science and business; we identify the most urgent conservation challenges and go after them. And the results of our efforts must be no less than transformational. In the Amazon, the first phase of our Amazon Region Protected Areas program has helped preserve nearly 80 million forest acres — an area approaching the size of California. In the Coral Triangle, we’re engaged in an unprecedented five-year, $40 million collaboration with The Nature Conservancy, Conservation International, USAID, the Global Environment Facility and others to help local governments develop more sustainable management of one of the world’s great coral reef systems. And in Namibia, we’ve supported a new approach to protecting wildlife and habitat — communal conservancies — and have seen animal populations double. These are results that will endure. WWF’s conservation ethos holds that to succeed, we must also consider the impact of humanity’s growing footprint on the planet. So we aspire to transform global markets — such as soy and beef — that are eating away at the world’s glorious places through unsustainable practices and a voracious demand for natural resources. We do this by partnering with some of the world’s largest companies — like Mars, The Coca-Cola Company and Procter &amp; Gamble — to change how they source and use resources like water and sugar to help tip markets toward sustainability. But perhaps the most urgent need for transformation comes from our rapidly and undeniably changing climate. Over the past year we joined colleagues in the WWF Network to fashion a global approach to reducing carbon pollution through an international treaty structure. While this effort fell short, we continue to pursue the ultimate goal of holding global warming to no more than 2 degrees centigrade, to protect humanity while also safeguarding the places and species we hold dear. WWF remains devoted to achieving transformational results, as the current state and trajectory of our planet demand. To do anything less would be a clear abdica- tion of our responsibilities as citizens of the world.</t>
  </si>
  <si>
    <t xml:space="preserve"> In the Coral Triangle Diving in the pristine waters of Raja Ampat brings us face to face with some of the most stunning sights in the world — fish in every color of the rainbow, dazzling gardens of hard and soft corals — surrounded by vertical islands covered in primary forests. The journey to reach this place took nearly 24 hours, and it was worth every minute to see nature in such a pure state. But there is trouble in these waters. After our dive, we talk frankly with local leaders. They ask us for help in taming the environmental footprint of the U.S. and China, and in responding to climate change, which is making oceans more acidic and sounding the death knell for corals worldwide. But whatever you do, they implore, don’t give up on traditional conservation like protected areas and mangrove restoration — because the healthiest reefs are the ones that will ultimately survive.</t>
  </si>
  <si>
    <t>Tiger Countries Commit The future for tigers looks brighter today, as we watch leaders from all 13 countries that still have wild tigers sign the Hua Hin Declaration. They pledge to work jointly over the next 10 years to double the number of tigers in the wild — essentially adopting WWF’s Year of the Tiger campaign goal of doubling the wild tiger popula - tion by 2022, the next Year of the Tiger. We are working with them to achieve this goal, which requires shutting down poaching networks, setting aside habitat, and changing the trajectory of global commodities to conserve high-conservation-value forests that are home to tigers, elephants and other magnificent creatures. We’ve also joined forces with actor and environmentalist (and now WWF Board member) Leonardo DiCaprio to build public and political support to reach these goals through our Save Tigers Now initiative. (Learn more at SaveTigersNow.org)</t>
  </si>
  <si>
    <t>Celebratingthe Amazon At tonight’s WWF Annual Dinner, we join the Brazilian environment minister, the Colombian and Brazilian ambassadors, and other key partners to celebrate the success of our flagship Amazon conservation initiative — ARPA, the Amazon Region Protected Areas program. Through ARPA, more than 79 million forest acres have been protected. And while establishing protected areas is a key tenet of sound conservation, protected areas alone won’t get the job done — especially in places like the Amazon, where market forces such as agriculture and development are threatening landscapes, species and livelihoods. WWF’s Markets program is addressing the impacts of these global forces by cultivating relationships with key companies whose production practices can tip global commodities markets toward sustainability. Together we aim to push the envelope of best practices and establish sustainability as a pre-competitive issue.</t>
  </si>
  <si>
    <t>Testifying forthe Arctic The only conservation organization with a presence in all eight Arctic countries, WWF has a commitment to this place that runs deep. Today we testify before the National Commission on the BP Deepwater Horizon Oil Spill and Offshore Drilling and deliver the message that if we are to avoid another tragedy like the Gulf spill — particularly in an area as pristine and biologically rich as the Arctic — we must reconsider our approach to ocean conservation. The centerpiece of a new national oceans policy provides the answer through marine spatial planning: mapping the value of the ocean so we can make smart choices regarding go- and no-go zones for extraction, and rethink fisheries areas, shipping lanes, and drilling in order to conserve this vital resource upon which we all depend.</t>
  </si>
  <si>
    <t>Fighting for Tuna The triennial meeting of CITES (the Convention on International Trade in Endangered Species), the world’s most broadly supported wildlife trade agreement, fails to ban international trade of the spectacular Atlantic bluefin tuna. Undaunted, WWF continues to mount campaigns and engage industry to save all tuna from overexploitation due to unsustainable trade and an increasingly ravenous global appetite for the fish. We’ve joined global leaders in science and in the tuna industry to create the International Seafood Sustainability Foundation — whose membership represents 60 percent of the global tuna catch that is processed into cans — to support groundbreaking conservation efforts to track tuna catch and enforce sustainable practices. We also work with local communities to incorporate sustainability into their fishing practices.</t>
  </si>
  <si>
    <t>Creating Sustainable Markets: Forests, Seafood and Agriculture</t>
  </si>
  <si>
    <t>2009 annual review</t>
  </si>
  <si>
    <t>Our planet is made up of a delicate and complex set of relationships among species, people, habitats, governments and global markets. Informed by our rigorous scientific and economic analyses, we are changing practices across these markets. WWF’s Living Planet Report warns of the danger to future prosperity if current overconsumption of natural resources is left unchecked. More than three-fourths of the world’s people live in countries where national consumption has outstripped biological capacity. Human demands measure nearly a third more than the Earth can sustain over time. And global natural wealth and diversity continue to decline. In response, WWF is strategically pursuing ways to reduce the most significant impacts of human activities. From Local Forests to Global Markets In the early 1990s, WWF experts began envisioning a global market for forest products that would be a force for protecting forests. What if we created a way to promote both responsible purchasing and responsible forest management? And what if there were a means of independent verification of these responsible practices? It’s this kind of big, bold thinking that led to the creation of WWF’s Global Forest &amp; Trade Network (GFTN) in 1991 and the Forest Stewardship Council (FSC) in 1993. Today GFTN operates in more than 30 countries and links more than 330 companies that together represent 16 percent of all forest products traded internationally, with combined annual sales of $64 billion. These companies employ nearly 2.9 million people, including members of indigenous communities in many WWF priority places. They manage 52 million acres of FSC-certified forests (approximately 18 percent of all FSC forests), with an additional 18.5 million acres in progress toward certification. Connecting to Priority Places We recently expanded GFTN to include Spain and Portugal, a result that benefits Congo Basin forests, the source of much of the wood imported into these European countries. GFTN is also active here at home, where Williams-Sonoma Inc. recently joined other participating industry leaders like Walmart and Procter &amp; Gamble. The participation of these companies is critical, as the U.S. is one of the top destinations for wood imported from areas where illegal logging and trade are common, including the Congo Basin, Indonesia and the Amazon. Linking Forests and Climate Deforestation and degradation of the Earth’s forests release carbon naturally stored in trees and soil, contributing as much as 20 percent of all global carbon emissions. Since WWF and our partners established the Forest Stewardship Council, certification of forests has proven to be a successful strategy for conservation. FSC leaders, WWF and our partners are pursuing options for including the link to carbon in certification and for the role the Forest Stewardship Council might take. “FSC pioneered the discipline of forest certification, and that process could be adapted to certify forest carbon stocks and to track flows of carbon into the atmosphere,” says Bruce Cabarle, WWF’s managing director for forests. “FSC has piloted, tested and brought up to scale the types of monitoring and reporting systems that can do this with the level of rigor needed to reassure markets that reductions in carbon emissions from the world’s forests are real.” This approach would support the accounting and certification required by REDD, or Reducing Emissions from Deforestation and Forest Degradation, which WWF has been promoting as critical to an effective new global climate deal. A Responsible Future for Seafood Fishing is the principal livelihood for over 200 million people around the world, yet since the 1950s more than 75 percent of marine fish stocks have been either overfished or fully exploited. “Most fisheries problems stem from the fierce, competitive rush to catch the next fish,” says Dr. Bill Fox, WWF vice president for fisheries. “Fishing businesses put short-term gains ahead of long-term sustainability of the fish stocks.” That’s why in the mid-1990s WWF and industry leader Unilever set out to build market demand for sustainable seafood in ways that would produce results for both industry and conservation. Together we founded the Marine Stewardship Council, MSC, to provide credible fishery certification and eco-labeling. MSC began operating in 1999. It took seven years to build from a single certified seafood product up to 500 but only nine months to double that number by November 2007. In 2009, MSC’s 10-year anniversary, consumers in more than 40 countries could choose among nearly 2,000 MSC-certified products, including salmon, tuna, pollock, cod, halibut and Dover sole as well as shrimp and lobster. MSC paves the way for seafood companies to differentiate themselves in the market by virtue of their environmentally conscious practices. Protecting Tuna Stocks In March 2009, WWF became the first conservation organization to partner with eight tuna industry competitors – including Bumble Bee Foods, Chicken of the Sea and StarKist Co. – as together we launched the International Seafood Sustainability Foundation. One of the companies’ first actions was committing not to purchase tuna from any vessel engaged in fishing that involves illegal, unreported or unregulated catch, no matter where the vessel is located or under whose flag it sails. In the eastern Pacific Ocean they have committed to stop all purchasing of bigeye tuna until science- based rules for fishing are in place. Reducing Impacts of Aquaculture While WWF’s work establishing marine protected areas has been successful, we have seen the aquaculture industry grow faster than any other food production system. Today, almost half the seafood we eat is farmed. We’ve been working with more than 2,000 people from all over the world – producers, buyers, scientists, conservationists and others – to reduce the impacts of aquaculture practices. Through a collaboration known as the Aquaculture Dialogues, we help these parties reach consensus on key impacts and develop globally acceptable standards that will form the basis for certification. We expect to complete standards on 12 species by the end of 2010. This year we launched efforts to establish the Aquaculture Stewardship Council (ASC), which will certify farms based on their compliance with these standards, following the model of MSC for wild-caught seafood. The Next Frontier for Conservation Agriculture employs over 1 billion people, generates more than $1.3 trillion dollars worth of food each year, and uses more than 50 percent of all habitable land and nearly 70 percent of freshwater on Earth, much of it wasted. In 2010, livestock is projected to be grazing on nearly 60 million acres of land that was forest in 2000. Globally, farming is responsible for half the topsoil lost, and 90 percent of farmers release more carbon into the atmosphere than they add to the soil. With global population expected to increase by 3 billion and consumption to double by 2050, “freezing the footprint” of farming and ranching is urgent. This means using no more land, water or other resources than we do today, while doubling production. Working From Within WWF’s ambitious vision for agriculture is that by 2020 there will be zero loss of natural habitat, a 50 percent reduction in the use of water, and zero loss of soil through erosion. To make this vision a reality, we are working from within the industry. In 2002, we began early experiments in the Mesoamerican Reef, where we brought together the stakeholders involved in largescale agriculture, including Chiquita, Dole and others in the palm oil, sugarcane and citrus industries. In response to our research on impacts, the farming business community took steps to begin minimizing the negative impacts of their practices. We also worked with them to build the business case for practices that mitigate and reduce impacts. Going Global for Agriculture Today we are working with farmers and ranchers around the world – from individual operators and small collectives to large multinationals. We bring together producers and buyers with sufficient market pull to transform trade in the commodities that pose the greatest threats, among them beef, soy and palm oil. In May 2009, the WWF-initiated Round Table on Responsible Soy announced a pilot program of voluntary standards that reduce greenhouse gas emissions, eliminate the most hazardous pesticides, and prohibit the conversion of areas with high conservation value such as forests and savannas. The Amazon is one place that will benefit from this program and from the Beef Roundtable, a collaboration we launched this year to help protect areas where extensive cattle ranching threatens priority habitats and species. In the Northern Great Plains we are engaging a range of bison industry stakeholders to create management guidelines that will achieve conservation results and economic benefits. We also continue to advance the science behind our work on commodities. “Research we did in Indonesia shows that the largest economic returns for palm oil will come from planting on degraded and abandoned lands, not forests,” says David McLaughlin, WWF’s vice president for agriculture. We determined that the local palm oil industry could save 4 million acres of forest by improving yields on areas already in production. “With this research, we laid out a business strategy for them that takes into consideration financial performance, biodiversity and climate change.”</t>
  </si>
  <si>
    <t>In Mexico: Creating a New Standard for Conservation</t>
  </si>
  <si>
    <t xml:space="preserve"> With Alianza Mexico, WWF and partners have an unprecedented opportunity to work with local, state and federal agencies; the private sector; civil society; and local communities. We foresee the new partnership’s potential to change the face of conservation around the world. At WWF, we’re always looking for the next big thing – the newest idea, the most promising science, the place where conditions are right for creating real and lasting change. While there is conservation promise in many places around the world, one of the brightest spots right now is Mexico. The country is led by a young, energetic and visionary president, Felipe Calderόn, who has made the environment the centerpiece of his policy agenda. The country also has a strong scientifi c community working on the cutting edge of key issues, including climate change, all with the goal of conserving some of Earth’s most diverse ecosystems and the future of the country’s people. WWF has worked in Mexico for more than four decades. Our connection to Mexico and its people – and our commitment to the preservation of their natural resources – has only deepened over time. Today, we are helping establish Mexico as a global model of conservation through Alianza Mexico, a groundbreaking partnership with the Mexican government, Fundación Carlos Slim, and other local and regional partners. The Alianza will drive strategic actions and investments in six key regions: the Gulf of California, the Chihuahuan Desert, the Monarch Butterfly Biosphere Reserve, Oaxaca, Chiapas and the Mesoamerican Reef. Together these regions cover 30 percent of the country. An Unprecedented Opportunity The Alianza offers a new and unique chance to redefine one nation’s approach and at the same time serve as a model for other countries to draw upon as they advance their own conservation and sustainable development agendas. With an initial commitment of $50 million from Fundación Carlos Slim and WWF’s efforts to match this pledge, the Alianza’s work will include efforts to mitigate and adapt to climate change, develop comprehensive water management policies, strengthen civil society, develop innovative solutions to conservation finance, and invest in local sustainable economies. All of this will be done in concert with existing efforts at the local, national and global levels and in cooperation with key local and regional partners to maximize efficiency and effectiveness. The Alianza was officially launched earlier this year at a ceremony in Quintana Roo, Mexico, when philanthropist Carlos Slim joined Mexico’s Minister of Environment and Natural Resources Juan Elvira Quesada and WWF President and CEO Carter Roberts in signing the partnership agreement. Of course, getting to this important moment required an enormous amount of work that had long been under way. We worked closely with the Mexican government to establish joint goals for the project. Building on WWF’s network of relationships, and under the leadership of Omar Vidal, executive director for WWF in Mexico, we consulted the country’s most skilled and knowledgeable environmental leaders to identify the Alianza’s priorities. The choices were challenging: Mexico is the fourth most biodiverse country on the planet and one of only 18 nations that collectively harbor more than 70 percent of the world’s species. From the rich waters of the Gulf of California to the spectacular forests of Chiapas, the wealth of Mexico’s natural resources is truly astounding. In the end, six regions were selected as the priority focus of Alianza Mexico. the Chihuahuan Desert and is a lifeline for all of these species and for the millions of people who call the desert home. Every year in November, millions of monarch butterflies leave the United States and Canada on a journey of more than 2,700 miles. Destination: the Monarch Butterfly Biosphere Reserve in central Mexico – 139,000 protected acres of oak, pine and oyamel fir forests where the butterflies hibernate for the winter. These forests are also home to a wide variety of flora and fauna, including more than 130 species of birds, as well as 13 indigenous communities whose livelihoods depend on forest use and subsistence agriculture. Careful management of the area’s natural resources is imperative to ensure the continued survival of these communities and to preserve the butterfly ies’ hibernation habitat. Fronted by 370 miles of Pacific coastline, the Mexican state of Oaxaca covers nearly 40,000 square miles. It is home to almost 3.5 million people, a figure that includes more than half of the total indigenous Mexico is the fourth most biodiverse country on the planet and one of only 18 nations that collectively harbor more than 70 percent of the world’s species. From the rich waters of the Gulf of California to the spectacular forests of Chiapas, the wealth of Mexico’s natural resources is truly astounding. Six Invaluable Places to Start The Gulf of California separates the Baja California peninsula from the Mexican mainland. Its waters are vast, stretching more than 900 miles and containing at least 920 islands. And they are rich: More than 6,000 species or subspecies of marine life can be found here. This is also an important economic zone, providing livelihoods for tens of thousands of artisanal and commercial fishermen and yielding more than half of Mexico’s annual take of fish and other marine products. More than 8 million people make their home here, and their survival depends almost exclusively on the area’s natural resources. Covering more than 140,000 square miles, the Chihuahuan Desert stretches from the southwestern United States – covering parts of Arizona, New Mexico and Texas – deep into central Mexico. Although the desert sees very little rainfall in an average year, it hums with life: More than 130 species of mammals, 3,000 plant species (including 500 of the world’s 1,500 species of cactus) and 100 species of native freshwater fish thrive here. The Rio Grande runs through population of Mexico. With 50 percent of all species in the country found here, Oaxaca is the most biodiverse of Mexico’s 31 states and among the fi ve highest- ranking areas in the world for endangered species. Equally important are Oaxaca’s forests, which preserve great expanses of timberland – including cedar, mahogany and oak – but are being threatened by inadequate forest management. These forests extend well into Chiapas, another state holding exceptional biological wealth. Chiapas includes the Lacandon rain forest, the largest example of dense jungle and rain forest in the country despite a deforestation rate that has increased dramatically over the past 30 years. The Lacandon harbors tremendous biological diversity: Half of Mexico’s bird and daytime butterfl y species are found here, along with 30 percent of the country’s mammal species and nearly all of its tropical trees. Also in Chiapas is El Triunfo Biosphere Reserve, one of the most pristine natural areas in Mexico. The reserve is home to dozens of rare, endemic and endangered species – including pumas, jaguars and the resplendent quetzal – as well as many indigenous communities that depend on its natural bounty to survive. The Mesoamerican Reef spans four countries (Mexico, Belize, Honduras and Guatemala) and nearly 115 million acres. It is the largest reef system in the Americas. The Mexican portion covers more than 60,000 square miles and includes ocean habitats, coastal zones, tropical and cloud forests, and watersheds that drain the Caribbean slope. The reef’s massive size offers protection for a vast array of aquatic life, including more than 500 species of fi sh, 65 species of stony coral, and a variety of sea turtles. The area has also become a travel destination, with exponential growth in cruise ship tourism contributing to the estimated total of 8 million tourists last year. Working Toward Great Potential In addition to laying the foundation for the Alianza’s work, in 2009 we began work in the fi eld. One early project will improve the conditions of the aquifers in the central valley of Oaxaca. Aquifers – water-bearing layers of permeable rock, sand or gravel – play an important role in supporting human needs and ensuring environmental sustainability. Another project will focus on conserving species in the Gulf of California, including the rare vaquita porpoise. The promise of real conservation victories across Mexico is tremendous. Perhaps more thrilling is the new standard the Alianza is setting for Latin America and the world, a new standard for collaboration, sustainability and the importance of private philanthropy. By harnessing the collective strengths of local communities, civil society, philanthropists, public- and private-sector institutions, and all levels of government, Alianza Mexico is redefi ning the future of conservation.</t>
  </si>
  <si>
    <t>Valuing Nature – With Words and With Numbers.</t>
  </si>
  <si>
    <t>The latest film by Ken Burns tells the story of our national parks – what Wallace Stegner called “the best idea America ever had.” The story of the creation of Yellowstone, Yosemite and Glacier reveals truths that resonate today. One such truth is that every park owes its existence to people who cared deeply for that place and advocated tirelessly for its conservation. Dig a little deeper and what also becomes clear is that we would not have our parks without two additional factors at work: the power of words to persuade and the value of conservation to the business world. It’s hard to imagine our country establishing the world’s first national parks without the itinerant Scottish laborer who wrote of his wonder at the glories of Yosemite Valley, or the young Yale graduate who lobbed broadsides from the pages of Forest and Stream to tell the world how these magnificent places were being threatened. These men – legendary conservationist John Muir and Audubon Society founder George Grinnell – captured the world’s imagination and moved people of all backgrounds to care about these places. Today, they serve as a reminder that we must continue to do the same: tell the stories of the natural world we love and of the future it faces without thoughtful conservation. But there were also moments in the early debates over public lands when mere words were not enough to turn the tide, and an unlikely force – America’s railroads – convinced Congress to continue protecting nature in some of its grandest forms. The railroad industry understood well the economic value the parks represented. It created the “See America First” campaign to entice paying customers from their traditional European vacations, luring them with the siren song of the American West. And when the time came for better management of these nascent parks, the railroads funded some of the effort that led to the creation of the National Park Service in 1916. Today it remains true that we succeed most often when the world places an economic value on nature. Consider Namibia, where the populations of key species such as lions and cheetahs have soared thanks to communal conservancies. People are able to put money in the bank through ecotourism and other initiatives, inspiring protection of these amazing animals for the economic value they hold. And consider Bhutan, where individuals pay $200 per day to stand in awe of intact montane forests and the diversity they harbor. Words can move souls and inspire action, but unless humanity values these places and their role in sustaining life and livelihoods, we will likely fail to accomplish our mission in full. These lessons appeared most obvious when I recently joined several WWF Board members and partners in the Amazon to examine the Four Horsemen of the Environmental Apocalypse. Instead of conquest, war, famine and death, we examined agriculture, livestock, infrastructure and climate change – potent forces eating away at the edges of this spectacular rain forest. WWF has worked in the Amazon for more than 40 years. One of our first grants, in 1968, helped support the creation of Manu National Park, and our commitment to saving this place has only grown stronger as the decades have passed. Of course, the power of narrative has loomed large here as well – perhaps most notably in the case of Chico Mendes, the iconic Brazilian rubber tapper and environmental activist who famously said, “At first I thought I was fighting to save rubber trees; then I thought I was fighting to save the Amazon rain forest. Now I realize I am fighting for humanity.” A seminal point in our work here came in 2002, when we joined forces with the Brazilian government, the Moore Foundation and the World Bank to establish our flagship ARPA (Amazon Region Protected Areas) program, a 14-year effort to ensure comprehensive protection of the Brazilian Amazon. The scope of this project boggles the mind: We set a goal of creating enough protected area to conserve an expanse equivalent to the size of California (more than 104 million acres). In just seven years, we’ve created a green wall – 79 million acres of tropical forest parks – stopping deforestation from the east and the south. The success of ARPA comes as welcome support for forests and is essential to buttressing existing laws. In 2001, Brazil passed a law requiring every soy and livestock producer operating in the “legal Amazon” to offset production by ensuring that 50 percent of their land is under forest cover. In 2005 the law was amended to require 80 percent cover, retroactively. But all these laws are under constant attack and scrutiny, and it is increasingly apparent that the market must create a means of compensating landowners for saving forests – whether through preferential prices for “green” soy or through regional compensation schemes as part of a global agreement on climate change. Indeed, the soy farmers demanded as much when we met with them on our Amazon trip. Without some form of compensation, it is unlikely that the remaining forests will survive in their entirety into the coming century. When we visited the Brazilian state of Mato Grosso, we met with Governor Blairo Maggi – also known as the Soy King, due to his status as the world’s largest individual producer of this commodity. Three years ago, Greenpeace accused the soy industry of deforestation and other illegalities. In response, the world’s leading soy traders, who wield great purchasing power, came to WWF, The Nature Conservancy and Conservation International for advice. At our recommendation, they agreed to a moratorium through which they committed to buy only soybeans grown on property with zero recent deforestation in the Amazon. Maggi embraces the moratorium as the global demand for green products grows, and he now speaks eloquently of his own commitment to sustainability – a transformation that reflects the evolving reality of the market. Other industries – including Brazil’s livestock industry, which currently accounts for more than 80 percent of the Amazon’s deforestation – have been similarly pressured and are following suit. The third-largest beef exporter in Brazil committed to a moratorium requiring all beef to be sourced only from areas legally cleared prior to August 2009, with zero deforestation going forward. And since this initial announcement was made, Brazil’s (and the world’s) largest meat company and another of the top five Brazilian meat companies (cumulatively representing 65 percent of all beef produced in Brazil) have agreed to the same. The Brazilian Association of Supermarkets also supports the moratorium, adding further heft. Out of this moratorium have sprung parallel efforts – companies that purchase leather and other cattle products are requiring that those products be similarly sourced. And the Brazilian sugar industry has entered into a voluntary agreement with the government, pledging no sugarcane expansion onto natural habitat, including forests. WWF’s role in all this? We work with farmers, producers, governments and local communities to identify ways to use the land more efficiently and protect the environment. We work with governments and businesses to ensure compensation for farmers and bring attractive, sustainable products to market. And we use the credibility of our brand, the collective voice of our 5 million members, and the wisdom gleaned from nearly 50 years of science- and field-based conservation to strategically embed the value of nature in the world’s most influential markets. Please read on for a detailed look at WWF’s cutting-edge markets program and to learn more about how we engage with industries, producers and communities around the world to tip whole markets toward sustainability. I hope you’ll be as inspired as I am by the possibilities this work holds. What was true in the late 1800s when the world’s first national parks were created remains true today for glorious landscapes such as Namibia, Bhutan and the Amazon: Nature needs advocates to tell its story. Nature also needs markets to reflect the value it provides. And nature needs us to harness these forces to protect the places we hold most dear.</t>
  </si>
  <si>
    <t>Demand Exceeds the Earth’s Supply</t>
  </si>
  <si>
    <t xml:space="preserve"> WWF’s Living Planet Report shows that global consumption levels exceed the Earth’s capacity to renew them. The longer we carry on in this way, the greater the risk to future generations. With growing human populations and growing global consumption, the human footprint all but dwarfs the planet. We predict a clear imbalance between the finite supply of Earth’s natural resources and our unsustainable demand for them. This demand is not distributed evenly: The average American consumes more than 40 times as much as the average African in his or her lifetime. Globally, demand is increasing: Most analysts expect that by 2050 we will have another 3 billion or so people and consumption will double. The unavoidable conclusion is that consumption stands to undermine any on-the-ground results that we and other conservation groups deliver. The consumption of natural resources for food, feed, fiber and fuel is the largest single threat to WWF’s priority places. Today’s global economy is extremely efficient. It can produce and process raw materials from the most remote parts of the world and ship them halfway around the globe to be consumed by people who rarely think twice about where products come from. Because we are already living beyond our environment’s means, and because our highly efficient global markets do not put an economic value on biodiversity, we must find ways to produce more with less while we work to restore vital ecosystems around the world. WWF’s Theory of Change When WWF set out to rein in the impacts of consumption, we began by identifying the most significant threats to our portfolio of globally significant places. We looked at agriculture, aquaculture, fisheries, deforestation, mining, and oil and gas. While hundreds of commodities are produced in our priority places, we chose to focus on 15 that present globally significant threats and another half dozen that are locally important. Next we evaluated approaches to reducing these threats. Other conservation organizations have chosen to work directly with producers of raw materials to reduce their impacts, but with more than a billion of them around the world, this is a daunting task, one that we Balancing the Budget: believe should be handled by governments. Still others aim to change consumer behavior – equally daunting, with 6.7 billion consumers today and more on the way. At WWF, we decided to leverage our influence on global markets by focusing on the players in the middle of the supply chain, between producers and consumers. This includes processors, traders, manufacturers, brands, buyers and retailers, as well as those who invest in all these companies. Our goal is to move global markets to a place where consumers no longer have “bad” choices – bad for the Earth or for future generations. With millions of companies in global markets, how can we do this? Consider these facts: Over the past decade, the private sector has invested more in developing countries – three times as much, to be precise – than have all nongovernmental organizations, government foreign assistance programs and international agencies combined. Globally, 300-500 companies control 70 percent or more of the international trade in each of the 15 globally traded commodities with the greatest impacts on our priority places. About 200 global companies touch 50 percent of all 15 commodities, and about 100 touch 25 percent. The linchpin of our strategy is this group of 100 companies. If we can move them, others will follow suit and we can change as much as 40-50 percent of the market. In addition, targeting 100 of the world’s largest companies, while a huge undertaking, is in fact feasible. WWF leadership across our global network has adopted an ambitious aim for 2020: zero loss of high conservation value habitat from the production of our 15 priority commodities, with more than 25 percent of global trade meeting environmentally acceptable, performance- based standards for production. Approaches to Market Transformation Much of WWF’s strategy involves working with companies to develop goals that are mutually acceptable. We engage these companies in different ways, depending on their role in the market. Our collaboration with Mars serves as an example of our work with market leaders. As a leading global food company, Mars has been on the forefront of the drive toward sustainable production. During the past year, Mars has committed to ensuring that 100 percent of the cocoa in its supply chain is sustainably produced by 2020. Mars is also working with leading sustainability scientists to understand which of its other raw material streams could benefit from engagement with certifi cation processes. In a second approach, our work involves moving a significant percentage of players in a given industry toward sustainable production. We convene multistakeholder groups to agree on key environmental impacts, develop performance standards, and implement them. In each case, our corporate partners represent at least 10-20 percent of global demand. Another type of partnership involves companies that may not have large market shares but are known to lead on innovative practices, product development, or processing or packing technologies. In 2009, Seventh Generation became the first company in its industry in North America to purchase sustainable palm kernel oil certification credits to offset use of the ingredient across its entire product line. We also partner with companies that are particularly important players in one or more of WWF’s global priority places, directly or through their supply chains. WWF recently discovered that a portion of the coffee from Sumatra was from farmers who had illegally invaded a national park. To address this issue, we sought the support of Kraft Foods, one of the main buyers sourcing from the region. Now we are working together to find a solution for the farmers and to ensure a supply chain of sustainably grown coffee. Finally, we take a different approach in the case of companies whose impacts on key places are severe and whose leadership has repeatedly refused to engage constructively toward improved practices. In these situations, WWF takes a more targeted approach. Such has been the case with Asia Pulp and Paper/Sinar Mas Group, whose logging operations are linked to the destruction of natural forest in Sumatra where some of the world’s last populations of wild tigers, elephants, rhinos and orangutans coexist. WWF led a campaign urging major companies to phase out their supply and use of unsustainable wood products from this critical forest. In direct response to our campaign, offi ce supply giant Staples Inc. ended their relationship with this paper company. Staples is the latest of the large paper sellers in the global market to take this stand. On the Horizon The issues around commodities and consumption are complex, especially when not all of the stakeholders are starting from the same science-based foundation. Some ask, “Where will it all end?” Our belief is that the search for “better” will never end. That’s why we advocate for the continuing advancement of the science behind these issues and for decisions based on this science and the realities of conditions on the ground. Over time, we can improve our decisions and reduce our impacts as the developing science allows us to better understand them. In the process we will gain experience in both what to think and, more important, how to think about living within the resource base of the only planet we have.</t>
  </si>
  <si>
    <t>The State of Climate Action</t>
  </si>
  <si>
    <t xml:space="preserve"> As the world moves toward a global climate deal, many are standing on the sidelines waiting to see which way the wind will blow. At WWF, we’re in high gear to get effective action ... in the U.S. and around the world. Comprehensive research confirms beyond any reasonable doubt that climate change is real and that its impacts are emerging all around us. We see it where we live and in the news: more frequent flooding downpours, warmer winters, intense coastal storms and other extraordinary weather conditions. These changes are the growing consequences of sharply rising average global temperatures that are fi rmly linked to the buildup of greenhouse gases in the atmosphere. Emissions already in the atmosphere likely will push global temperatures close to 1.5 degrees Celsius above what they were two centuries ago. Unless growth in greenhouse gas emissions is halted by the middle of this decade and sharply reduced by 2020, warming will far exceed that level, substantially increasing the risks of catastrophe, including widespread disruption of ecosystems. Over the last two years, national governments have negotiated in pursuit of a treaty to reduce those risks. Addressing the danger requires a binding international treaty. It must include specific commitments from the U.S. and other industrialized countries to sharply reduce their emissions. The agreement must provide incentives to slow deforestation and forest degradation, which account for 15 percent of global emissions. The State of Climate Action As the world moves toward a global climate deal, many are standing on the sidelines waiting to see which way the wind will blow. At WWF, we’re in high gear to get effective action ... in the U.S. and around the world. For their part, the larger developing countries must dramatically slow their emissions growth. Also required are provisions for technology transfer and funding for efforts by developing countries to curb emissions and adapt to climate change. We produced a draft protocol to provide a benchmark for negotiators at the UN Climate Change Conference held in Copenhagen in December 2009. In spite of our efforts, the nonbinding accord reached near the end of the negotiations in Copenhagen fell short of what is needed – partly because the U.S. had not yet enacted climate legislation. During the coming year of negotiations leading up to the next annual meeting of negotiators in Mexico, the administration and Congress must make passage of climate and clean energy legislation a high priority. The legislation must rapidly ramp up efforts within the U.S. to reduce greenhouse gas emissions from fossil fuel use, support initiatives to stop deforestation, launch intensified efforts to assess and prepare for climate change impacts, and provide funding for efforts within developing countries to address climate change. The House of Representatives already has passed comprehensive energy and climate legislation. Now the Senate must act. WWF has a special role to play in supporting the process because we see the impacts of climate change firsthand in our work, and because we can simultaneously advocate for action on climate change on four continents. Here in the U.S., we’ve worked successfully to ensure that legislation includes crucial provisions that will protect the future of nature, and we have launched a public campaign to urge members of the Senate to support climate legislation. As WWF presses for an international agreement and for legislation from Congress, rapid progress must continue at every other level, from individuals and households to community organizations, and from governments to businesses. None of us can afford to wait for an international agreement to go into effect or for new legislation to be enacted by Congress and implemented. WWF’s support for Earth Hour has helped catalyze action in communities and states around the world. On March 28, 2009, nearly 1 billion people worldwide, including 80 million Americans, signaled their concern about climate change by turning off lights for one hour. More than 4,100 cities in 87 countries participated as iconic landmarks went dark in the largest global statement about climate change in history. Through our Climate Savers program and other corporate collaborations, firms like Coca-Cola, Hewlett-Packard, IBM, Nike and Sony are addressing climate change in their own operations and are becoming more engaged in promoting action by other businesses and by governments. “When businesses look out 50 years and make the long-term investment decisions critical to their operations, they need less regulatory uncertainty,” said WWF President and CEO Carter Roberts. “That’s a major reason why many corporate leaders are now calling for U.S. climate legislation and an international agreement.” Regardless of progress made in slowing climate change, one thing is clear: We already are committed to generations of disruptive consequences as a result of greenhouse gases we’ve emitted and will emit under even the most optimistic scenarios. Just as we must reduce emissions with great urgency, so we must also assess the potential impacts of climate change and prepare for – and ultimately adapt to – those unfolding consequences. WWF is at the front line meeting those challenges, alerting the world to emerging impacts in ecosystems and taking early steps to address them. WWF has documented climate change impacts on wildlife ranging from the coral reefs of the Pacific Ocean’s Coral Triangle to the walruses of the Arctic. Our work with wildlife shows what’s at risk and helps us to avoid some of the disruptive consequences for ecosystems and human communities. </t>
  </si>
  <si>
    <t>Alaska: Bristol Bay at Risk</t>
  </si>
  <si>
    <t>Encompassing eight countries and at least as many seas, the Arctic is one of the most important places on Earth. The story of Bristol Bay, on the Bering Sea, is an example of our work here to safeguard a sustainable future for people and wildlife. For thousands of years, Alaska Natives have recognized Bristol Bay as a remarkably special place. With abundant fish, marine mammals and bird life, the bay remains critically important for both subsistence and commerce, boasting a rich fishing heritage that supports thousands of local people. Consumers around the world also benefit from the bay’s bounty. If you’ve eaten wild sockeye salmon, chances are high that it came from Bristol Bay. Every year 33 million sockeye salmon leave their ocean domain to swim upstream and spawn in the region’s rivers, making this the world’s largest run of sockeye salmon – a keystone species for the region’s rich and diverse marine, coastal and terrestrial ecosystems. These waters also support critically important nursery grounds for red king crab and Pacific halibut. Oil and Gas Exploration Today, however, this place is threatened by plans for offshore oil and gas development. For almost two decades following the catastrophic 1989 Exxon Valdez oil spill in pristine Prince William Sound, Bristol Bay was protected from oil and gas development. The Bush administration and Congress removed that protection, and in 2007 the bay was newly available for development. According to a nationwide plan developed under President Bush, a Bristol Bay lease sale for development could be conducted as early as 2011. Scientists predict that, given Bristol Bay’s notorious winds, powerful seas, variable ice cover and cold temperatures, drilling here will result in at least one major oil spill and numerous smaller ones. With an Alaska- based team, WWF is now at the center of a coordinated campaign to ensure that this never happens. Local Voices, National Attention Engaging local partners is an essential aspect of our work. WWF staff have been traveling to communities within the region, sharing information about plans for development as well as the potential impacts on Bristol Bay fish. Local commercial fishermen and coastal residents are highly knowledgeable about what’s at stake. They speak passionately about the need to protect the bay and their way of life. To put Bristol Bay in the national spotlight, WWF has been bringing these important voices to Washington, D.C., arranging meetings with congressional staff and media interviews that reach other Americans who, as consumers of the bay’s bounty, have a stake in its future. One of the champions for Bristol Bay is Keith Colburn, captain of the crab fishing vessel The Wizard and a celebrity on Discovery Channel’s Deadliest Catch series. In March of 2009, Captain Colburn took time from his fi shing schedule to help WWF get the word out about the threats of offshore oil development to Bristol Bay’s fisheries. In the medium to long term, however, considering the many other demands on public funds (health care, education, etc.), it is necessary to mobilize the private capital markets for REDD. Developing the carbon markets and other methods to attract a portion of the trillions of dollars of private capital would provide scalable and reliable fi nancing for REDD – and help the forest countries create sustainable economic opportunities for their citizens while preserving the Earth’s climate and rich natural forests. Mobilizing the legal and commercial environments in forest countries to attract that REDD capital will also help those countries and local forest communities attract sustainable investment in other sectors that will improve living standards and eradicate poverty. Since April 2009, WWF has partnered with the Alaska Marine Conservation Council, amassing signatures from over 800 Bristol Bay fishermen opposed to offshore oil and gas development. When Secretary of the Interior Ken Salazar visited Dillingham, Alaska (a hub of Bristol Bay), WWF staff and local friends rallied nearly 200 people for a meeting in the school gymnasium. Mr. Salazar heard firsthand their strong opposition to offshore development. Thanks to WWF’s international presence, we have engaged similarly effective spokesmen from Norway, primarily Barents Sea fishermen whose livelihoods also have been threatened by offshore development. It’s Just Not Worth the Risk. Many superlatives describe Bristol Bay, but perhaps most important is that this is one of those exceptionally rare places in the U.S. where the ecosystem is healthy enough to support an entire economy. The people who live here want to keep it that way. Fisherman Thomas Tilden points out that Bristol Bay is the engine for the Bering Sea fishery, which is worth over $2 billion a year, and that drilling would bring in just $7.7 billion over 25 years. “It’s just not worth the risk,” he says.</t>
  </si>
  <si>
    <t>Will 2010 Be the Last Year of the Tiger?</t>
  </si>
  <si>
    <t>Nothing short of a global response will be enough to save the world’s wild tigers. WWF is committed to seeing that this response measures up to the task. In the Chinese lunar calendar each year is named after an animal, and 2010 belongs to the tiger. The timing of the Year of the Tiger seems to us fortuitous. Wild tiger populations across Asia are under mounting threat, and only far-reaching actions by governments, nongovernmental organizations and concerned conservationists will give tigers a chance to survive into the next century. There’s a sufficiency of bad news: Tigers are now down to as few as 3,200 individuals in the wild. Development pressures in tiger habitat could decimate many small populations. But the good news is that we know how to save them. WWF and our partners have estimated that about 425,000 square miles of tiger habitat remain, enough to support between 20,000 and 30,000 wild tigers. WWF has aided the recoveries of endangered large mammals before, and we believe we can do it again. By around 1900, Africa’s southern white rhinoceros had been reduced to one population of fewer than 100 individuals in a single reserve. Today, more than 17,000 exist in the wild, with many populations reestablished directly from the one remnant group. If we can pull a slow-breeding rhino back from the abyss of extinction, we can surely do the same for a top predator that breeds like, well, a house cat. WWF is now advocating for a game-changer – a signature event that triggers a dramatic global response. We need government leaders in tiger-range states, other world figures, celebrities, corporate leaders, and children and adults everywhere to speak out for the future of tigers. In the accompanying essay on page 47, World Bank President Robert Zoellick calls us to action on behalf of tigers. He is the most visible public figure to speak up for tigers since India’s former prime minister, Indira Gandhi. In the 1970s, she called for a network of tiger reserves that hold today’s core populations. Mr. Zoellick’s voice has been joined by that of Russian Premier Vladimir Putin, who has invited world leaders to a Year of the Tiger Summit in Russia this fall. At WWF, we know how to contribute significantly to such international cooperation: We have honed our expertise through our successes with the historic 1999 Yaoundé and 2005 Brazzaville summits on forest conservation in the Congo Basin, and through the Coral Triangle Summit this past May. The 2010 tiger gathering will determine the future of tigers and can spark a range-wide recovery. While the panda is recognized worldwide as the symbol of WWF, wild tigers are our talisman. They represent much that we hold dear in nature: wildness, the grace of evolutionary design, the primal essence to which we must stay connected in an increasingly human-dominated world. And conserving tigers is central to WWF’s mission. Tigers are an umbrella species. Saving them will save the less charismatic species that make up much of Asian biodiversity: A map of the extant range of wild tigers coincides with where nature is concentrated in Asia. The same incentives we have been proposing to conserve carbon stocks in Asian rain forests can also conserve tigers. Our work addressing rural poverty incorporates natural resource conservation, including preserving the very habitats tigers use, habitats that also benefit people through the ecosystem services they provide. One of our most exciting new endeavors aims to mainstream tiger conservation into infrastructure planning. Instead of chasing the tails of poorly planned development projects that degrade and fragment tiger habitat, we will work with major lenders such as the World Bank to design tiger-sensitive conservation programs that move from a policy of “doing no harm” to one of “doing measurable good.” The Year of the Tiger Summit can be a special moment in conservation, one that inspires people anew to save this majestic species. Tigers must be restored to their rightful place in the Asian ecosystem – now. If they are not, by the time the next Year of the Tiger comes around in 2022, it will be too late.</t>
  </si>
  <si>
    <t>Climate Change and the Coral Triangle</t>
  </si>
  <si>
    <t>Referring to the 1992 Earth Summit in Rio de Janeiro, he said we were in Manado to correct a 17-year-old oversight. “World leaders signed landmark agreements to halt the loss of biodiversity, to safeguard the world’s climate, and to better manage the world’s forests,” he said. “But they signed no agreement on the one environment that covers about 72 percent of the Earth’s surface and provides sustenance to humankind – the oceans.” Correcting that oversight begins with the Coral Triangle Initiative. But the story doesn’t start and end in Manado. As with many conservation successes, this achievement has taken decades of committed effort. From the Ground (and Water) Up WWF began working in this part of the world in the 1970s, with a focus on species conservation and marine protected areas. In the 1990s we scaled up to the ecoregional level, thanks to support from many donors, among them the U.S. Agency for International Development, National Oceanic and Atmospheric Administration, State Department, Global Environment Facility and Asian Development Bank, as well as the Packard Foundation, MacArthur Foundation and individual donors. Since that time, we’ve built up programs across the region, with a focus on the importance of conservation in protecting the livelihoods of the people who live there. We scaled up further as we realized that the several contiguous ecoregions were in fact one spectacularly large and interconnected ecological complex. In 2007, WWF joined forces with The Nature Conservancy and Conservation International; together we have expanded conservation in the area and promoted to the world the astonishing biological value of the region. It takes a herculean effort on the part of many to make a high-level, multinational collaboration like this take shape. WWF technical experts have delivered the scientific and economic arguments in favor of conservation. Our policy and regional specialists met repeatedly and for many long hours in discussions with local and national government officials to help lay out the possibilities and the payoffs. Given the limited resources of the Coral Triangle governments, we advocated for support from the U.S. government and, through our global network, from other governments and multinational funding agencies. Following the December 2007 launch of the Coral Triangle Initiative in Bali, we spent another year and a half working with the governments as they developed and refined their plans. From Summit to Action The new 10-year Regional Coral Triangle Initiative Plan of Action centers on five goals: building networks of marine protected areas, scaling fisheries management up to the level of ecosystems, protecting endangered species, integrating conservation across seascapes, and helping species and communities adapt to the impacts of climate change. An extraordinary amount of collaboration went into developing the plan in a remarkably short period. The result is impressive: It includes detailed targets for each goal at the level of the entire region and a suite of national action plans for meeting those targets. It’s more than a plan, however, as expressed by Prime Minister Derek Sikua of the Solomon Islands: “The Coral Triangle Initiative is a dream come true for the countries ... It is no longer an idea ... It is reality ... Let us cherish this reality as we drive this dream forward. Let us ensure that it will always be the livelihood of our people that will motivate us and energize us to implement the ideals of this newfound entity.”</t>
  </si>
  <si>
    <t>A Selection of Results From 2009</t>
  </si>
  <si>
    <t>1. Arctic We partnered with the North Pacific Fishery Management Council to prohibit commercial fishing in nearly 200,000 square miles of U.S. waters in the Beaufort and Chukchi seas until adequate baseline data has been collected on the local marine environment and fisheries resources. 2. Northern Great Plains As we progress in rebuilding America’s Serengeti, the number of bison on American Prairie Reserve has topped our goal of 100, and we are working to double the herd size this winter with 100 new calves from Elk Island National Park in Canada. 3. Mexico WWF, Fundación Carlos Slim and the Mexican government launched an initiative to establish the country as a global model for conservation. WWF contributed to Mexico’s new climate change plan, which includes a 2050 goal of a 50 percent emissions reduction from 2000 levels. 4. Galápagos Over a three-year period WWF provided technical expertise to the Galápagos National Park Service to develop the new Fisheries Management Plan. Approved this year, the plan pro- vides the framework for sustainable fi sheries management in the Galápagos Marine Reserve. 5. Amazon In addition to securing 6.2 million acres of new protected areas, we partnered with The Nature Conservancy and Conservation International to create a decision-support system for the Inter-American Development Bank to use as it identifi es and mitigates potential negative impacts of development projects. 6. Namibia We increased the number of self-fi nancing conservation conservancies from 17 to 21. With $2 million from USAID, WWF launched a new, three-year program to expand our community-based conservation work across the southern African region. 7. Congo Basin WWF assisted six countries in developing plans in support of REDD, Reduced Emissions from Deforestation and Forest Degradation, in advance of the December climate negotiations in Copenhagen. The government of the Democratic Republic of the Congo pledged to create 32-37 million acres of new protected areas. 8. Coastal East Africa Partnering with CARE, we launched a major initiative focus- ing on climate, development and the environment in coastal and terrestrial areas in Tanzania and Mozambique. Our goal is to address escalating threats to the livelihoods of resource- dependent communities. 9. Eastern Himalayas WWF’s first-ever renewable energy carbon project, using biogas in Nepal, has been registered with the Gold Standard Foundation, creating an opportunity to trade certified carbon credits in the voluntary market. The revenue generated from the transaction will be reinvested to ensure the financial sustainabil- ity of the project. 10. Borneo and Sumatra The U.S. and Indonesian governments signed a debt-for-nature swap that will reduce Indonesia’s debt payments by nearly $30 million. Indonesia will commit these funds to conserving Sumatra’s tropical forests. WWF was a key advisor to Indonesia on structuring the agreement. 11. Coral Triangle USAID awarded $35 million to WWF, The Nature Conservancy and Conservation International to support six local governments in implementing their new Regional Plan of Action, which will preserve marine habitats, improve livelihoods and ensure food supplies for reef-dependent people across the Coral Triangle.</t>
  </si>
  <si>
    <t>When Stars Align (letter from the chairmen)</t>
  </si>
  <si>
    <t xml:space="preserve"> Successful conservation, fueled by inspiration and conviction, can transcend boundaries and cultures and generations. And as WWF approaches its 50th anniversary, we’ve learned along the way that conservation can also build on tradition while transforming national attitudes toward responsibility. This is particularly true when conservation is embraced by local leaders from the public and private sectors. WWF has worked in Mexico, one of the five most biologically diverse countries in the world, for more than 40 years. We’ve built a legacy of innovation that stretches from the Gulf of California to Michoacán to the Yucatan, and our success has been fortified by close partnerships with the national government and local communities. For years we’ve dreamed of engaging the business sector as well. We now have the opportunity of a lifetime to unite these stakeholders in a groundbreaking effort to redefine conservation in Mexico. Last year, under the leadership of WWF-Mexico Executive Director Omar Vidal, we began a highly consultative process that engaged more than 100 stakeholders from across the country – a diverse group including indigenous community leaders, businesspeople, Nobel laureates, scientists, former cabinet ministers and local citizens. All shared a common goal: redefining a nation’s approach to conservation. President Felipe Calderόn, a strong leader on climate change and forestry issues, was already thinking about how to recast Mexico as a global leader in sustainable development. Calderόn and his environment minister, Juan Elvira Quesada, have made major commitments to reduce greenhouse gas emissions and establish protected areas throughout the country. Too often the private sector – frequently an engine for environmental destruction – is missing from our work in the developing world. But in Mexico, years of partnership with telecommunications leader Telcel gave us a foundation from which to engage company founder Carlos Slim and his family in this national effort. And while Slim was just appointed by UN Secretary-General Ban Ki-moon to a UN advisory panel on climate change, his deepest commitment is to Mexico. So he has joined us in redefining sustainability – not only through his philanthropic investments in fisheries, agriculture, ecotourism and protected areas but also by rethinking business investments in the same arenas. And so earlier this year, in Quintana Roo, Mexico, we announced Alianza Mexico, a $100 million initiative that will redefine not only a nation’s approach to conservation but also global perceptions of what public-private partnerships can do. Working across six landscapes that encompass 30 percent of Mexico, the Alianza will address issues ranging from climate change to species conservation to illegal logging and fishing. Of course, it is by no means a foregone conclusion that we’ll achieve success in every place we work. But when the stars align – as they have in Mexico – it’s worth everything to channel resources, effort and will toward such breathtaking opportunity. This is how we can transform the world – and ourselves.</t>
  </si>
  <si>
    <t>Paying for REDD-iness</t>
  </si>
  <si>
    <t>As the world moves forward in addressing climate change, the role of forests in storing carbon is getting more attention. Now it is time to fi gure out how to cover the costs of keeping that carbon in the trees and soils of the world’s remaining forests. Deforestation is well known as one of the Earth’s most serious environmental problems, accounting for tragic loss of biodiversity and disruption or degradation of ecological processes such as water fl ows, not to mention the loss of habitat and livelihoods for forest peoples. Surprisingly, many people still are not aware that deforestation, primarily of natural rain forests, also accounts for about 20 percent of all human-induced carbon emissions, making it second only to fossil fuels as a source of atmospheric carbon. Thus, stopping deforestation is critical to the success of any new global deal on climate change. Thanks to a decade of advocacy, education, and improving technology for measuring and monitoring forest carbon, there is now widespread political support in both developed and developing countries for REDD, Reducing Emissions from Deforestation and Forest Degradation. The consensus is lagging, however, on an important issue: how to pay for it. Estimates vary, but most experts agree that we must mobilize tens of billions of dollars between now and 2020 if we are to change the destructive patterns of economic activity that are wiping out the rain forests at an alarming rate. The Costs of REDD There are basically two large “costs” of REDD that need to be fi nanced. There are the start-up costs of building capacity in the forest countries to plan, measure and monitor the carbon and to carry out early demonstration projects. And there are the operating costs of compensating the forest countries and forest communities for carbon sequestration, the opportunity cost of NOT cutting down their rain forests for fuel, wood products or agriculture. To mobilize those billions, the world will need various sources of funds, both public and private, that are large and sustainable, and a system of rules and institutions to make sure that the funds pay for real results. The world cannot afford to waste time or fi nancing on emission reductions that turn out to be nothing more than “hot air” or are reversed a few years later due to natural disasters or lack of enforcement. The Call for Public and Private Funds Public funds from the developed countries are critical to kick-starting REDD, whether they come through general revenues or from a portion of the revenues from auctioning emission permits.</t>
  </si>
  <si>
    <t>In the Coral Triangle, Possibilities Become Realities</t>
  </si>
  <si>
    <t>For two days in May 2009, the Coral Triangle Summit took center stage as the leaders of six Southeast Asia and Pacific countries committed their governments to protecting the natural resources on which their peoples’ future depends. With enough political will, the future can change. This is the lesson of the Coral Triangle Initiative, and it played out impressively at the May 2009 summit in Manado, Indonesia, where the leaders of six countries stood up for biodiversity and its value to humans. The Coral Triangle is unrivaled among the world’s ocean environments for its biological significance and its beauty, and even more for its economic value to the 125 million people in the region and to millions more around the world. The May summit was held on the last day of the World Oceans Conference, which was attended by thousands of representatives from more than 75 countries. By the end of the conference, global attention was clearly focused on the Coral Triangle and its six countries: Indonesia, the Philippines, Malaysia, Papua New Guinea, the Solomon Islands and Timor-Leste. History was made as the leaders of these countries committed to the 10-year Coral Triangle Initiative Regional Plan of Action, one of the most comprehensive, specific and time-bound plans ever put in place for ocean conservation. So often, the best efforts of conservationists run up against political barriers, from working across tense boundaries of countries at war to battling international policies that risk environmental degradation in favor of short-term economic gains. But in the Coral Triangle things are different. These countries are all democracies, and in every case their leadership stood up in front of their constituents and the world to commit to the Coral Triangle Initiative and its new plan. Instead of creating barriers, these leaders, the embodiment of their countries, have unanimously agreed to an amazing conservation vision. In doing so, they have opened wide the door to possibilities we will see realized over at least the next decade. At the official signing ceremony, the presidents and prime ministers were there with several of their top ministers – environment, fisheries, agriculture, finance. Behind these men and women were their deputies and chiefs of staff. The combined political power in the room was staggering, as was its impact. Now, with their commitment, the future is bright for this tremendously valuable part of the world. In his opening address, President Susilo Bambang Yudhoyono of Indonesia looked back so we could all look forward.</t>
  </si>
  <si>
    <t>The World Bank Group Helps Spark Global Action</t>
  </si>
  <si>
    <t xml:space="preserve"> Tigers are disappearing. These magnificent animals – iconic images of majesty and strength – numbered over 100,000 at the turn of the 20th century. They now stand at the brink of extinction: An estimated 3,500 tigers remain in the wild. Fortunately, we know that tiger populations can recover if habitats are protected and poaching is stopped. The Global Tiger Initiative is bringing together partners to help to stabilize wild tiger populations across Asia: governments, global non- governmental organizations such as WWF, international organizations such as the World Bank Group, scientists such as forest guards to wildlife guides. The painting showcases the value of these animals – alive rather than dead. When we lose material assets, they can be replaced or rebuilt. But when a species is lost, the damage is irreparable. The loss of the tiger is both a tragedy in itself and a threat to the health of the habitats in which these animals live and the prey populations that support them. By saving wild tigers, we are saving a beautiful animal as well as preserving the biodiversity of our planet. Robert B. Zoellick President of the World Bank Group those from the Smithsonian Institution, law enforcement officials and concerned individuals. I hope that the 2010 Year of the Tiger Summit, which the World Bank Group is cohosting, will draw further attention to this initiative and wild tiger conservation. In my office at the World Bank Group, I have a painting of a wild tiger by tribal artists who live in and around Ranthambore National Park in Northern India. It serves as a striking example of the economic benefits that come from saving a species in the wild. Some of the tigers in Ranthambore are multimillion-dollar earners; they provide livelihoods for thousands of people, from forest guards to wildlife guides. The painting showcases the value of these animals – alive rather than dead. When we lose material assets, they can be replaced or rebuilt. But when a species is lost, the damage is irreparable. The loss of the tiger is both a tragedy in itself and a threat to the health of the habitats in which these animals live and the prey populations that support them. By saving wild tigers, we are saving a beautiful animal as well as preserving the biodiversity of our planet.</t>
  </si>
  <si>
    <t>Making Forest Carbon Markets Work</t>
  </si>
  <si>
    <t xml:space="preserve"> WWF’s Forest Carbon Initiative is working to inform the debate on REDD and REDD finance. In March, with support from the David and Lucile Packard Foundation, WWF sponsored the Forest Carbon Summit 2009: Making Forest Carbon Markets Work. “To make these markets work for REDD,” says Don Kanak, “we knew we had to get the right minds together from the right sectors and places: government, finance, law, consulting, academia and nongovernmental organizations, from developed and developing countries and including the world’s forest countries.” To do that, WWF reached out to Duke University’s Nicholas Institute for Environmental Policy Solutions and the Harvard Law School Program on International Financial Systems as partners to organize the conference. More than 70 leaders and experts from all the key sectors assembled for the weekend in Washington, D.C., working day and night to exchange views and identify what is required to make forest carbon markets work. H.E. Bharrat Jagdeo, president of Guyana, and the Hon. Robert Hill, Australia’s ambassador to the UN and leader of Australia’s delegation to Kyoto, not only addressed the group but participated in the in-depth discussions. While the summit was not designed to develop a set of consensus recommendations, there was general agreement on several themes: REDD represents a triple win – for nature, for the climate, and for improving the future for forest countries and communities. Funding REDD is essential, and it must be done urgently and massively from a wide range of public and private sources. More needs to be done to build international and national REDD frameworks that will ensure reliable accounting for REDD carbon and to deal with risks in ways that allow private investors to manage risks and earn acceptable returns. Early-action projects should be encouraged and funded to assist forest countries and communities to develop and demonstrate various elements of REDD capacity, among them land-use planning; participation and acceptance by forest communities; and technology, including monitoring and remote sensing. The work of the conference fed into WWF’s comprehensive efforts leading up to the UN Climate Conference in Copenhagen in December.</t>
  </si>
  <si>
    <t>What Climate Change Means to People in the United States</t>
  </si>
  <si>
    <t>1.Alaska Over the past 50 years, Alaska has warmed twice as fast as the rest of the United States. Annual average temperature has increased 3.4°F, and winters have warmed by 6.3°F. 2. Islands U.S. Pacific and Caribbean islands have experienced rising temperatures and sea levels in recent decades, causing coastal erosion, coral reef bleaching, ocean acidifi cation and contamination of freshwater resources by salt water. 7. Midwest In recent decades average tem- peratures and the frequency of heat waves have increased and lake ice has decreased. Heavy downpours are twice as frequent as they were a century ago, with two record-breaking fl oods in the past 15 years. 5. Coasts Rising sea levels are eroding shorelines, drowning wetlands and threatening coastal communi- ties. Coastal water temperatures have risen by about 2°F in several regions, affecting the geographic distribution of marine species. 3. Northwest Here, declining spring snowpack, reduced summer streamfl ows, increasing sea level rise, and more wildfi res and insect outbreaks are challenging ecosystems, salmon and other coldwater species, coastlines, and the forest products industry. 9. Northeast The region has more frequent very hot days and heavy down- pours, less snow and more rain in the winter, earlier breakup of winter ice and spring snowmelt, and rising sea level and sea surface temperatures. 4. Southwest Since the 1940s, the Southwest has experienced unusually wet and dry periods. Recent warming temperatures are among the most rapidly changing in the nation, driving declines in spring snow- pack and Colorado River flow. 6. Great Plains Over the last few decades, aver- age temperatures have risen, with the largest increases in the winter months and over the northern states. Relatively cold days are becoming less frequent and relatively hot days more frequent. 8. Southeast Since 1970, the annual average temperature and the power of hurricanes have increased; the area of moderate to severe summer drought has increased by 14%. Average autumn precipitation has increased by 30% since 1901.</t>
  </si>
  <si>
    <t>Conservation Practices</t>
  </si>
  <si>
    <t>1. Gulf of California The gulf’s waters are important breeding and calving areas for endangered or threatened large whales, such as blue (above), humpback, fin and sperm whales. The gulf is the only place in the world where the vaquita, the world’s smallest cetacean and most endangered marine mammal, is found. 2. Monarch Reserve The microclimate of Mexico’s high mountains, created by tree coverage and forest structure, provides ideal habitat for the hibernating monarch butterflies. The forests are also home to a wide variety of flora and fauna typically found in temperate ecosystems, including more than 130 bird species. 3. State of Chiapas The Lacandon rain forest holds most of Mexico’s tropical trees and many endangered species, including the jaguar (above), red macaw and spider monkey. The jaguar is also found in El Triunfo Biosphere Reserve in the Sierra Madre Mountains, which run parallel to the state’s Pacifi c Ocean coast. 4. State of Oaxaca Among the beneficiaries of our work on conservation and sustainable development will be indigenous families in Oaxaca. Challenges here include limited economic opportunities, overexploitation of freshwater resources, inadequate forest management, and limited local knowledge and valuation of natural resources. 5. Mesoamerican Reef The Mexican portion of the reef includes ocean habitats, coastal zones, tropical and cloud forests, and watersheds that drain the Caribbean slope. The people who live in the coastal communities here depend on economic activities linked to coastal and marine resources such as fishing and tourism. 6. Chihuahuan Desert The variety of habitats here create a kaleidoscope of textures and colors, and with more than 500 bird species, the desert is a bird-watcher’s paradise. One of the most biologically diverse arid regions on Earth, it is also home to Mexican prairie dogs, wild American bison and pronghorn antelope.</t>
  </si>
  <si>
    <t>Training the Next Generation of Tiger Scientists</t>
  </si>
  <si>
    <t>The latest data on the status of wild tigers is extensive, accurate and alarming. But it isn’t enough. There are gaps in our knowledge about the status of tigers in a number of range states. Where we do have data, we don’t have enough to predict the trajectory of populations over time. The reason: We simply don’t have enough people out in the wild monitoring tigers. We need many more of these people who also serve as guardians, providing a first line of defense against threats such as poaching. In June, WWF’s Kathryn Fuller Science for Nature Fund awarded fellowships to 10 graduate-level scientists working in tiger conservation landscapes in their own countries. The data these fellows started collecting from their first day in the field is not some esoteric work to be published in an obscure journal; it is vital information on the current status of tigers, and it will feed directly into emergency recovery efforts. One of their key tasks will be to monitor the impact on tigers of extensive new infrastructure projects already under way in Asia’s expanding economies. New development paradigms that include biodiversity protection will be as integral to economic prosperity and human well-being as are roads and dams. We must monitor progress and effectiveness in this fundamental effort. Our new generation of scientists will be trained to do so and will be part of the brigade that leads range-wide recovery for tigers.</t>
  </si>
  <si>
    <t>Conservation Amid Conflict</t>
  </si>
  <si>
    <t>Since April 2009, WWF has partnered with the Alaska Marine Conservation Council, amassing signatures from over 800 Bristol Bay fishermen opposed to offshore oil and gas development. When Secretary of the Interior Ken Salazar visited Dillingham, Alaska (a hub of Bristol Bay), WWF staff and local friends rallied nearly 200 people for a meeting in the school gymnasium. Mr. Salazar heard firsthand their strong opposition to offshore development. Thanks to WWF’s international presence, we have engaged similarly effective spokesmen from Norway, primarily Barents Sea fishermen whose livelihoods also have been threatened by offshore development. It’s Just Not Worth the Risk. Many superlatives describe Bristol Bay, but perhaps most important is that this is one of those exceptionally rare places in the U.S. where the ecosystem is healthy enough to support an entire economy. The people who live here want to keep it that way. Fisherman Thomas Tilden points out that Bristol Bay is the engine for the Bering Sea fishery, which is worth over $2 billion a year, and that drilling would bring in just $7.7 billion over 25 years. “It’s just not worth the risk,” he says.</t>
  </si>
  <si>
    <t>GFTN: Expanding the Reach of Responsible Forestry</t>
  </si>
  <si>
    <t>WWF’s Global Forest &amp; Trade Network creates market conditions that help conserve forests while providing economic and social benefits for the businesses and people that depend on them. Independent forest certification helps infuse the principles of responsible forest management and trade practices throughout the supply chain and serves to verify responsibility along the way. 1. North America 7 participants, combined annual sales in forest products of US$17.5 billion 2. Latin America and the Caribbean 39 participants, combined annual sales in forest products of US$0.09 billion 5. Russia 49 participants, combined annual sales in forest products of US$7.1 billion 7. Asia 75 participants, combined annual sales in forest products of US $2.9 billion 3. Europe 146 participants, combined annual sales in forest products of US$41 billion 6. Oceania 7 participants, combined annual sales in forest products of US$0.5 billion 4. Africa 12 participants, combined annual sales in forest products of US$0.12 billion</t>
  </si>
  <si>
    <t>WWF at work around the world</t>
  </si>
  <si>
    <t>For nearly 50 years, WWF has been protecting the future of nature. We are the world’s leading conservation organization, working in 100 countries and supported by 1.2 million members in the United States and close to 5 million globally. Our unique way of working combines this global reach with a foundation in science, it involves action at every level from local to global, and it ensures the delivery of innovative solutions that meet the needs of both people and nature. Among our many accomplishments are those that deliver signifi cant results for priority places around the globe, places that include the world’s largest and most intact tropical rain forests, the most diverse freshwater systems, the most varied coral reefs, the most biologically signifi cant deserts, and the most productive fi shing grounds. Here is a sampling of our results in 2009.</t>
  </si>
  <si>
    <t>Consumption and Commodities</t>
  </si>
  <si>
    <t>In setting priorities for our global market transformation work, WWF scientists, economists and market analysts evaluated more than 30 commodities. Criteria for selecting the commodities included severity and urgency of impact on WWF’s priority places, contribution to greenhouse gas emissions, and impacts on water. We also looked at gaps in coverage by other environmental organizations and the ability of our global network to influence the market so that early results can produce ripple effects on an ever-broader scale. In addition to 15 global commodities, we are also taking a markets approach to the consumption of carbon and water. Among the locally important commodities are coffee, cocoa, bananas, and farmed tilapia and catfi sh.</t>
  </si>
  <si>
    <t>Alianza Mexico</t>
  </si>
  <si>
    <t>WWF has joined forces with the Mexican government and businessman Carlos Slim in Alianza Mexico, an innovative partnership for conservation and sustainable development. The initiative, covering 30 percent of the country, places Mexico at the forefront of international environmental leadership. Supporting the work is an initial commitment of $50 million from Fundación Carlos Slim, to be matched by WWF and other investors for a total of $100 million.</t>
  </si>
  <si>
    <t>Tiger Conservation</t>
  </si>
  <si>
    <t xml:space="preserve">For more than four decades, WWF has worked to conserve the world’s wild tigers, for their sake and because saving them helps maintain biodiversity within the complex ecosystems where they live. With the World Bank and other partners, we are looking to the Chinese Year of the Tiger to raise global attention and support for range-wide recovery of the species. </t>
  </si>
  <si>
    <t>coservation and climate change 2</t>
  </si>
  <si>
    <t>2008 annual review</t>
  </si>
  <si>
    <t>Meanwhile, WWF is leading regional efforts to anticipate and mitigate the consequences for a vast region of Asia in the decades to come. Flowering plants in Central Karakoram National Park, Pakistan Local Witness Ang Tshering Sherpa lives in the Solu Khumbu district of Nepal. He has worked in mountain tourism for over 35 years and now runs his own trekking business. “We get between 600 and 800 mountain tourists a year – a relatively small number but important to the local economy. In the past, it took two months for 5-6 centimetres of snow to melt. Today, that can happen in a week and this is seriously affecting our business. Many trekking paths and campsites are becoming unusable. New lakes are forming everywhere in the mountains and the size of existing ones is increasing to the point where, sooner or later, one will burst and cause catastrophic flooding.” Arctic Activists The most northerly region of the planet is also the most environmen- tally threatened. The impact of climate change is already all too evident in the Arctic which, estimates suggest, is warming at twice the rate of the rest of the world. The long- term consequences of further dam- age to the fragile ecosystems of the ocean and the frozen land masses that surround it and the deterioration of its habitats and food chains could have catastrophic consequences for the world. Unless checked, the spiral of damage looks set to increase. Loss of sea ice makes the region increas- ingly accessible and open to exploitation for minerals, fish and other resources. This, in turn, threatens further damage to the ecosystems and acceleration of climate change. WWF’s Arctic Initiative is leading efforts to understand the effects of global warming and develop long- term strategies to boost the region’s resilience. In 2008, WWF’s updates to the Arctic Climate Impact Assessment* – a regional assessment of climate change – provided com- pelling evidence of the accelerating trend of sea-ice loss and its consequences for the global climate. WWF is pressing the case for improved joint governance and accountability by the eight countries whose territories converge in the Arctic Circle – a just-published report highlights significant gaps in the current system. Other initiatives aim to heighten public awareness of the threats to the region, such as the WWF-organized Voyage to the Future expedition, which took an international group of young people to the Svalbard archipelago, located mid- way between Norway and the North Pole, giving them the opportunity to personally witness the effects of climate change, and inspiring them to spread the word to their peers. Changes induced by global warming – ice loss, in particular – threaten indigenous cultures and many unique species in the region, notably the polar bear. WWF is working on a number of polar bear conservation initiatives and will present an international plan in 2009 to ensure this magnificent mammal survives in the wild. Arctic climate change and loss of habitat have much wider implica- tions. Historically a stabilizing climate force, a thawing Arctic contributes to future climate instability. When frozen, the region acts as a giant mirror, reflecting the sun’s heat back into space. As it warms, that mirror melts away to dark water which absorbs heat, warming the planet as a whole. In effect, the Arctic region is an early warning system for the rest of the world that offers a wealth of evidence of the dangers of climate change. The goal of WWF’s Arctic Initiative is to inform and persuade governments to take urgent action on climate change, and provide leadership in policy setting and con- servation planning to ensure that the changes already taking place in the region do not overwhelm its fragile ecosystems. Nurturing the Green Heart of Africa The Congo Basin is central to WWF’s Green Heart of Africa initiative and conservation work with great apes and elephants. Its aim is to ensure that the rare species and biologically outstanding forest and freshwater ecosystems of the region are protected and that their natural resources are managed in sustainable ways. WWF has been advising the gov- ernment of the Democratic Republic of the Congo ( DRC ) on conservation and land-use planning since 2004. The government has committed to the creation of 15 million hectares of protected areas – more than 6 per cent of the country’s national territory. WWF and its partners are helping turn that into reality by preparing donor funding proposals and leading biological and socio-economic studies that will provide a blueprint for future zoning and multi-purpose land use. Enormous progress in forest management has already been made. WWF helped establish the Central Africa Forest Trade Network ( CAFTN ) to advise both the government and logging companies on best practice. CAFTN also helps boost demand from builders and manufacturers for sustainable timber products from the region. As a result, commercial operations across nearly 3 million hectares of the Congo Basin are now FSC-certified . If current sustainability goals are met, WWF expects over 7 million hectares of Congo Basin forest to be fully certified by 2012, with a further 5 million in transition. The benefits will be widely shared. Dialogue between the government and indigenous communities ensures their participation in decision making and that cultural and local economic needs are met. Protection of sensitive wetlands is another goal of the Green Heart of Africa initiative. With WWF assistance, an area of the DRC containing Africa’s largest body of fresh water has been added to the Ramsar Convention list of Wetlands of International Importance 2 . The area, known as Ngiri-Tumba- Maingombe, an important carbon sink with one of the world’s highest concentrations of biodiversity, extends across 6.5 million hectares – a vast area twice the size of Belgium. It overtakes the Queen Maude Gulf Migratory Bird Sanctuary in Canada as the largest Ramsar-listed wetland. Zero by 2020 By the end of the 9th Conference of Parties to the Convention on Biological Diversity ( CBD ) in Bonn, Germany in May 2008, the European Commission plus 67 countries – including Brazil and Australia – committed to support WWF’s call for zero net deforestation by 20201 . Paraguay was one and has asked each of its states to develop a plan to show that would enable China to meet development goals in sustainable ways. WWF is helping Chinese banks to develop and implement environmentally sound lending policies. Towards Sustainable Development : Reform and the Future of China’s Banking Industry, a report published jointly with the People’s Bank of China, highlights the potential for the financial services sector to channel investment in ways that will help set the country’s economy on a more sustainable course. It assesses the impact of current bank policies and proposes guidelines for the future. WWF is also working with the Chinese Ministry of Environmental how forest assets can be sustainably managed to meet this goal. In another initiative led by REDPARQUES2 and supported by WWF, IUCN and other NGOs, all nine Amazonian Basin countries – Bolivia, Brazil, Colombia, Ecuador, French Guiana, Guyana, Peru, Protection on the development of sector-specific guidelines for invest- ment in industries that have a significant environmental footprint, such as paper and pulp production, and with the China Import and Export Bank on the country’s increasingly influential foreign investment and overseas trade policies, including the sourcing of raw materials. Suriname, Venezuela – have committed to the creation of a regional Programme of Work on Protected Areas to complement the national efforts of each. Elsewhere in the world, Indonesia was among countries making a significant commitment to forest preservation in 2008. Government authorities announced that they will no longer tolerate conversion of forest areas to commercial plantation of oil palm and other crops on the Indonesian island of Sumatra, home to some of the world’s most diverse forests and threatened species. Amazon Action If unchecked, a vicious cycle of deforestation and climate change could severely damage or destroy 55 per cent of the Amazon rainforest by 2030 with disastrous results for millions of people living in the region, and have far-reaching implications for the complex, interactive patterns of the world’s climate system in which the region plays a vital part. The estimated 250 million tons of greenhouse gasses released from the Amazon’s huge carbon store into the atmosphere every year as a It is the first step in a strategic plan, developed with WWF help, to reduce carbon emissions resulting from land-use changes, protect the health and biodiversity of regional ecosystems and promote sustainable development of natural resources. result of forest clearance significantly accelerate global warming. The region is also one of the Earth’s largest stores of fresh water and its depletion could have potentially serious effects on ocean currents. WWF is harnessing the power of its global network to protect the Amazon from growing threats and ensure that its future development is environmentally, economically, and socially sustainable. There are Towards a Greener China China has one of the world’s largest and fastest growing economies. Its sheer size and rapid pace of change present great challenges, but also radical new opportunities to grow in sustainable ways. Solutions developed in China are likely to be of great importance in tackling conservation issues and climate change elsewhere in the world. many objectives : natural ecosystems must be valued appropriately for the environmental goods and services they provide and the livelihoods they sustain ; the integrity of large land- scapes vital to the healthy functioning of the region must be preserved ; enforcement of protected areas and indigenous territories must be strengthened. WWF is a key player in the Amazon Region Protected Areas Programme ( ARPA ), which has secured protection of over 30 million hectares of rainforest since 2002 and aims to increase that amount by 20 million hectares by 2012. It is also working WWF and its partners are working closely with the Chinese government and other stakeholders down to grassroots organizations to promote sustainable development. The recently published Report on Ecological Footprint in China, jointly commissioned by the China Council for International Cooperation on Environment and Development ( CCICED ) and WWF, is the first com- prehensive overview of the country’s ecological footprint. It analyses factors underlying the country’s eco- logical deficit and proposes solutions with forestry, agriculture, ranching and other interests to develop sustainable management practices and minimize future loss or damage to forest areas through unchecked commercial exploitation and infrastructure development. Rivers of Life All forms of life on the planet’s surface ultimately depend on fresh water. The great rivers of the world are vital arteries. The complex bio-systems they nurture have sustained communities of people throughout human existence. The natural functioning of many of these river systems has been under growing pressure from human activity over the last 200 years. Alterations to their flow, commercial exploitation, loss of surrounding habitat, pollution and rapid increases in the populations that depend on them for fresh water have degraded their capacity to sustain themselves. Climate change is accelerating these problems. Many major rivers are fed by glacier and snow melt and rising temperatures threaten their flow. Elsewhere, new and extreme weather patterns result in periods of severe flooding or, conversely, unprecedented drought. All in all, the outlook for millions of people living in and near the river basins is increasingly uncertain. Global warming is a reality we must live with in the decades ahead, so increasing attention is being given to managing water supplies in ways that will reduce their vulnerability to climate change. This is no easy task. Rivers have little regard for man- made boundaries and in each nation- state they flow through, fishing, agriculture, energy, industry, transport, tourism and other interests compete for their resources. This stakeholder complexity lends particular importance to WWF’s ambitious aim to improve management of six river basins – the Lower Danube in Eastern Europe ; the Great Ruaha River in Tanzania ; the Maner, a tributary of the Godavari River in India ; the lakes of the Central Yangtze river basin in China ; the Rio Conchos in Mexico ; and the Rio São João in Brazil. The strategic goal is to reduce as far as possible the likely impact of climate change on local ecosystems and the freshwater supplies and livelihoods of local communities. This calls for social, institutional and infrastructure change as much as technical intervention. Better agricultural and aquacultural practices are necessary to bolster the natural capacity of these river systems to resist extreme weather conditions, adjust to changing flow rates and to purify and retain adequate stocks of fresh water. Pollution has to be curbed and better waste management systems introduced. Dozens if not hundreds of individual actions are needed at many different points along the course of each river if these plans are to succeed. This, in turn, depends on building consensus among stakeholders and generating the local, national and international political will to enact appropriate legislation. WWF and its partners are providing the vision, expert knowledge, enterprise leadership, technical support and, in some cases, initial funding to drive change. The payback may take time, but the goal is strategic : to protect these waterways and the bio-systems that depend on them from the worst effects of global warming and eventually restore their health and vigour to sustain future generations. Forest Futures Deforestation in tropical regions is one of the largest sources of green- house gas emissions, contributing an estimated 15-20 per cent of global CO2 output. Paraguay used to have the high- est deforestation rate in the Americas and the second highest in the world. Over four decades, 7 million hectares of its portion of the continent’s Atlantic Forest were cleared to make further south and extend annual mi- gratory breeding routes by as much as 500 kilometres. These projections are based on alarming facts. Scientific readings show that the Western Antarctic Peninsula has warmed four times faster than the average rate for the Earth as a whole over the last 50 years and that water temperatures in the Southern Ocean are increasing to depths of over 3,000 metres. When WWF presented its concerns to the International Whaling Commission in June 2008, the commission directed its Scientific Committee to establish a special workshop to further investigate them. The WWF report attracted way for agriculture and ranching. Indigenous people were displaced and the habitats of many bird and mammal species were drastically reduced. Regional ecosystems were damaged and an important part of the Earth’s natural carbon management system destroyed. In 2004, with support from WWF, the Paraguayan National Congress wide media coverage and the attention of a number of governments who have provided generous funding for this new phase of research. It underlined that, besides being a stark warning for the rest of the world, the threats posed by climate change to Antarctic ecosystems and species populations are immediate and severe. passed a two-year “zero deforestation law” prohibiting further clearances in the country’s eastern region. In 2006, the ban was extended by a further two years. Strict enforce- ment cut forest loss by 90 per cent and brought hope that remaining areas of the Atlantic Forest could be sustainably managed to the benefit of the national economy and to the advantage of over 180 indigenous communities. The ban has also relieved pressure on the habitats of large land mammals such as the jaguar, ocelot and tapir, rare reptiles and amphibians, over 500 species of birds, and a remarkable diversity of Climate Savers WWF’s Climate Savers programme, launched in 1999, engages multi- national companies in the drive to cut carbon emissions by demon- strating that energy efficiency and clean technology can be profitable investments. Companies joining the programme are posting impressive results, significantly reducing their environmental footprint and plants, including many of potential medical value. Preservation of this huge and unique forest area has broader implications for the region. The ecosystems it sustains are critical to freshwater supplies, including the Guaraní Aquifer, one of the biggest subterranean reservoirs in the world. In 2008, encouraged by its success, Congress voted unanimously to extend the moratorium for a further five years. Size Doesn’t Matter Climate change makes few distinc- tions in its effect on our planet. It has already begun to impact the life cycles of thousands of species from the smallest to the very largest, the great whales. Most whale populations significantly declined in the last century, primarily as a result of hunting. Although whaling was banned decades ago, several species have yet to recover. The new threat of climate change may increase the pressures on some and put their future at risk. showing net savings of hundreds of millions of dollars. By 2010, it is estimated that, collectively, they will have cut CO2 emissions by over 14 million tons annually – equal to taking 3 million cars off the road. Leading companies in different sectors, including Hewlett-Packard, Nike and Sony, pledged to extend their commitments at a Climate Savers Summit in Tokyo in February 2008, by actively promoting low carbon business models among suppliers and customers as well as within their In 2008, WWF commissioned one of the first studies to model the likely impact of global warming on cetaceans. Its focus was Antarctic populations of humpback, minke and blue whales and its findings were dramatic. In less than the lifetime of one of these huge creatures, global warming could destroy as much as 30 per cent of their icy habitat – and with it, vast stocks of the krill they feed on. In addition, melting ice shelves and the movement of feeding zones towards the pole will force whale populations progressively own organizations. The multinational nature of most participants in this WWF programme is helping to spread best practice in both developed and emerging economies. International companies that have pledged to meet WWF’s Climate Savers programme’s ambitious targets are Catalyst, The Coca-Cola Company, The Collins Companies, Hewlett- Packard, IBM, Johnson &amp; Johnson, JohnsonDiversey, Lafarge, Nike, Nokia, Nokia Siemens Networks, Novo Nordisk, Polaroid, Sagawa, Sofidel, Sony, Spitsbergen Travel, Tetra Pak, and Xanterra Parks &amp; Resorts.</t>
  </si>
  <si>
    <t>coservation and climate change 1</t>
  </si>
  <si>
    <t xml:space="preserve">As the destructive potential of global warming becomes increasingly evident, lesser arguments and factional interests are being set aside. It is now generally accepted that the world is in the grip of a downward spiral that only concerted action can reverse. The ecological impact of humanity’s footprint has caused the Earth’s natural biodiversity to deteriorate – reducing, in turn, its capacity to absorb further excesses. WWF has two strategic goals: to conserve biodiversity and to help reduce the ecological impact of human activity so that, over time, the planet can recover a healthy equilibrium. Consensus building among governments and other key stakeholders is critical to achieving both. The ability to protect and conserve habitats and endangered species, to ensure efficient use of water systems, or to sustainably manage just about everything from fish stocks to tropical forests depends on the commitment of a chain of stakeholders stretching from local communities to national and ultimately multinational institutions. WWF is uniquely able to bring parties together. We provide expertise – scientific and operational – in key sectors such as energy policy. We have an established national presence and excellent institutional relationships in developing and developed countries around the world and understand the needs and perspec- tives of both. We are a trusted adviser to many governments and international bodies. We also work closely with the private sector to develop knowledge and insight that will enable businesses and economies to grow sustainably. Eurasian brown bears, Finland Climate Change Climate change and related weather events were seldom out of the news in 2008. New scientific evidence suggests that global warming is speeding up and that the threats it poses may be even graver than those indicated in the milestone report of the Intergovernmental Panel on Climate Change (IPCC) published in 2007. In this light, the response of governments over the last 12 months has been disappointing. The current phase of the Kyoto Protocol – the first-ever global framework for reducing carbon emissions – expires at the end of 2012. Beyond that is a legal void: uncertainty prevails rather than the clear emission reduction targets needed for governments and industry to spur investment in a cleaner, more sustainable global economy. At a UN conference in Bali, Indonesia, in December 2007, 192 countries agreed on a two-year period to negotiate a further global agreement to limit carbon emissions. Less than a year remains to resolve many complex issues and establish a new framework that includes legally binding targets. An interim conference in Poznan, Poland, in December 2008, offered little in the way of progress, and at a parallel meeting in Brussels, the Council of the European Union – historically a pace-setter in environmental legislation – allowed an ambitious set of climate and energy proposals to be watered down at the last minute. If economic recession dampens the political will to take tough decisions in 2009, the price ultimately paid by economies around the world for failing to tackle climate change will be higher and cause far greater distress. Hope can be drawn from the positive involvement of a growing number of developing countries. Among others, China, India, Mexico, the Philippines, South Africa and South Korea have introduced new energy and emission control strate- gies in 2008 and some of the world’s smallest countries, such as Tuvalu, are coming forward with imaginative ideas to tackle climate change. And on the most important stage of all – the public stage – the signs of mounting concern over climate change and support for global action are unmistakable. The countdown to Earth Hour 2009 began in Poznan in parallel with the UN meeting. Major cities who participated in the annual event – initiated by WWF in Australia in 2007– include Cape Town, Chicago, Copenhagen, Dubai, Hong Kong, Istanbul, Las Vegas, Lisbon, London, Los Angeles, Manila, Mexico City, Oslo, Rome, San Francisco, Singapore, Sydney, Toronto and Warsaw. At 20h30 local time on 28 March, hundreds of millions of people in com- munities around the world switched off their lights for an hour in a symbolic gesture of commitment to tackle global warming and climate change – a demonstration of public will on a scale never before achieved and one that no politician anywhere in the world can afford to ignore! Saving the Coral Triangle Climate change threatens the world’s oceans and marine species as well as its land masses. Rising sea temperatures and alterations to the flow of major currents can under- mine entire ecosystems, impacting species and habitats. Changes in sea level pose additional problems in coastal regions. Unchecked, the consequences of global warming will Trouble on the Roof of the World The Himalayan Mountains are aptly known as “the water towers of Asia”. For millions of years, the snow and ice sheathing their lofty peaks have sustained life on the plains far below. The glaciers on their flanks feed rivers that support complex ecosystems on which thousands of species depend and are a primary be increasingly severe in both conservation and economic terms. This is making a gloomy outlook worse in parts of the world already counting the costs of overfishing, indiscriminate bycatch and unsustainable coastal development. The Coral Triangle is a prime example. It is the planet’s most important and ecologically diverse marine area, extending for 6 million square kilometres across the source of water for some of the world’s most populous countries. But these glaciers are shrinking – one of the most visible impacts of global warming – posing serious threats to regional biodiversity and the future welfare of billions of people. WWF is leading a multi-party assessment of the effects of climate change on Himalayan glaciers : two in Indian and Pacific Oceans between Indonesia, Malaysia, Papua New Guinea, the Philippines, the Solomon Islands and Timor-Leste. Its seas contain over half the world’s reefs, 75 per cent of all known coral species and over 3,000 species of fish and marine mammals – including endangered turtles, dolphins and whales. They are bordered by vast tracts of mangrove swamp that form natural barriers to land erosion. The economic value of the Coral Triangle’s natural resources is phenomenal. It is the spawning ground and nursery for some of the richest fisheries in the world, notably tuna, which in itself supports a multi-billion- dollar industry. India and two in the Koshi river basin of Nepal, which flows into the Ganges river basin. Data gathered from a network of weather and hydrological stations and satellite imagery enables experts to monitor ice melt and calculate changes to water discharge rates. From this, they can predict the potential down- stream impact on ecosystems and human habitation and help local communities to adapt and increase their resilience to change. A study is also being carried out in Gokyo, a Ramsar site in the Everest region of Nepal, to analyse the impact tions and natural beauty generate an estimated US $12 billion annually in tourist revenues. All of this is increasingly at risk. WWF and its partners have been active in the Coral Triangle for over 20 years, studying its ecosystems and the impact of human activities on species and diversity and supporting conservation efforts. Working with regional governments, it has helped to develop a series of policy recommendations and trans- boundary conservation proposals, of climate change on aquatic bio- diversity. Pilot schemes have been set up to test the effectiveness of riverbank planting, for example, as a means of preserving agricultural land from erosion due to increased flow rates. Elsewhere, stone em- bankments are being built. Steps are being taken to reduce water pollution levels from agricultural chemicals and untreated sewage. Programmes are being developed to protect culminating in the signing of the Coral Triangle Initiative ( CTI ) by six heads of state. The CTI establishes an unprec- edented framework for joint action. WWF has helped mobilize hundreds of millions of dollars of public and private sector support within and beyond the region for a package of conservation and sustainable development initiatives. Considerable progress has been made in tackling some of the most pressing problems. It is expected that an environ- mental blueprint for the future of the Coral Triangle will be finalized and launched by participating govern- ments at the World Oceans Congress in Indonesia in May 2009. At that meeting, WWF will be looking even further ahead, presenting the outcome of a study of the potential economic effects of climate change on the Coral Triangle and recommending strategies for managing its impact. the habitats of threatened species, such as turtles and river dolphins. Action on a global scale is needed to tackle the root cause of the threat from climate change to one of the Earth’s largest and most important natural water supplies. </t>
  </si>
  <si>
    <t>partnerships with business.</t>
  </si>
  <si>
    <t>The need for sustainable business practices is now widely accepted and a fast-growing number of global leaders are transitioning to models that reflect this. WWF has close strategic partnerships with many large international companies, helping them analyse, measure and reduce the environmental and social impact of their activities. In doing so, we and they set examples that can help improve the performance of entire sectors. Some of the underlying goals are obvious : biodiversity conservation, sustainable use of resources, reduced emissions, better energy management and waste reduction. Above all, to ensure that the capital, creativity and commitment of the private sector are effectively deployed to tackle the threat of climate change and create a sustainable global economy. There are also clear benefits to business in terms of risk managment, technological innovation, the development of new markets and commercial opportunities and, not least, the enhancement of brand value. There is growing public and investor preference for companies that take a proactive approach to sustainability. WWF works with the private sector in a number of different ways, using the One Planet Living principles as a framework for engagement. We have One Planet Business relationships that help companies respond to consumers’ concerns over the environment and climate change and leverage the power of the markets to secure a sustainable future. We work with companies to reduce their CO2 emissions in the context of our Climate Savers programme ( see page 10 ). We also offer One Planet Leaders study courses that enable business managers and senior executives to explore, challenge and apply the latest thinking on sustainable business practice. The examples that follow show how corporate and conservation resources are coming together to drive progress towards a one-planet economy “in which people everywhere live happy, healthy lives within their fair share of the Earth’s resources, leaving space for wildlife and wilderness”. ( The WWF Pocket Guide to a One Planet Lifestyle. 2008 ) The goal of the three-year global partnership between Allianz and WWF is to set new standards in the financial services sector’s approach to climate change. WWF is helping the company reduce CO2 emissions by 20 per cent by 2012. Beyond this is a wider ambtion : Allianz wants to reduce the climate footprint it indirectly “owns” through companies it invests in or finances, and to give special emphasis in its portfolio to financial and insurance products that offer climate-friendly choices to consumers. Lafarge, the leading global producer of building materials, was one of WWF’s earliest corporate partners. We have been working together since 2000 to reduce the company’s overall CO2 emissions in industrialized countries by 10 per cent below 1990 levels and emissions by 20 per cent per tonne of cement worldwide. Lafarge is currently on track to meet these targets by 2010. The scope of our environmental partnership has progressively broadened to include control of persistent pollutants, biodiversity values in the restoration of quarry sites and advances in sustainable construction materials and processes. Nokia and WWF have had a global partnership since 2003. WWF helps Nokia to raise the environmental awareness of its employees and supports the company’s environmental work in key areas including energy efficiency and the take-back of used products. In 2008, The Coca-Cola Company in partnership with WWF made a Climate Savers commitment ( see page 10) to reduce CO2 emissions throughout its global operations. It also intends to improve water-use efficiency 20 per cent by 2012, saving an estimated 50 billion litres. The iconic drinks company is working with WWF to promote sustainable agricultural practices in its supply chain and is supporting initiatives to conserve the ecosystems of seven of the world’s most important and biologically diverse freshwater basins. Canon Europe was WWF’s first corporate partner. For over a decade, it has supported WWF’s efforts to tackle the effects of global warming and the extinction of species. Its imaging technology has made an exceptional contribution to the development of WWF’s unique photographic library and its ability to convey the wonders of the natural world through powerful imagery. Canon has been particularly successful in stimulating interest in the environment among children. It is currently educating youngsters on climate change through a web- based community that tracks the fortunes of polar bears in the Arctic. Strengthening the environmental awareness of employees and other stakeholders is the thrust of a new partnership between WWF and Nokia Siemens Networks. WWF is assisting in the development of seminars and training workshops, global web campaigns and other information sharing initiatives. The goal is to encourage environmental interest and involvement among Nokia Siemens Network’s workforce and increase awareness of corporate initiatives being taken to reduce the company’s own global footprint and to exploit the potential of its technology to help others in this respect. Wallenius Wilhelmsen Logistics ( WWL ) sponsors WWF’s High Seas Conservation Programme. WWF advises the global logistics company on its sustainability strategy and on programmes to create awareness and engagement among the company’s staff. The two organizations have a shared concern for the conservation of marine ecosystems and biodiversity. They have campaigned jointly since 2004 for sustainable management of marine resources and the enforcement of international agreements to protect the high seas. Electronics company Panasonic has been working with WWF on conservation projects in Asia since 2000. It extended the geographic reach of its support in 2008, becoming a sponsor of WWF’s Arctic Programme. The goal of the Arctic Programme is to assess the to address the urgent threat of climate change. More specifically, the partnership supports WWF in its work on climate change in China, India, Brazil and the UK, focusing on river-system restoration, com- munity education and engagement with business and government to improve water management. WWF and IKEA have been working together since 2002 in a partnership that now extends across 15 countries. Wood and wood products are widely used in the global retailer’s product range and sustainable forestry is high on its conservation agenda. With WWF’s assistance, it promotes responsible forest management wherever it sources raw materials and has implemented a compre- hensive plan to ensure the integrity of its supply chain. The partnership has also been successful in improving the cultivation methods of suppliers of natural cotton in India and Pakistan, reducing water use by up to 50 per cent. Ogilvy Advertising, one of the world’s largest communications agencies, has provided pro bono support to WWF for over three decades. Through Ogilvy, the media company MindShare places WWF advertising free of charge in leading international magazines. Ogilvy’s creativity has played an important part in building the power of the WWF brand. This, in turn, has increased public support in many different fields of conservation and notably climate change. impact of global warming, propose measures to preserve the fragile ecosystems of the Arctic and prevent the ecological deterioration in the region from becoming an additional source of atmospheric carbon. Panasonic’s cooperation with WWF is part of a companywide strategy to reduce its environmental footprint, improve the energy efficiency of its products and encourage environmental engagement among employees and consumers. Advertising agency Leo Burnett and media company Fairfax Media have partnered with WWF in the development and remarkable success of the global Earth Hour event (see page 5). WWF was a beneficiary in selected mobile device take-back campaigns organized by Nokia in 2008, for example, in the Asia-Pacific region as well as in Finland and France. It has also provided digital content, such as environmentally-themed videos and ringtones, for Nokia’s mobile devices. In addition, Nokia powers the connect2earth.org green online community for youth, jointly launched in March 2008 with WWF and IUCN. HSBC, one of the world’s largest banks, has initiated the five-year HSBC Climate Change Partnership with WWF, The Climate Group, Earthwatch Institute and the Smithsonian Tropical Research Institute. The partnership aims to inspire individuals, businesses and governments worldwide to take action</t>
  </si>
  <si>
    <t>major donor activities</t>
  </si>
  <si>
    <t>The MAVA Foundation is making an important contribution to WWF through support for its Core Conservation Leadership programme over a five-year period. It is also financing the Protected Areas for a Living Planet programme launched in 2007 to help implement the Convention on Biological Diversity’s Programme of Work on Protected Areas – a historic commitment by 190 governments to create networks of terrestrial and marine protected areas. The Harafi Foundation is also supporting Core Conservation Leadership and contributed to our 2009 Earth Hour campaign, which involved millions of people in a call for action against climate change (see page 5). A new partnership with the Prince Albert II of Monaco Foundation will help protect the threatened Mediterranean bluefin tuna. Its aim is to enable the establishment of a high-seas tuna sanctuary and the development of a new consumer labelling system. The partnership will also support a new marine protected area in Toliara, Madagascar, and the activities of WWF’s environmental education programme’s Vintsy Clubs. The Oak Foundation provided financial backing for WWF’s European Fisheries Initiative and its efforts to improve the European Union’s CO2 Emissions Trading System. It is also supporting the launch of a new information platform to improve oversight and reporting of the financial management and performance of WWF’s conservation programmes. WWF and GoodPlanet have launched a pioneering project in Madagascar to restore 500,000 hectares of moist and spiny forest in the next three years. This will preserve biodiversity, improve the livelihoods of local communities and test new ways of measuring the impact of climate change. The 1001: A Nature Trust provides WWF with the core financial support needed to sustain its global organization. Members share concern for the environment and support efforts to prevent its further degradation. We thank them for their commitment and for the professional, social and personal networking they carry out on WWF’s behalf. The Panda Ball is WWF’s signature networking and fund- raising event – a unique occasion to raise awareness among individuals who have the means and the influence to make a difference to conservation support. In spring 2008, The Panda Ball was held in Monaco under the high patronage of HSH Prince Albert II. Later in the year, HRH Princess Laurentien of the Netherlands travelled to Singapore to grace the first Panda Ball held in Asia. The loyalty and generosity of our partners and major donors enable WWF to meet its conservation goals.</t>
  </si>
  <si>
    <t>forward</t>
  </si>
  <si>
    <t>WWF is engaged on many fronts. We were one of the first to draw attention to the likely impacts of climate change on biodiversity. Today, we are witnessing their growing severity. From the Arctic to the Himalayas, from the Amazon Basin to the Coral Triangle ( see pages 5 to 10 ), we are working with local partners to limit the damage – to safeguard some of the Earth’s richest biodiversity and natural resources that support the livelihoods of millions of people. Our experience in the field enables us to bring fresh evidence of the conse- quences of climate change to international negotiations to control carbon emissions, its main cause. We have been closely involved in the principal forum for international cooperation, the UN climate treaty, since its earliest stages. Through our local offices, we offer expert counsel to governments and muster political support for action in every country whose engagement is critical in securing a new global agreement. Business also has a key role to play. The companies we call “Climate Savers” ( see page 10) are setting a corporate example, working with WWF to reduce emissions and to enlist the support of suppliers, customers and others in their industry sector. We also help inform the climate change debate and map out solutions through collaboration with other business partners like Allianz and McKinsey &amp; Company. Ultimately, decision makers must listen to the public. In Earth Hour 2008, we mobilized more than 50 million people in 35 countries to turn out lights in a symbolic call for action on climate change. Some of the world’s most famous landmarks went dark – the Golden Gate Bridge in San Francisco, the Coliseum in Rome, the Opera House in Sydney. This year, Earth Hour was observed in more than 80 countries and thousands of cities, including Beijing, Cape Town, London, Los Angeles, Manila, Moscow, Nairobi, Paris and Rio de Janeiro. The message is clear : the time for debate is over. People everywhere recognize the urgent need for action. This Annual Review summarizes WWF’s role in forging a new global deal on climate change, critical to all our futures. We hope it inspires you to join us.</t>
  </si>
  <si>
    <t>“Humanity’s relationship with the natural world is delicate : the fragile ecosystems that underpin our survival – healthy forests, safe fresh water and bountiful seas – are increasingly under threat. WWF’s flagship publication, The Living Planet Report*, documents how the demands we make on these natural resources now exceed the Earth’s regenerative capacity by nearly 30 per cent. Add unchecked climate change, and the need to act now to build a more sustainable future is clear. The know-how and technology to reverse current trends exist. It is not too late to safeguard key habitats that provide food, shelter and sustain the livelihoods of billions of people. It is still possible to adopt a more balanced lifestyle that lightens mankind’s footprint on the environment. Such a transformation calls for strong leadership, innovative thinking and for all stake- holders to play a part. WWF is committed to work with governments, the corporate sector and civil organizations to achieve it.”</t>
  </si>
  <si>
    <t>Corporate partnerships – better together</t>
  </si>
  <si>
    <t>2007 annual review</t>
  </si>
  <si>
    <t>More and more businesses are taking steps to sustain resources and reduce their environmental impact. And some are discovering that when they team up with conservation experts at WWF, their efforts are more focused and their effectiveness improved. Allianz – climate-conscious decision making In 2007, Allianz and WWF entered into a three-year global partnership to position Allianz as a “thought and action leader” on climate change in the financial services industry. Allianz will also invest up to €500 million in renewable energy by the end of 2010 and reduce its own emissions by 20 per cent by 2012. One aim of the partnership is to achieve climate-conscious decision making. Another is to develop products that allow Allianz clients to contribute to and participate in a carbon-low economy. This is just a start – but both Allianz and WWF agree that joining their respective strengths and areas of influence can help move the financial sector away from a position which often puts barriers in the way of the required responses. The ideal to which both partners aspire is a financial sector that operates to powerfully affect climate action. Canon Europe – teaching kids about the Arctic In 1998, Canon Europe became one of WWF’s first Conservation Partners, and, in addition to its continued investment in WWF’s collection of nature images, has been supporting numerous conservation projects ever since. In 2007, a new initiative was launched to educate 7- to 11-year-olds about the effects of climate change in the Arctic – habitat of the polar bear. As part of this initiative, Canon Europe is providing funds as well as photo and video equipment to carry out polar bear research around the Svalbard archipelago. Coca-Cola – conserving fresh water WWF and The Coca-Cola Company have launched a multi-year partnership to help conserve seven of the world's most important river basins – the Yangtze, the Mekong, the Rio Grande/Rio Bravo, Southeastern United States, the Mesoamerican Reef, Lake Malawi and the Danube – spanning more than 20 countries. These river basins were chosen for their biological distinctiveness and the opportunity for significant conservation gains, including resource protection. This partnership will also enable WWF to help Coca-Cola meet its goal of “water neutral” operations by increasing the efficiency of its water management and finding ways to replenish the water it uses. The company is looking at opportunities to reduce water use in its supply chain and taking steps to reduce its carbon footprint. HSBC – tackling the urgent threat of climate change HSBC and WWF have been working together to reduce the impact of climate change on people and livelihoods by promoting action in some of the world’s major cities and river basins in a five-year eco-partnership, Investing in Nature, concluded in 2006. The HSBC Climate Partnership, inaugurated in 2007, builds on the previous collaboration to ensure continued support for WWF’s initiative to develop adaptation strategies to address the effects of climate change on the Amazon, the Ganges, the Thames and the Yangtze river basins; lead the ratification of a UN convention to improve the management of 263 transboundary rivers; help farmers to adopt WWF models of sustainable agriculture; enable energy efficiency and CO2 reduction strategies to be developed for China, Brazil and India; and facilitate public campaigns to promote energy and water efficiency. IKEA – a global partnership Since 2002, WWF and IKEA have worked together to promote the responsible and sustainable use of natural resources around the world. Initial projects in China, Russia, Bulgaria, Romania, Estonia, Latvia and Lithuania helped implement IKEA’s forest action plan and reach WWF’s conservation targets. In 2005, additional projects were initiated to introduce better methods of cotton cultivation in India and Pakistan. And in 2007, IKEA and WWF started to look into ways of reducing CO2 emissions, with pilot projects to promote environmentally friendly transportation practices for staff and customers and to encourage company suppliers to increase their energy efficiency and use of renewables. Lafarge – cutting emissions, restoring the land Since 2000, Lafarge, the world’s leading producer of building materials, has been working with WWF to achieve a 10 per cent reduction in its absolute gross CO2 emissions in industrialized countries. This target will soon be reached and discussions on going beyond have already begun. In 2007, Lafarge and WWF published a brochure entitled Driving quarry restoration: A simple system of monitoring and evaluation, to help site managers ensure the proper restoration of quarries after exploitation. Also in 2007, a long-term biodiversity index was jointly developed to measure biodiversity in Lafarge quarries as they progressively return to their natural state. Talks are currently under way between Lafarge and WWF to decide the partnership’s next steps. Nokia – towards greater environmental sustainability In 2007, the fifth year of our partnership, we continued working together to increase the environmental awareness of Nokia employees through a number of joint initiatives. These include interactive workshops focusing on take-back – the return and recycling of mobile devices – and climate change, a roundtable in India engaging government, industry and NGOs in improved electronic waste management, and Connect to Protect, a joint intranet platform dedicated to the environment. In addition, the new WWF initiative One Planet Business, aimed at reducing the environmental impact of companies, was successfully piloted in Nokia’s Hungarian factory. Nokia also joined WWF’s Climate Savers programme (see page 22), reinforcing its commitment to improving energy efficiency and reducing carbon dioxide emissions across its business. Finally, WWF digital content, including videos, banners and images, is increasingly featured on Nokia products. Ogilvy Advertising – campaigns that cut through the clutter One of the world’s largest communications agencies, Ogilvy &amp; Mather, has been creating free advertising for WWF for over three decades. Current communications highlight issues ranging from biodiversity to climate change, and personal footprint messages are being worked up into fully integrated campaigns. Through Ogilvy, WWF has established a relationship with MindShare, a global media company, who place our advertisements without charge in publications such as Newsweek, National Geographic, Fortune, the Financial Times and Time magazine. Panasonic – support for the Yellow Sea Panasonic has been supporting WWF’s marine programme in Japan since 2000. In 2007, it stepped up its contribution by sponsoring the Yellow Sea Ecoregion project, which spans Japan, China and South Korea. In addition, WWF will help Panasonic improve their paper purchasing policy to ensure more responsible sourcing. Wallenius Wilhelmsen Logistics (WWL) – protecting the high seas WWL and WWF have been working together on the conservation and protection of the marine environment for more than eight years. The first two phases consisted of establishing marine protected areas and exploring legislative solutions. Since 2004, WWL has been the sole sponsor of WWF’s High Seas Conservation programme, which focuses on changing the way the oceans are used by establishing good governance. Another important element of the partnership is raising environmental awareness among WWL’s employees across the globe.</t>
  </si>
  <si>
    <t>Conservation wins</t>
  </si>
  <si>
    <t>There have been encouraging wins in a range of conservation fields in the course of the last year. In almost every case, success was due to WWF working closely with national and international policymakers, local communities, individuals and other NGOs, who brought special influence or competence to the task. Hope for Africa’s rhinos 2007 is the 10th anniversary of the launching of WWF’s African Rhino programme. We work with governments and other partners to combat poaching and increase the numbers of viable populations in protected areas on public and private land in Kenya, Namibia, South Africa and Zimbabwe. In the last decade, both black and white rhino numbers have increased to 3,700 and 14,500 respectively – a dramatic reversal of a once bleak future for these magnificent creatures. Water management Two measures of the world's freshwater crisis: it is estimated that 1.1 billion people around the world lack access to safe water supplies, and populations of freshwater species have declined 50 per cent since 1970. WWF is working to conserve wetlands, manage river basins, and influence markets for thirsty crops such as cotton, sugar cane and rice. In one example of what can be done, System of Rice Intensification tests in India boosted yields and income by at least 20 per cent while using less water. In another, the Chinese government, the Ramsar Convention and WWF helped establish the first Wetland Conservation Network along the Yangtze River to increase the region's resilience to climate change. More protection, less deforestation The world’s forests and other wildlife habitats have benefited from a number of important victories in the past year: • New protected areas in the Amazon, such as the 2 million- hectare Guyana Amazonian Park in French Guiana that now links to Brazil’s 3.89 million-hectare Tumucumaque National Park and other areas to create a 12 million- hectare area of protected tropical forest – the world’s largest. Meanwhile, two new protected areas were created in Colombia, safeguarding still more of the Amazon forest. • In Paraguay, an extension to a 2004 deforestation law will prevent further clearing of the Upper Parana Atlantic Forest. Paraguay’s deforestation rate has dropped by 85 per cent in the three years since the law was first passed. • Two new national parks in the Russian Far East will help protect the severely endangered Siberian tiger, whose numbers have now recovered to around 500 animals from a low of 50 in the 1940s. A continuing ban on tiger trade Despite progress towards recovery in Russia, tigers in Asia face a new threat – the prospect of a reopened commercial trade in tiger products in China where a domestic ban has been in place since 1993. Powerful interests have been pushing to overturn the ban and enable trade in farm-raised tiger body parts. Arguing that this would spark an unstoppable illicit trade in tiger products and further threaten vulnerable wild populations, WWF and others lobbied successfully for the ban’s continuation at the 2007 CITES* meeting. Morocco phases out driftnet fishing Driftnets that trail for up to 14km are an indiscriminate and wasteful fishing method estimated to kill about 3,600 dolphins and 23,000 sharks every year in the south- western Mediterranean. Under an agreement signed by King Mohammed VI of Morocco, they will be phased out in his country’s waters – a welcome outcome of WWF efforts to eliminate destructive fishing. World’s first sustainable tuna fishery certified The Marine Stewardship Council (MSC), co-founded by WWF in 1997, rewards sustainable and well- managed fisheries with its distinctive blue eco-label. Twenty-four fisheries are now certified, accounting for more than four million tonnes of seafood, or 7 per cent of the world’s wild fish catch. More specifically, MSC-certified suppliers now provide 42 per cent of the global wild salmon catch, 40 per cent of the whitefish catch (the largest commercial fishing sector) and 18 per cent of the spiny lobster catch. A successful year was rounded off by the American Albacore Fishing Association becoming the world’s first certified tuna fishery. Climate Savers Twelve major multinationals, including Sony, Nike, Johnson &amp; Johnson and IBM, will eliminate at least 10 million tonnes of CO2 emissions annually by 2010 – equivalent to taking over 2 million cars off the road every year. WWF’s Climate Savers programme shows that such substantial cuts are practical without harming corporate finances and have the additional benefit of building public confidence – proving again that protecting the environment makes good business sense. Leaders for sustainability This year saw the successful launch of WWF's One Planet Leaders – a professional development programme which enables managers and senior executives from industry and the public sector to explore, challenge and apply the latest thinking on sustainable business practice. Drawing on WWF's long experience of business partnerships, the high-level programme targets corporate leaders whose goal is to build sustainability into their business models and core activities. Learn more at: www.panda.org/business/training French connection for conservation In October, WWF and French Development Cooperation (AFD) renewed a partnership agreement with the objective of strengthening collaboration in natural resource management, improving the livelihoods of disadvantaged populations, and conserving the planet’s ecology and biodiversity. Among the regions targeted for action are the Congo Basin rainforests and marine and fisheries resources in West Africa, the Indian Ocean and the South Pacific.</t>
  </si>
  <si>
    <t>The Arctic: a most valuable wilderness</t>
  </si>
  <si>
    <t xml:space="preserve"> If you still need convincing about the realities of global warming, look no further. Arctic temperatures are already 2°C above the 20th century average and warming at twice the global rate. For every 1°C rise, the region’s year-round ice shield diminishes by a breathtaking 150 million hectares. It is likely that summer sea- ice will be entirely gone within the next several years. Climate change in the far north of our planet is a disproportionately serious matter. The Arctic region has a profound effect on worldwide weather patterns, sea levels and climate change. As ice melts and glacier-fed rivers increase their flow, oceans elsewhere become less salty and their levels rise – by as much as 10-20cm over the last century. At the heart of the problem is a phenomenon known as the “albedo effect”. Ice naturally reflects sunlight back into space. The less ice there is, the less this happens and the more sunlight is absorbed by darker land masses. These masses warm, which reduces the possibilities of new ice forming – a climate-damaging spiral with many consequences. Melting permafrost releases trapped methane – a serious greenhouse gas. Warming peat deposits and increased soil respiration release further carbon into the atmosphere. But the most serious risks are posed by ice melt. Large-scale reduction of the Greenland icecap would raise sea levels around the world sufficiently to flood hundreds of coastal cities and threaten millions of lives in dense, low-lying countries such as Bangladesh. Fresh water is less dense than seawater, so large volumes of snowmelt in the oceans stay at the surface, blocking the natural oxygen intake of the salt water layers below and creating biological dead zones. They can also interfere with the established patterns of ocean currents – with potentially catastrophic effects. Diversion of the Gulf Stream, for example, could plunge north-western Europe into near-permanent winter. Not least, Arctic climate change means loss of habitat for countless seabirds, seals and polar bears and threatens the sustainability of the region’s four major ocean fisheries. The future of the Arctic hangs in delicate balance – an environmental tipping point of immeasurable consequences for the planet. If we are to save this region, we must succeed in curbing climate change. We must also manage it in ways that ensure its resilience to changes that are already inevitable. WWF’s Arctic vision: a new approach to managing the Arctic – key regulator of the global climate system. The underlying vision of our Arctic project is to protect and preserve this valuable wilderness – for its own sake and for the sake of the rest of the world. It seeks to highlight the dangers of further destabilizing fragile ecosystems, to inspire global action on climate change, and to secure international management of the region to protect its resilience.</t>
  </si>
  <si>
    <t>Saving forests – and our climate</t>
  </si>
  <si>
    <t>Most people are aware of the need to protect the world’s great rainforests. For some years, the consequences of widespread deforestation – loss of habitat and damage to valuable ecosystems that regulate freshwater supply – have been well-publicized. The close, critical link between rainforests and climate change is less well known, however. Deforestation is one of the biggest sources of atmospheric carbon, responsible for 20 per cent of global greenhouse gas emissions. The world’s tropical forests store a massive 210 billion tons of carbon. It is released into the atmosphere when trees and brushwood are burned during clearing operations. A further 500 million tons of carbon are present in the forest floor, some of which subsequently escapes when cleared ground is prepared for crop planting. The future of rainforests is of double environmental significance, therefore, with implications that transcend national and even regional boundaries. WWF’s Forest-based Carbon vision: no net greenhouse gas emissions from deforestation and degradation. Extreme weather events and other realities of climate change have heightened public awareness of the dangers ahead and strengthened the political will to tackle carbon emissions. Negotiations to reach a post-2012 agreement on implementing the second phase of the Kyoto Protocol presents a unique window of opportunity to tackle an important source of emissions and a major conservation issue in one sweep. *Forest Stewardship Council (FSC): www.fsc.org A Circle of Green Three great forests form a “circle of green” around the equator. Their environmental roles of climate regulators and protectors of much of biodiversity are threatened by rampant logging, mining, hunting, agriculture and general encroachment. Our Heart of Borneo project aims to secure the future of one of the largest remaining pristine rainforests through collaboration between the governments of Brunei, Indonesia, and Malaysia, implementation of responsible business practices, and income generated through properly managed natural resources. Central Africa is a haven for indigenous people, elephants, gorillas and a multitude of exotic wildlife. Our Congo Basin – Green Heart of Africa project aims to align economic forces with conservation so that, by 2020, at least 20 per cent of the region’s ecosystems are protected, local people are managing their own resources in efficient ways, and at least half of all logging is independently certified as sustainable. Despite decades of deforestation, 80 per cent of the Amazon rainforest remains virtually untouched. Our Amazon project aims to secure completion of the Amazon Regional Protected Area (ARPA) programme, preserving 50 million hectares of Brazilian rainforest by greatly increasing the number and size of protected areas. Another regional goal is to lessen deforestation pressures by ensuring fewer agricultural clearances. We are encouraging “wise use” programmes (such as those advocated by the Forest Stewardship Council*) to ensure the environmentally sound, socially beneficial and economically viable management of forest resources.</t>
  </si>
  <si>
    <t>Safeguarding ocean wildlife</t>
  </si>
  <si>
    <t xml:space="preserve"> Over the past 50 years, the uncontrolled catch of many larger fish like tuna, cod and groupers has driven them to the point of population collapse. Meanwhile, as the number, size and efficiency of fishing boats have steadily increased, they have turned to smaller, shorter-lived species such as squid, mackerel, sardines and shrimp. Today, many of these species are also spiralling towards collapse. The causes are easy to identify but hard to correct: • Overfishing: put simply, demand is outstripping supply of conventional fish stocks. As a result, commercial fleets are casting nets and lines wider and longer, endangering more species. Many of these are new to our tables because until recently they were inaccessible. • Fishing in the wrong places: in their search for more fish to meet increasing demand, fleets seek new grounds and exploit new techniques to harvest them. They now range over almost all of the 70 per cent of the planet’s surface that is ocean and can fish at depths that leave virtually nowhere safe for species to breed and mature. When juveniles are caught before they can reach reproductive adulthood, extinction inevitably follows. • Fishing in a damaging way: bycatch, the incidental (and accidental) catch of marine creatures in fishing gear designed for other species, is a serious problem. Every day, millions of non-target fish are caught and die. Other ocean-dwellers also suffer: it is estimated that over 250,000 marine turtles across the Pacific and 300,000 cetaceans are caught each year. Bycatch is pushing species of albatross, dolphin and porpoise towards extinction. WWF’s Smart Fishing vision: fish and other marine resources will no longer be harvested in ways that deplete and damage the ocean environment. The Marine Stewardship Council (MSC, see page 22), created 10 years ago by WWF and Unilever, has become a powerful driver of sustainable practice in the fisheries sector. We intend to build on its success to transform management of three of the most important categories of commercial fishing – tuna, shrimp and whitefish – that between them account for over 50 per cent by value of the global wild-caught seafood supply. Our goal is to achieve fundamental change in the behaviour of fishing fleets by engaging the industry and offering positive, practical solutions to matching supply and demand in environmentally sound ways. At the same time, we are campaigning to create consumer and retail awareness of the issues and create market- led demand for products that are sustainably caught. If we succeed in these categories, it will demonstrate that the seafood industry can provide employment and economic benefit around the world and make a vital contribution to feeding growing numbers of people without endangering long-term supplies or non-targeted species.</t>
  </si>
  <si>
    <t>A natural investment</t>
  </si>
  <si>
    <t>The Coral Triangle – 5.7 million square kilometres of sparkling blue seas around Indonesia, Malaysia, Papua New Guinea, the Philippines, the Solomon Islands and Timor-Leste – is comparable to the Amazon rainforest in the breadth and importance of its biodiversity. It is home to over 3,000 different species of fish, 75 per cent of all coral species known to science, six of the world’s seven marine turtles, and a wide variety of sea mammals. The long-term viability of this vast marine resource, one of the planet’s most environmentally important and beautiful natural regions, is seriously threatened by various forms of commercial exploitation. The scale and speed of its decline calls for urgent action and new development strategies that take into account both the long-term interests of local people and of the environment. The Coral Triangle is the spawning ground for rich tuna fisheries that account for over 50 per cent of world consumption, yet local communities derive little economic benefit. Uncontrolled and unsustainable catches by foreign fleets and pirates are putting the future of tuna as well as turtles and other species at risk. Climate change is causing sea levels and temperatures to rise and reefs to bleach. On land, coastal development, tourism, deforestation, fish farming and other commercial activities are degrading the region’s natural beauty and diversity. Success in meeting these challenges will require action by communities and national governments. It will also require regional cooperation – fisheries and other marine resources do not confine themselves to national boundaries. WWF’s Coral Triangle vision: a healthy, well-managed centre of marine biodiversity that is a source of food and livelihoods for generations to come. WWF is drawing on 20 years of experience in the region to address some of the most critical problems. It is investing in conservation activities that also have clear economic benefits. The highest priority is financial support for the effective management of marine protected areas to prevent further depletion of fish stocks and loss of biodiversity. We are working with the industry to encourage sustainable management of local reef fishing and control deep sea overfishing. At the other end of the supply chain, we are attempting to build demand for sustainably fished local catches in Asian consumption markets. Besides preventing further deterioration of fish stocks, the aim is to ensure that sufficient profit is retained in the region to encourage sound resource management. While recognizing the economic need for tourism, we are advising governments and the tourist industry on how to develop infrastructure and facilities that will have minimum environmental impact.</t>
  </si>
  <si>
    <t>Conservation makes business sense</t>
  </si>
  <si>
    <t>The production of commodities to meet surging global demand for food and fibre is a major driver of the degradation of natural ecosystems and the loss of species. It need not necessarily be so. The success to date of sustainably managed fisheries under the guidance of the Marine Stewardship Council (MSC, see page 22) and forests and wood products certified by the Forest Stewardship Council (FSC, see page 11) are examples of natural resources meeting society’s needs in ways that are profitable and sustainable. Consumer awareness and interest in sustainability is now such that there are clear market opportunities for commodities producers who commit themselves to minimizing environmental impact. Enlightened decisions by a relatively small number of businesses can deliver enormous environmental benefit in this respect. Although more than a billion people are involved in producing, growing or extracting natural resources for global markets, the route to market is often dominated by a handful of companies. For example: • More than 75 per cent of the global soybean trade is controlled by four global enterprises • One company produces nearly 35 per cent of the world’s farmed salmon • One company buys about 5 per cent of the world’s traded sugar • The clothing brands of the world largest retailer account for about 2.7 per cent of global cotton purchases WWF’s Market Transformation vision: responsible commodity extraction and production processes contribute to economic and social development without significant biodiversity loss. This initiative builds on WWF’s long-standing partnership with business leaders across a wide range of industry sectors. Its goal is to ensure that products derived from natural resources and agriculture generate profit in increasingly sustainable ways and with measurably less environmental impact. It seeks to promote best practice in raw material choice, the environmentally sound design of products, their manufacture and lifetime environmental footprint, including recycling and reuse. For example, Swedish home furnishing giant IKEA has had a long, productive partnership with WWF (see page 18) that has helped improve forestry management, cotton cultivation practices linked to the Better Cotton Initiative and climate change initiatives. IKEA is also a member of the Round Table on Sustainable Palm Oil and the Salmon Dialogue. A more recent partnership with The Coca-Cola Company (see page 16) shows how working together can result in a range of benefits – in this case, a reduced carbon footprint, more sustainable water use, and the conservation and protection of freshwater resources.</t>
  </si>
  <si>
    <t xml:space="preserve">a watershed year </t>
  </si>
  <si>
    <t xml:space="preserve">2007 annual review </t>
  </si>
  <si>
    <t>2007 was a watershed year for conservation. The award of the Nobel Peace Prize to leaders in the fight against climate change reflected a perceptible surge in public, business and governmental concern. Irrefutable scientific findings lent new urgency to worldwide efforts to counter a pending catastrophe that is moving faster and is more disruptive than previously imagined. The need for ingenuity and collaboration in tackling this threat to our future became clearer than ever. WWF has a history of delivering solid conservation results in many of the world's most biologically rich areas. The scale and complexity of the challenges the planet faces today require us to redouble our efforts and exploit the strengths of our global network in innovative ways to tackle loss of biodiversity, the deterioration of natural ecosystems and the overwhelming threat of global warming. We are leading cutting-edge research to understand how some of the world’s most biologically rich and economically important regions can adapt to climate change, while at the same time working to bring the countries of the world together to urgently reduce their greenhouse gas emissions, and engaging governments, corporations and communities in tackling one of the biggest sources of emissions – deforestation. In the pages that follow, you will find examples of WWF initiatives to conserve the world’s most extraordinary places and to lighten humanity’s footprint on the planet. In Southeast Asia (page 8), for example, we are working at the highest level to try to protect the world’s most diverse coral reefs – and help sustainably manage rich tuna fisheries. In the Congo Basin (page 11), likely site of the next gold rush for tropical timber, we are encouraging foresters and international companies to take a long-term view of managing precious resources on which local communities will continue to depend for their livelihoods – and which are home to the last populations of forest elephants and lowland gorillas. Conservationists cannot hope to succeed alone. We have always needed the support of legislators and local communities. Today, we also count on and are receiving indispensable support from enlightened business leaders. The potential of these collaborations, including new partnerships with Coca- Cola on water conservation and Allianz on climate change (page 16), is enormous. Never before have so many people been ready to act. I am confident that together we can meet the challenge of building a sustainable future.</t>
  </si>
  <si>
    <t>a more effective way of working</t>
  </si>
  <si>
    <t>“Planet stretched to breaking point, UN says.” This stark frontpage headline in the International Herald Tribune of 26 October 2007 reflected the grim message of the United Nations’ fourth Global Environmental Outlook report: “The human population is living far beyond its means and inflicting damage on the environment that could pass the point of no return.” As WWF’s own Living Planet Report* puts it, we are consuming resources at almost twice the rate at which they can be sustained and the “point of no return” is perilously close. Bold action is needed to tackle the most serious threat ever faced by life on Earth. Making a lasting difference Our global conservation programme extends across two broad, interlinked areas: biodiversity, and the environmental “footprint” of society – the demands people make on the natural world. In 2007, we launched a series of large-scale projects, more ambitious and far-reaching than anything we have done before. They are sharply focused, setting ambitious long-term objectives in key conservation sectors. Our goal is to build on past success to create lasting change that will allow us to live in harmony with our natural environment. *Living Planet Report 2006: www.panda.org/livingplanet By concentrating on a number of important global issues, we believe that the unique combination of our network presence around the world, strong brand credibility, public support, government respect, and partnerships with business and industry can make a real difference. Ambitious agenda The first wave of large-scale projects is described on the following pages. By 2020, they aim to ensure: • the continuing vital contribution of the Arctic region to regulating climate and the maintenance of its unique marine habitat • a circle of green protecting over 200 million hectares of remaining tropical forests in Africa, Asia and the Americas • 600 million hectares of healthy coral reefs • sustainability of three of the world’s most important fisheries and major reductions in bycatch • an international climate change agreement that sets the world on course to regulate CO2 emissions – and substantially cuts carbon emissions from tropical deforestation • global commodity markets that support the economic development and the conservation of the Earth’s biodiversity.</t>
  </si>
  <si>
    <t>wanted: a new global climate deal</t>
  </si>
  <si>
    <t>Climate change is already fundamentally altering the natural balance of our planet. Two centuries of growing carbon emissions from industry, agriculture, transportation and urban living threaten changes that are hard to comprehend: deserts forming in fertile plains, melting icecaps, islands disappearing and coastlines redrawn. We have reached a point in human evolution where protecting our planet and the diversity of life on it requires a concerted global effort, not only to control climate change but also to respond effectively to its already inevitable impacts. The most urgent goal is a drastic reduction in harmful emissions to keep global warming below the critical threshold of 2°C. This is only possible if the nations of the world reach agreement on how it can be accomplished. WWF’s Climate Change vision: a “climate safe” future in which carbon emissions are reduced by 80 per cent by 2050 and global warming is kept below 2°C. To meet this strategic challenge, WWF national organizations in pivotal countries such as the larger European Union member states, the United States, Brazil, China and India are working with partners to secure their country’s participation in a “global deal”. They are preparing expert analyses to support the case for participation, and enlisting business and public opinion to help build political will. We are also enlisting the support of business on a global level, urging companies to speak out in favour of an international agreement and to lead by example. Business’s capacity to invest and drive technological innovation is essential to meeting the challenges of climate change and sustainable growth that lie ahead.</t>
  </si>
  <si>
    <t>Donors: making what we do possible</t>
  </si>
  <si>
    <t xml:space="preserve"> The loyalty and generosity of our major donors and partners make it possible for WWF to meet its ambitious conservation goals. In 2007, a new partnership was launched with the Prince Albert II of Monaco Foundation to help preserve the seriously threatened Mediterranean bluefin tuna by establishing a labelling system for Europe and Japan and a high-seas tuna sanctuary. In Madagascar, the foundation will also contribute to a new marine protected area in Toliara and WWF’s environmental education programme’s Vintsy Clubs. The Oak Foundation renewed funding of the European Fisheries Initiative; they also back WWF’s efforts to fight climate change by improving the EU CO2 Emission Trading System. The MAVA Foundation scaled up its commitment to WWF by pledging significant support to Core Conservation Leadership over a period of five years. This represents an innovative contribution to the strategic development of the organization. Furthermore, the foundation is financing our five-year Protected Areas for a Living Planet programme, launched in January and aimed at improving implementation of the Convention on Biological Diversity’s Programme of Work on Protected Areas – a historic commitment by 190 governments to create a global network of terrestrial and marine protected areas.</t>
  </si>
  <si>
    <t>A Nobel Cause</t>
  </si>
  <si>
    <t xml:space="preserve"> In October 2007, WWF International Director General Jim Leape joined Nobel laureates, climate experts and politicians led by German Chancellor Angela Merkel at an international symposium in Potsdam, Germany, to discuss ways to boost environmental sustainability and curb damaging climate change. He chaired the session on Agendas &amp; Policies for the Future, stressing the importance of carbon markets as one of the most effective instruments in tackling climate change: “Giving carbon a price is one of the major challenges in the future, and WWF is ready to make a significant contribution to creating and framing this emerging market.”</t>
  </si>
  <si>
    <t>extinction: the ultimate challenge.</t>
  </si>
  <si>
    <t xml:space="preserve"> There is a species extinction crisis. This year’s IUCN Red List includes 16,118 species known to be threatened, up by over 5,500 in just ten years. Threats to biodiversity are at an all-time high, caused by detrimental human activities across the globe. In practical terms, species loss means a less healthy and resilient environment, less food, fewer fish in the sea, fewer plants and animals in the forests, less fresh water and, in the long term, less income for communities. If we lose our species, we lose the fundamental building blocks that keep our planet alive and sustain us. From that, there is no way back. And that is bad news for species, bad news for the planet, and bad news for people. Learning to live with wildlife As human populations expand ever further into natural habitats, people and animals are increasingly coming into conflict over living space and food. With dwindling natural food resources available, wild animals in many areas are forced to turn to human-owned alternatives. As a result, people lose their crops, livestock, property, and sometimes their lives. The animals, many of which are already threatened or endangered, are often killed in retaliation or to prevent future encounters. Human-wildlife conflict is on the rise, increasingly affecting different species, peoples, and industries across the planet. 8 Fighting back from extinction Rhinos are one of WWF’s “flagship” species: by focusing on their conservation, many other species which share their habitats may also benefit. There are five rhino species in Asia and Africa: Javan rhinos are the rarest and are critically endangered. Estimates indicate only 28 to 56 of them in Indonesia, with another eight in Vietnam. Only about 300 Sumatran rhinos are thought to survive, though their cousins the Indian rhino are thriving in sanctuaries, with about 2,400 known individuals. In Africa the northern white rhino population is down to under ten, though their southern white relatives number over 14,000. Black rhinos are also gradually increasing and currently number around 3,700 individuals. Active involvement WWF and its partner organizations work around the world with local communities to reduce human-wildlife conflict. With solutions in place, communities have the opportunity to value and benefit from their wildlife, and in their turn, often become enthusiastic conservationists themselves. Baby boom for rare rhinos In an all too rare piece of positive news, evidence has been found of four Javan rhinos born recently in Indonesia – a surprising baby boom for a species that may be reduced to fewer than 60 individuals worldwide (see box, left). Signs of the rhino calves were discovered in Indonesia’s Ujung Kulon National Park by a team of biologists, including park rangers and WWF staff. They are the first known births for the Javan rhinos in three years. “Javan rhinos are probably the rarest large mammal species in the world and they are on the very brink of extinction,” said Arman Malolongan, Director General of Forest Protection and Nature Conservation at Indonesia’s Ministry of Forestry. “To discover that this population is breeding, and even slowly growing, gives us hope for the species’ future.” Through the work of WWF and the Ujung Kulon National Park Authority, effective law enforcement has resulted in the complete elimination of rhino poaching in the park since the early 1990s. 9 Tigers, elephants, bears, wolves... and people Among the many ways that WWF and its various partners try to resolve human-wildlife conflict are: • Creating new protected areas, improving management of existing ones, and creating corridors to allow elephants, tigers, bears, and other wildlife access to food and shelter • Using innovative solutions such as chilli and tobacco-based deterrents to protect crops from hungry elephants in Africa and India • Using teams of domestic elephants to chase wild ones out of oil palm plantations in Indonesia and community farmland in India • Creating different livelihood opportunities for communities • Improving livestock management to reduce predation by tigers or snow leopards in India, Malaysia, Mongolia, and Pakistan</t>
  </si>
  <si>
    <t>common interests, positive partnerships</t>
  </si>
  <si>
    <t>WWF sees business as central to the well-being of society and the planet. Our challenging and innovative partnerships with the private sector not only provide conservation benefits which help us carry out our mission, but also contribute to increasing the business sector’s commitments to sustainable development and environmentally sound, commercially rewarding business practices – proving that good citizenship is good business. Nokia – environmental commitment from within Our partnership with mobile communications leader Nokia is an excellent illustration of how we work together with business to achieve real rather than cosmetic environmental commitment. In June 2006, WWF and Nokia renewed their three-year agreement to build employee environmental awareness and responsibility, and to help Nokia managers include environmental sustainability in their normal business practices. Additionally, WWF will start to support Nokia in its current environmental focus areas, which are energy efficiency, substance management, and take back and recycling. Canon Europe: our longest business partnership Canon Europe has been a loyal and committed WWF Conservation Partner since 1998 and continues to support a broad range of our activities, from enhancing our image bank to contributing towards the preservation of endangered species such as marine turtles and polar bears. As a major paper supplier and a member of WWF’s European Paper Group, Canon Europe has introduced a robust supply chain evaluation system to ensure that its stock comes only from sustainable forests. Wallenius Wilhelmsen Logistics on the high seas WWL sponsors WWF’s High Seas initiative and demonstrated its commitment by organizing staff workshops on high seas issues in Europe and the USA. Participants came up with ideas to help WWL further increase its environmental performance, such as a zero-emissions vessel – fuelled only by wind, wave, and solar energy yet capable of carrying 10,000 cars at 15 knots. If widely adopted, the concept would hugely contribute to cutting greenhouse gases and ocean pollution. Lafarge – going beyond Kyoto In 2000, Lafarge, the world leader in building materials, partnered with WWF and, the following year, committed to a 10 per cent reduction in its absolute gross CO2 emissions in industrialized countries by 2010. This is well beyond the Kyoto limits, and 2005 already saw a reduction of 8.5 per cent. Since the renewal of the partnership in 2005, joint work continues on climate change and biodiversity, and new areas cover sustainable construction and persistent pollutants. Lafarge committed to improve its performance by reducing its emissions of persistent pollutants through the development and implementation of best management practices for the cement production process. A set of indicators are also being developed with which to report on environmental performance on a yearly basis. Challenging campaigns thanks to Ogilvy Ogilvy and Mather, a leading advertising agency, has supported WWF's work for over three decades by providing free creative advertising. This long-lasting partnership is currently helping WWF to challenge audiences to act on issues ranging from energy consumption to protected areas with some hard-hitting print and television campaigns. Through O&amp;M, WWF has established a key relationship with MindShare, a global media company, and our advertisements get placed pro bono in leading international publications such as Newsweek, BusinessWeek, National Geographic, Fortune magazine, and Time. HSBC: investing in nature Since 2002, HSBC and WWF have pursued two goals: achieving significant freshwater conservation in four priority regions around the world and helping make HSBC’s core business more sustainable. This has resulted in the establishment of a series of lending guidelines incorporating environmental standards, such as those set by the Forest Stewardship Council and the World Commission on Dams.</t>
  </si>
  <si>
    <t>facing a water crisis</t>
  </si>
  <si>
    <t>Water is as essential as the air we breathe. Without it, there is no life. Yet although more than 70 per cent of our blue planet is covered by water, less than 3 per cent of it is fresh water, and much of that is locked up in glaciers, snowcaps, and permafrost, leaving only a tiny fraction suitable and available for human use – for drinking, sanitation, hydro-electricity, industry, inland transport, fishing, and growing crops. Of these, agriculture uses by far the most – almost two-thirds. With a quarter of the population facing a shortage, the world is already experiencing a severe and growing water crisis that is mirrored by the steep decline in freshwater ecosystems. Clearly something has to be done and one of the first steps is to curb agriculture’s thirst for water. Quenching “thirsty” crops In the past two years, WWF has worked closely with leading multinational companies, NGOs, and research institutes to change the way that thirsty crops, especially cotton, rice, and sugar, are grown. The aim is to introduce better farming practices that reduce the environmental and social impacts of cultivation, while also increasing farm income. More cotton for less ... It is ironic that cotton, a crop that needs a lot of water, is mostly grown in hot, semi-arid countries where water is at a premium. One such country is Pakistan, where WWF has an ongoing programme to encourage farmers to conserve water by adopting “bed and furrow” irrigation in combination with integrated pest management techniques. Results of these efforts over the last five years demonstrate that more cotton can be grown using up to 30 per cent less water, up to 25 per cent less chemical fertilizer, and less than half the pesticide – while putting more money into farmers’ pockets. This not only reduces the crop’s dependence on water, but also helps stabilize the surrounding ecosystem by maintaining the area’s natural flows, benefiting species like the Indus River dolphin. Similar results can be gained when other major crops such as sugar cane and wheat are raised using improved crop practices. Managing water for people and nature Each year the Mara-Serengeti region in Africa experiences one of nature’s grandest spectacles. In April and May, more than 1 million wildebeest, over 200,000 zebras, and about 400,000 Thomson gazelles migrate westward from the Ndutu Plain of Tanzania in search of food and the region’s most fragile resource, water. One of the few reliable sources they find is the Mara River, the only perennial river in the region. In recent years, however, the Mara has been subject to increasing demands from agriculture, mining industries, and a growing human population, as well as deforestation in its headwaters. Significant reduction in flow and quality are already evident, especially during the dry season. GLOWS to the rescue To counter the problem, WWF is working with the Norwegian Agency for Development Cooperation (NORAD) and the Global Water for Sustainability (GLOWS) programme, a consortium led by the Florida International University and backed by the US Agency for International Development, to help local communities around the Masai Mara and Serengeti reserves in Kenya and Tanzania to set up systems for monitoring water quality and quantity, and develop ways to finance sustainable river conservation for both people and nature. Similar GLOWS integrated water resource-management initiatives are under way in Latin America and India, with more to follow in coming years.</t>
  </si>
  <si>
    <t>safeguarding the oceans</t>
  </si>
  <si>
    <t>Once considered inexhaustible, our oceans are now in a state of global crisis as more and more people compete for fewer and fewer fish. Overfishing threatens coastal communities and the food security of the millions who rely on marine fish as an important source of protein. More than 70 per cent of the world’s commercial marine fish stocks are either fully exploited, overfished, or recovering from overfishing. Yet the solutions are in our hands, because what we buy for dinner tonight can determine whether tomorrow’s generations will continue to enjoy the oceans’ riches. Or not. Getting fisheries in balance to protect species Not everything caught in a fishing net makes it to the table. Every day millions of creatures are caught in equipment intended for other species. Modern fishing gear, intensively deployed and extremely powerful, is very efficient at catching fish – as well as anything else in its path. This “incidental” catch is called bycatch. All types of marine life, including whales, dolphins, sharks, seabirds, starfish, crabs, and turtles are killed as bycatch. Every year, for example, over 300,000 whales, dolphins, and porpoises die in fishing nets, and over a quarter of a million threatened marine turtles are caught on longline hooks. Turning the tide It is a monumental challenge, but we can turn the tide by persuading major seafood buyers to demand change, by demonstrating the viability of alternative fishing technology, and by encouraging fleet owners to pioneer different approaches, while lobbying hard for regulatory reforms. Already our “Smart Gear” competition rewards innovative thinking from all over the world, with a US$25,000 award for ideas such as using strong magnets to repel sharks from longline hooks, or weighting hooks to sit at a depth of 120m, far below endangered turtles and albatross. And a WWF- sponsored programme in Ecuador has seen a 90 per cent reduction of marine turtle bycatch by replacing traditional “J” shaped longline hooks with specially designed circle hooks. More MSC-certified seafood = more sustainable fish The Marine Stewardship Council (MSC), co-founded by WWF in 1997, rewards sustainable and well-managed fisheries with their distinctive blue eco-label. By 2006, 21 fisheries had been certified against the MSC’s standards and labelled to prove it. A further 30 are undergoing assessment. Together they account for more than 6 per cent of global seafood catch and cover some of the world’s major fisheries. To date, over 100 major seafood buyers have pledged to purchase MSC-certified seafood products, including large supermarket chains in France, Germany, Switzerland, and the UK. Overall, there are currently around 450 MSC-labelled fish products on sale in 26 countries – ranging from fresh, frozen, smoked, and canned fish to fish oil dietary supplements. World’s largest retailer sets a green precedent With an annual turnover larger than many nations' economies, Wal-Mart serves roughly 100 million people each week. Now the global retail giant has committed to sourcing all fresh and frozen products in North American stores from MSC-certified fisheries within five years. With guidance from WWF and partners, this decision to raise the bar for fish suppliers is just one example of Wal-Mart’s environmental commitment, and illustrates the power of business to influence widespread change.</t>
  </si>
  <si>
    <t>Transforming conservation: the Amazon</t>
  </si>
  <si>
    <t>Transforming conservation: the Amazon A momentous undertaking is under way to transform conservation in Brazil. The Amazon Region Protected Areas (ARPA) programme aims to ensure comprehensive protection of 50 million hectares, or 12 per cent of the Brazilian Amazon – an area about twice the size of the United Kingdom, and 50 per cent more than the US National Park System. Through its geographic scope and financial ambitions, the ARPA programme redefines place-based conservation. Partners in sustainable development Over a ten-year period, the programme, developed by the government of Brazil in partnership with WWF and other stakeholders, will create and support a system of protected areas and reserves where natural resources are sustainably managed. A trust fund will generate sufficient income to support effective management of these areas over the long term. Since its formation in 2003, the programme has set world- class standards for innovation and cooperation involving multiple sectors of society, and has produced outstanding conservation results ahead of schedule. ARPA is playing a key role in ensuring that future development in the Amazon region can take place on a solid environmental footing. First results By the end of 2006, less than four years since its inception, ARPA has created over 23.5 million hectares of new parks and reserves, among them the Tumucumaque Mountains National Park. Conceived by WWF and the Brazilian Institute of Environment and Renewable Natural Resources, this 3.9 million-hectare park – roughly the size of Switzerland – is the world's largest tropical forest national park and home to several threatened species, including jaguars, macaws, and harpy eagles. Keeping the Heart of Borneo beating The “Heart of Borneo” is one of the last major tropical rainforests in Southeast Asia and one of the most biologically diverse habitats on Earth. This predominantly mountainous area, shared by Brunei, Indonesia, and Malaysia, is the source of the island’s major rivers. But despite its importance, plans were announced in July 2005 to create the “world’s biggest oil palm plantation”, which would effectively rip the forest heart out of Borneo. Lobbying at the highest levels WWF focused on finding a solution, even arranging a private meeting between WWF Director General James Leape and Indonesian President Susilo Bambang Yudhoyono. Much of the intended land was in fact too steep, high, and infertile for oil palm, but a WWF study revealed a viable alternative: an area three times greater than the proposed plantation which was not only more suitable but also considered “idle land”. By working together with eight government ministries, the palm oil sector, and other NGOs, we succeeded in halting this destructive 1.8 million-hectare project before forest clearing could begin. In March 2006, the launch by Indonesia, Malaysia, and Brunei of the Heart of Borneo initiative at the meeting of the UN Convention on Biological Diversity confirmed the Indonesian government’s commitment to the conservation and sustainable development of the area – another example of how presenting “win-win” solutions to political and commercial interests can bring tangible results where confrontation alone is likely to fail.</t>
  </si>
  <si>
    <t>forging partnerships for big results</t>
  </si>
  <si>
    <t>In October, we released our sixth Living Planet Report (page 12). Media around the world carried the report’s message that we are seriously exceeding the capacity of the Earth to support us. Wildlife populations around the globe are in decline, and the burden we impose upon the planet is increasing relentlessly. We are using up more and more of our fresh water, forests, and fish stocks. Most of all, of course, we are changing the climate. Conservation is thus more urgent than ever. WWF is rising to the challenge by forging partnerships that can effect change on a global scale to save the Earth’s most extraordinary habitats and to encourage conservation worldwide. This report highlights some of the ways in which we are working with diverse partners to achieve large-scale impacts. Collaborations with the government of Brazil, the World Bank, and local communities in the Amazon, for example, have yielded the most ambitious protected-area project ever undertaken (page 4). Cooperation between WWF and Unilever gave birth to the Marine Stewardship Council (MSC) to create a market for sustainable seafood, and WWF is now working with fishermen, processors, and the world’s largest retailers to propel MSC into the mainstream (page 10). Partnerships like these are crucial for conserving the Earth’s biodiversity. They are equally crucial for the fight against poverty, beginning with achieving the United Nation’s Millennium Development Goals. In places like the Mara River of East Africa (page 6), aid agencies and community organizations are vital partners in our efforts to help conserve ecological resources that are essential for successful development. Ultimately, the future of all humanity, rich and poor, depends upon finding ways to take better care of the ecosystems that support life on Earth, and on forging collaborations that can deliver big results. In this year, when several of our colleagues gave their lives in that cause, we are committed to redoubling our efforts. I hope the examples highlighted in this year’s Annual Review will inspire you to join us in our fight for a living planet.</t>
  </si>
  <si>
    <t>meeting the funding challenge</t>
  </si>
  <si>
    <t xml:space="preserve"> 13 Long-term financial support is always one of WWF’s greatest challenges and we are especially grateful to our loyal donors who each year enable us to keep our many vital programmes going. The Oak Foundation: restoring Europe’s fisheries European countries are legally committed to managing their fisheries sustainably. Despite this, fish stocks are still declining in European waters. Today the adults of several species number just 10 per cent of what they were 30 years ago. The Oak Foundation’s substantial financial support is helping WWF to develop a holistic management plan for the recovery of Europe’s marine ecosystems by strengthening and implementing the reformed EU Common Fisheries Policy. The MAVA Foundation: a blueprint for action WWF and another of its partners, the MAVA Foundation, aim to change the way governments protect biodiversity. Using the work programme of the Convention on Biological Diversity (CBD) as a blueprint for action, WWF is engaging scientists, government officials, NGOs, local authorities, and business people to set up well-managed networks of protected areas in some 25 countries. The programme, to be implemented over five years, involves trans-boundary planning that WWF is uniquely placed to promote. Through this work, we hope to influence the 188 Parties to the Convention and accelerate their conservation actions.</t>
  </si>
  <si>
    <t>a clear and urgent message</t>
  </si>
  <si>
    <t>The Living Planet Report 2006*, published in October, is WWF’s biennial update on the health of the natural world and our impact on it. This latest edition confirms that we are using the planet’s resources faster than they can be renewed. Humanity’s “ecological footprint” (Fig.1) – our impact upon the planet – has more than tripled since 1961, and now exceeds the world’s ability to regenerate by about 25 per cent. The report also tells us that this relentless pressure is having predictable consequences on biodiversity: the Living Planet Index (Fig.2), which tracks the populations of 1,300 vertebrate species, shows a decline of more than 30 per cent since 1970. The message of the Living Planet Report is clear and urgent: we must balance our consumption with the natural world’s capacity to regenerate and absorb our wastes. Progress must be made on many fronts, from reversing our over- harvesting of fish to controlling our use of fresh water. The report also makes it clear that first and foremost we must change the way in which we generate and use energy. Our reliance on fossil fuels, and the climate-changing emissions that result, now makes up 48 per cent – almost half – of our global footprint.</t>
  </si>
  <si>
    <t xml:space="preserve">one more degree... and damage may be irreversible </t>
  </si>
  <si>
    <t>“Further global warming of 1°C defines a critical threshold. Beyond that we will likely see changes that make Earth a different planet than the one we know,” says NASA’s Goddard Institute director and recipient of this year’s Duke of Edinburgh Conservation Medal*, Dr James Hansen. Today, there are hardly any among the world’s political, industrial, and media leaders who doubt that climate change is an urgent problem and that it is largely a man-made phenomenon. With each new statistic the awareness of the looming crisis increases. But CO2 emissions are still growing, and the world is warming faster than at any time in the last 12,000 years. The 1990s was the hottest decade in the past thousand years... We can curb climate change – if we act now. If we begin to make the switch to clean energy today we can keep global warming below the danger threshold. The window of opportunity is narrow, but experts tell us that if we manage to turn the trend of global CO2 emissions in the next ten to fifteen years, we can succeed. And everyone can contribute – business people and investors, scientists and technicians, law makers and citizens.</t>
  </si>
  <si>
    <t>the breath of life</t>
  </si>
  <si>
    <t>It is impossible to overestimate the contribution made by the world’s forests to the well-being of the planet. Forests form a complex and extraordinarily diverse ecosystem – a fragile, intricate, interdependent web made up of micro-organisms, soils, insects, animals and flowers, as well as the trees themselves. Forests are the Earth’s purifiers, “breathing” in much of the excess CO2 we pump into the atmosphere and exhaling the oxygen upon which all life depends. They provide water, food, fuel, shelter, medicines, spiritual sustenance, and countless other valuable services. Yet despite their value, over 50 per cent of the world’s original forests have already gone and they continue to disappear at a rate of about 13 million hectares a year. At WWF, we believe we can avert this disaster through a mix of protection, restoration, responsible forestry, and by addressing consumption issues. The Forest Stewardship Council (FSC) – a certification system that WWF helped set up in 1994 to ensure wood and wood products come from forests that are sustainably managed – now has nearly 80 million hectares of certified forests and around 20,000 FSC-labelled products on sale worldwide.</t>
  </si>
  <si>
    <t>Mobilizing corporations for the climate</t>
  </si>
  <si>
    <t xml:space="preserve"> The private sector can and must play a vital role in reducing CO2 emissions. The public wants to know what companies are doing about climate change, or indeed whether they have an emissions-reduction plan at all. Good for business. WWF has shown that there are great opportunities for businesses to improve their standing and their bottom line by taking action to cut CO2 emissions. Making better use of resources and creating more efficient products are becoming part of normal business practices. It was to encourage these responsible, forward-thinking companies that WWF’s Climate Savers programme was developed. What exactly is Climate Savers? Climate Savers is a cutting-edge programme between WWF and businesses aimed at fighting climate change. Agreed targets must go much further than previous plans and should place the company as a sector leader in greenhouse- gas emission control. To date, a dozen companies have joined the fight, including Sony, Tetra Pak, and Lafarge.</t>
  </si>
  <si>
    <t>How green is that freezer?</t>
  </si>
  <si>
    <t>Consumers have many things to take into consideration when purchasing a new appliance. While it is relatively easy to compare prices, features, and appearances of similar products, it is more difficult to find reliable and objective information on their energy efficiency. To counter this, WWF and a group of partner organizations recently launched TOPTEN, an online search tool that gives potential purchasers in ten European countries the opportunity to compare the energy efficiency of consumer goods such as washing machines, fridges and freezers, TV sets, computers, and cars. TOPTEN helps to show how energy consumption contributes to climate change and indicates what individuals can do to reduce their impact on the environment. It also informs retailers about which products to choose, and serves as an incentive to persuade manufacturers to improve the energy efficiency of their products. www.topten.info</t>
  </si>
  <si>
    <t>WWF: New Science, New Knowledge</t>
  </si>
  <si>
    <t>2005 WWF annual report</t>
  </si>
  <si>
    <t>Every year, WWF’s conservation staff contributes to the published body of work that informs not only our colleagues, but also the policy makers, business leaders, and govern- ment officials who hold in their hands so much that affects the future of the planet. From guides for businesses about respon- sible wood and paper purchasing to analyses of the conservation needs of an entire ecoregion, our new knowledge pushes the limits of innovative thinking and real-world solutions. Here is a brief sampling of recently published work from the people of WWF. CLIMATE CHANGE AND BIODIVERSITY Edited by Thomas E. Lovejoy and Lee Hannah WWF National Council member Tom Lovejoy brings his considerable expertise to this comprehensive overview of the newest thinking on climate change and biodiversity, published by Yale University Press. The book includes a chapter by Dr. Lara Hansen, WWF’s senior scientist for climate change. E. O. Wilson calls this book “a milestone in the emerging discipline of climate change biology.” ECONOMIC VALUE OF TROPICAL FOREST TO COFFEE PRODUCTION By Taylor H. Ricketts, Gretchen C. Daily, Paul R. Ehrlich, and Charles D. Michener Dr. Taylor Ricketts, WWF’s director of conservation science, and colleagues quantify the economic value of crop pollination services from tropical forests — such as those provided by bees — and show that healthy forests actually make nearby coffee farms more profitable. Based on work in Costa Rica, and published in Proceedings of the National Academy of Sciences, the study has relevance to both forest conservation and agriculture worldwide. CONFRONTING A BIOME CRISIS: GLOBAL DISPARITIES OF HABITAT LOSS AND PROTECTION By Jonathan M. Hoekstra, Timothy M. Boucher, Taylor H. Ricketts, and Carter Roberts Published in Ecology Letters, the work of colleagues from WWF and The Nature Conservancy identifies terrestrial areas where biodiversity and ecological function are at greatest risk because habitat conversion is extensive and habitat protection limited. The authors demonstrate the need for conservation priorities to expand beyond concentrated centers of species diversity in order to emphasize protection of entire at-risk systems. BUILDING A BETTER BUSINESS THROUGH RESPONSIBLE PURCHASING By WWF’s North American Forest &amp; Trade Network WWF’s North American Forest &amp; Trade Network encourages buyers in the United States to use their purchasing power to secure environmentally sound management for the forests that meet their demand for wood, paper, and other forest products. Developed under the leadership of WWF’s Suzanne Apple and Jennifer Biringer and with our partner Metafore, the network’s new guidebook shows how to implement purchasing policies that enhance forest management practices and eliminate illegal logging; it includes an extensive resource list. FRESHWATER ECOREGIONS OF AFRICA AND MADAGASCAR: A CONSERVATION ASSESSMENT By Michelle Thieme, Robin Abell, Melanie Stiassny, Paul Skelton, Bernhard Lehner, Guy Teugels, Eric Dinerstein, Andre Kamdem Toham, Neil Burgess, and David Olson With many WWF scientists on its international team of authors, Freshwater Ecoregions sets strategic conservation priorities for a land of vast biological wealth — from the elephant fish in the rivers of the Congo Basin to the world’s richest variety of freshwater species in the lakes of the Rift Valley. This is the sixth volume in the Ecoregion Assessments series written by WWF, and the fifth to be published by Island Press. COMMODITIES AND SUSTAINABLE DEVELOPMENT: THE MAIN PUBLIC POLICY CONCERNS ASSOCIATED WITH COMMODITY PRODUCTION AND TRADE By Jason W. Clay Each year more land is converted for agriculture, yet more people go hungry. To feed the world, and protect our natural resources, we must produce more with less and with fewer impacts on the environment. Dr. Jason Clay, vice president of WWF’s Center for Conservation Innovation, shows how we can demonstrate to farmers new methods for reducing impacts while increasing profits. FINANCING SPECIES CONSERVATION: A MENU OF OPTIONS By Sarah Koteen Species conservation is one of the primary tools of preserving biodiversity; at its core, it aims to maintain the natural systems upon which global communities depend. In this guide from WWF’s Center for Conservation Finance, Sarah Koteen presents more than 30 mechanisms for financing species conservation, each illustrated by a case from the field. This is the third in a series of guides for conservation professionals in foundations, government agencies, international donor programs, and nongovernmental organizations.</t>
  </si>
  <si>
    <t>WWF: solutions to climate change</t>
  </si>
  <si>
    <t>IBM’S GOOD BUSINESS SENSE: Five years ago, IBM was one of the first companies to join WWF Climate Savers. IBM’s commitment has yielded an average energy savings of 413,000 megawatt hours of electricity while saving the company more than $16 million annually. Some actions were as simple as installing motion detectors in bathrooms and copier rooms. Others were more complex, such as rebalancing heating and cooling systems and rebuilding and resizing the high-purity water pumping systems in their semiconductor manufacturing lines. Across the company’s worldwide operations, IBM has exceeded their Climate Savers commitment to achieve average annual carbon dioxide emission reductions equivalent to 4 percent of the company’s annual energy use through 2004, from a 1998 baseline. The company’s conservation actions, including those taken at their Burlington, Vermont, campus shown here, have resulted in an annual reduction of 5.7 percent, equivalent to eliminating 51,600 mid-size cars traveling 10,000 miles per year. The stark realities of global climate change are reflected in these two photos of Alaska’s Carroll Glacier, which has experienced a dramatic amount of melting over the last century. Across the United States and around the world, global warming is melting glaciers, putting species, habitats, and millions of people at risk from floods, droughts, and lack of drinking water. Scientists estimate that in just the next 25 years, all the glaciers of Glacier National Park will be gone. At the poles, Adélie penguins and polar bears are threatened as sea ice — their hunting ground — breaks up and melts. Water supplies are already decreasing in areas such as California, where the Sierra Nevada snow pack now melts earlier in the year, producing drought conditions over the summer when there is little or no rain. Plant species are also affected: The center of the maple syrup industry has progressively moved from Maryland to New England, and is en route to Canada, following the migration of sugar maples north to cooler climates. Although human-caused global warming is among the most pervasive threats to the web of life, its root cause can be addressed. The burning of fossil fuels — coal, oil, and gas — releases carbon dioxide into the atmosphere, blanketing the Earth and trapping in heat. This global problem requires and is attracting the attention of global leaders. In addition to working with governments around the world, WWF is engaging companies to deliver solutions. Production of carbon dioxide is concentrated in specific industries and activities: Electricity generation, transportation, business, and industry create more than 90 percent of the United States’ annual output. That is why we created WWF Climate Savers, which secures commitments from companies to reach specific reductions in carbon dioxide emissions, and WWF PowerSwitch!, which engages electric utilities to move to at least 20 percent renewable energy sources. Our portfolio of partners includes household names like Nike, IBM, Johnson &amp; Johnson, Polaroid, and six utilities across the United States. New this year is the city of Aspen, which has committed to reach 45 percent renewable energy sources by 2020. Diving for Science: Increasingly warm oceans, due to global warming, are causing corals to lose the colorful microorganisms that live in their tissues, resulting in dramatic coral bleaching. Around the South Pacific islands of American Samoa, WWF senior scientist Dr. Lara Hansen, seen diving above, is conducting research to determine what factors may increase the resilience of coral reefs to climate change, protecting them from bleaching. She is examining the roles of reducing pollution and creating marine protected areas in climate refuges and around coral populations with their own natural defenses. This work and similar projects in Indonesia are producing new science critical to WWF staff working in ecoregions around the world: Better information about the effects of climate change and how to increase resilience of species to these effects will inform both short-term action plans and long-term strategies.</t>
  </si>
  <si>
    <t>WWF on the Islands of Southeast Asia</t>
  </si>
  <si>
    <t>The archipelago of Indonesia harbors an extensive wealth of plant, mammal, bird, and fish species. A prime example of this astonishing density, shown in the photo at left, is the Tesso Nilo forest on the island of Sumatra, with over 4,000 plant species recorded to date. Tesso Nilo also has the highest plant diversity per area ever recorded in a lowland forest. This forest was given a new lease on life last year as WWF helped motivate Indonesia’s designation of Tesso Nilo National Park. The land for the park came from retired logging concessions, and soon negotiations will come to a close for an expansion of at least 153,000 acres. WWF has also worked with major Asian paper companies to protect portions of their own land and to keep illegal loggers out of their forests. These are just some of the ways that WWF is turning the logging industry from a source of threats into a source of solutions, benefiting species such as the Sumatran elephant and tiger. Nine other national parks were established this year throughout Indonesia; along with the expansion of an existing park, these actions resulted in 3.3 million acres of new protected areas. In addition to our forest conservation work, WWF’s Dr. Sybille Klenzendorf, a conservation scientist with expertise in large mammals, is working with colleagues in Tesso Nilo to save local tigers. The work includes scientific monitoring, protection from poaching, and education of local community members on how to avoid conflict with the animals. The team recently documented four tigers on remote cameras within Tesso Nilo National Park and is installing similar cameras across the forest. The images from the cameras will form the basis for designing a range map showing where tigers are still found in the landscape and will provide data for developing estimates of tiger densities in various habitat types. We will use this information to make recommendations to local governments for conservation actions to save tigers across the Tesso Nilo landscape. Rebuilding Right in Aceh: The demand for wood — met through both legal and illegal logging — routinely takes a toll on the forests of Indonesia. When the 2004 tsunami spread across close to 3,000 miles of the Indian Ocean, WWF called on governments and industry to help the area’s devastated communities rebuild their livelihoods in environmentally sustainable ways. WWF has formed an innovative partnership with industry and human relief organizations to ship donations of U.S. timber to Indonesia’s hard-hit Aceh Province, for use in reconstructing homes, schools, hospitals, and businesses without further damaging the area’s fragile forests. WWF has collaborated on this unique approach with Conservation International, the American Forest &amp; Paper Association, the American WWF-CANON / VOLKER KESS Red Cross, Catholic Relief Services, and World Vision. THE HEART OF BORNEO: A recent WWF report documents the discovery of more than 360 new species in the past decade on the island of Borneo. They range from freshwater fish to insects and plants, and we estimate that there are likely thousands more yet to be discovered. At WWF’s urging, in October 2004 the Indonesian government created Sebangau National Park, a critical step in protecting the orangutan, above, and countless other species. WWF also aims to conserve the 87.7 million acres of equatorial rain forest called the “Heart of Borneo.” We will do this not only by creating protected areas, but through initiatives pioneered in Tesso Nilo, such as influencing the forest products market to require responsible logging from suppliers in Borneo.</t>
  </si>
  <si>
    <t>WWF in the waters of the bering sea</t>
  </si>
  <si>
    <t>The Bering Sea supports huge populations of seabirds and marine mammals — such as those in the photo at right — as well as hundreds of species of fish. Its fisheries are vital to local communities whose livelihoods depend on fishing and to the millions worldwide who are fed by them. Fish caught in the Bering Sea feeds Russia, Asia, and Europe as well as the United States, where it accounts for more than 50 percent of the country’s annual fish catch. This year, the wreck of the cargo ship Selendang Ayu resulted in an oil spill in the wildlife-rich Aleutian Islands. WWF is responding by working with conservation and fisheries groups to improve shipping safety in the area. Most significantly, we played a pivotal role in reestablishing the $2.7 billion Oil Spill Liability Trust Fund, a key source of federal aid for this kind of environmental emergency. Also this year, WWF trained members of 10 Yukon River delta communities to track changes in the health of local fish stocks. We equipped local groups on the remote Pribilof Islands to study historical trends in the now-declining populations of Steller sea lions and northern fur seals. We worked with staff from Russia’s Commander Islands Biosphere Reserve and the U.S. Fish and Wildlife Service’s Alaska Maritime National Refuge to coordinate conservation efforts across national boun- daries. And WWF staff in the United States and Russia launched a new 10-year action plan to protect the Bering Sea. A NEW DEMANDING MARKETPLACE: Last year, Alaska’s pollock fisheries in the Bering Sea and Gulf of Alaska were certified by the Marine Stewardship Council (MSC); the Pacific halibut fishery, shown here in action off St. Paul Island in the Bering Sea, is under consideration for MSC certification. WWF created the MSC in 1997, in partnership with international foods manufacturer Unilever, to help ensure the sustainable use of fish stocks around the world. For a fishery to receive MSC certification it must demonstrate that targeted fish populations are at healthy levels and that the fishery is managed in a way that protects ocean ecosystems. Certified fisheries are typically required to further improve their environmental performance over time and WWF is committed to ensuring that certification standards are implemented as intended. When consumers buy fish with the MSC label, they know that they are making an environmentally and economically sound choice. WWF’s use of marketplace demand to support sustainable fisheries is a win for both fishing communities and the environment. It Takes a Partnership: From the beginning of our work in the Bering Sea in 1997, WWF has partnered closely with The Nature Conservancy, making it possible for us to do more with less: We share scarce resources and dovetail areas of expertise, thereby avoiding duplication of effort. To start, we pooled resources to conduct the initial assessment of biodiversity in the area. Together, we brought in expert scientists, fishermen, native hunters, community representatives, agency officials, and resource managers to define conservation priorities and develop shared action plans. Our shared commitment is to protect species and habitats and ensure sustainable livelihoods for the people who live in the area. WWF’s increased cross-boundary work this year is guided by the joint WWF-TNC plan, which relied heavily on the Conservancy’s rigorous biologically based methodology. Pictured above on the Pribilof Island of St. George are WWF’s lead in the Bering Sea, Margaret Williams, and colleague Steve MacLean from The Nature Conservancy.</t>
  </si>
  <si>
    <t>WWF Along the Coast of Eastern Africa</t>
  </si>
  <si>
    <t>Our Eastern African Marine ecoregion stretches for 2,900 miles from Somalia to South Africa. Major rivers flow to the Indian Ocean through extensive mangrove systems. Sandy beaches, sea-grass beds, and archipelagos edged by tropical corals form the largest continuous fringing, or near-shore, reef on Earth. WWF is a major force for conservation in Africa, from the forests of the Congo Basin to the marine resources of this pristine coastline. We began our marine conservation work here in the late 1980s with local partners in Mozambique’s Bazaruto Archipelago. Our accomplishments in Eastern Africa since then are significant: We convinced the Mozambique government to double the size of Bazaruto National Park to 353,400 acres. We led the way to creating Kenya’s Kiunga Marine National Reserve (61,780 acres) and Tanzania’s Menai Bay Conservation Area (116,100 acres) and Mafia Island Marine Park (203,100 acres). In 2002, our work resulted in the establishment of Mozambique’s 1.85 million-acre Quirimbas National Park, which has — in just three years — become a model for successful management of natural resources by Mozambican communities. WWF is a principal player in these parks: Kate Newman, director of WWF’s Marine Ecoregions program, and her colleagues are now helping to safeguard more than 70 percent of all the protected area in the ecoregion. Seaweed farming, such as that shown here in the Mafia Islands, is one of the many forms of local enterprise supported by WWF’s conservation work. Nothing breeds success like success: When artisanal fishermen in Mozambique’s Primeiras and Segundas Archipelago learned of our work balancing sanctuaries and fishing grounds in Quirimbas, they came to us seeking our involvement in their area. We responded with immediate action — mapping the area, completing the scientific analyses, and designing a park and its sanctuaries. When this exciting work with our local partners is done, the resulting Primeiras and Segundas National Park will be the largest marine protected area in the Indian Ocean. WWF Along the Coast of Eastern Africa FROM COAST TO COAST: Along the coastlines of Kenya, Tanzania, and Mozambique, 25 marine protected areas are saving species while replenishing fishing stocks that support local communities. This year, WWF completed a comprehensive scientific analysis of protected habitat along the entire coastline, including this beach in Quirimbas. We studied ocean currents to map their effect on distributions of fish and other species. We prioritized areas where biodiversity is high and coral reefs are intact. We collected both species and socioeconomic data to determine where to establish no-take zones and how to ensure sustainable livelihoods for the people who live nearby. Our analysis provides the information — and impetus — for effective conservation action on the part of governments and other agencies. Coral Reefs at Risk: Coral reefs like this one provide about 25 percent of the total fish catch in developing countries. This year, WWF joined with partners in the Global Coral Reef Monitoring Network to release Status of Coral Reefs of the World: 2004. While an estimated 20 percent of reefs are damaged beyond repair, close to half of the reefs severely damaged in 1998 by coral bleaching — caused by unusually warm water that year — are now recovering. Among the top threats are destructive fishing practices, overfishing, climate change, and overdevelopment of shorelines, all of which are addressed as WWF works across the globe to restore the health of our tropical oceans, coastlines, and coral reefs.</t>
  </si>
  <si>
    <t>WWF in the Amazon Forests of Brazil</t>
  </si>
  <si>
    <t>Experts predict that without significant intervention the Amazon Basin could lose as much as 40 percent of its forest cover by 2025. WWF works to prevent this loss, with an Amazon region-wide program for saving this vital expanse of forests, rivers (at right), people, and species. The cornerstone of our action plan lies in Brazil, which encompasses 70 percent of the Amazonian forest. In 2002, WWF launched the 10-year Amazon Region Protected Areas (ARPA) initiative, with the government of Brazil and the World Bank. With a goal of conserving 123.6 million acres, this is unquestionably the largest tropical forest conservation effort ever undertaken. From the beginning, when we joined forces with Brazil to save the Amazon, WWF has been decisive in helping take ARPA from plan to reality. Our geographical and biological mapping formed the scientific basis for the initiative. And ARPA is a chief means of meeting the conservation targets set in our alliance with the World Bank as part of our global action plan to save forests. As a direct result of ARPA, 24.7 million acres of Brazilian rain forest are now under strict protection with another 14.8 million set aside for sustainable use, benefiting people while protecting critical natural resources. New reserves created this year in the state of Para are Serra do Pardo National Park and Terra do Meio Ecological Station.Terra do Meio is at the core of a mosaic of protected areas, reserves, and indigenous territories that connect the savanna ecosystems of the south to the rain forests of the central Amazon. This crucial accomplishment demonstrates how ARPA’s ambitious vision is coming together on a large scale. LARGE SCALE, LARGE RESPONSE: Losing the forests of the Amazon would have devastating consequences, wiping out rare plant species important to science and medicine, threatening the habitats of endangered animals, such as this squirrel monkey, and impoverishing local communities that depend on forests for their livelihoods. Creating ARPA’s network of some 80 parks and sustainable use reserves — covering an area one-and-a-half times the size of the entire U.S. National Park System — is no small job. But the program is working as WWF brings to bear the power of our global network, including conservation staff from the United States, Brazil, the Netherlands, and Switzerland. In addition to the government of Brazil and the Brazilian Biodiversity Fund (FUNBIO), we are partnering with the Global Environment Facility, the German Development Fund (KfW), and the World Bank.Converting Practices: Agriculture is a leading cause of biodiversity loss. WWF is getting a handle on this issue by looking ever more closely at how agricultural practices can be redesigned to meet human needs without sacrificing natural habitat and wildlife. Our research has recently demonstrated that farmers can make more money by enriching the soil and growing soy on previously degraded pasture than they can by converting forests and savannas to agricultural fields. This kind of research is the product of Jason Clay, WWF’s resident agriculture expert and vice president of our Center for Conservation Innovation. It makes the business case for new technologies that strengthen local industries and economies without destroying the landscape. Soy production, one of the fastest growing industries in South America, is an example of industries that can benefit from better practices — one of which is the rotary irrigation system shown above.</t>
  </si>
  <si>
    <t>WWFon the congo basin</t>
  </si>
  <si>
    <t>For more than three decades, WWF has been on the ground in the forests, swamps, wetlands, and riverbanks of the Congo Basin. The 500 million-acre region harbors a significant variety of plants and animals and is home to some 29 million people. In just the past five years, WWF has worked as the lead conservation organization in five landscapes covering more than 109 million acres and has contributed to the creation of more than 5.7 million acres of new protected areas in the basin. Our current work there is building networks of protected areas linked by sustainably managed forest corridors. Over the years, we have learned that both protected areas and corridors are essential. The protected areas are home to specific populations of gorillas, elephants, and other animals. The corridors allow the species to roam freely between protected areas, strengthening the gene pool and, in turn, the future of the species. WWF’s work in the Congo Basin led to the February 2005 Brazzaville Summit, pictured opposite, where the heads of state of 10 Central African nations signed the first regionwide treaty on conservation and sustainable development. We also led the way to agreements among environment ministers to protect the trinational landscapes of Dja-Minkébé-Odzala and Sangha River, which together cover more than 10 percent of the Congo Basin. In addition, the WWF/World Bank Forest Alliance, which supported the summit, has just launched an ambitious program to conserve nearly a billion acres of natural forest worldwide. Also this year, WWF primatologists pooled their expertise with that of colleagues to map out an action plan for the great apes, with an initial focus on the western lowland gorilla and central chimpanzee. In Gabon’s Loango and Moukalaba-Doudou national parks, WWF-supported park rangers are already using advanced software to monitor the activities of lowland gorillas to better understand their habitat requirements. WWF Throughout the Congo Basin Trade Networks for Change: Across the globe, WWF is working to end illegal logging and support better management of forests. Our Global Forest &amp; Trade Network uses market dynamics: More than 30 producers of forest products have committed that close to 32 million acres of forests will be responsibly managed. And 370 companies, with combined annual sales of US$13 billion in forest products, have signed on to do business with these producers. Our program operates in 30 countries, with new networks this year in Cameroon and China. Africa’s mountain gorillas, above, are among the many beneficiaries of WWF’s work — both local and global — to save the forests of Central Africa. THE BAAKA PEOPLE: The people in this photo are BaAka hunter- gatherers, an indigenous people who possess an unsurpassed knowledge of the Congo Basin forests. Led by WWF biologist Richard Carroll, director of our Africa program, we have engaged the BaAka in protecting their own natural resources and consequently the BaAka have become essential allies in WWF’s work to save the Congo Basin. In the Dzanga-Sangha reserve, the BaAkas’ knowledge is indispensable to our gorilla habituation work, helping the animals become accustomed to humans so tourists can safely view them in their natural habitat. In turn, tourism revenue directly benefits the BaAka and other local people.</t>
  </si>
  <si>
    <t>In the 20 years since I first came to WWF, I have seen the face of conservation change dramatically. Collectively, we have come to a deeper understanding of the complex dynamics at play. Today we know that even what appears on the surface as a localized problem has root causes that run deep and wide. Climate change, pollu- tion, poorly managed development, and public policies are now on a par with overharvesting of natural resources and habitat degradation as major causes of biodiversity loss. Global approaches are required to reverse the decline in the health of the planet, its wildlife, its wildlands, and its people. As the only multinational conservation organization, WWF is uniquely positioned to effect change strategically and systematically on multiple levels from local to national, regional, and global. We are the only organization that is both on-the-ground and in the arenas — such as boardrooms and halls of government — where significant global changes must take place to save our living planet. WWF’s global network is our greatest strength for addressing such global problems as well as their local effects. With a multicultural staff of experts working in more than 100 countries and across an array of disciplines, we have the expansive reach necessary to make the planet a better place. The work of these people is recorded in the stories that follow and they exemplify a tremendous year for WWF. Challenges are severe in both the Amazon and the Congo Basin, but we have made mea- surable advances in both areas, resulting in permanent protection of both natural resources and sustainable livelihoods for local communities. The turnaround we are effecting in Tesso Nilo in Indonesia is saving a rain forest once so threatened by logging that everyone else had written it off. Our green development initiative in Indonesia is helping the people of Sumatra rebuild sustainable and prosperous communities in the wake of last year’s tsunami. Our partnership with Toyota is transforming the Galápagos into a 21st century model of clean and sustainable energy use. And the increased protection we have brought to the most critical parts of the outstanding temperate grasslands of the Northern Great Plains is saving one of America’s last great wildernesses. “All the seeds of all the tomorrows,” goes a Chinese proverb,“are in the seeds of today.”This annual report marks a time of transition for WWF, as Carter S. Roberts succeeds Kathryn S. Fuller as president and chief executive officer. Kathryn led WWF with great distinction during a time when international conservation emerged as one of the premier issues of our day. During her time, conservationists began to work on a larger scale of major ecosystems, and perfected certification of sustainable wood products and fish to inform conservation-minded consumers and transform markets. Carter will now build on these achievements and lead our organization, already so strong, to achieve even greater results. As we position ourselves to be an ever more effective force for conservation in a progressively more globalized world, one thing will never change: the unstinting dedication of everyone at WWF — includ- ing our supporters — to our mission of preserving nature and protecting our living planet.</t>
  </si>
  <si>
    <t>WWF on the Galápagos Islands</t>
  </si>
  <si>
    <t>For 40 years, WWF has paved the way for preserving the treasure house of biodiversity that is the Galápagos Islands, including its amazing giant tortoise, shown at right. In the weeks following the major 2001 oil spill near the islands, WWF partnered with Toyota to create the innovative science-based Galápagos Energy Blueprint, a plan to transform the islands’ high-pollution energy systems into clean technologies with sustainable, renewable energy sources. For Toyota, this meets a commitment to protect the environment and lend their expertise where it can make a difference. In 2003, the Ecuadorian government signed an agreement with WWF to implement the blueprint and is now investing in moving the islands toward meeting their energy needs without the release of carbon dioxide. The WWF and Toyota partnership, headed by Lauren Spurrier of WWF’s Latin America program, has made significant progress toward this goal. An obsolete fuel storage facility on Baltra Island provided storage for all fuel used on the islands. In July 2004, the facility was completely overhauled, eliminating what was the greatest single energy-related threat to the islands. WWF and Toyota also made possible the completion of the transformation of Floreana Island’s diesel-dependent energy system to a solar and wind energy system. Seeing an opportunity in Santa Cruz Island’s fledgling oil recycling program, WWF and Toyota funded training and technical assistance to solidly establish the program: Already, more than 120,000 gallons of oil have been recycled for use in a mainland ceramics factory. Most recently, we advised local municipalities on designing an integrated waste management system to meet the needs of the entire archipelago. FISHING FOR SOLUTIONS: In the Galápagos, WWF works to eliminate illegal fishing for the Galápagos shark (seen amidst schooling salemas, left), to strengthen fishing cooperatives to help them expand into new markets, and to reduce fishing on overexploited stocks. While longline fishing is one of the most widely used fishing techniques, it catches not only target fish but also sea turtles, seabirds, and sharks. WWF convinced Ecuador to adopt a resolution prohibiting surface longline fishing within the Galápagos marine reserve, which is open to local artisanal fishing only. Beyond the reserve, in waters open to industrial fishing operations, WWF and the Inter-American Tropical Tuna Commission worked with Ecuadorian fishermen to conduct the first large-scale testing of specially designed circle hooks in the Pacific Ocean. Preliminary results showed that this innovative device can reduce the number of endangered sea turtles killed in longline fishing operations by as much as 90 percent. Reeling in Innovations: This year WWF launched the International Smart Gear Competition, which highlighted innovative solutions from 16 countries, each promising reductions in bycatch while improving the efficiency of commercial fishing. Steve Beverly (above), a fisheries development expert from New Caledonia, won the $25,000 grand prize for his redesign of fishing lines in a way that puts them lower in the water, allowing sea turtles to avoid entrapment, which can lead to their accidental death. The Smart Gear judges voted unanimously on his design because it is a simple and inexpensive modification to existing gear and it relies on sound ecological research. Other winning entries focused on cetaceans, juvenile fish, and shrimp.</t>
  </si>
  <si>
    <t>WWF Across the Continent of North America</t>
  </si>
  <si>
    <t>In addition to conserving pristine places around the globe, WWF restores degraded ecosystems across the United States and North America. We have connected conservationists with cattle ranchers in a campaign to restore Florida’s Lake Okeechobee, one of the continent’s largest freshwater lakes and an integral part of the Everglades. In the Pacific Northwest, we have restored the first 20 percent of a targeted 1,000 miles of salmon spawning habitat in the Klamath-Siskiyou ecoregion. And our restoration of the Northern Great Plains, pictured at right, combines changes in land-use with the reintroduction of key species. WWF has worked with our partner, the American Prairie Foundation, to acquire 31,320 acres of land in Montana for wildlife restoration. WWF scientists and conservation specialists are conducting biodiversity research there and designing restoration plans. In conjunction with a continent-wide effort to save the American bison, WWF technical expertise is also behind the 2005 reintroduction of genetically pure bison in Montana after an absence of 120 years. In addition to the bison, we are bringing back healthy populations of black-footed ferrets — a species found only in North America and once presumed extinct — and its main prey, the prairie dog, whose numbers have plummeted due to human encroachment. WWF biologists are working with wildlife agencies in the United States and Canada to restore healthy prairie dog populations. Among the results of this work: Black-footed ferrets, extinct in Canada for more than 65 years, will soon be reintroduced to Saskatchewan’s Grasslands National Park. WWF Across the Continent of North America AN ACT FOR ALL SPECIES: WWF has long been active in supporting the U.S. Endangered Species Act (ESA), which went into force in 1973. As a result of the act and the conservation work it empowers, Americans can once again hear the howl of the gray wolf in Yellowstone National Park and watch the California condor soar over the Grand Canyon. The bald eagle, American alligator, red wolf, black-footed ferret, and Aplomado falcon are also recovering in the wild due to ESA protection. Thanks in part to WWF activists who sent 80,000 letters to Congress, legislation that would have undermined the law did not pass in 2004. In 2005, we continue to work to ensure that the ESA is not weakened by its opponents. Freshwater for Life: WWF made significant progress this year in protecting North America’s freshwater resources when the Marvel Slab Dam on the Cahaba River in Alabama was demolished. Painstaking preparation for the event included the underwater collection, below, and classification of thousands of mussels and snails. To safeguard these freshwater animals from the demolition, WWF staff and colleagues from the U.S. Fish and Wildlife Service and The Nature Conservancy relocated them to upstream habitats. Within two weeks of the dam’s removal, the river teemed with healthy populations of both mollusks and fish. Thanks to this work, led by Wendy Smith, director of WWF’s Southeast Rivers and Streams ecoregion and supported by The Coca-Cola Company, the Cahaba River is once again the longest free-flowing river in the southeast United States as well as one of the most aquatically diverse rivers in the world.</t>
  </si>
  <si>
    <t>WWF at the Headwaters of the Amazon River</t>
  </si>
  <si>
    <t>Life on Earth has depended on water since the first single-celled organisms appeared 3.5 billion years ago. Yet the world’s freshwater habitats — including the Amazon Basin — are threatened. Saving the Amazon is about more than saving its forests. It is about saving its freshwater. And its people. Across the Amazon, WWF meets both conservation goals and the needs of people, including the children at left, by working closely with local indigenous communities, their regional and national federations, and the government. This year, WWF’s biological survey of a remote section of the Amazon and our expertise in negotiating came together in the creation of the Alto Purús complex in Peru. With its enormous expanses of intact lowland tropical moist forests and unique flooded savannas, Alto Purús is the final piece of an 81.5 million-acre conservation corridor stretching for nearly 700 miles through the Amazon. It brings together a traditional national park, a communal reserve, and a territorial reserve for the Mashco-Piro, an indigenous group who live in voluntary isolation from modern society. In the Brazilian state of Amazonas, WWF’s studies formed the technical and scientific basis for the creation of a 7.5 million-acre mosaic of protected areas encompassing state parks, state forests, and extractive and sustainable use reserves. And through our 10-year trinational initiative at the southwestern headwaters of the Amazon, where Peru, Bolivia, and Brazil meet, WWF is conserving nearly 20.3 million acres of intact forests rich in freshwater and terrestrial diversity. Tapping Into Local Industry: This man is tapping a tree to collect wild rubber, a practice that is the basis for the livelihoods of close to 50 Brazilian families in the São Luiz do Remanso Extractive Reserve in Acre. This year, Fred Prins, director of WWF’s Peru program, and his staff helped these families earn certification by the Forest Stewardship Council (FSC) for nearly 33,000 acres of forest. Certification is important for both nature and people. It ensures that the forest will survive not only as natural habitat but also as a continuing source of income for the people. And it opens to the rubber tappers the growing global market for sustainably produced forest products. FSC also certified a 4,000-acre forest in Mapia-Inauini National Forest for the community- based production of wild rubber. In both cases, this progress is the result of WWF’s local work with the Amazon Workers WWF / CLÓVIS MIRANDA Center and the Amazoniar Consortium. HOW MUCH IS ENOUGH: WWF senior conservation specialist Suzanne Palminteri and other members of our species research team have scanned the airwaves over southeastern Peru, listening for signals from radio transmitters previously placed on a variety of wide-ranging birds and mammals. Among the findings: jaguars, white-lipped peccaries, and macaws, shown here on a clay lick, travel long distances of 12 to 40 miles. As new technologies allow us to gather such data for the first time, we are answering the question of how much space is needed to support viable wildlife populations. With this data, we can clearly demonstrate to government leaders the scientific rationale for the broad expanses of park required to effectively protect many species.</t>
  </si>
  <si>
    <t>WWF in the eastern himilayas</t>
  </si>
  <si>
    <t>For more than 35 years, WWF has been on the ground across the Eastern Himalayas — from the Annapurna Conservation Area (left) to Royal Chitwan and Royal Manas national parks. We have worked with our partners to restore wildlife corridors and translocate rhinos to rebuild healthy populations. And we have responded to the requests of local communities by putting their needs at the center of our conservation efforts. Mingma Norbu Sherpa, director of our Asia program and a native of Nepal, and his colleagues work across the region, including in the Terai Arc grasslands where Nepal meets India. Here, some 3,000 households have benefited from our sustainable livelihood programs and 30 local groups now conserve their own community forests. Our micro-hydroelectricity project has reduced the use of kerosene and fuelwood, and the installation of bio-gas plants will save 49,600 tons of fuelwood annually by producing methane for cooking and lighting. WWF’s work led this year to some 74,000 acres of new buffer zone around Parsa Wildlife Reserve, which together with adjoining Royal Chitwan supports over 100 breeding tigers and more than 25 Asian elephants. In India’s North Bank, WWF’s conflict mitigation squads reduced deaths of elephants and humans. We train domesticated elephants and their riders to drive wild elephants out of crop fields, away from people, and into suitable habitat. While poaching and natural deaths reduced the greater one-horned rhino’s populations in Royal Chitwan, we have reason to remain optimistic: We tracked the second birth among four rhinos that were moved to Nepal’s Royal Shuklaphanta Wildlife Reserve in 2002, and sighted rhinos in the newly restored Khata forest corridor between Nepal and India. Pristine and Protected: WWF is developing one of the most ambitious conservation solutions ever — the Bhutan Biological Conservation Complex — in cooperation with the Royal Government. Covering nearly 35 percent of the country, this interconnected network of protected areas will ensure safe passage and genetic dispersal for rhinos, tigers, and leopards. In one of WWF’s priority sites, the Phobjikha Valley, WWF’s work with local partners and communities resulted in a 25 percent increase in the number of black-necked cranes who migrate there from the Tibetan plateau each winter. Here, three of our Bhutanese partners are seen monitoring a population of these highly endangered birds. SNOW LEOPARD SOLUTIONS: WWF is mapping habitats and conducting scientific analyses for a new collaborative action plan to protect the highly endangered snow leopard across its entire habitat. At the same time, projects in Bhutan, Nepal, Tibet, and Mongolia reduce wildlife trade in pelts and bone. And an ambitious program in Bhutan compensates people for a portion of the value of livestock lost to snow leopards, Himalayan black bears, and tigers. WWF and partners created an innovative enterprise- based program in Mongolia’s Altai Mountains to move herders out of the fur, pelt, and bone trade and into the business of making clothing from the wool of their goats and sheep. This move produces more income for the herders and encourages smaller herds, which lessens the environmental damage done by grazing.</t>
  </si>
  <si>
    <t>president's message</t>
  </si>
  <si>
    <t>Only a month after coming to World Wildlife Fund, I was in the Central African Republic, exploring firsthand a place that’s at the heart of our Congo Basin conservation efforts. Returning to camp at dusk, I rounded a bend and came face to face with a great bull elephant. His response to my appearance was hardly appreciative. He raised his ears, lowered his head and charged at full speed. He missed by only a few feet. Once I regained my breath, I counted my blessings and privately celebrated the fact that this spectacular place remained intact. And at that moment, I realized that I had found my ideal job. This conviction was reinforced more recently when, half a world away, WWF’s Asian elephant program coordinator Christy Williams put the first satellite collars on a newly discovered subspecies, the pygmy elephant, in Borneo. The future of this subspecies depends on our knowledge of its home range, its behavior, its daily movements — just the kinds of things that satellite data can tell us. It also depends on how we address the various threats facing pygmy elephants — none more pressing than the millions of acres of palm oil plantations that are displacing large swaths of primary forest across Malaysia and Indonesia. That is why WWF not only works with communities in Borneo, but also with the world’s largest palm oil purchasers in China, the United States, and Europe. This comprehensive approach is the foundation of our updated strategy. We are committed to achieving measurable progress toward conserving the world’s great ecoregions, but also to making global markets, policies, and institutions more sustainable for nature and people alike. We aspire to leave a legacy of places like Borneo where people’s livelihoods are sustained and nature endures. And by improving the trajectory of key sectors like agriculture, infrastructure lending, and forest products, we aim to improve the sustainability of many more of the most important places in the world. The world community desperately needs intact ecosystems. In coastal areas, mangroves and coral reefs help protect communities against natural disasters. Forested ecosystems play central roles in sustain- ing watersheds and safe drinking water for people. In the developing world especially, healthy ecosystems provide indispensable services whose value, in the long run, far exceeds the short-term profits accruing to a few through unsustainable resource exploitation. The elephant that took exception to my presence in the Congo didn’t know it, but its own presence there owed much to WWF’s efforts to conserve its habitat and to ensure the viability of its ecosystem. And this intact ecosystem will do much to support human communities in one of the most challenging parts of Africa. We have made a difference in Borneo and the Congo through a combination of local and global efforts, activating the talents of WWF’s global network and those of our many partners. And as you can see from the pages that follow, we’ve made a similar impact in places all around the world.</t>
  </si>
  <si>
    <t>WWF: recognizing gifts to the earth</t>
  </si>
  <si>
    <t>A decade ago, WWF launched Gifts to the Earth to encourage governments, companies, organizations, and individuals to make significant conservation commitments that will result in permanent preservation of wildlife and wildlands across the globe. Little did we realize the great extent of readiness within the international community to take up the challenge. Nor did we anticipate the magnitude of the conservation achievements this simple idea would inspire. Among the 100 Gifts to the Earth celebrated since 1996 are major conservation commitments by more than 110 governments. Many environmentally responsible corporations now promote sustainable management of forests and fisheries. And just under 400 million acres — along with the species they harbor and the people who live there — have benefited from this program. Together, these undertakings represent unprecedented progress in saving a living planet. In the past year, WWF has recognized the following remarkable Gifts to the Earth. CENTRAL AFRICA Extraordinary cooperation among the nations of Central Africa has led to the establishment of more than 11 million acres of new and upgraded protected areas and unprecedented agreements on large-scale protected areas that cross national borders, all aimed at protecting the Congo Basin, the world’s second largest tropical rain forest. CHINA The Heilongjiang provincial government has established 24 new protected areas totaling 4.6 million acres and has committed to another 2.5 million acres by 2010, with the aim of creating a viable, well-managed protected area network for tigers, leopards, bears, and birds. INDONESIA The government of Indonesia established nine new national parks and expanded an existing one, adding 3.3 million acres of protected area benefiting a huge range of plants and animals including endangered tigers, rhinos, elephants, and orangutans. MADAGASCAR The government of Madagascar, in cooperation with local landowners, communities, and nongovernmental organizations, has designated 2.5 million acres of freshwater ecosystems as Wetlands of International Importance, boosting protection for the island’s unique biodiversity. PERU In the Amazon, the government of Peru has conserved biodiversity while recognizing the rights of indigenous peoples by creating the Alto Purús complex, which combines national park land with communal and indigenous reserves. RUSSIA The governor of Krasnoyarsk region — home to snow leopards and other endangered species — has committed to establishing 7.4 million acres of protected areas by 2007, which will double the area under protection, and to improving the management of existing protected areas. SOUTH AFRICA The government of South Africa has committed to conserving 20 percent of its coastline, and declared four major marine protected areas along the eastern and southwestern coastlines, greatly increasing the amount of marine habitat under formal protection.</t>
  </si>
  <si>
    <t>WWF: the power of global connection</t>
  </si>
  <si>
    <t>NATURE KNOWS NO POLITICAL BORDERS. The Amazon forest cover spreads from Brazil into eight other countries. Tigers in the grasslands of Nepal cross into India without hesitation. Whales freely migrate where the cold waters of the Arctic Ocean move into the Bering Sea. Bald eagles soar through the skies over North America, crossing at will both state lines and national boundaries. Global climate change extends beyond the places that produce greenhouse gases, melting away the polar bear’s icy Arctic habitat and bleaching coral reefs in the South Pacific. Overfishing to stock the shelves of grocery stores in North America devastates fish stocks along the eastern coast of Africa, using up the natural resources on which local diets and livelihoods depend. Soy consumption in China creates demand that encourages conversion of Amazon forest to soy plantations. The mission of WWF is the conservation of nature — across the globe. That is why we work in more than 100 countries. From this extraordinary vantage point, we see the critical interrelationships — a logging ban that provides opportunities for conservation in China drives increased logging in nearby Indonesia — and we respond. We see how our experience in one area can translate to others — and we reach across the globe to save wildlife and wildlands and to respect the rights and needs of local communities in many different cultures. On the ground, we act like a local organization, collaborating directly with the community and building partnerships with local-level governments and business. But our local work is backed by the strength of WWF’s global staff of over 3,800 conservationists and the commitment of our 5 million supporters. WWF is the local staff who train antipoaching patrols in the Congo Basin’s Dzanga-Sangha reserve; we are the agents of change who bring together leaders of Central African nations to make groundbreaking conservation commitments; and we are the specialists who work with leading multinational corporations to make their practices less harmful to nature. Our global network ensures that your financial support is invested to achieve permanent, worldwide results. What does this mean to you? It means when you support WWF in the United States, your reach extends as far as our global network does. Your contributions combine with those from WWF donors worldwide. And you become a key part of an international network of people working together to save our living planet.</t>
  </si>
  <si>
    <t>WWF in the Bamboo Forests of Southwest China</t>
  </si>
  <si>
    <t>Riding a wild tide of economic and political change, China is now a major force in the global economy. It is also a well of conservation opportunity, with an astounding variety of ecosystems that hold one-eighth of all plant and animal species on Earth. In 1979, WWF became the first international conservation organization invited into China. Our 25-year partnership with China, which began with intensive research on wild panda ecology in Wolong, has laid the scientific foundation for the country’s panda conservation plan and the world’s leading center for giant panda research. WWF conducted two major surveys of pandas in the wild, in 1988 and 2002, working with the Chinese government. Panda counts are up from 1,100 to 1,600 and the number of protected reserves now totals more than 50. In addition, WWF is ensuring that implementation of the country’s 10-year ban on commercial logging throughout the panda’s habitat is both ecologically and socioeconomically sound. In 2004, WWF’s Karen Baragona and colleague Donald Lindburg of the Zoological Society of San Diego published Giant Pandas: Biology and Conservation. The first English-language compilation of major research on pandas since 1985, the book offers wide exposure to years of scientific progress made by Chinese scientists publishing only in their native language. From research and publishing to on-the-ground projects, WWF’s relationship with China stands strong, as we continue to join forces to protect pandas and curb biodiversity loss. WWF in the Bamboo Forests of Southwest China PEOPLE AND PANDAS: The Minshan Mountains, in China’s Sichuan and Gansu provinces, are home to about 40 percent of the giant panda population and close to a million people. The mountains provide watershed protection for the Yangtze River, regulating the flow of freshwater for as many as 400 million people downstream. Partnering with local communities, WWF is restoring forest corridors to link the Minshan panda reserves. We have also helped create a management and information network so that once-isolated reserve staff can share vital data, such as bamboo die-offs, across all 21 reserves. WWF trains the staff in more effective data collection — here, they use a GPS system to document recent panda activity. By 2007, WWF will have helped the government to establish three new reserves in Minshan, totaling 595,500 acres.Spaces for Species: WWF’s work in China will ensure a forest that is livable not only for p</t>
  </si>
  <si>
    <t>executive summary</t>
  </si>
  <si>
    <t>VISION We seek to save a planet, a world of life. Reconciling the needs of human beings and the needs of others that share the Earth, we seek to practice conservation that is humane in the broadest sense. We seek to instill in people everywhere a discriminating, yet unabashed, reverence for nature and to balance that reverence with a profound belief in human possibilities. From the smallest community to the largest multinational organization, we seek to inspire others who can advance the cause of conservation. We seek to be the voice for those creatures who have no voice. We speak for their future. We seek to apply the wealth of our talents, knowledge, and passion to making the world wealthier in life, in spirit, and in living wonder of nature. GOAL By 2015, WWF-US and its partners will measurably conserve fifteen of the world’s most important ecoregions for the benefit of both the species and people they support, and in the course of so doing, transform markets, policies, and institutions to reduce threats to these places and to the diversity of life on Earth.</t>
  </si>
  <si>
    <t>marine conservation</t>
  </si>
  <si>
    <t>2004 WWF annual report</t>
  </si>
  <si>
    <t>oceans worldwide are in grave danger; restoring them is critical to life on earth. in response, wwf works with industry, governments, and local communities to promote sustainable fishing practices, reduce deadly marine by- catch, protect vital coral ecosystems, and establish protected areas. through ecoregional conservation and policy-changing efforts, we’re pursuing a second chance for our oceans and the communities they support. MARINE CONSERVATION ● In places like the Sulawesi Sea, wwf engages local people in addressing the threats to vast but interconnected marine ecosystems— coral reefs, coast- lines, open waters, islands—while also protecting their traditional livelihoods. Just decades ago, marine protected areas were only a promising idea — a way to safeguard depleted fish populations, prevent further habitat damage, and help oceans recover from human and natural disturbances. Today, they’re one key element in large-scale conservation efforts. wwf is working to establish marine protected areas around the world as safe harbors for biodiversity that also enhance the livelihoods of people living around them. And we’re studying one promising result: rebounding fish stocks in the designated closed areas. In the Sulu-Sulawesi seas, thanks to wwf collaboration with local partners, Malaysia, Indonesia, and the Philippines have signed a trinational agreement to protect the ecoregion. In the process, Malaysia has declared a 3,900-square-mile marine park in the waters o∑ North Borneo, and the Philippines has pledged to expand its Tubbataha Reef National Marine Park. In these places, the marine web of life can begin to heal. Only two years after wwf financial and technical support helped Mozambique’s government create Quirimbas National Park, the people of Cabo Delgado, the nation’s northernmost province, are realizing the benefits of that marine protected area as an integrated part of coastal conservation planning. Establishment of Quirimbas — a 2,900-square-mile area of terrestrial wilderness, islands, coral reefs, and open sea — has since generated $4.5 million in new investments for park management. People who once saw their azure waters plundered by outsiders and their traditional livelihoods eroded are now getting a shot at new revenue through ecotourism and revived fisheries. wwf’s winning formula — involving local people in conservation efforts that benefit both people and resources — has inspired local demands for new national parks in the Mozambican archipelagos of Primeiras and Segundas, and in Tanzania. This progress paves the way for part of wwf’s marine vision: a net-work of protected areas stretching along the spectacular eastern African coast. PARKS AND PEOPLE It lacks front claws and has a shell bristling with sharp ridges, but the spiny lobster has an even more unusual distinguishing feature: It lives in a fishery certified by the Marine Stewardship Council (msc). Originally created by wwf and Unilever, the msc is an independent nonprofit organization that has developed a global stamp of approval for responsibly managed fisheries. In April 2004, the Baja California spiny lobster fishery became the latest in a growing number of msc-certified fisheries that manifest wwf’s vision for protecting marine ecosystems. Wild Alaska salmon, United Kingdom herring, and South Georgia toothfish are among the 200 products now bearing the msc “eco-label,” telling consumers that their purchase supports a sustainably managed natural resource. More and more restaurants and supermarkets worldwide are carrying these products. Certification is a crucial element in wwf’s plan to counteract the downward trend of the Earth’s fisheries. Currently, at least 60 percent of the world’s most important fisheries are either overfished or fished to the limit, according to United Nations estimates, and world- wide demand for fish is projected to jump 40 percent in the next few years. “msc certification allows consumers to vote with their wallets to create market incentives for healthy fisheries and, ultimately, healthier oceans,” says Scott Burns, director of wwf’s Marine Conservation Program. “And the growing market for certified products re- wards fisheries that do the right thing.” Baja California’s spiny lobster catch now carries an eco- label attesting to its origins in a fishery certified as sustainably managed. Certification creates financial incentives and consumer support for marine conservation. They’ve weathered trappers, fortune hunters, and soldiers. Through it all, the Yup’ik Eskimos on the wind-swept southeastern shore of the Bering Sea have continued the same subsistence-based lifestyle practiced by their ancestors. But today they may face the deadliest invader yet: a wave of toxic pollution left behind by the military bases that lined both sides of the Bering Sea during the Cold War. “We stopped fishing for tomcod near the base because they have so many tumors,” says Agatha Napoleon of Hooper Bay. “The clam shells are so brittle they break in your hand.” With no solid evidence to prove that these troubling developments were contaminant-related, the Yup’ik enlisted the help of wwf. We responded by engaging the communities themselves in the research process. Now specially trained native fishermen and hunters work side by side with wwf scientist Dr. Mike Smolen to gather soil, water, and tissue specimens for laboratory analysis under a study funded by the U.S. Air Force. “We’re helping them to do it,” says Smolen, “but this is their study. The communities for the first time are participating directly in the search for their own answers.” And in so doing, they’re protecting Alaska’s Yukon-Kuskokwin Delta, home to the largest number of breeding water-fowl and shorebirds in North America. This project is just one example of wwf’s work with native communities in the bio- logically rich Bering Sea ecoregion. People and animals both are part of the wildlife-human continuum that has existed here for centuries and that, with wwf’s help, can flourish for generations to come. PROTECTING A WAY OF LIFE ● Inset opposite: Respect for local cultures enables wwf to help communities take conservation actions that protect their natural resources. ● Above: wwf’s comprehensive marine strategy encompasses innovative technology, sustainable fishing practices, protected area networks, enforcement, community involvement, and the saving of endangered marine species. Every year nearly 27 million tons of marine life is unintentionally caught and discarded by fishing fleets. “Bycatch” is now a leading threat to the survival of marine mammals and sea turtles worldwide — Pacific leatherback populations have declined by 90 percent in two decades, raising fears of looming extinction. But wwf is fighting back with far-reaching anti-bycatch initiatives, including innovative e∑orts to make the fishing industry part of the solution. Recent U.S. National Oceanic and Atmospheric Administration research with Atlantic long-line fleets revealed that conversion from traditional to circular hooks can reduce bycatch fatalities among endangered loggerhead and leatherback turtles by 60 to 90 percent. In 2004, wwf provided training and gear to bring that conversion to the Pacific, where it’s needed most. With hands-on help from wwf and our partners, Ecuadorian fishermen are embracing the turtle- saving gear. And we’re expanding the e∑ort to Mexico and Peru, and across the Pacific, in an urgent quest to save some of Earth’s oldest creatures. Cetaceans, seabirds, and other bycatch victims may also benefit from the recent launch of our “Smart Gear” competition. It unites fishermen, industry representatives, and scientists to o∑er a cash prize for the most feasible, cost-effective gear innovation that allows productive fishing while reducing bycatch. For fishing communities, the competition promises new opportunities to reduce their toll on the seas and safeguard their traditional way of life. In Mozambique, important changes to reduce bycatch are already progressing. At wwf’s urging, turtle excluder devices will become mandatory on all motorized trawling vessels in 2005. The move could prevent an estimated 5,000 sea turtle deaths annually. BATTLING bycatch.</t>
  </si>
  <si>
    <t>year in review</t>
  </si>
  <si>
    <t>Five U.S. power companies take wwf’s PowerSwitch! challenge, publicly stating support for a mandatory cap on carbon dioxide and agreeing to invest in clean energy. Efforts by wwf and partners culminate in the Indonesian government’s commitment to create Tesso Nilo National Park on Sumatra, a commitment met just five months later. The Indonesian government pledges to create a crucial protected area on Papua, safeguarding the most important nesting site in the Pacific for the critically endangered leatherback marine turtle. wwf establishes the Mesoamerican Reef Trust Fund, the first conservation trust fund to be implemented on an ecoregional scale, bringing forth an unprecedented cooperative effort across four countries. march 2004 Sighting of an Amur tiger hundreds of miles from its known range in the Russian Far East, a key area for wwf’s tiger strategy, suggests the species’ range could be broadening. wwf supports government action to reopen the Hawaiian long-line sword-fish fishery, contingent on the use of new hooks proven to dramatically reduce bycatch of endangered sea turtles. april 2004 Negotiations by wwf and partners culminate in funding to protect nearly 11 million acres of tropical forest in Colombia through a $10 million debt-for-nature swap and $15 million from the Global Environment Facility. A federation of fishing cooperatives in Baja California becomes the first community fishery in a developing country to secure Marine Stewardship Council certification, for its spiny lobster harvest. wwf’s training seminar helps Russian fishermen reduce seabird bycatch in the western Bering Sea. wwf and the Nepalese government translocate 10 Asian one-horned rhinos to Royal Bardia National Park, bringing the population there to around 100. may 2004 The Stockholm Convention on Persistent Organic Pollutants becomes international law, launching a global campaign to eliminate an initial set of 12 highly hazardous chemicals. wwf support helped achieve this victory, even though the United States has not ratified the treaty. wwf and partners launch the International Smart Gear Competition encouraging the design of innovative fishing gear to reduce accidental deaths of marine mammals, birds, and sea turtles. wwf’s landmark Russell E. Train Education for Nature Program celebrates its 10th anniversary, having prepared hundreds of conservation leaders for service in Africa, Asia, and Latin America. The Global Environment Facility advances a key element in wwf’s Congo Basin conservation strategy, committing nearly $11 million to pro- tect a major trinational landscape the size of the state of Michigan. june 2004 The Amazon Region Protected Areas Trust Fund is launched as wwf offcials present Brazil’s environment minister with seed funding, to be matched by the Global Environment Facility. wwf and the Chinese government release the most comprehensive study ever done of pandas in the wild, showing nearly 50 percent more pandas than previously thought. wwf completes a pivotal, systematic survey of mammals, reptiles, and birds in the monsoon forests of Papua New Guinea and Indonesia, leading toward the development of our bio- diversity vision for the TransFly Ecoregion, a sparsely settled area around the Fly River. wwf relocates two male gharials— among the world’s rarest crocodiles— from Chitwan National Park in Nepal to Phuntsoling in Bhutan, reintroducing a highly endangered species to its natural habitat. A new census shows that wwf support for African rhinos pays o∑ with black rhino numbers at 3,600, a re-markable increase from the 2,400 individuals left in the 1990s, and white rhinos at 11,000, up from fewer than 100 a century ago. Congress unanimously approves legislation authorizing up to $5 million a year for marine turtle conservation, leading to the president’s July signing into law of the Marine Turtle Conservation Act. Australia’s Great Barrier Reef Marine Park becomes the world’s largest marine protected area, thanks in part to four years of dedicated conservation and advocacy efforts by wwf and partners. july 2003 Indonesia, Malaysia, and the Philip- pines endorse wwf’s conservation plan for the Sulu-Sulawesi marine ecoregion, covering more than 385,000 square miles in an area considered the center of biodiversity in the Western Pacific. wwf efforts help secure another decade of protection for the Oculina Banks coral ecosystem in South Florida. Information from wwf and traffic plays a key role in apprehending smugglers of rare turtles, tortoises, and lizards. august 2003 wwf’s Web expedition brings new public awareness to the Forests of New Guinea, the world’s third largest expanse of rain forest. September 2003 wwf makes news with a report revealing the relatively small investment needed to improve the health of the Earth’s oceans while maintaining sustainable fishing. In the Sulu Sea, wwf launches un- precedented on-board monitoring of cetacean bycatch on the fishing vessels of two major Philippine commercial fleets. An intensive three-year effort by wwf culminates in the creation of the 1.7 million-acre Chandless State Park in the Brazilian Amazon. Research shows the success of last year’s hard-won shifting of major Bay of Fundy shipping lanes away from whale feeding grounds: Only 1 per-cent of this summer’s North Atlantic right whale sightings occurred in the new lane location. october 2003 traffic, wwf, and the U.S. Fish and Wildlife Service jointly launch the Caribbean Buyer Beware public information campaign, alerting tourists to the legal and ecological dangers of purchasing wildlife souvenirs. The Costa Rican government acts to limit shark finning and overfishing in Costa Rican waters, rewarding years of wwf efforts. Thanks in large part to an effective coalition led by wwf, the U.S. House acts to increase appropriations for multinational species conservation by nearly $2 million over last year, with the Senate following suit later in the year. from our foundation in science, wwf takes on local and global challenges facing earth’s most important species and habitats. we persevere, staying with the science, the solutions, and the stakeholders, until success is achieved. this year was no exception as we took major steps forward in our commitment to save a planet that can sustain people and wildlife, in harmony and for generations to come. november 2003 The auction of a 147,500-acre forest tract in the Valdivian Temperate Rain Forest Ecoregion opens the way for wwf to work with The Nature Conservancy and local partners to restore 13,000 acres to native forest. The golden lion tamarin improves from “critically endangered” to “endangered” on the iucn Red List of Threatened Species, a strong measure of success for wwf’s 30-year commitment to this Brazilian primate. december 2003 wwf celebrates the discovery of tigers and elephants in a restored for- est corridor between Nepal’s Royal Bardia National Park and India’s Katarniaghat Wildlife Sanctuary — solid evidence of progress toward our conservation vision for the endangered Terai Arc landscape. The 2003 year-end assessment of the Amazon Region Protected Areas program shows success with the increase in acres under new protection coming in ahead of schedule. january 2004 wwf launches the DetoX campaign with the release of a report detailing the range of exposures and effects from commonly used chemicals. In a major step toward restoration of the Northern Great Plains, the American Prairie Foundation — with funding and assistance from wwf— purchases the first of many private ranches that will create a mosaic of land managed for conservation. The wwf-funded census of critically endangered mountain gorillas in the Virunga montane forests shows a remarkable 17 percent increase in the population — to around 700 animals — over the past decade.</t>
  </si>
  <si>
    <t>new science new knowledge</t>
  </si>
  <si>
    <t>Finding a Sustainable Balance. In what has been called the “first truly global portrait of agricultural production patterns and environmental impacts,” Jason Clay, vice president of wwf’s Center for Conservation Innovation, focuses the attention of the conservation community on farming practices. World Agriculture and the Environment: A Commodity-by-Commodity Guide to Impacts and Practices identifies areas where agriculture can be made more sustainable globally while at the same time reducing pressure on natural habitats and increasing bio-diversity and ecosystem services in farmed areas. Other wwf studies on the use and protection of natural resources are Running Pure: The Importance of Forest Protected Areas to Drinking Water; Healthy Fisheries, Sustainable Trade: Crafting New Rules on Fishing Subsidies in the World Trade Organization; Money Talks: Economic Aspects of Marine Turtle Use and Conservation; The Fishery Effects of Marine Reserves and Fishery Closures; and Responsible Purchasing of Forest Products. Ecoregion Conservation. wwf’s Global 200 continues to provide a conservation guide to the world’s most important terrestrial, marine, and freshwater ecoregions. Our biodiversity vision for each key ecoregion lays out the rationale, goals, and major requirements for conservation success. This year, three new wwf publications provide specific direction for undertaking ecoregion-based conservation. From the Vision to the Ground: A Guide to Implementing Ecoregion Conservation in Priority Areas focuses on landscapes within ecoregions — a scale at which more precise data and knowledge can be used to refine biological and socioeconomic analyses. Ecoregion Action Programmes: A Guide for Practitioners shows how to develop and put into action a five-year plan with targets, milestones, and monitoring systems. And for the largest and most complex programs, there is Managing Large Conservation Programs: An Easy-to-Use Field Guide to Successful Programs. Wildlife Trade. At the 2002 meeting of the Convention on International Trade in Endangered Species (cites), in Santiago, Chile, signatories to the convention voted to protect all seahorse species from uncontrolled trade at levels that would jeopardize their survival. To make effective implementation of this trade policy a real- ity, traffic North America, a joint program of wwf and iucn, and Project Seahorse joined forces to publish A Guide to the Identification of Seahorses. The guide contains technically accurate information and illustrations to help both specialists and non-specialists distinguish among 33 species of seahorses, both live and dead, as both are still involved in international trade. Other recent traffic publications include More Ivory than Elephants: Domestic Ivory Markets in Three West African Countries, Fading Footprints: The Killing and Trade of Snow Leopards, A Tale of Two Cities: A Comparative Study of Traditional Chinese Medicine Markets in San Fran- cisco and New York City, and Collection, Trade, and Regulation of Reptiles and Amphibians of the Chihuahuan Desert Ecoregion. Science in Service of Conservation. Even as wwf works to address the causes of climate change, we are promoting the best available science to protect natural resources from the complex changes already under way. wwf compiled Buying Time: A User’s Manual for Building Resistance and Resilience to Climate Change in Natural Systems to help natural resource managers build climate change strategies into their plans. Also of global concern is the impact of toxic chemicals. Causes for Concern: Chemicals and Wildlife examines scientific findings on exposure and effects on wildlife, as well as human health impacts. This review of recent science illustrates the ongoing threat some chemicals pose to wildlife and people, and the need for improved regulation of chemicals. Financing for the Long Term. Managing and protecting the planet’s natural resources requires substantial financial resources, with estimated annual investments running into the billions of dollars. wwf research plays a key role helping conservationists secure needed funds. Financing Marine Conservation: A Menu of Options describes more than 30 financing mechanisms and includes practical examples of both revenue-raising and economic incentive tools. The marine guide is the second in a series designed to help resource managers, conservation and sustainable development professionals, community organizations, government agencies, and others make conservation work over the long term. Out this fall is a guide on financing species conservation. NEW SCIENCE, NEW KNOWLEDGE 30 ● wwf works to mitigate the impacts of climate change—such as vanishing sea ice— while advocating for reductions to the underlying causes. ● Left: Better management practices can help make agriculture a sustainable enterprise, reducing environmental impacts such as habitat conversion, soil degradation, and pesticide use. ● The intricate biology of the sea-horse makes correct identification among many individual species particularly difficult, a challenge made manageable with the detailed procedure and illustrations in A Guide to the Identification of Seahorses. planet. the past year included many notable studies and publications to advance those efforts. wwf’s</t>
  </si>
  <si>
    <t>balancing policy and place</t>
  </si>
  <si>
    <t>BALANCING PLACE AND POLICY Each year, the gorillas and chimpanzees of west and central Africa lose more of their forest homes to ill-planned road building and illegal timber cutting. Each year, almost 10,000 square miles of Brazilian Amazon forest dis- appear. Before another year has passed, much of Indonesia’s tropical lowland forests could be gone. The evidence is clear: Deforestation is a global problem and demands a global response. That’s why wwf has formed a broad coalition with corporations and government agencies like the U.S. Agency for International Development to save forests in key biological areas and transform the world’s timber markets. Some of the fruit of that labor recently arrived in Norfolk, Virginia: a special shipment of Indonesian plywood from tropical wood legally harvested using reduced-impact logging methods. In Africa, timber companies are now drawing on wwf’s help to tread more softly in the forests that house half of the continent’s remaining elephants. In Guyana, wwf is helping a manufacturer steer clear of high-biodiversity areas and make products that can be certified as environmentally friendly. These advances all reflect wwf’s modus operandi. We work with companies to improve for- est management and eliminate illegally logged and traded products. At the same time, we encourage buyers to spend their money on responsibly produced products. This chain of mutually reinforcing market actions could go a long way toward saving forests and the countless species they harbor. It could also open up new economic horizons for the millions of poor people who depend on forests for their livelihoods. Ever since scientists first discovered that toxic contamination in mother birds was causing them to produce eggs with unviable shells, conservationists have known that toxic chemicals pose a vast threat to wildlife and natural systems. In response, wwf has committed considerable policy expertise to reducing that threat. We have been the leading nongovernmental voice in the Stockholm Convention negotiations, and in 2004 that treaty became international law, banning or restricting 12 highly hazardous chemicals. While the U.S. government has yet to become a party to the Stockholm Convention, wwf is working at home to reform outdated federal laws and promote local measures that ban the use of pesticides in schools and phase out dangerous flame retardants. With tens of thousands of chemicals already in commercial use, and at least a thousand more entering the market each year, wwf remains the global leader in assessing their impact on wildlife and humans. A recent wwf report, for instance, found that substances widely used in clothing, packaging, computer equipment, and toys are contaminating everything from ringed seals in the Canadian Arctic to dolphins in India’s Ganges River and may also be causing birth defects, low sperm counts, and testicular cancer in humans. The problem’s magnitude has forced wwf to bridge traditionally separate disciplines. “Increasingly,” says Clif Curtis, director of wwf’s Global Toxics Program, “we need scientists who can understand and advocate for policy, and policy advocates who can understand the science. That kind of collaboration helps us raise public understanding and, in the end, makes us that much more effective.” If you’re looking for one of the major culprits in global warming, look no farther than your local power plant’s reliance on dirty fossil fuels to create energy. The power sector is responsible for 37 percent of all man-made emissions of carbon dioxide — the main heat-trapping gas associated with climate change. And climate change, in turn, is associated with adverse effects on nature — from the bleaching of marine corals to the melting of the sea ice on which polar bears depend. That’s why wwf is actively engaging electric power companies through our PowerSwitch! initiative, encouraging them to switch to cleaner energy. In less than a year from the initiative’s start, five pioneering companies have answered wwf’s challenge. Austin Energy in Texas, Burlington Electric Department in Vermont, FPL Group, Inc. in Florida, Sacramento Municipal Utility District in California, and Waverly Light and Power in Iowa — all have confirmed their commitment to clean energy and become the first U.S. power companies to support a mandatory cap on CO2 emissions. These companies have pledged to wwf that they will work to boost their energy efficiency by 15 percent, and generate up to 20 percent of the power they sell from renewable energy sources over the next decade and a half. The in- novation and cooperation exemplified by these commitments shows that other American electric companies also can commit to measures that will help stem the ravages of global warming on the natural world.</t>
  </si>
  <si>
    <t>tesso nilo</t>
  </si>
  <si>
    <t>The challenges faced in saving a place are not necessarily proportional to the vastness of the landscape. Take Tesso Nilo, the last significant piece of lowland forest in Sumatra: Just a speck in the larger landscape of Indonesia, Tesso Nilo harbors the critically endangered Sumatran elephant and tiger, and boasts an extraordinary diversity of plant life. Unfortunately, timber companies have been clear-cutting the area at such a rapid rate that, without urgent action, Tesso Nilo could be gone in less than a decade. Recognizing the huge importance of this small region, wwf has spent the last three years advocating for its protection. This year we scored a significant victory when the Indonesian government announced the creation of the 150- square-mile Tesso Nilo National Park. This was made possible by wwf’s careful negotiations to get an Indonesian company to retire a logging concession to make way for the park — and we are negotiating with other companies to retire more concessions and increase the park’s acreage. "Indonesia’s announcement ensures that at least some of Sumatra’s unmatched biodiversity will be preserved," says Tom Dillon, director of wwf’s Species Conservation Program. "We still have a long way to go before this park and a number of others in the 9,000-square-mile Tesso Nilo landscape are indeed functioning protected areas. Illegal logging and land conversion for large-scale agriculture re-main the biggest threats." To mitigate these threats, wwf’s Forest Crimes Unit in Tesso Nilo documents and exposes illegal logging, and that crime is decreasing as a result. Another innovative program engages local communities in reducing conflicts between humans and wild elephants by enlisting the aid of none other than domesticated elephants. Ridden by specially trained experts, these elephant “squads” drive wild elephants away from foraging on crops, and back to forest areas that can support them. TESSO NILO BIG PLANS FOR A SMALL PLACE ● Altering devastating logging practices—before time runs out for Tesso Nilo’s fragile forests—is a priority for the wwf network and diverse conservation allies. ● Opposite: The critically endangered Sumatran elephant is among the many species to benefit from wwf efforts to halt rampant deforestation and reduce human- wildlife conflict in the Tesso Nilo region. ● Visit www.world wildlife.org/extra/ to view an online video extra on wwf’s work in Tesso Nilo. It is not easy to convince huge logging companies — like the giant Asia Pulp and Paper (app) —to change practices that threaten Tesso Nilo and other Sumatran forests. But by focusing on solutions and dialogue with key company allies, our unique global network is making real progress. The delicate dance involves local wwf outreach to far-flung timber company customers. wwf identifies problems, offers field- based evidence and constructive input, and then seeks help in securing solutions. The result: Some of app’s biggest customers now factor conservation concerns into business calculations. wwf-japan convinced top Japanese paper companies to signal app that improved environmental performance would help them retain lucrative business. wwf-us engaged with leading office supply firms Staples and Office Depot. Both demanded that app adopt important reforms; Office Depot later suspended its app dealings pending significant action. In Europe, wwf offices engaged other Asia Pulp and Paper customers. They also reached key financial leaders, securing legally binding environmental safeguards as part of agreements to restructure app’s debts. wwf first sought constructive engagement with app. Negotiations looked promising, only to collapse due to company purchases of illegally harvested wood. But wwf perseveres, seeking better protection for sensitive forests without derailing economic investment in Indonesia. Now, paper companies and export credit agencies are adopting new or strengthened environmental policies. Big logging companies are discovering that access to international markets means following new, forest-friendly rules. And at least one major Tesso Nilo timber concession- holder, april, is taking steps to eliminate the market for illegally harvested products that destroy forests and wildlife habitat. The job is far from done. But through constructive engagements, wwf’s global network is changing the future for this small ecological gem and many others worldwide. it once seemed the world had all but given up on tesso nilo, an incredibly rich tropical forest so heavily threatened by logging that it was considered beyond salvation. but by mobilizing our global network over the last four years, wwf has brought government and commercial influence to bear on the loggers and the markets they supply . . . and we have won a reprieve for tesso nilo and its wild inhabitants.</t>
  </si>
  <si>
    <t>connecting for conservation</t>
  </si>
  <si>
    <t>wwf’s newly redesigned Web site offers a more exciting look at our successes, ideas, and initiatives.It educates individuals and communities everywhere about the web of life and what can be done to protect it. With a fresh look this year, the site offers stories from the field, scientific information, and stunning wildlife photography. One visit to www.world- wildlife.org makes it clear why wwf is so uniquely qualified to achieve conservation results and inspire people to make a dfference. Our Web-based Conservation Action Network engages nearly 60,000 activist participants. In the past year alone, these activists sent hundreds of thousands of letters, speaking out on important issues worldwide. Among the many actions we have influenced was the International Maritime Organization’s designation of the spectacular Baltic Sea as a Particularly Sensitive Sea Area, a designation that carries important new protections. We also influenced the Ecuadorian government’s decision to back off an agreement with protesting local fishermen that could have spelled big problems for the Galápagos Islands’ fragile marine environment and the people who depend on it. We deliver conservation messages in print, on the air, and on the ground. When wwf reached out to journalists about the 30th anniversary of the Endangered Species Act, our facts about its success reached readers and influenced editorial opinions from coast to coast. Radio listeners learned about our work in the sensitive Bering Sea from a feature story on npr. A 30- minute cnn special, The Amazon: Profit and Loss, featured inter- views with wwf experts and highlighted our efforts to prevent illegal logging and tracking of endangered mahogany, while wwf’s work to save rhinos in Nepal was the subject of a full segment on cbs’s 60 Minutes II (see page 23). wwf’s inspiring public service call to be a conservation “force for nature” reached tens of millions of Americans through donated placements in magazines and broadcasts nationwide. And now, air travelers are getting the message too. Free display of our Force for Nature ads is being provided at 40 airports nationwide. At Chicago’s O’Hare, the ads will appear in 7-by-20-foot backlit displays, reminding travelers that they can make a difference for our living planet. wwf rallies Hollywood for conservation. Actors Dustin Hoffman, Ben Stiller, Wendie Malick, Sharon Lawrence, and Amy Smart took part in wwf’s Hollywood Ocean Night. This joint effort with conservationists from the Shifting Baselines campaign raised entertainment industry awareness about the world’s troubled oceans and offered conservation solutions. This summer, movie-going families got a peek at the mystery of tigers in the wildlife fable Two Brothers. wwf joined with Universal Pictures to help viewers better understand how we can all help save tigers in the wild. And with technical assistance and content development from wwf, Nick News Adventures, a Nickelodeon television news special, took young explorers on an expedition into the Amazon. wwf educator Jeff England was the trip’s on-camera guide, inspiring his young audience to appreciate and protect a global treasure. wwf education programs work through schools and communities to inspire conservation engagement. The second year of our I Buy Different education campaign for tweens (ages 10–14) saw the publication of an educators’ guide, Smart Consumers, along with community activities in Seattle and Baltimore. Surveys show that tweens want to protect the environment, and I Buy Different — created by wwf and the Center for a New American Dream — empowers them to make a difference by buying with the environment in mind. Our Biodiversity 911 traveling exhibits wrapped up a three-year run, having reached more than 12 million people. Our fifth annual Biodiversity Education Leadership Institute — conducted in partnership with Disney's Animal Kingdom — brought top educators new tools to engage and inspire others to protect the web of life. We also completed the final curriculum guide in our Windows on the Wild biodiversity education series: Building Better Communities— a guide to exploring sustainability issues in communities. while wwf works for conservation in places ranging from local communities to the halls of power around the world, we also strive to educate and mobilize the public. our communications, education, and outreach work gets the attention of people of all ages as we seek to reach all those who would join us in the conservation of our living planet.</t>
  </si>
  <si>
    <t>northern great plains</t>
  </si>
  <si>
    <t>Decades of international experience have given wwf a unique perspective on the importance of protecting U.S. natural resources. That’s why we work throughout the country, using educational outreach and sound science to argue the political and economic value of saving habitat. That common-sense approach is proving valuable in combating ongoing congressional and administration efforts to dismantle the Endangered Species Act, which for 30 years has kept animals such as the bald eagle from extinction. To build public support, wwf has teamed with Environmental Defense to demonstrate that the embattled law still works. We have generated scores of newspaper articles and editorials, as well as nationally broadcast radio and television interviews. We’ve also proposed creating an independent blue-ribbon commission to find ways to make the act more effective, both for the wildlife it protects and the landowners it affects. wwf’s know-how has also brought the voice of reason to the Pacific Northwest’s volatile Klamath-Siskiyou region, where the U.S. Forest Service has moved to bring “salvage” loggers into 29,000 acres of forest burned by a huge fire in 2002. wwf is carefully marshalling evidence to show that the government plan will cost taxpayers millions of dollars, destroy ancient forests, and harm vulnerable fish and wildlife, while doing nothing to stop future fires. An Ashland, Oregon, newspaper praised wwf scientist Dominick DellaSala for having “the scientific credentials to make his case . . . without being condescending to those who aren’t as passionate or knowledgeable as he is.” That neatly sums up wwf’s philosophy for effecting conservation change within our own borders. ACROSS THE UNITED STATES ● Above: The resurgence of the bald eagle reflects the success of the Endangered Species Act, which wwf worked to protect this year. ● Left: wwf’s Global 200 creates the opportunity to return a world-class wildlife spectacle to America’s Northern Great Plains, so that bison and prairie dogs may thrive again someday. ● Inset opposite: The critically endangered black-footed ferret could see recovery with the return of biological balance to Great Plains grasslands. After years of planning, 2004 saw the first down payment by wwf and our partners on a return to America’s wild past. We’re working to restore a part of the Montana landscape that, two centuries ago, inspired William Clark’s fellow explorer Meriwether Lewis to speak of a “vast plain ... perfectly cloathed” in grass and overrun with “unnumerable herds of BuValow.” The buffalo were gone within a century, and today prairie dogs are at a fraction of their former numbers, grass-land birds are vanishing, and the black-footed ferret is the continent’s most endangered mammal. Despite these drastic changes, much of the Northern Great Plains remains intact, ready for restoration of its once-abundant wildlife. To this end, wwf helped create the American Prairie Foundation, a Montana land trust that is now our partner in the most ambitious restoration ever undertaken on temperate grasslands, which are the least-protected type of ecosystem in the world. Over the next 15 to 20 years, we will join with the foundation, state and federal land managers, local tribes, and other residents to create a prairie preserve capable of calling back a full complement of native species. That vision moved to- ward reality in January 2004, when the foundation—equipped with a catalytic wwf grant—purchased a ranch covering 48,000 acres of deeded land and leased public land. Already, fences are being torn down, stream corridors restored, and the groundwork laid for reintroducing prairie dogs and bison. Ultimately, hundreds of thousands of acres acquired from willing private sellers will combine with existing public lands to form a protected mosaic potentially larger than Connecticut. A globally significant grass-land habitat will be restored, local communities will be revitalized by tourism and recreation, and the wildlife spectacle that dazzled Meriwether Lewis will live again. global conservation begins at home—in the towering redwoods of the pacific northwest and in the once and future grasslands of the northern great plains, among other domestic global 200 ecoregions where wwf works. and while this work begins in the field, it extends to the policy arena, where this year we continued to advocate for measures that safeguard wildlife and wildlands.</t>
  </si>
  <si>
    <t>eastern HIMALAYAS</t>
  </si>
  <si>
    <t>It’s not yet a traffic jam, but the Khata wildlife corridor linking Nepal’s Royal Bardia National Park and India’s Katarniaghat Wildlife Sanctuary recently welcomed a new commuter: a Bengal tiger. Before wwf and our partners began restoring this two- mile stretch of habitat five years ago, it was too degraded to support the wide-ranging mammals that need to travel un-molested between protected areas. But recent sightings of both tigers and elephants prove that wwf’s efforts to link parks throughout the Terai Arc are yielding results—a fact that bodes well for our ambitious 50-year strategy to link 11 national parks in Nepal and India. Meeting the needs of local people is a hallmark of these e∑orts. wwf supports community forestry initiatives that provide seedlings so residents can replant degraded areas. And our negotiations with the Nepalese government guaranteed community land-use rights and res- idents’ ability to sustainably harvest firewood, fodder, and timber. Together, these innovations create a growing community stake in caring for the forests and for the restored corridors that offer safe passage to rebounding wildlife. Amid cascading waterfalls and still-pristine forests, wwf is helping neighboring Bhutan to establish its own system of national parks and corridors before restoration becomes necessary. Exciting progress came in 2004 when the government declared the new Sakten wildlife sanctuary. In adjacent gateway areas, well-received wwf Successful Communities initiatives help local and government partners to prepare residents to be effective stewards of the parks, corridors, and their valuable natural resources. The success of wwf plans will help Bhutan achieve its goal of preserving 60 percent of its intact forests, securing a future for snow leopards, golden langurs, and red pandas, and helping local communities live in harmony with their wild neighbors. corridors and cooperation are the keys to conservation in the eastern himalayas, where wwf is working to link protected areas. wildlife corridors allow species like tigers and elephants to move safely between parks. the resulting network of parks and corridors also supports more abundant species and reduces wildlife conflicts with human neighbors. EASTERN HIMALAYAS SAFE PASSAGE FOR TIGERS It was like something out of a movie: a biologist, a journalist, and a group of Nepali trackers, all mounted on elephants, traveling through 25-foot-high grass to find a mysterious one-horned creature. The cameras were indeed rolling, but they belonged to a 60 Minutes II television crew, which had come to witness a conservation success story: the ongoing efforts of wwf and our partners to shape a more promising future for the greater one-horned rhino. Just four decades ago this holdout from a prehistoric era hovered on the brink of extinction; now, we’ve set it on the road to recovery. The cameras followed experts from wwf and Nepal’s Parks Department as they captured a female rhino and fitted her with a radio collar — a device key to tracking rhinos’ movements and better understanding their ecology. Meanwhile, wwf Chief Scientist Dr. Eric Dinerstein outlined the translocation work that we have been spearheading since 1986, including the successful transfer of 10 rhinos from Royal Chitwan National Park to Royal Bardia National Park in 2003. Thanks to efforts like these, greater one-horned rhinos in Chitwan have rebounded from fewer than 100 in 1973 to more than 600 today, and a second population of around 100 now roams Bardia. Future translocations will build on the tiny population of 6 rhinos in Royal Shukla Phanta Wildlife Reserve. “I think there’s something karmic about being next to these animals that are large and wild and leave footprints larger than our own,” Dinerstein told cbs. “It teaches us a kind of humility.” LAND OF THE UNICORNS ● A tranquilizer dart launches the dangerous job of moving a rhino to an area where new populations can thrive. With wwf support and training, Nepal’s rhino scientists are recognized worldwide for their safe and successful rhino translocations. ● By restoring degraded stretches of forest between parks in Nepal and India, wwf and our partners are creating safe wildlife corridors that answer the needs of tigers and other wide-ranging animals in the Terai Arc.</t>
  </si>
  <si>
    <t>congo basin</t>
  </si>
  <si>
    <t>wwf’s efforts to sustain large-scale conservation in Africa’s Congo Basin received another major boost in May 2004 when the Global Environment Facility earmarked almost $11 million to protect a trinational rain forest landscape of 57,000 square miles in Cameroon, Gabon, and the Republic of the Congo. This was the latest in a chain of successes that began more than 15 years ago, when wwf biologist Richard Carroll joined forces with a group of game guards and Peace Corps volunteers in the Central African Republic to help local people protect their forests from logging, mining, poaching, and other threats. That pilot effort led to the creation of the Dzanga-Sangha Dense Forest Special Reserve and the Dzanga-Ndoki National Park and sparked a groundswell of conservation action. In 1999, wwf helped convene the historic Yaoundé Forest Summit, where six Central African nations pledged to create a protected-area network of 12 million acres—a commitment already surpassed by a million acres. The momentum has continued to build. At the 2002 Earth Summit, Gabon’s president announced the creation of a park system covering 11 percent of his country — a monumental vision that wwf is helping to turn into reality. wwf’s conservation strategy is the backbone of the Congo Basin Forest Partnership, launched in 2003 and funded by the U.S. Agency for International Development. And plans are under way for a second summit to celebrate Yaoundé’s achievements and set out a forest conservation agenda for the next five years. Throughout this dynamic period, we pursued our vision for the ecological and social health of this Global 200 priority area, remain- ing a constant in an often-troubled region. The reopening of our field once in Kinshasa this year officially restored wwf to the Democratic Republic of the Congo after a reduced presence during recent years of political conflict. Our efforts throughout the Congo Basin will protect not only a rare landscape, but the forest buffalos and elephants, bongos and bonobos that dwell there. THE CONGO BASIN A GROUNDSWELL OF CHANGE IN THE CONGO ● Right: As a catalyst for conservation in the Congo Basin, WWF has developed strategies and built partnerships that o∑er the best opportunity yet to save this mystical place. ● Inset: Ecoregional conservation seeks to conserve nature in all its complexity—from the enormous forest elephant to the delicate Berlinia blossom. Neither hunting, nor poaching, nor civil unrest has dislodged gorillas from their mountaintop homes in East Africa—in part because nothing has dislodged wwf from our commitment to saving these amazing creatures. Over the past 15 years, the International Gorilla Conservation Programme (igcp)—a consortium of wwf, the African Wildlife Foundation, and Flora and Fauna International—has channeled money into creating and training antipoaching patrols and equipping them with sophisticated monitoring systems. And in times of crisis, wwf has always been on the spot, helping to cover the costs of conservation staff salaries and field equipment during the region’s civil wars, and buffalo- ing gorilla populations from the refugees who fled Rwanda in 1994. Now, against all odds, these long-term efforts are paying oV. A recent igcp census found that gorillas in Rwanda, Uganda, and the Democratic Republic of the Congo currently number around 700 — an impressive 17 percent increase over 1989 levels. Those numbers are still dangerously low — poaching or disease could easily drive them down — and working in such a politically volatile region continues to present huge challenges. But the stability provided by the continuing presence of wwf and the igcp may be just the thing to keep Africa’s famed mountain gorillas from vanishing into the mists of extinction. no challenge is too great for the power of wwf’s partnerships ...not even in the vast congo basin. in this region scourged by conflict, wwf helps bring together six countries and more than 25 other organizations in an extraordinary cooperative effort, supported by the u.s. agency for international development, to save the biological treasures of the world’s second-largest tropical forest.</t>
  </si>
  <si>
    <t>the amazon</t>
  </si>
  <si>
    <t>How big is big enough? Just how large must forests be to maintain healthy populations of native species? These are the questions that wwf scientists seek to answer in the remote forests of the southwestern Amazon, an area virtually uninhabited by humans. By placing small radio collars on wide-ranging species such as macaws and white-lipped peccaries, wwf researchers are carefully tracking the animals — charting their feeding, nesting, and social behaviors and, most im- portant, determining how much land they need to survive. It’s a job that requires hard work and infinite patience: wwf staff and a team of local field assistants log many hours a day collaring animals and collecting and processing data. “It’s a lot of slogging through mud,” says wwf senior conservation specialist Suzanne Palminteri. “Rain and bugs and snakes. The unpleasant traits of a jungle, along with the amazing beauty.” Fortunately, the job of tracking the animals may become a little easier, thanks to lighter, farther-reaching transmitters and high-tech antennas that wwf is developing with the help of Cornell University. Meanwhile, another wwf research team has begun turning their attention to freshwater environments—tracking the catfish that migrate from the mouth of the Amazon in the Atlantic to the river’s headwaters in Peru. Species by species, habitat by habitat, wwf scientists are unlocking the secrets of this still-unexplored region and, in the process, shaping plans that will pay dividends for the Amazon and beyond. wwf’s goal of tripling the amount of rain forest under strict protection in the ecoregions of the amazon took a major step forward this year with our creation of the amazon region protected areas trust fund to support the protected areas in perpetuity. on the ground, our scientists are also doing cutting edge research to chart the rain forest’s incomparable richness. THE AMAZON THE SCIENCE OF SURVIVAL ● Through the science behind our Global 200 and the Amazon Region Pro- tected Areas program, wwf is priori- tizing the most crucial places in which to protect the vast richness of the Amazon. ● Inset: Rapid de- forestation threat- ens macaws and other inhabitants of the Amazon Basin. Transforming an idea into on-the-ground reality is one of conservation’s great challenges, and nowhere is the challenge greater than in the broad expanse of the Amazon basin. Here, lush forests generate a fifth of the world’s freshwater and sustain an extraordinary array of plant and animal life, including myriad species still unknown to science. Parts of the Amazon are vanishing faster than any other forests in the world. Between 2002 and 2003, road-building, cattle ranching, and large-scale agriculture claimed an area larger than Massachusetts in the Brazilian portion of the Amazon alone. In 1998, with wwf’s encouragement, the Brazilian government pledged to triple the amount of forest under permanent protection, setting aside at least 10 percent of the Amazon for conservation by 2013. Soon after, the government, supported by wwf, the World Bank, and the Global Environment Facility, formed the Amazon Region Protected Areas program, the largest, most ambitious effort ever made to safeguard tropical forests. The program’s ten-year plan calls for channeling more than $370 million into creating a system of some 80 reserves and parks. In just two years since its inception, the program has established more than 20,000 square miles of protected areas, including the 15,000-square-mile Tumucumaque National Park, the world’s largest tropical forest national park. Nevertheless, unabated deforestation makes the need for full implementation of this bold strategy more pressing than ever. In coming years, wwf will continue to provide funding, technical support, and program guidance as we work with the government of Brazil and other partners to bring this grand vision of a protected Amazon ever closer to fruition. A GRAND VISION FOR THE AMAZON ● A wwf team carefully places a radio collar on a macaw. On-the- ground research is fundamental to our success: it answers the real-world scientific questions that inform effective conservation strategies.</t>
  </si>
  <si>
    <t>ten years of education for nature</t>
  </si>
  <si>
    <t>“the greatest threat to our future is short-term thinking.” these words are from someone who knows that conservation is for the long haul: wwf chairman emeritus russell e. train. the education program that bears his name thinks ahead — and invests in our future — by training young conservationists the world over to pick up where we leave off. 32 In the forests of Cameroon, an ecotourism company is convincing gorilla and chimpanzee poachers to give up their guns and teaching them to become wildlife guides. In the Himalayan kingdom of Bhutan, a graduate student is designing conservation programs that benefit subsistence farmers. Along the shores of Belize, a local conservationist is monitoring the wild manatees that dwell in the blue-green waters. All of these success stories come courtesy of wwf’s Russell E. Train Education for Nature Program, which, in the last 10 years, has given more than $5 million to individuals and organizations throughout Asia, Africa, and Latin America. Among the program’s many beneficiaries, some 200 scientists and policy makers in the developing world have received advanced degrees. And 75 others have received formal training to advance their careers as park guards and rangers who can make direct contributions to safe- guarding wildlife and habitat. The program has had particular success in breaking down gender barriers: Around 45 percent of the grant recipients are women, some of whom are the first with doctorates in their home countries or the first to teach in institutions traditionally dominated by men. This year, when conservation legend Russell Train published his critically acclaimed book, Politics, Pollution, and Pandas: An Environmental Memoir, he donated the royalties to Education for Nature. Thus, as the program marked its 10th anniversary, its founder made yet another contribution to help wwf sow the seeds for tomorrow’s conservation leaders. TRAINING THE NEXT GENERATION ● One small corner of Madagascar holds the world’s entire remaining population of black lemurs. Threatened by habitat loss and poach- ing, the species needs protection. Train Fellow Sylviane Volampeno will study black lemur ecology on her way to becoming a primatologist in her native Madagascar, and the data she gathers will inform black lemur conservation. Volampeno is using her efngrant to pursue a master’s degree in primate conservation at Oxford Brookes University in the United Kingdom. ● Wildlife veterinarian Mauro Sanvicente (center) has devoted much of his career to that extraordinary aquatic mammal, the manatee. He worked with a group that rescues abandoned manatee calves in the Mexican Caribbean, and taught local communities about manatee conservation. Now, with the help of an efn grant, Sanvicente is earning a master’s degree in natural resource management and rural development at the Colegio de la Frontera Sur in Mexico. His thesis topic, not surprisingly, is the monitoring of manatee health in the Caribbean. ● A special connection links Nguyen Manh Cuong to his work as a botanist in Cuc Phuong National Park in Vietnam: He was born there. His work conducting field surveys and plant inventories helps build the body of knowledge that enables effective conservation in the park. For one project, he helps identify wild plants that can be used as food for endangered primates. With his Train Fellowship, Nguyen will pursue a master’s in conservation biology at the University of Missouri at St. Louis, focusing his research on conservation of the rare plants of Cuc Phuong.</t>
  </si>
  <si>
    <t>chairmans message</t>
  </si>
  <si>
    <t>Conservation is a race against time, but it is not one for sprinters. This race is for the long-distance runner with the vision and the stamina to stay the course — even when there are setbacks or when, in times like these, the way forward is shrouded by the shadow of conflict. I am gratified to report that, in spite of the challenges of working in some increasingly turbulent areas, wwf made real conservation progress over the past year, including gains in places where until recently there appeared little hope. In central Africa, the population of critically endangered mountain gorillas is slowly on the rise in spite of years of disease, poaching, and civil strife. And in China, a new study that wwf helped to conduct reveals higher panda populations, along with new insights on how to protect the species. wwf’s vision for the Amazon, where our scientists are doing cutting edge research, also took a major step toward becoming a reality with the creation of a trust fund to support one of the largest networks of protected areas in the world. This is a historic leap to a new scale of conservation, a sweeping and ambitious plan worthy of the vast Amazon. This year also saw real progress toward our long-term goal of 100 new marine protected areas with the declaration of a 2.5 million-acre marine park o∑ North Borneo and new commitments by Malaysia, Indonesia, and the Philippines to protect the transitional Sulu-Sulawesi Seas. And our work on bycatch helped to inform a milestone set of recommendations to Congress by the U.S. Commission on Ocean Policy. We haven’t won every battle. In Chile and Peru, rain forests remain threatened by pipelines that wwf and other groups opposed. And we’re battling to protect progress in the Galápagos, where industrial fishing interests seek to undermine the regulations protecting marine biodiversity that wwf fought hard to secure. The course of our race is usually uphill and rarely straight, but wwf meets the challenge with an unequalled mix of scientific and policy expertise, the combination of a global network and local presence, and a great road map — our Global 200. What’s more, we run the race with the help of our partners — in government, business, and the global conservation community — because we understand that only together can we go the distance. The race is far from over. But as you’ll read in the following pages, we’re making great strides for wildlife and people around the globe.</t>
  </si>
  <si>
    <t>presidents message</t>
  </si>
  <si>
    <t>In the spring of 1940, John Steinbeck and his close friend, biologist Ed Ricketts, sailed a sardine boat up the Gulf of California to document the area’s incredible diversity of marine life—an expedition Steinbeck would later chronicle in Log from the Sea of Cortez. Last April, 64 springs later, I had the privilege of accompanying a group of wwf supporters sailing in Steinbeck’s wake. Although less bountiful than in Steinbeck’s day, the Gulf of California still teems with an extraordinary diversity of life — sperm whales, humpbacks and blue whales, hundreds of species of fish, vast breeding colonies of seabirds, endemic lizards, cacti and other island life and, of course, those playful gymnasts of the sea, dolphins. More evident today, however, are the threats besetting this Global 200 priority ecoregion — chief among them overfishing. Working both directly and with partners, wwf is helping to improve the region’s fishing practices — an effort that bore fruit this year when the Baja spiny lobster fishery was certified as sustainable by the Marine Stewardship Council. wwf also helped to secure permanent protection for Espiritu Santo, a critically important island that is home to endangered sea turtles and the gulf’s southernmost colony of sea lions. One of the advantages of being global — with 5 million members, a worldwide network, and projects in 100 countries—is the ability to apply lessons learned in one place to conservation in another. A few years ago, for instance, wwf and the Scripps Institution of Oceanography used the best of their science to develop a marine protected area design for the Gulf of California — a design now being used as a model for marine parks elsewhere. And the global contest we sponsored this year to develop “Smart Gear” — fishing gear that reduces the unintended deaths of marine turtles, cetaceans, and other bycatch — will help protect the Gulf of California’s endemic vaquita, the smallest and most endangered porpoise in the world. Whether in the Gulf of California or the jungles of the Congo Basin, wwf starts by getting the science right and then builds the local, national, and international partnerships that make effective conservation happen. Our strength lies in taking an integrated approach that combines science, field expertise, and policy engagement to deliver the results that our supporters expect.</t>
  </si>
  <si>
    <t>pandas</t>
  </si>
  <si>
    <t>PANDAS Four years of backbreaking field work in steep, remote terrain finally paid off in 2004, with the release of results from the most comprehensive survey of the giant panda ever undertaken. Jointly conducted by wwf and the Chinese government, the survey found almost 1,600 pandas in the wild, nearly 50 percent more than were previously known to exist. Much of this increase can be attributed to more intensive surveying efforts, which took researchers into previously unstudied areas. “We found pandas living in areas we didn’t know had any,” says Karen Baragona, deputy director of wwf’s Species Conservation Program. The survey also found that habitat fragmentation and unsustainable development continue to pose major threats to the long-term survival of the species, which lives in only one small area in fast-developing China. As a result, the real value of this latest survey is to provide a blueprint for locating new nature reserves. This is already happening in the Qinling Mountains, where wwf has helped to create five new reserves linked by forest corridors. China now boasts more than 50 nature reserves protecting panda habitat, compared to just 13 when the last panda survey took place 15 years ago. In the months and years ahead, wwf and our partners will work to reconnect isolated panda populations by restoring depleted forests. These ongoing efforts, coupled with the survey’s advanced data and a favorable political climate, make for what Baragona calls “the best opportunity for panda conservation we’ve ever had.”</t>
  </si>
  <si>
    <t>vision for a livable planet</t>
  </si>
  <si>
    <t>During the 21st century human beings will leave a massive and permanent footprint on our planet, changing the way the world will look forever. Our ideas, our behaviors will determine the arc of these changes. We believe that humanity has the ability to steer a course toward a world where people and nature weave a dynamic, complex, but ultimately nurturing coexistence. Such a vision means wwf must act within a complicated world. We navigate within a web of biological systems and human needs, of indigenous communities and global financial forces, of demographic trends and international policies. Our vision requires us to link the conservation of places— the field-based, “muddy boots” work—with the global economic and political forces that threaten those locales. No organization is better equipped to make this vital connection between the field and international policy than wwf. With a presence in the capital cities and the most remote communities of over 100 countries, wwf has the unrivalled breadth and depth needed to effect lasting, positive change. Over the past 43 years wwf has amassed the experience and relationships in these countries to help solve issues like climate change, habitat loss, and spiraling, wasteful consumption that threaten the planet’s ecological integrity. WWF challenges ourselves and the world to think creatively about conservation and to act boldly at this critical juncture. In these early years of this pivotal century wwf seeks to do nothing less than save a planet, a world of life.</t>
  </si>
  <si>
    <t>conserving wild lands</t>
  </si>
  <si>
    <t>2003 WWF annual report a force for nature</t>
  </si>
  <si>
    <t>In June, newspapers around the world reported shocking new statistics on the rate of destruction of the Amazon rain forests. Satellite imagery revealed that about 10,000 square miles of Amazon forests in Brazil—an area more than twice the size of Connecticut—disappeared between July 2001 and June 2002. Countering a rate of destruction 40 percent higher than previous levels is the most ambitious effort ever made to protect tropical forests: the Amazon Region Protected Areas program—officially announced in September 2002—an initiative of the government of Brazil, spearheaded by wwf. With the help of partners including the World Bank, the Global Environment Facility, the government of Germany, and the Brazil- ian Biodiversity Fund, it will triple the Amazon protected area system over the coming decade by strengthening existing protected areas and creating many new ones. Together, the planned 80 national parks and THE HEART OF THE AMAZON wwf saves habitat for wildlife... and people too. Conserving Wild Lands workpaved the way for future conservation victories. wwf secured funding for the removal of two dams on the Rogue River in southwest Oregon and another on Alabama’s Cahaba River, one of the most biologically rich waterways in the United States. We also led the effort to draft strong regulations that ensure successful implementation of the historic plan to restore the Everglades. And, working with local partners and stakeholders, we’ve developed a bold new plan for the biological restoration of the Northern Great Plains. Though wwf’s work is international in scope, our successes in saving wildlife and wild places also happen here at home, focused on six of our Global 200 ecoregions. With help from wwf, more than 160,000 acres of timberland in Tennessee and Oregon were placed under certified, responsible forest management over the past year. The beneficiaries are healthy forest ecosystems, the kaleidoscope of life they support, and local economies. This year, wildfires blazed across the West, sparking an intense national debate over forest management. Cutting edge research by wwf scientists revealed that catastrophic fires occur most often in forests that have been heavily logged, grazed, or segmented by roads. We continue our efforts to have those scientific realities shape America’s forest policy decisions. wwf also weighed in on other spirited de- bates over issues such as military exemptions from the Endangered Species Act and energy exploitation of the Arctic National Wildlife Refuge. Our experts provided critical information and policy solutions through testimony in Congress and opinion pieces in newspapers nationwide. We mobilized our Conservation Action Network, generating more than 50,000 letters that helped convince senators to block misguided oil drilling plans for the Arctic refuge. Other reserves will be larger than the entire U.S. national park system. In close collaboration with wwf-Brazil, our efforts have already protected Amazon forest areas totaling more than 20,000 square miles. A major success was the establishment of Tumucumaque National Park, the largest tropical forest national park in the world. To ensure long-term conservation success, the program engages local people, organizations, governments, and businesses in shaping decisions. It goes beyond protecting land areas to meeting the needs of local communities. For example, wwf helps support community organizations like the Rondonia Rubber Tappers in developing environmentally responsible ways to manage their enterprises. Partners in the Amazon Region Protected Areas program have committed more than $80 million for the next steps. wwf’s contribution of nearly $18 million was made possible by the Gordon and Betty Moore Foundation.</t>
  </si>
  <si>
    <t>protecting wildlife</t>
  </si>
  <si>
    <t>wwf staffer Gustavo Ybarra recalls an amazing moment aboard a boat off the Mexican port of San Felipe. “Everybody was silent and tense. . . . Suddenly I saw this other face staring back at me, from about 150 feet away. I didn’t believe it until we downloaded the pictures to the computer, but in a moment we will never forget, we had captured the image of a living vaquita.” Gustavo’s excitement over snapping a rare photo of the world’s smallest and most critically endangered porpoise reflects the sad reality that most are seen only after falling victim to bycatch—drowning from entanglement in the nets of fishing fleets. This killer of vaquitas is also the leading threat to the survival of the world’s 80-plus cetacean species—whales, dolphins, and porpoises. Nearly 1,000 are drowned daily. Saving them is a wwf priority. Working with local fishermen, we seek changes in fishing practices and gear to reduce the risks to these species. In the Sulu-Sulawesi Seas, wwf trained Poseidon Fishing Co. boat crews in marine mammal conservation, equipping them to be part of an unprecedented onboard bycatch monitoring program with wwf observers. Already, other Philippine fleets want to adopt this model. wwf’s International Cetacean Bycatch Task Force, a global network of more than 25 leading cetacean scientists, continues to devise and share cetacean-saving solutions with governments, conservation groups, and fishermen. And wwf testified to gain U.S. congressional support for bycatch That’s why wwf worked for the past four years to get ships to steer clear of the feeding grounds. On July 1, our efforts were rewarded. Vessels began moving through newly designated shipping lanes miles away from the feeding whales. wwf, the Center for Coastal Studies, and the New England Aquarium combined to secure the unprecedented move with essential help from the operator of the largest shipping fleet in the bay, Irving Oil. Together, we played a key role in convincing the Canadian government and the International Maritime Organization that moving the shipping lanes would reduce the risk of Protecting Wildlife ship-whale collisions without compromising ship safety. The outcome illustrates again the huge successes possible when conservationists and industry work together for win-win solutions. For North Atlantic right whales, the new shipping lanes, combined with a baby boom of at least 69 new calves in the past three years, could set a new course toward survival. CHANGING LANES IN THE BAY OF FUNDY It is the same amazing sight year after year. July to October, thousands of whales—15 species in all—fill the waters of eastern Canada’s Bay of Fundy, their most important summer feeding ground. But while the spectacular scene appears unchanged, a major victory for wwf and its partners has eliminated a serious threat to the most endangered of these huge mammals. Each year, a few of the world’s 350 remaining North Atlantic right whales die in collisions with ships that pass through these waters. With such a small population, just a few deaths are a real threat to the species’ survival. reduction. These are critical steps in a process that will require changes in both fishing gear and attitudes. Ultimately, they will help to keep the world’s cetacean species alive and ensure that Gustavo’s rare photo of a living vaquita will not be among the last of its kind.</t>
  </si>
  <si>
    <t>promising a future</t>
  </si>
  <si>
    <t>Every two years, the eyes of the conservation community focus on the meeting of the Convention on International Trade in Endangered Species of Wild Fauna and Flora (cites), the world body formed to ensure that international trade does not threaten wildlife survival. With hundreds of millions of animal and plant specimens valued in the billions of dollars being traded across inter- national borders each year, cites has a monumental task. At last fall’s meeting in Santiago, Chile, wwf and our wildlife trade monitoring network, traffic, made sure that cites did what it is meant to do. We contributed analysis and advocacy that led to important gains in protection for mahogany, marine wildlife, Asian big cats, and other key species, as the 160 countries involved reviewed and debated proposals. Among the most hotly contested was a proposal to allow resumed international trade in ivory from southern Africa. Strong pressure from wwf and other conservation groups kept the worldwide ban on ivory trade in place and limited the changes to a one-time sale of existing ivory stocks by Botswana, Namibia, and South Africa. The vote to regulate trade of big-leaf mahogany capped 10 years of work by wwf and traffic. And trade will now be regulated for all 33 species of seahorses, a group that loses an estimated 24 million animals to commercial harvesting each year for the tra- ditional Chinese medicine and aquarium trades. Among the other species now benefiting from enhanced protection through cites are whale and basking sharks—both highly coveted for their fins, meat, and oil—and the Asian, snow, and clouded leopards. wwf efforts at this critical gathering will have a lasting impact for wildlife around the world. Walk quietly in the forests of China . . . stand very still . . . and stare closely at the bamboo to see where it is shaking. If you do, you might find yourself in the presence of a giant panda. At least your chances are bet- ter than in the past, thanks in part to wwf. Today, at least 1,000 endangered giant pandas live in 40-some reserves throughout the country, more than triple the number of reserves in place when wwf began working there in 1980. Together with agricultural re- forms and a nationwide logging ban, this increase in protected areas strengthens the foundation laid by wwf and China for panda conservation. But the work is far from over. A study showing that there is still insufficient protected habitat to sustain the long- term health and viability of the estimated 220 pandas who make their home in the Qinling Mountains of Shaanxi was published this year by wwf scientists Colby Loucks and Eric Dinerstein, panda expert Lu Zhi, and colleagues at Peking University in Conserva- tion Biology. “Our goal,” says Loucks, “is to connect habitat in a way that will benefit both the pandas and the people of the Qinling. If we can connect and conserve additional key habitat areas . . . the pandas stand a good chance of survival.” Influenced by the wwf study, this year the Shaanxi provincial government, in partnership with wwf, created five new panda reserves and five wildlife corridors linking key panda habitats. The result: continuing progress toward realizing wwf’s landscape-scale vision of long-term protection for these beloved animals.</t>
  </si>
  <si>
    <t>influencing choices</t>
  </si>
  <si>
    <t>wwf made headlines this year with revelations that overexploitation of cactus and other succulents threatens the health of the Chihuahuan Desert ecoregion. A study by traffic, wwf’s trade monitoring program, identified 40 cactus species that need special conservation attention. The report recommended actions to address the demands of both Mexican and U.S. plant markets, including promoting nursery-grown plants and streamlining the licensing processes for nurseries. The Texas legislature responded quickly, passing a bill to crack down on cactus poaching, a problem driven largely by the growing popularity of low-water land-scaping. The governor did not sign the bill, but wwf will support its reintroduction next year. Widespread coverage of the report in the media and wwf’s own public service campaign also explained cactus overexploitation and showed the American public how they could help directly through their plant-buying decisions. With research showing that many suppliers find it easier to dig up wild plants than grow them, wwf’s From their start as orange eggs in autumn riverbeds to their springtime silvery coats, wild Atlantic salmon go through many stages in their short lives—not the least of which is learning to elude predators. But a new man-made challenge may be more than nature can handle. wwf is addressing the explosive growth of salmon farming, or aquaculture, one of the most critical issues facing conservation of wild salmon. Farmed salmon in the Atlantic often escape their net-cages and compete with wild salmon for food and habitat. They interbreed with their wild counterparts and weaken the natural gene pool. Anticipating the environmental problems that this growing industry will pose, wwf has undertaken a multiyear project with scientists and the salmon aquaculture industry to identify and encourage the adoption of better management practices— some of which will apply to other aquaculture species. PROTECTING THE GENE POOL the policy realm, wwf closely monitors the actions of the North Atlantic Salmon Conservation Organization (nasco), a consortium of countries with sizable salmon aquaculture industries. On the heels of a new wwf study taking these countries to task for not living up to a decade-old agreement to regulate the industry, nasco adopted a resolution applying a stronger, preventive or “precautionary” approach toward aquaculture. This bodes well for farming regulation in the future. To the west, wwf is focusing on Pacific salmon stocks, most of which are not endangered like the Atlantic salmon. Our work with the Marine Stewardship Council led to the labeling of wild Alaska salmon as a “Best Environmental Choice.” This ecolabeling enables consumers to identify and buy fish from responsibly managed fisheries.wwf unites with others to be a force for nature. Chihuahuan Desert ecoregion team has begun developing a pilot program in Texas to give local landowners and suppliers economic incentives to protect these species. In the end, these efforts could make a huge difference for this spectacular desert, which stretches from Arizona and New Mexico to Texas, and south to Mexico’s Central Plateau. It is a remarkable storehouse of plant and animal diversity and home to nearly a quarter of the world’s 1,500 cactus species.</t>
  </si>
  <si>
    <t>rescuing the oceans</t>
  </si>
  <si>
    <t>New wwf research tracked migrating loggerhead turtles more than 3,000 miles from the northern coast nesting beaches of Kenya to South Africa’s KwaZulu Natal coast. It is the latest proof that protected marine areas will conserve species only if they are reconnected in natural pathways that provide protection all along migration routes. That reality drives wwf’s priority marine efforts, which made progress this year with completion of a blueprint for an interconnected network of at least 13 marine reserves in the Gulf of California. Crafted in partnership with the Scripps Institution of Oceanography and Mexico’s University of Baja California Sur, the plan will preserve threatened marine ecosystems while meeting the needs of local fishing communities. wwf also helped secure funding for the permanent protection of the Gulf of California’s Espíritu Santo and Partida islands. Farther from home, in the Sulu-Sulawesi Seas ecoregion, we’ve strengthened local management of the Tubbataha Reef, eliminated illegal fishing activities in key areas around the Philippines and Indonesia, and secured a complete ban on turtle egg collection in Sangalaki, Indonesia. Based on wwf’s science and strategy work, the recently established 3,800 square-mile Tun Mustafa Marine Park now provides protection for 50 islands in Malaysia. And with help from wwf, fishermen from three Honduran communities in the Mesoamerican Caribbean Reef ecoregion successfully organized a campaign to eliminate the impact of scuba fishing within the sensitive area of the Cayos Cochinos Reserve. Their efforts will protect coral reefs and local populations of lobster and conch, all critical to the well-being of the region’s ocean ecology. Coral reefs and the rainbow of life they support are among the most beautiful sights in nature, but when corals are exposed to environmental stresses they “bleach,” as the algae critical to their survival leave or die. New wwf research underscores the severity of the problem, even in protected areas. Our studies in the U.S. territory of American Samoa reveal bleaching of up to 30 percent of the coral in the community reserve at Maloata Bay. We’ve found that other reefs inside the protective boundaries of the U.S. National Park of American Samoa and Fagatele Bay National Marine Sanctuary show bleaching ranging from 10 to 20 percent. With damage taking place in marine areas worldwide, we are witnessing a disaster in the making—and likely one of human making. It is now evident that global warming— fed by human-induced emissions of carbon dioxide and other gases that blanket the world and trap heat—contributes significantly to the bleaching problem. wwf tackles this dire situation in two ways. We use our research results to enhance protection techniques and identify resilient coral reefs as priorities for future protection. At the same time, we address the underlying causes of climate change in strategic and innovative ways. While there are no easy answers, by responding to the bleaching threat, both reef by reef and globally, wwf gives the beauty and bounty of marine ecosystems a fighting chance.</t>
  </si>
  <si>
    <t>ensuring survival</t>
  </si>
  <si>
    <t>The work is hard and dangerous. The setting is spectacular. The Terai Arc, an im- mense swath of forests and grasslands lies at the foot of the Himalayas in Nepal and India. Here, wwf labored again this year— with Nepal’s Department of National Parks and Wildlife Conservation and the King Mahendra Trust for Nature Conservation—to relocate 10 greater one-horned rhinoceros from Royal Chitwan National Park to a new home in Royal Bardia National Park. wwf and its partners began “translocating” rhinos 17 years ago to create base populations of about 100 animals in various parks. The complex logistics involve scouts and veterinarians on elephant-back locating and tranquilizing a rhino. The sedated 2-ton animal is then carefully maneuvered into a specially designed, truck-mounted crate. With the crate safely closed, a team member reaches cautiously between the boards and injects the rhino with an antidote that awakens it in seconds. Next comes an overnight truck ride along perilously steep highways, through rivers, and finally to release back into the wild. The wwf rhino translocation is more than an incredible adventure: it is one part of our 50-year Terai Arc Landscape initiative to reconnect 11 national parks and protected areas covering 12 million acres in Nepal and India. And rhinos are not the only beneficiaries of wwf’s work: By rebuilding viable rhino populations and creating corridors between protected areas, we are setting the stage for rhinos, tigers, elephants, and people to coexist in a healthy, thriving ecosystem. At wwf, successes such as efforts to rebuild rhino populations are built on a solid foundation of science. A new book by wwf Chief Scientist Eric Dinerstein provides a compelling glimpse of conservation science in action. In The Return of the Unicorns: The Natural History and Conservation of the Greater One-Horned Rhinoceros, Dinerstein describes his own evolution “from a child who dreamed of studying prehistoric large mammals . . . to a conservation biologist focused on saving an endangered species and its habitat.” The book chronicles two decades of intensive fieldwork and research in Nepal’s Royal Chitwan National Park by wwf field staff and colleagues from Nepal’s science community, the Smithsonian Institution, the government of Nepal, and other organizations. It underscores that success in large mammal conservation lies in habitat protection at the large landscape—or ecoregional—level, and in providing local people with economic incentives that encourage landscape conservation and make large mammals more valuable alive than dead. Dinerstein is one of the architects of wwf’s successful strategies to save the greater one-horned rhino as well as tigers, elephants, and other large mammals of Asia. In The Return of the Unicorns, Dinerstein captures both the timeless quality of these majestic beasts and the science and vision wwf employs to save them.</t>
  </si>
  <si>
    <t>engaging partners</t>
  </si>
  <si>
    <t>From the Western Congo to the Klamath- Siskiyou, from New Guinea to the Amazon, forest ecoregions are wwf priorities. In tandem with our on-the-ground efforts to save forests, we approach forest conservation from the market side, influencing businesses and consumers to supply and purchase “good wood” products from sustainably managed forests. This year, wwf again moved this work forward, joining with the U.S. Agency for International Development and Metafore (formerly the Certified Forest Products Council) to accelerate changes in the global wood products market. Through this new, public-private Sustainable Forest Products Global Alliance, wwf leverages support and effects change with corporate partners like The Home Depot and Andersen Windows, demonstrating how good business and conservation can work hand-in-hand. We are building relationships with environmentally responsible suppliers in places where forests are threatened, and fostering the use of purchasing policies that exclude illegal products. In North America, wwf-Canada and Tembec, one of the continent’s largest forest products companies, announced this year the certification of 5 million acres of Canadian forest according to the standards of the Forest Stewardship Council, the forest certification group that wwf helped establish in 1993. In the United States, wwf is working to make consumers aware of the increasing availability of planet-friendly forest products from Canada’s newly certified forests and others across North America and around the world. This year, wwf spoke—in English and in Chinese—with providers and users of traditional Chinese medicines across the United States. Our message: Using rhino and tiger parts in these medicines takes a terrible toll on wildlife, and, with effective alternative medicines readily available, this need not continue. Thanks to wwf’s public education program and our new bilingual brochure, people in Asian communities across the nation are learning that they have the power to make a choice for nature—to choose alternative medicines—and still get good ANCIENT TRADITIONS, NEW ALTERNATIVES Working with governments, practitioners, and consumers, wwf and its wildlife trade monitoring network, traffic, also have strengthened policies on illegal trade and use of endangered species products, and have reduced demand for them by promoting alternative remedies. This year, for the first time, a major clinical reference book includes wwf’s list of the species at risk because of their use in traditional medicine, along with alternative ingredients that produce the same results. Surveys show the success of our efforts. Consumer awareness of endangered species use in traditional Chinese medicines, and of laws regulating that use, is up 50 percent. Although practitioners report a decline in use of tiger- and rhino-based ingredients, these species are so severely imperiled that any use at all threatens their survival. wwf continues to press for change.</t>
  </si>
  <si>
    <t>creating solutions</t>
  </si>
  <si>
    <t>Global climate change is taking place today at unprecedented rates, surpassing anything our planet has known in the last 400,000 years. Even at the ends of the Earth, in the coldest climes of the Arctic, temperatures are rising, leaving polar bears in jeopardy as the changing sea ice environment can no longer meet their needs. wwf research shows that human-induced global warming is the number one long-term threat to the survival of the polar bear, the world’s largest terrestrial carnivore, and other Arctic species. With sea ice melting earlier in the spring and forming later in the fall, the bears have less time on the ice to hunt for food and build up the fat stores on which they rely during the ice-free season. While the effects of global warming on polar bears and other species may be dire, there is still time to change the course of events. And that’s what wwf is doing by promoting action on the part of governments, industry, and consumers to implement existing solutions to global warming . . . and to do it now. wwf is at the forefront of policy change to address the causes of global climate change—in particular, emissions from energy consumption. At the international level, we have continued to work hard, supporting the Kyoto Protocol, the world’s only binding international agreement to reduce the emissions that cause global warming. This year, wwf research reports and media work helped influence Canada to become the 100th country to sign on to the accord. In the coming months, we will work to ensure ratification by Russia, a move that will reward years of wwf effort by bringing the treaty into legal force. The protocol calls on the countries that produce the most heat-trapping gases to reduce their emissions, and most industrial nations have signed on. Because the United States has not, wwf is pressing ahead and encouraging Congress to pass domestic laws requiring reduction of heat-trapping carbon dioxide emissions. And going beyond government, wwf is helping industry make a difference. Our new PowerSwitch! initiative, launched this year, challenges electric utilities to make both policy and performance commitments: to call for government leadership on capping carbon dioxide emission levels, and to reduce their own fossil fuel dependence in generating electricity. Also this year, our Climate Savers Program—whose goal is to demonstrate that it can be cost-effective to reduce emissions in any business operation—welcomed its first Asian partner, Sagawa Express, Japan’s door-to-door and overseas express delivery company.</t>
  </si>
  <si>
    <t>chairmans letter</t>
  </si>
  <si>
    <t>Last year, I promised that you could depend on wwf to be in the forefront of restoring and protecting the diversity of life in the world’s oceans. This year, I can tell you that we are keeping that promise. As you’ll read in this year’s report, wwf’s efforts to rescue the world’s oceans are producing lasting results—from the Gulf of California to the Sulu and Sulawesi Seas. Our new research on coral bleaching points the way to protecting coral reefs and the teeming communities of marine life they support. North Atlantic right whales are safer thanks to years of committed effort that secured relocation of shipping lanes away from their critical feeding grounds in Canada’s Bay of Fundy. Our formation of an International Cetacean Bycatch Task Force of top scientists promises progress in preventing the accidental deaths of marine mammals trapped by fishing gear. And our landmark sighting of a live vaquita offers a beacon of hope for all endangered denizens of the deep. In the face of difficult challenges and crises that distract others from all but the most pressing short-term problems, wwf remains focused on the future. Time and again, we provide the scientific foundation, the strategies and implementation plans that allow people to safeguard natural systems that sustain all life on Earth. We provide leadership through our international network of wwf national organizations and our presence on the ground, in the critical places where conservation values and challenges are greatest. And we regularly partner with other organizations, forming a collective potential that is greater than all the individual efforts could ever hope to be. In all this, the wwf Board sets challenging goals. The wwf staff responds with energy and creativity to deliver ever-greater success. Our members and supporters are a critical part of the remarkable community who make possible these conservation victories. Beyond our leadership in marine conservation, successes are blossoming from the unprecedented scope and ambition of landmark projects to protect forests in the Brazilian Amazon, Africa’s Congo, and Indonesia’s Tesso Nilo. We’re producing results with on-the-ground work for endangered wildlife and continued efforts at home to prevent oil drilling in the Arctic National Wildlife Refuge and rebuild the natural habitats of the Northern Great Plains. Throughout this report, you will see wwf working to save a world of life. And we are succeeding.</t>
  </si>
  <si>
    <t>investing in nature</t>
  </si>
  <si>
    <t>When the tanker Jessica spilled oil near the Galápagos Islands in 2001, wwf was central to emergency cleanup efforts. We also saw the longer term reality: To protect the pristine Galápagos from a worse disaster, we needed to reduce transport of fossil fuels to the islands for energy uses. In March wwf— working with the government of Ecuador, our local conservation partner Fundación Natura, and Toyota Motor Sales, USA, Inc.— responded with a 10-year program to transform the Galápagos into a model for 21st-century clean energy use. The new Galápagos Sustainable Energy Initiative includes developing wind, solar, and hydrogen power; converting existing diesel generators to cleaner fuels; replacing two-cycle fishing boat engines with cleaner four- CLEAN ENERGY IN THE GAL Á PAGOS stroke engines; implementing an islands- wide recycling system; and, eventually, retiring older, high-emission vehicles. Progress is already under way with the reconstruction of the islands’ central fuel handling terminal at Baltra—a facility so outdated that it created the single largest energy-related threat to the Galápagos. Ultimately, the initiative will go farther—cutting dependency on fossil fuels, reducing the threat of spills on land and sea, and reducing carbon dioxide emissions, which cause global warming. Creating a clean energy model in the Galápagos will provide invaluable lessons for energy solutions worldwide. TAKING THE LONG VIEW For nations mired in international debt, nature conservation once seemed an unaffordable luxury, despite its clear benefits to communities and to wildlife. But that was before wwf conceived the debt-for-nature swap. Today, this innovation continues to generate conservation successes, with the latest in Peru, where in 2002 wwf worked with the Peruvian government and other partners to engage the U.S. government in a debt-for-nature swap. In 2003 came the announcement of a U.S. debt reduction agreement with the Philippines that will leverage $8.2 million for conservation over the next 14 years—a period sufficient to plan and execute significant protections for tropical forests and other natural resources. With more than 22,000 miles of coastline and coastal mangrove swamps that provide important fish breeding grounds, this mountainous archipelago in the South China, Sulu, and Sulawesi seas, and her people, have much at stake. In both Peru and the Philippines, wwf’s leadership in structuring complicated financial arrangements is helping to turn liabilities into assets working for the planet’s wildlife and wild places.</t>
  </si>
  <si>
    <t>president's letter</t>
  </si>
  <si>
    <t>This May, I was privileged to lead wwf supporters on a memorable trek through the Himalayan kingdom of Bhutan. There, wwf and the Royal Government of Bhutan have joined together to create a system of biological corridors linking the country’s impressive network of protected areas. Ultimately, our efforts will contribute to protecting more than a third of Bhutan’s most important habitats for tigers and snow leopards, golden langur monkeys, and a rainbow of unique birds. Simultaneously, we will build new opportunities to help Bhutan’s people make a living without destroying the natural resources that support humans and wildlife alike. It was inspiring to see wwf’s work unfold amid the breathtaking landscape of the Eastern Himalayas. Trekking through valleys and up mountains, we moved from tropical vegetation to astonishing rhododendron forests and on to the dramatic views above the tree line. With one of the world’s most spectacular and fragile natural vistas before us, we all felt even more deeply the importance of wwf’s mission. wwf works in Bhutan—as we do in the Galápagos Islands, the Amazon, the Congo Basin, and scores of other areas—because our landmark Global 200 research ranks these special places as key to protecting the richest and most representative collection of life on Earth. With the Global 200 and ecoregional conservation as our compass, we seek to save these living treasures for future generations. Ours is a vision of hope, fueled by expertise, innovation, and commitment. We make it reality through cutting edge science and painstaking fieldwork around the world. We promote complex policy reforms and engage the multiplicity of partners needed to make them happen. And we are in it for the long haul—to get results. This year, our efforts to save wildlife and wild places produced impressive progress— from translocating rhinos to build thriving populations in the Terai Arc to engaging businesses in protecting vital tropical forests. The following pages contain a brief sampling of our global conservation work and results. Though by no means comprehensive, they reveal the scope and extent of our efforts. Invisible, yet present in every story, is the continuing commitment and support of people like you. Together, we are truly a force for nature—changing the world to leave our children a thriving, living planet.</t>
  </si>
  <si>
    <t>improving lives</t>
  </si>
  <si>
    <t>All around the world, in every ecoregion where wwf works, toxic chemicals pose a serious threat. In Africa, for example, at least 50,000 metric tons of old and obsolete pesticides and contaminated soil endanger the health of both rural and urban populations, and degrade the quality of the water which is so vital to humans, plants, and animals. wwf is doing something about it: As a key partner in the Africa Stockpiles Programme, a continent-wide initiative to eliminate the pesticide stocks and prevent their recurrence, we have secured commitments of over $40 million for the massive cleanup effort. We’re also mobilizing wwf membership to support proposed landmark European Union efforts to regulate danger- ous chemicals—efforts that will produce benefits in the United States as well. This year, more than 10,000 individuals signed CLEANING UP CHEMICALS the U.S. Declaration of Independence from Hazardous Chemicals, which we submitted to the European Union and to President Bush before the Fourth of July to demonstrate U.S. popular support for safer alternatives to hazardous chemicals. People and wildlife: To succeed, conserva- tion strategies must benefit both. wwf’s work in the eastern Himalayan forests and mountains of Bhutan provides a model for doing just that. Together with the United Nations Development Programme and the Bhutanese government, wwf is managing a protected “green corridor” to ensure the long-term conservation of habitat for the Bengal tiger and other endangered Asian wildlife. Key to that effort is our new Suc- cessful Communities initiative, which provides two villages inside the corridor with funding and training in health care, education, natural resource management, and alternative energy use. Much of this effort is directed toward helping residents to earn their livelihoods in harmony with the health of their natural environment. The approach is in keeping with the traditions of a people who measure true wealth in terms of “Gross National Happiness,” taking into account the living wonders of their surroundings. Our hope is that the Successful Communities initiative can become a model for conservation throughout the Eastern Himalayas ecoregion.</t>
  </si>
  <si>
    <t>turning the tide on extinction</t>
  </si>
  <si>
    <t>We are witness today to extinctions not just of species but of entire habitats and ecosystems— indeed, of natural processes that have been at work for thousands of years. How do you turn the tide on forces that are against nature? How do you save a living planet? That’s the question wwf has been asking—and answering—for more than 40 years. Our responses reverberate around the world . . . in the still-lush Brazilian Amazon, where we are creating the world’s largest park system . . . in the 750-square mile Tesso Nilo forest of Indonesia, where we are fighting against time to save a remarkably high diversity of plant species. Deep in Africa’s Congo Basin forests you can hear the silence as fewer trees are logged. And across the United States you can find forest lands, wilderness, and open plains being restored to their natural states, as we counter strong efforts to develop them. Our answers resonate in the grasslands of India and Nepal where endangered rhinos, tigers, and elephants now have a brighter future. In coastal communities around the world, you will find us working side by side with local fishermen to conserve areas like Quirimbas National Park in Mozambique. With more than 40 years of experience, our unshakable commitment to scientific underpinnings, strong partnerships with communities and governments, and our global reach, wwf is uniquely qualified to bring about results. From a local village to the global stage, we are protecting individual species, building parks and protected areas, forging solutions at the larger ecoregional scale, and shaping policies and marketplace choices. Laid out in the pages that follow you will see wwf stories of success on the ground, with species, with communities, and with partners. Stories of long-term projects delivering solid results. Stories of swift responses to opportunities to create positive change. In short, stories of just exactly how you save a living planet.</t>
  </si>
  <si>
    <t>a reace against time in southeast asia</t>
  </si>
  <si>
    <t>wwf is racing against time in the 750 square- mile Tesso Nilo forest, a critical part of Indonesia’s Sumatran Lowland Rain Forest ecoregion. One of the most diverse tropical forests on Earth, Tesso Nilo harbors endangered species such as the Asian elephant and Sumatran tiger. But logging has increased dramatically within the last few years to meet the ever-growing demand of the region’s pulp, paper, and timber mills. Illegal logging now surpasses legal, and if present trends continue lowland forest habitat could disappear entirely by 2005. To shape a brighter future, wwf seeks to stop forest clearance in Tesso Nilo and reconnect the fragmented habitat of the broader 5 million-acre landscape. In partnership with Indonesian authorities and local organizations, we are promoting the designation of Tesso Nilo as a national park. Meanwhile, we are working for change from both the production and consumption ends of the wood and paper market. We recently secured an agreement from Asia Pulp and Paper Co. Ltd., one of the largest Asian logging companies, to conserve nearly 150,000 acres of its most ecologically valuable land, a move that will connect two established nature reserves. We have convinced companies in Tesso Nilo and nearby forests to stop illegal loggers from entering their forests. And, in the United States, Europe, and Japan, we have successfully urged companies that consume mass quantities of paper to influence their Sumatran suppliers to protect Tesso Nilo and to reduce the environmental impact of their operations.</t>
  </si>
  <si>
    <t>into the african rainforest</t>
  </si>
  <si>
    <t>In Central Africa, there stands a forest so teeming with wildlife that it rolls back time to a wilder, more natural planet Earth. Networks of trails formed by the massive feet of forest elephants lead through an expansive reservoir of tropical trees and plants. This is the habitat of western lowland gorillas and chimpanzees, red river hogs and forest buffaloes, elusive golden cats, elegant bongos, and the curiously human-like bonobo. But the forest and its inhabitants face serious and interdependent threats: The logging industry devours the forest while its roads provide new access for hunters who trade in bushmeat. wwf is countering these threats in the world’s second largest block of intact tropical forest by securing a $53 million commitment from the U.S. government for the new Congo Basin Forest Partnership. wwf, the Wildlife Conservation Society, and Conservation International—founding members of the partnership—are committed to raising an additional $37.5 million over the next decade. This year, along with the African governments involved—Cameroon, Central African Republic, Democratic Republic of the Congo, Equatorial Guinea, Gabon, and Republic of the Congo—we set the foundation for the work by defining science-based priorities for protecting species and habitats in 11 of the most important landscapes in the region. In related efforts, wwf is campaigning to stem the demand for bushmeat, which not only spurs poaching, but is linked to the spreading ebola crisis that is killing people and wildlife—including gorillas and chimpanzees—across the region.</t>
  </si>
  <si>
    <t>partnerships projects</t>
  </si>
  <si>
    <t>2002 Annual Report scanning the planet’s health.</t>
  </si>
  <si>
    <t>WWF’s Conservation Partners are a select group of companies with which WWF works on areas of common concern, such as improved environmental standards. One partnership, now in its third year, is with Lafarge, world leader in building materials. Together, WWF and Lafarge are tackling issues that are central to the business of each organization.Take climate change for example: Lafarge is one of the biggest private sector producers of carbon dioxide (CO2 ) – a main cause of global warming – emitting over 70 million tonnes a year, almost double the emis- sions of Switzerland. However, under the partnership with WWF,Lafarge has made a major commitment to reducing its CO2 emissions by 10 per cent below 1990 levels, by 2010 – roughly twice the commitment made by industrialized countries under the Kyoto climate treaty. WWF and Lafarge have identified several performance indicators to measure the company’s efforts to minimize its global environmental foot- print,for example energy consumption, and waste and energy recovery. Lafarge has also adopted strict guidelines for the rehabilitation of its quarries and is looking to improve energy efficiency across all its plants by reducing the use of fossil fuels and by using waste products such as fly ash in the cement production process. WWF is working with Lafarge to ensure “best practice”is applied across all the company’s operations. In China, for instance, Lafarge has a new quarry close to a panda reserve. Following WWF’s recommendations, a 7-kilometre conveyor belt has been constructed to transport minerals, instead of the roads that would have encroached into the forests around the reserve. Other potential environmental impacts are being closely monitored. Lafarge is also funding some of WWF’s conservation activities around the world.But,as in all its partnerships, WWF does not hesitate to be critical of any business decisions or activities which it judges to be bad for the environment. Imaging nature High-quality images are an essential communications tool for WWF.The Conservation Partnership established with Canon in 1998 is helping WWF to digitize its superb collection of nature photographs, making it readily avail- able online to its offices worldwide. This year, WWF has also been able to commission professional photographers, such as Michel Gunther,Martin Harvey, Roger Le Guen and other top names in the business,to further enhance the WWF-Canon Photo Database. Canon has put environmental issues at the heart of its vision for the 21st century. Having created the world’s first system for recycling used toner car- tridges in 1990, the company continues to develop innovative products that not only conserve energy and resources, but also eliminate hazardous sub- stances. Together, Canon and WWF raise awareness of the environment through photography competitions – nearly 5,000 entries were received in a “Wild Danish Nature” competition – product and retail promotions, and project and event sponsorship. Creative help The creation and placing of advertisements is crucial to WWF campaigns. This is where another of WWF’s Conservation Partners – Ogilvy &amp; Mather – steps in. This leading advertising agency provides WWF with free cre- ative work and negotiates with Mind- share for pro bono placements worth several million US dollars per year in major international media. An advertisement developed this year to help WWF campaign against overfish- ing in European waters (see page 18) appeared in Time, Newsweek, Fortune magazine, Scientific American, National Geographic, the International Herald Tribune, and Reader’s Digest. Getting the message across Products bearing the WWF logo are also appearing in popular feature films and television programmes, thanks to WWF’s partnership with Propaganda, a Swiss-based product placement agency. Millions of people across the world can now see WWF mugs, caps, posters, and stickers – US$2 million worth of free placements – on shows like “Friends” and in the films “Orange County” and “The Princess Diaries”, thereby increasing WWF’s brand exposure. Eco-pasta Delverde, the Italian pasta manufacturer, and WWF are now in the second year of a Corporate Supporter partnership. WWF’s Corporate Supporters are companies committed to environmentally friendly work-related practices that also contribute financial support or gifts-in-kind to WWF to further its work. Delverde has always taken an active role in nature conservation and is now increasing its range of organic products, as well as helping protect the Majella National Park in the Abruzzo region of northern Italy, where its headquarters are located. Shaping the message Market research group INRA Europe has been a Corporate Supporter of WWF for three years, providing free market research into the European public’s perception of environmental issues and of WWF and its brand.The first survey was conducted in 1999, in nine European countries, and is being repeated this year in order to analyse where progress has been made in terms of image and awareness.The invaluable information provided by these surveys helps the organization to better shape its messages and to convince potential business partners that WWF is a credible and respected environmental brand. Licensed to play As one of WWF’s licensing partners since 1995,International Bon Ton Toys (IBTT) has designed a collection of plush toy animals especially for WWF. The company complies with WWF’s rigorous environmental standards by using carefully sourced materials to make its toys, which are sold through- out the world.The relationship is also a good example of “cross-pollination” with other WWF partners: Canon ran a special promotion in more than 12 countries featuring 80,000 hippo- shaped plush camera bags made by IBTT. Anyone buying the Canon product received one of the bags free. Investing in fresh water WWFaims to restore 2 million hectares of river basin habitats in the Amazon in Brazil, the Yangtze in China, and the Rio Grande in the USA, returning rivers to their natural flow, protecting fish and other species, and securing fresh drinking water for millions, thanks to a new partnership with HSBC, one of the world’s biggest banks. “Companies as well as individuals have a responsibility for the stewardship of this planet,which we hold in trust for the future,” said HSBC Chairman Sir John Bond.“If we don’t act now,by 2025 over half of the world’s population could face a water shortage.” Dr Garo Batmanian, Chief Executive of WWF’s office in Brazil said: “WWF believes that fresh water is a critical issue worldwide with perhaps the greatest risk of causing conflicts. One and a half billion of the world’s poorest people don’t have access to safe drinking water. We want to help turn this around, and with HSBC’s support we can start to stem the decline in three of the world’s key freshwater systems.” Corporate Club gains ground More than 80 companies in six countries (China, Hungary, Poland, Russia, Thailand, and the United Arab Emirates) support WWF financially and in-kind through membership of its Corporate Club. The club in the UAE, for example, provides WWF with the opportunity to save threatened species such as the Arabian oryx in the Middle East. This year saw the launch of the latest club in China – possibly one of the most important growth markets in the global economy and whose impact on natural resources is of great concern to WWF. Vital support. At the start of WWF’s fifth decade, almost 5 million people worldwide support the organization, contributing almost 50 per cent of the income that WWF spends every year on conservation. These vital funds, amounting to more than US$150 million, give WWF the flexibility and independence it needs to achieve its goals for wildlife, people, and the planet.WWF commits its resources where and when there is greatest need, whether in efforts to influence policies and decisions affecting conservation, or in practical work on the ground. The outstanding commitment of members of The 1001:A Nature Trust – a unique funding mechanism created in 1971 by HRH Prince Bernhard of the Netherlands – continues to provide core support for WWF’s work. In 2002, for instance, contributions from The 1001 helped to swell the Prince Bernhard Scholarship Fund. The fund, created in 1991 on the occasion of Prince Bernhard’s 80th birthday, forms an integral part of WWF’s conserva- tion programme. To date, WWF has awarded 147 grants to help people, mostly in developing countries, pursue education in their chosen conservation field – whether in forest and wildlife management, environmental law, or economics – and to take their new skills back to the heart of their communities. Firm foundations Securing long-term funding is one of WWF’s greatest challenges.In this regard, the organization owes much to the foundations which make this possible. Funding from the Charles Stewart Mott Foundation in the US is helping WWF bring about better wildlife protection laws, particularly covering the trade in species. In the Philippines, for example, WWF is examining the trade in live coral reef fish. The project has brought together fishermen, traders, and government representatives to study the impacts of the trade and to try to balance the interests of the environment, the economy, and social well-being.This type of work will help WWF to make “sustainability assessment”an integral feature of any future trade policies and decision-making. The AVINA Foundation is provid- ing invaluable funding for WWF’s work in the Mediterranean, helping local people to make a living without damaging the region’s fragile environment. The MAVA Foundation continues to fund WWF in its work to protect Europe’s freshwater wetlands. This is enabling WWF to set up marine and coastal protected areas as well as environmentally sensitive tourism development – less demanding on limited water supplies. The Oak Foundation is funding WWF to safeguard European seas through the creation of protected areas, better management of Mediter- ranean coasts, and a curb on fishing subsidies which threaten the survival of certain fish.</t>
  </si>
  <si>
    <t>climate projects</t>
  </si>
  <si>
    <t>Go for Kyoto. On 7 February, 200 days before governments gathered in Johannesburg for the World Summit on Sustainable Development,WWFlaunched “Go for Kyoto”, a campaign to speed up ratification of the Kyoto climate treaty and bring it into force before the end of 2002.WWF argues that without a legal and binding treaty to stabilize climate change, efforts towards sustainable development will be in vain. By August, 74 countries, including Japan and the EU member states – responsible for 36 per cent of green- house gas emissions – had approved the treaty; ratification by countries emitting a total of 55 per cent would see the treaty become international law. With the US, the world’s biggest CO2 polluter, refusing to participate, WWF campaigned hardest for key countries such as Canada and Russia to join. During a visit to Germany, Russian President Putin was challenged by WWF activists to approve the climate treaty. The following day, the Russian government began the process of ratification by the Duma. Only Canada now lagged behind, although the Canadian Prime Minister pledged to ratify before the end of the year. Melting away WWF’s Climate Change Programme continues to lead the field in docu- menting and publicizing the impacts of climate change on biodiversity. A new study by WWF, Polar Bears at Risk, confirms that climate change is the number one long-term threat to the survival of the world’s remaining 22,000 bears. Global warming has caused Arctic temperatures to rise by 5˚ C over the past 100 years, and the extent of sea ice has decreased by 6 per cent over the past 20 years. Scientists now predict a 60 per cent loss of summer sea ice by around 2050, which would more than double the ice-free season from 60 to 150 days. Sea ice is critical to polar bears as a platform from which they hunt their prey, mainly seals. Longer ice-free periods limit the time the bears have to hunt, reducing the female bears’ ability to feed their young. The WWF report found evidence that global warming is already affecting polar bears in the Hudson Bay area of Canada, one of the leading CO2 polluters yet to ratify the Kyoto climate treaty.This comes on top of problems that polar bears already face from hunting, toxic pollution, and future oil developments in the Arctic. A new WWF website – www.panda. org/polarbears – contains extensive information about polar bears and their Arctic domain,and includes satel- lite-tracking of two bears as they roam the ice pack in search of prey. Green electricity A new scheme developed by WWF and other environmental and consumer organizations is promoting common standards in Europe for “green” elec- tricity – energy generated from clean, renewable sources like wind turbines and solar power.The European Green Electricity Network (EUGENE) aims to bring together under one eco-label the various green energy schemes that currently exist in Europe. With strong promotion by WWF, Germany has become the fastest growing “green energy economy” in the world, creating almost 3 per cent of its entire electricity from wind. The country’s labour-intensive renewable energy sector employs more than 60,000 people – higher than the nuclear industry with 40,000 employees – contributing 35 per cent of national energy requirements.The European Commis- sion wants to double renewable energy production in the EU by 2010. In June, WWF started a campaign to promote green electricity in five countries – France, Germany, Italy, Spain, and the UK – that together account for three-quarters of the EU’s power production.The campaign launch was accompanied by a WWF report which showed that, by buying green electricity, Europe’s businesses and public institutions could cut their CO2 emissions by 20 million tonnes per year, equal to the annual emissions of Denmark. Positive labelling WWF, together with other organizations, has launched a new standard for building materials. Products bearing the “Natureplus” label are guaranteed to be environmentally friendly and of good quality. The building industry currently con- sumes approximately 40 per cent of resources such as timber and minerals and is responsible for over 30 per cent of the world’s energy use. In addition, it uses millions of tonnes of chemicals. The industry is therefore a key market for WWF to target in order to reduce impacts on the environment and climate. Products bearing the new label contain at least 85 per cent of renew- able materials, such as wood from well- managed forests, or minerals from virtually inexhaustible supplies; their manufacture does not use dangerous chemicals; and their production,processing, and disposal do not cause pollution. Companies displaying the Nature- plus label come from seven European countries: Germany, Austria, Switzerland, Italy, the Netherlands, Belgium, and Luxembourg. Among the first products are insulating materials and roof tiles. The product line will be expanded to include linoleum and wooden flooring, paint,lacquer,mortar, and putty Building the future Beddington Zero-Energy Development (BedZED) is sustainability in practice. Situated in south London, this ground-breaking, energy-efficient eco-village includes some 80 homes and enough office and work space for 200 people. The scheme, supported by WWF since the project began in May 2000, was developed by the Peabody Trust, a UK organization committed to providing high-quality, affordable housing for people on low incomes. BedZED addresses a range of envi- ronmental, social, and economic con- cerns. For example, Forest Stewardship Council (FSC) certified timber and reclaimed steel were used for construc- tion and most building materials were sourced within a 60-kilometre radius of the village – supporting the local economy and reducing pollution by minimizing freight transport. The new homes use 70 per cent less energy than conventional homes and the development collects rainwater, uses water- saving appliances, and recycles sewage water and household waste. A number of jobs have been created to maintain the village, which also offers a range of community facilities including solar- powered cars. The success of the project, which is promoting 1 million sustainable homes in the UKby 2012, has led to WWF and its partners developing a twin BedZED eco-village in Johannesburg, South Africa – in what could be the beginning of a worldwide housing revolution.</t>
  </si>
  <si>
    <t>a future for the planet.</t>
  </si>
  <si>
    <t xml:space="preserve"> WWF is one of the world’s largest and most effective independent organizations dedicated to the conservation of nature. Its mission is to stop, and eventually reverse, the damage to the planet’s natural environment and build a future in which humans live in harmony with nature. Conserving the world’s biological diversity, making sure the use of renewable natural resources is sustainable in the long term, and promoting the reduction of pollution and wasteful consumption are the paths WWF is taking to achieve this ambitious goal. Today, the organization operates in more than 90 countries, supported by nearly five million people worldwide. Its initials and famous panda logo have become a powerful rallying point for those who care about the future of the planet and want to help shape it in a positive way. The organization’s success and reputation have been built around a factual, science-based approach to conservation, which focuses on six priority issues of global concern: forests, fresh water, oceans and coasts, threatened species, and the insidious threats of toxic chemicals and climate change. For each of these issues, WWF maintains highly focused programmes with measurable targets, summarized in the following pages. To reach these targets, WWF runs more than 1,200 on-the- ground projects around the world in any year. Backing up this work at the frontline are hard-hitting campaigns, wherever possible involving the general public, and designed to bring about a particular outcome – such as stopping the overfishing of European waters (see page 18). WWF’s 3,800 dedicated and professional staff, many of whom come from the corporate sector and have chosen to use their expertise for the good of the Earth, sometimes working in difficult and dangerous conditions, help to get maximum mileage out of the approximately US$260 million that WWF spends annually on its global conservation work. Saving special places Recognizing that local conservation problems often have their roots in wider social and economic issues, which influence how people use and consume resources and affect the environment, WWF increasingly focuses on areas whose boundaries are defined by nature – what WWF terms “ecoregions”. These may be tropical forests or wetlands spanning one or more countries, or entire coral reef systems such as the Mesoamerican Caribbean Reef which extends 700 kilometres from the tip of the Yucatan peninsula in Mexico south to the Bay Islands off the coast of Honduras. WWF has identified some 200 such places – the “Global 200 Ecoregions” – which contain the best part of the world’s remaining biological diversity, and which must be protected if we are to leave a living planet for future generations. WWF alone cannot save all of them, so the organization has chosen a representative selection of 40 for which to develop action plans. Ambitious, broad-scale, and involving partners from all sectors, these plans combine environmental, economic, and social actions to conserve or restore the biodiversity of an entire ecoregion. Four of the ecoregions in which WWF is working are described in this report. Action for a living planet Launched in 1996, the “Gift to the Earth” is WWF’s highest accolade for the significant conservation work of others. It provides international recognition and support to a government, a company, or an individual. By October 2002, 79 Gifts had been recognized by WWF. Among the most recent was the declaration in June by the Azores of two marine protected areas conserving unique and fragile life forms on the deep-sea floor of the Atlantic Ocean (see page 18). An earlier Gift, in March, recognized the achievement of the Forestry Chamber of Bolivia in gaining Forest Stewardship Council certification (see page 20) for 1 million hectares of tropical forests. Getting the message across WWF’s award-winning website – www.panda.org – is an immensely powerful tool for awareness-raising and activism. Some 200,000 people visit the website every month. In addition, over the past twelve months, 300,000 online actions were taken by concerned individuals through WWF’s “Panda Passport” campaigning site. For example, over 17,000 electronic messages urged the New Zealand Minister of Fisheries to protect the North Island Hector’s dolphin, the world’s rarest marine dolphin. WWF wants the government to close the dolphin’s entire habitat to commercial and recreational fishing and urgently develop a recovery plan. A decision is pending. However, some 7,000 e-mails helped convince Malaysia’s state government to call off plans to kill all tigers in Kelantan and to work with WWF to resolve the human-tiger conflicts at the heart of the problem. Indo-Chinese tigers are gravely endangered, numbering fewer than 600 in Malaysia and 2,000 worldwide. WWF’s press and video news releases are taken seriously by the international media, bringing conservation stories of the moment to the front pages of newspapers and television news programmes around the world. The WWF Network Since its foundation as a non-profit organization under Swiss law in 1961, WWF’s network of offices has grown steadily to cover most regions of the world (see insert). A number of Associate organizations have also adopted WWF’s mission and principles. At the heart of this global network is the International Secretariat based in Gland, Switzerland. It identifies and monitors emerging conservation concerns, manages the international conservation programme, guides WWF’s position on international issues, coordinates worldwide campaigns, communications, Gifts to the Earth, and fundraising activities, and builds global partnerships. The rest of the WWF Network contributes expertise and funding to the international conservation programme. Activities range from practical field projects and scientific research to advising on environmental policy, promoting environmental education, and raising public understanding of environmental issues. Two specialist offices in Washington and Brussels work to influence institutions which deal with global economic issues, such as the World Bank and the Global Environment Facility (GEF), and the policies and activities of the European Union.</t>
  </si>
  <si>
    <t>species projects</t>
  </si>
  <si>
    <t xml:space="preserve">Campaigning at CITES Patagonian toothfish, one of the most valuable fish on Earth, was one of a number of species for which WWF campaigned for greater protection under the CITES Convention at the November 2002 meeting of member countries. The Patagonian toothfish fetches as much as US$60 per kilogram on the Japanese market and up to US$40 on the European and US markets where it is usually sold under the name of Chilean sea bass. Currently, international regulation is inadequate to prevent “pirate” fishermen from catching up to four times the legal catch of the fish and then selling it to the legal market. The toothfish is acutely vulnerable because it grows slowly to a length of two metres and does not start to breed until over six years old. In some areas of the Pacific the toothfish has declined by as much as 99 per cent. By strengthening international wildlife protection laws through con- ventions such as CITES, catches can be regulated and fish stocks better man- aged to meet global market demands. WWF’s work on the Patagonian tooth- fish shows that sustainable development and species conservation can go hand in hand. Africa’s great apes Africa is home to four of the six species of great apes.All four are endangered, in particular the mountain gorilla, of which about 650 individuals survive in two groups. These great apes face a number of threats. Each year, illegal hunting and trade account for 3,000 to 6,000 apes – killed for their meat. Logging of forests in West and Central Africa continues to reduce habitat, and roads built through forests allow easier access for poachers. Apes are susceptible to many of the same viruses and parasites as humans and have suffered as a result. In Gombe National Park in Tanzania, for instance, scabies, pneumonia, and gut parasites have caused an almost 40 per cent decline in chimpanzees.And with increasing human expansion, people and apes are coming into conflict more regularly, with apes raiding crops and being killed as a result. In 2002, WWF renewed its efforts to counter these threats and save the continent’s dwindling numbers of primates. Protection of the apes’ forest home is one priority, along with winning community support for their conservation, strengthening the numbers and the training of park guards and staff, lobbying for stronger laws to protect the species, reducing illegal trade, and increasing public awareness – particularly among the young – of the plight in which Africa’s great apes find themselves. Fighting for whales In spite of the ban on commercial whaling imposed by the International Whaling Commission (IWC),more than 1,300 whales are being killed each year, and the number is rising.WWF is trying hard to get this either stopped or brought under tight control. At the 2002 IWC meeting in the Japanese whaling port of Shimonoseki, WWF helped ensure that the pro-whaling nations, especially Japan and Norway, were outvoted in their attempts to resume commercial whaling. The meeting, however, was notable for its blatant political games. Furious at their failure to obtain a commercial quota of minke whales, Japan and its group of supporting countries managed to deny the Alaskan Inuit and Russian Chukotkans their legitimate traditional annual hunt of a small number of bowhead whales – which they depend upon for their subsistence. Better news came from the South Pacific where WWF’s successful campaign to encourage Pacific Island nations to declare their Exclusive Eco- nomic Zones (EEZ) as whale sanctuaries gathered pace. The Cook Islands, Niue, French Polynesia, Papua New Guinea, and Samoa,as well as Mexico, were among countries which,together, brought the total area of EEZ sanctuaries in the Pacific close to 12 million square kilometres. PNG’s Prime Minister Sir Mekere Morauta said: “Papua New Guinea’s waters cover migratory routes and may contain important breeding grounds for whales.Our decision will help pro- tect some of the whale species that are at risk from commercial hunting.” Giant panda corridors A WWF project in China is aiming to create new panda reserves, preventing large areas of continuous habitat from being broken up, and establishing “green” corridors linking protected areas in the Qinling Mountains of Shaanxi Province.The Qinling Mountains are extremely rich in wildlife and are home to a number of endan- gered species, such as the golden mon- key, crested ibis, golden eagle, and clouded leopard – as well as being one of the few remaining areas where wild ecoregion pandas live. “Qinling is expected to become the first network of protected areas that enables the free movement of – and genetic exchange between – different groups of giant pandas,” said Wu Haohan, WWF’s Qinling Project Leader. “The experience gained in Qinling can be used in other panda areas as well as for other animals facing the same fragmentation of their habitat. Porpoise in peril. The number of harbour porpoises in the North Sea was estimated in 1994 at between 267,000 and 465,000, with fewer than 600 in the Baltic Sea. How many animals remain today is unknown but, with at least 7,000 dying every year in nets set on the sea-floor to catch cod, turbot, and plaice, con- cerns for the future of the mammal are rising. WWF’s plan to save the species includes halting fishing in areas of high accidental “by-catch”, the use of “pingers” (boxes attached to fishing nets which emit a sound that discourages porpoises from entering the net), and a reduction in the use of deadly gill nets in the North Sea. A first step will be a new survey to establish their current distribution and numbers. </t>
  </si>
  <si>
    <t>many voices, one world</t>
  </si>
  <si>
    <t>In the recent past, non-governmental organizations (NGOs) have often been accused of inhibiting economic growth and wanting humanity to go back into the caves. Ironically NGOs, including WWF, feel that some governments are nowadays withdrawing into their own national caves out of short- term economic interests, rather than showing a willingness to address the obstacles that stand in the way of sustainable development and poverty eradication. A world of free trade without authorita- tive intergovernmental regulatory institutions will never be able to arrive at the global goals set by the Earth Summit in Rio in 1992 and this year’s World Summit on Sustainable Development (WSSD) in Johannesburg. According to WWF’s latest Living Planet Report (see page 24), published in July, if current trends continue, humanity’s ecological footprint will increase to twice the Earth’s regenerative capacity over the next 50 years. It is all too evident that it will be the poor of the world who bear the brunt of the resulting resource degradation. Who would have predicted when the Climate Change Convention was signed in Rio that, within ten years, we would witness severe effects on many ecosystems, with melting ice masses in arctic regions threatening the lives of many indigenous peo- ples, coral bleaching and tropical storms wrecking the economy of coastal populations and many small island states, and drought and severe flooding causing misery and chaos, particularly in poverty-stricken areas? What, if anything, emphasizes more strongly the need for a multilateral system to address such global issues? Disillusioned, we watched as the Johannes- burg negotiations often resembled a “race to the bottom”, to the extent that we had to be lucky not to go back on the earlier commitments of the Rio Principles and the UN Millennium Goals. Governments should be the legitimate voice of the people they claim to represent and should recognize the great differences between nations, cultures, and economic circumstances. They should act in solidarity instead of in disarray and narrow self-interest. For this to happen, the world needs clear objectives, targets, and timetables. These could have emerged in Johannesburg, where many companies – contrary to popular opinion – joined NGOs in asking for a clear set of rules and operating principles to serve as the foundation for sustainable development. The outcome of the WSSD calls into question whether such events can make any meaningful contribution, particularly to the implementation of existing agreements, when the dynamics of negotiation turn bold visions into the lowest common denominator. WWF’s disappointment with the official result of the summit, however, did not mean that the event was useless. An unprecedented diversity of positive new public-private partnerships and local initiatives was triggered. The most constructive outcome was that greater numbers of people now understand that the prospects of future generations depend on living in harmony with nature, and must be built on equity and the reduction of poverty. The contribution to sustainable development of many NGOs has been significant and is often underrated. Since Rio, WWF has instigated market mechanisms such as the Forest Stewardship Council (FSC) and the Marine Stewardship Council (MSC). We have forged important partnerships with corporations and helped establish environmental and social stan- dards within different branches of industry. We have worked together with intergovernmental institutions such as the United Nations and the World Bank and have supported regional government collabo- rations in resource management. We have also run many thousands of environmental and sustainable development projects funded voluntarily by millions of individual supporters. Significant though these endeavours may be, they will not be enough – we need something innovative to take us further. In the run-up to Johannesburg and during the summit itself, a number of governments stepped forward with progressive proposals and a willingness to show leadership that went beyond their own short-term economic interests. Unfortunately, the intergovernmental process has not caught up with what is happening in the real world to the degree necessary for a truly coherent system which puts sustainable development at the heart of everything. However, WWF sees opportunities and a way forward that would not allow the laggards to jeopardize the prospects of the entire world community. We envisage new constellations of enlightened governments, intergovernmental institutions, environmental and development NGOs, forward-looking companies, and creative thinkers who collectively can address those issues left unresolved in Johannesburg. Such alliances will engage in concrete sustainable development programmes, build momentum at regional and sub- regional levels, create new market instruments that promote sustainable development solutions, and forge new policy alliances which can overcome the current flaws in the multilateral system. WWF believes that a majority of the people of this planet share a common concern for future generations. As the pressure on natural resources rises and inequities sharpen, this will foster a further growth of NGOs. People will look to leaders from all sectors of society who make a leap forward and commit to concrete solutions based on an ethical, long-term interest for the planet and its people. We shall pursue this agenda with determination and vigour.</t>
  </si>
  <si>
    <t>climate savers</t>
  </si>
  <si>
    <t>Stop overfishing! Too many boats are chasing too few fish and, in the process, are wiping out fish stocks, bulldozing ocean floors,and killing thousands of other marine animals – and your taxes are paying for it! This was the message that launched WWF’s multi-pronged attack on the European Union’s Common Fisheries Policy (CFP) when it came up for review this year. “The truth is that fish stocks are severely depleted and cannot sustain Europe’s fishing fleet at its current size,” said WWF European Fisheries Campaign Director, Karl Wagner. “Tough decisions have got to be made. Ten years ago, in Canada, politicians ignored scientific advice until their cod fishery collapsed.Thirty thousand jobs were lost practically overnight and the fishery has still not recovered.We are heading for exactly the same catastrophe in Europe unless radical action is taken now.” WWF believes that redirecting the yearly €1.4 billion in subsidies – currently paid out from public funds to maintain an oversized EU fishing fleet – would give the industry a long-term future by conserving fish stocks at levels which can be sustainably fished, as well as allowing smaller-scale fishermen fairer access. Funds should also go towards new techniques to increase fish stocks and protect juvenile fish, to improve the safety of fishermen,and to help coastal communities. Life at the bottom of the ocean In June, the regional government of the Azores, a group of volcanic islands situated in the mid-Atlantic, formally protected two deep-sea hydrothermal vents. Chimney-like structures on the seabed,the two vents, lying at depths of 850 and 1,700 metres, eject seawater superheated to 350˚C by underground volcanic activity. The scalding water mixes with the cold water of the ocean floor to create a plume of fluids and minerals which settle on the sea-floor. The life which forms in this hostile environment, minute bacterial organisms on which larger species such as blind shrimps feed, is unique and fragile. Hydrothermal vents, which play an important role in regulating the temperature and chemical balance of the oceans, were first discovered by scientists in 1988. The legal protection afforded the area surrounding the Azorean vents, following intense lobbying by WWF, is the first in a proposed network of deep-sea marine protected areas in the north-east Atlantic. It also sets an important precedent for the future protection of ocean sites lying outside national jurisdiction. Community response to oil spills Batangas Bay, in the Philippines, is a major source of food and income for many fishermen and, with one of the largest coral reefs in the country, is a prime ecotourism site. It is also, however, the site of two major oil refineries, which pose an ever present threat to the waters and environment in and around the bay. The refineries in Batangas Bay produce 135,000 barrels of crude oil twice a month. Should a spill occur in these waters, the consequences would be nothing less than disastrous. To date, responses to oil spills have been limited to the Philippine Coast Guard and teams from two oil companies operating in the bay.Based on the assumption that no one agency, company, or government unit would be able to cope with a spill,WWF has helped form and train response teams of local people – a first for the Philippines. Participants are shown dispersion and recovery techniques, using native materials such as coconut husks and dried rice stalks as well as ordinary fishing nets to handle the oil. Greening fish farms The number of fish farms is rapidly increasing in many parts of the world, bringing a host of negative impacts along with the potential benefits of food production and employment. Discharges of nutrients and pesticides, the escape of non-native species, the spread of diseases, and damage to natural habitats such as mangroves, are all grave threats to marine waters and native wild fish. In 2001, a WWF report showed that wild Atlantic salmon have disappeared from 309 rivers in Europe and North America and that 90 per cent of the remaining populations are found in only four countries – Norway, Iceland, Scotland, and Ireland. Farmed salmon in the North Atlantic amounts to 600,000 tonnes annually – 300 times greater than the annual catch of wild salmon.This means that for every wild salmon caught, one tonne of farmed salmon is produced. In 2002,WWF presented “Business strategies for a sustainable aquaculture industry” to the bi-annual conference of the salmon farming industry. The paper details the problems associated with fish-farming and suggests many possible solutions, such as ecolabelling, not farming in sensitive and protected areas, buying fish feed from sustainable sources, better security to avoid farmed fish escaping and breed- ing with wild ones, and greater social responsibility towards local communi- ties and employees.Aquaculture has a poor record, but there is a willingness in several parts of the industry to change for the good.</t>
  </si>
  <si>
    <t>toxics projects</t>
  </si>
  <si>
    <t>Policy overhaul in the EU Around the world,the system for regulating chemicals is extremely weak. It systematically fails to protect humans, wildlife, and ecosystems from the threats posed. Under most national laws, chemicals are assumed innocent until proven guilty, placing the burden of proof on governments and civil society, rather than on the companies that create, manufacture, and market untested products. However, in the EU, a major overhaul of chemicals policy is being undertaken. The proposed reforms would reverse the presumption of innocence and require adequate health and environmental data as a precondition for selling chemicals in the world’s largest trading block. It would also usher in a system to phase out the most dangerous chemicals in favour of safer alternatives. WWF has played a major role in ensuring that this opportunity is realized and is continuing to promote a progressive, precautionary, and science-based chemicals policy. Pesticides disposal in Africa Across the African continent, at least 50,000 tonnes of obsolete and extremely toxic pesticides have accumulated over the last 40 years. Many of these chemicals and their containers are in poor condition, threatening the environment and the health of surrounding communities – often the poorest and most vulnerable – through the contamination of food, water, soil, and air. Lack of regulation, insufficient information, untimely distribution, inadequate storage, and supply of unsuitable products are just some of the key factors that contribute towards these stockpiles. And although certain problems are being addressed, many developing countries do not possess the financial and technical means to safely dispose of obsolete pesticides. The concept of a continent-wide clean-up programme grew out of infor- mal discussions between WWF and several intergovernmental organizetions. The Africa Stockpiles Programme (ASP) aims to clean up and safely dispose of obsolete pesticide stocks within ten to fifteen years and help prevent future accumulation. Until now, less than 3,000 tonnes of old pesticides have been destroyed over a ten-year period, largely owing to lack of funds.With up to one third of the needed US$250 million provided by the Global Environment Facility, WWF and its partners – the African Development Bank, the Pesticide Action Network, the World Bank, and the United Nations Food and Agri- culture Organisation among others – will start removing and destroying the pesticides. This huge undertaking will also help in the development of new disposal techniques. A website – www.africastockpiles.org – provides more detail on the programme. Russia commits to phase-out Hard work by WWF and other organi- zations in Russia led,in May,to the signing by the Russian government of the Stockholm Convention, a landmark treaty which aims to phase out some of the most dangerous chemicals on Earth. While Russia still needs to ratify the convention, their decision to sign was a major step toward addressing serious toxic pollution in the country. As a heavily industrialized country and a major producer of organic chemicals, Russia faces a variety of threats from toxic contamination. Huge volumes of DDT and other, now banned, chemicals were widely used for agricul- tural production from the 1960s to the 1980s and there are approximately 20,000 tonnes of discarded pesticide stockpiles. In addition, toxic PCBs are leaking from thousands of outdated electrical goods dumped or being destroyed without proper environmental controls. The Stockholm Convention not only provides international assistance for dealing with contamination issues, but also helps countries move to envi- ronmentally safe alternatives. Ships for the future Since the mid-1960s, organotin compounds such as tributyltin (TBT) have been used in “anti-fouling” paints to repel barnacles and algae from ships’ hulls. In the 1970s, evidence of their toxicity and subsequent effects on marine life began to mount. Finally, in October 2001, the world’s shipping nations, through the International Mar- itime Organization (IMO), called for a ban on these lethal chemicals. The IMO decision sent a clear message that these chemicals are no longer acceptable and will force the paint industry to stop producing, marketing, and selling organotin paints. The world’s largest supplier of paints for the shipping industry, International Coatings Ltd, reacted almost immediately by announcing it would phase out their range of TBT paints by the end of 2002. At the same time, WWFlaunched its “2003 Group”, a voluntary group of concerned ship owners committed to making their fleets free of TBT-based paints by 31 December 2002. Its founding members are Hamburg Süd and Hapag Lloyd Cruises from Germany, and the Nordic Wallenius Lines and Wallenius-Wilhelmsen Lines. “This group obliterates the myth that phasing out TBT is impossible because there are no efficient alternatives,” said Dr Simon Walmsley, WWF Marine Pollution Officer. “These companies are maintaining their position in a competitive market despite going organotin-free.Their commitment, and that of International Coatings Ltd, will help eliminate a large amount of the contaminants going into the marine environment.”</t>
  </si>
  <si>
    <t>water projects</t>
  </si>
  <si>
    <t>floodwaters with nowhere to go. As floodwaters rose in Europe and other parts of the world during the summer of 2002, bringing death and destruction to people, livestock, and homes, WWF pointed to climate change as one of the leading causes of the increasing frequency of violent weather events. However, WWF also pointed out that poor management of freshwater ecosystems plays a crucial role. During the last 150 years, flood- plains – low-lying areas of land adjacent to rivers, lakes, and coasts – have been drained on a massive scale to make way for agriculture and urban and industrial development.In times of flood, rivers spread out over floodplains, which in their natural state act as giant sponges. Where they have been destroyed, floodwater is channelled into unnaturally small spaces, often with sudden and catastrophic results in times of extreme weather. As flood-related insurance claims continue to rise – US$2.5 billion was paid out worldwide in 2000 – the industry is beginning to refuse protection for homes and buildings built in floodplain areas. A WWF study along the Rhine estimated that the annual cost of treating drinking water and building flood protection barriers, and other services that the river’s floodplains used to provide for free, is as much as US$2 billion. WWF argues that the enormous economic and social cost of flooding could be prevented by restoring floodplains to a more natural state. Boost for China’s wetlands Population growth and rapid economic development in China have resulted in a large number of wetlands in the eastern part of the country being drained and converted to farmland,with increas- ing pressure on remaining natural areas. WWF was instrumental in bringing about the launch, on 2 February – World Wetlands Day – of a huge wetland conservation programme by the Chinese government.The organization celebrated this move as a significant Gift to the Earth (see page 5) which will greatly benefit the whole country. Over the next ten years, China will invest US$1 billion to set up more than 200 new wetland protected areas, securing the future of some 20 million hectares. Protecting the Niger River Freshwater conservation in West Africa took a leap forward in February when the government of Guinea designated more than 4.5 million hectares of wetlands for protection under the Ramsar Convention – a treaty signed by more than 130 countries. The newly protected wetlands – the second largest in Africa after Botswana’s Okavango Delta – include the source of the Niger River, which rises on the Fouta Djallon highlands in Guinea. More than 250 species of freshwater fish live in the 4,180-kiloetre long river;of these,20 species are endemic – found nowhere else in the world. The move followed WWF’s forceful lobbying of governments to protect their mountain wetlands in the context of the UN“International Year of Mountains”. The Niger is at the heart of WWF’s activities in West Africa, which aim to strengthen the conservation and sustainable management of freshwater wetlands. Guinea’s announcement is a major step towards achieving the organization’s objectives. “Africa is making great strides in the protection of its freshwater sources and WWF is part of the solution, working with committed partners on a freshwater crisis that touches not just Africa, but the whole world,” said Sarah Humphrey,WWF’s Freshwater Officer for Africa and Madagascar. Cold water pollution Cold water released from large dams is posing a major threat to Australia’s rivers, according to research undertaken in the Murray Darling Basin by WWF and Australia’s Inland Rivers Network. The two organizations are urging the federal and state governments to take immediate action to control the problem. Cold water pollution occurs when water is released from valves at the bottom of dams to meet downstream agricultural, industrial, and domestic use. Studies have shown that thermal pollution can occur for up to 300 kilometres downstream from dams, with temperatures frequently well below natural levels.In spring and summer, water stored in deep dams forms layers, with a surface layer warmed by the sun overlying a cold bottom layer. When water is released from the dam, a slug of unnaturally cold water is released.The resulting cold water pollution can kill fish eggs and larvae and cause localized extinction of some species. Recreational fishing is an important tourism asset for many small riverside towns and the loss of fish through cold water pollution can severely affect rural economies. Over 2,500 kilometres of major rivers in New South Wales are estimated to be seriously affected</t>
  </si>
  <si>
    <t>forests projects</t>
  </si>
  <si>
    <t>Protecting the Amazon In August, the creation of Tumucumaque National Park in the Amazon – the world’s largest tropical forest protected area – came about as a direct result of WWF’s work. Located in the Brazilian state of Amapá, and bordering French Guiana and Suriname, the new park covers more than 3.8 million hectares – almost the size of Switzerland – and protects a significant part of the Amazon forest. The borders of the park were defined by WWF and the Brazilian environmental agency Ibama, in agreement with the Brazilian Ministry of the Environment. Its creation is a significant step towards fulfilling the pledge made by President Cardoso in 1998 to fully protect 41 million hectares – 10 per cent – of the Brazilian Amazon. This is the minimum needed, according to scientists, to secure a future for the region’s biodiversity. Close to the Kinabatangan Wildlife Sanctuary in Malaysia, for example, WWF is working with local palm oil companies and communities to restore forest cover on either side of the Kinabatangan River.This will create a corridor for endangered animals such as Asian elephants and rhinos, improve water quality, support an ecotourism industry, and protect palm oil plantations from seasonal flooding. Palm oil is used in a wide range of consumer products, such as margarine, lipstick, and detergent. Globally, over 10 million hectares of land are now under plantation.The problem is that in major producing countries like Malaysia, tropical forests are being replaced with palm oil plantations. WWF is working with the industry to reduce its impact, as well as encouraging buyers to purchase palm oil from plantations that have not been established at the expense of tropical forests. In January, Switzerland’s largest retail chain, Migros, in collaboration with WWF, became the first European retailer to make this commitment. * IUCN–The World Conservation Union Fighting forest crime The trade in illegal timber is a multimillion dollar industry taking place in over 70 countries.A new report by WWF, published in February, shows that at least 20 per cent of timber in Russia is logged illegally. The report blames corruption by local officials as well as lack of funds to enforce controls on shipments. “Illegal logging in the Russian Far East is highly profitable for both smugglers and the local mafia,” said Anatoly Kotlobay, WWF Project Manager. The trade is worth about US$150 million on the Russian market and twice as much on the international market. Unlicensed timber extraction is particularly hard on the very poor, as sources of local income and employment dry up, along with medicines and firewood. It is also responsible for the loss of vital habitat for wildlife such as the endangered Amur leopard and Siberian tiger, of which fewer than 500 remain. In May, representatives from G8 governments and key timber-producing countries met in London for a briefing organized by WWF on illegal logging and forest crime. WWF asks them to urgently put in place national purchasing policies which ensure that timber and forest products are acquired from legal and sustainably managed forests</t>
  </si>
  <si>
    <t>Freshwater wetlands in the Mediterranean</t>
  </si>
  <si>
    <t>The pressures on fresh water in the Mediterranean are many and varied, not least from agriculture, tourism, and construction. Severe drought in the region as the climate changes have added to these pressures. To meet the growing demand for fresh water, countries such as Spain, Greece, and Turkey are developing plans to transfer water between river basins. Already, the diversion of water from the Segura River in Spain to irrigate fields and vast acreages of green- houses has severely reduced the flow of the river and increased pollution. This not only demonstrates the inadequacy of planning procedures but also jeopardizes local economies and livelihoods, as well as wildlife. The Spanish National Hydrological Plan (SNHP) involves the building of 120 dams and a further 261 secondary structures to enable large-scale transfers of water from the north of the country – mainly from the delta of the Ebro River – to the south. Just over half of the water is earmarked for intensive agriculture, and the remainder for tourism development. The total estimated cost is in excess of €22 million, of which the Spanish government is seeking almost €8 million from the EU. Such developments are totally at odds with EU attempts to reduce agricultural subsidies and to bring food prices closer to world market levels. Transfering this amount of water will reduce the quality of drinking water for one million people in the Valencia region and threaten the local fishing industry at the mouth of the Ebro, especially the port of Tarragona, as a result of reduced water flow and increased sedimentation. The Ebro Delta, a designated Ramsar site, is one of the most important areas for breeding birds in the Mediterranean and the third most important wetland in Spain. Branding the SNHP a “yesterday’s plan” that runs contrary to sustainable development, WWF is actively opposing the proposals, both nationally and across the EU. WWF is also campaigning for the enormous budget to be reallocated for use in social, economic, and environmental improvements that are more likely to deliver long-term solutions, in line with EU priorities.</t>
  </si>
  <si>
    <t>living water</t>
  </si>
  <si>
    <t>More than ever before, the world is facing a freshwater crisis. Over 1.5 billion people already lack safe drinking water and, at current rates of consumption, almost half the world’s projected population will face serious water shortages within 25 years. On top of this, pollution forces 3.3 billion people to use contaminated water, causing about 250 million cases of water-related diseases each year, with some 5 to 10 million deaths. Although 70 per cent of the Earth is covered by water, only 2.5 per cent of this is fresh water. And since most of it is locked away in glaciers or deep underground, only 0.25 per cent is actually readily available. Much of this available fresh water is stored in wetlands. Yet half the world’s wetlands have been destroyed in the last 100 years through pollution or drainage for agriculture and construction. Few people realize the value of these ecosystems, which pro- vide not only water, but also food such as fish and rice, medicinal plants, building materials, and so on. And not only goods: wetlands also protect from flooding and act like highly efficient sewage treatment works, absorbing chemicals, filtering pollutants, and neutralizing harmful bacteria. The goal of WWF’s Living Waters Programme is to achieve the protection and sound management of 250 million hectares of the world’s most important wetlands by 2010. To date, efforts by the organization have led to the safeguarding of 20 million hectares. Alongside this, WWF is working towards restoring at least 50 large river basins – such as the Danube in Europe, the Mekong in Asia, the Niger in Africa, and the Orinoco in South America – and campaigning for changes in government water policies and private sector practices. Work such as this is becoming increasingly urgent to help prevent the disastrous flooding that struck many parts of the world this yea</t>
  </si>
  <si>
    <t>sustaining life</t>
  </si>
  <si>
    <t>Ten years ago, the ground-breaking Earth Summit in Rio de Janeiro placed environmental, social, and economic issues on the international policy agenda and gave us Agenda 21 – a global blueprint adopted by more than 178 governments for ending poverty and caring for the environment. Ten years on, two billion people – one-third of the world’s population – live in extreme poverty, lacking clean water, adequate sanitation, and access to energy. Environmental degradation has continued unabated – the crisis facing the world’s rainforests, for example, had already become a worldwide cause before the Earth Summit, but since then land clearance has continued and half of the world’s tropical rainforests are now lost forever. During the often troubled preparations for the follow-up to Rio – the World Summit on Sustainable Development (WSSD) in Johannesburg in August – WWF called for action that would be innovative, practical, and deliverable within a clear timeframe. In particular, we were seeking progress on three interconnected issues: fighting poverty and promoting sustainable ways of living, encouraging more Earth- friendly behaviour, and protecting the forest, freshwater, and marine ecosystems on which all life ultimately depends. These are the areas in which WWF has developed considerable expertise. Long before the phrase “sustainable development” was coined, WWF was promoting ways for people and nature to live in harmony. Our work with local communities, for example, combines the careful use of natural resources with conservation of plant and animal life, helping at the same time to ease the burden of poverty. WWF’s continuing search for practical solutions to the challenges confronting humanity is reflected throughout the pages of this report. By focusing on a limited number of global issues and those parts of the Earth which hold the greatest biological diversity, WWF and a growing number of partners worldwide continue to act for people and the planet.</t>
  </si>
  <si>
    <t>saving species</t>
  </si>
  <si>
    <t>For many people, the world’s best-loved animals and the threats they face provide the inspiration needed to fight for their conservation. WWF is using this energy and commitment to ensure that, by the end of the current decade, the numbers of elephants, rhinos, tigers, pandas, great apes, sea turtles, and whales are either stable or increasing and that their habitats are safeguarded. Successful conservation of “flagship” species like these benefits the thousands of lesser-known plants and animals – as well as human communities – with which they coexist. At the same time, WWF is fighting to stop the illegal trade in some of the world’s most endangered species, such as snow leopard, Tibetan antelope, and big-leaf mahogany – one of the world’s most valuable and sought-after trees. Nobody doubts the road ahead is uphill but the organization can already point to some successes. For example, populations of the two African species of rhinos are slowly growing. Intensive conservation efforts have helped the black rhino to increase from an estimated 2,704 in 1999 to 3,100 in 2001. In the same period, the number of white WWF is fighting to stop illegal trade in the seriously endangered snow leopard. rhinos rose from 10,405 to some 11,600. These are encouraging trends but there is still much to be done. To ensure a future for threatened plants and animals, WWF works in two spheres. It engages with local communities and organizations in practical conservation, such as the creation of protected areas or reintroduction of rare species. And in the wider world, WWF works to influence government decisions affecting international treaties such as the Convention on International Trade in Endangered Species of Wild Fauna and Flora (CITES). With the help of many partners and supporters, WWF’s Species Programme is making a difference where it counts – on the ground.</t>
  </si>
  <si>
    <t>turning down the heat</t>
  </si>
  <si>
    <t>Every year, we burn fossil fuels – coal, oil, and gas – which have taken half a million years to form. While the full impacts of the resulting carbon dioxide (CO2 ) gases emitted will only become truly apparent in the decades and cen- turies to come, some of the Earth’s more fragile places such as the Arctic and mountain wetlands are already feeling the heat. Solutions are at hand but must begin immediately. This is crucial because even if current levels of global warming are reduced by 50 per cent over the next few years, the effects – sea-level rise, melting ice caps, soaring temperatures, unpredictable and violent weather, and loss of species and habitats – would continue well into the next century. As well as looking to reduce global warming through renewable energies – such as wind and solar power – and a more efficient use of energy, WWF is helping communities adapt to a changing climate. Actions such as restoring damaged forests, wetlands, and other habitats increase their resilience and help to generate income. Without such actions, climate change might well be the final blow to already stressed ecosystems and the human populations that depend on them. In addition, WWF’s Climate Change Programme is pushing industrialized countries to reduce their current levels of CO2 emissions by ten per cent below 1990 levels, by 2010. Solutions are also being sought in developing countries to significantly reduce their greenhouse gases. And WWF is pressing countries to develop national plans to prevent climate change from damaging wildlife- rich areas such as national parks and reserves. Around the globe, WWF is fighting climate change – the challenge is to make sure it happens fast enough. The dramatic flooding in many parts of the world in 2002 may provide the spur to faster action</t>
  </si>
  <si>
    <t>keeping the oceans alive</t>
  </si>
  <si>
    <t>In July, WWF published its Living Planet Report*, a periodic update on the state of the world’s forests, freshwater wetlands, and seas – and the human pressures on them. The report shows that over 20 per cent more natural resources are being used each year than the Earth can regenerate. Based on likely scenarios of population growth, economic development and technological change, and current trends, the report projects that, by 2050, human beings will consume twice as many resources than the planet can replace every year. Unless action is taken urgently by governments and with full backing from business and industry, WWF believes that, within 30 years, human welfare – as measured by average life expectancy, educational levels, and world economic product – could go into decline. “We do not know exactly what the result will be of running this mas- sive overdraft with the Earth. What is clear though is that it would be better to control our own destiny, rather than leave it up to chance,” said Jonathan Loh, author of the report. Dr Claude Martin, Director General of WWF International, said: “The fact that we live on a bountiful planet, but not a limitless one, presents world leaders with a clear challenge. Ensuring access to basic resources and improving the health and livelihoods of the world’s poorest people cannot be tackled separately from caring for the planet.” WWF believes that some fundamental changes must be made to bring our ecological overdraft back into balance: ● ● improve the way in which we use natural resources to generate economic wealth consume resources more efficiently while also redressing the disparity between high- and low-income countries, and ● protect, manage, and restore forests, wetlands, and marine environments better than we have succeeded in doing so far.</t>
  </si>
  <si>
    <t>Managing forests</t>
  </si>
  <si>
    <t xml:space="preserve"> Although the amount of forest under protection is growing worldwide, WWF is concerned that too many protected areas are poorly managed, if at all.Certification, by which forests meet the highest economic, environmental, and social standards, provides a market incentive for better forest management. Over the last year, the area of forests certified under the Forest Stewardship Council (FSC), which WWF helped to set up in 1993, increased by 4 million hectares to a total of 28 million hectares. Every year, the forest industry harvests 1.6 billion cubic metres of wood to meet the growing demand for timber products and paper. But recent research undertaken by WWF and the World Bank indicated that global demand for wood could be met from as little as 600 million hectares of forest – one-fifth of the world’s forests. In April, the Forest Leadership Forum, a WWF-organized event in Atlanta, USA, brought together for the first time the world’s biggest timber users – such as International Paper, Weyerhauser, Home Depot,and IKEA – and environmental groups to promote responsible trade in forest products and certification. Timber products from certified forests are now available to consumers around the world. A line of WWF- branded furniture has been produced by Orro &amp; Christensen, a Brazilian company with FSC “chain of custody” – from forest floor to finished product – certification for all its goods. In the Netherlands, FSC products are available in some 1,500 stores. WWF Forest Officer Arnold van Kreveld commented: “If the demand for FSC timber continues to grow, businesses will invest more in order to increase the supply, saving more forests around the globe. The fate of the forests now lies in the hands of the consumer. People can make a real difference with their choices.</t>
  </si>
  <si>
    <t>the seas of eastern africa</t>
  </si>
  <si>
    <t>From the coastal waters of Sodwana in South Africa to Chisamayu, some 4,600 kilometres to the north in Somalia, the eastern African seas are home to a wealth of tropical wildlife and millions of coastal people. Yet all is far from well along these golden coasts, particularly in and around major towns and river mouths. Here, pollution, the over-harvesting of fish, molluscs, crustaceans and sea cucum- bers, and the destruction of coastal forests and coral reefs – partly as a result of climate change – are all taking a toll. Turtles and dolphins are declining as a result of both deliberate and accidental capture, as is the rare dugong which lives its entire life in coastal waters WWF has been working with partners, such as the Western Indian Ocean Marine Science Association, as well as local communities, such as bee-keeping and tree-planting groups, on a conserva- tion plan for this vast ecoregion. It aims, among other things, to stop the damage being done to coral reefs and the species that live in them, and to protect at least 100,000 hectares of mangrove forests and their wildlife. Already, two outstanding areas in Mozambique have been protected. The 140,000-hectare Bazaruto Archipelago National Park, in which WWF has been working for the past 15 years, provides much needed protection for the highly endangered dugong, while the newly created Quirimbas National Park – 150,000 hectares of which form a marine protected area – safeguards both the area’s fish stocks and the rights of local fishing communities that depend on them. These efforts were recognized by WWF as Gifts to the Earth.</t>
  </si>
  <si>
    <t>amazonian forests</t>
  </si>
  <si>
    <t>Much of WWF’s conservation work on forests is taking place in “ecoregions” (see page 4). One of these lies in the Amazon jungles of South America, home to over half of the world’s remaining tropical rainforest. At the heart of this still vast region lie almost 200 million hectares of largely intact forests covering part of the western Brazilian states of Amazonas, Acre, and Rondonia, stretching into the lowlands of south-eastern Peru and north-western Bolivia. Among their abundant riches is an incredible array of trees, including the valuable big-leaf mahogany, as well as some of the continent’s most spectacular wildlife, including jaguar, harpy eagle, and giant river otter. Although 92 per cent of the original forested area remains today, the region faces numerous threats, such as road construction, illegal logging, gold mining, human settlement and agricultural expansion, and oil and gas exploration. Human populations remain relatively low, traditionally consisting mainly of indigenous tribespeople, river dwellers, Brazil nut gatherers, and rubber tappers. However, migrants from overpopulated and deforested regions of Bolivia, Brazil, and Peru are moving into the region, converting forest into farm and pasture and threatening the traditional way of life. The remoteness of most of the forest has insulated it from the worst development pressures so far, presenting a great opportunity for conservation. This opportunity, however, is fleeting and is tempered by rapidly increasing development plans in all three countries. WWF’s efforts in the ecoregion are currently focusing on the creation of new protected areas and the effective management of existing ones</t>
  </si>
  <si>
    <t>forests for life</t>
  </si>
  <si>
    <t>Forest protection has always been a priority for WWF, but it also recognizes that up to 90 per cent of the world’s 1.2 billion people living in extreme poverty depend on forests for their livelihood. In addition, trade in wood and wood prod- ucts is an important source of income for many countries. Forests are thus used on the one hand to satisfy the needs of local communities and on the other hand to supply international markets. WWF’s role is to identify and promote ways in which these demands can be met sustainably through good forest management and responsible consumption. In some parts of the world forests have been severely damaged and require restoration before they are once again able to provide a full range of benefits for people and nature. To achieve its broad aims – and counter the 14 million hectares of forest that the world loses each year – WWF has established three targets: ● to protect all types of forest by setting up and maintaining networks of protected areas – for example, the development of Sangha National Park, which covers some 2 million hectares of forests across the borders of Cameroon, the Republic of Congo, and the Central African Republic ● to make sure that the highest international standards of forest management are applied to at least 100 million hectares out of the world total of 3.9 bil- lion hectares, and ● to establish 20 landscape restoration programmes in the world’s most dam- aged forested regions</t>
  </si>
  <si>
    <t>The Miombo of southern africa</t>
  </si>
  <si>
    <t>The most effective way to ensure the long-term survival of plants and ani- mals is through conservation of entire “ecoregions” (see page 4) – extensive, largely unspoilt places that support large numbers of species. The Miombo savannah woodlands, which cover 350 million hectares across ten countries of southern Africa (Angola, Botswana, Democratic Republic of Congo, Malawi, Mozambique, Namibia, South Africa, Tanzania, Zambia, and Zimbabwe) are home to some of the most important mammal populations left in Africa. Among them are black rhino, African elephant, African hunting dog, and cheetah, along with the slender-nosed crocodile and many lesser-known reptiles, birds, insects, fish, and plants. More than half of the estimated 8,500 plant species there are found nowhere else on Earth. The biggest threat to wildlife is the large and rapidly growing human population and its demand for agricultural land. In addition to forest clearance for crops, wood is taken for building and fuel, leaving increasingly large holes in forest cover. As the soil becomes eroded and infertile, so more woods are cleared and the cycle is repeated. WWF’s response has been to develop programmes in which local communities manage their own resources. The establishment of conservancies – in which fees are levied for the use of environmental resources – across southern Africa is yielding significant benefits for nature and for people, with profits ploughed back into the community through grants to local schools. For WWF, wildlife conservation is inextricably linked to human development.</t>
  </si>
  <si>
    <t>The oceans are the natural environment for millions of species in an intricate weave of a complexity we may only just have begun to grasp. But human activities, such as overfishing, insensitive coastal development, pollution, and climate change are threatening the health of the seas and the long-term survival of coastal communities across the entire globe. Take Kiunga Marine National Reserve in Kenya, for example. Despite its protected status, Kiunga is suffering from overfishing and the illegal capture of turtles, dugongs, and dolphins, as well as coastal erosion and damage to its mangrove forests and coral reefs. These natural resources are vital to the local communities as well as to the national economy in terms of employment, food, and tourism. WWF and its partners in the region are looking for ways of using the resources sustainably – to sustain human life without depleting the resource base – and safeguarding the area’s exceptional marine life for future generations. WWF’s Endangered Seas Programme aims to stop overfishing and establish networks of well-managed marine protected areas to cover at least 10 per cent of the world’s oceans. By encouraging businesses and industry to adopt practices which are both profitable and good for the marine environment, by changing legislation and showing leadership, and by applying pressure when appropriate, WWF is helping to restore the balance in the use of oceans and coasts.</t>
  </si>
  <si>
    <t>the power of partnerships</t>
  </si>
  <si>
    <t>Changes in corporate practice are essential if we are to make progress in fighting global warming, moving to renewable energy systems and clean technologies, phasing out toxic chemicals, and making sure that resources are used sustainably. Although companies are often seen as part of the problem, they are also undoubtedly key to the solution. WWF has long recognized that the way ahead in its relationship with business and industry is to forge partnerships that lead to real action and positive results. Since half of the world’s top 100 economic entities are corporations, WWF believes that corporate engagement is central to transforming markets, to changing domestic and international law, and for adopting and promoting best practice in environmental behaviour. In today’s increasingly competitive world, consumers expect companies to demonstrate corporate responsibility towards the environment, creating many opportunities for WWF to work with them to mutual advantage. With this in mind, WWF enters into business and industry relationships with a positive and constructive mindset, searching for solutions which take the organization further along the road to stopping the damage to the planet’s natural environment. We thank all the individuals, foundations, trusts, and corporations from all over the world who generously sup- ported WWF during 2002.</t>
  </si>
  <si>
    <t>a toxic-free future</t>
  </si>
  <si>
    <t>Contamination from toxic chemicals has become all-pervasive. Wherever scientists look – the tropics, the oceans, industrial areas, the Arctic – they find traces of chemicals and pesticides which alter sexual, neurological, and behavioural development and affect repro- duction and immune systems. And every community – human, plant, and animal – is exposed to them, whether from industrial and urban pollution, agricultural pesticides, or contaminated water or food supplies. Around the world, WWF is working with governments, local organizations, and the private sector to reduce or eliminate at least 30 of the world’s most dangerous chemicals and pesticides by 2007, targeting in particular toxic substances which have a long life-span and synthetic chemicals that disrupt hormones in humans and wildlife (see POPs and EDCs, opposite). By promoting environmentally acceptable, effective, and affordable alternatives to toxic chemicals, WWF is working to make farming practices more sustainable and less destructive of the soil, to reduce the levels of toxics entering natural environments such as fresh- water wetlands, and to improve human health and livelihoods.</t>
  </si>
  <si>
    <t>Smart companies are preparing themselves for a carbon-constrained future: IBM, Johnson &amp; Johnson, Polaroid Corporation, Nike, Lafarge, and The Collins Companies are the first six businesses to have joined WWF’s Climate Savers programme – a voluntary agreement to reduce CO2 emissions</t>
  </si>
  <si>
    <t>good for earth, good for the business</t>
  </si>
  <si>
    <t>2001 annual report 40 years of conservation achievement</t>
  </si>
  <si>
    <t>It is thanks to its partners that WWF is multiplying its impact and achieving ever greater environmental awareness and responsibility among people everywhere. Business and industry in particular will play an increasingly key role in environmental issues, and partnerships with major players in these sectors are essential for us to secure the funds we need. That said, competition for funds from all sectors, private and public, is fierce and the search for finance has never been more difficult or critical. Establishing new partnerships, as well as maintaining existing ones, gives us the added impetus to meet our challenges. WWF believes that change can be brought about, not only by individual actors, but also in industrial sectors by working together with companies that are truly committed to environmental and social integrity.” A natural team. “ After three successful years, Canon and WWF renewed their partnership at a signing ceremony between Claude Martin, Director General of WWF International and Hajime Tsuruoka, President of Canon Europa.“We value the partner- ship with WWF greatly,” Mr Tsuruoka said.“As a company we take our responsibility for the environment very seriously.” Images are essential tools for raising public awareness and thanks to Canon Europa’s sponsorship, WWF has been able to significantly improve its ability to communicate through pictures.A selection of nature photographs can be viewed in the newly designed PhotoGallery on WWF’s website (www.panda.org). Over the next two years, Canon and WWF will continue to raise environmental awareness through joint promotional and marketing activities especially targeted at young people. a constructive partnership. Since entering into partnership with Lafarge in 2000,WWF has contributed the expertise that the construction materials group needs to reinforce its environmental policies and practices.Christopher Boyd, Senior Vice President of Environment and Public Affairs at Lafarge explained: “Our partnership with WWF is intended to help us raise our own standards as well as to raise standards generally within our industry.” WWF and Lafarge are working jointly on a number of fronts, especially on quarry restoration and environmental performance indicators. Lafarge has developed a biodiversity strategy for quarry rehabilitation and provides financial support for “Forests Reborn”, a joint WWF-IUCN* programme for the restoration of forest landscapes. Quantitative targets are being developed for indicators such as waste reduction and recycling, energy consumption, environmental audits, and carbon dioxide (CO2) emissions.Lafarge,together with WWF and an independent consultant, is defining targets for reducing its own. Lafarge CEO Bertrand Collomb stated: “A global industrial group can only continue to be successful if it operates in the framework of sustainable development and if its concern for the environment is genuine and recognized.” Within just one year of becoming a WWF Corporate Supporter, the Italian pasta manufacturer Delverde can already see the benefits of the partnership.The association with WWF is attracting new customers and reinforcing the product message that its pasta is made from natural ingredients – organically grown wheat. In return, Delverde is helping to raise consumer awareness of WWF’s work with in-store promotions in key markets around the world. WWF’s partnership with the advertising agency Ogilvy &amp; Mather has resulted in free advertisements and placements worth US$5 million in major international media such as Time, Newsweek, Asia Week, and BusinessWeek. The WWF Network also benefits from O&amp;M’s worldwide presence, with the agency currently developing a free campaign for the WWF office in Russia to boost membership in that country. In the year of its launch,more than 70 companies joined WWF’s Corporate Club in Hungary, Poland, Russia, Thailand, and the United Arab Emirates.Through their financial contributions, local companies can support conservation programmes in their own country.In return,staff and their families are able to attend special interest events focusing on the environment, such as the Polish Corporate Club’s two-day visit to a WWF wetland project in Biebrza National Park. High-profile events such as the official launches of the club in each country provide excellent opportunities for member companies and WWF to promote environmental responsibility. Within just one year of becoming a WWF Corporate Supporter, the Italian pasta manufacturer Delverde can already see the benefits of the partnership.The association with WWF is attracting new customers and reinforcing the product message that its pasta is made from natural ingredients – organically grown wheat. In return, Delverde is helping to raise consumer awareness of WWF’s work with in-store promotions in key markets around the world. Advertising Conservation. WWF’s partnership with the advertising agency Ogilvy &amp; Mather has resulted in free advertisements and placements worth US$5 million in major international media such as Time, Newsweek, Asia Week, and BusinessWeek. The WWF Network also benefits from O&amp;M’s worldwide presence, with the agency currently developing a free campaign for the WWF office in Russia to boost membership in that country. Corporate Club partnerships. In the year of its launch, more than 70 companies joined WWF’s Corporate Club in Hungary, Poland, Russia, Thailand, and the United Arab Emirates.Through their financial contributions, local companies can support conservation programmes in their own country. In return,staff and their families are able to attend special interest events focusing on the environment, such as the Polish Corporate Club’s two-day visit to a WWF wetland project in Biebrza National Park. High-profile events such as the official launches of the club in each country provide excellent opportunities for member companies and WWF to promote environmental responsibility. A vote of confidence. Financial support from major donors, trusts, and foundations is crucial for WWF to continue to develop innovative approaches to conservation. The Avina Foundation, for example, is part- nering WWF in three strategic initiatives in the Mediterranean:“Green belts against desertification” – a network of connected forest reserves managed by indigenous populations; “Across the Waters”– an environmental education grants programme; and “Out of the Blue”– marine protected areas. Funding by the Oak Foundation is enabling WWF to help protect the North-East Atlantic by setting up marine protected areas and curbing destructive EU fishing subsidies, while the Mava Foundation’s steadfast financial support provides WWF with the means to continue to protect European freshwater wetlands. Regular renewal of funding is a vote of confidence in the work of WWF – proof that the organization is accountable and can deliver tangible results. WWF acknowledges with gratitude the invaluable funding received from the Avina, Greendale, Mava, Mott, and Oak Foundations, and from all its major donors. We also thank those donors who wish to remain anonymous. People power. Every year, nearly five million supporters around the globe donate to WWF, accounting for around 49 percent of the organization’s total annual income.WWF’s grateful message to each contributor is that, whatever the amount, every donation makes a difference. Campaigning support is also crucial – 20,000 people actively campaign via WWF’s “Panda Passport” website (www.passport.panda.org) on issues as varied as Japan and Norway’s continued flouting of the whaling ban, to protecting albatrosses in the Southern Ocean. Making the right impression. Europeans are generally in favour of the relationships that WWF is developing with business and industry, according to a survey conducted free for WWF by market research group INRA (EUROPE), a Corporate Supporter of WWF since 1999. Over 60 percent of those polled said they thought association with WWF would add value to a company. Two in three thought that WWF should be partly supported by private companies.Christine Kotarakos, INRA Research Director responsible for coordinating the survey, commented: “We found that the WWF logo is well liked and trusted by a large majority of people interviewed.”The results prove WWF’s belief that partnerships for conservation are essential for success. A gala event. In September, WWF celebrated 40 years of conservation in Seville, Spain when HRH Prince Bernhard of the Netherlands, Founder President of WWF International, and HRH The Duke of Edinburgh, President Emeritus, were joined by many of WWF’s partners, supporters, and founders at a gala dinner. Seville was a fitting choice for the location of the celebration because of WWF’s long association with nearby Doñana National Park, which it helped establish in 1969. So much to be done. Thirty years ago, HRH Prince Bernhard of the Netherlands created a unique funding mechanism for WWF – The 1001: A Nature Trust. The trust – managed as an endowment fund – has grown continually from the contributions of its 1001 members over the years, providing WWF with annual income for its work. But the need for funds never ends. “Obviously WWF needs money,” acknowledged Prince Bernhard in a personal video interview made to commemorate WWF’s 40th anniversary and the support of The 1001.“Conservation is hard work ... and it’s not cheap.”</t>
  </si>
  <si>
    <t>campaigning for conservation</t>
  </si>
  <si>
    <t>WWF’s mission is to stop, and eventually reverse, the degradation of the planet’s natural environment and to build a future in which humans live in harmony with nature. Over its 40-year history, WWF has grown into one of the world’s largest and most effective independent organizations dedicated to the conservation of nature. It has reached this status through a constant record of conservation achievements. Today, WWF operates in nearly 100 countries, supported by some five million people worldwide. Its initials and famous Panda logo have become a powerful rallying point for those who care about the future of the planet and want to help shape it in a positive way. The organization’s success and reputation have been built around a factual, science-based approach to conservation, which focuses on six priority issues: forests, fresh water, oceans and coasts, threatened species, and the insidious threats of toxic chemicals and climate change. To underpin its work, WWF runs highly focused programmes based on these issues of global concern. Each programme has identified conservation targets (summarized in the following pages) for the next ten years. To help with the delivery of these targets, short, high-profile campaigns, wherever possible involving the general public, are initiated. WWF runs some 1,200 projects around the world in any year. Many of WWF’s 3,800 staff work at the front line of conservation, sometimes in difficult and dangerous conditions, helping to make maximum use of the approximately US$273 million that WWF spends annually on its global conservation work. On-the-ground projects are reinforced with policy work and campaigns, as well as education and local capacity building to help replicate conservation successes. Saving the world’s special places Recognizing that local conservation problems often have their roots in wider social and economic issues, which influence how people use and consume resources and affect the environment, WWF has adopted an approach which links field and advocacy work to address environmental problems within areas whose boundaries are defined by nature – what WWF terms “ecoregions”. These may be tropical forests or large areas of freshwater wetlands spanning one or more countries, or entire coral reef systems such as Australia’s Great Barrier Reef. WWF has identified some 200 such places – the “Global 200 Ecoregions” – which harbour most of the world’s remaining biological diversity, and which must be preserved if we are to leave a living planet for future generations. The organization has selected 77 of these areas to focus on and is working with partner organizations to develop action plans. Ambitious, broad-scale, and integrated in nature, these plans combine environmental, economic, and social actions to conserve or restore the biodiversity of an entire ecoregion. Gifts to the Earth “Gifts to the Earth”, the highly successful conservation tool developed by WWF in 1996, continues to win commitments from governments, industry, and individuals to preserve the most significant parts of our natural heritage. By mid-2001, 66 gifts had been recognized by WWF. Among them were new legislation in Mauritania to protect the Banc d’Arguin – an area of shallow coastal waters and tidal mudflats of international importance for migratory waterbirds – and the commitment by Turkey to increase the size of its protected areas by 50 per cent. Communicating the message Over the past year, WWF’s award-winning website – www.panda.org – has been further developed into an immensely powerful tool for awareness-raising and action. Thousands of people are now using “Panda Passport” to register their concerns about conservation issues of the moment. By harnessing the views of so many people, WWF is able to bring pressure to bear on policy- and decision-makers to make a real difference. 4 campaigning for conservation The WWF Network Since its foundation as a charity under Swiss law in 1961, WWF’s network of offices has grown steadily to cover most regions of the world. At the heart of the network is the International Secretariat based in Gland, Switzerland. It identifies and monitors emerging conservation concerns, guides the development of WWF’s position on international issues, coordinates campaign, communications, and fundraising activities, manages the international conservation pro- gramme and policy work, and builds global partnerships. The WWF Network contributes expertise and funding to WWF’s international conservation programme. Activities range from practical field projects and scientific research to advising on environmental policy, promoting environmental education, and raising public understanding of environmental issues. Two specialist offices, in Brussels and Washington, work to influence the policies and activities of the European Union and institutions which deal with global economic issues, such as the World Bank and the Global Environment Facility (GEF). In 2001, the number of WWF offices grew with the admission to the network of WWF-Turkey, which previously had been one of five Associates – independent non-governmental organizations (NGOs) which work closely with WWF towards shared conservation objectives.</t>
  </si>
  <si>
    <t>changing patterns, changing lives</t>
  </si>
  <si>
    <t>In 2001, WWF celebrated its 40th anniversary and looked back at an impressive record of conservation work. In that time, WWF carried out many thousands of field projects, mainly in developing countries, and often in partnership with other agencies, thus directly contributing to sustainable development and poverty alleviation. Over those 40 years, WWF also increasingly contributed to global environmental policy development and played the key role in introducing market mechanisms such as the Forest Stewardship Council (FSC), which today allows business and industry to engage in environmentally sound practices. Looking ahead to the next 40 years, this first year into the new century has marked huge emerging challenges in our fight for life on Earth. Never before in the history of the environmental movement have the stakes been higher. Neither has awareness been more widespread that global environmental issues will soon determine the fate of virtually every sector of human activity and welfare. Without wanting to sound alarmist, there can be little doubt that very large parts of humanity will suffer from a worsening global water crisis and the disastrous effects of the rampant mismanagement of the world’s marine resources. According to WWF’s Living Planet Report,* we have lost one-third of the planet’s natural wealth over the last 30 years, a trend unlikely to improve in the near future given the increasing “footprint” that mankind leaves on the Earth – now visible even in the remotest wilderness areas. The Arctic, while not having the high profile of tropical rainforests or coral reefs, is neverthe- less a prime example of how the quest for resources – above all petroleum – is rapidly pushing into areas hitherto left to the few indigenous communities, polar bears, and caribou herds. Exploitation of the Arctic by extractive industries brings high risks, with effects that are likely to be dramatic for both nature and the cultures of peoples who have made their livelihood in a perfectly sustainable manner for many hundreds of years. Climate breakthrough Perhaps the most remarkable development of the past year has been the widespread acceptance at last of man-made climate change as the global issue that is likely to impact virtually every aspect of biodiversity conservation and human life in the years ahead. The long lag time between the emission of greenhouse gases and the actual effects of climate change means there can be no question that the coming decades will seriously erode the planet’s biodiversity, making deep inroads into the natural inheritance of future generations. The third assessment report of the Intergovernmental Panel on Climate Change (IPPC) left no doubt over the fact that these impacts are already evident. Melting polar ice, increased forest fires, changing distribution patterns of plants and animals, increasing incidence of coral bleaching, deser- tification, and extreme and destructive weather events are just some of the telltale signs. WWF has been campaigning for six years for governments and industry to take action to combat climate change. Our analyses and warnings have been ignored, criticized, even ridiculed for a large part of this time. The major breakthrough in public consciousness came in July 2001 with the global community’s acceptance of the Kyoto Protocol, despite the US government opting out of the agreement. President Bush’s provocative and intrinsically unwise decision, however, had a positive side-effect: it elevated the issue of climate change into the headlines. This inadvertently helped unify the stance of other governments, not least the Europeans, in at last taking the issue more seriously. The emerging clarity over the root causes of biodiversity loss and the ecological footprint that limits the potential for sustainable development also triggered a further focusing of WWF ’s activities. In the past year, WWF has concluded its network-wide exercise to con- centrate its efforts for maximum impact. On the one hand we will work on six global issues: forests, fresh water, oceans and coasts, threatened species, climate change, and toxics – for each of which we have clear targets and strategies. And on the other hand our field-based activities will increasingly be focused on ecoregions – biogeographic units that allow a coherent planning and approach for the conservation of biodiversity. I am convinced that this two-pronged strategy – focusing on global policy and ecoregions – puts WWF in the best pos- sible position to make a real difference in addressing the huge conservation challenges of the coming decades. We need your support to make it a reality.</t>
  </si>
  <si>
    <t>forest projects</t>
  </si>
  <si>
    <t>Certifying forests. During 2001, important advances were made under the Forest Stewardship Council (FSC) scheme, by which forests are certified as being managed to the highest economic,environmental, and social standards. In April, Romania’s president Ion Illiescu announced that his country would adopt FSC practices, starting with a trial area of 32,000 hectares.By October, that commitment had risen to an impressive 1 million hectares. Other countries in Central and Eastern Europe, such as Bulgaria, Croatia, Estonia, Hungary, Latvia, Russia, and Slovakia, are also set to pursue FSC certifications.The Latvian government, for example, has agreed to adopt FSC standards on public lands, representing two-thirds of all forested land in the country. The certification of 140,658 hectares of native forest located in the municipal district of Paragominas, in the state of Pará, Brazil, has increased by 20 per cent the certified forest area in the Brazilian Amazon. The move, by forest owners Cikel Brasil Verde SA, brings the total area of forests under sustainable management in Brazil to 870,511 hectares. More certified forest products The number of products made from FSC-certified timber continues to rise.Towards the end of 2000, the UK’s BBC Worldwide publishing group announced that BBC Wildlife Magazine would be the world’s first consumer magazine to carry the FSC logo. Nicholas Brett,Director of BBCWorldwide, said: “We are proud to be the first publisher in the world to have used FSC-certified paper for one of our titles and would urge our colleagues throughout the magazine industry to do the same. As more paper becomes available we intend to migrate all of our 37 BBC titles onto FSC-certified stock.”The BBC uses some 50,000 tonnes of paper per year for its publications. BBC Worldwide were one of the first companies to join the Forest and Trade Network in the UK. Other networks are now operating in North America, Austria, Australia, Belgium, Brazil, France, Germany, the Nordic countries (Denmark, Finland, Norway, and Sweden), the Netherlands, Spain, and Switzerland, with Japan and Hong Kong soon to join.These networks are dedicated to sourcing, producing, and investing in independently certified products from well- managed forests. In all, some 700 companies now belong, and over 20,000 products carrying the FSC logo are available on the market. Restoring forest landscapes. Many countries are suffering from deforestation, which damages watersheds, erodes the soil, and disrupts climate. Forest landscape restoration is a new concept developed under the joint WWF/IUCN “Forests Reborn” project, which aims to restore once-forested land to a more authentic state. It encompasses social, economic, ecological, and technological aspects and involves people and organizations at all levels. Restoration includes tree-planting, improving the quality of damaged forests, and natural regeneration – leaving landscapes to recover unaided. Restoration projects are already underway in the Kinabatangan Floodplain in Sabah, Malaysia, and the Lower Danube Islands in Bulgaria. Oth- ers are planned in China, East Africa, and the Mediterranean. Certified tourism. In April, WWF and the PAN Parks Foundation launched a new project giving tourists the opportunity to help protect the endangered primeval forest of Poland’s Bialowieza National Park by booking a “green adventure” on-line. The PAN Parks initiative, created by WWF, is designed to develop a European network of well-managed, protected wilderness areas which promote sustainable tourism as a tool for better nature conservation.</t>
  </si>
  <si>
    <t>2001 Annual Report 40 years of conservation achievement</t>
  </si>
  <si>
    <t xml:space="preserve">Ten years ago, the ground-breaking Earth Summit in Rio de Janeiro placed environmental, social, and economic issues on the international policy agenda and gave us Agenda 21 – a global blueprint adopted by more than 178 governments for ending poverty and caring for the environment. Ten years on, two billion people – one-third of the world’s population – live in extreme poverty, lacking clean water, adequate sanitation, and access to energy. Environmental degradation has continued unabated – the crisis facing the world’s rainforests, for example, had already become a worldwide cause before the Earth Summit, but since then land clearance has continued and half of the world’s tropical rainforests are now lost forever. During the often troubled preparations for the follow-up to Rio – the World Summit on Sustainable Development (WSSD) in Johannesburg in August – WWF called for action that would be innovative, practical, and deliverable within a clear timeframe. In particular, we were seeking progress on three interconnected issues: fighting poverty and promoting sustainable ways of living, encouraging more Earth- friendly behaviour, and protecting the forest, freshwater, and marine ecosystems on which all life ultimately depends. These are the areas in which WWF has developed considerable expertise. Long before the phrase “sustainable development” was coined, WWF was promoting ways for people and nature to live in harmony. Our work with local communities, for example, combines the careful use of natural resources with conservation of plant and animal life, helping at the same time to ease the burden of poverty. WWF’s continuing search for practical solutions to the challenges confronting humanity is reflected throughout the pages of this report. By focusing on a limited number of global issues and those parts of the Earth which hold the greatest biological diversity, WWF and a growing number of partners worldwide continue to act for people and the planet. </t>
  </si>
  <si>
    <t>40 years of conservation achievement</t>
  </si>
  <si>
    <t>WWF celebrated its 40th anniversary in September 2001. Founded in 1961 by a number of influential, far-sighted individuals concerned about the deteriorating state of the environment, WWF has grown over the intervening four decades to become one of the world’s largest and most respected independent science-based conservation organizations. WWF’s mission has broadened over the years to address the full spectrum of the world’s biological diversity and to build a future in which humans live in harmony with nature. The organization looks for new and sustainable ways of using the planet’s natural resources and tackles the many forms of pollution that are harming the atmosphere, fresh water, and oceans which ultimately sustain life. Despite the organization’s strength and its ability to adapt and grow in an increasingly complex world, the challenges that lie ahead are more daunting than ever. In these pages we reflect on some of the successes of the distant and recent past, and the bold targets we have set ourselves. To achieve its objectives, both in the short and long term, WWF recognizes the need for partnerships – with governments, business and industry, non-governmental and other civil society organizations, and, crucially, individual people in all walks of life. This, too, is reflected in these pages. If ever there was a time for WWF and its partners to pull together, that time is now.</t>
  </si>
  <si>
    <t>a future for forests</t>
  </si>
  <si>
    <t>“Despite the significant achievements made by WWF in forest conservation over the past 40 years, the world’s forest landscapes continue to deteriorate. More than ever we need to reach out to new and existing partners to form a powerful, global alliance to reverse the trends that are bringing the world’s forests to the brink of ruin. In addition to our current partners, such as the World Bank, IUCN, and the Forest Stew- ardship Council (FSC), we need to work with other NGOs, labour unions, and consumer groups if we are to succeed in tackling the threats to forests posed by ineffective or inadequate government policies and the disastrous practices of some irresponsible members of the timber industry. WWF’s new targets for protecting, managing, certifying, and restoring forests will help to bring together the people and resources needed for effective long-term action. In particular, our work on forest landscape restoration gives us the opportunity to work with people and aid agencies in the fight against poverty.”</t>
  </si>
  <si>
    <t>The Year of WWF</t>
  </si>
  <si>
    <t>PEOPLE AND PLANTS. Fijian women in the villages of Korovuli and Navakasobu prefer the softer kuta plant (Eleocharis dulcis) to the coarser leaves of coconut palms for weaving their traditional baby wraps and mats.But the kuta plant is disap- pearing from the peat swamps around their villages – as a result of water lily invasions, chemical run-off from sugar plantations,and siltation as trees are cut down. A WWF/UNESCO People and Plants project is now helping the women to save the kuta and their famous weaving tradition by improving how they manage the wetlands – and confronting issues of land ownership. WWF South Pacific’s Kesaia Tabunakawai said:“The women were not consulted about their land being carved up for agricultural leases in the 1970s.Had they known and understood the consequences of this, the situation might now be very different.” LARGE CARNIVORES Europe’s large carnivores are of increasing concern.The Iberian lynx, now found only in fragmented habitat in Spain and Portugal, is the world’s most endangered cat species. WWF and partner organizations in 17 Euro- pean countries launched a Large Carnivore Initiative to secure survival of the brown bear, Eurasian lynx, Iberian lynx, wolf, and wolverine. The initiative’s action plans were approved by the Council of Europe and the Bern Convention. FIFTH EDITION The fifth edition of Ny Voary, an environmental education manual for the schoolchildren of Madagascar, was presented by WWF to the country’s Ministry of and grandson of HRH Prince Bernhard of the Netherlands, one of the founding members of WWF. David Butcher, WWF-Australia’s CEO, said: “Millions of tonnes of sediment and chemicals pour into the reef lagoon every year, and land clearing throughout Queensland has greatly exacerbated the problem.The Great Barrier Reef is the world’s biggest living entity and a global, as well as national,treasure.” CORSICAN PINES LOST. Fires which raged in central Corsica in August destroyed more than 4,200 hectares of forests in the Valley of Vivario, and also much of the beautiful forest of 250-year-old Laricio pines in the Valley of Restonica. ILLEGAL WILDLIFE TRADE The TRAFFIC Network* achieved significant victo- ries in the battle against illegal wildlife trade,estimated Education. WWF has been helping to develop an environmental focus in the school curriculum since 1987 and began funding production of the Ny Voary textbooks in 1988. By 2003, with support from the German government, 2,600,000 textbooks will have been produced for use in private and public primary schools – along with 135,000 manuals and 480,000 other teaching and outreach materials. SAVE THE BARRIER REEF. A campaign website to highlight the threats to the world-renowned Great Barrier Reef was launched by WWF- Australia in September – by HRH Prince Willem-Alexander,Crown Prince of the Netherlands,an enthusiastic diver and grandson of HRH Prince Bernhard of the Netherlands, one of the founding members of WWF. David Butcher, WWF-Australia’s CEO, said: “Millions of tonnes of sediment and chemicals pour into the reef lagoon every year, and land clearing throughout Queensland has greatly exacerbated the problem.The Great Barrier Reef is the world’s biggest living entity and a global,as well as national,treasure.” ILLEGAL WILDLIFE TRADE. The TRAFFIC Network* achieved significant victories in the battle against illegal wildlife trade,estimated to be worth billions of dollars annually. During the year, for example,WWF applauded the first criminal prosecution in the United States for the illegal sale of smuggled shahtoosh shawls – made from the hair of the rare and endangered Tibetan antelope. This followed the release of a TRAFFIC report, Fashion Statement Spells Death for Tibetan Antelope, in late 1999, which detailed how the illicit trade in shahtoosh drives large-scale poaching on the high plateau of China. It also documented the trade route from the Tibetan Plateau to India and ultimately to Hong Kong, New York, and other fashion centres of the world. CORSICAN PINES LOST. Fires which raged in central Corsica in August destroyed more than 4,200 hectares of forests in the Valley of Vivario, and also much of the beautiful forest of 250-year-old Laricio pines in the Valley of Restonica. It is believed that the fires were lit deliberately. WWF-France urged the French government to take appropriate prevention and reforestation measures to restore the region’s biodiversity. Without reforestation, maritime pine will nat urally replace the Laricio pine, the seeds of which were destroyed by the fire. It would then take at least 150 years for the Laricio pine to regenerate. KENYA’S “GOOD WOODS”. Beautiful Kenyan wood carvings are found around the world – but the very success of the woodcarving industry is undermining the natural resource on which it is based: slow-growing hardwoods such as ebony and mahogany. The result is that the livelihoods of 60,000 carvers and their families – as well as globally important forest diversity – are under threat. WWF and UNESCO’s People and Plants Initiative is helping to bring long-term sustainability to the carving industry through its “Good Woods” cam- paign. Fast-growing trees such as neem, jacaranda, grevillea, and mango are a viable alternative wood source for the carvers and can be harvested with minimal ecological impact. The campaign, now in its seventh year, is helping both producers and buyers to develop the “Good Woods” mark, and small producers to achieve certification by the Forest Stewardship Council for their carvings.WWF is also working with the Kenya Forest Department to restrict hardwood supplies while encouraging the planting of “good woods” and native hardwoods. GIFTS TO THE EARTH. WWF’s Gifts to the Earth initiative recognizes the good conservation work of others – governments, companies, organizations, or individuals – for what they have already achieved or for making new, cred- ible commitments. The commitments must address WWF’s conservation priorities and help to achieve the targets of WWF’s four international thematic cam- paigns on forests,fresh water,seas,and climate change. By mid-2000,WWF’s Gifts to the Earth initiative had recognized 56 separate donations – an unprecedented conservation achievement. In October, at a ceremony attended by former South African President Nelson Mandela, Dr Anton Rupert became only the second individual to be recognized as having made a Gift to the Earth. Dr Rupert, Founder and President of WWF- South Africa,was honoured for his role in developing several trans-frontier conservation initiatives in southern Africa through the Peace Parks Foundation. The Giant Panda. In partnership with China’s State Forestry Administration, WWF is spearheading the first national panda survey in more than ten years.The last survey found only about 1,000 pandas remaining in the wild and pilot surveys for the new initiative indicate that the distribution and population of pandas has declined significantly. The current survey will be completed by June 2002. Although China has 33 nature reserves for the protection of the panda, nearly half of the remaining wild panda habitat lies outside them.WWF produced a satellite-based assessment of existing and potential panda habitat in the Qinling Mountains of Shaanxi Province,which generated recommendations for expanding existing reserves and establishing new ones.</t>
  </si>
  <si>
    <t>water for life. Wetlands play a crucial role in the supply of fresh water, acting as giant sponges, absorbing and slowly releasing rainfall, purifying water and controlling floods. Since January 2000, WWF’s Living Waters Campaign has helped secure protection for up to 10 million hectares of wetlands. This means hope for the 400 million people who depend on them for their water, fish, and raw materials, day in, day out. Though encouraging, this is only the begin- ning:freshwater plants and animals have declined by a staggering 50 per cent in 30 years – indcating havoc in a web of life that supports the world’s most basic resource. WWF is calling on countries across the world to safeguard their wetlands and on world leaders to make water management a priority. On 2 February,World Wetlands Day, WWF joined the Ramsar Convention on Wetlands in warning that unless more is done to protect wet- lands, water shortages will become severe in at least 60 countries by the middle of the century.In addition, fewer wetlands to absorb sudden, large quantities of water will increase the likelihood of flood-related disasters as weather patterns change as a result of global warming. Though efforts to conserve wetlands have intensified in recent years,only 80 million hectares of the world total less than 10 per cent – are protected under the Ramsar Convention. The Bolivian government claimed a first by designating, in September, three wetlands totalling 4,600,000 hectares as Ramsar sites – the largest freshwater protected area in Latin America.The wetlands are home to hundreds of species including jaguars, tapirs, giant river otters, and hyacinth macaws, and provide vital freshwater reserves for the surrounding populations. the real cost of bottled water. The release by WWF in May of a report on bottled water sparked an unexpectedly wide debate and spotlighted issues of water quality and the environmental waste associated with plastic bottles. According to the study – Bottled Water: Understanding a social phenomenon – bottled water may be no safer or healthier than tap water in many countries, while selling for up to 1,000 times the price.Yet,it is the fastest growing drinks industry in the world, estimated to be worth US$22 billion annually. Every year 1.5 million tonnes of plastic are used to bottle water – raising concerns for the environment from so many discarded bottles. The debate over bottled water is partly fuelled by fears over the safety of municipal water and by the marketing of many brands as being drawn from pristine sources and healthier than tap water. However, some bottled waters only differ from tap water because they are dis- tributed in bottles rather than through pipes. According to the International Bottled Water Association, the industry and governments were due to adopt worldwide standards to ensure uni- form quality in late 2001.With the bottled water industry growing at 7 per cent a year and 15 per cent in developing regions such as Asia,standards are urgently needed. “It is clear that relying on water from a bot- tle will not solve problems of safety and access for the consumer,” said Richard Holland of WWF’s Living Waters Campaign. “Not only do we need tough global standards for bottled water, but we also need to ensure that the water coming out of our taps and wells is safe to drink. This means taking better care of water sources.” caviar crisis. The majority of the world’s caviar comes from just three species of sturgeon: the beluga (or giant) sturgeon, Russian sturgeon, and stellate sturgeon. These fish, which have survived since the age of the dinosaurs, can live for up to 150 years and reach six metres in length – making them one of the largest freshwater fish on Earth. Today, legal and illegal caviar trade have so reduced their numbers that the fish could become extinct as a commercially viable species within two years. Following calls by WWF, delegates to the Standing Committee of the Convention on Inter- national Trade in Endangered Species (CITES) meeting in Paris in June agreed to a 12-month action plan that includes a halt to sturgeon fishing in the Caspian Sea for the rest of the year. Under the agreement, Azerbaijan, Kazakhstan, and Russia may only export caviar held in storage, and are to carry out comprehensive surveys of sturgeon stocks by the end of 2001. “WWF would like to see caviar-trading com- panies fund conservation efforts and governments committed to exposing corruption,target- ing the illegal trade, and implementing better controls to manage it,” said Stuart Chapman of WWF’s Species Programme. Sturgeon catches in the Caspian basin account for 60 per cent of the world’s caviar supply.Although fishing has increased in recent years, catches dropped from an annual 30,000 tonnes in the late 1970s to 1,000 tonnes by the late 1990s. By halting fishing now and carefully regulating it in future, the trade in caviar could continue indefinitely.</t>
  </si>
  <si>
    <t>FUNDING CONSERVATION projects</t>
  </si>
  <si>
    <t>CONSERVATION PARTNERS. The Conservation Partner programme began in 1998 to secure major support for WWF through high-profile strategic alliances with leading corporations. In March, Lafarge, the world’s leading construction materials company, became the third major corporation – and the first industrial group – to sign a Conservation Partner agreement with WWF. Lafarge will develop a biodiversity strategy for its worldwide quarry rehabilitation programme with WWF’s assistance, and identify environmental indicators for the reduction of fossil fuel use, waste recycling, and reduced emissions. Lafarge will also financially support WWF in restoring forest ecosys- tems around the world. WWF will bring us the vision and the global expertise we need to set the environmental example for our sector,” said Bertrand Collomb, Chairman and Chief Executive of Lafarge. WWF’s two other Conservation Partners are Canon Europa NV and Ogilvy &amp; Mather. This year,as part of the partnership deal, Ogilvy &amp; Mather secured free placements – valued at approximately US$ 5 million – of WWF advertisements in high-profile international magazines such as Newsweek, Time, and Business Week. Canon’s support included sponsorship of the Canon-WWF Panda Bus. Starting from Reigate,UK – Canon’s most eco-friendly office in Europe – the Panda Bus made a six-month journey through 11 countries to research the attitudes of young Europeans towards conservation and raise awareness of WWF’s role in protecting the environment. CORPORATE SUPPORTERS. Significant support for WWF’s conservation activities was obtained from Delverde, an Italian producer of pasta products. The company’s main location is in the Maiella National Park, which it helped to create. Delverde has worked for the environment for many years with WWF-Italy. This support has now been extended to the global level: funds generated from sales of Delverde products will benefit the entire WWF Network. INRA, the European market research com- pany, helped WWF to better understand its perceived image among donors in Europe. This donation-inkind by INRA clearly showed the trust commanded by the WWF name – and that people agreed WWF should work with business and industry for mutual benefit, by raising funds for conservation at the same time as helping the company improve its own environmental record. CORPORATE CLUB. Fundraising in the Middle East was strengthened by the first sales of WWF International greeting cards.The region’s positive response to the organization’s work led to the formation of the WWF Middle East Corporate Club – a membership programme for companies interested in nature conservation. THE 1001: A NATURE TRUST. The endowment fund supported by this exclusive group of high-profile donors to WWF continued to provide vital financial support,both to the day-to-day operations of WWF International and to key conser- vation activities.The 1001: A Nature Trust was estab- lished in 1971 by HRH Prince Bernhard of the Netherlands. Activities funded this year included investments in new technologies to help WWF take best advantage of the Internet. PANDA PASSPORT More than 10,000 people around the world are now holders of the Panda Passport – part of WWF’s award-winning website www.panda.org. Panda Passport informs its “Passport Holders” of environmental threats and emergencies, and then gives them the tools to react quickly and with positive effect. Among notable successes this year, Passport Holders helped on-the-ground efforts to create a national park in Turkey (Küre) and a protected area in Spain (Gúdar), and to prevent dams being built in the Icelandic Highlands, Poland (Vistula River), and South Korea (Tong River). As one holder said:“The Passport is an incredible tool for people who want to do something!” THANK YOU, FOR YOUR SUPPORT! WWF counts on the active support of almost five million people, young and old,around the world. One of our newest and youngest members recently sent us this letter. GOVERNMENTS AND AID AGENCIES. Governments and aid agencies continued to be active partners of WWF, funding conservation and develop- ment programmes in many countries.Their contributions made up 20 per cent of WWF Network income this year. WWF thanks all these donors for their con- tinuing support. FOUNDATIONS. The Oak Foundation funded several of WWF’s marine projects in Europe. These ranged from developing strategies for marine protected areas in the Northeast Atlantic to turtle conservation and marine gap analysis in the Mediterranean. The foundation also supported WWF’s efforts to reform the EU Common Fisheries Policy. Grants by the MAVA Foundation helped WWF’s work on responsible tourism and conservation in the Mediterranean, the Marine Stewardship Council,and the European Freshwater Programme. The AVINA Foundation has also funded vital aspects of WWF’s conservation programme.</t>
  </si>
  <si>
    <t>climate change projects</t>
  </si>
  <si>
    <t>climate treaty signed/ The world took an enormous step towards tack- ling climate change when, in July, ministers from 178 countries meeting in Bonn, Germany reached a ground-breaking agreement to finalize the rules of the Kyoto Protocol.Among industrialized nations, only the USA opted out. WWF described the agreement as an historic victory for the climate and for common sense, and immediately called on countries to ratify the treaty with the utmost speed. WWF had campaigned long and hard for the treaty, following the stalled climate talks in The Hague, Netherlands, in November 2000. In the USA, WWF ran a campaign to prevent the Bush administration from blocking other countries from moving forward with the protocol. In Europe,public opinion polls were commissioned in Belgium, Italy, Spain, and the UK to demon- strate public support for the European Union moving ahead without the US. And in Japan, WWF staged a large symposium in Tokyo with keynote speakers from the Intergovernmental Panel on Climate Change. It also indicated how Japan could meet its reduction target for carbon emissions and placed an advertisement signed by over 60 NGOs worldwide in the country’s largest business newspaper, asking Prime Minister Koizumi to back the treaty. WWF also threw its weight behind the “e-mission 55 – Business for Climate” initiative mounted by the European Business Council for Sustainable Energy.The goal was to persuade 55 leading companies to back the Kyoto Protocol. By the time of the Bonn negotiations, more than 90 companies from nine countries – including the US and Japan – had declared their support. While the eventual deal was weaker than WWF had hoped, it provides the basis for setting CO2 emissions from industrialized countries on a downward trend.By reaching an agreement, governments have finally started to listen to their citizens, who have long been appealing for action. “In the battle against global warming, this first small step is a giant leap for humanity and for the future of our planet,” said WWF’s Jennifer Morgan. going for green energy. WWF has been actively engaged in the search for renewable energy in the Netherlands.In collaboration with major Dutch electricity distribution companies, WWF organized a national campaign to promote green electricity – generated from solar,wind,and biomass sources – as a solution to climate change. In the campaign, WWF warned that global warming is already threatening ecosystems around the world – in particular the Arctic. Under the slogan “Don’t let the Arctic Melt; Go for Green Energy!”, WWF presented green electricity as the easiest way for consumers to help curb global warming. Green electricity is now available nation- wide in Holland, following its introduction in 1995. WWF ensures that the premium paid for it (5-10 per cent more than “normal” electricity) is invested in renewable energy. At the start of the campaign, in September 2000, 100,000 Dutch households were subscribing to green electricity – three weeks later a further 20,000 households had applied. Today, some 200,000 homes use green electricity and the number continues to rise. Melting permafrost. A report by Russian scientists presented at the WWF-sponsored Arctic Climate Impact Assessment conference in St-Petersburg, Russia, in June, shows that vast expanses of Siberian tundra are thawing – additional evidence of the impacts of global warming on the Arctic. The new study by the Russian Academy of Sciences reveals that water flows in Russia’s major river systems, such as the Yenisey and the Lena, have significantly increased as a result of melting permafrost (soil and rock held together by ice, often to great depths).The scientists cite the increase of average temperatures in recent years as the reason for the phenomenon. “The meltdown of the Russian tundra will have grave consequences for people and the environment,” said Stefan Norris of WWF’s Arctic Programme. “For example, settlements built on seemingly solid ground may simply disappear under the mud, leaving many homeless.” Increased fresh water flowing into the sea will also change the salinity of the Arctic ocean, destroying habitats for existing species, and introducing new and changing sea currents. WWF took the report to the tenth meeting of the Arctic Council in Rovaniemi, Finland, where WWF International Director General Claude Martin called on officials to put pressure on their respective governments to contribute to the finalization of the Kyoto Protocol.The member countries of the Arctic Council are Canada, Denmark, Finland, Iceland, Norway, Russia, Sweden, and the USA.</t>
  </si>
  <si>
    <t>oceans projects</t>
  </si>
  <si>
    <t>award-winning debris. Over 2,000 rubber sandals, 1,200 plastic containers, and one message in a bottle were just part of the nearly four tonnes of rubbish found along eight kilometres of Australian coastline during a survey of marine debris. The four organizations involved in the survey – WWF, Dhimurru Land Management Aboriginal Corporation,Australia Conservation Volunteers, and the Northern Territory Department of Primary Industry and Fisheries – won the 2001 Banksia Environmental Award for environmental excellence. Combining the forces of local indigenous communities,conservation and volunteer organ- izations, industry, and government, all rubbish found along the north-east Arnhem Land survey area was removed, recorded, and analysed. Of greatest concern were the 500 derelict fishing nets, most of which were identified as originating from foreign fishing operations. WWF will build on this successful partnership project by promoting greater public awareness of the threats posed by debris to marine wildlife. West Africa puts EU to shame. In March,two West African nations – Mauritania and Guinea Bissau – took serious steps towards protecting the fish and marine life along their coasts. Mauritania banned all fishing except traditional indigenous non-motorized fishing in the Banc d’Arguin National Park – a 12,000 km2 coastal wetland,home to the world’s most endan- gered marine mammal, the monk seal. Guinea Bissau created the João Viera/Poilão National Park, a 500 km2 marine protected area in the southern part of the Bijagos Archipelago – the largest green turtle nesting site on the Atlantic coast of Africa.At the same time, neighbouring Senegal pledged to develop protected areas within its territorial waters. “If developing countries in West Africa can invest precious resources in safeguarding their fish stocks, why can’t the European Union stop overfishing in West African waters?” asked Julie Cator, WWF’s European fisheries expert. A significant part of the EU fisheries budget is paid to access fisheries in developing countries with little regard for the long-term sustainability of this important resource. Governments worldwide pay up to US$20 billion in subsidies to the fishing industry every year. In addition to causing overcapacity, these subsidies contribute to the death of about 20 million tonnes of bycatch, including dolphins,sharks,and turtles,each year. However, in May, in complete contradiction to proposed EU fisheries policy, the EU entered a bid for a 60 per cent increase in fishing access rights in already overexploited Senegalese waters. WWF is pressing the EU to reduce and reform fishing subsidies that contribute to overfishing both in its own waters and abroad, and to use the money to help the fishing industry move towards more sustainable fishing practices. Certified Fisheries. WWF continued to promote new market incen- tives as a tool for conservation. As one of the founding members of the Marine Stewardship Council (MSC), in 2001 WWF witnessed more commercial fisheries, including New Zealand hoki, earn the MSC’s eco-label, thus providing consumers with the opportunity to purchase seafood from guaranteed certified sources. Twelve major fish processors in Australia are now selling MSC-certified Western Australian Rock Lobster to China, Europe, Taiwan, and the United States. In the UK, three of the country’s largest food retailers, Sainsbury’s, Tesco, and Marks and Spencer, are carrying these and other MSC-labelled products. Combined, these supermarket chains reach millions of people, offering them a real chance to help the marine environment. Fears of an ecological disaster were high when the tanker Jessica went aground in the Galapagos in January,spilling nearly 200,000 gallons of diesel fuel into the sea.WWF was the first international conservation organization to respond by estab- lishing an emergency fund of US$340,000 to help rehabilitate the islands. In the wake of the spill, WWF urged the Ecuadorian government to enforce the Special Conservation Law in the archipelago. Passed more than two years ago, it provides for restrictions on tourism and immigration and the creation of a marine protected area within a 65-kilometre radius of the islands. “ The sinking of the Jessica has reminded the world how fragile the archipelago is,” said Peter Kramer, WWF’s Network Relations Director and former President of the Darwin Foundation for the Galapagos Islands.“Only the urgent application of this legislation will ensure that today’s accident will not be tomorrow’s disaster.” In September, Ecuador’s Constitutional Court upheld the Special Law after a series of legal challenges from the country’s industrial fishing sector.</t>
  </si>
  <si>
    <t>oceans and coasts projects</t>
  </si>
  <si>
    <t>MSC – FIRST SEAFOOD “ECO-LABEL” The campaign reached an important milestone in March when the MSC launched its first certified seafood products – Western Australian rock lobster and Thames herring. At the UK launch,the new MSC eco-label was endorsed by WWF International Board Member, Her Majesty Queen Noor of Jordan. Only fish coming from sources that have met the MSC’s strict standards can carry this eco-label, a guarantee to consumers and retailers that they are buying environmentally friendly seafood. With at least 60 per cent of the world’s commercial fish stocks either overfished or fished to the limit, this label offers consumers and retailers new confidence,” said Scott Burns, Director of the Endangered Seas Campaign. By August, Alaska’s salmon fishery, which is responsible for 95 per cent of the wild-caught salmon in North America, had been certified. At least 12 other fisheries were being evaluated by the MSC. PROTECTING THE MEDITERRANEAN. In June, a new WWF study highlighted 13 areas of the Mediterranean Sea which need to be protected – and urged governments to aim for a target of protecting at least ten per cent of marine and coastal areas in the region over the next ten years. SALMON THREATENED. In May, WWF called for decisive action to save the wild Atlantic salmon from extinction,as governments met in Canada for the 17th North Atlantic Salmon Conservation Organization meeting. New WWF research showed stocks of the species at their lowest-ever levels.The fish could be bound for extinction if current trends continue. In North America, the number of large salmon returning to their native rivers has dropped by 90 per cent, the species has disappeared from more than three- quarters of Baltic rivers in the last 100 years, and salmon catches in Scotland and Ireland have dropped by 75 per cent in 30 years. The report, Mediterranean Marine Gap Analysis, also asked governments to ban coastal trawling and construction in the areas. It showed that 14 per cent of the Mediterranean coast is already heavily damaged – and some areas are so degraded that they can be classified as “lost”. These include the Italian Adriatic coast, the coast between Syria and the mouth of the Nile, the coast from the mouth of the Rhône in France to Spain,and the Spanish coast from Barcelona to Valence. Currently less than one per cent of the coastal Mediterranean Sea is protected. Dams and other river works prevent the salmon from reaching their spawning grounds, while pollution destroys clean habitats. Farmed salmon – of which almost a million escape each year in Norway alone – spread diseases and parasites that can kill wild populations.The possible introduction of genetically modified salmon in fish farming could eventually wipe out wild stocks altogether. WWF-Norway’s Henning Røed, who coordi- nated the research, said:“The causes of the decline are diverse – but they are all man-made.” It protects 33,200 hectares of the Sulu Sea,which con- tains a diversity of marine life equal to or greater than any other area on Earth. “Years of dynamite and cyanide fishing have taken their toll on these beautiful coral reefs,” said Romy Trono, Vice-President of Conservation for WWF-Philippines. “It’s asking a lot to close areas to fishing when communities need to fish to survive, but it may be the only hope we have to replenish reefs that have been overfished for so many years.” TUBBATAHA REEF NATIONAL MARINE PARK, PHILIPPINES WWF. Philippines is campaigning to save the Tubbataha reef, the largest coral reef atoll in the Philippines.The Tubbataha Reef National Marine Park is a World Heritage Site and one of WWF’s Global 200 sites. BANC D’ARGUIN NATIONAL PARK, MAURITANIA. Banc d'Arguin is Africa’s largest marine park, part of the Sahelian Upwelling ecoregion, another WWF Global 200 site, and home to the Imraguen people. It is increasingly threatened by overfishing of mullet and sharks, driven by demand from overseas markets. WWF helped to improve legislation and on-the-ground enforcement, and funded staff and equipment to manage park resource.</t>
  </si>
  <si>
    <t>approaching zero. The Iberian lynx, the world’s most endangered wild cat, is on the brink of extinction. The last ones, thought to number only a few hundred, live in the Mediterranean forests of Spain. Less than 50 remain in neighbouring Portugal. To gain a clearer picture of where and how many lynxes there are, WWF is surveying two of their main habitats in central and southern Spain, as well as negotiating agreements with local landowners to create a network of protected areas. To date, 11 agreements covering 15,000 hectares have been signed. The Iberian lynx is one of four critically endangered species that WWF is working to save in Europe.The others are the brown bear, wolf, and wolverine. on the road to recovery. In the 1970s,the golden lion tamarin was nearing extinction, with less than 200 left in the wild. In March 2001, after years of conservation work, the 1,000th – a baby male – was born. Conserva- tion measures to rescue the tiny monkey have included the reintroduction of captive-bred animals into the wild (147 so far) and moving isolated tamarins to larger forest areas. This unique partnership involving 40 organ- izations and 140 zoos worldwide also aims to protect the creature’s highly threatened home, the Atlantic forest of Brazil. The forests once covered more than 100 million hectares,but have been reduced to 7 per cent of their original area by agricultural and urban developments. WWF is working on increasing the amount of forest available to the tamarin to 25,000 hectares, up from the current 16,000 hectares. making a spectacle. The spectacled bear features strongly in Peru’s cultural traditions. However, habitat destruction, hunting, and illegal trade combined with its slow birth rate, large range needs, and solitary nature are putting the bear in danger. In March, WWF, in collaboration with a group of biologists and other NGOs, launched an educational exhibition to explain the problems facing the species. Over several months, the exhibition travelled to many locations, using local legends and crafts to explain to people the importance of the bear. For WWF, the spectacled bear is a symbol for conservation action in the Northern Andes. new to science. These days,discovering a new mammal species is rare indeed. Yet the WWF Kikori Project in Papua New Guinea can now claim four such discoveries. The latest is a species of Murexia – a small carnivorous marsupial – found in October 1999 during a survey in the moss forest near the summit of Mount Sisa. Confirmation of the new species was received in April 2001, following taxonomic assessment by zoologists. The three previous finds were all rats. Whales founder as IWC flounders. Despite considerable lobbying and behind the scenes work by WWF, the International Whaling Commission (IWC), meeting in London in July, failed to make any headway in bringing current unregulated whaling under international control. The blocking tactics of whaling nations Japan and Norway with their group of supporting countries also succeeded in preventing the creation of two new whale sanctuaries – one in the South Pacific and another in the South Atlantic. WWF was deeply disappointed at the outcome. Describing the result as “a setback for whale conservation”, Cassandra Phillips, WWF’s expert on whales, said: Time is running out for the IWC member governments to reach agreement. If they fail, this could open the floodgates to an expansion of whaling on a scale that has not been seen for years.” Meanwhile a new WWF report – Wanted Alive! Whales in the Wild – warned that despite decades of protection,seven of the 13 great whale species are still at risk.In addition to ever-present dangers such as collisions with ships, entangle- ment in fishing gear, and intensive oil and gas development in feeding grounds, whales are increasingly threatened by industrial</t>
  </si>
  <si>
    <t>director general's message</t>
  </si>
  <si>
    <t>It is increasingly clear that taking care of the world’s natural environment is no longer a speciality of a few non-governmental organizations such as WWF. Politicians and national governments, town authorities, land-use planners and managers, religious faiths, and above all business and industry have at last started to integrate environmental standards into their practices. For what more could we have wished? This finally is what environmental NGOs, not least WWF, have been working towards for a long time. In recent years, for example, there has been a marked shift by the large and more progressive petroeum companies towards an unambiguous acknowledgement of the fact of climate change, and a recognition of their responsibility in solving this global threat. Their declared move from being purely suppliers of petroleum to energy companies is an important signal to consumers that denial and lobbying of governments by fossil fuel coalitions creates long term liabilities for everyone. WWF has been working with a number of oil and gas companies towards more forward-looking policies. Now is the time for them to “walk the talk”. Perhaps the most convincing cross-sectoral partnership is the one that has led to the development, since 1993, of the Forest Stewardship Council (FSC). Today it is the only credible international ertification scheme for sustainable forest management – supported by more than 600 companies. At the FSC Trade Fair which took place in June in London, industry representatives remarked that without WWF’s support and stamina this would never have been possible.We are now convinced that the Marine Stewardship Council (MSC) – which WWF also helped to establish, jointly with Unilever – will create a comparable market force for sustainably produced fish products, and ultimately help ease the intensive pressure on fisheries brought about by the reckless exploitation of the world’s oceans.You can read more about these prom- ising independent certification schemes on pages 6 and 10 of this report. As WWF engages business and other sectors in the search for concrete conservation solutions, so the role and modus operandi of organizations evolve.It has to do so, in light of globalization and the continuing severe threats to the world’s forests, fresh- water ecosystems, oceans and coasts – WWF’s priority areas of concern. The Living depend on many other factors as well as forceful partnerships, as in the case of the FSC. In the past year, at the beginning of the new millennium, WWF’s unique worldwide network has started to scale up its conservation approach through the development of a new generation of campaigns focused on our worldwide priorities, as well as on the service to them.Partnerships require skill, human and financial resources, and above all focus and endurance to make them work.In 2001,WWF will be 40 years old – and an ever stronger force in engaging people and organizations in making a real difference. Planet Index that we developed a few years ago shows that the pressures on these resources are still intense, resulting in a continuing and rapid loss of the ecosystems and species diversity that is vital for the well-being and future of our planet. It is against these indicators that we measure our performance and whether we as an organization are making a difference, fully aware that our successes conservation of ecoregions. In some of these ecoregions (see map, page 3) we address the full range of conservation implications, from field-based projects to national policies, macroeconomic impacts, and global effects such as climate change. I know that many have recognized the power of, and also the necessity to undertake, cross-sectoral partnerships, but most have paid little more than lip</t>
  </si>
  <si>
    <t>toxins projects</t>
  </si>
  <si>
    <t>Pops traty signed/ As the lead NGO throughout the three-year negotiation process, WWF scored a major vic- tory in December 2000, when 122 governments finalized a global treaty in Johannesburg, South Africa, that targets some of the world’s most dangerous persistent organic pollutants (POPs). Representing the most ambitious effort to date to rein in and halt the proliferation of toxic chemicals, the “Stockholm Convention” is designed to eliminate or severely restrict the production and use of the most harmful chemicals – such as PCBs, dioxins, and DDT; to ensure the environmentally sound management and chem- ical transformation of POPs waste; and to prevent the emergence of similar chemicals. In an initiative that gives real meaning to the new convention, WWF is one of several international bodies involved in the “Africa Stockpiles Project”, which aims to clean up stockpiles of obsolete pesticides on the African continent. WWF moves on EDCs. WWF has spearheaded the scientific investigation of endocrine-disrupting chemicals (EDCs) which can mimic or interfere with hormone systems in people and wildlife, gravely impairing health.These include pesticides such as lindane and endosulfan,and industrial chemicals like tributyltin, used to repel barnacles on ships’ hulls, the phthalates which soften plastics,and bisphenol A in the lining of tin cans. One initiative underway in Europe concerns the North East Atlantic, where marine wildlife is severely threatened by the run-off of industrial chemicals and agricultural pesticides. Here, through lobbying of policy-makers within the EU, WWF is working towards stopping the use of all hazardous substances that are currently affecting the coastal waters and open sea. Action against chemicals. WWF is gearing up to fight the spread and threat of toxic chemicals around the world.To complement its high-level policy work,WWF aims to mobilize communities to tackle toxic contamination at all levels of society. In Central America, a region at high risk from environmental disasters involving toxics due to increased shipping and the poor state of major ports, WWF has helped develop the “Regional Agenda for Port and Marine Environ- mental Security”. In Guyana, WWF is studying the environmental and health impacts of the mercury used in artisanal gold-mining: preliminary tests on people and fish in both Surinam and Guyana show significantly high levels of mercury. And in Pakistan, WWF has run training courses in waste reduction and disposal techniques for hospitals, and published public information sheets on toxic chemicals. In Europe, WWF played an influential role in the development, over four years,of the European Commission’s draft White Paper on Chemicals Strategy.The strategy, released during 2001, provides a blueprint for chemicals management on a global scale. In response to chemicals-related incidents such as the serious pollution of the Tisza River in Romania and Hungary in February 2000, WWF is carrying out research and policy work designed to achieve stricter environmental legislation for all mining activities within the EU. Already, partly as a result of WWF work, the European Commission has updated the EU hazardous waste list, adding several substances which in future will require risk-free management and disposal techniques.</t>
  </si>
  <si>
    <t>toxic chemicals projects</t>
  </si>
  <si>
    <t>TOWARDS A POPS TREATY WWF. is a leading voice in urging governments to phase out POPs. The global negotiations on a POPs treaty, which began in Montreal in 1998, were the first time that governments focused on banning a class of chemicals which are directly toxic to wildlife and humans.WWF has urged government negotiators to establish a strong global regime, built on elimination, precaution, and financial and technical assistance. Throughout these negotiations, WWF gained extensive media coverage for its technical reports and expertise and was widely viewed as the key media voice on POPs. In March for example, at the fourth treaty negotiating session in Bonn, seven WWF briefing papers – on such issues as financial mechanisms to support the new treaty, DDT, and criteria for adding new POPs to the treaty – were very well received by governments, NGOs, and the media. WWF also played a key role over the past two years in creating the International POPs Elimination Network,an informal group of more than 300 NGOs. The network has addressed such issues as dioxins, obsolete stockpiles, and precaution. THEO COLBORN WINS BLUE PLANET PRIZE. WWF Senior Scientist Dr Theo Colborn has been awarded one of the most prestigious international environmental awards, the Blue Planet Prize, for her groundbreaking work to uncover the insidious nature of prenatal exposure to man-made chemicals in wildlife and humans. Established by Japan’s Asahi Glass Foundation in 1992, the Blue Planet Prize recognizes outstanding scientific contributions to global envi- ronmental conservation Dr Colborn received her certificate, trophy and US$ 450,000 award in October. She is co-author,with Dr John Peterson Myers and Dianne Dumanoski, of Our Stolen Future, which sent shockwaves through the chemical industry when published in 1996.The book chronicles the voluminous scientific evidence that common synthetic chemicals can interfere with naturally produced hormones and cause developmental and reproductive abnormalities. SWEDEN TOPS FSC RATINGS. One million hectares of Sweden’s state-owned forests – an area one-third the size of Belgium – were certified by the Forest Stewardship Council (FSC) in Septem- ber.Sweden now has 10.2 million hectares of FSC-certified forest (45 per cent of all its publicly and privately owned forests), the highest rate in the world. Many Europe-based companies depend on timber from Sweden, which supplies, for example, 17 per cent of Germany’s timber demand. “The areas managed by the Swedish State contain some of the most valuable forest ecosystems in Sweden and are home to threatened forest- dwelling plants and animals,such as the golden eagle,” said Lars Kristoferson, Secretary-General of WWF- Sweden. “FSC certification means that their long- term health is now an important goal.This area is also very important for the indigenous Sami people and their traditional reindeer herding, which is taken into consideration in the certification process.” (See Forests, page 6)</t>
  </si>
  <si>
    <t>Fresh water projects</t>
  </si>
  <si>
    <t>DAMAGING DAMS A new WWF report said the dramatic decline in the world’s river species was a direct result of dam construction.The report, The Impact of Dams on Life in Rivers, showed that more than 250 species were affected, including the Atlantic sturgeon,the Siberian crane, and freshwater dolphins. Dr Biksham Gujja, Head of the WWF Freshwater Programme, said: “Such a small study – of only 91 medium-sized dams – already indicates great species loss. A more panoramic view of dams worldwide would therefore indicate even more striking losses.” WWF used the report at the April meeting of the World Commission on Dams in South Africa,which later issued a report on action points for future dams. There are some 42,000 large (above 15 metres) dams in the world, with many more planned. WWF believes that many of these dams are unnecessary, and that alternatives are available for meeting food and energy needs.Assessments should determine whether dams are needed at all and, if so, they should use construction methods that allow species to move and breed. GREEN DANUBE In June, the governments of Bulgaria, Moldova, Romania,and Ukraine created a “Green Corridor for he Danube”, the largest cross-border wetlands protected area in Europe.The 600,000 hectares along the Danube River include lakes, flooded forests, and meadows. In the last 100 years, more than 80 per cent WETLANDS ON TOP OF THE WORLD In India, WWF is seeking to list some spectacular high-altitude wetlands and lakes under the Ramsar Convention – the international mechanism for pro- tecting important wetlands. Some of these wetlands, above 4,600 metres, are nesting grounds for highly endangered birds, such as the black-necked crane. They are also of great cultural and spiritual significance and are one of the least protected types of wetland in the world. The Indian government recently announced that it will designate these areas, and nine others, for protection under the Ramsar Convention. LAKE CHAD SUMMIT WWF participated in the African Heads of State Summit on Lake Chad in July which led to commitments later in the year from five countries to conserve the lake and protect it under the Ramsar Convention. Lake Chad is Africa’s fourth largest body of water and supports, directly or indirectly, the livelihoods of more than 20 million people. The lake has shrunk by 80 per cent since 1960 when it covered about 2.5 million hectares, primarily as a result of drought,climate change, and unsustainable water management.“The first step to turn the crisis around is to designate the lake a wetland of international importance,” said Martin Tchamba, Conservation Director of the WWF office in Cameroon. “Countries must also adapt legislation to ensure the long-term conservation of the Lake Chad Basin.”</t>
  </si>
  <si>
    <t>OCEANS AND COASTS</t>
  </si>
  <si>
    <t>Oceans cover 70 per cent of the Earth’s surface and play an essential part in the lives of human beings: worldwide about 200 million people depend on fish for their livelihood. Yet the world’s oceans are in a critical state. ● On every ocean, every day, too many boats are chasing too few fish. New fisheries are being targeted to meet demand that is expected to increase by 40 per cent in the next decade. ● Overfishing, destructive fishing practices, inadequate fisheries management, and habitat loss have pushed numbers of Atlantic salmon, sharks, swordfish, and other species to their lowest levels in history. ● Up to 80 per cent of the world’s marine protected areas are protected in name only, not actively managed at all. In response to the continued degradation of the world’s oceans and coasts, the WWF Network supports a wide range of national and international marine projects – from protecting turtles in the Caribbean, through dealing with oil spills in the Northeast Atlantic, to participation in various UN assemblies. WWF’s Marine Programme is working to establish well-managed marine protected areas, conserve threatened marine species, support sustainable fishing, and to eliminate marine pollution. Less than half of one per cent of the world’s seas lie within marine protected areas, and most of these are under-resourced and poorly managed.Yet well-managed protected areas provide coastal communities with a valuable conservation tool, allowing fish the chance to breed and grow. In many cases, no-fishing zones within marine protected areas are small yet still provide vital ecological and economic benefits. Much other work is being done on marine species conservation (e.g. for whales, turtles, and coral) and pollution.WWF has pushed for a global ban on tributyltin (TBT) which is used in anti-fouling paints on ships and is known to cause the decline of marine snails and oysters and to accumulate in marine mammals and birds. In Germany, WWF is working with authorities, manufacturers, dockyards, and research institutions to test a number of ecological alternatives</t>
  </si>
  <si>
    <t xml:space="preserve">TIGERS. WWF’s tiger work emphasizes field projects in priority tiger habitats in the Indian sub-continent,the Russian Far East, and Southeast Asia. Since 1997, the WWF Network has provided more than US$ 1 million to support 19 tiger reserves in India with equipment, training, reward programmes, and compensation schemes aimed at stopping tiger poaching and help- ing villagers to live alongside the species. GREAT WHALES. At the International Whaling Commission’s July meeting in Australia, WWF urged governments to maintain the global whaling moratorium. Specific WWF objectives included: greater protection of the North Atlantic right whale, whose total population is now less than 1,000,making it the world’s most endan- gered great whale species; ending Japanese “scientific” whaling in the Southern Ocean Whale Sanctuary; bringing Norwegian whaling (which continues in spite of the moratorium) back under international control; and promoting new whale sanctuaries. AFRICAN RHINOS. Numbers of the two species of African rhinoceros, the black rhino and the white rhino, continued to increase in the wild according to new estimates announced in July. There are now more rhino in the wild in Africa than at any time since the early 1980s – just over 13,000 in 1999, up from 8,300 in 1992 – mainly due to the rapid growth in the number of southern white rhino and intensive conservation efforts in several African countries. The southern white rhino, rescued from near extinction a century ago, stands as one of the world’s greatest conservation success stories,up from approximately 20 in 1895 to just over 10,300 by 1999, with a further 721 in captivity worldwide. By contrast, the situation facing the northern white rhino sub-species is critical: less than 30 exist in the wild in a single population in the Democratic Republic of Congo. </t>
  </si>
  <si>
    <t>FRESH WATER</t>
  </si>
  <si>
    <t>Between one quarter and one half of the world’s swamps and marshes have already disappeared – because of land reclamation and drainage schemes, dams and barrages, or garbage disposal.But wetlands are not wastelands: they are highly productive ecosystems that support thousands of animal and plant species, yield food, fibre and building materials, filter pollution and provide clean water, and guard shorelines against the ravages of the sea. ● Africa’s inland wetlands produce 1.5 million tonnes of fish annually and support one million fishermen. In Asia, more than two billion people depend on wetland crops and fish as their main staple food and protein source. ● Although wetlands cover about 700 to 800 million hectares of the Earth’s surface, only some 50 million hectares (an area smaller than France) are well conserved. ● More than 200 of the world’s major rivers flow through more than one country but only a few agreements on joint management exist. ● One in six people in the world already lack access to safe drinking water – while almost half lack adequate sanitation. By 2025, two-thirds of the world’s population could be facing severe freshwater problems. Proof that the growing world freshwater crisis had become everybody’s business came with the second World Water Forum in The Hague in March 2000 – attended by governments, private sector companies, and NGOs from more than 100 countries.WWF presented world leaders with specific recommen- dations for actions at local, national, and international levels – and opened the door for key future partnerships, including with the Global Environment Facility, the World Bank,and IUCN – The World Conservation Union.</t>
  </si>
  <si>
    <t>CLIMATE SUMMIT. Much of the campaign’s work is focused on lobbying governments to improve the Kyoto Protocol, an international agreement to reduce greenhouse gas emissions.The World Climate Summit (officially the Sixth Conference of Parties to the UN Framework Convention on Climate Change) in The Hague in November 2000 was to decide the final rules for the Kyoto Protocol, which should enter into force by 2002, giving governments adequate time to reduce emissions. “Solving global warming is only as complicated as governments want to make it,” said Jennifer Morgan, Director of the Climate Change Campaign. CHABITATS AT RISK. Global warming could fundamentally alter one-third of plant and animal habitats by the end of this century – and cause the eventual extinction of certain plant and animal species, according to a WWF report, Global Warming and Terrestrial Biodiversity Decline, released in August. In the northern latitudes of Canada, Russia, and Scandinavia, where warming is predicted to be most rapid, up to 70 per cent of habitats could be lost. Other parts of these countries – and parts of Kyrgyzstan, Finland, Latvia, Uruguay, Bhutan, and Mongolia – are likely to lose 45 per cent or more of current habitat. As global warming accelerates, plants and animals will be under increasing pressure to migrate to find suitable habitat – and some will not be able to move fast enough. Species most at risk include the rare Gelada baboon in Ethiopia, the mountain pygmy possum of Australia,the monarch butterfly at its Mexican wintering grounds, and the spoon-billed sandpiper at its breeding sites in Russia’s arctic far east.</t>
  </si>
  <si>
    <t>wanted alive!</t>
  </si>
  <si>
    <t>It is estimated that only about one-tenth of the 15 million species thought to live on Earth has been described. For each beetle, mollusc, or fungus identified, there are at least ten yet to be discovered. Each of these myriad plants and animals plays a vital part in the intricate web of life on our planet. In geological terms extinction is normal. What is not are the current high rates. The loss of any species is especially tragic when due to human activities that could have been averted. Scientists estimate that about 7 per cent of the approximately 50,000 vertebrate species (mammals, birds, reptiles, amphibians, and fish) are threatened with extinction over the next 20 years, including a staggering 24 per cent of all mammals and 12 per cent of all birds. In order to maximize its impact and inspire people to support nature conservation, WWF has chosen to focus its efforts on a small number of well-known, charismatic species. These include giant pandas, tigers, elephants, rhinos, great apes, marine turtles, and whales. Over the next few years, WWF will work with its many partners to secure the long-term survival of these key species. Successful conservation of these animals and their habitats will also benefit the thousands of lesser known plants and animals with which they co-exist and are interdependent. There are many factors threatening species, including habitat loss, overhunting, invasive alien species, pollution, climate change, and unintentional by-catch. WWF’s Species Programme has chosen to focus on habitat loss and wildlife trade.”</t>
  </si>
  <si>
    <t>As the evidence increases that mankind’s footprint is ever more threatening to the long-term survival of our planet, the need to protect our environment rises inexorably to the top of the world’s political, economic, and social agendas. In a world where globalization is driving rapid revolutions in commerce, comunications, and cultures, I believe that we must develop new means of governing ourselves, at all levels of society. The great potential of this new governance lies with civil society and non-governmental organizations (NGOs) becoming a vital third force in influencing – and changing – the often harmful ways in which the governmental and private sectors are using our global resources. Over four decades WWF has evolved from being a relatively small group concerned mainly with the conservation of species into an international NGO with a global network working on most of the major challenges of environmental protection and, through this, of sustainable development. These challenges demand new responses from WWF – in our conservation programme, our campaigns, our communications, and our organizational culture. We are addressing these issues and my goal as president is to ensure that WWF continues to be an outstanding, action-oriented organization working for the environment, for nature – and for people. This Annual Report summarizes the scope and achievements of the whole WWF Network. We present it with thanks to all those who have supported us so far – and with the hope that it will convince many more to support our work in future.</t>
  </si>
  <si>
    <t>WWF’S CONSERVATION WORK</t>
  </si>
  <si>
    <t xml:space="preserve"> WWF’s reach is global yet local. It combines localized, practical actions and field projects with initiatives to influence environmental decision-making and indus- trial practices, based on sound conservation policies and constructive dialogue. Its factual, science-based approach to conservation focuses on a number of global priorities while striking a realistic balance with other economic and social considerations to achieve concrete results. Recognizing that local conservation problems often have their roots in wider social and economic issues which influence how people use and consume resources and affect the environment, WWF has adopted an ecoregion conservation approach.Ecoregion conservation links field and advocacy work to address the root causes of environmental destruction at the appropriate level – that of the ecoregions which define nature’s boundaries. WWF has identified more than 200 ecore- WWF is currently carrying out around 1,200 projects a year,employing more than 3,700 people,and investing some US$ 280 million in its global conserva- tion programme and campaigns. The six major areas of the organization’s long- term conservation work are: ● forests ● species ● fresh water ● oceans and coasts ● climate change ● toxic chemicals. 2 gions – the “Global 200” – which are most representative of the world’s biological diversity and which must be preserved if we are to leave a living planet to future generations. It is in these areas that WWF is working hardest to make a difference</t>
  </si>
  <si>
    <t>Forest Projects</t>
  </si>
  <si>
    <t>JAMES BOND FOR FSC. Pierce Brosnan, the James Bond actor, featured in a series of WWF posters to encourage people to buy only wood carrying the FSC eco-label. Forest fair triumph. More than 1,000 delegates from 50 countries attended WWF’s Millennium Forests for Life Conference and the largest-ever Global Trade Fair for certified timber and pulp in June.The organizations and countries rep- resented accounted for more than one-third of the world’s wood harvest. Some 90 exhibitors set up stands in the London Arena – an impressive demonstration of global progress on forest certification NEW HOPE FOR THE AMAZON Compradores de Madeira Certificada, an alliance of 42 timber companies in Brazil, joined the Global Forest and Trade Network – a move which could help promote improved logging in the Amazon. The alliance members use at least half a million cubic metres of timber per year. The demand for certified timber is already a reality here,”said Roberto Smeraldi of Friends of the Earth Amazonia and director of the new alliance.“It’s up to producers to be able to meet it.” Dr Steve Howard, Director of WWF’s GlobaForest and Trade Initiative,which supported the alliance, said: “This should prove a powerful incentive for responsible forest management and give us new hope for the Amazon.However,we need hundreds more to join if we are to see the end of illegal logging and responsible forestry become the norm.”</t>
  </si>
  <si>
    <t>PROGRESS ON TARGETS</t>
  </si>
  <si>
    <t xml:space="preserve"> WWF estimates that the amount of forest protected areas actually established, much of it as a result of Gifts to the Earth (see page 17), is now almost 32 million hectares – up from 20 million hectares a year ago. This is approximately one per cent of the total world forest area. ut initial investigation shows that some types of forest are well below a one per cent protec- tion level, so the “representation” component of the first target is far from being achieved.There are also a great number of “paper parks”which exist in name only, so management effectiveness is also a key issue. With close to 20 million hectares already certified by the Forest Stewardship Council (FSC), WWF is, however, well on its way to achieving the campaign’s second target. FSC certification is a system of forest inspection plus a means of tracking timber and paper through a “chain of custody” from raw material to finished product,to ensure that the prod- ucts come from well-managed forests. Working with other NGOs such as Green- peace and Friends of the Earth, together with foresters, retailers, and social organizations, WWF helped set up the FSC in 1993. More than 8,000 products worldwide – ranging from wooden doors to hairbrushes and office stationery to toilet paper – now carry the FSC certification eco-label.</t>
  </si>
  <si>
    <t>curbing global warming.</t>
  </si>
  <si>
    <t xml:space="preserve"> In the last six years, climate change has moved from the back page to the front. It has gone from an issue that governments could ignore, to one that affects foreign policy and national elections. It is fair to say that non-governmental organizations generally, and WWF specifically, can claim a good deal of the responsibility for lifting climate change to the top of the political agenda. WWF has been present and active in the key moments of the climate debate – highlighting the scientific basis for action, convincing companies to move forward, engaging the public, and pressuring governments to adopt a serious approach to climate change. The acceptance by 178 countries of the climate treaty in July 2001 is but the start of a whole new phase of work. Huge challenges lie ahead, not least ratification of the treaty and positive steps to turn promises into reality. WWF is well prepared to face those challenges head on by using the lessons it has learned over the last six years to move the world to the next stage – a world where carbon has a value, businesses have carbon management plans, and governments are held truly accountable for their actions on climate change. WWF is well placed and ready to go.” </t>
  </si>
  <si>
    <t>turning the tide.</t>
  </si>
  <si>
    <t>“Unsustainable fishing, insensitive coastal development, pollution, and climate change are threatening the health of seas around the globe, putting at risk people’s livelihoods, local economies, and future food supplies. Only a tiny fraction – less than 1 per cent – of the Earth’s seas are fully protected from exploitation. Moreover, the majority of these marine protected areas are not yet adequately managed. To address the threats facing the marine environment, WWF’s Endangered Seas Programme is focusing on industry. Whilst indus- tries are not all necessarily bad, they may have different priorities and not always take into account their full impact on the environment. WWF aims to move conservation to the forefront of their agenda. WWF will promote wise-use policies and influence decisions affecting marine resources by creating new market incentives and penalties, influencing legislation and leadership, and applying pressure where appropriate. WWF will encourage industries, particularly those concerned with fishing, petroleum, tourism, shipping, aquaculture, the investment sector, and polluting land-based activities, to adopt practices which are both profitable for business and beneficial to the marine environment. By creating a “ripple effect” that will engage new partners and provide greater momentum in the battle to conserve and restore our seas, WWF can turn the tide on the escalating degradation.”</t>
  </si>
  <si>
    <t>FORESTS</t>
  </si>
  <si>
    <t>Forests are arguably the most biologically diverse habitats on Earth, and home to more than half the world’s species.They are vital because they provide: ● the key to controlling soil erosion and preventing severe flooding ● life-saving drugs and wild relatives of important crops ● energy for cooking and heating in places where no other resource is available ● resources for the timber, pulp, and paper products we use in everyday life ● a source of beauty, recreation, and spiritual values to enrich human existence. Yet forests are facing a global crisis. Almost half of the planet’s forests have been destroyed in the last 100 years – and the rate is increasing. Every minute of every day, we are losing some 26 hectares of forests (roughly the size of 37 football pitches) somewhere in the world due to threats such as illegal logging, land clearance for agriculture, road building, mining, and forest fires. In the year 2000,WWF’s conservation programme included some 300 projects in more than 65 countries to protect and effectively manage key forest areas, restore forests and minimize forest loss, and ensure responsible trade in forest products and services.</t>
  </si>
  <si>
    <t>what is wwf</t>
  </si>
  <si>
    <t xml:space="preserve">WWF is one of the world’s largest independent organizations dedicated to the conservation of nature, with a constant record of achievements since it was established in 1961. WWF now operates in more than 90 countries, supported by nearly five million people worldwide. Its initials and famous Panda logo have become a powerful rallying point for everyone who cares about the future of the planet and wants to help shape it in a positive way. Forty years ago, WWF’s work consisted mainly of protecting animals and plants threatened with extinction – not just because they are beautiful and rare, but because they are part of a complex chain in which the disappearance of even a single species can have far-reaching consequences. Since then,the scope of the work has broadened.Today the organization also tackles the many forms of pollution that are harming the soil, atmosphere, fresh water, and oceans, which ultimately sustain life. It looks for new and sustainable ways of using the planet’s natural resources. WWF’s ultimate mission is to stop the degradation of the planet’s natural environment and to build a future in which humans live in harmony with nature </t>
  </si>
  <si>
    <t>SPECIES</t>
  </si>
  <si>
    <t>Thousands of species of plants and animals are under increasing threat.Every day, added pressures such as loss of habitat, illegal trade, over-hunting, pollution, and the effects of climate change and economic development take their toll on the world’s wildlife and wildlands. ● Some 34,000 plant species, or 12.5 per cent of the world’s flora, face extinction. ● Giant pandas have lost half their habitat in the past few decades. ● The world lost more than 90 per cent of its tiger population in the 20th century; only about 5,000 remain. ● In the Pacific, leatherback turtles face extinction. ● Javan and northern white rhinos are the most threatened large mammals on Earth:only a few dozen remain. WWF has been combating such negative trends for nearly four decades. The organization focuses particular attention on a small number of globally important “flagship species”: the giant panda, tiger, marine turtles, great apes, great whales, and elephants and rhinos in both Asia and Africa. These charismatic creatures inspire conservation efforts for themselves – and for the thousands of lesser known, but vitally important, plants and animals with which they coexist.</t>
  </si>
  <si>
    <t>tackling toxics.</t>
  </si>
  <si>
    <t>“Modern society has developed an extensive array of synthetic chemicals over the last several decades – chemicals to control disease, increase food production, kill pests, and make our daily lives easier. Ironically, many of these well-intentioned chemicals are now wreaking havoc around the world, threatening wildlife and people with the very qualities that made them useful – toxicity and persistence. There is an urgent need to reform the international rules governing the manufacture and use of chemicals. Efforts need to be focused not only on eliminating the world’s most toxic chemicals, but also on expanding both society’s understanding of chemical contamination issues and its ability to address them. Failure may compromise the health, intelligence, and behaviour of future generations of people, as well as wildlife such as whales, eagles, seals, polar bears, fish, and dolphins. Given the unequivocal evidence of the serious damage caused by toxic chemicals, the shift to environmentally acceptable, effective, and affordable alternatives must be accelerated. Identifying such alternatives is generally not the problem: many are already in use around the world. The challenge is to make them more widely known and available.”</t>
  </si>
  <si>
    <t>NEW NETWORKS FOREST FAIR TRIUMPH</t>
  </si>
  <si>
    <t>Strong market support for the FSC and a major boost towards the certification target were provided by the formation of the Forest and Trade Networks – partnerships between environmental groups and industry, whose members commit to purchasing forest products from well-managed forests and to support independent certification. More than 600 companies in 18 countries – which together account for five per cent of the total wood and paper use – have joined the networks. Major supporting companies include Lowe’s Companies (the world’s second largest home improvement retailer), B&amp;Q, Home Depot,Carrefour, and IKEA. More than 1,000 delegates from 50 countries attended WWF’s Millennium Forests for Life Conference and the largest-ever Global Trade Fair for certified timber and pulp in June.The organizations and countries represented accounted for more than one-third of the world’s wood harvest. Some 90 exhibitors set up stands in the London Arena – an impressive demonstration of global progress on forest certification. Brazil, Latvia, and Sweden also announced their commitments to independent forest certification at the fair. N</t>
  </si>
  <si>
    <t>ECOLOGICAL FOOTPRINT: WE NEED TWO MORE PLANETS!</t>
  </si>
  <si>
    <t>WWF’s third Living Planet Report includes a new measure of human pressure on global ecosystems – the “Ecological Footprint”, which estimates how much biologically productive space is needed to produce the crops,meat, fish, and wood that the world’s people consume, as well as allowing space for infrastructure and absorbing carbon dioxide emissions from fossil fuel use. The Ecological Footprint has almost doubled since 1961 and exceeded the biological capacity of the Earth at some point in the 1970s – meaning that if everyone in the world consumed natural resources and generated carbon dioxide at the same rate as people in many developed countries then we would need the resources of another two Earths. Launching the report in Octo- ber, WWF International’s President, Prof Ruud Lubbers, a former Prime Minister of the Netherlands, said:“The only way to reverse these dangerous trends is for politicians to start considering the planet’s natural resources as seriously as they do financial resources.The Ecological Footprint shows us the limits of nature’s productivity.”</t>
  </si>
  <si>
    <t>TOXIC CHEMICALS</t>
  </si>
  <si>
    <t xml:space="preserve"> Pollution from toxic chemicals is found in every ocean, every continent, even the air we breathe. ● Many of the 80,000 man-made chemicals currently in use are biologically reactive and environmentally persistent – yet virtually none has been tested adequately. ● Chemicals that are toxic by design – such as insecticides, herbicides, and fungicides – are released into the environment in truly staggering amounts: up to 2.7 million tonnes a year. ● Endocrine disrupting chemicals interfere with hormonal activity within the body. Any chemical that interferes with hormones can scramble vital messages, derail development, and undermine health. Endocrine disruptors are threatening many species, from albatrosses to whales… and humans. WWF’s Global Toxic Chemicals Initiative is working to phase out and ban the most deadly, persistent pollutants that endanger every species, ecosystem,and community on Earth.Its two major targets are to cease the deliberate production, release, transfer, and use of 16 priority persistent organic pollutants (POPs), and to phase out nine priority substances known to have endocrine-disrupting effects.</t>
  </si>
  <si>
    <t>The WWF Network</t>
  </si>
  <si>
    <t>WWF is an independent foundation registered under Swiss law.It has a worldwide network of offices, which include: WWF International, the secretariat of the organization, based in Gland, Switzerland. Its role is to develop policies and priorities, to foster global partnerships, to coordinate international campaigns, communications, and fundraising services for the WWF Network, and to lead the international conservation programme. The WWF Network,which contributes expertise and funding to the international conservation programme, and carries out conservation activities in more than 90 countries, ranging from practical field projects and scientific research to advising on environmental policy, promoting environmental educa- tion, and raising public understanding of environ- mental issues.Two specialist offices, in Brussels and Washington, work to influence the policies and activities of the European Union and institutions which deal with global economic issues, such as the World Bank. In addition, five Associates – independent non-governmental organizations – work closely with WWF, promoting shared conservation objectives.</t>
  </si>
  <si>
    <t>wwf's campaigns</t>
  </si>
  <si>
    <t>WWF’s long-term conservation goals are supported by its international campaigns to spotlight crucial environmental issues and influence national and international policy decisions. Currently there are four such campaigns: ● Forests for Life – to protect the world’s forests; ● Living Waters – to ensure adequate fresh water for people and nature; ● Endangered Seas – to protect marine areas and stop the depletion of fisheries; ● Climate Change – to lobby for reductions in greenhouse gas emissions. These campaigns aim to reach concrete con- servation targets and encourage individuals, corpora- tions, and governments to take action, including making “Gifts to the Earth” – commitments to pre- serve the most significant parts of our planet. By mid-2000,WWF had registered 56 Gifts to the Earth – ranging from Ecuador’s conservation law to protect wildlife in the Galapagos Islands to the creation of new national parks and protected areas in Canada,Gabon, Mongolia,New Zealand,Russia,and South Africa.</t>
  </si>
  <si>
    <t>life or death for the world’s wetlands?</t>
  </si>
  <si>
    <t>“Conserving the world’s freshwater environ- ment and its wildlife is one of society’s most challenging tasks. And yet, despite the growing awareness of the value of wetlands and fresh water to our very survival, we continue to destroy, pollute, and degrade this fragile and precious resource at a frightening rate. Faced with declining water availability and quality, many governments and industries have resorted to engineering solutions, such as the construction of large dams for water storage and canals for carrying water to areas suffering shortages or drought. WWF’s challenge is to convince the world’s leaders to work with nature rather than against it. WWF’s priorities will be the protection and sound management of wetlands, changing the laws, policies, and practices associated with dams, dikes, and rivers, and influencing the way in which water is used by industry and agriculture as well as in people’s</t>
  </si>
  <si>
    <t>LIVING WATERS CAMPAIGN</t>
  </si>
  <si>
    <t xml:space="preserve"> The campaign was begun in 1999 to make a significant difference in “ensuring that adequate fresh water is available, both now and in the future, for people and nature”. Good progress was made in 2000 towards the campaign’s targets,which are: ● to demonstrate sustainable approaches to water management in at least five major river catchment areas, balancing human uses and conservation of biodiversity. The five areas selected are: the Vistula in Europe, the Mekong and Yangtze in Asia, the Niger in Africa,and the Orinoco in Latin America. WWF is now developing activities in these areas focused on navigation, energy, dams, food security, and transfers between water basins ● to conserve at least 25 million hectares of freshwater ecosystems around the world. The total area of protected and restored wetlands is now 9.4 million hectares, with an additional 13 million hectares awaiting official approval.</t>
  </si>
  <si>
    <t>CLIMATE CHANGE. Climate change as the result of global warming threatens the very survival of nature and the human race. ● Our planet is warming faster than at any time in the last 10,000 years.Greenhouse gases, including carbon dioxide (CO2) which does most of the damage to the atmosphere,have reached their highest level for 420,000 years, according to samples from deep Antarctic ice. ● Industrialized nations consume almost 80 per cent of the world’s energy – and virtually all their CO2 emissions result from using fossil fuels such as coal,oil, and gas for energy. ● The first impacts of increasing floods, droughts, spreading diseases, and melting glaciers are now evident on every continent and in most nations. ● Europe’s Alpine glaciers have lost half their volume since 1850.</t>
  </si>
  <si>
    <t>NATURE’S VOICE</t>
  </si>
  <si>
    <t>Communicating the conservation message is a vital part of WWF’s work. If people don’t know, they can’t possibly care.With its global presence, WWF is able to communicate effectively through its print and visual output, keeping the world and its media informed about conservation achievements, developments,and threats. Its award-winning website, www.panda.org, reaches millions of people and is a fast and cost-effective way to keep the public up to date on conservation progress and alert them to threats or crises – and to ask them to actively support WWF and its work</t>
  </si>
  <si>
    <t>CLIMATE CHANGE CAMPAIGN</t>
  </si>
  <si>
    <t xml:space="preserve"> It is at least ten years since scientists alerted the world to the dangers of climate change. But most governments and businesses have not yet introduced effective precautionary measures. The goal of WWF’s Climate Change Campaign is to persuade western industrial- ized nations to start the process of turning down the heat – by reversing the trend of ris- ing emissions of greenhouse gases by 2001 and making substantial cuts in their carbon pollution by the year 2010. </t>
  </si>
  <si>
    <t>CLIMATE SAVERS.</t>
  </si>
  <si>
    <t>In March, the launch of WWF’s Climate Savers programme was marked by two major corporations – IBM and Johnson &amp; Johnson – announcing that they have set new management targets and strategies to reduce their emissions of CO2.The reduction targets apply throughout the organizations and will be achieved through sound energy management practices. In October, Polaroid, the photographic products company, also joined the programme, pledging to reduce its CO2 emissions by 25 per cent by 2010.</t>
  </si>
  <si>
    <t>ENDANGERED SEAS CAMPAIGN</t>
  </si>
  <si>
    <t xml:space="preserve"> The Endangered Seas Campaign was launched five years ago to help address the global fisheries crisis by promoting sustainable fishing. It works with fishers and local communities, businesses and retailers, as well as governments and environmental organizations, to: ● safeguard fisheries and marine biological diversity by establishing marine protected areas ● reduce wasteful government subsidies that contribute to overfishing ● create market incentives for sustainable fishing through the Marine Stewardship Council (MSC)</t>
  </si>
  <si>
    <t>FORESTS FOR LIFE CAMPAIGN</t>
  </si>
  <si>
    <t>Since 1996, WWF’s forest conservation programme has been strengthened by the Forests for Life Campaign, which set two challenging targets: ● establishing a network of protected areas covering at least ten per cent of each of the world’s forest types by the end of 2000. independent certification of at least 25 million hectares of forests as being “well-managed” – that is, sustainably – by June 2001, mainly in key timber-producing countries.</t>
  </si>
  <si>
    <t>FUNDING CONSERVATION.</t>
  </si>
  <si>
    <t>WWF relies on the generous contributions of individuals, government and aid agencies, and the private sector to support its global conservation programme. As Mario Fetz, Director of Fundraising and Marketing at WWF International, points out: “WWF’s challenge today is to continue to meet the ever-growing need for funds.We could not even begin to achieve our goals without the constant and committed support of our donors.”</t>
  </si>
  <si>
    <t>Earthjustice</t>
  </si>
  <si>
    <t>Chairman and President’s Message</t>
  </si>
  <si>
    <t>Earthjustice 1999 Annual Report</t>
  </si>
  <si>
    <t>Over the past several years, we have reported on Earthjustice activities topic by topic, such as forests, wildlife and pollution. This year, we’ve set aside a separate page for each of our nine regional offices, to feature the geographical diversity your support makes possible. Earthjustice is a kind of web, with offices at nine intersections. Attorneys represent local clients - the Southeast Alaska Conservation Council, for example, the Beartooth Alliance in Montana, the Louisiana Environmental Action Network, Hawaii’s Thousand Friends, African Americans for Environmental Justice in Mississippi, and hundreds more. We also represent national groups like the Sierra Club, National Audubon Society, Greenpeace, the American Lung Association, and many others. Some of the battles are local. More are part of integrated campaigns, where a victory in one part of the country will be used to good effect in another part of the country. Our long-running effort to clean up the nation’s lakes, streams, and estuaries provides a shining case in point. Every single one of our offices has been involved in local or regional litigation seeking vigorous enforcement of the Clean Water Act and other statues. But rather than reinventing the wheel each time, each case builds on the last, each adding another building block to the barrier that will one day prevent altogether the excessive contamination of our nation’s water supply. This ‘portability’ of our cases underscores the flexible and cooperative nature of your organization. It also explains in part which cases we accept of the hundreds we’re asked to look into each year. The precedent-setting, building-block concern informs how we choose our cases. In addition, there must be a chance of winning (not an overwhelming chance, but a chance nonetheless), the natural resources involved must be important, there must exist organizations able and willing to defend a victory in Congress or the state legislatures. This last concern is of particular importance as Congress is increasingly prone toward legislating away environmental victories by inserting riders in appropriations bills, riders that are seldom announced, never debated. The map on pages 28-29 illustrates the breadth of our geographical reach. The diversity of our docket is broad as well, as you’ll see in the following pages. We hope you enjoy this year’s report. Once again, thank you and thousands more for making it, and our very organization, possible.</t>
  </si>
  <si>
    <t>California 1999 Project Highlights</t>
  </si>
  <si>
    <t xml:space="preserve">A few years ago, a powerful series of storms battered California and the Sierra Nevada, causing much damage. One place hit hard was Yosemite Valley. Cabins were washed away, sometimes leaving only foundations behind. The Park Service saw this as a golden opportunity to do some remodeling in a hurry, without bothering with time-consuming studies and hearings. It announced it would rebuild the wrecked buildings (mostly employee housing) in undeveloped meadows and would reroute the roadway, again through untouched areas. When the plan went public, a goodly fraction of the public was less than pleased. Earthjustice Legal Defense Fund filed suit to force the legally required studies and public participation and the Park Service caved in. Any reconstruction of buildings or realignment of the road will now follow proper procedures and be a part of the ongoing planning process for the Valley. Vallejo is a very old city by California standards. It stands at the confluence of the Napa River and the Carquinez Strait, gateway to the San Francisco Bay to the west and the Sacramento Delta to the east, an important and productive spot for many species of fish and other creatures. That’s why it was particularly galling to discover that Vallejo was discharging an average of more than 30 million gallons of untreated sewage into those waters each year, in violation of the Clean Water Act (and good manners). A hard-fought lawsuit finally wrung an agreement from Vallejo to upgrade its facility and to pony up a sizable sum that will be devoted to acquisition and restoration of wetlands. Up the coast, the ongoing struggle to rescue and restore populations of salmon and steelhead took an important step when an Earthjustice Legal Defense Fund lawsuit confirmed that voluntary and unenforceable state conservation plans are not enough to satisfy the Endangered Species Act. The specific case involved coho salmon, but the principle is universal. </t>
  </si>
  <si>
    <t>Rocky Mountain 1999 Project Highlights</t>
  </si>
  <si>
    <t xml:space="preserve">For many years, there has been a Fourth of July race to the top of Pike’s Peak in Colorado, a car race up the last dozen miles of unpaved road. The result of the race—plus the natural effects of rain and snow—has been horrendous erosion that has clogged streams and wetlands below and adjacent to the road. Appeals to the Forest Service and the city of Colorado Springs produced no result, so Earthjustice filed suit on behalf of the Sierra Club, and after considerable wrangling, the parties came to an agreement that will see the road closed, pave d, or otherwise remodeled to stop the erosion and restore the damaged resources. Over in Utah, right next to Arches National Park, there sits a huge pile of old uranium tailings. When it rains, water trickles down through the pile, picking up toxic chemicals and carrying them down to the Colorado River, a drinking-water source for people in Utah, Arizona, Nevada, and Southern California and home to a number of critically endangered fish species.The Nuclear Regulatory Commission wants to leave the pile in place beside the river and put a clay cap over the tailings, which will keep killing fish and tainting the river for many decades to come. A cleanup plan that will protect the endangered fish and the river is the objective of a suit filed on behalf of a coalition of groups led by the Grand Canyon Trust. Arguably the greatest threat to the Public lands of the West is cattle. Many years of overgrazing—aided and abetted by the agencies that ought to know better, the Forest Service and especially the Bureau of Land Management — have led to the destruction of wildlife habitat, the siltation of streams , and the creation of gullies where no gully was meant to be. In one particularly ludicrous exercise, the Forest Service calculated the amount of forage a given plot of land would produce, divided it by the amount a cow eats in a year, and thereby determined the number of cattle that would be allowed to graze on the plot–conveniently ignoring the fact that elk and deer depend on the same forage and there by guaranteeing continued overgrazing. Earthjustice won a major victory last year when the Forest Service agreed to banish cattle from 230 miles of river banks (where damage is the worst) in New Mexico and Arizona. This year, the Rocky Mountain office and our clients will continue to go to courts to end overgrazing in these fragile desert environments. This goes hand-in-hand with work done by Earthjustice attorneys in Seattle concerning grazing on the Elk Creek watershed in Idaho and the Umpqua River in Oregon, and with other cases handled by attorneys in San Francisco concerning grazing on the Prescott National Forest in Arizona. </t>
  </si>
  <si>
    <t>Washington D.C. 1999 Project Highlights</t>
  </si>
  <si>
    <t xml:space="preserve">The people in the Washington, D.C., office of Earthjustice Legal Defense Fund have perhaps the most varied job descriptions of any who work in the organization. Legal work is carried out on behalf of organizations in the region, with special emphasis on the District of Columbia itself. Considerable effort is expended as well in keeping a watchful eye on the federal agencies, making sure they meet various deadlines for issuing legally mandated pollution regulations. Our policy specialists work with Congress and the agencies to ensure that good laws are pre s e rved and bad ones not enacted. Finally, the office houses the new Ocean Law Project, sponsored by the Pew Charitable Trusts, that seeks to use the law to bring muscle and urgency to the task of reversing the disastrous decline in the nation’s saltwater fisheries. A few of the highlights follow. A hard-fought battle to preserve Chapman’s Landing, a rare, pristine stretch of land along the Potomac River near Washington, was won in the past year when the company planning to blanket the site with residential and commercial development dropped the project. Earthjustice litigation forced the Environmental Protection Agency (EPA) to reexamine its regulations to control the burning of medical wastes, a principal source of many dangerous air pollutants. Other cases produced important EPA regulations on control of air pollution from non-road engines and on prevention of drinking water pollution from waste disposal wells The Washington, D.C., office has been involved, as have several other Earthjustice offices, in efforts to compel the EPA to abide by provisions of the Clean Water Act that requires the setting of overall limits on the amounts of various contaminants that can be discharged into lakes, rivers, and estuaries from all sources. If the states fail to set limits, as most have, it is up to the EPA to step in and do so. In Maryland and in Washington, D.C., it was necessary to sue EPA to do its job. As of this year, the battle is in its most difficult phase. Finally, our small team of policy experts once again worked long and hard to preserve the Endangered Species Act and the Clean Water Act and to protect our national forests from even more disastrous over- cutting than some already endure. </t>
  </si>
  <si>
    <t>Alaska 1999 Project Highlights</t>
  </si>
  <si>
    <t xml:space="preserve">Fifty years ago, the Forest Service decided to do Southeast Alaska a big favor. The area was sparsely populated by Tlingit Indians, fishermen, a few sourdoughs, fur traders, and scientists. The Forest Service decided the area needed an industry, and when that agency says industry, it means one engaged in the business of chopping down trees. So it divided the Tongass National Forest, all 17 million acres of it, into several management units and offered them to timber companies for logging. Trouble was, the trees were a long way from any sawmills or pulp mills and therefore expensive to process . No problem: The Forest Service virtually gave the trees to the timber companies to subsidize the new industry; eventually, two huge mills were built. As you might guess, this has led to extensive clear-cutting of the biggest, oldest, most valuable trees, and severe damage to wildlife habitat in many areas. But the Tongass is huge, and there’s still much pristine land left, more than in any other National Forest. Vast amounts of environmentalist energy have gone into preserving as much as possible. In the past six years, Earthjustice, with its partner organizations in Alaska and its policy staff in Washington, D.C., has helped speed the closure of the two mills, and has stopped many of the worst timber sales. Work continues toward changing the focus of the Forest Service from rapid exploitation to a sustainable approach that protects untouched areas for recreation, wildlife habitat, and subsistence uses. Meanwhile, far to the north, the Interior Department is determined to open the National Petroleum Reserve to oil and gas exploration. The reserve is the largest undeveloped area in the country at 23.5 million acres, and it’s home to caribou, grizzly bears, and scores of species of birds, fish, and other creatures. The oil, if it is there, is not needed now, and Earthjustice filed suit in the fall of 1998 to stop the leasing program. The litigation continues and at sea, in the Gulf of Alaska and the Bering Sea, Earthjustice won a major victory in the summer of 1999, when a federal judge ruled that the way the National Marine Fisheries Service manages the fisheries there is illegal. Their practices have led to the disastrous decline of the Steller sea lion and many other species, in the case of the sea lions by allowing trawl fishing operators to concentrate their catch on the fish the sea lions depend on for food. As a result, the rules governing the so-called ground fishery there are being revised. The ruling may lead the way to a reform of fisheries management throughout American waters. </t>
  </si>
  <si>
    <t>Pacific Northwest 1999 Project Highlights</t>
  </si>
  <si>
    <t xml:space="preserve">A long-term goal of Earthjustice has been to alter the way hydroelectric facilities are operated to lessen their lethal effect on salmon and steelhead. In the past year, Earthjustice won an important case concerning dam operations on the MacKenzie River in Oregon and filed a new case that seeks to establish the fact that heating river water to levels that kill young salmon is just as illegal as contaminating it with pollutants. We hope the latter case will force major changes in the operation of four salmon-killing dams on the Lower snake river including breaching the dams, an issue that is certain to come into national focus in the next year or so. Other litigation this year resulted in several more fish species being added to the list of threatened and endangered species, triggering changes (for the better) in habitat-degrading activities. And another case concerning the watershed of the Umpqua River in Oregon reminded the Forest Service that it must make its logging program conform with the overall mandate to protect fish and wildlife. On the lower Olympic Peninsula in Washington, a suit on behalf of the Lower Elwha Klallam tribe established the principle that the Forest Service has an obligation to ensure that its logging roads not degrade streams, as such roads have done, catastrophically, in the past. The government has already spent nearly a half-million dollars restoring the damage its roads have caused, and there’s much more to come. Meanwhile, on the Klamath National Forest in Northern California, floods washed out hundreds of miles of logging roads, and the Forest Service automatically set out to repair them. A Earthjustice lawsuit persuaded the agency to think first about the possibility of obliterating the roads and let nature restore the areas. Finally, in more international news (see page 20), E a rthjustice filed a lawsuit to force the government to give the environmental community a voice on a committee that advises the US Trade Representative on international trade in wood and wood products. The World Trade Organization may soon consider a proposal to remove from forest product trading activities all tariffs and other barriers to trade, many of which have been adopted to protect the environment, workers, and the like. Federal law requires that such advisory committees be balanced, but the timber committees have only industry representatives on them. The court decided this was not balanced and ordered appointment of environmental representatives “as expeditiously as possible.” </t>
  </si>
  <si>
    <t>Mid-Pacific 1999 Project Highlights</t>
  </si>
  <si>
    <t xml:space="preserve">For years, the Army has used the spectacular Ma ̄kua Valley on Oahu for live-fire training, despite its proximity to neighboring, predominantly native Hawaiian communities and the fragility of its plants and animals. “Ma ̄kua” is of great cultural significance to native Hawaiians: its name means “parents,” and dozens of archeological and cultural sites have been identified there, including Hawaiian burials, heiau (Hawaiian temples), and ko`a (fishing shrines). The valley is also home to more than 30 species of endangered plants and animals, which have routinely been scorched by training-related fires. Under threat of suit, the Army suspended the training in 1998 and agreed to enter formal consultation with the Fish and Wildlife Service to ensure that protected species would not be jeopardized. Earthjustice then sued to force the Army to prepare a thorough analysis of all ecological, cultural, social, and other environmental impacts associated with its training exercises, and the Army has agreed to do so. This year, Earthjustice took on the Hawaii-based long-line fishery, which has a sad history of devastating the dwindling populations of sea turtles along with sea birds, sharks, and other marine life. A lawsuit prompted preparation of a long-overdue Environmental Impact Statement, which resulted in injunctive relief. A series of landmark Earthjustice decisions protecting the endangered palila, a Hawaiian honeycreeper, came under renewed attack this year. These cases established that the Endangered Species Act prohibited the State of Hawaii from maintaining feral sheep for hunting in the bird ’s critical habitat because, by stripping the mountain of ma ̄mane trees on which the bird ’s survival depends, the sheep ‘harm’ the palila. After years of being forced to remove the sheep from the area, the state went back to court, arguing that the sheep were no longer a threat and need no longer be removed. Backed by the country’s foremost palila expert, we stood firm, and prevailed. Our efforts to restore streams—and some semblance of sanity to Hawaii’s water management—continue. Our litigation to restore stream ecosystems in Waipi`o Valley resulted in federal commitments to increase the water restored to four streams during the critical summer months, and to insure sufficient flows for native ecosystems and taro cultivation. We succeeded in reducing by half the water allocation sought by a foreign investor to develop rural Moloka`i at the expense of nearshore marine resources and Native gathering and water rights. Now we’re in the Hawaii Supreme Court going after the other half. We’ll also be in front of that court shortly to defend our gains in the Wa ia ̄hole Ditch case, which restored water to a Hawaiian stream for the first time, and to ask the court to restore even more. </t>
  </si>
  <si>
    <t>Florida 1999 Project Highlights</t>
  </si>
  <si>
    <t xml:space="preserve">The Environmental Protection Agency and the state of Florida have identified 712 polluted lakes and streams in Florida, but it took a lawsuit, filed in 1997, to gain any action toward cleaning them up. The case finally settled last year. EPA agreed to establish maximum pollution loads on five major water bodies by the end of 1999 and do the same for the other polluted waterways over the next 12 years. Among the first waters to receive this treatment is Lake Okeechobee, one of the most dangerously polluted lakes in the country. In separate statues, the 1999 state legislature passed laws dramatically restricting the powers of the new Fish and Wildlife Conservation Commission to protect threatened and endangered species, and also sought to substantially ease the difficulty of obtaining permits for coastal armoring in the sea turtle habitat. We are suing to have both statutes declared unconstitutional. Given the state-wide ramification of the cases, they are likely to reach the Florida Supreme Court Florida has a program under which the state acquires lands in order to preserve them for recreation and wildlife habitat. Imagine the horror, then, a couple of years back when the state decided to sell off several hundred acres of conservation lands to a private developer. Earthjustice filed suit to block the sale on behalf of several local and regional organizations, and last year a settlement was reached where by three quarters of the sale acres were withdrawn, the acres that were sold were of the lowest quality disturbed lands, and a pristine area three times as large was acquired and added to the Point Washington State Forest. The Archie Carr National Wildlife Refuge was established partly to protect the severely depleted populations of sea turtles that lay their eggs on its beaches. Nonetheless, the surrounding county approved a series of permits for the building of emergency seawalls in and adjacent to the refuge, threatening the turtles’ nesting habitat. Earthjustice sued, and no new seawalls will be built. </t>
  </si>
  <si>
    <t>Louisiana 1999 Project Highlights</t>
  </si>
  <si>
    <t xml:space="preserve">If you like variety in your environmental agenda, you might consider Louisiana. Earthjustice has maintained an office in New Orleans since 1991 to serve client groups in Louisiana, Mississippi, Alabama, Georgia and Texas. Cases and campaigns have involved protecting communities from polluting factories and waste Dumps; preserving wetlands, wildlife, and forests; and many other worthy causes. In 1998-1999, our New Orleans office celebrated some notable and precedent-setting achievements. Under recent amendments to the Endangered Species Act, developers and others occasionally receive permission to kill protected animals and destroy their habitat if they implement a Habitat Conservation Plan (HCP) that mitigates the damage by reserving habitat elsewhere (and sometimes transplanting the at-risk species). HCPs are generally anathema to environmentalists because they don’t work. Last year, an Earthjustice lawsuit broke new legal ground and protected a critically endangered species and its beach-front habitat by having an HCP for the Alabama beach mouse thrown out for scientific inadequacy, a victory that bodes well for people challenging HCPs across the country. One of many laws the Forest Service routinely ignores when offering the public’s trees for sale is one that requires the agency to do careful surveys of all sensitive species of wildlife in the sale areas, those protected under the Endangered Species Act and others that appear to be losing ground. In the past year, a landmark ruling in an Earthjustice lawsuit saw a federal Court of Appeals block all logging in the entire Chattahoochee National Forest in Georgia until the Forest Service obeys that law. The case sets a precedent that could have a salubrious effect on many other forests in the region. Casino developers are seeking to moor gambling boats in valuable wetlands in the back bay areas of Mississippi. Local groups have sued to block several projects, whereupon the casino developers sued the opponents to silence them, a technique known in the trade as a SLAPP, or Strategic Lawsuit Against Public Participation. Earthjustice attorneys helped persuade courts to dismiss the SLAPPs as illegal infringements of free speech and the right to petition for grievances. Earthjustice attorneys have worked with communities of color to block the permitting of noxious facilities— including a uranium enrichment plant, a rayon factory, and toxic dumps—and that work continues. Various initiatives are underway to put an end to environmental racism that results in people of color bearing the greatest burdens from toxic waste sites and hazardous industrial facilities in our society. Attorneys have their hands full in Louisiana, where numerous, predominantly African American communities live in the shadow of more than 30 toxic industries. In the past year, the New Orleans office has been involved in bringing environmental racism in the U.S. to that attention of the United Nations Human Rights Commission. Earthjustice attorneys have also been working with members of Congress and environmental justice advocates on ways to force administrative agencies to attack this problem more aggressively. </t>
  </si>
  <si>
    <t>Northern Rockies 1999 Project Highlights</t>
  </si>
  <si>
    <t xml:space="preserve">The Northern Rockies office has been working diligently this past year to protect Yellowstone National Park and the surrounding ecosystems. One of our most controversial cases Involves the gray wolf. We’re fighting in the Tenth Circuit Court of Appeals in Denver to protect reintroduced and naturally wolves and their habitat in Yellowstone and Idaho. We also are involved in several actions to protect the grizzly bear. We have brought three suits to block excessive roading and logging, a suit to force reclassification of two populations from threatened to endangered , and are working to challenge the premature delisting of the Yellowstone grizzly bear population. The federal government is gearing up to delisting the yellowstone grizzly population despite severe “and ever increasing ” threats to the bears habitat from roading, logging, mining, and oil and gas development. The Yellowstone Park Bison saga continues. At issue are the management plans of the National Park Service and the State of Montana. The plans are intended to prevent the spread of brucellosis, a disease that can cause cattle to spontaneously abort. Although there is no record of brucellosis ever being transmitted from bison in the wild, this fear has lead to unjustified slaughtering of bison wandering outside of park boundaries in search of winter forage. Earthjustice is representing several conservation groups fighting the Interim plan and slaughter of our last free-roaming bison herd in the U.S. In a case with far-reaching implications, we recently won a ruling on a case concerning the National Elk Refugee. The ruling prevented the State of Wyoming from inoculating—over the objection of the federal government—the elk on the National Elk Refuge with an unproven vaccination. Earthjustice’s intervention in this case prevented an unnerving precedent–that the states control federal lands. We’re also in court defending the Forest Service’s 18-month road moratorium on road construction in most of the remaining roadless areas, which is under attack from the timber industry. Roadless areas help insure clean water for threatened aquatic species and critical habitat for species such as wolves and grizzly. The suspension of road building is allowing the Forest Service to evaluate these environmental concerns, the fiscal burden of road maintenance, and the importance of protecting the remaining roadless areas. As part of our Fish, Trees, Water campaign we will continue to fight for our right to clean water and fish. Earthjustice is also making headway protecting the waters of the northern rockies. We have filed suit on behalf of famed fly fisherman Bud Lilly and several environmental groups to compel Fish and Wildlife Service to list the westslope cutthroat trout as a threatened species. </t>
  </si>
  <si>
    <t>International 1999 Project Highlights</t>
  </si>
  <si>
    <t xml:space="preserve">Economic globalization has internationalized environmental threats. World trade rules limit the ability of the U.S. and other governments to protect the environment and human health. Trade decisions affecting the e nv i ronment are made in consultation with industry and away from the scrutiny of environmentalists or other concerned citizens. Corporations subject to strict regulation in the United States commit impudent acts of environmental devastation abroad . Earthjustice’s International Program is bringing the power of citizen-enforced environmental law to bear in this new arena of environmental struggle. The United States Trade Representative (USTR) is responsible for developing and implementing U.S. policies regarding international trade and develops these policies in consultation with advisory committees of industry executives. Although U.S. trade policy frequently affects environmental protection in the United States and throughout the world, the USTR has refused to include environmentalists on these committees. When the United States decided to push for the removal of all import and export taxes on forest products—a change that would significantly increase the rate of deforestation in fragile forests around the world—Earthjustice brought suit on behalf of a number of forest protection organizations. The suit asserts that the USTR’s refusal to involve environmentalists in developing this position violates the Federal Advisory Committees Act, which requires that such committees be “fairly balanced in terms of the points of view represented.” This suit is just one component of a larger campaign by Earthjustice to ensure the participation of environmentalists at all stages of U.S. and international trade decision making. As international trade rules make corporate border-hopping easier, some large U.S. corporations have initiated environmentally harmful operations to other countries. In many instances, these practices would not be tolerated in the United States, but for numerous reasons cannot be effectively opposed in the countries where the harm occurs. Earthjustice is working on several cases that seek to make U.S. corporations responsible for the environmental harm they cause abroad. In Indonesia, a U.S. corporation has dug the world’s largest open-pit gold mine, in the process leveling a mountain considered sacred by the local people and destroying forests and rivers on which the people depend for their survival. When a representative of the people sued in U.S. court, Earthjustice represented a number of organizations in arguing that the court should apply international human rights law to hold the corporation responsible. In other instances, we are using international fora—such as the United Nations and the Organization of American States— to establish that the international right to a healthy environment prohibits massive environmental devastation, even when a country does not have the resources to enforce strict environmental standards. </t>
  </si>
  <si>
    <t>Capital Fund Drive</t>
  </si>
  <si>
    <t xml:space="preserve">There is no environmental problem that cannot be improved by enforcing existing laws. Sometimes, a legal case focuses on an immediate problem–protecting an endangered species or a critical place, for example. In other situations, a lawsuit is part of a long-term strategy designed to change government practices or industry behavior, to tilt broader economic and political forces in favor of environmental protection, or to build a strong public voice for the environmental. As the law firm for the environment, our cases are as varied as the regions in which we work, the places we seek to protect, the clients we represent, and the laws we seek to enforce. Earthjustice Legal Defense Fund is committed to defending the environment over the long haul. We aim to build on our record of providing the environmental community with free legal services of the highest professional caliber. This requires an organization rich in creativity and flexibility, balanced by stability and strategic thinking. Above all, in the court of law or the court of public opinion, commitment to the long haul means securing the financial resources to get the job done, and to win. The trustees of Earthjustice Legal Defense Fund have there fo re initiated a campaign to ensure that Earthjustice will be able to take on important cases as they arise, and to implement important legal strategies that may take years to accomplish. These funds, described below, will help secure Earthjustice’s staying power, so that we can give the environmental community the legal edge in advancing the cause of conservation. The trustees of Earthjustice recognize with affection and gratitude the role of one of their own, Louise Gund, in establishing these funds. Her commitment, vision, and generosity inspired the fund drive and will be of lasting benefit to our forests, our wild creatures, and the people of our earth. Earthjustice’s Capital Fund Drive is comprised of five separate funds: The Eagle Fund, The Communication and Technology Fund, The Northern Rockies Advocacy Fund, The Sutherland Education Fund, and The Edgar and Peggy Wayburn Public Lands Fund. The Eagle Fund The Eagle Fund honors Louise Gund and all the trustees and special friends of Earthjustice Legal Defense Fund who share its vision of an environment effectively protected by law. Eagle Fund monies may be used wherever they are needed to ensure the ability of Earthjustice to maintain its commitments. The Eagle Fund reminds us of our responsibility to look for ways to take leadership roles in protecting the earth for future generations. </t>
  </si>
  <si>
    <t>The Communication and Technology Fund</t>
  </si>
  <si>
    <t xml:space="preserve">The Communication and Technology Fund honors Dan Greenberg and Bill Brinton, Earthjustice trustees who have provided steadfast support for the organization and who share a vision of the use of technology in accomplishing our mission. Communication and Technology Fund monies will be used to ensure that Earthjustice has the technology we need to accomplish our work, and to educate and inform the public concerning environmental threats and the role of the law in protecting the environment. Long-time Earthjustice supporters Len and Sandy Sargent inspired this fund, the purpose of which is to protect the wildlife, wild places and other values that make the Northern Rockies a special place in the American landscape and the American mind. The Northern Rockies Advocacy Fund will allow Earthjustice to maintain our long-term commitments to protect this heritage from logging, mining, oil and gas Exploration, sprawl and other threats . The fund also serves as a model for similar vehicles that may be created to support the work of Earthjustice in other regions. The Sutherland Education Fund honors Rick Sutherland, president of Earthjustice from 1977 to 1991, who inspired a generation of young lawyers to pursue careers in environmental law. The fund provides financial support for law students to work under the tutelage of experienced Earthjustice lawyers, exposing them to the rewards of public interest environmental law, and training future generations of environmental lawyers. The trustees of Earthjustice commend the leadership of Dan Olincy and the Andrew Norman Foundation in establishing this fund. The Edgar and Peggy Wayburn Public Lands Fund honors Ed and Peggy Wayburn, whose leadership, accomplishments, and devotion to the preservation of public lands rank them among the most influential conservationists of the 20th century. This fund will provide the financial resources to help ensure the continued protection of our public lands from increasing assault by logging, mining, grazing, oil and gas exploration, motorized recreation, and other development pressures. The Wayburn Public Lands Fund exists to ensure fulfillment of the promise inherent in our public Lands, providing for a better environmental future. </t>
  </si>
  <si>
    <t>Financial Report</t>
  </si>
  <si>
    <t xml:space="preserve">Tight controls on expenses in fiscal year 1998-99 enabled us to lower our support services expense and direct a record $10.8 million to our program services. Although our total expenses grew by $1.1 million during the year, continued strength in contributions, bequests and court awards contributed to a $2.8 million increase in net assets over the prior year. REVENUE AND GAINS IN 1998-99 reached $17.1 million, the second highest revenue total in Earthjustice’s history. Contributions from individuals exceeded $9.8 million, representing 57% of total operating support. Of this total, $1.8 million was from bequests, which, under policies established by our Board of Trustees, was largely designated for long-term investment. In addition, a record $3 million was obtained in court awarded attorney fees, and a record $1 million was received in donated litigation services. The remainder of our 1998-99 revenue and gains is attributable to continued strong support from numerous foundations that provided $2.5 million in grants and to income and gains from our long-term investments. EXPENSES FOR TOTAL PROGRAM AND SUPPORTING SERVICES IN 1998-99 were $14.3 million, an increase of $1.1 million over the prior year total. Program services grew by $1.3 million and now represent 76% of expenses. Only 9% of the total went for management and general expenses, while 15% was directed toward the fundraising needed to generate current income and support for future years. Fundraising expenses actually fell by $320,000 in 1998-99. Total Assets on July 31,1999 were $22 million,an increase of $2.8 million over the prior year. Most of this increase can be traced to growth in long-term investments,which was made possible, in part, by the receipt of $1.8 million in bequests. Receivables fell by $840,000 as revenues (from foundation grants and bequests) that were accrued in 1997-98 were received in 1998-99. Finally, property and equipment grew by approximately $290,000 as we completed an organization-wide upgrade of our communication and information processing technology in preparation for the year 2000. On behalf of the staff and the Board of Trustees of Earthjustice Legal Defense Fund, I want to extend our sincere appreciation for the generosity of our many supporters. </t>
  </si>
  <si>
    <t>Message from Executive Director and Chair</t>
  </si>
  <si>
    <t>Earth Justice Annual Report 2000</t>
  </si>
  <si>
    <t>In 2001 Earthjustice will mark its 30th anniversary. In 1971, we fielded two lawyers in San Francisco. Today we have 50 lawyers in nine offices around the country, serving more than 500 local and national groups. Our three legislative specialists in Washington, D. C., ensure that the laws we and our clients use stay on the books. The growth has been steady and solid. Our reach is not confined to the United States. In 1990 we helped create a sister organization in Canada; since then Sierra Legal Defence Fund has grown to a staff of 40 and is now Canada’s foremost environmental advocacy organization. Three of our own staff work regularly with environmental law groups in Canada, Latin America, and Russia and press citizen access to international tribunals when governments fail to enforce their own laws or international agreements. Much more important than the numbers, however, is what we’ve accomplished since 1971, and how we’ve learned to use the law to promote positive changes in government and corporate behavior. Our earliest efforts were site-specific, intended to stop immediate threats— mining in a wilderness area or destruction of irreplaceable habitat. Such cases will always have a place on our docket. Soon, however, Earthjustice lawyers learned how to use the law not simply to stop unlawful projects but also to change the government and corporate behavior that produced them. Take, for example, our national forests. Beginning with citizen suits over management of Alaska’s Tongass National Forest in the 1970s, continuing through the old-growth battles of the Pacific Northwest in the 1980s and 1990s, and now in the Northern Rockies and the Southeast, Earthjustice has brought case after case challenging the Forest Service’s violations of law. So frequently have we enjoined destructive logging schemes that we have essentially brought Forest Service operations to a halt in many parts of the country. A direct result is that the Forest Service Chief is now leading an agency-wide effort at changing the values that have made the Forest Service little more than an arm of the timber industry. The Forest Service is unusual in admitting that lawsuits are driving its efforts to reform. But the force of law, brought to bear by Earthjustice, is also behind virtually every move by the Fish and Wildlife Service to protect the habitat of endangered species, behind the Environmental Protection Agency’s crackdown on air emissions from a variety of sources, and behind corporate investments in air and water pollution controls. Earthjustice suits are also driving efforts to restore salmon runs on the Pacific Coast and rehabilitate our Pacific, Atlantic, and Gulf Coast fisheries, while the pollution-prone mining industry and ranchers who overgraze our public lands are beginning to feel our sting. We’ve done a lot, from protecting the remaining old-growth in the Northwest to stopping destructive mining on the edges of Yellowstone to preserving hundreds of thousands of acres of riparian habitat in Florida and the Southeast. The challenge ahead is to make ever greater use of the power of law, and our experience, to address not only these problems but many more. We now know that it may take as many as 10, 15, or even 20 years of sustained litigation, coupled with complementary legislative and education efforts, to make a real difference in how governments and corporations behave. Eventually, however, the constant pressure and effort pay off, and all those injunctions and court orders help redirect government and corporate practices to more positive ends. As we observe our 30th anniversary we are looking ahead, not back. We are committed to expanding our use of the law—the most powerful force we have for preserving our environment and our planet. We thank all our supporters who are making this commitment with us. We are making an investment in the future and the common good, and we know from experience that it’s an investment that will pay off.</t>
  </si>
  <si>
    <t>Protecting Northern California's Water Quality</t>
  </si>
  <si>
    <t>Several years ago, Earthjustice attorney Joe Brecher won a suit forcing the Environmental Protection Agency to set pollution limits for 17 coastal streams in northern California that have been choked by siltation from logging and road building. This prompted the American Farm Bureau and the owners of a private logging operation to challenge the agency’s authority to set such limits. They sought to block the limits for the Garcia River— a waterway where logging operations have virtually eliminated endangered salmon and steelhead. In 1999, Earthjustice intervened in the case defending the government, and in a ruling of national importance, the court affirmed that the Clean Water Act authorizes the EPA to set and enforce limits on non- point source pollution.</t>
  </si>
  <si>
    <t>Securing Endangered Species Act Listings and Critical Habitat</t>
  </si>
  <si>
    <t>Owing to years of legal action brought by Earthjustice attorneys Mike Sherwood and Claudia Polsky, the government finally designated critical habitat for 19 populations of salmon and steelhead in large areas of Idaho, Washington, Oregon, and California in February 2000. The protected areas include all streams currently occupied by or accessible to the fish and lands adjacent to the streams necessary to control erosion and sediment deposition. Polsky also compelled the Fish and Wildlife Service to add the Santa Ana sucker in Southern California to the federal list of threatened species in April 1999.</t>
  </si>
  <si>
    <t>Healthy Cities, Healthy Wildlands: From San Francisco to the Sierra</t>
  </si>
  <si>
    <t>California is facing some of the worst air and water quality, water quantity, and endangered species problems in the nation. Nearly 500 water bodies within the state are considered polluted and unfit for swimming or fishing. The state is also home to 259 endangered species, more than in any state but Hawai`i. Throughout the past year, Earthjustice’s California office has worked with scientists, government officials, and environmental leaders to develop a long- term, strategic campaign to address these pressing environmental issues. In March, the office launched a new campaign—Healthy Cities, Healthy Wildlands: from San Francisco to the Sierra—to address the effects of air and water pollution, suburban sprawl, and habitat destruction on the health of communities and ecosystems ranging from the San Francisco Bay through the Sacramento-San Joaquin Delta and the Central Valley to the Sierra Nevada.</t>
  </si>
  <si>
    <t>Overgrazing in the Southwest</t>
  </si>
  <si>
    <t>Earthjustice’s Rocky Mountain office works to limit the destruction of riparian habitat and to protect native plant and animal species threatened by livestock overgrazing on public lands in the Southwest. In April 2000, Associate Attorney Marie Kirk filed suit against the Forest Service for allowing excessive grazing on 300,000 acres in the Lincoln National Forest in New Mexico—home to the endangered Mexican spotted owl. The agency was allowing cattle to consume up to 92 percent of the forage where they should consume no more than 35 percent. In response to the suit, the Forest Service agreed to reduce the number of cattle and analyze the impacts of grazing in the area.</t>
  </si>
  <si>
    <t>Restoring Water Quality</t>
  </si>
  <si>
    <t>Earthjustice reached a settlement with the Environmental Protection Agency and the state of Colorado in September 1999. The settlement requires the state to establish water pollution limits over the next nine years for 198 rivers and streams that are too polluted for fishing and swimming. Colorado is one of a number of states where Earthjustice has successfully compelled federal and state agencies to enforce the Clean Water Act and develop water pollution limits known as Total Maximum Daily Loads (TMDLs) for contaminated waterways.</t>
  </si>
  <si>
    <t>Protecting Roadless Areas</t>
  </si>
  <si>
    <t>Increasing numbers of off-road vehicle users are driving off designated roads and trails on public lands, destroying wildlife habitat, polluting air and water, and damaging pristine wildlands. In the fall of 1999, Earthjustice sued the Bureau of Land Management for failing to enforce ORV management plans in key roadless areas throughout the state of Utah. Since the suit was filed, the BLM has closed more than 100,000 acres of roadless areas to ORV use, and has posted signs designating specific trails for motorized access. In addition, the lawsuit has pushed the BLM to monitor the impacts of ORV use on roadless areas in Utah for the first time in years. In 2000, Earthjustice attorn e y Susan Daggett assumed the role of Managing Attorney in the Rocky Mountain Office. Daggett started at Earthjustice a s Associate Attorney in the Northern Rockies (Bozeman) office, and worked for several years as Staff Attorney in the Rocky Mountain (Denver) office.</t>
  </si>
  <si>
    <t>National and Regional Clean Air Campaigns</t>
  </si>
  <si>
    <t>In 1997, the Environmental Protection Agency revised national air quality standards for particulate matter and ozone — pollutants that cause a variety of health problems including premature death, hospitalization for respiratory and cardiopulmonary disease, and asthma attacks. The revised standards improve health protection for millions of Americans, especially children, the elderly, and those with lung and heart disease. Unfortunately, the American Trucking Association and other industry groups attacked the new standards through numerous lawsuits. In May 1999, the U.S. Court of Appeals for the District of Columbia ruled that the standards represented an unconstitutional delegation of authority from Congress to the executive branch of government. The court also limited EPA’s authority to implement the revised air quality standards for ozone. E PA called on the U.S. Supreme Court to review the lower court decision, and in May 2000, the Supreme Court accepted the case. On behalf of the American Lung Association, Earthjustice Managing Attorney Howard Fox filed a brief opposing the industry attacks on improved health protection. A decision on the case is expected by mid-2001. In addition, EPA settled an Earthjustice suit by agreeing to establish clean- up plans to control ozone, the primary component of smog, in several major metropolitan areas. The settlement calls on the agency to issue the plans no later than June 2002.</t>
  </si>
  <si>
    <t>Restoring Water Quality in Washington, D.C.</t>
  </si>
  <si>
    <t>Billions of gallons of raw sewage are dumped into Washington, D.C., waters every year through the city’s sewer system. When it rains the system is unable to treat the combined flows of sewage and stormwater, releasing them directly into D.C. waters. Staff Attorney David Baron went to court to stop these raw sewage discharges, and the case continues. Also in the past year, Earthjustice attorneys reached two major settlements with the EPA. These require the agency to improve federal water quality standards and establish pollution caps for District waterways, including Rock Creek and the Anacostia and Potomac Rivers.</t>
  </si>
  <si>
    <t>Marine Biodiversity Campaign</t>
  </si>
  <si>
    <t>The endangered Steller sea lion population in the North Pacific has dropped 80 to 90 percent over the last three decades, owing to extensive trawl fishing for pollock and other primary food sources for sea lions, fur seals, harbor seals, and other marine mammals and birds. In January 2000, Earthjustice celebrated a major victory when a federal judge ruled that the National Marine Fisheries Service failed to evaluate adequately the effects of fishing for North Pacific groundfish on Steller sea lions. Following this ruling, Earthjustice attorney Janis Searles filed a request to suspend trawl fishing within sea lion critical habitat until NMFS completes a comprehensive review of sea lion impacts. The court agreed and an injunction went into effect in August. These decisions, and previous rulings in the case requiring NMFS to examine the overall environmental impacts of its entire groundfish management program, are among Earthjustice’s most significant victories yet in marine fisheries litigation.</t>
  </si>
  <si>
    <t>The Tongass National Forest—home to towering ancient trees, brown bears, and wolves—lies at the center of Earthjustice’s work in Alaska to protect roadless areas from logging and road building. The Alaska office is working with Earthjustice’s legislative staff to ensure the government fully includes the Tongass in its upcoming national forest roadless area protection initiative. Attorney Tom Waldo is also challenging the Tongass Land Management Plan, which leaves two million acres of roadless areas open for logging and road construction. The lawsuit asserts that the Forest Service failed to consider roadless areas on the Tongass for potential designation as wilderness and seeks an injunction to protect Tongass roadless areas. The Alaska office is involved in several other efforts to protect wild lands from development, including a case challenging a route for a 97-mile electric power line that would cut directly across a roadless area of interior Alaska with key wildlife habitat and high recreational value.</t>
  </si>
  <si>
    <t>Preserving America's Arctic</t>
  </si>
  <si>
    <t>The National Petroleum Reserve is a vast area of wild public land in northwest Alaska that provides essential habitat for huge numbers of migratory birds and Arctic wildlife. In 1998, the Secretary of the Interior authorized the leasing of 3.9 million acres of the Reserve for oil and gas drilling. Managing attorney Eric Jorgensen filed suit against the agency for its failure to prepare an adequate environmental impact statement with the goal of enhancing protection for this unique treasure.</t>
  </si>
  <si>
    <t>Fish-Trees-Water Campaign</t>
  </si>
  <si>
    <t>No more challenging issue faces the Pacific Northwest than safeguarding and restoring wild salmon and the ancient forests and clean water on which salmon depend. After fighting for years to obtain federal endangered species protection for salmon, the Northwest office is now fighting to translate the listings into real protection, seeking reform of dams and irrigation projects, stopping destructive logging practices, and preventing water contamination.</t>
  </si>
  <si>
    <t>Hydropower Operations and Irrigation Projects on the Columbia and Snake Rivers</t>
  </si>
  <si>
    <t>For years, Earthjustice attorneys have worked to reform the operation of the Columbia River hydropower system that kills hundreds of thousands of threatened salmon every year, altering spawning habitat, blocking fish migration, and raising water temperatures. In March 2000, attorneys Todd True and Kristen Boyles won an important victory when a federal judge ruled that the Army Corps of Engineers must ensure the lower Snake River dams comply with water quality standards. In addition, Boyles sued the Army Corps of Engineers for failing to ensure that salmon will not be jeopardized by a large agricultural operation’s increased water withdrawals from the Columbia River. A federal judge called on the agency to consult with the National Marine Fisheries Service to ensure that the water withdrawals will not harm salmon.</t>
  </si>
  <si>
    <t>Enforcing the Northwest Forest Plan</t>
  </si>
  <si>
    <t>Logging damages salmon habitat by removing shade and adding sediment to streams. On two occasions, Managing Attorney Patti Goldman challenged dozens of timber sales on the Umpqua National Forest in Oregon for their effects on threatened coho salmon and cutthroat trout. The second decision, issued in September 1999, found that the National Marine Fisheries Service failed to protect salmon and blocked nearly two dozen sales. Both cases set a precedent governing other Northwest forests where the federal government has turned a blind eye to the impacts of timber sales on streams and salmon. The case is on appeal.</t>
  </si>
  <si>
    <t>Blocking a Gold Mine</t>
  </si>
  <si>
    <t>As the result of an Earthjustice administrative challenge, the Washington State Pollution Control Hearings Board, in January 2000, rescinded water rights granted to Battle Mountain Gold Company for its proposed Crown Jewel gold mine—a massive open-pit facility that would be the largest mine in Washington State. The mine would have destroyed pristine Buckhorn Mountain, permanently reduced water flows, and threatened groundwater supplies with toxic cyanide pollution.</t>
  </si>
  <si>
    <t>Endangered sea turtles are routinely hooked and killed by Hawaii-based longline vessels fishing for tuna and swordfish . In 1999, Managing Attorney Paul Achitoff challenged the National Marine Fisheries Service to address the effects of longline fisheries on sea turtles and other species. In a major ruling, a federal judge restricted longline fishing in seven million square miles of ocean, protecting the turtles until an environmental impact statement is complete. Achitoff also sued NMFS for its failure to control lobster fishing within critical habitat for the Hawaiian monk seal—one of the most endangered marine mammals on earth. The suit convinced NMFS to close the lobster fishery for at least the 2000 season. Hawai`i’s longline fishing industry kills tens of thousands of sharks annually. During Hawai`i’s 1999-2000 legislative session, Earthjustice attorneys helped draft and garner support for a bill to ban shark finning in the state. After much lobbying and testifying before committees, the legislation passed.</t>
  </si>
  <si>
    <t>Protecting the Water Rights of Native Hawaiians</t>
  </si>
  <si>
    <t>The Waiahole Ditch is a 27-mile system designed to divert water from the windward side of O`ahu to the dry leeward side, devastating streams and small family farms relying on fresh water. On behalf of Native Hawaiian and community groups, Achitoff persuaded the State Water Commission to restore millions of gallons of water per day to the Waia ̄hole-Waika ̄ne watershed. Although the partial restoration was an important first step, it left a significant volume of water in question. Achitoff appealed to the Hawai`i Supreme Court, which required the commission to take further steps to protect the water resource.</t>
  </si>
  <si>
    <t>Securing Critical Habitat for Endangered Species</t>
  </si>
  <si>
    <t>In a series of rulings, Staff Attorney David Henkin secured Endangered Species Act listings and critical habitat for the O’ahu‘elepaio (a native forestbird), four Hawaiian invertebrates, and ten Hawaiian plants.</t>
  </si>
  <si>
    <t>Protecting Hawaii's Cultural and Natural Treasures</t>
  </si>
  <si>
    <t>In late 1998, Henkin challenged the Army to analyze the impacts of live-fire training on several endangered species and cultural treasures at the Ma ̄ k u a Military Reservation. In 1999, the Army agreed to pre p a re the analysis, which the community had demanded for years, and agreed that no training will take place until the study is complete.</t>
  </si>
  <si>
    <t>Protecting Marine Species and Ecosystems</t>
  </si>
  <si>
    <t>Earthjustice has won several preliminary victories in the case. Staff Attorney Ansley Samson challenged the constitutionality of a state statute that would have made it easier to delay or invalidate rules protecting manatees, sea turtles, and other endangered species. In March 2000, a judge agreed, ruling that the Florida constitution requires the Wildlife Commission to protect Florida’s threatened and endangered species. The case is now on appeal. Several years ago, Earthjustice challenged a permit obtained by Coastal Petroleum Company to drill for oil off St. George Island, near one of the most ecologically rich estuaries in the country. In 1998 and 1999, Earthjustice successfully blocked the permit and eleven additional permits sought by Coastal Petroleum in the Gulf of Mexico. In 1999, the company appealed the decision, and the court found again that drilling permits cannot be issued without evaluating the potential environmental impacts. Finally, in June 2000, Earthjustice won another appeal when the court ruled that the state is not required to compensate Coastal Petroleum for the market value of the drilling lease.</t>
  </si>
  <si>
    <t>Reducing Water Pollution</t>
  </si>
  <si>
    <t>Lake Okeechobee in South Florida is polluted with chemical run-off from cattle ranches and dairy farms. Two years ago, Earthjustice took the Environmental Protection Agency to court and in January the agency agreed to implement new regulations to reduce the amount of pollution flowing into the lake. The new limits will require a 70 percent reduction in pollution discharged into Lake Okeechobee.</t>
  </si>
  <si>
    <t>Defeating Legislation that would Privatize the Shorts of Public Lakes and Piers</t>
  </si>
  <si>
    <t>Beginning in December 1999, Earthjustice led an effort to block the so-called “Florida Land Title Protection Act”—sponsored by timber companies and cattle corporations—which would place 500,000 acres of Florida’s publicly owned lakes and rivers into the hands of private landowners. The legislation would have allowed landowners to exclude the public from recreational fishing, swimming, and camping; log Florida’s majestic cypress forests; and allow development of shoreline areas that are essential for aquatic life. It would also threaten the protection of these ecosystems in the future. The bill was defeated on the last day of the senate session.</t>
  </si>
  <si>
    <t>Protecting Mississippi's Wetlands</t>
  </si>
  <si>
    <t>Managing Attorney Nathalie Walker—in collaboration with Mississippi citizens — blocked construction of three casino resorts proposed in coastal Mississippi. Although Mississippi has otherwise declared gambling illegal, floating casinos are moored in bays and bayous throughout the state. These casinos are constructed on large barges that stretch as long as two football fields and cause considerable damage to fragile wetland ecosystems. Earthjustice challenged the Army Corps of Engineers for not requiring environmental impact statements for the projects even though several government agencies had urged the Corps to conduct environmental reviews. In August 2000, a federal judge agreed with Earthjustice’s argument and ordered environmental impact statements to be drafted for all three projects.</t>
  </si>
  <si>
    <t>Enforcing Water Quality Standards</t>
  </si>
  <si>
    <t>As part of an effort to cleanup Louisiana’s rivers, lakes, and bayous, attorney Eric Huber filed a lawsuit in 1997 to force the Environmental Protection Agency to set water pollution limits. In October 1999, a district court judge ordered the EPA to set limits for more than 250 bodies of water throughout the state within the next seven years. The case is now on appeal.</t>
  </si>
  <si>
    <t>Suspension of Logging in Southeast Forests</t>
  </si>
  <si>
    <t>In 1999, Huber convinced a federal appeals court to suspend numerous timber sales in Georgia’s Chatahoochee and Oconee national forests until wildlife inventories are complete. Building on this work, Earthjustice launched a new campaign in July 2000 to suspend logging and road building on 31 Southeast national forests where the Forest Service does not have adequate data to ensure protection of endangered plant and animal species.</t>
  </si>
  <si>
    <t>Health and Communities</t>
  </si>
  <si>
    <t>For years, Earthjustice has worked to protect communities that are exposed to disproportionately high levels of air and water pollution. Community Liaison Director Monique Harden is actively monitoring the federal government’s implementation of newly established water pollution limits for Georgia, Mississippi, and Louisiana and is working with members of Congress to push administrative agencies to address problems of people and pollution more aggressively.</t>
  </si>
  <si>
    <t>Protecting America's Wild Wolves and Grizzly Bears</t>
  </si>
  <si>
    <t>In a significant victory, a federal judge rejected a claim by the oil and gas industry that the agency violated federal law when it refused to offer drilling leases on the Front. The area is home to several threatened and endangered species, including the imperiled grizzly bear. Earthjustice’s Northern Rockies office is also working to maintain and strengthen endangered species protections for wolves throughout the country. In 1999, Earthjustice helped persuade a federal appeals court to overturn a lower court order requiring the removal of wolves from Yellowstone and central Idaho. Several years ago, the federal government reintroduced an experimental population of red wolves to two national wildlife refuges in North Carolina. In response, private landowners challenged the program, claiming that the federal government does not have the constitutional authority to protect endangered species on lands within a single state. Staff Attorney Tim Preso defended the program, and in 1999 a federal appeals court agreed that the government may act to preserve natural resources in one locality for the benefit of the country.</t>
  </si>
  <si>
    <t>Defending and Strengthening the Roadless Areas</t>
  </si>
  <si>
    <t>In 1999, the Forest Service put into effect an 18-month moratorium on road construction to assess road conditions on unprotected Forest Service roadless areas and began to draft a roadless policy. In response, the timber industry, the state of Idaho, and the Mountain States Legal Foundation brought four separate lawsuits claiming that the government must permit road construction on all non-wilderness lands. Earthjustice defended the roadless areas from these challenges. In three of these cases, the courts upheld the moratorium. The fourth case is still pending.</t>
  </si>
  <si>
    <t>Preserving the Yellowstone River</t>
  </si>
  <si>
    <t>The Yellowstone is the longest free-flowing river remaining in the lower-48 states. Increasing numbers of bank stabilization projects have dramatically altered the river’s natural flow, harming fish and riparian habitat. Earthjustice sued the Army Corps of Engineers for issuing permits without considering the cumulative environmental impacts of the projects on the river and its flood plain. In May, a federal judge agreed and ordered the Corps to complete a new environmental analysis.</t>
  </si>
  <si>
    <t>International Trade and the Environment</t>
  </si>
  <si>
    <t>Earthjustice played a leading role at events surrounding the World Trade Organization’s Ministerial meeting in Seattle in December 1999. During the meeting, International Program Director Martin Wagner and Patti Goldman, Managing Attorney for Earthjustice’s Seattle office, provided key legal expertise, educating the media and the public about international trade and the environment. Earthjustice also released a series of in-depth reports on the WTO and its impact on public health and the environment and published a daily newspaper, the World Trade Observer, to keep people informed of activities during the meetings. Before the meeting, Goldman won a decision in federal court ordering the U.S. Trade Representative to include an environmental representative on the industry-dominated wood and paper products trade advisory committees. In violation of laws requiring balanced representation on such committees, the U.S. Trade Representative had refused to include environmentalists or scientists on the committees advising her on trade decisions affecting forests.</t>
  </si>
  <si>
    <t>Human Rights and the Environment</t>
  </si>
  <si>
    <t>Earthjustice attorneys continue efforts to hold corporations accountable for environmental and human devastation caused by corporate activities abroad by bringing cases before the Inter-American Commission on Human Rights, and in U.S. courts. Attorneys also work closely with the United Nations to ensure universal recognition of the right to a healthy environment and to defend victims of environmental destruction.</t>
  </si>
  <si>
    <t>International Partnerships</t>
  </si>
  <si>
    <t>Earthjustice attorneys and Staff Scientist Anna Cederstav challenged unsustainable logging practices in Chile, Mexico, and Peru, as well as destructive mining and petroleum operations in Peru. Earthjustice also sued to protect endangered marine species, working with the Asociación Interamericana para la Defensa del Ambiente (AIDA)—a coalition of public interest law groups throughout the Americas. In addition, attorney Erika Rosenthal worked with Ecojuris, a Russian environmental law organization, to stop a proposed Exxon drilling operation off R u s s i a ’s far east coast. Russia’s Supreme Court ruled that the Prime Minister could not allow the discharge of toxic wastes from the project without conducting an environmental impact review. Erika continues to work with and provide legal advice to Ecojuris. E a rthjustice also congratulates Executive Director and co-founder of Ecojuris, Vera Mischenko, for winning the prestigious Goldman Environmental Prize in 2000, recognizing her tireless efforts to enforce environmental laws in Russia.</t>
  </si>
  <si>
    <t>Strengthening and Defending the Roadless Policy</t>
  </si>
  <si>
    <t>In May 2000, the Forest Service released a draft environmental impact statement for a roadless area conservation policy. The draft plan proposes to protect 40 to 60 million acres of national forests in 38 states f rom road building. However, it excludes the magnificent Tongass National Forest in Alaska, the largest intact temperate rainforest in the world. Eart h j u s t i c e ’s legislative s t a ff successfully turned back attempts in Congress to kill this forest conservation measure and are working to strengthen the plan to prohibit logging in all roadless forests, including the Tongass.</t>
  </si>
  <si>
    <t>Breaching the Snake River Dams</t>
  </si>
  <si>
    <t>In a major Earthjustice court victory six years ago, the government was ordered to develop a new long-term restoration plan for endangered and threatened Snake River salmon. Four hydroelectric dams threaten salmon survival on the Snake River, altering habitat, blocking migration, and raising water temperatures. In 1999, a draft “biological opinion” on what salmon need for survival and recovery, and a preliminary decision on whether to keep the dams, was scheduled for release. Earthjustice’s legislative staff helped generate 200,000 public comments in support of breaching the dams to restore salmon populations. In a delayed decision, the government announced in July 2000 that removal of the four dams would not be considered until 2005 or 2010. Earthjustice continues to pressure government officials to make a decision about dam removal before salmon disappear from the region forever.</t>
  </si>
  <si>
    <t>Blocking Congressional Attacks on Environmental Laws</t>
  </si>
  <si>
    <t>Earthjustice helped defeat an attempt to open a loophole in the Clean Water Act and the Surface Mining Control and Reclamation Act. If passed, the legislation would have overturned a West Virginia federal court decision to curtail “mountain top removal” coal mining. The state has already lost over 1,000 miles of streams to this mining practice, which dumps millions of tons of waste in adjacent valleys. Earthjustice legislative staff also successfully defeated many other anti- environmental riders attached to spending bills for the government’s 1999 and 2000 fiscal year budgets. Several of these riders included attacks on Earthjustice’s court victories to protect endangered species, clean water, and national forests.</t>
  </si>
  <si>
    <t>Environmental Law Clinics</t>
  </si>
  <si>
    <t>In June 2000, Earthjustice joined forces with Earthlaw—a non-profit environmental law organization based in Denver — gaining four talented attorneys and environmental law clinics at the University of Denver College of Law and Stanford Law School. With the clinics, Earthjustice will educate students about non-profit environmental law and increase legal services to environmental groups throughout the country. Clinic students have successfully brought cases to protect more than 50 species, public parklands, wetlands, rivers, and streams.</t>
  </si>
  <si>
    <t>University of Denver College of Law Program Highlights</t>
  </si>
  <si>
    <t>Students at the University of Denver are working with attorneys Neil Levine and Jay Tutchton, and with Earthjustice’s Rocky Mountain office to secure endangered species listings for plant and animal species, designate critical habitat for listed species, and challenge government agencies for failing to manage critical habitat areas. In 2000, the clinic is taking legal action to: Prevent a large timber sale in Arizona from destroying goshawk habitat and old-growth ponderosa pine; Compel the government to evaluate the impacts of cattle grazing, off-road vehicle use, mining, and road building on the endangered desert tortoise and 24 other endangered species in the desert of southeastern California; and Challenge the National Marine Fisheries Service for its failure to evaluate the effects of longline fisheries on endangered sea turtles and other species in the North Pacific.</t>
  </si>
  <si>
    <t>Stanford Law School Program Highlights</t>
  </si>
  <si>
    <t>Students at Stanford Law School are working with clinic attorneys Deborah Sivas and Mike Lozeau to protect public lands, water quality, and endangered species. In 2000, the clinic is taking legal action to: challenge the development of a massive garbage dump, which would threaten endangered species, ground water, and air quality, and disturb wilderness experiences in Joshua Tree National Park; prevent the construction of a geothermal power plant in an area considered sacred by various Native American tribes in California; compel the Environmental Protection Agency to establish and implement pollution limits for hundreds of impaired water bodies in California; and challenge a Habitat Conservation Plan in the Sacramento area for its failure to protect the giant garter snake, the Swainson’s hawk, and 24 other species. In August 2000, a judge ruled in the clinic’s favor that the HCP was not adequate to ensure species protection—only the second case to overturn an HCP in the country.</t>
  </si>
  <si>
    <t>Look Ahead</t>
  </si>
  <si>
    <t>In 2001, Earthjustice celebrates its 30th anniversary. It is an exciting time for the organization as attorneys build on past legal accomplishments and expand their casework. Here's a look at Earthjustice’s goals for the 30th anniversary year.</t>
  </si>
  <si>
    <t xml:space="preserve">California  </t>
  </si>
  <si>
    <t>Monitor and influence air pollution and transportation decision-making in the Bay Area; prevent new highway projects that would facilitate urban sprawl and result in additional air pollution in the Central Valley; challenge the allocation of water rights to the San Joaquin River, which places urban and farming interests over those of endangered salmon and other environmental resources; compel the state to protect inland ecosystems and communities from toxic pollution; secure endangered species listings for several indicator species in the Sierra Nevada.</t>
  </si>
  <si>
    <t>Washington, D.C.</t>
  </si>
  <si>
    <t>Reduce haze in national parks and wilderness areas. Prevent toxic air emissions from hazardous waste incinerators and cement kilns. Require stronger air pollution controls in cities that missed clean-up deadlines. Improve flawed state air permit programs. Challenge two Environmental Protection Agency permits that fail to provide sufficient protection from stormwater discharges and that allow the Navy to discharge excessive amounts of toxics into the Anacostia River. Continue litigation to block raw sewage discharges.</t>
  </si>
  <si>
    <t>Ensure that the National Marine Fisheries Service completes a comprehensive review of the impacts of trawling on Steller sea lions and other threatened species in the North Pacific. Protect Tongass National Forest roadless areas from logging and road building. Safeguard wilderness areas and wildlife habitat in America’s Arctic from oil and gas development.</t>
  </si>
  <si>
    <t>Rocky Mountain</t>
  </si>
  <si>
    <t>Expand efforts to limit overgrazing on public lands to national monument and recreation areas in southern Utah. Protect roadless areas on public lands from motorized access and road construction. Defend the President’s authority to designate national monument areas without Congressional approval. Stop a groundwater pumping operation at a military base in Southern Arizona that is threatening key bird and fish habitat. Challenge an artificial snowmaking project that would damage aquatic habitat and water quality at the Arapahoe Ski Area in the White River National Forest in Colorado.</t>
  </si>
  <si>
    <t xml:space="preserve">Pacific Northwest  </t>
  </si>
  <si>
    <t>Ensure the government reforms hydroelectric dam operations on the Snake River by challenging an inadequate plan, released in July 2000, governing the long- term management of the dams. Challenge the National Marine Fisheries Service’s approval of a Habitat Conservation Plan that fails to protect salmon. Continue to enforce the Northwest Forest Plan program designed to protect aquatic habitat for salmon and other fish from destructive logging on public lands. Invalidate federal approval of the flawed Washington “Forests and Fish Report,” which insulates destructive logging (that kills salmon on state and private timberland) from the Endangered Species Act. Curb use of toxic pesticides in salmon habitat. Obtain mandatory medical monitoring for farm workers who handle toxic pesticides in Washington State.</t>
  </si>
  <si>
    <t xml:space="preserve">Mid-Pacific  </t>
  </si>
  <si>
    <t>Secure critical habitat designations and enforce protections for native plant and animal species. Ensure that streams, estuaries, and family farming communities get the water they need to survive. Compel the Environmental Protection Agency to establish pollution limits for all waterways and coastal areas in Hawai`i that do not meet state water quality standards. Force the Army to produce an environmental impact statement evaluating the impacts of training at Ma ̄ kua Military Reservation.</t>
  </si>
  <si>
    <t xml:space="preserve">Northern Rockies  </t>
  </si>
  <si>
    <t>Prevent state and federal agencies from removing Yellowstone-area grizzly bears from the Endangered Species List. Challenge three oil and gas leases in the Shoshone National Forest, a timber sale in a roadless area of the Shoshone, and off-road and off-trail motorized travel in the Gallatin National Forest. Protect and improve the Forest Service’s roadless area policy against private interests.</t>
  </si>
  <si>
    <t>Ensure greater public participation in the development and implementation of international environmental trade policies. Challenge a joint venture between Boise Cascade and Maderas Condor of Chile to build a new wood chip plant that would destroy about 12,000 acres of native forest annually in Chile. Guarantee United Nations recognition of the human right to a healthy environment. Compel the Canadian government to improve forestry practices and endangered species protections. Protect Russian seas from extensive oil and gas development.</t>
  </si>
  <si>
    <t>Policy and Legislation</t>
  </si>
  <si>
    <t>Push the government to breach four hydroelectric dams on the Snake River and develop a long-term plan to protect threatened and endangered salmon in the region. Work to protect all wild forests, including Alaska’s Tongass National Forest. Block efforts to weaken the Clean Water Act’s non-point source pollution program. Defend Earthjustice’s legal victories and key environmental laws, such as the Endangered Species Act and Clean Air Act, in Congress.</t>
  </si>
  <si>
    <t>Clinic students at Stanford Law School will continue to safeguard public lands, preserve water quality, and protect endangered species habitat. The clinic is also building on work to protect marine biodiversity off the West Coast. Clinic students at the University of Denver College of Law will build on their work to secure endangered species listings for plant and animal species, designate critical habitat for listed species, and challenge government agencies for failing to protect critical habitat areas.</t>
  </si>
  <si>
    <t>Solid growth in operating revenues coupled with conservative oversight of operating expenses allowed the organization to conclude the year in a healthy financial condition. In addition, gifts made in response to Earthjustice’s capital campaign (described elsewhere in this annual report), as well as several generous bequests left to the organization by longtime supporters, enabled us to increase our long-term investments and will help ensure the future stability of the organization. Finally, Earthjustice recorded a significant increase in foundation grant revenue this past fiscal year, much of it derived from grants made by The Pew Charitable Trusts to two special projects for which Earthjustice is functioning primarily as a fiscal sponsor. As you review the financial statements associated with this report, bear in mind that current accounting rules require, under certain circumstances, the recognition of revenue not yet received and prohibit the recognition of obligatory expenses associated with that revenue. For example, in 1999-2000 Earthjustice had to record $4.3 million in temporarily restricted foundation grants that will not actually be received until subsequent years. At the same time, the rules did not allow the recognition of any of the $4.3 million of expenses that are required by these grants. In addition, Earthjustice recorded $3.7 million in bequest income, $2.2 million of which had not yet been received. The point is that while Earthjustice had a good year, it was not quite as extraordinary as one might conclude from the audit numbers. Revenue and gains in 1999-2000 reached $28.1 million. Contributions from individuals totaled $14.9 million, representing 56 percent of total operating support. Of this total, $3.5 million was generated through the capital campaign and $3.7 million was generated from bequests. In addition, $8.7 million was recorded in foundation grants, the largest portion of which ($6.7 million) are grants from The Pew Charitable Trusts for the Ocean Law Project and the Pew Wilderness Center. Expenses for program and supporting services in 1999-2000 were $17.6 million, an increase of $3.3 million over last year. Program services accounted for $2.2 million of that increase and represented 74 percent of total expenses. Only seven percent of total expenses went towards management and general support, while 19 percent was directed toward fundraising efforts. Fundraising expenses in 1999-2000 increased from last year due to the adoption of a new accounting standard, effective this year. The new standard requires that certain public information expenditures associated with our public support program be classified as fundraising expenses rather than program expenses. Total assets at July 31, 2000, were $33.3 million, an increase of $11.2 million over last year. Most of this increase can be traced to the growth in contributions receivable and long-term investments. Contributions receivable, which at year’s end stood at $8.2 million, is composed of largely unpaid bequests of $3.6 million and balances from multi-year grants totaling $4.3 million. Long-term investments totaled $22.1 million at year’s end, an increase of $7.3 million over last year. The growth in long-term investments has been an important goal of Earthjustice which the capital campaign and bequest investment policies were designed to enhance. The capital campaign contributed $3.5 million to long- term investments during the year and bequests contributed an additional $1.3 million. The balance of the increase in long-term investments came from transfers from other investments and investment returns. On behalf of the staff and the board of trustees of Earthjustice Legal Defense Fund, I want to extend our sincere appreciation for the generosity of Earthjustice’s many supporters. - Bruce Neighbor</t>
  </si>
  <si>
    <t>Giving Opportunities - Appreciated Securities</t>
  </si>
  <si>
    <t>Giving stocks and bonds to Earthjustice can make a measurable difference in the preservation of natural resources, and simultaneously reduce your tax bills. By donating appreciated stocks, bonds, and mutual fund shares that have been owned for more than one year, Earthjustice supporters can completely avoid capital gains tax. They also receive an income tax deduction for the fair market value of their gift. Contact Tracy Donahoe at 415-627-6700, extension 238, or via email tdonahoe@earthjustice.org.</t>
  </si>
  <si>
    <t>The Evergreen Council</t>
  </si>
  <si>
    <t xml:space="preserve">The Evergreen Council is a special group of supporters who are helping to provide for the future of Earthjustice through planned gifts. These special arrangements allow supporters to fulfill their personal philanthropic and tax planning goals. Estate Planning: Members of the Council can include Earthjustice as a beneficiary of their wills, living trusts, retirement plans or life insurance policies and reduce their estate taxes. Life Income Gifts: Life income gifts, such as charitable gift annuities, Pooled Income Fund gifts, or charitable remainder trusts provide members of the Council with many tax benefits, including income for life, reduced capital gain taxes and immediate income tax deductions. Contact Audrey Yee at 415-627-6700, extension 219, or via email at ayee@earthjustice.org. </t>
  </si>
  <si>
    <t>Memorial and Tribute Gifts</t>
  </si>
  <si>
    <t>Many of the organization’s supporters cherish a loved one’s memory or honor someone special by making a memorial or tribute gift in his or her name to E a rthjustice. When a donation is received, Earthjustice sends a special handwritten greeting card to the individual being honored, or to the person who should receive notification of the memorial gift.</t>
  </si>
  <si>
    <t>The William O. Douglas Society</t>
  </si>
  <si>
    <t>William O. Douglas served on the Supreme Court from 1939 to 1975 and was perhaps the single most distinguished champion of the environment in American legal history. Membership in the William O. Douglas Society is offered to donors who make an annual contribution of $500 or more, and entitles them to a wide range of benefits.</t>
  </si>
  <si>
    <t>Team Legal</t>
  </si>
  <si>
    <t>The members of this monthly giving program play a vital role in ensuring that the organization has the resources necessary for all ongoing programs. By giving regular contributions, Team Legal members enable Earthjustice to move quickly when a threat to the environment arises. Members are welcome to make monthly gifts by check, credit card, or electronic funds transfer.</t>
  </si>
  <si>
    <t>Matching Gifts</t>
  </si>
  <si>
    <t>Earthjustice donors can make their hard-earned dollars go twice as far through matching gifts. Most employers will match charitable contributions, and some will do more, even if the employee is now retired. Donors should send a contribution accompanied by a matching gift form to Earthjustice, and our staff will do the rest of the work. For information on Memorial and Tribute Gifts, The William O. Douglas Society, Team Legal and Matching Gifts please contact Lynn Bolton at 415-627-6700, extension 224, or via email at lbolton@earthjustice.org.</t>
  </si>
  <si>
    <t>Workplace Giving</t>
  </si>
  <si>
    <t>Earthjustice is a founding member of Earth Share, a federation of the nation’s leading environmental and conservation organizations. Earth Share raises funds on behalf of its members through workplace payroll deduction campaigns. To find out more about supporting Earthjustice through the Earth Share charitable giving campaign, please contact Julia Raish at 415-627-6700, extension 255, or via email at jraish@earthjustice.org.</t>
  </si>
  <si>
    <t>The Eagle Fund</t>
  </si>
  <si>
    <t xml:space="preserve">The Eagle Fund’s monies may be used wherever they are needed to ensure Earthjustice maintains its long-term commitment to cutting edge environmental law. The Eagle Fund was established to honor Board member Louise Gund and those who share with her the goal of an environment effectively protected through the rule of law. </t>
  </si>
  <si>
    <t xml:space="preserve">Communication and Technology Fund monies will be used to ensure Earthjustice has the technology needed to accomplish our work, educate the public about environmental law, and activate citizens on pressing environmental issues. </t>
  </si>
  <si>
    <t>The Northern Rockies Advocacy Fund</t>
  </si>
  <si>
    <t>The Northern Rockies Advocacy Fund will allow Earthjustice to continue to protect threatened and endangered species and pristine wild lands in the Northern Rockies from logging, mining, oil and gas exploration, development, and other threats. The fund also serves as a model for similar vehicles that may be created to support Earthjustice’s work in other regions.</t>
  </si>
  <si>
    <t>The Sutherland Education Fund</t>
  </si>
  <si>
    <t>The Sutherland Education Fund honors Rick Sutherland, president of Earthjustice from 1977 to 1991, who inspired a generation of young lawyers to pursue careers in environmental law. The fund provides financial support for law students to work under the tutelage of experienced Earthjustice lawyers, exposing them to the rewards of public interest environmental law, and training future generations of environmental lawyers.</t>
  </si>
  <si>
    <t>The Edgar and Peggy Wayburn Public Lands Fund</t>
  </si>
  <si>
    <t>The Edgar and Peggy Wayburn Public Lands Fund honors two of America’s greatest advocates for wilderness and public lands protection. This Fund ensures our continued work to protect public lands from destructive activities, such as logging, mining, grazing, oil and gas development, sprawl, and motorized recreation. If you would like to help strengthen Earthjustice’s legal edge in advancing the conservation cause now and in the future contact Steven Katz, Director of Development, at 415-627-6700, or via email at skatz@earthjustice.org.</t>
  </si>
  <si>
    <t>Earthjustice is the nonprofit law firm for the environment representing - without charge - hundreds of public interest clients, large and small. Earthjustice works through the courts to safeguard public lands, national forests, parks and wilderness areas; to reduce air and water pollution; to prevent toxic contamination; to preserve endangered species and wildlife habitat; and to achieve environmental justice.</t>
  </si>
  <si>
    <t>Message from the Executive director and chair</t>
  </si>
  <si>
    <t>Earthjustice 2002 Annual Report</t>
  </si>
  <si>
    <t xml:space="preserve">2001-2002: it was a bad year and it was a good year, all at the same time. It was bad in that Earthjustice faced the hardest challenge yet: an administration working hand in glove with industry to roll back the last 30 years of environmental progress. The only place to meet that challenge was in federal court. Last year, Earthjustice shouldered the heaviest load of cases we’ve ever handled—almost 300 of them—which tested our lawyers in numbers and mettle. The administration surrounding George W. Bush took office expecting to use the courts as cover to undo the laws and regulations that protect our lands, wildlife, air, and water. The technique is the sweetheart suit, in which industry and others sue to overturn those laws and regulations, while the Justice Department either caves in or makes such feeble protests that judges are invited to strike them down. Failing that, the government quietly agrees to a “compromise” giving industry everything it wants. Another part of the new strategy has been to shut citizens out of the decisions that affect their land, their resources, and their health. The public’s right to information, to bring an agency’s failures to the attention of higher-ups, and to be heard in court when deals are presented for judicial approval have all been undermined to grease the skids for rollbacks. The administration came into office with a plan for the federal judiciary, too: appoint judges selected for their commitment to an extremist ideological agenda rather than to the laws they are supposed to serve. That agenda includes restricting the public’s right to enforce the laws that the Executive Branch won’t and limiting the power of Congress to make laws that protect the environment or public health. Given the number of vacancies on the federal bench, the lifetime appointments made by this administration could change the complexion of the federal court system for decades. Because the headlines were full of bad news for the environment, it may come as a surprise that 2001-2002 saw progress in some heartening respects. Earthjustice stepped in and defended environmental laws in sweetheart suits, even when the administration didn’t. We have now won court rulings preserving 2.5 million acres of new national monuments in Washington, Oregon, California, Colorado, and Arizona. We have held on to new federal air quality standards that will reduce soot and smog in our urban areas. We have rebuffed the agricultural industry’s attempt to invalidate the Clean Water Act program designed to reduce the runoff of pesticides and fertilizers from agricultural lands and oil from urban streets and parking lots. We have held at bay nine separate attempts to overturn regulations protecting nearly 60 million acres of wild national forests. We have also thwarted attempts to do an end-run around the public’s ability to challenge logging on national forests and successfully defended the rights of citizens to participate in lawsuits that will decide the ownership of public lands in the West. There are lots of cases yet to be decided, but it is now clear that the Bush administration and its allies will not be able to accomplish their agenda through the courts on anything like the scale they had hoped. And without help from the courts, the administration has been reluctant to re-write many of the rules on its own. There are also areas in which we’ve actually improved environmental rules through the use of targeted litigation. The Environmental Protection Agency has been forced to set new limits on emissions of the most dangerous airborne toxins and to address the reality that air quality in many urban areas is more unhealthy than local politicos want to admit. New standards are also being written to clean up water pollution from all the sources that now make hundreds of thousands of miles of streams and lakeshore unsafe to drink from or swim in. It will be a long journey, but we are headed forward, not backward. If nothing else, the past year has demonstrated the importance of having independent federal judges willing to follow the laws rather than a political agenda. To meet the threat posed by the administration to an independent judiciary, Earthjustice and Community Rights Counsel have launched our ”Judging the Environment” project. With more than 100 vacancies to be filled, our goal is to make sure that the Senate weighs each nominee with full information about the nominee’s record on the environment and citizen access to the courts—and that the public and media know, too. The next two years will be more difficult, as the administration pushes even harder to ram through its anti-environmental agenda. Earthjustice is now the environmental movement’s last line of defense. We intend to hold that line, and with your continued and, we hope, increased support, we will.  </t>
  </si>
  <si>
    <t>PROTECTING WILDLIFE AND PUBLIC LANDS 
IN THE NORTHERN ROCKIES</t>
  </si>
  <si>
    <t xml:space="preserve">DEFENDING THE ROADLESS FORESTS Attorneys in the Bozeman office, in concert with others in Seattle, Denver, and Juneau, have spent considerable time over the past year working to defend the Roadless Area Conservation Policy. To wit: defending a visionary policy adopted by the Forest Service at the beginning of 2001 that would protect nearly 60 million acres of precious undeveloped land in the national forests. The policy was adopted after extensive and unprecedented participation and comment by the public, but the Bush administration has refused to defend it. This failure is all the more remarkable since the Forest Service itself has recognized that “there presently exists a backlog of about $8.4 billion in deferred maintenance and reconstruction on the more than 386,000 miles of roads” that already have been built on the national forests. The Roadless Policy doesn’t just make good environmental sense, it makes sound economic sense, too. Accordingly, Earthjustice attorneys have intervened in nine separate lawsuits around the country to represent the public interest in defending this important conservation measure. UPHOLDING THE PUBLIC’S RIGHT TO APPEAL In December 2001, Department of Agriculture Under Secretary Mark Rey announced his decision to approve 41,000 acres of logging in the Bitterroot National Forest, and to exempt the project from the Forest Service administrative appeal process, which lets the public question illegal decisions without having to hire a lawyer. Much of the land in question is unroaded, and the construction of logging roads would threaten streams and the fish that live in them. The area suffered a major fire in 2000, and this attempt to implement a timber sale of such a scale represented the biggest post-fire logging proposal in history—and without allowing appeals by the public. Earthjustice filed suit to prevent the logging from going forward until the Forest Service honored the public’s legal right to bring unlawful local Forest Service decisions to the attention of agency h i g h e rups. In February, after court-ordered mediation, an agreement was reached between conservation groups and the Forest Service to protect 27,000 acres of unroaded areas, allow some logging in a burned over portion of the Bitterroot, and to preserve citizens’ rights to appeal Forest Service timber sale decisions for the future. PROTECTING BISON IN YELLOWSTONE In a year when government killing of buffalo is again on the rise, the longrunning campaign to halt the needless slaughter of Yellowstone’s bison got a major boost. The bison migrate out of the park onto the Horse Butte peninsula in search of forage they need to survive. Here, they are killed by state officials who mistakenly claim they present a disease threat to cattle. An Earthjustice lawsuit halted cattle grazing on the Horse Butte peninsula on U.S. Forest Service land just west of Yellowstone Park, pending completion of new environmental studies. The court ruled that the Forest Service had violated the National Environmental Policy Act by failing to conduct any environmental analysis before re-issuing a 10-year grazing permit in December 2000. This past summer, Horse Butte was cattlefree for the first time in at least 70 years.  </t>
  </si>
  <si>
    <t>ENVIRONMENTAL RESTORATION IN THE SOUTHERN ROCKIES, COLORADO PLATEAU , AND DESERT SOUTHWEST</t>
  </si>
  <si>
    <t xml:space="preserve">PROTECTING SOUTHWESTERN RIPARIAN ECOSYSTEMS Attorneys in the Denver office have been involved in a long-running campaign to reform grazing practices in the Southwest, where water is scarce and excessive livestock grazing is destroying streams and the wildlife-rich areas along their edges. In one major case, the Forest Service was forced to remove all cattle from riparian areas on national forests in Arizona and New Mexico pending investigation of impacts on two endangered fish. The cattle no longer trample the stream banks, but a continuing dispute over the impact of grazing on upland watershed areas is still in court. In another case, Earthjustice is challenging the Forest Service’s failure to protect the imperiled Mexican spotted owl from the impacts of grazing. THE STRUGGLE OVER WHO CONTROLS PUBLIC LANDS One of the enduring arguments in the West and Alaska has to do with rightsof- way across federal lands. Many counties and other local jurisdictions argue that they have the right to unilaterally pave, straighten, and otherwise “improve” even the faintest of livestock trails under an old law known as Revised Statute 2477, without any approval from the federal government. R.S. 2477 has spawned a blizzard of claims and lawsuits. Earthjustice has been active in many of the cases, seeking to protect national parks, monuments, forests, and other lands from being opened to vehicle access and development. DEFENDING WILD PLACES Meanwhile, in Utah, state and federal officials have been in secret negotiations over some 10,000 R.S. 2477 claims that allegedly exist across federal lands in the state. This federal law grants right of ways across certain federal lands, and is used by numerous groups seeking motorized access to public lands. Earthjustice has sued under the Freedom of Information Act to shine some light on these unsavory proceedings in a case that is pending. Finally, the Federal Land Policy Management Act requires that lands eligible for wilderness designation be protected until Congress can determine their fate. The Bureau of Land Management was allowing jeeps, dirt bikes, and other conveyances to run roughshod over wilderness candidate areas in Utah. Overturning the Utah district court, the Tenth Circuit Court of Appeals recently held that the Bureau of Land Management must protect these proposed wilderness areas from the damage wrought by these off-road vehicles.  </t>
  </si>
  <si>
    <t>PRESERVING ISLAND ECOSYSTEMS AND ISLAND CULTURE IN THE MID-PACIFIC</t>
  </si>
  <si>
    <t xml:space="preserve">RESTORING WATER TO WINDWARD O`AHU A long-running dispute came to a close when Kamehameha Schools, a major power broker in Hawai`i, withdrew an application for water from the Waiahole Ditch, which siphons water from the wet windward side of O`ahu and sends it westward through a mountain range to the dry center of the island. The ditch was constructed nearly a century ago to water sugarcane. With the end of sugarcane production, community groups, in collaboration with Earthjustice attorneys, have waged a long battle to return the water to where it belongs and can once again support taro production, native stream life and the Kane`ohe Bay estuary and fishery. In 2002, with litigation pending before the Hawai`i Supreme Court and the state’s Water Commission, Earthjustice waged a media campaign urging Kamehameha to withdraw and imploring community members to oppose further efforts to take water from rural windward communities. Kamehameha, the last major applicant for the water, bowed to public pressure and withdrew its application. The restoration of windward O`ahu streams and communities can now proceed. INITIATING AN ENVIRONMENTAL IMPACT ASSESSMENT FOR MAKUA MILITARY The Honolulu office of Earthjustice was involved in two major cases this past year that tested the requirement that the military abide by laws that everyone else must obey. One involved a long-running conflict over Makua Valley on O`ahu. There, Army training with live bullets, artillery, and mortar rounds sparked over 250 fires in the 1990s alone, damaging Hawaiian cultural sites and burning endangered plants and native habitat. After lengthy litigation, the Army in October 2001 acceded to the community’s long-standing demand that it explore less damaging alternatives to live-fire training in the Makua Valley. ENJOINING THE NAVY FROM KILLING MIGRATORY BIRDS AT FARALLON DE MEDINILLA The second instance involved a tiny island—Farallon de Medinilla—in the western Pacific Ocean, where the Navy has been carrying out bombing exercises. The island is uninhabited…by humans. It is densely inhabited by more than a dozen species of migratory birds protected by international treaty, however, the Navy’s activities were routinely killing the birds. Earthjustice sued the Navy for violating the Migratory Bird Treaty Act, one of the nation’s oldest conservation laws. The Navy was forced to stop the bombing.  </t>
  </si>
  <si>
    <t>DEFENDING AMERICA’S LAST GREAT WILDERNESS</t>
  </si>
  <si>
    <t xml:space="preserve">SECURING PROTECTIONS FOR THE STELLER SEA LION AND THE NORT H PACIFIC ECOSYSTEM In Alaska, Earthjustice attorneys have been working to protect endangered Steller sea lions and the North Pacific ecosystem from industrial trawl fisheries that remove billions of pounds of groundfish from the ocean every year. Steller sea lions have declined by more than 80 percent in the past three decades. Fishing reform will help not only the Steller sea lions but also fur and harbor seals, and marine birds, particularly murres and kittiwakes, whose numbers have also been dwindling since the 1960s when the factory trawlers first arrived in the Bering Sea. In the late 1990s, Earthjustice sued the National Marine Fisheries Service for failing to evaluate and consider the impacts of excessive fishing of pollock, Atka mackerel, Pacific cod and others on the endangered Steller sea lions that feed on these same fish. The federal court ordered the agency to prepare a comprehensive assessment of the fishery impacts on the North Pacific and, in particular, to re-examine impacts on the sea lion. Initially, NMFS substantially improved protection for sea lions and their critical habitat. The Bush administration, however, quickly reversed the new measures, drawing a new round of litigation to challenge those rollbacks. SAFEGUARDING THE TONGASS The struggle to protect the Tongass National Forest has raged for nearly 40 years, and much progress has been recorded. The giant pulp mills are all closed and the amount of logging in the forest has declined dramatically in recent years. But the Forest Service is still trying to cut old growth trees in wild areas of the forest and Earthjustice continues to go to court to protect them and the critical habitat they provide for wolves, bears, salmon, bald eagles and other wildlife that have disappeared from most other regions of the country. In April 2002, as a result of Earthjustice litigation, a federal judge enjoined new timber sales in undeveloped areas while the Forest Service decides whether to recommend new wilderness areas in the forest. The injunction halted logging in pristine areas to ensure that these vital areas were not destroyed before the public had a chance to comment. It has also fallen to Earthjustice to defend steps taken prior to the Bush administration to protect the Tongass. Earthjustice attorneys are defending from industry attack extra protection provided in a 1999 Tongass management plan for half a million acres of sensitive wild lands. The Bush administration is also not defending the national forest roadless protection rule that secured most of the wild Tongass, so Earthjustice attorneys have stepped in there, too.  </t>
  </si>
  <si>
    <t>PROTECTING COMMUNITIES AND ECOSYSTEMS IN THE SOUTH</t>
  </si>
  <si>
    <t xml:space="preserve">PRESERVING ALABAMA BEACH MOUSE HABITAT The beautiful shorelines of the Gulf of Mexico, particularly those of the coast of Alabama, are rapidly being buried beneath condominiums and other structures. One casualty of this rapid development is the endangered Alabama beach mouse, once common on Alabama’s Fort Morgan peninsula but now increasingly rare. The mouse is protected by the Endangered Species Act, but the Fish and Wildlife Service has been unwilling to protect the species’ critical habitat. Most recently, the agency issued permits to two developers, Gulf Highlands Condominiums and Fort Morgan Paradise Joint Venture, for a series of condominiums on 190 acres of prime mouse habitat. Earthjustice filed suit, and a federal judge blocked the permits pending a full environmental review of the construction projects. ANOTHER STEP TOWARDS CLEAN WATERS This case is another victory for Earthjustice in its ongoing efforts to achieve the Clean Water Act’s goal of making the nation’s waters fishable and swimmable once again. Louisiana has frequently been chided for imagining itself a sovereign republic, above obedience to federal environmental laws. One such instance involved the Clean Water Act’s requirement that states identify their polluted lakes, rivers, and estuaries, and then write and carry out plans to clean them up. Louisiana is one of many states that have been slow to get the program underway. It took Earthjustice several trips to court across seven years to force the federal Environmental Protection Agency to intervene when Louisiana failed to act. However, as of this year, EPA is under court order to set what are known as total maximum daily loads (the maximum amount of a given pollutant that may be discharged into a body of water from all sources) for Louisiana’s polluted waterways. The state’s waters are now on the road to being cleaned up. E S TABLISHING CRITICAL HABITAT FOR THE GULF STURGEON, FINALLY A threatened species is one likely to become an endangered species within the foreseeable future throughout all or a significant portion of its range. Once endangered, it is in danger of extinction. The Endangered Species Act was written to conserve endangered and threatened species—as well as their habitats. The gulf s t u rgeon is one of the oldest species of fish, dating back 350 million years. They are also huge, growing to as much as 500 pounds and live nearly 50 years. Their numbers have fallen drastically due to excessive fishing, pollution, and habitat destruction, mainly by dams. The species was listed as threatened in 1991, but again, as with the beach mouse and scores more species, the government declined to identify or protect the sturgeons. It took eight years of litigation, but in the summer of 2002, a federal judge found the government’s excuse for not protecting the habitat illegal. The sturg e o n ’s prospects for survival now look much brighter.  </t>
  </si>
  <si>
    <t>HEALTHY CITIES, HEALTHY WILDLANDS: SAN FRANCISCO TO THE SIERRA</t>
  </si>
  <si>
    <t xml:space="preserve">DEFENDING MEASURE D The San Francisco Bay Area has seen much of its open space—farmland, potential parks, wildlife habitat—disappear under tract housing, shopping malls, and business parks. In 2000, Alameda County voters decisively enacted Measure D to curb the sprawl that threatened the large open spaces remaining on the east side of this populous county. Measure D sets an urban growth boundary and encourages transit-friendly infill development to revitalize neighborhoods within existing cities. Developers, anxious to convert farms to suburbs, filed suit, claiming Measure D was unconstitutional and violated numerous state laws. Earthjustice joined the suit on behalf of Measure D’s proponents, and in fall 2001, Superior Court Judge James Richman ruled against the developers on all counts. CLEANING THE AIR IN CALIFORNIA'S SMOGGY CENTRAL VA L L E Y Three out of four of the nation’s smoggiest cities are located in California’s Central Valley. Why? Largely because the politically powerful agricultural industry has enjoyed a unique and entirely illegal exemption from Clean Air Act requirements. Every day, the agricultural industry’s farm equipment, diesel irrigation pumps, livestock waste, fertilizers, and pesticides d i s c h a rge tons of smog-forming pollutants. For years, EPA quietly watched the situation worsen as air district officials expanded regulatory loopholes for industry. In 2001, Earthjustice led a powerful coalition of health professionals, Latino o rganizers, and grassroots environmentalists who filed suit against EPA. The action culminated in a settlement forcing EPA to finally end agriculture’s illegal exemption. The battle continues. The agricultural industry is now suing EPA to protect its exemption, but Earthjustice has intervened and will defend a victory that is vital to cleaning up the air in the Central Valley. PROTECTING RED-LEGGED FROG HABITAT The red-legged frog, once common throughout California, has declined precipitously in numbers in recent decades, as its habitat along streams and ponds has been destroyed by sprawl, logging, chemical spraying and irrigation. The ESA protects not only the places that imperiled species currently inhabit, but also the territory they will need to eventually recover. The ESA uses the term “critical habitat” to encompass all the identified land as having the attributes needed for survival and recovery. In 1999, Earthjustice successfully sued to force the U.S. Fish and Wildlife Service to designate critical habitat for the frog as required by the Endangered Species Act. Over four million acres were eventually protected by the FWS. Developers then challenged the designation in court. Instead of protecting the frog, the Bush administration agreed to vacate the designation immediately, and leave the habitat unprotected. However, a judge blocked the settlement until Earthjustice attorneys had a chance to present their arguments against it.  </t>
  </si>
  <si>
    <t>SAFEGUARDING AND RESTORING THE PACIFIC NORTHWEST</t>
  </si>
  <si>
    <t xml:space="preserve">PROTECTING SALMON AND WATER IN THE NORTHWEST The Seattle office continued its campaign to restore salmon runs and the rivers on which salmon depend. Ongoing litigation seeks to protect old-growth forests, maintain water flows for salmon in the Klamath River, and reform h y d r o p o w e r operations on the Columbia and lower Snake rivers. Earthjustice litigation produced the following notable victories: • A federal judge upheld the Forest Service’s authority to restrict the amount irrigators may take from streams in the Methow Valley—and, by implication, elsewhere—to protect salmon. • A court ordered the Environmental Protection Agency to ensure that agricultural pesticides won’t wash into streams and harm salmon. • The federal government withdrew the permit for a highway project in Everett that would have degraded streams and wetlands essential for salmon survival and recovery. SAFEGUARDING SALMON LISTINGS While Earthjustice is working to obtain greater protections for salmon, developers, the timber industry, and property rights groups are suing to have salmon removed from the Endangered Species Act list. In their view, it is unnecessary to protect wild salmon and their rivers; hatcheries can produce all the salmon each year we need. However, the theory that hatchery salmon are an adequate biological substitute for wild salmon is driven by politics and not science. Hatcheries do not maintain healthy, well-adapted salmon—they merely produce fish to catch. Science shows that hatchery fish survive at about one tenth the rate of their wild counterparts. When a district court in Oregon delisted Oregon coho salmon based on the argument that hatcheries are a satisfactory substitute, the administration failed to appeal. Earthjustice attorneys stepped in and obtained a stay from the Ninth Circuit Court of Appeals. Since the government has been missing in action, Earthjustice is mounting a defense in the other industry cases seeking to delist imperiled salmon populations. This removal from the endangered species list would terminate the temporary protection of the species, and assumes its current population level can not only ensure continued survival, but also that it occupies a viable level of its former range. CURTAILING DANGEROUS PESTICIDE USE The past year marked the resolution of three long-running cases that will protect farmworkers from pesticides. First, the Washington Supreme Court ordered the s t a t e ’s Department of Labor and Industries to require monitoring of pesticides in farmworkers’ blood to head off health problems. Second, in a case that wound through a federal appeals court and the Washington Supreme Court, Earthjustice helped ensure that farmworkers poisoned by the since-banned apple pesticide Phosdrin could sue the manufacturer. Third, for 14 years EPA had granted emergency authorizations for use of Vinclozolin (a fungicide that causes sexual deformities in fetuses) on snap beans in Oregon without ensuring compliance with food safety standards. A series of Earthjustice lawsuits led to the phaseout of food uses of Vinclozolin and a settlement constrains EPA’s ability to allow use of this chemical to resurface under “emergency” approvals.  </t>
  </si>
  <si>
    <t>DEFENDING FLORIDA’S WATER RESOURCES, ECOSYSTEMS, AND COMMUNITIES</t>
  </si>
  <si>
    <t xml:space="preserve">A BIG WIN FOR THE MANATEES The Florida manatee, a big, gentle, slow-moving mammal that inhabits the coastal streams and bayous of that state, eats only grass and has no natural enemies save for people, especially people in speedboats. Many manatees perish from collisions with motorboats each year, and many that survive have scars inflicted by propeller blades. The solution to the carnage is simple and fairly painless: Make boaters slow down in known manatee areas. But some boaters in Florida waters seem to consider it their constitutional right to go as fast as they like, wherever they like, and so the matter wound up in court. Earthjustice and a phalanx of pro-manatee organizations filed suit in both state and federal court, eventually achieving a settlement that establishes new slow-speed zones in manatee habitat. Boating interests challenged the settlement. The trial court upheld the settlement following a highly contentious trial, and the case is now on appeal. PREVENTING EXCESSIVE FISHING OF LARGE COASTAL SHARKS Ever since Jaws terrified a generation of movie-goers, sharks have had a difficult time attracting public sympathy. But sharks, especially large coastal sharks, have become increasingly popular as a food fish, despite the fact that they reproduce more slowly than other species, and their numbers have been in severe decline as a result of excessive fishing. Their territory ranges from the Atlantic Bight in the north, to their migratory destinations in the south, off the coast of Florida and the Carolinas. A 50 percent reduction or more in fishing mortality may be needed if these sharks are to begin to recover. While the National Marine Fisheries Service proposed a reduction in the allowable catch in 1999, the shark-fishing industry filed suit, and NMFS capitulated. After a series of secret negotiations, the agency announced that it would empanel an advisory board to oversee the shark fishery, a board dominated by fishing industry appointees. Under the board’s advisement, the permit limits were rescinded and high quotas were reinstated that will, if continued, lead to the collapse of the shark fishery. Earthjustice has challenged the new quota in federal court, and a decision is being awaited. PROTECTING LAKE OKEECHOBEE Lake Okeechobee, in south-central Florida, is very large, very shallow, and very polluted. It has served as the unofficial sewer for sugar cane fields, ranches, and dairy farms. As a result, there has been a precipitous decline in the populations of several key fish and bird species, including largemouth bass, crappie, and most wading birds. As part of the organization’s efforts to restore the Everglades, Earthjustice litigation initiated in 1999 established a schedule for reducing agricultural pollution flowing into the lake by 70 percent. A recently filed case seeks to force the water management authorities to apply for and secure federal Clean Water Act permits, in order to restrict the pumping of polluted water into Okeechobee and to stem the damage to the ecosystem. The case is pending in federal district court.  </t>
  </si>
  <si>
    <t>SAFEGUARDING PUBLIC HEALTH IN WASHINGTON, D.C. THE MID-ATLANTIC REGION, AND NATIONWIDE</t>
  </si>
  <si>
    <t xml:space="preserve">Much of the docket of the Washington, D.C. office is engaged with cases aiming to force the Environmental Protection Agency and other institutions to comply with deadlines imposed upon them by the Congress in the Clean Air Act, the Clean Water Act, and other statutes. The past year was no exception. MANDATING THE ENVIRONMENTAL PROTECTION AGENCY TO PROTECT DC WAT E R S One case addressed the scandalous decrepitude of the District’s stormwater sewer system, which picks up trash, oil, gas, and other material and discharge s them into the Potomac and Anacostia Rivers and Rock Creek whenever it rains heavily.Earthjustice has been leaning on the city for some time to take the problem seriously and do something about it. During the past year, litigation succeeded in persuading an appeals board within the Environmental Protection Agency to order that agency to come up with a plan to fix the mess. CHALLENGING ENVIRONMENTA L PROTECTION AGENCY DEADLINES The nation’s capital is one of many cities that do not meet some of the Clean Air Act guidelines for clean air. Too often, when such a situation arises, the EPA simply lets compliance deadlines slide, a clear violation of what Congress had in mind when it set the standards and deadlines. This past year Earthjustice challenged the EPA for extending the District’s deadline, and a court of appeals found that the agency had acted illegally. Earthjustice has now filed another suit seeking stricter pollution controls for the District because the agency has failed to address the problem since the court of appeals ruled. COMPELLING THE ENVIRONMENTA L PROTECTION AGENCY TO PROMULGAT E CLEAN AIR ACT REGULATIONS “Hazardous air pollutants” are highly toxic chemicals that, even in small amounts, can cause devastating health and environmental damage. Among the hazardous air pollutant cases on the D.C. office ’s docket are nine lawsuits to compel t h e federal government to place long overdue controls on emissions from a variety of stationary industry sources. At the same time, the D.C. office also has challenged E PA’s inadequate regulations for the hazardous air pollutants emitted by cars and trucks. The latter case, which will be argued in March 2003, seeks effective nationwide emission standards through cleaner fuels and more effective tailpipe controls.  </t>
  </si>
  <si>
    <t xml:space="preserve">Earthjustice’s International Program uses the power of the law to protect the environment and human health worldwide. DEFENDING U.S. ENVIRONMENTAL LAWS AND POLICY In recent years, the United States and other governments have insisted that international trade agreements give foreign corporations special rights to challenge national laws that the companies claim threaten the value of their business. Such rules chill the ability of governments to protect the environment and human health. Even worse, the corporations’ suits are decided in secretive tribunals that exclude concerned citizens. Earthjustice petitioned one tribunal to permit environmentalists to participate in the resolution of a Canadian company’s $1 billion challenge to a California regulation banning the use of MTBE, a gasoline additive known to contaminate drinking water. The company, Methanex, manufactures a component of the additive and claimed it should be compensated for profits lost because of the ban. Despite the company’s objection that no arbitration tribunal had ever done so before, Earthjustice convinced the tribunal that it could let our clients have a say in the resolution of the case. Our victory was a major step in gaining public participation in the secretive process, and in being able to protect California’s environment. DISCLOSING U.S. TRADE POLICYMAKING Barriers to citizen involvement in international trade extend beyond individual cases. The U.S. government has refused to allow the public to see preliminary drafts of new trade agreements, including the Free Trade Area of the Americas, and the U.S.- Chile Free Trade Agreement, although it has provided those documents to foreign governments and the rules will affect the environment and health in the United States and elsewhere. Earthjustice has filed suits to force the U.S. Trade Representative to disclose these proposals to the public. SAFEGUARDING HUMAN RIGHTS IN COLUMBIA Earthjustice is using international tribunals and mechanisms to protect human rights on many fronts. The first is in partnership with the Amazon Alliance, to stop the aerial application of herbicides on rural and indigenous communities in Colombia and Ecuador – part of Plan Colombia, the U.S. billion-dollar aid package. While the spraying is aimed at eradicating coca and poppies, there have been hundreds of reports that it has also caused serious health problems, destruction of food crops and livestock, contamination of surface water, damage to wilderness areas, and deforestation resulting from the need to clear forests and plant new food crops on uncontaminated land. REDUCING TOXIC EMISSIONS IN PERU In the Peruvian highlands, Earthjustice is working with its partner, AIDA, a Latin American environmental law coalition, to provide relief and treatment for the people— especially the children—of La Oroya. The town has been disastrously contaminated by emissions from an American-owned lead smelter. Fewer than 1 percent have blood levels of lead considered healthy, and nearly 20 percent should be hospitalized immediately. Earthjustice and AIDA are carefully monitoring improvements and emission levels and contents, and supporting the community in demanding healthier conditions.  </t>
  </si>
  <si>
    <t>ENVIRONMENTAL LAW CLINIC AT STANFORD UNIVERSITY</t>
  </si>
  <si>
    <t xml:space="preserve">In the Stanford Clinic office, students working with experienced attorneys learn to represent clients, investigate cases, draft pleadings and argue cases in court and before administrative agencies. CHALLENGING THE INDUSTRIALIZATION OF A SACRED NATIVE AMERICAN SITE Medicine Lake sits in a volcanic caldera in remote northern California. The area is sacred to many Indian Tribes, who have for thousands of years used the Medicine Lake Highlands for sacred religious ceremonies and traditional cultural practices. Calpine energy company wants to build a series of geothermal power plants on Forest Service lands in the highlands to generate a small amount of electricity for sale to the Bonneville Power Administration. The resulting industrialization of the Medicine Lake Highlands would degrade or destroy Native American religious and cultural uses of the area and is being challenged via an Earthjustice lawsuit. Ironically, Calpine has applied for tens of millions of dollars of California public subsidies to produce electricity for the Pacific Northwest. Thus, the plants would destroy Native American culture at ratepayers’ expense while doing nothing to ease California’s energy woes. The case is expected to be fought out over the winter. ENFORCING “BEST TECHNOLOGY AVAILABLE” LAW S Moss Landing, on the California coast south of San Francisco, is the site of an old Pacific Gas and Electric Company power plant that its new owner—Duke Energy— is expanding. The expansion utilizes an antiquated cooling system that will kill an estimated 13 percent of the fish larvae in nearby Elkhorn Slough and otherwise impair its biological productivity. The slough is a California state ecological reserve and a National Estuarine Research Reserve, as well as critical habitat for the threatened western snowy plover. Federal law requires use of the “best technology available” to minimize environmental impacts and most other new plants are using cooling technology that reduces aquatic impacts to virtually nothing. But Duke refuses to play by the industry standard. Earthjustice successfully challenged the permit issued by the Regional Water Board in state court, where Stanford Clinic students helped brief and argue the case. PROTECTING SAN FRANCISCO BAY A bit north, in San Francisco Bay, another lawsuit succeeded in rescinding a permit that would have allowed the Tesoro Petroleum Corporation to increase its discharges of dioxin to the bay by nearly five-fold from its refinery near Martinez. Dioxins are the most toxic synthetic chemicals known. Because they bioaccumulate in fish, people who eat fish from the bay are already exposed to dioxins far in excess of what is considered safe. Increasing that exposure would be as illegal as it is foolhardy.  </t>
  </si>
  <si>
    <t xml:space="preserve">JUDGING THE ENVIRONMENT Federal judges, who are appointed for life, can decide whether environmental safeguards will be enforced, cut back, or struck down. The makeup of the federal judiciary is crucial: anti-environmental ideologies undermine Earthjustice’s mission of environmental protection. This is why Earthjustice joined with Community Rights Counsel to institute the “Judging the Environment '' program, which investigates and publicizes the environmental records of federal judicial nominees. See http://www.earthjustice.org/policy/judicial/. Our goal is to ensure that the Senate takes seriously its role in constituting the Judicial Branch of the federal government and does not confirm those nominees likely to disregard statutory language, legislative history and precedents to further their personal political beliefs. In addition, we have opposed some specific nominations. Two of the nominees who raised the most alarm—Charles Pickering, Sr. and Priscilla Owen—were defeated by the Senate Judiciary Committee. WHITE HOUSE WATCH The mission of Earthjustice’s White House Watch program is to monitor and respond to the Bush administration’s attempts to undermine key environmental and public health protections. This includes monitoring political appointees to environmental positions in the Executive Branch and their subsequent efforts to weaken environmental policies. Its first major success was derailing the appointment of Donald Schregardus as the Environmental Protection Agency’s chief enforcement officer, a position for which he was clearly not qualified. White House Watch also produced the widely acclaimed 2002 (Dis) Appointments Calendar that featured administration officials and the one year anniversaries of rollbacks of environmental protections. PRESERVING CLEAN AIR, WATER, FORESTS, AND ENDANGERED SPECIES Here are a few examples of the successes and challenges faced by our policy advocates in Washington, D.C.: • In concert with many other organizations, Earthjustice was successful in persuading the Senate to reject oil development in the Arctic National Wildlife Refuge. • Earthjustice helped persuade 187 House members to be original cosponsors of legislation that would finally protect national forest roadless areas. • Earthjustice succeeded in fending off the latest attempt to eviscerate the Endangered Species Act, this time under the guise of “sound science” that is anything but. • Our policy experts worked with representatives in Congress to introduce a proposal to overturn the Bush administration’s recent efforts to delay and weaken the total maximum daily load program of the Clean Water Act. This program is the Clean Water Act ’s primary tool for cleaning up the 45 percent of the nation’s polluted lakes, beaches, rivers, and streams that are not safe for swimming or fishing. • The administration also attempted to roll back the New Source Review program under the Clean Air Act. This program requires oil refineries and other facilities to upgrade their pollution-control equipment when they undertake expansions that increase pollution. Earthjustice has worked to ensure that it is not weakened by commenting on federal agency reports and proposals, meeting with federal officials, and briefing congressional staff. POLICY &amp; LEGISLATION </t>
  </si>
  <si>
    <t>Message from the Executive Director and Chair</t>
  </si>
  <si>
    <t>Earth Justice Annual Report 2003</t>
  </si>
  <si>
    <t>While the year 2003 was not, by any measure, a good year for the environment, Earthjustice has continued to anticipate changing times by developing new and creative ways to defend the laws that protect our natural heritage and health. The executive branch of the federal government is committed to promoting the business interests of contributors who pollute, exploit public lands for private gain, and have no vested interest in the conservation of natural resources. The current Congress has been little more than a rubber stamp. The role we play within the greater environmental community has never been more critical or well defined. Increasingly, courts offer the only mechanism with which to effectively counter these threats. With many vacancies on the federal bench, there is the potential for an extreme, ideological reshaping of the judiciary by the administration. For this reason we are spearheading a project to conduct research and advise the environmental community on the importance of lifetime federal judicial appointments. Over the last year we have successfully defended against efforts to roll back clean air and clean water regulations and halted attempts to reverse the protection of millions of acres of wilderness. We have also fought the invasion of our national forests for oil and gas exploration. Defending against this administration’s determination to reverse the enormous gains of the last 30 years requires vigilance and resolve. Earthjustice plays a unique and particularly important role in this battle now, when so much is at risk. Your support enables us to protect what we all value. For all you do to help protect the earth and its treasures, thank you from the staff, board, and volunteers of Earthjustice.</t>
  </si>
  <si>
    <t>Roadless Rule</t>
  </si>
  <si>
    <t>Earth Justice Annual Report 2004</t>
  </si>
  <si>
    <t>Shortly before the Bush administration took office, the Forest Service adopted a package of rules, collectively called the “Roadless Rule,” that generally prohibits the construction of new roads (and thus logging, mining, and other activities that require roads) on 58.5 million acres of still-undeveloped National Forest System lands. Most of these remaining roadless lands are in the West and Alaska’s Tongass National Forest. The rulemaking process took more than 18 months, gathered the overwhelming support of more than 1.6 million public comments, and survived two rounds of industry lawsuits attempting to derail it. The Bush administration came into office intent on ridding industry of the rule. Rather than tackling it head-on, however, and incurring the wrath of public sentiment, the new administration hoped that a series of lawsuits brought by the logging, mining, and oil and gas industries and their political allies would take care of the problem for them. The Justice Department did its part by only half-heartedly defending the rule against these challenges and by refusing to appeal any rulings against the Roadless Rule. Earthjustice lawyers intervened in all nine of the cases to do the work the Justice Department would not. Earthjustice’s vigorous defense of the rule has so far blocked the Bush administration’s perverse legal strategy. The litigation is far from over, but the Roadless Rule has yet to suffer a lasting setback and currently has been upheld by the Ninth Circuit Court of Appeals, the highest court to consider it. Whether we can prevail in every case—the validity of the state of Wyoming’s challenge to the rule will be argued before the Tenth Circuit Court of Appeals in 2004—the fact remains that after nearly three years, not one road has been built in any of the areas protected by the rule, nor has any timber in them been sold. Stymied in court, the administration is now trying to undermine the Roadless Rule through administrative rule changes and new legislation. In a holiday gift to the pulp and paper industry on Christmas Eve 2003, the administration adopted a new rule exempting Alaska’s Tongass and Chugach national forests from the original rule. Earthjustice lawyers have already filed suit challenging six timber sales on the Tongass being pushed by the administration. The administration has also proposed a new rule that would allow it to waive the Roadless Rule in the Lower 48 states at the request of a governor. Legislatively, the Bush administration pushed its misnamed “Healthy Forests Initiative” through Congress. The new legislation does not repeal the Roadless Rule but attempts to give the Forest Service very broad discretion to permit logging of up to 20 million acres of national forests it deems to be at risk of fire, wind, insects, disease, and even ice-storm damage. Logging permitted under the legislation would be exempt from many provisions of the National Environmental Policy Act, which means that the Forest Service need not evaluate the environmental consequences of logging, consider other fire risk reduction possibilities, or listen to the public. The public’s right to ask higher-ups in the Forest Service to review logging decisions or challenge them in court could be severely curtailed. One of the many tasks facing Earthjustice lawyers and legislative experts will be confining this new law to the concern for private property that stampeded Congress into passing it.</t>
  </si>
  <si>
    <t>Earth Justice Annual Report 2005</t>
  </si>
  <si>
    <t>The “National Energy Policy” unveiled in May 2001 was written by a secret industry- dominated task force and was an energy industry wish list. It included some familiar items: opening up the Arctic National Wildlife Refuge to drilling and removing restrictions on industry access to public lands in the Lower 48 that have been protected for wildlife, water quality, and other environmental values. It also included some new ones, such as eliminating Clean Air Act requirements that protect public health in urban areas by requiring old power plants to install modern controls when they are expanded To justify these concessions, the National Energy Policy resurrected the theme of energy crisis. High prices driven by market forces (or perhaps market manipulation) for natural gas and electricity in late 2000 were claimed to presage imminent resource shortages and economic disruption. To avoid that, the industry task force claimed there must be an all-out effort to expand energy supplies by producing and burning more fossil fuels. Energy efficiency wasn’t a priority because it had been done already; global climate change was just conjecture. For public lands in the Lower 48, the National Energy Policy’s priority is exploration and development of natural gas fields. According to the NEP, natural gas production is constrained because millions of acres of energy-rich public lands have been put off-limits to development by overzealous federal land management. The NEP’s remedy is to make energy development the dominant use of federal lands in the Rocky Mountain states and to enshrine the energy industry as the most favored land user. Energy companies obtain the right to explore for and develop oil and gas through long-term leases so the government’s decisions about what to lease, and when and on what conditions, are profoundly important. Once a lease is issued, the government’s ability to regulate road construction, drilling, and other mineral activity is limited by the lease terms—the decision to lease is irrevocable for practical purposes. Leasing decisions are frequently made on a broad scale, covering hundreds of thousands of acres at a time. The National Energy Policy’s premise that increased leasing and reduced environmental protection will significantly increase gas supplies and keep prices low for consumers is false. Even the Department of Energy concluded in 2000 that leasing more of the Rocky Mountain states would increase gas supplies very little —no more than an extra 1.5 percent of annual consumption. The Department of the Interior admitted that all but 12 percent of the potential gas resources were already unavailable for leasing. In 2003, Earthjustice challenged leasing in grizzly habitat in the Shoshone National Forest, seismic exploration in Colorado’s Canyon of the Ancients National Monument, and on two million acres of public land in northeastern Utah, as well as the approval of more than 50,000 coalbed methane wells in the Powder River Basin of Wyoming and Montana. In defending the National Forest Roadless Rule, described elsewhere in this report, Earthjustice held off energy development on unspoiled national forest lands throughout the West. The cases are ongoing and will be difficult because federal land management laws allow the Bureau of Land Management and the Forest Service wide discretion about leasing and the trade-offs between energy and the other resources involved. We have taken up this challenge before, though, during the James Watt era, and succeeded.</t>
  </si>
  <si>
    <t>Earth Justice Annual Report 2006</t>
  </si>
  <si>
    <t>The Clean Air Act has produced some remarkable gains in the past three decades. Many of them, however, have come only as the result of lawsuits that required the federal Environmental Protection Agency to issue regulations that cut emissions and step in where local agencies fail to act. But the fact remains that most Americans— more than 146 million, according to EPA—still breathe air that is often harmful to their lungs, their hearts, and ultimately to their lives. Those risks are even greater for children, the elderly, and those suffering from medical problems. That collective threat has grown as we understand more about the effects of air pollution on people and on the environment. The sources of the Executive Branch’s long- term reluctance to make our air clean enough to be healthy are political, not technological. We know that to reduce the pollutants emitted from large sources like factories, pulp mills, or coal-fired power plants (whose owners are frequently large campaign contributors), industry must install control equipment. However, we also know from a survey conducted by the administration’s own Office of Management and Budget that the benefits of investing in such pollution-control equipment far outweigh their costs. In aggregate, the estimated benefits of all the rules fell between $146 billion and $231 billion, with costs estimated to fall between $36.6 billion and $43 billion. Cars, trucks, and buses must be re-engineered and used more wisely so that the air quality gains already achieved are not swamped by rising levels of motor vehicle traffic. Local agencies must adopt their own requirements for cuts in air pollution, even from sources that are economically and politically powerful, while many key EPA actions take the form of national rules. This year, Earthjustice helped bring the final defeat of industry’s legal battle to block the implementation of the updated national air quality standards for smog adopted by EPA in 1997. After six years in legal limbo, the tougher new standards will finally be put into effect around the country. This is a particularly important victory for public health in light of new scientific information showing that low levels of smog, over time, are more dangerous than previously thought. Even as the new standards are poised to go into effect, Earthjustice has brought suits where EPA or states and local agencies have failed to take actions required by the Clean Air Act to achieve even the previous air quality standards for smog and airborne particles. We have also joined the legal fight against new loopholes for the oldest and dirtiest coal-fired power plants that have avoided installing modern pollution control technology. EPA has consistently failed to meet statutory deadlines to adopt new control requirements for the sources already identified as the biggest emitters of toxic air pollution. Frequently, our legal strategy involves several lawsuits—a first one to enforce EPA’s duty to adopt a rule, then a second challenging the resulting rule because it does not meet the Clean Air Act’s requirements. The process is long and slow, much like trench warfare, but we are making progress.</t>
  </si>
  <si>
    <t>Earth Justice Annual Report 2007</t>
  </si>
  <si>
    <t>The Endangered Species Act is arguably the strongest environmental law on the books anywhere in the world. At a time when the rate of extinction is rising dramatically due to human activity, it is more important than ever. The statute was enacted by a huge bipartisan majority and signed into law by President Nixon in 1973. It differs from many environmental statutes in its very clear prohibition of certain activities, such as harassing, killing, or otherwise “taking” a listed species, and any action by a governmental agency that interferes with the ability of a species to survive and recover. This fierceness of purpose, the absence of weasel words that leave room to wiggle out from under the act’s proscriptions, and the fact that Earthjustice and others can get court orders enforcing the statute when government officials won’t, have won the act enemies in high places that now include the White House. Precisely because the act is so effective, its opponents have long sought to blunt the ESA’s central purpose, claiming that the statute is “broken” and must be “fixed.” For years, Congress has considered bills that would explicitly subordinate the survival of imperiled species to economic concerns or local political influence. Earthjustice has led the fight that defeated those efforts one by one, backed by strong public support for the act. The situation changed in 2003 when the ESA’s foes finally took their first bite out of the act by passing a provision of the 2003 Defense Appropriations Act that eliminates the authority of the U.S. Fish and Wildlife Service to protect habitat essential to the recovery of a listed species on land owned or controlled by the military. The provision has a certain superficial appeal until one understands that the Endangered Species Act already contains several provisions allowing for the exemption of the military but on a case by case basis. This new provision will amount to a blanket exemption, and the military will no longer have to demonstrate to the public or anyone else why protecting endangered species is incompatible with military needs. In 2003, Earthjustice lawyers continued to make the Endangered Species Act work to protect all living creatures and their habitats, humans included. We forced the government to take steps toward adding wolverines, Puget Sound orcas and the Pacific fisher to the endangered species list. Earthjustice fended off attacks on conservation measures adopted to keep manatees from being killed by speeding boaters and to keep salmon from dying if all the water is diverted from national forest streams. The year also saw courtroom successes enforcing the act’s consultation mechanism to ensure that listed species aren’t consigned to extinction by the federal government itself. Our lawsuits made federal agencies reconsider: • commercial fishing on the West Coast that hooks and kills sea turtles, • the ten-year operating plan for the Klamath Irrigation Project that caused the deaths of more than 33,000 salmon, • pesticide applications that contaminate streams and poison salmon, • a program to restore salmon and steelhead on the Columbia River based on vague promises rather than changes in the way federal hydroelectric projects are run, • and a recreational development on the Snake River that would damage bald eagle habitat. More congressional attempts to weaken the ESA are coming, billed not as wholesale changes but simply as refinements. The goal of those refinements, however, is still to cripple the Endangered Species Act and the public’s ability to implement it when the government chooses not to. Those efforts will go forward under different banners: • “sound science” (meaning every possible uncertainty should be resolved against the species), • “local flexibility” (meaning state politics should trump biology), • and the “logjam of litigation” (meaning federal wildlife agencies should enjoy judicial immunity when they refuse to fulfill their obligations under the act). In 2004 we will continue to enforce the act, to defend it in Congress, and to inform the public of the attempts being made to weaken the strongest and most popular of all environmental laws.</t>
  </si>
  <si>
    <t>Judging the Environment</t>
  </si>
  <si>
    <t>Earth Justice Annual Report 2008</t>
  </si>
  <si>
    <t>President George W. Bush has already nominated 25 percent of all lifetime federal judges, including over 25 percent of all appellate court judges, in his 2001-2005 term. This is an extraordinarily high number of judges for any President to nominate, made possible by the Senate’s refusal to act on many judicial nominations made by former President Clinton and the resulting large number of court vacancies. Historically, Earthjustice has stayed out of judicial confirmation battles. Neither party’s nominees have had a monopoly on upholding the law or ensuring citizen access to the courts. Many of President Bush’s nominees, however, are far out of the judicial mainstream, nominated precisely to impose their own ideological agendas rather than to decide cases fairly. Responding to this abuse of the judicial selection process, Earthjustice has led the environmental community in opposing nominees so ideologically driven that they threaten constitutional principles and environmental statutes. Among the issues which the courts must regularly decide are whether the public can bring suit to enforce environmental laws, even against the government; what are the constitutional limits on the power of Congress to protect endangered species, clean air, and clean water; the extent of the authority of federal and state agencies to implement environmental laws; and whether taxpayers must pay polluters not to pollute the air we breathe and the water we drink. Few predicted that Earthjustice and the environmental community would have any impact on judicial confirmations in 2001, when we began educating ourselves, our environmental colleagues, the media, and the Senate as to what was at stake. Two years later, senators, editorial writers, and reporters routinely discuss the record of individual nominees in interpreting environmental laws and allowing citizens to bring suits for violations of those laws. Now, senators consider those views in deciding whether some of the President’s nominees should be confirmed. Further, a number of the worst nominations have been stopped. The work of the environmental community in opposing some truly outrageous judicial nominations has been one of the few areas in which the environmental movement has been successful in the Congress since the Bush administration took office. You can examine the records of many of the President’s nominees and our reasons for opposing them by going to the Earthjustice website and the Judging the Environment part of the Policy and Legislation section. It can be found at http://www.earthjustice.org/policy/judicial/nominees.</t>
  </si>
  <si>
    <t>Program Highlights</t>
  </si>
  <si>
    <t>Earth Justice Annual Report 2009</t>
  </si>
  <si>
    <t>Using the law to protect our environment. From eight regional offices across the country, Earthjustice attorneys take on powerful special interests and win. Earthjustice policy experts in DC work to halt legislative backlash and protect environmental laws. The International Program addresses trade, human rights, and the environment, and helps build environmental law in other countries. Earthjustice also runs an Environmental Law Clinic at Stanford University, training students in the practice of public interest environmental law.</t>
  </si>
  <si>
    <t>Bozeman, Montana</t>
  </si>
  <si>
    <t>Earth Justice Annual Report 2010</t>
  </si>
  <si>
    <t>Snowmobile use in Yellowstone National Park has created severe air pollution and chronic harassment of wildlife. Earthjustice is fighting in court for a more peaceful environment. The Bozeman office protects national forests in the Northern Rockies from logging and road building, safeguarding some of America’s last remaining grizzly bears and gray wolves and restoring Montana’s rivers, streams, and native fish runs.</t>
  </si>
  <si>
    <t>Victory in Yellowstone</t>
  </si>
  <si>
    <t>Earth Justice Annual Report 2011</t>
  </si>
  <si>
    <t>In March 2003, Earthjustice filed suit to challenge the Bush administration’s reversal of an earlier decision to phase out most snowmobile use in Yellowstone and Grand Teton national parks. In fact, the Park Service’s new rules would have actually increased snowmobile use in Yellowstone, despite air pollution that clouds Old Faithful, noise pollution that carries across more than 150,000 acres of parkland, ongoing wildlife harassment, and health risks to employees and visitors (especially to people with respiratory problems). In December, responding to our arguments, a federal district court judge in Washington, DC, struck down the Bush administration plan and reinstated the earlier plan to phase out snowmobile use in Yellowstone and Grand Teton by substituting less polluting snowcoaches. This helps ensure that Yellowstone will be protected for the enjoyment of this and future generations. Earthjustice is now in the DC and Tenth Circuit Courts of Appeals, fighting to keep that victory in place.</t>
  </si>
  <si>
    <t>Holding the Line on Undeveloped Forests</t>
  </si>
  <si>
    <t>Earth Justice Annual Report 2012</t>
  </si>
  <si>
    <t>The Bozeman office has played a leading role in defending 58.5 million acres of undeveloped national forest land protected by the Roadless Rule. The timber industry, joined by several western states, challenged the Roadless Rule in nine separate cases. In 2001, when a federal judge in Idaho ruled that there were procedural flaws in the rule (and the Justice Department chose not to appeal), Earthjustice argued the appeal before the Ninth Circuit Court of Appeals. The Roadless Rule was given new life in December 2002, when the appeals court reversed the lower court and reinstated the rule. After the Ninth Circuit ruling, attention turned to the lawsuit challenging the Roadless Rule brought by the state of Wyoming, where Earthjustice again argued its defense. Unfortunately, in July 2003, the federal district court judge in Wyoming struck down the Roadless Rule. Working with the Denver office, the Bozeman office is appealing this ruling to the Tenth Circuit Court of Appeals in Denver, where we hope to repeat the successful result we obtained in the Ninth Circuit.</t>
  </si>
  <si>
    <t>Denver, Colorado</t>
  </si>
  <si>
    <t>Earth Justice Annual Report 2013</t>
  </si>
  <si>
    <t>Motorized vehicles driven off designated roads and trails destroy wildlife habitat, pollute air and water, and damage pristine wildlands. As a result of Earthjustice’s lawsuit, the Bureau of Land Management is required to protect Utah’s wilderness from off-road vehicle damage. The Denver office protects the public lands, waterways, and plants and animals of the Southern Rockies, Colorado Plateau, and Desert Southwest through a series of cases aimed at limiting overgrazing on public lands, protecting wilderness areas, and saving native species in peril.</t>
  </si>
  <si>
    <t>Peace and Quiet in Utah</t>
  </si>
  <si>
    <t>Earth Justice Annual Report 2014</t>
  </si>
  <si>
    <t>As the use of off-road vehicles has skyrocketed in recent years, so has the threat to public lands and Earthjustice’s work to keep roads out of wilderness areas. In a victory for Utah’s stunning and remarkable red rock landscape, the Tenth Circuit Court of Appeals ruled that the Bureau of Land Management is required to protect Utah’s wilderness-quality lands from being decimated by ORVs. This ruling could set a precedent in the rest of the country that the BLM can be held accountable for its failure to protect such lands. The Supreme Court, however, has agreed to hear an appeal by the Bush administration arguing that it is not required to protect wilderness landscapes throughout the West. The court will hear oral arguments in spring 2004.</t>
  </si>
  <si>
    <t>Protecting Wilderness, Parks, and Monuments</t>
  </si>
  <si>
    <t>Earth Justice Annual Report 2015</t>
  </si>
  <si>
    <t xml:space="preserve">In March, Earthjustice joined with the BLM to bring an end to the increased off-road vehicle abuse that has been degrading New Mexico’s Robledo Mountain Wilderness Study Area and efforts to turn a trail into a public highway. This victory protects the high limestone peaks and vistas, deep canyons, caves, streams, and habitat for bald eagle, peregrine falcon, and mule deer. Over the past few years, state and local politicians, off-road vehicle enthusiasts, and development interests have resurrected Revised Statue 2477, enacted in 1866, claiming they are still entitled to build highways or operate off-road vehicles anywhere on BLM lands where a trail or cow path existed before the statute was repealed in 1976. Since the New Mexico victory, off-road interests have appealed to the Tenth Circuit Court of Appeals, and we will be defending our lower court ruling. Earthjustice is also monitoring claims to some 20 additional R.S. 2477 rights-of-way soon to be filed in Utah and will challenge those not meeting legal requirements. </t>
  </si>
  <si>
    <t>Secret Abandonment of Wilderness Protections</t>
  </si>
  <si>
    <t>Earth Justice Annual Report 2016</t>
  </si>
  <si>
    <t>In the spring of 2003, the state of Utah resurrected a 1998 suit in which it argued that the Bureau of Land Management lacked authority to protect the wilderness values of lands that Congress has not yet placed in the National Wilderness Preservation System and that millions of acres of BLM land must be released for development. Lawyers for the state of Utah and the Department of the Interior settled the case by stripping the BLM of its authority to identify wilderness lands or to protect them as Wilderness Study Areas anywhere in the country. This settlement opens for business more than 200 million acres of BLM land from the waterfalls of the Roan Plateau in Colorado and the desert grasslands in New Mexico to the forest lands of Oregon. In 2003, Earthjustice began appealing the settlement.</t>
  </si>
  <si>
    <t>Honolulu, Hawaii</t>
  </si>
  <si>
    <t>Earth Justice Annual Report 2017</t>
  </si>
  <si>
    <t>Streams in Hawai`i continue to be diverted for agribusiness, urban development, and resorts—these diversions threaten the native Hawaiian way of life that Earthjustice is committed to protecting. The Honolulu office defends the natural and cultural resources of Hawai`i and the mid-Pacific—fragile island ecosystems, streams that support native Hawaiian practices, plants and animals found nowhere else, and the rich marine environment.</t>
  </si>
  <si>
    <t>Preserving Maui's Iao Aquifer</t>
  </si>
  <si>
    <t>Earth Justice Annual Report 2018</t>
  </si>
  <si>
    <t xml:space="preserve">The `Iao Aquifer system on Maui is the principal source of domestic water for the island. However, after many years of overpumping to enable development, the `Iao Aquifer is at a dangerously unsustainable level. As a result of a suit filed by the Honolulu office, the aquifer was designated a groundwater management area in July 2003. This designation transfers control of the `Iao Aquifer from the county to the Hawai`i State Water Commission and means that future withdrawals from the aquifer will be permitted only if they are consistent with the public interest. Earthjustice is actively working for the designation of other aquifers in Hawai`i as groundwater management areas. </t>
  </si>
  <si>
    <t>Protecting Endangered Sea Turtles</t>
  </si>
  <si>
    <t>Earth Justice Annual Report 2019</t>
  </si>
  <si>
    <t xml:space="preserve">In early 2002, the National Marine Fisheries Service (now NOAA Fisheries) issued a permit in the Pacific north of Hawai`i authorizing a test of longline fishing methods that might reduce the number of sea turtles accidentally caught and drowned by standard commercial fishing methods—the sea turtle “bycatch.” The experiment required the deaths of more than 100 critically endangered turtles in order to obtain statistically relevant results, and NOAA conceded that it would likely contribute to the extinction of one or more turtle species. Earthjustice filed suit under the Endangered Species Act for NOAA’s failure to assess the experiment’s impacts properly. The Honolulu office obtained an injunction against the experiment while the case was being heard, and as a result, NOAA withdrew its permit, announcing it would postpone the testing until it completed its environmental impact statement. </t>
  </si>
  <si>
    <t>Critical Habitat for Hawaii's Endangered Plants</t>
  </si>
  <si>
    <t>Earth Justice Annual Report 2020</t>
  </si>
  <si>
    <t>In 1998, the Hawai`i office won a court order requiring the U.S. Fish and Wildlife Service to make new critical habitat decisions for 245 endangered and threatened plant species native to the Hawaiian Islands. These critical habitat decisions provide vital protection in order for the species to survive and recover. A follow-up lawsuit added ten more plant species from Maui, Moloka`i, Lana`i, and Kaho`olawe, and in June 2003, the FWS announced final critical habitat designations for 99 of O`ahu’s most unique and fragile plant species. However, several of the other FWS designations represent drastic reductions from the original proposals, so Earthjustice is determining further legal action.</t>
  </si>
  <si>
    <t>No Cruise Ships to Moloka'i</t>
  </si>
  <si>
    <t>Earth Justice Annual Report 2021</t>
  </si>
  <si>
    <t>Moloka`i, population 7,000, maintains an exceptionally strong traditional Hawaiian culture—it is sometimes called “The Last Hawaiian Place.” When cruise ships began to schedule visits to Moloka`i in 2003, the island’s residents were concerned about the commercialization of their culture and prospective environmental damage. Earthjustice filed suit on their behalf to force the cruise lines to abide by environmental laws and to require state agencies to evaluate the potential environmental and cultural consequences. Our clients also requested the cruise lines participate voluntarily in a public review rather than litigate. In September, the cruise industry announced that “cruise ships are not coming to Moloka`i, period.”</t>
  </si>
  <si>
    <t>Juneau, Alaska</t>
  </si>
  <si>
    <t>Earth Justice Annual Report 2022</t>
  </si>
  <si>
    <t>The timber industry is eager to resume clearcutting in Alaska, while Earthjustice is just as determined to preserve this wilderness where caribou, brown bears, and wolves still roam free and huge populations of migratory birds come to breed. The Juneau office preserves the Tongass National Forest from logging and road building, the sea lions, seals, and sea birds in the North Pacific from the devastation of ocean trawling, and Alaska’s still-pristine lands from oil exploration and development.</t>
  </si>
  <si>
    <t>Victory for Stellar Sea Lions</t>
  </si>
  <si>
    <t>Earth Justice Annual Report 2023</t>
  </si>
  <si>
    <t xml:space="preserve">The spring of 2003 marked the end of a successful lawsuit brought by Earthjustice in 1998 that changed the way the ocean off the coast of Alaska is managed. The federal court’s several rulings in the case directed the government to protect sea lions and their habitat and to assess fully the impacts of fisheries on the entire North Pacific ecosystem. These decisions were a victory for Steller sea lions, seals, sea birds, and other marine creatures. The initial suit against the National Marine Fisheries Service (now NOAA Fisheries) was brought in response to the almost 90 percent decline in Steller sea lion populations in western Alaska over the past several decades that coincided with the rise of industrial fishing in these same waters. As a result of the case, NOAA determined that the overfishing of groundfish has contributed to the sea lions’ decline and imposed new protective measures. The fishing industry prepared a new, less protective fishing plan in early 2001, and the Bush administration approved it. Earthjustice challenged this rollback of protections and the court sent the plan back to NOAA, ruling the agency hadn’t justified the revisions or evaluated their effects on sea lions and their habitat. The court also ordered NOAA to prepare an environmental impact statement to assess the impact of the North Pacific fisheries on the region’s ecosystem as a whole. </t>
  </si>
  <si>
    <t>Protecting Alaska's Forests</t>
  </si>
  <si>
    <t>Earth Justice Annual Report 2024</t>
  </si>
  <si>
    <t>The Juneau office is working hard to fend off aggressive efforts by the timber industry and Bush administration to resume clearcutting in the Tongass National Forest in southeast Alaska. The administration eliminated specific prohibitions on logging in the virgin, unroaded areas of the Tongass and also agreed to exempt the Tongass from the nationwide rule safeguarding roadless areas. The Forest Service has plans for almost 50 large timber sales for Tongass roadless areas in coming years. On top of this, Alaska Senator Ted Stevens forced a law through Congress that makes it harder for citizens to challenge timber sales by setting a 30-day deadline for legal actions. In 2003, Earthjustice responded to these threats by initiating several new lawsuits on behalf of local and national conservation groups, asserting among other claims that the plans fail to protect key wildlife habitat for brown bears, wolves, and other old-growth dependent species. Earthjustice will actively pursue every opportunity to enforce the law and protect this magnificent part of America’s natural heritage.</t>
  </si>
  <si>
    <t>Oakland, California</t>
  </si>
  <si>
    <t>Earth Justice Annual Report 2025</t>
  </si>
  <si>
    <t>Although developers aggressively challenged the urban growth initiative in the hills east of San Francisco, Earthjustice successfully defended it, preserving more than 400 square miles of farmland and open space. The Oakland office works to address air quality and the impacts of rapid population growth and unrestrained development on the quality of life in Northern California’s urban centers, on agricultural lands in the Central Valley, and on forests and wildlife in the Sierra Nevada.</t>
  </si>
  <si>
    <t>Cleaner Air for the Central Valley</t>
  </si>
  <si>
    <t>Earth Justice Annual Report 2026</t>
  </si>
  <si>
    <t>California’s Central Valley has one of the highest childhood asthma rates in the nation due, in part, to the air pollution generated by diesel irrigation pumps, farm equipment, and livestock waste from factory farms. These sources enjoyed an illegal state exemption from the federal Clean Air Act until Earthjustice filed suit. As a direct result, a bill removing the exemption passed the state legislature and was signed into law in September. In 1993, EPA was required to develop a plan to lower the dangerously high levels of soot, dust, and vehicle exhaust in the San Joaquin Valley to meet national standards. For a decade, EPA failed to control these pollutants, despite the fact that more than 9,000 California residents die annually as a direct result of breathing them. Earthjustice filed suit and as a result EPA is now bound to come up with a plan to bring the valley into compliance with national air quality standards.</t>
  </si>
  <si>
    <t>Managing Sprawl</t>
  </si>
  <si>
    <t>Earth Justice Annual Report 2027</t>
  </si>
  <si>
    <t>Alameda County’s Measure D is a voter-drafted initiative that creates an urban growth boundary to promote infill development and preserve more than 400 square miles of farmland and open space. Developers challenged it on numerous grounds shortly after its passage in 2000. Earthjustice successfully defended the measure all the way to the California Supreme Court, which in October joined the lower courts in entirely rejecting the developers’ legal claims. • In the foothills of California’s Coast Range, a 29,500-acre “destination resort and residential community” called Diablo Grande is planned for lands that are also habitat for the endangered San Joaquin kit fox and the threatened California red-legged frog. Earthjustice has filed suit against the developer and the U.S. Army Corps of Engineers, which has failed to assess adequately the impacts of the project on wetlands and on the fox and frog. In the Natomas Basin, northwest of Sacramento, the proposed Metro Air Park project would encompass 2,016 acres of hotel rooms, commercial space, and a golf course. This flat agricultural land with wetlands and canals is habitat for the threatened giant garter snake and Swainson’s hawk. Earthjustice is challenging Metro Air Park’s permit authorizing the incidental killing of these species.</t>
  </si>
  <si>
    <t>Protecting Sierra Nevada Forests</t>
  </si>
  <si>
    <t>Earth Justice Annual Report 2028</t>
  </si>
  <si>
    <t>The Sierra Nevada Framework is a plan developed by more than 47,000 citizens over 14 years to reduce the risk of wildfire, particularly near communities, and to protect old forests, watersheds, and wildlife on the eleven national forests in the Sierra Nevada region. The Framework was challenged in court by logging interests and the Bush administration announced plans to completely dismantle the landmark regulation. Earthjustice has intervened to protect it. The Oakland office is working to gain listing status under the Endangered Species Act for several Sierra Nevada species whose numbers are in alarming decline: the California golden trout (California’s state fish), mountain yellow-legged frog, Yosemite toad, California spotted owl, and Pacific fisher.</t>
  </si>
  <si>
    <t>Seattle, Washington</t>
  </si>
  <si>
    <t>Earth Justice Annual Report 2029</t>
  </si>
  <si>
    <t>Water diverted for agriculture and irrigation interests led to the deaths of more than 33,000 salmon in 2003. Earthjustice’s victory in proving that the diversion was illegal will lead to a more balanced water management plan for all. The Seattle office works to safeguard protections for threatened and endangered Northwest salmon and steelhead, to reform dam operations and irrigation projects, to halt destructive logging practices, and to limit water pollution.</t>
  </si>
  <si>
    <t>Pesticide-Free Waters for Salmon</t>
  </si>
  <si>
    <t>Earth Justice Annual Report 2030</t>
  </si>
  <si>
    <t>Earthjustice won an important victory in the Pacific Northwest when a federal district court judge imposed buffer zones along salmon streams to protect endangered salmon from pesticides and required that warnings be posted on harmful pesticides in urban home and garden stores. Pesticides can poison fish, impair their swimming ability, cause abnormal sexual development, and interfere with growth and feeding. In 2002, the court ordered the EPA to consult with the National Marine Fisheries Service to establish permanent restrictions to protect salmon from 54 pesticides. The buffer zones and warnings are critical first steps in preventing pollution of salmon streams while EPA carries out these consultations.</t>
  </si>
  <si>
    <t>Bringing Salmon Back to the Columbia River Basin</t>
  </si>
  <si>
    <t>Earth Justice Annual Report 2031</t>
  </si>
  <si>
    <t>Salmon and steelhead were once the backbone of a prosperous Northwest fishing and recreation economy. Sadly, the construction of numerous hydroelectric dams on the Columbia and Snake rivers caused these populations to plummet, and all Snake River salmon are threatened, endangered, or already extinct. In May 2003, the Seattle office overturned a weak federal agency plan that called for only small changes in dam operations, relied on voluntary restoration actions, and would have allowed the dams to kill as many as 90 percent of some salmon populations. On the heels of this victory, which came as part of a decade-long campaign by Earthjustice to reform the hydropower system, Earthjustice attorneys Todd True and Steve Mashuda were awarded the Conservation Advocacy Award from the Columbia River Inter-Tribal Fish Commission for the organization’s work in this and other cases</t>
  </si>
  <si>
    <t>Fish in the Klamath River Need Water</t>
  </si>
  <si>
    <t>Earth Justice Annual Report 2032</t>
  </si>
  <si>
    <t>Last year, the long-standing fight over water in the Klamath River basin made national headlines when artificially low flows in the river led to the deaths of more than 33,000 adult salmon. After the tragedy unfolded, the Wall Street Journal reported that Bush advisor Karl Rove had intervened behind the scenes to ensure that federal policy favored the water claims of its agriculture and irrigation interest allies. This political favoritism came at the expense of threatened salmon, Native American tribes, and commercial fishermen. Earthjustice filed suit in September 2002, claiming the Bush administration plan for the Klamath failed to leave enough water in the river for salmon and relied on future, speculative actions from the states of California and Oregon to make up for the missing water. The court ruled that the administration’s plan fell well short of meeting the requirements of the Endangered Species Act and was illegal. This victory opens the door to a new plan based on science that will save salmon, provide more balanced water use, and help build a sound economic future for all the people in the Klamath Basin.</t>
  </si>
  <si>
    <t>Tallahassee, Florida</t>
  </si>
  <si>
    <t>Earth Justice Annual Report 2033</t>
  </si>
  <si>
    <t>In Florida, many manatees are killed by collisions with motorboats each year or are severely scarred by propeller blades. Earthjustice persuaded a court to impose and uphold slower boating speed limits and sanctuaries to protect manatees. The Tallahassee office works to expand protection for marine species and ecosystems, to block renewed legislative attempts to develop Florida’s public waterways, and to ensure that state and federal agencies enforce strict water quality standards.</t>
  </si>
  <si>
    <t>Protections for Manatees</t>
  </si>
  <si>
    <t>Earth Justice Annual Report 2034</t>
  </si>
  <si>
    <t xml:space="preserve">Brevard County is the hub of Florida’s East Coast manatee population, with large permanent and migratory manatee populations present throughout the year. The county also leads the state in the number of watercraft-related manatee mortalities. In 2002, Earthjustice supported the rules proposed by the Florida Fish and Wildlife Conservation Commission and persuaded the judge to uphold slower boating speed limits and sanctuaries to protect manatees in Brevard. The rules were immediately challenged by boating interests; yet, in March, 2003, the Florida District Court of Appeals upheld the strict speed limits on more than 90 miles of rivers and lagoons that manatees are known to frequent. Beyond increasing protection for manatees in Brevard waters, the rule also sets the standard for measures taken by the FWCC to protect manatees in Florida’s other coastal counties over the next two to three years. </t>
  </si>
  <si>
    <t>Sea Turtle Victory</t>
  </si>
  <si>
    <t>Earth Justice Annual Report 2035</t>
  </si>
  <si>
    <t>Loggerhead turtles (endangered) and green and leatherback turtles (threatened) lay eggs on the beaches of Florida. Seawalls and other forms of coastal armoring are built along the beaches to prevent erosion, but sea turtles are unable to dig nests and deposit their eggs in areas where such armoring exists. Armoring can also increase erosion of turtle nesting habitat down the beach. All species of marine turtles are threatened or endangered; thus, any activity that either eliminates or reduces their reproductive success poses a very real threat to their survival. In 1999, the Tallahassee office challenged Indian River County’s emergency seawalls permitting program that authorized permits resulting in the death of turtles. In a major victory, the county and affected homeowners signed a settlement agreement whereby the county agreed to develop a habitat conservation plan to protect the turtles under the Endangered Species Act. The HCP is a major step towards survival of these species.</t>
  </si>
  <si>
    <t>Earth Justice Annual Report 2036</t>
  </si>
  <si>
    <t>On a typical summer day, smog in Washington, DC, causes breathing difficulties for thousands of people. Earthjustice’s victory to reclassify the region as severe for air quality will lead to stronger pollution controls and healthier air. The Washington, DC, office focuses on ensuring that national clean water and clean air standards are properly set and enforced, including protecting public health specifically in the capital.</t>
  </si>
  <si>
    <t>Implementing New, Stronger Anti-Smog Standards</t>
  </si>
  <si>
    <t>Earth Justice Annual Report 2037</t>
  </si>
  <si>
    <t xml:space="preserve">In March 2003, Earthjustice achieved a major victory for clean air and public health when a federal court approved a settlement requiring the Environmental Protection Agency to upgrade smog cleanup plans in communities across the country. By April 2004 EPA must identify the areas where smog levels violate new, stronger national standards. Once these areas are identified, state and local programs must develop and implement plans to reduce emissions. Smog is a powerful irritant that leaves the lungs inflamed. It causes asthma attacks, respiratory pain, and reductions in lung function and is linked to increased use of medicines, hospital- izations, and emergency room visits. </t>
  </si>
  <si>
    <t>Restoring Air Quality in the Capital</t>
  </si>
  <si>
    <t>Earth Justice Annual Report 2038</t>
  </si>
  <si>
    <t xml:space="preserve">In January 2003, as a result of Earthjustice litigation, EPA reclassified the Washington region as severe for air quality—a step that will trigger stronger pollution controls for industries and motor vehicles and produce cleaner, healthier air for people in the region and downwind. According to some estimates, breathing difficulties during a typical smoggy summer in metropolitan Washington, DC, send more than 2,400 people to the emergency room and cause more than 130,000 asthma attacks. Nevertheless, EPA has repeatedly—and illegally—extended the deadline for Washington-area governments to address this problem. </t>
  </si>
  <si>
    <t>Cleaner Waters around Washington</t>
  </si>
  <si>
    <t>Earth Justice Annual Report 2039</t>
  </si>
  <si>
    <t>During heavy rainstorms, Washington, DC’s, antiquated sewer system, which carries sewage and polluted storm water from streets, industrial yards, and businesses cannot handle the combined flow and overflows directly into the District’s rivers. More than three billion gallons of overflows occur in an average year, and the resulting bacteria counts in the Anacostia and Potomac rivers and Rock Creek are often thousands of times greater than safe levels. Earthjustice filed suit in federal court and won, requiring the District of Columbia Water and Sewer Authority (WASA) to cut sewer overflows by approximately 40 percent over the next five years. The court decree also provides for WASA to fund $2 million in greening projects along the Anacostia River, designed to cleanse polluted storm water runoff. These actions begin immediately while settlement talks continue over a long-term plan to address the remaining overflows.</t>
  </si>
  <si>
    <t>Earth Justice Annual Report 2040</t>
  </si>
  <si>
    <t>Power plants built just south of the U.S.-Mexico border would produce significant air and water pollution, threatening the environment and public health. Earthjustice litigation forced the U.S. to conduct a complete environmental evaluation of the plants. The International Program works to establish and apply the human right to a healthy environment, to give environmental protection a voice in free trade agreements, and to develop strong environmental protection mechanisms around the world.</t>
  </si>
  <si>
    <t>Protecting Border Communities</t>
  </si>
  <si>
    <t>Earth Justice Annual Report 2041</t>
  </si>
  <si>
    <t xml:space="preserve">One problem with current international trade rules is that they enable polluters to avoid environmental regulations by moving their operations to countries with weaker standards. Two U.S. companies are taking advantage of this opportunity by building power plants just three miles south of the U.S.-Mexico border to provide power to the United States. These plants will produce air and water pollution that will have serious public health and environmental impacts in California’s Imperial Valley and Mexicali, Mexico. The U.S. Department of Energy approved permits for transmission lines from the plants to cross into the U.S. without considering the impacts of the plants themselves. Earthjustice filed suit and in July 2003, a federal district court ruled that DOE’s environmental assessment was inadequate as it ignored the health and environmental threats caused by carbon dioxide and other emissions from the plants. And in November, DOE announced it would carry out a full environmental evaluation as demanded by the Earthjustice suit. </t>
  </si>
  <si>
    <t>A Voice in Trade Rules</t>
  </si>
  <si>
    <t>Earth Justice Annual Report 2042</t>
  </si>
  <si>
    <t>The United States is negotiating with other governments to establish new anti-environment trade rules for the Americas. The U.S. Trade representative provided written proposals and preliminary drafts of proposed new trade agreements to foreign governments, but despite the serious impacts of the rules here and abroad, the administration refused to make the documents available to the public. Earthjustice filed suit to force the administration to disclose active negotiation proposals, including those related to negotiations for a U.S.-Chile Free Trade Agreement. In December 2002, the court ordered the release of all documents produced by or shared with Chile during the negotiations. This decision is extremely valuable in establishing a precedent for ongoing and future trade negotiations.</t>
  </si>
  <si>
    <t>Ghost Fleet</t>
  </si>
  <si>
    <t>Earth Justice Annual Report 2043</t>
  </si>
  <si>
    <t>There were 13 deteriorating ships, known as the “Ghost Fleet,” moored in Virginia and laden with 698 tons of PCBs, 1,402 tons of asbestos, and 3,300 tons of old fuel oils. The U.S. Maritime Administration (MARAD) planned to tow these ships across the Atlantic to England for scrapping, despite the fact that it’s illegal to export PCBs without a special EPA exemption that MARAD never sought; that the U.S. has the technology to safely recycle the fleet domestically; that jobs are needed in the U.S.; and that such a trip poses severe ecological risks. Earthjustice filed suit to halt the first shipment in September 2003, and a federal district court blocked nine of the 13 dilapidated ships from being towed to England. Subsequently, the United Kingdom’s Environment Agency declared the authorizations to dismantle the ships to be invalid, and it is possible that the four ships that MARAD sent will be forced to return to the United States. Earthjustice and other environmental groups have outlined the conditions for a safe return. These ships are just the first of more than 250 decaying, poison-laden U.S. ships awaiting disposal in ports around the country.'</t>
  </si>
  <si>
    <t>Environmental Law Clinic at Stanford</t>
  </si>
  <si>
    <t>Earth Justice Annual Report 2044</t>
  </si>
  <si>
    <t>Longline fishing entangled thousands of endangered turtles every year until Earthjustice litigation by the Stanford law clinic resulted in a new proposed rule that will significantly reduce this fishery. The students at the Earthjustice Environmental Law Clinic at Stanford work under the supervision of practicing environmental attorneys, providing legal and technical assistance to nonprofit organizations on a variety of environmental issues—primarily natural resource conservation, toxics, and pollution issues.</t>
  </si>
  <si>
    <t>Challenging the Bycatch of Sea Turtles</t>
  </si>
  <si>
    <t>Earth Justice Annual Report 2045</t>
  </si>
  <si>
    <t xml:space="preserve">After litigation shut down the Hawai`i-based longline fishery for swordfish in 1999, the California- based longline fishery grew rapidly—approximately three dozen longline vessels relocated to southern California, where federal regulators ignored the violations of the Endangered Species Act. This fleet, fishing predominantly for swordfish, uses monofilament lines up to 30 miles long and carries thousands of hooks. Each year, these lines entangle numerous marine mammals, hundreds of seabirds, thousands of sharks, and endangered leatherback, loggerhead, olive ridley, and green sea turtles. Earthjustice’s suit against the National Marine Fisheries Service resulted in a Ninth Circuit Court of Appeals ruling in our favor finding that the federal agency had violated the Endangered Species Act by failing to analyze the impacts on endangered sea turtles and seabirds. As a direct result of this ruling, the service has now proposed a new rule that will reduce and regulate this fishery. </t>
  </si>
  <si>
    <t>Northern Goshawk Habitat Victory</t>
  </si>
  <si>
    <t>Earth Justice Annual Report 2046</t>
  </si>
  <si>
    <t xml:space="preserve">The northern goshawk is a large bird of prey that lives in mature and old-growth forests in all western states. Extensive logging of these forests on federal, state, and private lands has caused goshawk numbers to plummet. In 1992, the Forest Service announced that it would prepare an environmental impact statement to establish guidelines for managing northern goshawk habitat in Arizona and New Mexico. The final EIS stated that goshawks are habitat generalists not requiring old-growth forests specifically for their survival. State wildlife agencies, other scientific experts, and a number of scientific studies strongly disputed this claim, but the Forest Service never disclosed this dispute to the public. In June 2003, Earthjustice challenged the case in the Ninth Circuit Court of Appeals and won. As a result of the victory, the EIS was remanded to the agency for full consideration of goshawk science. </t>
  </si>
  <si>
    <t>Protecting for the Santa Ana Sucker</t>
  </si>
  <si>
    <t>Earth Justice Annual Report 2047</t>
  </si>
  <si>
    <t>In March 2003, in response to a lawsuit filed by the Stanford law clinic, a federal judge ordered the U.S. Fish and Wildlife Service to designate critical habitat for the Santa Ana sucker. The court also issued a sweeping injunction—the first in the nation—that prohibits the service from approving any projects that may affect the Santa Ana sucker until critical habitat is designated. The Santa Ana sucker is a small fish that was once common throughout the Los Angeles basin. However, due to development and water diversions, its numbers have dwindled significantly and it now survives in only three isolated populations and is one of the few remaining freshwater species in southern California. The sucker requires clean water to survive and is consequently considered a prime indicator of the water quality of southern California rivers and streams.</t>
  </si>
  <si>
    <t>Earth Justice Annual Report 2048</t>
  </si>
  <si>
    <t>The Environmental Protection Agency planned to eliminate Clean Water Act protections for as much as 60 percent of streams and 20 million acres of wetlands when a public outcry and then Congress forced EPA to abandon the idea. Earthjustice’s policy experts in Washington, DC, work to halt legislative backlash and protect environmental laws such as the Clean Air Act, the Clean Water Act, and the Endangered Species Act.</t>
  </si>
  <si>
    <t>Judicial Nominations</t>
  </si>
  <si>
    <t>Earth Justice Annual Report 2049</t>
  </si>
  <si>
    <t xml:space="preserve">Earthjustice’s Judging the Environment project has helped prevent the confirmation of extreme anti-environmental nominees to lifetime federal judgeships. Earthjustice has been a central player within the progressive community in convincing the Senate to block the confirmations of U.S. Courts of Appeals nominees Miguel Estrada, William Pryor, Priscilla Owen, Charles Pickering, Sr., Carolyn Kuhl, and Janice Rogers Brown. With the Senate refusing to confirm these lifetime judgeships, Miguel Estrada withdrew from consideration and President Bush bypassed the Senate by giving Pickering and Pryor recess appointments to temporary seats on the courts of appeals. </t>
  </si>
  <si>
    <t>Protecting Our Water, Air, Species, and Public Lands - Energy Bill</t>
  </si>
  <si>
    <t>Earth Justice Annual Report 2050</t>
  </si>
  <si>
    <t>In partnership with many of our clients, Earthjustice achieved a major victory in persuading the Senate to block the Bush administration’s energy bill, even after provisions to drill the Arctic National Wildlife Refuge were dropped. This energy bill is perhaps the most environmentally destructive bill to move through the Congress in decades. It provides tens of billions of dollars in new tax breaks and subsidies to industry; it frees oil and gas construction activities from having to comply with key provisions of the Clean Water Act; it significantly weakens anti-smog requirements of the Clean Air Act for some of the most polluted cities in the nation (thereby threatening the health of children, senior citizens, and people with respiratory disease); and it threatens some of our most sensitive public lands by trying to place oil and gas development above all other uses. It also waives the Safe Drinking Water Act for underground injection of toxic chemicals by oil and gas companies and seeks to protect corporations that manufacture the highly toxic gasoline additive MTBE from liability for damage done to municipal groundwater supplies. Senate leadership plans another vote in 2004 and Earthjustice policy experts will be there to support clean air, clean water, and public lands.</t>
  </si>
  <si>
    <t>Victory for Clean Water</t>
  </si>
  <si>
    <t>Earth Justice Annual Report 2051</t>
  </si>
  <si>
    <t>Earthjustice was a lead group in organizing opposition to the Bush administration’s attempt to dramatically limit the scope of the Clean Water Act. In November 2003, 218 members of the House of Representatives sent a bipartisan letter to President Bush opposing his efforts to stop regulating the pollution and destruction of waters such as non-navigable streams, creeks, ponds, small tributaries, and wetlands. The House members joined 26 Senators who sent a similar letter to the President earlier. In December, in response to this and overwhelming support from the public for clean water, EPA announced that it will not move forward with the proposed rulemaking to weaken the Clean Water Act.</t>
  </si>
  <si>
    <t>Department of Defense Exemptions</t>
  </si>
  <si>
    <t>Earth Justice Annual Report 2052</t>
  </si>
  <si>
    <t xml:space="preserve">Earthjustice helped defeat the administration’s effort in the 2002 Defense Authorization bill to exempt the Department of Defense from the critical habitat provisions of the Endangered Species Act and from the Marine Mammal Protection Act. This year we won a Senate floor vote on these issues during the consideration of the 2003 bill. Unfortunately, however, these provisions were added back into the bill in the conference between the House and Senate. </t>
  </si>
  <si>
    <t>Healthy Forest Initiative</t>
  </si>
  <si>
    <t>Earth Justice Annual Report 2053</t>
  </si>
  <si>
    <t>In 2002, in coalition with other organizations, Earthjustice helped prevent the implementation of the so-called Healthy Forest Initiative. Unfortunately, the bill was passed in November 2003. This bill weakens public participation and environmental review for projects that could lead to logging large, fire-resistant trees in the backcountry rather than requiring federal agencies to focus their hazardous fuel reduction efforts near communities.</t>
  </si>
  <si>
    <t>Earth Justice Annual Report 2054</t>
  </si>
  <si>
    <t>Earthjustice has a nine-person communications team that works to support the litigation and policy programs and to raise awareness of the role litigation plays in environmental protection. Here are some of the highlights from the past year.</t>
  </si>
  <si>
    <t>Getting Out the News</t>
  </si>
  <si>
    <t>Earth Justice Annual Report 2055</t>
  </si>
  <si>
    <t xml:space="preserve">Gaining media coverage is part of an effective litigation strategy. Increasing public support for environmental protection can help influence agency behavior and avoid legislative backlash. When the administration or Congress initiates rollbacks, the communications team works with Earthjustice’s Policy and Legislation department to draw attention to these activities. In 2003, Earthjustice worked with reporters and editorial writers to help draw public attention to environmental issues in newspapers and magazines across the country. Broadcast coverage featured Earthjustice spokespersons on such outlets as National Public Radio, CBS, and The Newshour. Earthjustice also supplied video footage to television stations that was used by NBC, CNN, Earthlink, and others. Top media stories included national and regional air quality standards; the Bush administration’s practice of quietly settling industry lawsuits; the stripping of potential wilderness protection for millions of acres of pristine public lands across the West and in Alaska; the “Healthy Forests” initiative; judicial nominations; defense of the Roadless Rule in court; proposed revisions to the Clean Water Act; halting the transport of ships laden with PCBs bound for Great Britain; endangered species protections for orcas, spotted owls, Klamath Basin salmon, and other species; critical habitat designations in Hawai`i and elsewhere; and the protection of numerous national monuments. </t>
  </si>
  <si>
    <t>Earth Justice Annual Report 2056</t>
  </si>
  <si>
    <t>Two thousand and three marked the thirtieth anniversary of the Endangered Species Act. The communications department produced a Citizens’ Guide to the Endangered Species Act that explains the parts of the ESA useful to citizens interested in working to protect wildlife. In addition, Earthjustice produced a video on the role of science in enforcing the ESA to be used with congressional staff and in media outreach and cosponsored a press conference in Washington, DC, to raise awareness of the importance of America’s strongest environmental law.</t>
  </si>
  <si>
    <t>Trade and the Environment</t>
  </si>
  <si>
    <t>Earth Justice Annual Report 2057</t>
  </si>
  <si>
    <t>Earthjustice’s senior editor Tom Turner traveled to Mexico to report on the World Trade Organization’s meeting from an environmental perspective. His daily dispatches were published in Grist Magazine as well as on EnvironmentalNewsNetwork.com, Faultline.org, FoodFirst.org, and Earthjustice.org, and helped explain the reasons behind the ongoing protests around WTO meetings.</t>
  </si>
  <si>
    <t>Save Summer</t>
  </si>
  <si>
    <t>Earth Justice Annual Report 2058</t>
  </si>
  <si>
    <t xml:space="preserve">Working with Earthjustice’s policy and legislative team, the communications staff was successful in drawing attention to an obscure rule change to the Clean Water Act through a multimedia campaign. The rule change would have removed protection for seasonal waterways and intermittent streams—in many cases the public’s favorite swimming and fishing spots— so Earthjustice’s campaign focused on “saving summer” from the proposed rule change. Through a web site and email outreach, Earthjustice generated more than 10,000 public comments. The Bush administration decided not to proceed with the rule change in December 2003. </t>
  </si>
  <si>
    <t>Where We Live</t>
  </si>
  <si>
    <t>Earth Justice Annual Report 2059</t>
  </si>
  <si>
    <t>Approximately one-third of Earthjustice’s cases focus on protecting public health by enforcing the Clean Air Act and the Clean Water Act. In 2003, Earthjustice launched the Where We Live campaign to raise awareness of this work and to make the point that protecting the environment protects people, too. As part of the campaign, Earthjustice released its second benefit CD, this time featuring Bob Dylan, Bonnie Raitt, Norah Jones, Ry Cooder, Willie Nelson, and many other top artists. The project has generated coverage in media outlets across the country, and in particular on popular music stations where environmental stories are not commonly discussed.</t>
  </si>
  <si>
    <t>Financial Report - Management's Analysis</t>
  </si>
  <si>
    <t>Earth Justice Annual Report 2060</t>
  </si>
  <si>
    <t>In the face of difficult economic and political times, supporters of Earthjustice contributed generously in fiscal 2002-2003. As a result, Earthjustice was able to expand its program operations and even rebuild some of its financial reserves. The financial statements in this annual report reflect Earthjustice and its supporting organization, Campaign for America’s Wilderness. (Until June 30, 2002, the Campaign for America’s Wilderness was a program department of Earthjustice and was referred to as the Pew Wilderness Center.) Revenue and Gains in 2002-2003 totaled $30.2 million, a $10.5 million increase from the year before. A large portion of this increase ($6.7 million) was due to special circumstances in the funding schedule of the Campaign for America’s Wilderness, which in the prior fiscal year received no support grants. The balance of the increase is attributable to investment gains and to significant growth in contributions. After suffering investment losses in the two years prior, Earthjustice recorded investment gains of $0.6 million in fiscal 2002-2003. More significant was the strong support of individual donors and foundations for Earthjustice’s work. In a year marked by war and economic challenges, people still found a way to support Earthjustice, and they did so in record numbers. Even excluding the special funding for the Campaign for America’s Wilderness, contribution revenue increased by $2.0 million (13%). The growing financial support for Earthjustice during these difficult times reflects widespread understanding of the importance and effectiveness of Earthjustice and its work in the courts defending the environment. Earthjustice responded by putting the increased contributions directly to work. Program service expenses reached a record $20.6 million in fiscal 2002-2003, an increase of $3.4 million (20%) over the year prior. The greatest growth came in our core litigation work, in a new campaign to monitor judicial nominations, and in the continuing efforts to save wilderness areas. Although fiscal 2002-2003 saw tremendous growth in program services, I am glad to report that effective cost controls led to slightly decreased management and general expenses. Program expenses constitute a full 75% of total expenses. page 41 Earthjustice’s balance sheet also improved in fiscal 2002-2003. In the two years prior, as the challenges of the Bush administration loomed, Earthjustice chose to maintain and, in some cases, grow its program expenditures in spite of static revenues. During this period, revenue shortfalls and necessary program expansion consumed approximately $4.9 million of our reserves. In fiscal 2002-2003, Earthjustice recorded a $2.7 million growth in net assets (a surplus), which contributed to a rebuilding of those reserves. Total Assets on July 31, 2003, were $31.9 million, an increase of $3.3 million over last year. The $2.7 million increase in contributions receivable is reflective of a scheduled but unpaid grant in support of the Campaign for America’s Wilderness. The combined $2.0 million increase in cash, short-term investments, and long-term investments that increased our reserves will make possible swift response to future challenges. Bruce M. Neighbor, Vice President Finance &amp; Administration</t>
  </si>
  <si>
    <t>Contributors</t>
  </si>
  <si>
    <t>Earth Justice Annual Report 2061</t>
  </si>
  <si>
    <t>Thanks to the commitment and generosity of our supporters, Earthjustice protects natural treasures and the health of communities by strengthening and enforcing environmental laws year after year. As a service to donors, Earthjustice is changing the listing period to reflect contributions received on a calendar year basis. For this Annual Report only, donors listed below have provided support in the 17-month period, August 1, 2002, through December 31, 2003. “The trip to Costa Rica provided a wonderful opportunity to witness some environmental success stories. As we met with groups and individuals Earthjustice has partnered with I kept thinking how much the organization’s work is about human rights as well as protecting the environment. I was also impressed with the depth of knowledge and commitment of the Earthjustice staff members accompanying us.” - Cecelia Goodnight and Trustee David Cox (pictured to left)</t>
  </si>
  <si>
    <t>In Memory</t>
  </si>
  <si>
    <t>PAUL BOWER, 1933-2003 Earthjustice trustee Paul Bower died December 31, 2003. Paul retired from the practice of law in 1995 after a distinguished career in Los Angeles with the firm of Gibson, Dunn &amp; Crutcher. Paul joined the Earthjustice board in 1982 and was a staunch friend and supporter for the next two decades. He had taken early retirement so he and his wife, Elreen, could spend more time in their beloved out of doors. Soon after his retirement, Paul suffered a major stroke that left him wheelchair-bound but did nothing to stifle his wit, charm and good-natured curiosity. Nor did it affect his commitment to Earthjustice. He continued to be an active participant at board meetings and on the board’s finance committee. In addition to his interest in environmental law, Paul was dedicated to providing legal services for the poor, serving as president of the Legal Aid Foundation of Los Angeles and chair of the Legal Services Commission of the State Bar of California. “Paul was so bright, so energetic, so full of life,” remembers fellow trustee Liz Sutherland, “and so committed to this organization. We will miss his truly indomitable spirit.” Paul will be fondly remembered by the entire Earthjustice family.</t>
  </si>
  <si>
    <t>Giving Opportunities - The William O. Douglas Society</t>
  </si>
  <si>
    <t>William O. Douglas served on the U.S. Supreme Court from 1939 to 1975 and was perhaps the single most distinguished champion of the environment in American legal history. Membership in the William O. Douglas Society is offered to donors who make an annual contribution of $500 or more, and entitles them to a wide range of benefits. For information about the William O. Douglas Society, contact Lynn Bolton at 510-550-6700 or via email at lbolton@earthjustice.org.</t>
  </si>
  <si>
    <t>The Leadership Council</t>
  </si>
  <si>
    <t xml:space="preserve">The Leadership Council of The William O. Douglas Society begins with gifts of $5,000 and offers invitations to telephone briefings with program staff, special events, and an Earthjustice liaison to assist donors and provide program information. For information about the Leadership Council, please contact Amy Norquist, Director of Major Gifts, at 510-550-6700 or anorquist@earthjustice.org </t>
  </si>
  <si>
    <t>The Evergreen Council is a special group of supporters who are helping to provide for the future of Earthjustice through planned gifts. These special arrangements allow supporters to fulfill their personal philanthropic and tax planning goals. Estate Planning: Members of the Council have included Earthjustice as a beneficiary of their wills, living trusts, retirement plans or life insurance policies. Life Income Gifts: Life income gifts, such as charitable gift annuities, pooled income fund gifts, or charitable remainder trusts provide members of the Council with many tax benefits, including income for life, reduced capital gain taxes, and immediate income tax deductions. For information about the Evergreen Council, contact Alison Levine or Tracy Donahoe at 510-550-6700 or via email at legacy@earthjustice.org.</t>
  </si>
  <si>
    <t>Appreciated Securities</t>
  </si>
  <si>
    <t>Giving stocks and bonds to Earthjustice can make a measurable difference in the preservation of natural resources, and simultaneously reduce your tax bills. By donating appreciated stocks, bonds, and mutual fund shares that have been owned for more than one year, Earthjustice supporters can completely avoid capital gains tax. They also receive an income tax deduction for the fair market value of their gift. For information about stock gifts, contact Jory Cunningham at 510-550-6700 or via email jcunningham@earthjustice.org.</t>
  </si>
  <si>
    <t>Many of our supporters cherish a loved one’s memory or honor someone special by making a memorial or tribute gift in his or her name to Earthjustice. When a donation is received, Earthjustice sends a special handwritten greeting card to the individual being honored, or to the person receiving notification of the memorial gift.</t>
  </si>
  <si>
    <t>The members of our monthly giving program play a vital role in ensuring that Earthjustice has the resources necessary for all ongoing programs. By giving regular contributions, Team Legal members enable Earthjustice to move quickly when a threat to the environment arises. Members are welcome to make monthly gifts by check, debit or credit card, or electronic funds transfer. For information on Memorial and Tribute Gifts and Team Legal, please contact Isaac Bowers at 510-550-6700 or via email at ibowers@earthjustice.org.</t>
  </si>
  <si>
    <t>Earthjustice donors can make their hard-earned dollars go twice as far through matching gifts. Most employers will match charitable contributions, and some will do more, even if the employee is now retired. Donors should send a contribution accompanied by their company’s matching gift forms to Earthjustice, and our staff will do the rest of the work.</t>
  </si>
  <si>
    <t>Earthjustice is a founding member of Earth Share, a federation of the nation’s leading environmental and conservation organizations. Earth Share raises funds on behalf of its members through workplace payroll deduction campaigns. For information on matching gifts or supporting Earthjustice through the Earth Share Charitable Giving Campaign, please contact David Gorton at 510-550-6700 or via email at dgorton@earthjustice.org</t>
  </si>
  <si>
    <t>Dr. Larry Felkner</t>
  </si>
  <si>
    <t>Dr. Larry Felkner made a generous memorial gift to Earthjustice to honor his cousin Dr. William Serat, a biochemist at St. Mary’s College in California. The publication of Rachel Carson’s Silent Spring was the impetus for Dr. Serat’s most important research on pesticides containing DDT. He was part of a team of investigators whose fieldwork revealed the harmful effects of DDT in the environment, and the analysis and reporting of the research eventually led to the banning of DDT, first in California and then throughout the nation. Dr. Felkner chose Earthjustice as the recipient of this memorial gift, because “my cousin’s legacy of helping to outlaw DDT is consistent with the goals of Earthjustice. With man’s unrelenting attack on the environment, Earthjustice is the only way for the earth to get its day in court.”</t>
  </si>
  <si>
    <t>Earthjustice is a nonprofit public interest law firm dedicated to protecting the magnificent places, natural resources, and wildlife of this earth and to defending the right of all people to a healthy environment. We bring about far-reaching change by enforcing and strengthening environmental laws on behalf of hundreds of organizations and communities.</t>
  </si>
  <si>
    <t>EarthJustice 2004 annual report</t>
  </si>
  <si>
    <t>DURING THE BUSH ADMINISTRATION ’S FIRST TERM its preferred device for rolling back environmental safeguards was the sweetheart suit. The administration would encourage industries to challenge environmental restrictions in court and either weakly defend the suits or enter into secret settlements that gave industries what they wanted—the right to cut, drill, mine, or pollute without regard for the environmental consequences. Sweetheart suits were brought to try to overturn important parts of the Clean Air Act and the Clean Water Act, but the great majority of them challenged measures intended to protect pristine public lands and dwindling wildlife. Thanks in part to Earthjustice, the sweetheart suit never lived up to its terrible promise. Working with dozens of national and regional groups, our lawyers intervened in suit after suit to defend the programs the Bush administration wouldn’t, and we brought suits of our own to make public what was happening behind closed doors. We were successful in keeping national monument boundaries in place and containing most off-road vehicle abuse. We held at bay the many challenges mounted by the timber industry and others to the Roadless Areas Conservation Rule, which protects 58.5 million acres of otherwise unprotected national forest lands. We prevented deadline extensions for cleaning the air in some of our smoggiest cities and fought off bills to exempt the military from clean air laws. With other conservation groups, we successfully challenged the administration’s efforts to reduce the types of waters protected under the Clean Water Act—and continue to challenge attacks to the law. We know that this administration will now change tactics—and so will we. No longer facing re-election and with larger majorities in both houses of Congress, the administration will try to change regulations outright rather than through lawsuit settlements. It will also act quickly to sell, lease, or otherwise dispose of public property for the benefit of the oil and gas, mining and timber industries, without environmental constraints. Only court orders can contain the damage. We will have to bring more suits than ever, of course, but we must also focus our efforts where they will do the most good. We will give high priority to challenging the administration’s attempts to water down environmental laws with weak interpretations, to saving those pristine places and creatures in danger of being lost forever, and to preserving the public’s right to information and to take corporations and the government to court. The next four years will be even tougher than the last. But we cannot allow one administration to undo the progress that has been made under many previous administrations, Democrat and Republican alike. With great lawyers, a savvy legislative and media staff, and your continued support, we can still preserve, protect, and begin to heal the planet that is our home.</t>
  </si>
  <si>
    <t>2004 program highlights</t>
  </si>
  <si>
    <t>2004 PROGRAM HIGHLIGHTS AIR AIR STANDARDS FOR TRASH INCINERATORS TO BE TIGHTENED Earthjustice reduced the signiﬁcant quantity of toxins that can be emitted into the nation’s air by forcing the Environmental Protection Agency to rewrite its air toxics standards for certain garbage incinerators. In response to an Earthjustice lawsuit and court ruling, the EPA will have to rewrite inadequate toxic air pollution standards for small municipal waste combustors. The ruling will impact about 90 garbage incinerators with the capacity to burn between 35 and 250 tons of refuse each day. These facilities emit signiﬁcant levels of dangerous air toxins, such as mercury, lead, dioxins, and PCBs (polychlorinated biphenyls). FORESTS TONGASS ROAD BUILDING AND LOGGING BLOCKED A pristine area in Alaska’s Tongass National Forest was spared from logging when the court ordered an injunction on all road building and logging in response to an Earthjustice lawsuit. The lawsuit challenges the entire Tongass Land Management Plan, which allows logging on millions of acres of wild lands based on a mistake which doubled the Forest Service’s own estimate of timber market demand. The plan threatens wildlife, subsistence uses of the forest by local residents, and businesses dependent on a healthy forest. The Forest Service’s own analysis has shown that there is enough timber on the existing road system to log well above current logging levels in perpetuity, without having to build new, expensive roads into the wild river valleys. Earthjustice defended human health by forcing the US Department of Agriculture to disclose the locations of crops genetically engineered through biopharming to Earthjustice and its clients. Biopharming involves genetic modiﬁcation of food crops, such as corn and soybeans, to produce industrial chemicals and drugs. Crops are produced that have not been approved for release into the food supply or the environment, yet they are grown outdoors in open ﬁelds, potentially exposing people and ecosystems to contamination. The USDA and the biotech industry have resisted conducting reviews of the environmental and public health impacts of these ﬁeld tests and have refused to disclose the locations of the test plots. The court order forces the USDA to make the location information available. PUBLIC LANDS COALBED METHANE LEASES RULED ILLEGAL Earthjustice protected areas in the Powder River Basin from oil and gas drilling and set a precedent that could defend many other regions in the inter-mountain West. Earthjustice established that the Bureau of Land Management illegally sold three coalbed methane leases in the Powder River Basin of northeast Wyoming because they were issued under an outdated plan without environmental analysis. Coalbed methane extraction requires pumping water from coal-seam aquifers to the surface. This can leave ranchers and others without water, and the salty, mineral-rich water can kill crops, plants, and ﬁsh once pumped to the surface. While this decision only affects a few leases, it has sweeping implications for future BLM oil and gas leases. The agency will be required to complete up-front analyses of the environmental impacts on the region’s people and wildlife.  WATER CLEANER WATER NATIONWIDE Earthjustice safeguarded US waters when its friend-of-the-court briefs helped produce the Supreme Court ruling that pollutants cannot be pumped into the nation’s waters without a Clean Water Act discharge permit. The decision applies equally to instances where the pump originates the pollutants or carries pollutants that originate elsewhere. The ruling came in a case brought against the South Florida Water Management District for pumping pollutants from a stormwater canal into the imperiled Florida Everglades. This is a victory not just for the Everglades, but for all the nation’s waters. If the court had failed to support the Clean Water Act, healthy drinking water and restoration projects everywhere, especially in the Everglades, would have been threatened. WILDLIFE PUGET SOUND ORCAS WILL BE PROTECTED Under pressure from Earthjustice and its clients, the National Marine Fisheries Services, also known as NOAA Fisheries, proposed to protect Puget Sound’s Southern Resident orcas, or killer whales, under the federal Endangered Species Act. Over the past six years, this population of orcas has declined nearly 20 percent, leaving just 85 left. The cause of the decline appears to be the combined effects of toxins, a drop in the numbers of preferred salmon prey, and vessel trafﬁc. The new protections will result in many safeguards for the orcas, including habitat protection and assurances that all federal projects will be designed to protect the whales before the projects can proceed. NMFS will take public comment and put ﬁnal protections in place within one year. INTERNATIONAL BLOCKING ILLEGAL TOXIC EXPORTS Earthjustice stopped illegal exports and retained domestic jobs. The US has about 125 decaying ex-military ships floating in its ports and harbors, and this number is growing. They contain thousands of tons of toxic materials, including PCBs, asbestos, mercury, and used fuel oils. Rather than disposing of the retired vessels safely and responsibly in the US, the administration has attempted to export many of them, beginning with a plan to send 13 from Virginia to England. However, exporting hazardous waste in this manner violates US and international laws, and Earthjustice obtained a court order blocking nine of the vessels from being exported. Most of these nine have since been sent to domestic scrappers and no further exports have occurred. POLICY + LEGISLATION SENATE BLOCKS ANTI-ENVIRONMENTAL JUDICIAL NOMINEE The US Senate blocked the conﬁrmation of President Bush’s most anti-environmental judicial nominee to date, attorney William G. Myers III. Myers had been nominated to a lifetime seat on the US Court of Appeals for the Ninth Circuit. As an activist lawyer and lobbyist for the mining and beef industries, and later as the top lawyer at the Interior Department, Myers launched sweeping attacks against fundamental environmental protections such as the Clean Water Act and Endangered Species Act, among others. Myers was opposed by Earthjustice, other environmental organizations, and Native American groups. As a Ninth Circuit judge, Myers would have had the power to turn pro-industry ideology into legal precedents governing nine Western states that contain nearly three-quarters of our public lands.</t>
  </si>
  <si>
    <t>2004 REGIONAL OFFICE VICTORIES</t>
  </si>
  <si>
    <t xml:space="preserve"> ➢ Blocked drilling and any related surface activity in the northwest portion of the western Arctic, protecting globally significant migratory bird populations, important caribou herds, marine mammals, and threatened Steller’s and spectacled elders. ➢ Enforced EPA oversight of federal air pollution standards at the Red Dog Mine, a zinc mine in northwest Alaska.This decision not only protects air and wildlife in Alaska, but affirms the EPA’s authority over all state environmental protections. ➢ Protected salmon and clean water by obtaining a ban on spraying toxic pesticides along endangered salmon streams and requiring salmon hazard warnings on toxic pesticides sold in urban home and garden stores. ➢ Helped migrating juvenile salmon get to sea by winning a court order blocking plans to stop releasing water during the summer months from Columbia River reservoirs. ➢ Retained more than two dozen endangered species listings in the face of attacks from big industry, which argued that wild salmon and their habitat no longer need protection because hatchery fish are being produced to replace them. ➢ Prevented the construction by a private landowner of a nine-mile road through Montana’s pristine and primitive Absaroka-Beartooth Wilderness area.The ruling found existing trail and helicopter access to be adequate. ➢ Protected nearly 158,000 acres of scenic national forest lands south of Yellowstone National Park by helping to persuade the US Forest Service to withdraw plans for oil and gas leasing. ➢ Publicly exposed the administration’s efforts to ignore scientific fact in deciding whether the California delta smelt should still be protected. ➢ Placed 12,700 undeveloped acres into a wildlife conservation easement and permanently protected habitat for the endangered California red-legged frog and San Joaquin kit fox on the Diablo range of Central California. large scale agriculture and development interests. The flows also feed native stream life, support the productivity of the Kane`ohe Bay estuary, and preserve traditional family farming. Upheld native Hawaiians’ rights to water and to practice traditional and customary gathering when the court rejected the Moloka`i Ranch well permit; the well would have diverted water to fuel massive development on rural Moloka`i. ➢ Defended 4.1 million acres of habitat for the desert tortoise and other endangered species in the California Desert Conservation Area from extensive cattle grazing and off-road vehicle use. ➢ Won a court ruling requiring logging companies to get permits for pollution emitted from ditches, culverts, channels, and gullies. Fully 85%of northern California rivers and streams are severely polluted by logging.This ruling gives the go-ahead to proceed with a case against the Pacific Lumber Company. ➢ Helped defeat the Energy Bill that would have allowed, among other examples, delays in implementing clean air standards, exemptions for oil and gas companies from parts of the Clean Water Act, and expedited drilling on public lands. ➢ Supported the House of Representatives in passing the amendment that prohibits taxpayer money from being used to build new logging roads for private timber companies in the Tongass National Forest in the next ﬁscal year. ➢ Protected Utah’s red-rock wilderness from three counties’ attempts to turn dirt tracks across the Grand Staircase-Escalante National Monument and wildlands near Canyonlands National Park into bulldozed roadways. ➢ Defended much of the Robledo Mountains Wilderness Study Area from off-road vehicle use to protect the area’s bald eagles, prehistoric archaeological sites, and unique flora. ➢ Forced the EPA to review the standards for snowmobile emissions, whose engines spew 25-30 percent of their fuel unburned into the air, leaving many parks and wildlands choking in dangerous smoke. ➢ Achieved a settlement that cut the sewage overflows into DC’s rivers by 97% in the Anacostia, 93% in the Potomac River, and 90% in Rock Creek in an average year. ➢ Protected endangered sea turtle nesting areas in Florida by incorporating habitat conservation in the construction of emergency sea walls, which could become a statewide model. ➢ Obtained critical habitat to help in the recovery of the endangered St.Andrew beach mouse, which lives in the dunes along the Gulf of Mexico. ➢ Represented an international coalition of conservation groups in an innovative cultural preservation suit to protect the endangered Okinawa dugong (manatee’s relative) from a proposed military airbase and generated valuable media attention and public pressure against reef destruction in Okinawa. ➢ Successfully challenged inadequate environmental assessments of permits granted to two US-based energy companies planning to build electrical transmission lines from Baja, Mexico into California, which would degrade US air and water quality, and harm public health.</t>
  </si>
  <si>
    <t>COMMUNICATIONS</t>
  </si>
  <si>
    <t>IN AN EFFORT TO BUILD PUBLIC SUPPORT for conservation efforts and expose the Bush administration’s environmental record, Earthjustice generated more than 3,000 news stories on our cases and related issues in 2004. Here are some highlights: ➢ Contributed to numerous reports on the Bush administration’s misuse of science in managing the nation’s public lands and natural resources; ➢ Released leaked agency documents to the press that revealed environmental abuses, such as the Environmental Protection Agency’s plan to conduct an industry-funded study that would have directly exposed children to pesticides in the home and documents exposing strong arm tactics from political appointees to subvert the Endangered Species Act. ➢ Worked with a Los Angeles Times reporter on a major feature story concerning the Bush administration’s sellout of wilderness lands in the state of Utah; ➢ Partnered with local groups across the country to publicize the impact of air pollution in communities neighboring facilities that emit toxic chemicals; ➢ Gained widespread coverage on judicial nominees with records of ruling based on extreme political ideologies, rather than the rule of law such as William Myers; ➢ Helped Japanese conservation groups gain exposure on their efforts to defend the Okinawa dugong (similar to the manatee) from US military airbase construction. Earthjustice continued to expand its use of video footage to help convey important stories, such as energy development in the Arctic and protecting endangered species in the Grand Canyon. In addition, Earthjustice produced a video featuring several renowned scientists speaking out in favor of the Endangered Species Act and the role of science in ESA enforcement. The video has been used widely in policy efforts and has been shared with a number of groups across the country that are working on to protect wildlife. LOOKING AHEAD 2005 promises to be an interesting year as we will be focusing on good opportunities to tell compelling conservation stories, on building relationships with new political allies, and on increasing the level of coordination around political and media efforts that accompany the litigation program. The communications department will also be researching the best way to frame our issues to gain the greatest possible political support.</t>
  </si>
  <si>
    <t>Safeguarding our Water</t>
  </si>
  <si>
    <t>“This is a clear victory not just for Lake Okeechobee, but for drinking water sources around the United States,” says Guest. “It sets the gold standard for how the Clean Water Act protects water sources from transfers of polluted water. Now, across the country, some water management districts will have to stop acting like ostriches and start developing practical solutions to protect water quality.” Becky Ayech, Environmental Confederation of Southwest Florida, Earthjustice client Becky Ayech is happy to dish the dirt on environmental issues in Florida. “I specialize in sludge, which someone called the ugly twin sister of recycling (or is it recycled?) water—the sister no one wants to talk about,” she says. Sewage sludge is the semi-liquid substance left after waste-treat- ment plants clean the solids from the water we flush down our toilets. The leftovers are treated, hauled away and spread on the land as fertilizer—more than 5 million dry tons of it each year, across the United States. Sludge is becoming a hot topic, Ayech says, with scientists and others questioning the Environmental Protection Agency’s assertion that it’s safe for land, wildlife, and humans. “A lot of communities are being inundated with sludge and are just now learning about the problems it causes,” Ayech says. And in Florida, those problems are compounded by two factors: “First, there are rules that govern how much sludge can be applied to the land and how close it can be to a body of water. But Florida is a swamp,” she explains. “You’re not supposed to apply sludge in a floodplain. Second,” Ayech points out, “not all the sludge in Florida comes from Florida. Other states send us their sludge.” Another dirty issue that impassions Ayech is agricultural runoff. When she surveys Florida’s Myakka River, which she considers one of the most beautiful places on earth, she sees trees dying as about 18 million gallons of runoff per day flood the swamp. “Natural life cycles are being disrupted. If the water level doesn’t lower naturally, certain species can’t breed.” On challenges like these, Ayech calls Earthjustice a beacon of hope for environmentalists. “Earthjustice gives us a seat at the table,” she says. “Otherwise the government wouldn’t take us seriously.” Continuing to raise awareness on dirty issues is Ayech’s gift to future generations. “I’d like the children I care about to be able to say to me, ‘You did a good job protecting this beautiful area.’ Then I can say, ‘OK, now you take over and keep it that way.’”</t>
  </si>
  <si>
    <t>International Work Defends Rights to a Healthy Environment</t>
  </si>
  <si>
    <t>“To achieve our goals in the international environmental arena, we look for partners who are strategic, know how to collaborate, and can move issues forward. By helping form an association of environmental law groups throughout Latin America, Earthjustice is helping emerging countries build a rule of law around environmental issues and develop a civil society that can help make sure those laws are honored and enforced.” Sandra Smithey, C.S. Mott Foundation. In our complex global society, environmental challenges do not stop at geographic or political borders—nor does the work of Earthjustice. Representing just a sample of Earthjustice’s interna- tional work, our cases in 2006 involved holding a Canadian smelter responsible for its pollution of Lake Roosevelt in Washington State; defending the rights of Peruvian children suffering from dangerous levels of lead in their blood from a smelter operated by a Missouri company; and a plan to protect indigenous people in Columbia from U.S.- pesticide spraying used to destroy coca and poppy crops. These efforts, plus work on international trade agreements, reflect Earthjustice’s strategy to help citizens everywhere defend their right to a healthy environment and strengthen international environmental standards and enforcement mechanisms.</t>
  </si>
  <si>
    <t xml:space="preserve">Financial Report </t>
  </si>
  <si>
    <t>Thanks to the continuing generosity of the many individuals and foundations that support our work, Earthjustice was able to direct a record $19.3 million to our litigation, policy advocacy, and other program services in the fiscal year ended July 31, 2006. The major- ity of this support came from gifts from individuals and major donors who contributed $10.8 million to further Earthjustice’s work. Grants from foundations provided another $4.3 million. This year we also benefited from an increasing number of donors who includ- ed Earthjustice in their estate plans and wills resulting in $2.5 million that will support current and future programmatic efforts. Other sources of revenue that support our work come from court awards, donated services, and investment earnings and accounted for a total of $5.6 million or 24% of our total 2006 fiscal year revenue of $23.3 million. We are pleased to report that the Better Business Bureau’s Wise Giving Alliance continues to recognize Earthjustice for meeting the highest standards for accountability and use of donor funds. Program expenditures accounted for 79% of total operating expenses, with 40% directed to pay salaries and benefits for our team of lawyers, advocates, and communication specialists. Management and administration costs accounted for 8% of total expenses and 13% went toward fundraising costs needed to generate current and future operating revenue. Total assets stood at $34.1 million as of July 31, 2006, including new investments from our growing charitable annuity program and $1.6 million in true endowment. These long-term assets provide support for future commitments and increase Earthjustice’s capabil- ity to respond quickly as challenges arise.</t>
  </si>
  <si>
    <t xml:space="preserve">Ways to Support Earthjustice's work </t>
  </si>
  <si>
    <t>There are many ways you can help Earthjustice enforce and strengthen environmental laws to protect the magnificent places, natural resources, and wildlife of this earth and to defend the right of all people to a healthy environment. Contributions from individuals and private foundations are the lifeblood of this work, providing 75% of our annual operating support. We do not receive support from client fees, corporate sponsorships, or government grants. We have established several easy ways you can make a tax-deductible gift to advance Earthjustice’s most important projects. GIFTS OF CASH BY MAIL OR PHONE You can make an outright gift by check or credit card, payable to Earthjustice. Send it to: Earthjustice 426 17th Street. 6th Floor Oakland, CA 94612-2820 Or call toll-free: 800-584-6460 DONATE ONLINE You can make a secure donation by credit card on our website at www.earthjustice.org. Click on How to Help and follow the link to Donate! SECURITIES By donating appreciated stocks, bonds, and mutual fund shares that have been owned for more than one year, you can avoid capital-gains tax on the assets donated to Earthjustice. The full market value of gifts of appreciated securities is tax-deductible. Instruct your broker or bank to transfer your stock gift to our Charles Schwab account # 3024-7509, DTC 0164, code 40. Please also contact us by email at giving@earthjustice.org, or by telephone at 1-800-584-6460, and let us know your name, the name of the company, and the number of shares you are donat- ing so that we may initiate the transfer and acknowledgement of your gift. TEAM LEGAL – MONTHLY GIVING PROGRAM By setting up a monthly gift via credit card, check, or electronic funds transfer, you join Team Legal and provide crucial ongoing support for Earthjustice’s work to safeguard our natural world and all who call it home. MEMORIAL AND TRIBUTE GIFTS You can pay tribute to someone special by making a gift to Earthjustice in their memory or honor. We’ll notify your honoree or their family of your generous gift with a special greeting card and a one-year complimentary subscription to In Brief, our quarterly newsletter. MATCHING GIFTS Many companies will match employees’ contributions, doubling your support to Earthjustice, even if you are now retired. Send your contribution to Earthjustice along with a matching gift form which you can obtain from your company’s personnel or employee relations office. PLANNED GIFTS AND BEQUESTS Life income gifts, such as a charitable gift annuity or a charitable trust, can provide you (or a loved one) with income for life, in addition to capital gains and income tax benefits. You can also give to Earthjustice after your lifetime, through a provision in your will or living trust. You may wish to consider including us as a beneficiary of your retirement plan or life insurance policy. Sample language for wills and trusts: I give and bequeath to Earthjustice, Tax ID #: 94-1730465, the sum of $____________ (or ______ % of the rest and remain- der of my estate, or _______% of my estate). If you would like more information about supporting our work, contact the Earthjustice Development Office at 426 17th Street, 6th Floor Oakland, CA 94612-2820 You can email us at giving@earthjustice.org, or telephone us at 510-550-6700 or 800-584-6460. All inquiries are handled confidentially.</t>
  </si>
  <si>
    <t>Letter from Ed Lewis</t>
  </si>
  <si>
    <t>Earthjustice 2008</t>
  </si>
  <si>
    <t>Congratulations, Earthjustice! 2008 was another outstanding year. Our cases and programs have yielded remarkable progress on the overarching challenge of global warming: a series of breakthrough successes blocked proposed coal-fired power plants from emitting huge amounts of greenhouse gases. We have again made great strides in defending our wild places and public lands, and racked up many victories for wildlife and imperiled species. And we have protected public health from the harmful effects of air and water pollution, and expanded our groundbreaking environmental health program to secure safe food and water and reduce toxic exposure. You can read about some of our landmark cases on the following pages, but I’d like to call out one that is particularly close to my heart; living in Bozeman, Montana, I am especially grateful for Earthjustice’s victory returning Endangered Species Act protection for wolves in the Northern Rockies and Greater Yellowstone country. Clearly, we could not have achieved such a breadth of critical victories without the enthusiastic and enduring support of thousands of donors and friends like you, dedicated to ensuring that the Earth receives the active, protective support of its finest lawyers. In my first year as Chairman, it has truly been an honor to work with Trip, the dedicated Earthjustice board, and our talented, extraordinary staff which consistently transforms the toughest challenges into legal victories. I am confident that as we move forward, Earthjustice will continue to play a leading role in taking on the myriad challenges to the health and future of our environment.</t>
  </si>
  <si>
    <t>Letter from Trip Van Noppen</t>
  </si>
  <si>
    <t>As I write this letter, on the eve of the election, I can make one prediction with confidence. Climate and energy will dominate the environmental agenda of the next administration, the next Congress, and the work of Earthjustice. Historically, Earthjustice has been focused on protecting public lands and wildlife, and we will continue our critical investment in these areas. But during the last several years we have expanded our priorities to include climate and energy. Climate change and energy production directly affect ecosystems, biodiversity, and the health of our communities — in other words, almost everything we do. Our work in the Arctic, for example, where effects of climate change are happening rapidly and visibly, centers around oil and gas energy development. So what’s ahead? The good news is that no matter which party controls the White House, we will have greater opportunities to combat climate change and build a clean energy future. Congress and Earthjustice will not face continuous Bush administration stonewalling. It is also a hopeful sign that a majority of Americans are increasingly conscious of global warming and of the importance of building a sustainable energy economy. More people are connecting the dots between the environment, energy, climate, and the economy. They see that by developing renewable energy sources we can create millions of jobs. Yet, one looming reality tempers my optimism and affects Earthjustice’s strategy: very little government funding will be available for environmental protection. With the meltdown of the financial markets, the expanding federal deficit, and the added costs of financial rescue measures, the budgets of the EPA and the natural resource agencies may face cuts, no matter who is elected President. Pressure for fully implementing environmental and public health protections will have to come from the outside. Earthjustice, with our team of seasoned attorneys, is your best bet for applying that pressure effectively. But the scope and power of our work is directly tied to your financial support. I say this knowing full well how much of a sacrifice it is for you to give in these hard economic times. Yet to maintain our momentum in protecting wild places and wildlife, safeguarding public health, and determining our climate and energy future, we ask you to stand firmly with us so we can meet the challenges ahead.</t>
  </si>
  <si>
    <t>2008 Victories: A Clean Energy Future</t>
  </si>
  <si>
    <t>Oil and Gas Development in Colorado Proposed Wilderness Halted by Judge. Ruling protects wilderness qualities and rare plants from harmful drilling. Florida Commission Vote Kills Proposed Coal-Fired Power Plant. State takes a major step towards protecting against harmful global warming pollution. Shell Oil Can’t Drill This Year in Beaufort Sea, Court Rules. Ninth Circuit Court halts exploration amid concerns over environmental harms Judge Tells Big Coal: Stop Burying Appalachian Streams. Residents successfully stop plans to bury streams, destroy homes in West Virginia. Washington State Coal-Fueled Power Plant Halted. Kalama facility would have spewed millions of tons of CO2 yearly. Federal Financing for New Dirty Coal Power Plants Stopped. Environmental litigation cited as one of the reasons. Dry Fork Coal Plant Appeal Advances. Earthjustice fends off challenge from coal plant operator. Judge: Dumping Mountaintop Removal Coal Waste into Streams Illegal. Declaration reiterates Clean Water Act intent to protect our streams and rivers from pollution. Court Says EPA Rule Allowing More Power Plant Mercury is Illegal. EPA violated the law by evading required power plant mercury reductions. Kansas Rejects Massive Sunflower Coal-Fired Power Plant. State takes lead in national trend against dirty energy sources.</t>
  </si>
  <si>
    <t>Coal Plant Rejected Amid Kansas Whirlwind</t>
  </si>
  <si>
    <t>The clean energy movement finally came of age last year, when Kansas Governor Kathleen Sebelius — supported by Earthjustice — drew a line in the prairie and rejected a proposed large, polluting power plant, the Sunflower coal plant. The power generated would have been sold to Colorado. For the first time, a state turned down coal power because of global warming pollutants, signaling a turning point for renewable energy in America. Earthjustice worked to build momentum and sponsored a clean energy forum in Denver, “Out of Kansas — A National Clean Energy Agenda.” Featuring Governor Sebelius, the forum unveiled a portfolio of Earthjustice clean-energy initiatives that focuses on: Improved efficiency standards for buildings and appliances that will dramatically cut energy consumption. Investment incentives to promote renewable energy sources like wind and solar. Lessening our dependency on fossil fuels. Governor Sebelius shared with the over 250 people in attendance how she and a handful of other governors were leading the nation towards a renewable energy revolution. The forum convened many of the country’s top thought leaders on sustainable energy and the transition away from a carbon-based economy. In effect, Sebelius is succeeding where the federal government has failed, observed Earthjustice President Trip Van Noppen: “What Governor Sebelius is doing for Kansas is what we hope the next president will do for America — create a bold new course, away from our addiction to polluting fossil fuels and toward sustainable, job-creating, clean energy for all Americans,” Van Noppen said. Kansas had become a national battleground over the future of clean energy. Originally, the Sunflower project would have consisted of three plants, but even after being scaled down because of Colorado’s mandate for 10 percent of power purchases to be of renewable energy (much of the power would go into the Colorado market), it still would be one of the largest new sources of greenhouse gases in the U.S. Earthjustice opposed the plant at every turn, challenging both the air and solid waste permits and challenging the federal government’s role in financing the plant. Attorneys general from eight states signed on to oppose the air quality permit for the massive Sunflower coal-fired power plant. Late in 2007, the Kansas Department of Health and Environment denied the air permit application, giving rise to numerous legal and administrative challenges by the plant’s backers; our Rocky Mountain office is in active litigation to uphold the permit denial. Kansas legislators, lined up with coal-mining companies and utilities, came at Sebelius three times with bills to undercut the department’s authority. Three times Sebelius sustained a veto, once by a single vote. During the struggle in Kansas, Earthjustice allied with Kansan community coalitions to place newspaper and radio ads promoting clean energy, galvanizing citizen activists to appear at public hearings and rally support for the governor’s position, and helping to embolden enough legislators to prevent a legislative override of the vetoes. The battle in Kansas is a national story: the Washington Post stated on February 23 that this project “has become a symbol of the uncertainty over coal’s future.”</t>
  </si>
  <si>
    <t>2008 Victories: Safeguarding Our Health</t>
  </si>
  <si>
    <t>Toxic Ghost Fleet Ship Export to UK Stopped. Legal challenge keeps recycling jobs in the U.S. Court Shuts Down EPA Attempt to Exempt Plywood Plants from Toxic Air Pollution Limits. Court strikes down two EPA loopholes and prohibits agency’s illegal extension of rule’s compliance deadline. Pumping Polluted Water into Lake Okeechobee Ruled Illegal. Federal judge rules that back-pumping polluted water poses public health threats and orders water district to obtain federal clean water permits. Court Shuts Down Illegal EPA Incinerator Rule. Decision will require protective controls for toxic emissions from waste burners. Landmark Ruling Requires Aggressive Action to Protect Puget Sound from Stormwater Hearings. board rejects weaker requirements for municipal stormwater regulation. Human Rights Body Calls on Peru to Protect Citizens from Contamination by American-owned Smelter. Virtually all the children in La Oroya suffer from lead poisoning. Appeals Court Denies EPA Attempt to Weaken Air Quality. Court shoots down EPA, industry appeals of 2006 ruling that weak agency smog rule violates Clean Air Act.</t>
  </si>
  <si>
    <t>Court Says EPA Rule Allowing More Power Plant Mercury is Illegal</t>
  </si>
  <si>
    <t>We believe the best way to safeguard public health is to safeguard the rules and regulations that protect people from dangerous pollution. In February Earthjustice did just that, when our attorneys won a federal appeals court ruling preventing the Environmental Protection Agency from weakening mercury pollution regulations. In the United States, more than 450 power plants spew 48 tons of mercury into the air each year. When it rains, mercury falls back to Earth, where just 1/70th of a teaspoon can contaminate a 25-acre lake to the point that fish are unsafe to eat. More than 40 states have warned citizens to avoid consuming various types of fish because of mercury contamination. Mercury is a potent neurotoxin that can stall the development of children’s brains, both in and out of the womb. EPA estimates that one of every six women of childbearing age has unsafe mercury levels in her blood. Every year 630,000 babies born in American have unsafe levels of mercury in their blood. Despite the well documented dangers, EPA removed coal- and oil-fired power plants from the most protective requirements of the Clean Air Act. The agency instead issued a rule that allowed companies to barter for mercury pollution units. This scheme would have created mercury hot-spots around the country, with some plants buying the right to emit extremely high amounts of the neurotoxin. In response, some 10,000 agency employees publicly accused EPA Administrator Stephen L. Johnson of ignoring the facts and scientific principles in appeasing private-sector interests with the mercury plan and other EPA decisions. Earthjustice President Trip Van Noppen saluted the courage of those EPA employees: “They — like those Americans forced to breathe mercury-tainted air — are victims of a... policy to weaken environmental protections by weakening regulatory agencies.” In court, EPA argued that the law did not require the agency to show that public health would be protected even without the safeguards required for hazardous air pollutants. This illogical argument spurred the court to compare the agency’s approach to Alice in Wonderland, remarking, “This explanation deploys the logic of the Queen of Hearts, substituting EPA’s desires for the plain text” of the law. Earthjustice represented a diverse group of clients in its challenge to the rule. Joining environmental groups in the suit were 14 states, Native American tribes, and organizations representing nurses and physicians. Earthjustice is fighting mercury emissions from multiple sources. In a July report Earthjustice published with the Environmental Integrity Project, we documented the consequences of EPA’s failure to regulate mercury pollution from cement kilns. The report tallied 23,000 pounds of mercury emissions from cement kilns annually — almost twice the volume that EPA estimated in 2006. “These kilns are the perfect storm for mercury pollution,” said Earthjustice Clean Air attorney James Pew. “They burn coal to heat limestone, and use power-plant fly-ash to mix with the cement. All these ingredients contain mercury, yet EPA continues to ignore this problem and ignore the law that requires them to clean up their mercury pollution.” Following four Earthjustice lawsuits, EPA finally agreed in February to limit mercury emissions from cement kilns.</t>
  </si>
  <si>
    <t>2008 Victories: Our Natural Heritage</t>
  </si>
  <si>
    <t>Counties Can’t Seize National Rights-of-way, Judge Says Court prevents off-road highway expansion in Grand Staircase-Escalante National Monument Counting Hatchery Salmon as Wild Violates Law Federal court sets aside controversial Bush Administration policy on endangered salmon runs More Water Ordered for Vanishing Fish in Sacramento Delta Delta smelt, other delta species, are in sharp decline Federal Judge Dismisses Offroad Vehicle Suit in Death Valley National Park Private group can’t turn Surprise Canyon creekbed into highway Bonneville Cutthroat Trout To Be Reconsidered As Endangered Species State fish of Utah imperiled by lack of habitat, non-native trout, climate change Endangered Species Protections for Wild Salmon Upheld by Judge Developers and farm groups fail to convince judge that hatchery-bred salmon are legally identical to wild salmon Imperiled Bird Advances Toward Endangered Species Act Protection Black-footed albatross threatened by longline fishing Federal Judge Restores Endangered Species Act Protections for Oregon Coast Coho Salmon Another example of Bush administration’s use of flawed science Utah Drops Highway Suit in Face of Earthjustice Pressure But threat remains as state pursues thousands of RS2477 claims Bush Administration Abandons Efforts to Undermine Wildlife Protections in National Forests U.S. Forest Service and timber industry drop appeals of District Court decision Judge Tosses Biological Opinion for Salmon and Steelhead in California Groups say delta water project operations must protect water supply for fish and Victory for Public Rights in Water Resources in Hawai’i State designates the “Four Waters” of Maui for public management Court Finds Army Broke Promises on Makua Cultural Access Army ordered to move quickly to open access to sacred sites in Oahu Timber Sale in Native Area of Tongass National Forest Rejected by Judge Chides U.S. Forest Service for using misleading information Feds Throw in Towel on Effort to Strip Key Salmon Protections This after court found Bush administration misrepresented views of key scientists Federal Court Orders Cell Tower Safeguards for Gulf Coast Birds Decision could save millions of birds killed each year in tower collisions Conservation Efforts to Protect Rare Seabird Habitat Pay Off Marbled murrelets and old-growth forests remain protected Federal Judge Rules Against U.S. Defense Department Plans for Airbase in Habitat of Okinawa Dugong Species considered cultural icon by Okinawan people Court: Protect Whales in Sonar Exercises Injunction issued in Hawai`i case Utah County Must Stop Illegal Seizure of Rights-Of-Way Judge says Kane County violated Constitution by opening roads in national monument Ninth Circuit Rules to Protect Sierra Forests, Faults USFS Plan Ruling holds that Forest Service likely violated federal law with 2004 logging plan Coastal Cutthroat Trout to Be Considered for Endangered Species Protection Court overturns decision to deny trout protection in lower Columbia River and southwest Washington Florida Governor Does the Right Thing, Vetos Troubled Seagrass Bill Gov. Charlie Crist ends legislation filled with backroom favors to industry and developers Court Refuses To Re-hear Kensington Mine Decision Clean Water Act preserved as Ninth Circuit protects lake from mine tailings Federal Court Reinstates Federal Wolf Protections Fall hunts in three states off</t>
  </si>
  <si>
    <t>Federal Court Reinstates Federal Wolf Protections</t>
  </si>
  <si>
    <t xml:space="preserve">A few short months ago, hunters in Wyoming, Idaho, and Montana had their gun sights set on the recovering Northern Rockies population of gray wolves. But in September, thanks to Earthjustice, the protections of the Endangered Species Act were restored to gray wolves. The gray wolf was one of the first animals placed on the endangered species list in 1973. But in March of this year, even though there are still only about 1,500 wolves living in isolated pockets of the region, the U.S. Fish and Wildlife Service delisted Northern Rockies gray wolves. With the delisting, states took over management of wolf populations — and meanwhile, the Bush Administration had been quietly widening a loophole by rewriting standards for state authorities that manage wildlife species. The delisting resulted in hunters in the three states being able to shoot wolves at a rate of one a day. Hunters on snowmobiles or all-terrain vehicles ran them down. Idaho had plans to allow aerial hunting of wolves. State wildlife authorities failed to monitor the slaughter, ignoring the legal requirement to manage the wolf population. One of the first victims became something of a regional media celebrity — a wolf named Hoppy because of the limp he acquired in an encounter with a coyote trap in 2002. Hoppy was famous for his perseverance, tramping across the territory of hostile wolf packs in Wyoming to reunite with his Druid pack in Yellowstone National Park. But he couldn’t survive the removal of legal protections. He was shot along with two other solves at an elk feeding ground in Wyoming, where grocery stores sell bumper stickers that read, “Wolves — Government -sponsored terrorists!” Earthjustice, representing more than a dozen conservation groups, went to court, arguing that the region’s wolves remained threatened because of the states’ biased, inadequate management plans, and because the wolf populations live largely isolated from one another. The court granted our request to reinstate ESA protections until the case could be litigated — ruling that we were likely to succeed in the majority of our claims. The judge found that, because the three states would not coordinate their management plans, the survival of the Yellowstone wolf was threatened by genetic isolation. He also cited the inadequacy of Wyoming’s plan, which would have allowed unregulated killing in 90 percent of the state. In light of the court decision, the Fish and Wildlife Service announced in September that it intended to drop its defense and relist the wolves. The outcome is a signal success in Earthjustice’s longstanding effort to preserve wildlife and wild places. “This is great news for the wolves,” said Earthjustice attorney Doug Honnold. “We are one step closer to true recovery of a native to the northern Rockies that was driven to extinction in most places. It’s time for the government to address connectivity and the failure of state laws to adequately protect wolves. We are close to having healthy sustainable populations of wolves and now the government needs to come up with a new approach that gives us a self-sustaining wolf population as required by federal law.” </t>
  </si>
  <si>
    <t>Thank You</t>
  </si>
  <si>
    <t>Earthjustice 2011</t>
  </si>
  <si>
    <t>A passion for preserving the natural world and a belief in the power of justice has guided the course of our work for more than four decades. We have fought to establish meaningful environmental protections and put forth a vision for restoring the earth to ecological balance. The fulfillment of this vision does not rest in some unnamed, distant future—we are making progress right now. Because of the work we do every day—and because of your support—the earth’s special places are better protected, communities are safeguarded from toxic pollution, and society is moving toward a clean energy future. In partnership with our hundreds of clients, other allies, foundations, scientists, and our steadfast supporters, we continue to pursue far-reaching, big-impact litigation. This past year we have won amazing victories that serve as testaments to Earthjustice’s role as the world’s premier environmental law firm and provide real hope that a cleaner, healthier planet is possible. Our unmatched legal expertise and our long-term commitment to addressing critical environmental issues consistently yield success. This strategic approach, as you will read about in the following pages, is holding the coal industry accountable to the law and has won protections for Alaska’s Tongass National Forest. Looking forward to 2012, we are as motivated as ever to continue defending the health of the environment and our communities. In our work in the courtroom, on Capitol Hill, and in our partnerships, we will be tenacious in our defense of the natural splendor and magnificence that abounds on this planet we call home. For your support and partnership in this work, thank you.</t>
  </si>
  <si>
    <t>A clean energy future: safeguarding communities and the environment</t>
  </si>
  <si>
    <t>The coal industry destroys thriving landscapes, exacerbates climate change, and threatens the health of our communities. Through mining, transport, burning, and waste disposal, the industry profits at the public’s expense. But no matter how powerful the coal industry is, it still must answer to a higher authority— the law. Earthjustice is engaged in a strategic campaign of litigation, advocacy, and communications, to clean up the coal industry. We defend the land, the air, and our communities against coal’s catastrophic impacts. And we offer an alternative vision for the path forward—a clean energy future. Coal- red power plants generate more than a third of the nation’s emissions of carbon dioxide, which drives climate change. Burning coal also has a devastating impact on human health. A recent study found that particle pollution from coal- red power plants is projected to cause 13,200 deaths, 20,400 heart attacks, 217,600 asthma attacks, and more than 1.5 million missed work days annually. With China becoming a net coal importer in recent years, the industry is increasingly interested in the prospect of exporting coal from the West Coast of the United States to Asia. Industry desires to load coal mined in the Powder River Basin onto trains that would wind through the interior West before arriving at coastal terminals. From there, the coal would be shipped to Asia and burned in power plants, resulting in toxic air pollution and significant greenhouse gas emissions. This past year, Earthjustice stopped the construction of what would have been the West Coast’s first coal export terminal in Longview, Washington, on the shores of the Columbia River. Our legal team continues to monitor newly proposed West Coast coal terminals and is working to prevent the sacrifice of the Pacific Northwest’s coastal communities for the sake of coal industry profits. Coal-red power plants are the single largest source of greenhouse gasses in the United States. That’s why we are fighting for tougher Clean Air Act standards, working to shutter old power plants, and preventing the construction of new coal-red plants. Earthjustice brought a series of cases that will lead to the phasing out of the 1,400-megawatt TransAlta coal plant in Centralia, Washington, between 2020 and 2025. The closure of the Centralia plant, Washington’s single largest source of air pollution, means cleaner air for the state’s residents and reductions in greenhouse gas pollution. Coal’s dirty life cycle does not end after the coal is mined, transported, and burned. Toxic coal ash waste, a byproduct of burning coal, threatens communities across the country. Coal ash waste is commonly disposed of in settling ponds that can burst and flood nearby towns as the Kingston Fossil plant’s coal ash dam did in December 2008, spilling 1 billion gallons of toxic waste into Tennessee’s Clinch River. Our legal team is working to have coal ash categorized as a hazardous waste and to improve disposal methods to protect communities. Alternative energy sources such as wind and solar could replace coal and thus safeguard the health of the environment while reducing greenhouse gas emissions and supplying Americans with electricity. Our campaign is aimed at compelling government agencies to implement tougher pollution-control standards, forcing the coal industry to internalize the costs of pollution. This strategy levels the economic playing field between coal and renewable sources, eventually tipping the balance in favor of a clean energy future.</t>
  </si>
  <si>
    <t>Client partner: environmental integrity project</t>
  </si>
  <si>
    <t>When Earthjustice attorney Abigail Dillen began looking for legal strategies that could reduce the nation’s output of global warming pollution, she looked for opportunities to use litigation to compel multiple shutdowns of coal-fired power plants. Her work led her to discussions with the Washington, D.C.-based Environmental Integrity Project. For more than a year now, Earthjustice and EIP have collaborated on a legal campaign that could contribute to widespread shutdowns of coal-fired power plants nationwide. Involving coal ash, air pollutants and scrubber sludge, our litigation strategy targets the nation’s largest publicly owned utility, the Tennessee Valley Authority. Because of TVA’s sheer size, because it’s one of the nation’s dirtiest utilities, and because Franklin D. Roosevelt founded it as a national model of how to do things right, challenging the utility to clean up its operations has enormous practical and symbolic import in the effort to reform the way we produce energy.</t>
  </si>
  <si>
    <t>Protecting communities from mountaintop removal</t>
  </si>
  <si>
    <t>During fall 2010, Earthjustice launched a national campaign to raise awareness of mountaintop removal mining and the damage it causes. The campaign focused on the human stories behind this destructive practice. Our aim was to engage new audiences with the personal stories and familiar values of Appalachian residents, and to empower citizens to voice their opposition to mountaintop removal by contacting federal officials. Public service advertisements were placed in airports and bus stops directing people to a website at earthjustice.org/ourmtrstories, where they could read and hear the stories of affected residents. Website visitors were also able to upload photos of themselves and personal statements, to create their own billboard-style ads and post them to our website. Through the website and targeted email alerts, visitors had the opportunity to take direct action, sending emails and their photos to EPA and the White House Council on Environmental Quality.</t>
  </si>
  <si>
    <t>The Tongass: Preserving Our Natural Heritage</t>
  </si>
  <si>
    <t>Earthjustice’s defense of Alaska’s Tongass National Forest is a study in perseverance and dedication. The nation’s largest forest at 17-million acres, the Tongass is also the earth’s largest remaining temperate rainforest. It is home to five species of salmon, brown and black bears, bald eagles, and some of the most stunning natural landscapes in the world. Being a thriving forest, the Tongass is also home to millions of trees—trees that the timber industry harvested at will for decades. The industry built roads through virgin forests, logged majestic old-growth stands, and reaped private profits at the public’s expense. And for many years, the industry logged the Tongass with scant environmental regulation or oversight. But beginning in the 1970s, things began to change. In 1971 Earthjustice, then known as the Sierra Club Legal Defense Fund, started working to prevent a paper company from securing a 50-year contract to log the middle Tongass. Litigation over the contract wound throughout the decade until the company nally decided to vacate the contract in 1976. An important piece of the Tongass had been protected and an important precedent had been set. That landmark victory sparked a decades-long legal campaign to preserve the forest. Following the opening of our Juneau of ce in 1978, Earthjustice fought to protect the Tongass’s Admiralty Island, which maintains one the densest populations of brown bears in the world. Our efforts were once again successful when President Carter created Admiralty Island National Monument, declaring it a federally protected Wilderness Area. Our legal team continued to litigate over the forest in the 1990s, winning key victories to preserve pristine areas. During the decade, Earthjustice was an integral part of a coalition that pushed the Clinton Administration to protect the nation’s remaining roadless areas—places where the human imprint was scarcely if at all visible. In 2001 our work came to fruition when the U.S. Forest Service implemented the Roadless Area Conservation Rule, protecting 58-million acres of unspoiled nature. But there was a catch. States, timber companies, and other interests immediately challenged the Roadless Rule. In Alaska, the state and the Forest Service cut a back- room deal: The state sued, the federal government caved, and the Tongass was exempted from the Roadless Rule’s protections. And there it sat for most of 10 years. Environmental groups, via Earthjustice litigation, were able to block every new attempt to cut trees in roadless areas, but the exemption hung like an ugly shroud over the accomplishments of Earthjustice’s legal team. By this point, Earthjustice had been fighting to protect the Tongass for 40 years. We challenged the Tongass exemption on its face and, in March 2011, news of a historic victory came: U.S. District Court Judge John Sedwick ruled that the basis for the Tongass exemption was awed and Roadless Rule protections were reinstated for the forest. Buck Parker, strategic adviser for Earthjustice and the organization’s former executive director, re ected on the nature of the campaign to protect the Tongass and put the victory in context. “There is a myth that as an environmental lawyer you establish a legal precedent and then everybody follows the law. That’s not the way it works. You really have to work with an agency and an issue for a minimum of 10 or 15 years before you can make a lasting difference. And that means you are going to have to pursue case after case, and challenge action after action. It means that you need to have dedication and a real passion for the work. And that’s what our Tongass work shows—Earthjustice’s unyielding commitment to preserving the earth’s special places.”</t>
  </si>
  <si>
    <t>Client partner: Southeast Alaska Conservation Council</t>
  </si>
  <si>
    <t>The Southeast Alaska Conservation Council (SEACC) has worked with Earthjustice to protect the Tongass National Forest since we opened our Alaska office in 1978. SEACC has been a critical partner in our campaign to reinstate Roadless Rule protections for the Tongass. Founded in 1970 to safeguard the integrity of Southeast Alaska’s environment while supporting the sustainable use of the area’s natural resources, SEACC is dedicated to a thriving, healthy regional ecosystem. SEACC works to enable small-scale industries to become economically viable and benefit the region’s rural communities, while sustaining the health of the Tongass.</t>
  </si>
  <si>
    <t>Protecting a pristine forest from a dead-end road</t>
  </si>
  <si>
    <t>A project pushed by the State of Alaska would have added 51 miles to a dead-end road leading out of Juneau. The proposed road would have been built through one of the largest roadless areas in any national forest, come within a half-mile of more than 90 bald eagle nests, and impacted the habitat of bears, moose, wolves, and other animals. Despite the fact that ferry service already exists in Juneau, the road would have ended at a new ferry terminal. Earthjustice filed suit and in May 2011 the U.S. 9th Circuit Court of Appeals put the brakes on the half-billion dollar project, making clear that improved ferry service from Juneau must be analyzed as an alternative.</t>
  </si>
  <si>
    <t>Reducing air pollution from cement kilns</t>
  </si>
  <si>
    <t>After years of dragging its feet, the Environmental Protection Agency is finally serious about cleaning up cement kilns. Earthjustice litigation impelled EPA to establish tougher standards for toxic air pollution emitted by cement kilns, one of the nation’s worst industrial polluters. These protections will cut emissions of mercury and particulate matter by 92 percent, saving as many as 2,500 lives every year. But the battle is not yet over: Congress is moving to undermine EPA’s new standards. With the law, the science, and the public on our side, we will continue fighting to preserve EPA’s new health safeguards and to protect our communities. Clients: Friends of Hudson; Montanans against toxic Burning; desert citizens against pollution; Sierra Club; downwinders at risk; Huron environmental activist league</t>
  </si>
  <si>
    <t>Fighting for clean Monongahela River</t>
  </si>
  <si>
    <t>Earthjustice attorney Abigail Dillen, representing Environmental Integrity Project and Citizens Coal Council, successfully fended off a legal challenge from Allegheny Energy, owner of the Hatfield’s Ferry power plant in Masontown, Pennsylvania, which sought allowance for its facility to pollute the Monongahela River. The Hatfield’s Ferry power plant was dumping effluent contaminated with mercury, arsenic, selenium, and other toxic metals, directly into the river, which serves as a drinking water source for more than 350,000 people living south of Pittsburgh. This victory lays the foundation for requiring installation of a wastewater scrubber system and limiting water pollution from the power plant. Clients: Citizens Coal Council; environmental integrity project.</t>
  </si>
  <si>
    <t>Achieving transparency on household cleaners</t>
  </si>
  <si>
    <t>New York State passed a law more than 30 years ago requiring manufacturers of household cleaning products to report the chemical ingredients in their products and any health risks they pose. Not one manufacturer reported its chemical ingredients or related health risks until Earthjustice filed a lawsuit. As a result of that suit, New York State’s Department of Environmental Conservation requested in September 2010 that household cleaner manufacturers file chemical disclosure reports. This first-of-its-kind policy will have national implications, as information reported to New York will become available to consumers nationwide. Clients: American Lung Association; Citizens’ Environmental Coalition; Environmental Advocates of New York; New York Public interest research group; Sierra Club; Riverkeeper; Women’s Voices for The Earth</t>
  </si>
  <si>
    <t>New pollution limits for the Anacostia river</t>
  </si>
  <si>
    <t>More than 5 billion gallons of stormwater and sewage pollution drain into the Anacostia River each year, fouling the waterway and making it unfit for recreational use and aesthetic enjoyment. Earthjustice filed suit on behalf of Anacostia Riverkeeper and Friends of the Earth, arguing that existing pollution caps were too weak to keep the river healthy and clean. A federal court ruled in our favor saying that the Environmental Protection Agency, the District of Columbia, and Maryland had failed to protect the river properly, and set a one-year deadline for the adoption of adequate pollution limits. Clients: Anacostia Riverkeeper; Friends of the Earth</t>
  </si>
  <si>
    <t>Keeping Lake Tahoe healthy</t>
  </si>
  <si>
    <t>Earthjustice filed suit against the Tahoe Regional Planning Agency to force a proper environmental review of the agency’s shoreline development plan for Lake Tahoe. The plan called for 138 new piers, thousands of new buoys, and other boat facilities, resulting in more than 62,000 additional boat trips each year. The construction and traffic would have imperiled water and air quality, and negatively affected public shoreline access. In a landmark decision that will affect all future development plans at Lake Tahoe, a federal judge overturned the plan. The decision means improved clarity for the lake and improved protections for the surrounding ecosystem. Clients: League to Save Lake Tahoe; Sierra Club</t>
  </si>
  <si>
    <t>Saving sea turtles from longline hooks</t>
  </si>
  <si>
    <t>Our legal team secured victories in 2011 protecting sea turtles in both the waters of Hawaii and the Gulf of Mexico. In Hawaii, Pacific loggerhead sea turtles are threatened by the swordfish industry’s longline fishing vessels. Earthjustice challenged a federal government plan to increase the sea turtle bycatch limit. The resulting settlement set the annual limit at 17, a dramatic decrease from 2010, when 46 were hooked. In the Gulf, the bottom longline fishery had been capturing and killing hundreds more sea turtles than allowed by law. We filed suit and a U.S. District court ruled that the federal government violated the law and was required to consider alternative measures to protect the turtles. Clients: Gulf Restoration Network (Gulf); Center for Biological Diversity, Turtle Island Restoration Network, KAHEA (Mid-Pacific)</t>
  </si>
  <si>
    <t>New hope for clean water in Florida</t>
  </si>
  <si>
    <t>A federal appeals court in August 2011 denied a legal challenge from polluting industries and upheld a historic clean water settlement between the Environmental Protection Agency and Earthjustice. The settlement requires EPA to set limits on sewage, fertilizer and manure in Florida’s waterways. Sewage, fertilizer and manure are sparking repeated toxic algae outbreaks, fouling Florida waters with a noxious green slime. The toxic slime can make people and animals sick, contaminate drinking water, and shut down swimming areas. As a result of the victory, Florida’s water quality, and the well-being of its residents and wildlife, will be protected. Clients: Florida Wildlife Federation; Sierra Club; Environmental Confederation of Southwest Florida; Conservancy of Southwest Florida; St. Johns Riverkeeper</t>
  </si>
  <si>
    <t>Restoring Columbia-Snake River salmon</t>
  </si>
  <si>
    <t>In August 2011, a U.S. District Court judge decided in favor of Earthjustice and our clients, ruling that the federal government failed to produce an adequate plan to protect imperiled Columbia-Snake River salmon from extinction. The ruling requires the government to revise its plan and incorporate effective, realistic protections for the fish. The Columbia and Snake rivers once produced more salmon than any river system in the world. But a series of hydroelectric dams has dramatically decreased the size of the salmon runs, which today linger near just 2 percent of their historic levels. This ruling offers an excellent opportunity to bring stakeholders together and develop a long-term strategy to restore Columbia-Snake River salmon. Clients: National Wildlife Federation; Idaho Wildlife Federation; Washington Wildlife Federation; Idaho Rivers United; Northwest Sportfishing Industry Association; Idaho Steelhead and Salmon Unlimited; Pacific Coast Federation of Fishermen's Associations; Institute for Fisheries Resources; Salmon for All; Trout Unlimited; American Rivers; Sierra Club; NW Energy Coalition; Federation of Fly Fishers.</t>
  </si>
  <si>
    <t>letter from the president and chairman</t>
  </si>
  <si>
    <t>EarthJustice 2012 annual report</t>
  </si>
  <si>
    <t>Earthjustice, as our name implies, has harbored an unrelenting passion for protecting the earth and a commitment to justice for more than four decades. These core values, on which our organization was founded, continue to inspire our team to fight for a healthier, cleaner planet. And while we are more committed to our work than ever before, the immensity of the challeng- es in our path can obscure the light at the end of the tunnel. But we engage in this work, and likely you support it, because we know that our efforts are producing—and will continue to produce—positive, enduring results. Our mountains, rivers, and wildlife belong to all Americans and so too must the power of justice belong to all those who desire to protect our nation’s natural treasures. To be sure, the challenges we face are significant. The impacts of climate change are already being felt around the globe, our nation’s special places and wildlife face numerous threats, and the health of our communities is at risk from industrial pollution. Additionally, we are experiencing increasingly aggressive legislative and judicial threats to the very right of citizens to go to court to protect the environment and our communities. The right of citizens to access the courts in addressing environmental harms is vitally important and cannot be allowed to erode. Our mountains, rivers, and wildlife belong to all Americans and so too must the power of justice belong to all those who desire to protect our nation’s natural treasures. To retain our ability to fight on behalf of the earth, we will tenaciously defend citizen access to the courts and safeguard this essential element of our democracy. Your partnership in this fight is crucial. With your support, we are doing more every day to expand our reach and heighten our impact, including by identifying and hiring additional talented attorneys, taking on new clients, and bringing more cases in more places in furtherance of our mission. We are grateful both for your financial support which makes this possible, and for your advocacy which helps get stronger safeguards adopted and enforced. Thank you for standing with us to fight to preserve our natural heritage, to safeguard our health, and to move us toward a clean energy future. Working together, we will continue holding accountable those who would harm the environment and our communities, and we will continue to ensure that the earth has a good lawyer. For your support and partnership in this work, thank you.</t>
  </si>
  <si>
    <t>preserving the natural heritage of the pacific northwest</t>
  </si>
  <si>
    <t>As Earthjustice celebrates the 25th anniversary of our Northwest Office in Seattle, we also celebrate the numerous wildlife species and special places our legal team has protected in this region. Our dedicated team of attorneys is committed to continuing the critical work of preserving the region’s forests and rivers, restoring salmon populations, protecting marine species, and guiding the Northwest toward a clean energy future. Teeming with biodiversity and awe-inspiring landscapes, the spectacular natural treasures of the Northwest are abundant. Here, intact old-growth forests create unique ecosystems where plant life and wildlife have thrived for millennia. The region’s numerous rivers—including the 1,200-mile-long Columbia River—are home to some of the West Coast’s largest salmon runs and sustain a diverse, interconnected web of life. Snowcapped mountain peaks, such as 14,000-foot Mount Rainier, create a dramatic backdrop for Washington’s Puget Sound, and orca whales navigate the Sound’s coastal waters, serving as iconic symbols of the region’s natural heritage. FIGHTING TO SAVE NORTHWEST SALMON Salmon runs in the Northwest have been reduced to approximately 1 percent of their historic levels. The American Fisheries Society, an organization of scientists, estimates that of the once-abundant salmon runs in Washington, Oregon, Idaho, and California, at least 106 stocks are extinct and another 214 are at high risk, moderate risk, or of “special concern.” The fish encounter a number of obstacles to their survival in the region including pollution, reduced in-stream flows, and blocked access to spawning grounds. Salmon are integral to the economy, culture, and spirituality of the Northwest, and their extinction would have an incalculable impact on the region’s way of life. Earthjustice has been fighting for decades to protect the Northwest’s salmon and restore critical habitat. We partner with local communities, Native American tribes, and the fishing industry to enforce laws aimed at protecting the fish and ceasing habitat degradation. Through tenacious litigation and administrative advocacy, we are reducing water pollution, increasing the volume of water in rivers, and fighting to remove deadly migration barriers—namely hydroelectric dams—that threaten the survival of the species. Despite the threats facing salmon, there are stories emerging that offer hope. Earthjustice provided legal expertise that helped facilitate the historic removal of two dams on Washington’s Elwha River. The dismantling the Elwha dams in late 2011 yielded near immediate results. In summer 2012—for the first time since the Elwha Dam was constructed in 1913—salmon were spotted in a previously inaccessible stretch of the river within Olympic National Park. As a result of this landmark victory, scientists believe the roughly 3,000 fish surviving in the four miles of the currently undammed Elwha could swell to a thriving population of nearly 400,000 salmon, steelhead, and bull trout. Earthjustice continues to fight to restore historic salmon runs by removing barriers blocking salmon from their natal waters. protecting salmon from pesticide runoff. In 2008, the National Marine Fisheries Service set pollution limits for three toxic pesticides—chlorpyrifos, diazinon, and malathion—that find their way from Northwest farm fields into the region’s rivers and streams. The pesticide industry challenged the protective limits and Earthjustice intervened to defend the rules. In late 2011, a federal judge issued a decision against the industry and upheld the pesticide runoff limits. This victory is good news for salmon as these pesticides can lead to the death of the fish, cause loss of food supplies and habitat, and interfere with salmon’s ability to navigate back to their home streams to spawn. saving salmon from extinction in the Columbia state river/]. For nearly two decades, Earthjustice has been fighting for salmon in the Columbia and Snake rivers. In 2011, thanks to Earthjustice litigation, a federal court rejected an inadequate government plan, which failed to offer a realistic approach to restoring salmon in the Columbia and Snake rivers. A complex of federal dams on the two rivers are the primary culprits harming salmon and preventing them from reaching their spawning grounds. Earthjustice is seeking removal of four dams that strangle the lower Snake River. Removal of the dams would bring millions of dollars from restored salmon runs to communities from coastal California to Alaska and inland to Idaho. stopping the coal trains. If proposed coal export terminals are constructed in Washington and Oregon, mile-long trains spewing coal dust will course several times a day through Northwest communities, impeding emergency response vehicles, slowing traffic, and polluting the air. In fact, some locations such as Spokane, Washington, could see more than 60 coal trains travelling through town every day. These diesel-burning trains would generate particulate matter pollution, which is associated with both pulmonary and cardiovascular health risks including cancer, heart disease, and asthma. The legal team in our Seattle office is committed to protecting Northwest communities from the health threats posed by these terminals. preventing coal export terminals. If proposed coal export terminals are constructed in Washington and Oregon, mile-long trains spewing coal dust will course several times a day through Northwest communities, impeding emergency response vehicles, slowing traffic, and polluting the air. In fact, some locations such as Spokane, Washington, could see more than 60 coal trains travelling through town every day. These diesel-burning trains would generate particulate matter pollution, which is associated with both pulmonary and cardiovascular health risks including cancer, heart disease, and asthma. The legal team in our Seattle office is committed to protecting Northwest communities from the health threats posed by these terminals.</t>
  </si>
  <si>
    <t>SAFEGUARDING COMMUNITIES FROM COAL EXPORT TERMINALS</t>
  </si>
  <si>
    <t>Successful Earthjustice litigation is forcing the retirement of America’s old, polluting coal-fired power plants. And demand for coal energy is increasing in emerging Asian economies. This combination of factors has led the coal industry to propose a series of major coal export facilities along America’s West Coast to send coal—mined in Montana and Wyoming—overseas. If successful in building these export terminals, the coal industry would open a new market that would perpetuate this dirty industry for decades to come. The proposed projects would also expose surrounding communities to toxic coal dust blowing from the terminals, result in a massive increase in train traffic, and lead to the destruction of marine habitat through dredging. Earthjustice is playing a key role in preventing the construction of these terminals. We are currently intervening in several applications for construction permits where adequate assessment of environmental impacts has not been completed. Working as the legal arm of a broad coalition of groups, we will ensure this dirty industry does not gain a toehold in the Pacific Northwest. “On the local level, once people really think about how these coal terminals operate, people are not going to want them in their backyards. We’ve discovered that the more folks know about the coal terminals, the less they like them. The most effective approach is just to show them a picture of an existing coal terminal. They have no idea that it’s these massive open-air stock piles of coal, and trains running in and out all day with open rail cars spewing coal dust. So, the more we can educate the public, the better chance we have at achieving lasting victories. “If you live in Longview or Bellingham or another targeted community, there is a lot at stake. These are dangerous, dirty industrial facilities that will lower the quality of life for residents and make these communities less attractive places to live. There are a number of pollution issues and of course the terminals would bring an enormous increase in train traffic on a rail system that is already nearing capacity. We would be displacing passenger rail and rail for goods made here in the Northwest in favor of exporting Wyoming and Montana’s coal overseas. That doesn’t do much for our local economy, and at the same time it would harm the health of these communities. The terminals are simply the wrong approach for the Northwest and I intend to fight as hard as I can to protect the communities in this region that I call home. I think this is a very winnable battle.”</t>
  </si>
  <si>
    <t>leading the transition to a clean energy future,</t>
  </si>
  <si>
    <t xml:space="preserve"> The impacts of climate change are already being felt around the globe with this year’s Arctic sea ice at historically low levels. Due to excessive oil and gas drilling, some areas of Wyoming now experience worse air quality than smoggy, car-choked Los Angeles. And entire landscapes and communities in Appalachia are being decimated by mountaintop removal coal mining as industry clings to the outdated fossil fuel economy. With stakes for the environment and communities this high, we believe that the transition to a clean energy future is a principal challenge of our age. The issues are complex and questions about this energy transition remain. How do we spark change and create a cleaner power grid? How do we integrate intermittent energy sources like wind and solar? And how do we establish the infrastructure to support on-site generation, demand response, and energy storage? In our fight to move away from fossil fuels and embrace renewable power, now is the time to answer these questions and establish the foundation for a smarter, greener power grid. Working at the national and state level, Earthjustice is removing barriers prohibiting growth of renewable energy while taking concrete steps to wean the nation off fossil fuel energy. This two-pronged approach is already producing results and pushing us closer to the successful realization of a clean energy future. Achieving Critical Energy Reforms Some of the keys to creating a clean energy future are ensuring the stability of the power grid, with priority being placed on incorporating renewable sources of power into the current grid, and mandating efficiency standards. While there has been general gridlock on the federal level over the past year, Earthjustice has made significant progress by forcing the federal government to set rules that will facilitate a national transition toward increased use of power from renewable sources. In 2011, Earthjustice worked with the Federal Energy Regulatory Commission to finalize a rule that requires reforms and the integration of clean energy into the power grid. Also known as Order 1000, this landmark federal reform will help ensure that infrastructure is in place to integrate renewable energy sources into the power grid, that energy efficiency mandates are achieved, and that aging coal plants are retired in a timely fashion. The new order also ensures that consumers do not shoulder the costs of new energy transmission projects intended to bring renewable power onto the grid. In addition to creating an opportunity for greater adoption of renewable energy sources, we are working at the federal level to establish gains in energy efficiency. Thanks to the work of Earthjustice attorney Jim Pew, the U.S. Department of Energy is setting new efficiency standards for more than a dozen categories of home and commercial appliances. Adopting these strong efficiency standards could cut emissions of more than 126 million metric tons of greenhouse gases each year by 2030, equivalent to eliminating the emissions from 50 power plants, while saving consumers $19 billion a year. Leading the Clean Energy Revolution at the State Level Since many utilities are regulated at the state level, Earthjustice is also working with key regional partners to set important legal precedents. Across the nation, we are working with states, municipalities, and local regulatory bodies to implement sweeping change, and to demonstrate that clean energy is economically feasible. Suffering from the highest electricity costs in the nation and more than 90 percent dependency on imported fossil fuels—despite having ample sun and wind—Hawai’i is a test case for clean energy transformation. Here, as elsewhere, the state’s century-old power grid is based on centralized plants sending electricity through power lines to distant neighborhoods, but the advent of solar energy has challenged that model. To empower the people of Hawai’i to take control of their energy future, Earthjustice attorney Isaac Moriwake recently won a nationally significant settlement moving past outdated barriers to the localized production of clean energy, allowing homeowners and small businesses in Hawai’i to install rooftop solar systems and feed the electricity into the local grid. In California, attorney Will Rostov is engaged in Public Utilities Com-mission proceedings where the future of the state’s energy system is being planned. We successfully strengthened a key energy policy that sets a priority list for power generation. Under this policy, the state’s utilities must first employ energy efficiency and conservation to meet customer demand, and then use energy from renewable sources such as wind, solar, and geothermal. Only after all those supplies are exhausted may the utilities purchase power from fossil fuel power plants. On the East Coast, we are defending the Regional Greenhouse Gas Initiative, an innovative program designed to reduce greenhouse gas emissions from power plants in 10 Northeastern states. This first-of-its-kind program will not only bring direct cuts in global warming pollution, but will also auction carbon emission allowances to provide funding for programs that promote energy efficiency and enhance clean energy infrastructure. We are also fighting for cleaner energy in many other states including Missouri, Kentucky, and Michigan, where industry is looking to invest in aging coal power infrastructure to comply with environmental safeguards that our savvy legal team is working to implement and enforce. In these coal dependent states, utilities are seeking to force their captive ratepayers to foot the bill for costly investments in aging coal infrastructure. We are challenging these attempts by the coal industry to lock America into decades of further dependence on coal and are seeking the retirement of these old, polluting coal-fired power plants to allow clean energy solutions to gain traction in the market. Earthjustice attorneys have already had considerable success in Kentucky where a major utility withdrew its proposal to charge ratepayers $940 million to retrofit the Big Sandy coal plant in the face of our opposition, and in Michigan we are gaining traction in our efforts to shift investments away from coal. If we are to realize a clean energy future, we must upend the status quo of fossil-fuel dependency. Earthjustice is leading the way in this battle to create a more resilient and cleaner power grid—allowing solar, wind, and other renewable sources to become a larger portion of our nation’s energy portfolio. Where sweeping mandates aren’t feasible, we are fighting for cleaner energy in numerous cases where federal and regional transmission organizations, utility commissions, the courts, and other agencies are making decisions that will determine how we produce and use energy for decades to come. “All of us can really take hold of our energy future, which includes understanding how much energy we use, where it comes from, and what it really costs for our island society and environment. Empowering people to generate their own solar electricity from their rooftops is a big part of this transformation.” “The failed legacy of fossil fuels has left Hawai’i with an antiquated grid, the highest electric costs in the nation, and more than 90 percent dependence on imported fuels. But it also offers an opportunity to lead the way for the nation to the future. That’s why I’m fighting so that neighborhoods and mom-and-pop businesses can join and spread the clean energy wave. Everyone can take part in the solution, and I’m proud to be playing my part to help make that happen.” —Isaac Moriwake, an attorney in our Hawai’i Office, has been fighting for Hawaiian communities, and to transform the state’s power grid, for 10 years with Earthjustice. He’s focused on moving beyond outdated barriers that hinder individual home and business owners from installing rooftop solar systems and feeding clean power into the grid. He describes his fight to reform Hawai’i’s energy grid as bringing “power to the people.”</t>
  </si>
  <si>
    <t>protecting the environment and our communities from fracking</t>
  </si>
  <si>
    <t>When Chris and Stephanie Hallowich moved their family to a farm in the small, rural borough of Mount Pleasant, they thought they had found their dream home. In this bucolic, blue-collar region of southwestern Pennsylvania, quietude and a slower pace of life prevail. But the family’s dream home and hopes for a peaceful place to raise their children were changed forever the day the gas industry moved in. The Hallowichs were soon surrounded by fracking wells on their property and gas processing facilities nearby. In short order, the health of the family began to deteriorate. Stephanie and Chris tried to get the attention of state regulators, spoke with media, and communicated with the gas companies. Yet the fracking operations persisted, and the family’s health continued to decline. Running out of options and concerned for their children, the family had no choice but to file a lawsuit, settle with the gas companies, and abandon their property. The very companies that essentially forced the Hallowich family from their home persuaded the court to close the legal proceeding and seal the court record—depriving the public of vital information that could help protect the health of other families harmed by fracking. Circumstances similar to those that the Hallowich family faced are occurring throughout Pennsylvania and other states where fracking is taking place. As gas development expands across the country, more people are exposed to fracking operations that contaminate drinking water and pollute the air, with serious health implications. To understand and prevent these health risks, physicians and public health professionals need more information about the chemicals used by the fracking industry. The medical community insists that it needs more information to effectively treat those made ill by fracking, yet the gas industry routinely impedes the collection and dissemination of information about the industry’s impact on public health. Earthjustice’s legal team, led by attorney Deborah Goldberg, is fighting on behalf of the Hallowich family to unseal the court record in the case and to impel greater transparency throughout the industry to safeguard the health of other families living near industrial gas drilling operations. Earthjustice is leading the fight to protect our communities from fracking. We are using the power of law to defend the right of communities to protect public health by limiting fracking in their towns, to hold the fracking industry accountable for its pollution, and to pierce the veil of secrecy surrounding the toxic chemicals used in the fracking process. This year Earthjustice won several key victories that affirmed the right of communities to limit or ban fracking in their towns and set a precedent for other communities to determine the types of industrial activities allowed in their towns. In one such case, we are in court defending the Town of Dryden, New York, against Norse Energy Corp., which thinks it should be allowed to overrule Dryden’s zoning laws limiting industrial gas development. In partnership with the citizens of Dryden, our legal team is working to secure a February 2012 trial court victory for the town, as the case goes up on appeal. Our representation is critical to the defense of Dryden’s right to determine which land uses will be allowed within its borders. In a similar case, the Town of Middlefield, New York, used local zoning laws to ban fracking. A local landowner who leased her land for drilling challenged Middlefield in court. Earthjustice filed a friend-of-the-court brief and presented oral argument in the case on behalf of a coalition of local businesses, recreational interests, and conservation groups. In February 2012, the trial court found in favor of Middlefield, keeping the fracking limits in place. We will be working closely with Middlefield’s attorneys as the case goes up on appeal. These cases illustrate the power citizens have through the courts, even when facing overwhelming corporate power and influence. Earthjustice has made a long-term commitment to protecting public health and empowering communities to stand up to powerful interests. By pursuing legal cases that force gas drilling companies to disclose the chemicals used in their fracking process, and partnering with local advocates and organizations, we are enabling communities to safeguard their health and helping to provide doctors with information so they can properly treat sick patients. We will continue advocating for a more balanced approach to gas development—an approach that is informed by science and that gives serious consideration to fracking’s impacts on the environment and public health. What is Fracking? Hydraulic fracturing, or “fracking,” is a controversial technique that injects fluid underground at high pressure to fracture rock formations and release the gas deposits inside the rock. Fracking fluid—which is laced with toxic chemicals that have not been fully tested or disclosed to the public—is released into the environment through inadequate waste disposal, leaks, spills, and other accidents, presenting serious risks to public health and the environment. This fluid contaminates the surrounding landscape including drinking water sources such as rivers and streams. Additionally, gas operations emit large volumes of methane, which is a significant greenhouse gas that contributes to climate change. The United States is experiencing a gas boom. Gas development in the Northeast’s Marcellus Shale deposit, in the Rocky Mountains region, and in other parts of the country is skyrocketing. Between 1990 and 2009, the number of gas wells nearly doubled in the U.S., bringing the nationwide total to approximately 500,000 active wells—and about 90 percent of today’s wells are fracked. New technology is allowing fracking to proliferate in areas previously unreachable. The International Energy Agency predicts another 500,000 wells will be drilled in the U.S. by 2035. “Fracking represents one of the biggest threats to communities and the environment that I will see in my lifetime. Unless we stand up to the arrogance and power of the oil and gas industry, public health will decline, fragile ecosystems will be destroyed, and methane emissions will drive up the carbon pollution that causes climate change. Litigation often is the only weapon that communities and the environment have against big corporations and government agencies that are fast-tracking dangerous fracking. I fight because this is a battle we have to win.” —Deborah Goldberg is the Managing Attorney of our Northeast Office. Deborah has been fighting with Earthjustice for more than four years and is a nationally recognized expert on fracking.</t>
  </si>
  <si>
    <t>tenacity commitment an earthjustice victory</t>
  </si>
  <si>
    <t>.; Few court victories rival the sheer size and impact of Earthjustice’s decade-long fight, and ultimate success, in defending the Roadless Area Conservation Rule. Not since the establishment of the national park system or the very creation of the U.S. Forest Service, have this many acres of forest land —nearly 45 million—been protected by a single action. The Roadless Rule was created in 2001 to protect the most pristine, untouched areas of our national forests by prohibiting road building and other development activities. By preserving critical forest habitat, this victory protects a vast array of wildlife including grizzly bears, gray wolves, salmon, and bald eagles. Additionally, about 60 million people in the United States rely on water that comes from national forest watersheds and the Roadless Rule ensures the biological integrity of these watersheds—this alone represents an economic value of more than $18 billion annually. Earthjustice’s Roadless Rule victory illustrates our unique, tremendously effective strategy for success: big-impact litigation strengthened by savvy policy work and hard-hitting media communications. While our top notch attorneys remain the tip of the spear, we also marshal the resources needed to provide political and public support for our legal wins to ensure their longevity. In the end, our long-term commitment to defending roadless areas in our national forests coupled with our legal team’s tenacious approach, resulted in a historic victory of epic proportions.</t>
  </si>
  <si>
    <t>PROTECTING COMMUNITIES AND  FARM WORKERS FROM METHYL IODIDE</t>
  </si>
  <si>
    <t>Anticipating the decision of the California Superior Court to Earthjustice’s lawsuit brought a stop to the use of the deadly pesticide methyl iodide. In March 2012, Arysta LifeScience, the producer of the toxic fumigant methyl iodide, announced it is pulling its product—designed for use primarily on strawberry fields—off the U.S. market. The use of methyl iodide on agricultural crops can cause central nervous system disorders and cancer in farm workers. The chemical was approved to be applied to California’s strawberry fields at rates up to 100 pounds per acre on much of the state’s 38,000 acres in strawberry production, totaling millions of pounds of use. As a result of this suit and subsequent removal of methyl iodide from the market, thousands of people who work in or live near California’s farm fields are now protected from this toxic chemical.</t>
  </si>
  <si>
    <t>limiting greenhouse gas pollution</t>
  </si>
  <si>
    <t>In June 2012, Earthjustice litigators won an historic ruling from the U.S. Court of Appeals in favor of clean air. The court rejected challenges to EPA actions by polluting industries and their state allies limiting carbon pollution and other harmful emissions from cars, trucks, power plants, and various other polluters. These EPA protections respond to the U.S. Supreme Court’s 2007 greenhouse gas endangerment ruling in Massachusetts v. EPA, and are important parts of the agency’s efforts to curb such pollution under the Clean Air Act. One of Earthjustice’s most experienced air pollution attorneys, Howard Fox, worked in partnership with attorneys from the Environmental Defense Fund to defend EPA’s critical health and environmental protections. This landmark victory provides real hope that our nation can effectively limit the pollution that causes climate change.</t>
  </si>
  <si>
    <t>A Letter from Our President and Chairman</t>
  </si>
  <si>
    <t>Earthjustice 2013 Annual Report</t>
  </si>
  <si>
    <t xml:space="preserve">For 42 years, Earthjustice has fought to protect the earth's wild places and creatures, and to ensure clean air, clean water, and healthy living environments for all. We are now seeing climate change affect virtually every aspect of our work. Climate change is the great issue of our era. It's our responsibility to hand down a livable planet for the generations to come. In his 2013 inaugural address, President Obama promised to make climate change a priority for his administration. His climate action plan has potential and deserves widespread support, but it doesn't go far enough, and crucial details have yet to be decided. One huge gap is the failure to address the continued extreme development of new fossil fuel sources-drilling for oil in the Arctic Ocean and fracking across our public lands will only drive climate change to even more destructive levels. In the months and years ahead, Earthjustice will use the power of law to ensure that the administration closes this critical gap and adopts the strongest possible measures to address climate change. Earthjustice has a three-pronged strategy to combat climate change: end our nation's reliance on fossil fuels, advance clean energy, and build the resilience of ecosystems and communities so they're heller able to adapt to the harmful effects that can no longer be avoided. We're focused on rapidly and comprehensively addressing the climate threat by applying our savvy litigation-strengthened by effective lobbying and communications campaigns-to key issues where we know we can make an enduring impacL Climate change is a challenge that together we can and must meet. Thank you for standing with us. The past year has been a busy, productive one for Earthjustice. We have been able to increase our capacity to address the nation's toughest environmental and hea1Lh issues. We have taken on more cases and new clients, expanded our partnerships and built new coa1itions, and broadened our strategic scope. And we're winning, averaging more than 40 major victories annually. Our accomplishments this year range from protections for wild bison to stronger standards for deadly soot pollution to the retirement of some of the country's dirtiest coa1-fired power plants. The year ahead will be filled with new challenges, but we are prepared to meet them. For your support and partnership in this work, we thank you.  </t>
  </si>
  <si>
    <t xml:space="preserve">Clim ate change is the global threat or our time. At stake is nothing leu than our children's-and our planet's-future. We can still avoid the most severe impacts if we dramatically change the way we produce and use energy, but the obstacles are significanL Political gridlock has prevented Congress from enacting meaningful climate legislation, and the deeply entrenched, politically powerful fossil fuel industry fights effort! to address the problem at every tum. Despite these challenges, Earthjustice and its allies have made crucial progress. Using litigation backed by regulatory, legislative, and communications strategies, we've been able to overcome grid1ock and make progre1!1 Climate change Is the global threat of our time. toward a sustainable future. Our attorneys go to court to enforce existing stale and federal laws, blocking destructive new fossil fuel development and forcing the dirtiest power plants to dean up or shut down. We fight to close regulatory loopholes for fossil fuels, level the economic playing field for clean energy .sources, and ensure that the strongest possible energy efficiency standards are set and enforced. And it's working-our successes are helping to shut down coal at the same time we're helping lo shape energy policies and spur technological advances that will make a clean energy future possible. We combat climate change at the international level as well, working to establish standards that limit black carbon emissions in the most vulnerable regions and global wanning pollutants from international transportation. Our International Program attorneys have al.so pioneered work lo underscore the devastating human rights implications or climate change. Earthjustice is committed to identifying and implementing effective strategies to force regulators and polluters to reduce carbon emissions now, so that we can prevent the worst impacUI of climate change. The challenges ahead are enormous, but we are forcing changes today that are laying the groundwork for the systemic change we can and must see in the future.  </t>
  </si>
  <si>
    <t>Shutting Down Big Sandy: The Argument Against Dirty Coal</t>
  </si>
  <si>
    <t>Earthjustice won a major victory against dirty coal when Kentucky Power Company (KPC)-an affiliate of American Electric Power, one of the nation's most poWflrful coal companies-announced in December 2012 that lt will retire one unit at Its Big Sandy coal plant and stop burning coal at a second unit. shutting down a total of 1,095 megawatt, of coal-fired power. Earthjustlce challenged KPC when it sought authorization for a nearly $1 billion retrofit of Big Sandy, rated one of the top 50 dirtiest plants in America In 2009. We argued that shutting down the plant and pursuing clean energy alternatives would save ratepayers money. That common sense argument swayed the commission, showing the value of making our case In a place where many thought it would not get a friendly reception. With this case, EarthJustice demonstrated that we're willing to take on-and able to win-big fights against powerful adversaries In the heart of coat country. Our victory sends a strong message to the industry, Investors, and regulators that It's time to rethink coal as the go to energy option.</t>
  </si>
  <si>
    <t>Energy Efficiency: Small Changes Add Up To Big Savings</t>
  </si>
  <si>
    <t>Earthjustlce succeeded in forcing the Department of Energy (DOE) to set tougher energy efficiency standards for electricity distribution transformers-the gray boxes you see on utility poles. The amount of energy lo1t from each transformer may be small, but on the national scale, it adds up. The COE projects that the energy savings these standards will generate by 2020 will be enough to avoid building the equivalent of two new 500-megawatt coal-fired power plants, and by 2045 the savings will grow to 3,500 megawatts, or the equivalent of seven new coal fired plants. In addition, we're pushing the DOE to set strong standards for more than two dozen categories of home and commercial appliances-standards that are all achievable with existing technology. By simply making our appliances, equipment, and electronics more energy efficient, we can save money and fight global warming.</t>
  </si>
  <si>
    <t>Stopping Spruce Mine: Ending The Devastation Of Mountaintop Removal Mining</t>
  </si>
  <si>
    <t>This year marked a historic victory in the 15-year fight to stop the proposed Spruce Mine, which would have dynamited thousands of acres of mountaintop and forests In the Appalachia region of West Virginia. Studies have found severe public health impacts near mountaintop removal sites, including 50 percent higher cancer rates, 42 percent higher birth-defect rates, and up to $76 billion per year ln health costs. In an effort to energize the fight against the Spruce mine, Earthjustice developed a powerful uMountain Heroes" campaign to galvanize oppo1itlon to mountaintop removal mining. More than 50,000 people contacted the Environmental Protection Agency {EPA}. In 2011, the agency Issued the first-ever veto of a mountaintop removal fill permit, which was reaffirmed unanimously by the D.C. Circuit Court of Appeals in July, 2013. The EPA's veto demonstrated that the coal Industry is not exempt from the laws of the land. The battle over the Spruce Mine continues, but thls win-and the affirmation of the EPA's authority to protect waters-provides hope that this most destructive form of coal mining can finally be reined In.</t>
  </si>
  <si>
    <t>Preserving the Wild</t>
  </si>
  <si>
    <t xml:space="preserve">This is a critical time for the future of wild places and wild creatures. Climate change is disrupting natural systems and threatening to change ecosystems faster than species can adapt Species extinction and ecosystem degradation are causing a worldwide biodiversity crisis. This comes on top of a host of other threats: public lands face ongoing pressure from drilling, mining, logging, and unmanaged off-road recreation; industrial air and water pollution encroach on even our wildest places; and overfishing, pollution, and acidification are harming our ocean species. Responding to these challenges has been a hallmark of Earthjustice. We work to sustain wildlands, watersheds, wildlife, and oceans by supporting biodiversity and building ecosystem resilience in the face of climate change. We choose cases that will protect endangered species, sensitive habitats, and threatened wildlands; reduce human impacts on ecosystems; and hold accountable those who damage them. Our Oceans team brings strategic lawsuits that force the government to minimize overfishing, pollution, and habitat destruction in marine environments, and our International Program collaborates with the Pacific Small Island Developing States to help them spearhead effective global efforts to improve ocean health and marine resilience. Our successes benefit entire ecosystems-the web of life in which each species is intricately interconnected. Earthjustice also litigates to defend effective management plans and challenge deficient ones. We participate in ecosystem-based conservation planning and promote key national and international rules and policies. In all our work, we link the best science, legal strategies, agency outreach, available experts, and partners to generate the greatest impact. Our successes benefit entire ecosystems-the web of life in which each species is intricately interconnected. Earthjustice is fighting to ensure that our irreplaceable wildlife and wild places are protected, not just now but for generations to come. Helping species adapt to a changing world is an ongoing, ever-evolving effort and we're here for the long haul.  </t>
  </si>
  <si>
    <t>PROTECTING ENDANGERED CARIBBEAN CORALS</t>
  </si>
  <si>
    <t>Coral reefs support a quarter of all marine life, providing shelter and hunting grounds for an Incredible array of species. To protect coral reefs in the Caribbean from pollution, overfishing, and climate change impacts, Earthjustice Is challenging federal fishery management measures that allow ecosystem devastating overfishing of parrotfish off the shores of Puerto Rico and the US Virgin Islands. Parrotfish are essential to keeping in check algae growth that can smother and kill elkhorn and staghorn corals In the Caribbean. Reducing the algae's impacts on the reefs will also help build the resilience of this rich ecosystem to survive the impacts of climate change.</t>
  </si>
  <si>
    <t>THE RETURN OF THE BISON</t>
  </si>
  <si>
    <t>In the last two years, Earthjustice has won several important victories for wild bison In Montana, allowing this keystone species to roam more freely on lands outside Yellowstone National Park. For years, Yellowstone's wild bison have been confined within park boundaries. Those that wandered outside the park have been subjected to a government program of hazing and slaughter. Earthjustice partnered with the Assiniboine, Sioux, and Gros Ventre tribes along with conservation groups to win a key case that cleared the way for the return of bison to their native range In the Fort Belknap reservation in north-central Montana. In a related case, we successfully defended a new state policy that allows wild bison to roam outside the park's northern boundaries. This Is a triumph not just for wildlife conservation and habitat restoration, but also for Native American communities that have shared a deep spiritual and ecological connection with wild bison for centuries and are now able to bring these magnificent animals back home to tribal lands.</t>
  </si>
  <si>
    <t>PREVENTING URANIUM MINING AT GRAND CANYON</t>
  </si>
  <si>
    <t>In 2013, Earthjustice won a crucial round in the battle to protect sensitive lands around Grand Canyon National Park. A rush to mine uranium on public lands near the park is threatening to destroy wildlife habitat, pollute waterways, and industrialize the landscape around this national treasure. When the Interior Department imposed a 20-year moratorium on new mining claims on one million acres of public lands in the Grand Canyon watershed, Earthjustice stepped up to defend the ban from industry challenges. The courts have ruled In our favor twice, but the battle isn't over yet. The stakes are high: A final victory in this case will protect habitat for deer, elk, endangered fish, and the imperiled California condor, and also protect the watershed from radioactive mining waste that could harm the health of the Havasupai people. Just as Important. a victory will also uphold the Interior Secretary's authority to protect other public lands In the future.</t>
  </si>
  <si>
    <t>PROTECTING OUR HEALTH</t>
  </si>
  <si>
    <t>For more than four decades, Earthjustice has been at the forefront of legal guarding the fundamentals of human health the air we breathe, the food we eat, and the water we drink. Our Success including strict new stamps cards for toxic air pollutants like soot and mercury, better chemiCal safety precautions for workers, and the removal of hazardous pesticides from the market have saved thousands of lives. We fight to protect overburdened communities that are bombarded by chemicals in their air and water, workers who are exposed 10 unsafe chemicals on the job, and those who are most vulnerable to chemical exposures, such a., children and pregnant women. Our litigation target the worst sources of air and water pollution power plant lll, mines, incinerators, industrial agriculture-to force them to clean up. We defend communities from the environmental hazards of hydraulic fracturing, or fracking." Earthjustice Is fighting for a future In which children can breathe freely, no matter where they live. We work to ban the most toxic chemicals,force manufacturers to disclose ingredients in household products, and rcfonnineffective chemical safety laws. EarthJustice will fighting for a future in which children can breathe freely, no matter where they live; in which the food we feed our families and the products we use in our homes are free of toxic chemicals; in which communities everywhere are safer, healthier places to live and work.</t>
  </si>
  <si>
    <t>Building a movement</t>
  </si>
  <si>
    <t xml:space="preserve">In May 2013, Earthjustice and a coalition of partner organizations brought 117 clean air ambassadors to Washington, D.C., to tell their stories to Congress and the Obama administration. Their message 'Nas simple but powerful: Everyone has the right to breathe clean air. The ambassadors came from all across the country and from all walks of life, and each has been personally touched by the devastating health effects of air pollution. To their daily lives they deliver emergency health care to children struggling to take their next breath, advocate protection for their communities, and comfort family members, friends, and congregants who have lost loved ones to lung disease or heart attack. [n I 5 Washington, they were able to put a human face to the clean air issues Ea.rthjustice fights for-a face that politicians and government administralOrs rarely see, but once seen, find difficult to ignore. Most of the ambassadors came directly from the front lines of exposure lo deadly pollution, from communities near power plants, oil refineries, factories, and freeways. Many had never lobbied their government before. Earthjustice's communications and policy and legislation teams helped them navigate the corridors of government, influence decision-makers, and get their stories out into the broader community with media, editorial, video, and photos. In tum, the ambassadors opened doors for us in Congress that had never opened before. Their voices were heard, and they left Washington energized and with tools to help them spread the word and engage others on these issues. This year's event marked the second time that Earth justice has brought together such a large and diverse group of citizens to ask their government to take action on air pollution and climate change. Our ability to organize these unique events bolsters our reputation for effective policy work at the federal level Our goal is to build on this event, fostering a clean air movement with even greater reach and impact.  </t>
  </si>
  <si>
    <t>Protecting Human Rights in a Warming World</t>
  </si>
  <si>
    <t>In April, the Arctic Athabaskan Council filed a petition to the Inter-American Commission on Human Rights, asking it to declare that Canada is undermining the human rights of the Athabaskan peoples by poorly regulating the emissions of black carbon, which contributes significantly to the Arctic warming and melting. Earthjustice is representing the Arctic Athabaskan Council, with the Canadian environmental law organization Ecojustice as co-counsel. The Arctic is warming more than twice as fast as the rest of the planet, with devastating effects that could literally mean the end of a way of life for the indigenous peoples of the Arctic. Melting arctic glaciers is also a primary cause of sea-level rise that threatens millions of people in low-lying coastal areas around the world. Reducing emissions of black carbon and other short-lived climate forcers could reduce Arctic warming by two-thirds by 2040. Earthjustice’s International Program works to establish environmental human rights as a way to protect both people and the planet. Our efforts focus on creating and strengthening essential international environmental laws and institutions, and on opening international institutions to democratic participation in environmental decision-making.</t>
  </si>
  <si>
    <t>THE FIGHT TO CLEAN UP FLORIDA'S WATERWAYS</t>
  </si>
  <si>
    <t>In November 2012, Earthjustice won a key vector, In Its multi-year campaign to clean up Florida's water quality. In recent years, Florida's beaches and waterways have suffered from toxic algae outbreaks that choke many of Its rivers and lakes with green slime, killing fish and threatening human health. Earthjustice went to court to force the EPA to replace Florida's weak pollution standards with hard numeric limits on nutrient pollutants In sewage, fertilizer, and manure, which cause the algae outbreaks. As part of a settlement agreement, In 2010 the EPA finalized the first-ever numeric limits on nutrient pollutants In the state's lakes, rivers, and streams-a historic step that could Hit the standard for managing nutrient pollution across the nation. Our work Is far from over, however: The EPA has since agreed to allow Florida to adopt a deeply flawed plan that exempts many of the state's waters from enforceable limits on nutrient pollution. We're now back In court to defend our precedent-setting victories.</t>
  </si>
  <si>
    <t>FORCING THE EPA TO CLEAN UP SOOT POLLUTION</t>
  </si>
  <si>
    <t>Two recent EarthJustlce victories will save thousands of lives and billions of dollars In health-related costs every year, and also Improve living conditions In some of our most vulnerable communities. For years EarthJuatlce and our allies have fought to clean up deadly soot pollution, which causes heart attacks and strokes and worsens respiratory ailments Ilka asthma. Prompted by an Earthjustice suit, the EPA aNNounced In December 2012 that It would slash the amount of soot allowed In our air. In a related EarthJustice victory, the D.C. Circuit Court struck down a proposal by the EPA that would have allowed the most severely polluted areas of our country to avoid adopting the strong control measures needed to meet national standards. This ruling means that coal-fired power plants. factories and oil refineries located In communities may have to adopt more stringent cleanup measures.</t>
  </si>
  <si>
    <t>A TOWN'S FRACKING BAN STANDS</t>
  </si>
  <si>
    <t>When the people of Dryden, New York, stood up to powerful corporations and based oil and gas drilling within town limits, Industry took them to court. Fighting alongside Dryden's residents, Earthjustice stepped up to defend the right of communities to control what happens on their own land and we won. Drilling for oil and gas-and, particularly the process of tracking-pollutes the soil, air, and water of nearby communities. Yet tracking has been largely exempted from federal environmental laws, leaving local zoning authority as one of the last lines of defense. Earthjustice took on this case to help preserve that authority, and In 2013, a state appeal a court ruled In Dryden's favor. Thai victory reaches beyond the town borders, Inspiring hundreds of communities across the country that are defending their way of life- and their health- from tracking.</t>
  </si>
  <si>
    <t>Earthjustice fights for the right of all to a healthy environment</t>
  </si>
  <si>
    <t>Earth Justice 2013 Annual Report</t>
  </si>
  <si>
    <t xml:space="preserve">As the premier nonprofit environmental law organization, we take on the biggest, most precedent-setting cases across the country. We wield the power of law and the strength of partnership to protect people's health, to preserve magnificent places and wildlife, to advance clean energy, and to combat climate change. We partner with thousands of groups, supporters, and citizens to take on the critical environmental issues of our time and bring about positive change. We fight ... Because the earth needs a good lawyer. </t>
  </si>
  <si>
    <t>Calliie</t>
  </si>
  <si>
    <t xml:space="preserve">Thank You A letter from our President and Chairman </t>
  </si>
  <si>
    <t>For 42 years, Earthjustice has fought to protect the earth's wild places and creatures, and to ensure clean air, clean water, and healthy living environments for all. We are now seeing climate change affect virtually every aspect of our work. Climate change is the great issue of our era. It's our responsibility to hand down a livable planet for the generations to come. In his 2013 inaugural address, President Obama promised to make climate change a priority for his administration. His climate action plan has potential and deserves widespread support, but it doesn't go far enough, and crucial details have yet to be decided. One huge gap is the failure to address the continued extreme development of new fossil fuel sources-drilling for oil in the Arctic Ocean and fracking across our public lands will only drive climate change to even more destructive levels. In the months and years ahead, Earthjustice will use the power of law to ensure that the administration closes this critical gap and adopts the strongest possible measures to address climate change. Earthjustice has a three-pronged strategy to combat climate change: end our nation's reliance on fossil fuels, advance clean energy, and build the resilience of ecosystems and communities so they're better able to adapt to the harmful effects that can no longer be avoided. We're focused on rapidly and comprehensively addressing the climate threat by applying our savvy litigation-strengthened by effective lobbying and communications campaigns-to key issues where we know we can make an enduring impact. Climate change is a challenge that together we can and must meet. Thank you for standing with us. The past year has been a busy, productive one for Earthjustice. We have been able to increase our capacity to address the nation's toughest environmental and health issues. We have taken on more cases and new clients, expanded our partnerships and built new coalitions, and broadened our strategic scope. And we're winning, averaging more than 40 major victories annually. Our accomplishments this year range from protections for wild bison to stronger standards for deadly soot pollution to the retirement of some of the country's dirtiest coal-fired power plants. The year ahead will be filled with new challenges, but we are prepared to meet them. For your support and partnership in this work, we thank you.</t>
  </si>
  <si>
    <t>Combating Climate Change and Advancing Clean Energy</t>
  </si>
  <si>
    <t xml:space="preserve">Climate change is the global threat of our time. At stake is nothing less than our children's and our planet's-future. We can still avoid the most severe impacts if we dramatically change the way we produce and use energy, but the obstacles are significant. Political gridlock has prevented Congress from enacting meaningful climate legislation, and the deeply entrenched, politically powerful fossil fuel industry fights efforts to address the problem at every turn. Despite these challenges, Earthjustice and its allies have made crucial progress. Using litigation backed by regulatory, legislative, and communications strategies, we've been able to overcome gridlock and make progress development and forcing the dirtiest power plants to clean up or shut down. We fight to close regulatory loopholes for fossil fuels, level the economic playing field for clean energy sources, and ensure that the strongest possible energy efficiency standards are set and enforced. And it's working-our successes are helping to shut down coal at the same time we're helping to shape energy policies and spur technological advances that will make a clean energy future possible. We combat climate change at the international level as well, working to establish standards that limit black carbon emissions in the most vulnerable regions and global warming pollutants from international transportation. Our International Program attorneys have also pioneered work to underscore the devastating human rights implications of climate change. Earthjustice is committed to identifying and implementing effective strategies to force regulators and polluters to reduce carbon emissions now, so that we can prevent the worst impacts of climate change. The challenges ahead are enormous, but we are forcing changes today that are laying the groundwork for the systemic change we can and must see in the future. PERSPECTIVE Abigail Dillen Abigail Dillen, Earthjustice's Vice President for Climate and Energy, leads the organization's Climate Change and Clean Energy work by forcing the country to transition away from fossil fuels, maximizing energy efficiency, and equipping our nation's electrical grid to deliver clean, safe, renewable energy. “Decisions that will affect our energy future are being made across the country right now, in our public utility commissions, decisions about whether to invest in gas, renewables, or retrofitting dirty, old coal plants. Those decisions are only going to be made once, and all too often they're political decisions, made without the benefit of good information. That's where Earthjustice has a unique opportunity: It plays to our strength to go before these commissions and challenge the logic of utilities that are trying to perpetuate the status quo. The arguments on our side are compelling: It's not economically practical to invest in coal any more. We give voice to the most sound economic as well as environmental arguments, and that's a voice that hasn't often been heard." </t>
  </si>
  <si>
    <t>"Every year, we experience warmer temperatures. We've even seen rain in December, which never happened when I was a child. There is more flooding and riverbank erosion, and the permafrost and glaciers are melting. The warmer weather makes it more dangerous for our people to travel on the land. The ice is not safe anymore. We notice the depletion of wildlife and fish more and more, and these species are critical to our people's diet and culture.” Ruth Massie Grand Chief of the Council of Yukon First Nations and a board member of the Arctic Athabaskan Council. In April, the Arctic Athabaskan Council filed a petition to the Inter-American Commission on Human Rights, asking it to declare that Canada is undermining the human rights of Athabaskan peoples by poorly regulating emissions of black carbon, which contributes significantly to Arctic warming and melting. Earthjustice is representing the Arctic Athabaskan Council, with the Canadian environmental law organization Ecojustice as co-counsel. The Arctic is warming more than twice as fast as the rest of the planet, with devastating effects that could literally mean the end of a way of life for the indigenous peoples of the Arctic. Melting of Arctic glaciers is also a primary cause of sea-level rise that threatens millions of people in low-lying coastal areas around the world. Reducing emissions of black carbon and other short-lived climate forcers could reduce future Arctic warming by two thirds by 2040. Earthjustice's International Program works to establish environmental human rights as a way to protect both people and the planet. Our efforts focus on creating and strengthening essential international environmental laws and institutions, and on opening international institutions to democratic participation in environmental decision-making.</t>
  </si>
  <si>
    <t>Cases + Victories</t>
  </si>
  <si>
    <t>SHUTTING DOWN BIG SANDY: THE ARGUMENT AGAINST DIRTY COAL Earthjustice won a major victory against dirty coal when Kentucky Power Company (KPC)-an affiliate of American Electric Power, one of the nation's most powerful coal companies-announced in December 2012 that it will retire one unit at its Big Sandy coal plant and stop burning coal at a second unit, shutting down a total of 1,095 megawatts of coal-fired power. Earthjustice challenged KPC when it sought authorization for a nearly $1 billion retrofit of Big Sandy, rated one of the top 50 dirtiest plants in America in 2009. We argued that shutting down the plant and pursuing clean energy alternatives would save ratepayers money. That common sense argument swayed the commission, showing the value of making our case in a place where many thought it would not get a friendly reception. With this case, Earthjustice demonstrated that we're willing to take on-and able to win-big fights against powerful adversaries in the heart of coal country. Our victory sends a strong message to the industry, investors, and regulators that it's time to rethink coal as the go-to energy option. ENERGY EFFICIENCY: SMALL CHANGES ADD UP TO BIG SAVINGS Earthjustice succeeded in forcing the Department of Energy (DOE) to set tougher energy efficiency standards for electricity distribution transformers-the gray boxes you see on utility poles. The amount of energy lost from each transformer may be small, but on the national scale, it adds up. The DOE projects that the energy savings these standards will generate by 2020 will be enough to avoid building the equivalent of two new 500-megawatt coal-fired power plants, and by 2045 the savings will grow to 3,500 megawatts, or the equivalent of seven new coal-fired plants. In addition, we're pushing the DOE to set strong standards for more than two dozen categories of home and commercial appliances-standards that are all achievable with existing technology. By simply making our appliances, equipment, and electronics more energy efficient, we can save money and fight global warming. This year marked a historic victory in the 15-year fight to stop the proposed Spruce Mine, which would have dynamited thousands of acres of mountaintop and forests in the Appalachian region of West Virginia. Studies have found severe public health impacts near mountaintop removal sites, including 50 percent higher cancer rates, 42 percent higher birth-defect rates, and up to $76 billion per year in health costs. In an effort to energize the fight against the Spruce mine, Earthjustice developed a powerful "Mountain Heroes' ' campaign to galvanize opposition to mountaintop removal mining. More than 50,000 people contacted the Environmental Protection Agency (EPA). In 2011, the agency issued the first ever veto of a mountaintop removal fill permit, which was reaffirmed unanimously by the D.C. Circuit Court of Appeals in July, 2013. The EPA's veto demonstrated that the coal industry is not exempt from the laws of the land. The battle over the Spruce Mine continues, but this win-and the affirmation of the EPA's authority to protect waters-provides hope that this most destructive form of coal mining can finally be reined in.</t>
  </si>
  <si>
    <t>Earthjustice is committed to preserving a rich, sustainable, and diverse natural heritage for current and future generations. This is a critical time for the future of wild places and wild creatures. Climate change is disrupting natural systems and threatening to change ecosystems faster than species can adapt. Species extinction and ecosystem degradation are causing a worldwide biodiversity crisis. This comes on top of a host of other threats: public lands face ongoing pressure from drilling, mining, logging, and unmanaged off-road recreation; industrial air and water pollution encroach on even our wildest places; and overfishing, pollution, and acidification are harming our ocean species. Responding to these challenges has been a hallmark of Earthjustice. We work to sustain wildlands, watersheds, wildlife, and oceans by supporting biodiversity and building ecosystem resilience in the face of climate change. We choose cases that will protect endangered species, sensitive habitats, and threatened wildlands; reduce human impacts on ecosystems; and hold accountable those who damage them. Our Oceans team brings strategic lawsuits that force the government to minimize overfishing, pollution, and habitat destruction in marine environments, and our International Program collaborates with the Pacific Small Island Developing States to help them spearhead effective global efforts to improve ocean health and marine resilience. Our successes benefit entire ecosystems-the web of life in which each species is intricately interconnected. Earthjustice also litigates to defend effective management plans and challenge deficient ones. We participate in ecosystem-based conservation planning and promote key national and international rules and policies. In all our work, we link the best science, legal strategies, agency outreach, available experts, and partners to generate the greatest impact. Our successes benefit entire ecosystems-the web of life in which each species is intricately interconnected. Earthjustice is fighting to ensure that our irreplaceable wildlife and wild places are protected, not just now but for generations to come. Helping species adapt to a changing world is an ongoing, ever-evolving effort and we're here for the long haul.</t>
  </si>
  <si>
    <t>Perspective: Tim Preso</t>
  </si>
  <si>
    <t xml:space="preserve">Tim Preso, managing attorney of Earthjustice's Northern Rockies office, sees the effects of climate change all across the American West. Stand after stand of pine trees dying around Yellowstone, rivers drying up in the Southwest, habitat literally melting out from under creatures that depend on snow to survive-these are the kinds of visible reminders Preso and his colleagues encounter as they work to protect and sustain our natural heritage. "In our work, the first and most immediate challenge is to get the federal managers of our wildlife and public lands to recognize that climate change impacts are already happening, and that new measures are needed in order to sustain natural processes and ecosystems. But that's not all we're doing. Scientists generally agree that the best way to help wildlife and natural systems weather the storm is to give them the broadest possible landscapes to use in their efforts to adapt. So we've been targeting our efforts to sustaining the big, wild places that remain. We try to armor those ecosystems to deal with climate change through eliminating or reducing harmful activities that are compromising them, from oil and gas development to off-road vehicle recreation. Ultimately, the country's strong environmental laws are the only hammer we have at our disposal to deal with a lot of these issues, and no one can bring those laws to bear better than Earthjustice. "Climate change can sometimes feel academic, abstract and technical, as if it's all about parts per million and planetary-level climate models. But fundamentally our work is about sustaining things that still spark our imaginations in this increasingly developed world, like the runs of salmon that make their way up West Coast rivers, and the places where grizzly bears and herds of bison can still live on the landscape. It's about sustaining massive bird migrations that have gone on for millennia. Everything's up for grabs in an era of climate change. Our work is about sustaining these last wild vestiges of the world we all inherited, and sustaining it in the face of a threat the likes of which hasn't been seen, at least within recorded history. That's a tall order, but that's what we intend to do." </t>
  </si>
  <si>
    <t>PROTECTING ENDANGERED CARIBBEAN CORALS Coral reefs support a quarter of all marine life, providing shelter and hunting grounds for an incredible array of species. To protect coral reefs in the Caribbean from pollution, overfishing, and climate change impacts, Earthjustice is challenging federal fishery management measures that allow ecosystem devastating overfishing of parrotfish off the shores of Puerto Rico and the US Virgin Islands. Parrotfish are essential to keeping in check algae growth that can smother and kill elkhorn and staghorn corals in the Caribbean. Reducing the algae's impacts on the reefs will also help build the resilience of this rich ecosystem to survive the impacts of climate change. January + June 2013 THE RETURN OF THE BISON In the last two years, Earthjustice has won several important victories for wild bison in Montana, allowing this keystone species to roam more freely on lands outside Yellowstone National Park. For years, Yellowstone's wild bison have been confined within park boundaries. Those that wandered outside the park have been subjected to a government program of hazing and slaughter. Earthjustice partnered with the Assiniboine, Sioux, and Gros Ventre tribes along with conservation groups to win a key case that cleared the way for the return of bison to their native range in the Fort Belknap reservation in north-central Montana. In a related case, we successfully defended a new state policy that allows wild bison to roam outside the park's northern boundaries. This is a triumph not just for wildlife conservation and habitat restoration, but also for Native American communities that have shared a deep spiritual and ecological connection with wild bison for centuries and are now able to bring these magnificent animals back home to tribal lands. May 2013 PREVENTING URANIUM MINING AROUND THE GRAND CANYON In 2013, Earthjustice won a crucial round in the battle to protect sensitive lands around Grand Canyon National Park. A rush to mine uranium on public lands near the park is threatening to destroy wildlife habitat, pollute waterways, and industrialize the landscape around this national treasure. When the Interior Department imposed a 20-year moratorium on new mining claims on one million acres of public lands in the Grand Canyon watershed, Earthjustice stepped up to defend the ban from industry challenges. The courts have ruled in our favor twice, but the battle isn't over yet. The stakes are high: A final victory in this case will protect habitat for deer, elk, endangered fish, and the imperiled California condor, and also protect the watershed from radioactive mining waste that could harm the health of the Havasupai people. Just as important, a victory will also uphold the Interior Secretary's authority to protect other public lands in the future.</t>
  </si>
  <si>
    <t>Protecting our Health</t>
  </si>
  <si>
    <t>Earthjustice is committed to improving the health of all communities by strengthening and enforcing regulations that protect against the effects of toxic chemicals in our air, water, food, and consumer products. For more than four decades, Earthjustice has been at the forefront of safeguarding the fundamentals of human health: the air we breathe, the food we eat, and the water we drink. Our successes-including strict new standards for toxic air pollutants like soot and mercury, better chemical safety precautions for workers, and the removal of hazardous pesticides from the market have saved thousands of lives. We fight to protect overburdened communities that are bombarded by chemicals in their air and water, workers who are exposed to unsafe chemicals on the job, and those who are most vulnerable to chemical exposures, such as children and pregnant women. Our litigation targets the worst sources of air and water pollution power plants, mines, incinerators, industrial agriculture-to force them to clean up. We defend communities from the environmental hazards of hydraulic fracturing, or "fracking." We work to ban the most toxic chemicals, force manufacturers to disclose ingredients in household products, and reform ineffective chemical safety laws. Earthjustice is fighting for a future in which children can breathe freely, no matter where they live; in which the food we feed our families and the products we use in our homes are free of toxic chemicals; in which communities everywhere are safer, healthier places to live and work. PERSPECTIVE: Paul Cort. Climate change, air pollution, and human health are intricately intertwined, says Paul Cort, an attorney in Earthjustice's California office who focuses on air pollution. The good news is that cleaning up the worst sources of pollution will help alleviate both health and climate issues, especially when it comes to some of our most vulnerable communities. "Climate change is adding to the cumulative burden on communities that suffer from poor air quality, which often are low-income, disadvantaged communities. Many people in these communities have health problems caused by air pollution, like respiratory and heart conditions. Those who live close to refineries or power plants, and also along freeways and near ports, suffer impacts not only from regional pollution like smog and soot, but also from localized cancer and other health risks associated with the particular toxics emitted by these industrial and transportation sources. Add to all of this the fact that many experts think a warming climate will bring longer smog seasons, and you can see that climate change is only going to make these health problems worse. "What it all boils down to is that burning fossil fuels drives both climate change and health problems related to air quality, so moving away from fossil fuels will provide multiple and compounded benefits. Pushing for zero-emission cars, trucks, and power plants is necessary for progress on our basic local air quality and health issues as well as for dealing with climate change."</t>
  </si>
  <si>
    <t>Building a Movement</t>
  </si>
  <si>
    <t xml:space="preserve">THE FIGHT TO CLEAN UP FLORIDA'S WATERWAYS In November 2012, Earthjustice won a key victory in its multi year campaign to clean up Florida's water quality. In recent years, Florida's beaches and waterways have suffered from toxic algae outbreaks that choke many of its rivers and lakes with green slime, killing fish and threatening human health. Earthjustice went to court to force the EPA to replace Florida's weak pollution standards with hard numeric limits on "nutrient" pollutants in sewage, fertilizer, and manure, which cause the algae outbreaks. As part of a settlement agreement in 2010 the EPA finalized the first ever numeric limits on nutrient pollutants in the state's lakes, rivers, and streams-a historic step that could set the standard for managing nutrient pollution across the nation. Our work Is far from over, however: The EPA has since agreed to allow Florida to adopt a deeply flawed plan that exempts many of the state's waters from enforceable limits on nutrient pollution. We're now back in court to defend our precedent-setting victories. FORCING THE EPA TO CLEAN UP SOOT POLLUTION Two recent Earthjustice victories will save thousands of lives and billions of dollars in health-related costs every year, and also improve living conditions in some of our most vulnerable communities. For years Earthjustice and our allies have fought to clean up deadly soot pollution, which causes heart attacks and strokes and worsens respiratory ailments like asthma. Prompted by an Earthjustice suit, the EPA announced in December 2012 that it would slash the amount of soot allowed in our air. In a related Earthjustice victory, the D.C. Circuit Court struck down a proposal by the EPA that would have allowed the most severely polluted areas of our country to avoid adopting the strong control measures needed to meet national standards. This ruling means that coal-fired power plants, factories, and oil refineries located in communities may have to adopt more stringent cleanup measures. A TOWN'S FRACKING BAN STANDS When the people of Dryden, New York, stood up to powerful corporations and banned oil and gas drilling within town limits, industry took them to court. Fighting alongside Dryden's residents, Earthjustice stepped up to defend the right of communities to control what happens on their own land-and we won. Drilling for oil and gas-and particularly the process of fracking-pollutes the soil, alr, and water of nearby communities. Yet fracking has been largely exempted from federal environmental laws, leaving local zoning authority as one of the last lines of defense. Earthjustice took on this case to help preserve that authority, and in 2013, a state appeals court ruled in Dryden's favor. This victory reaches beyond the town's borders, inspiring hundreds of communities across the country that are defending their way of life--and their health-from fracking. </t>
  </si>
  <si>
    <t>Earthjustice 2014 Annual Report</t>
  </si>
  <si>
    <t>Earthjustice fights for the right of all to a healthy environment. As the premier nonprofit environmental law organization, we take on the biggest, most precedent-setting cases across the country. We wield the power of law and the strength of partnership to protect people’s health, preserve magnificent places and wildlife, advance clean energy, and combat climate change. We partner with thousands of groups, supporters, and individuals to take on the critical environmental issues of our time and bring about positive change. We fight ... Because the earth needs a good lawyer.</t>
  </si>
  <si>
    <t>A Letter from our President &amp; Chairman</t>
  </si>
  <si>
    <t>Our world’s environmental challenges can seem daunting, especially in this era of climate change. We owe it to the generations who will follow us to leave behind a healthy, thriving environment. The good news is that thousands of people around the world are already hard at work, fighting to stabilize our climate and prepare for the impacts. Throughout its history, Earthjustice has fought the hard fights to protect threatened species, preserve our wild lands, and help keep communities and ecosystems healthy. Now we’re also using the power of the law to help speed the transition from dirty fossil fuels to clean, renewable energy. And we’re winning, again and again—thanks to the passion and dedication of our staff and supporters like you. Together we achieved some remarkable gains for the environment and human health over the past year. We’re proud to present this report highlighting some of them, including a string of crucial clean air victories, a ruling that will help protect whales and other marine species from harmful sonar, and our landmark win upholding the right of communities in New York State to ban fracking within their borders. None of it would be possible without you. Thanks to you, over the last year we were also able to expand our capacity to take on new environmental challenges, growing our staff and broadening our expertise. Currently, our docket contains about 375 active cases—and that doesn’t include the essential work done by our communications and policy and legislation teams. We’re representing more than 300 organizations, communities, and tribes in the fight for a healthy environment. There’s much more to be done, but together we can make a real difference. Thank you for all that you do.</t>
  </si>
  <si>
    <t>Our Victories</t>
  </si>
  <si>
    <t>Since its founding 43 years ago, Earthjustice has built a track record of success based on unparalleled legal and policy expertise and close collaboration with a diverse array of clients and coalition partners. We work with organizations ranging from grassroots and community groups, who ensure that we understand local issues and impacts, to large national organizations that can provide rigorous scientific, economic, and policy analysis. Working together, we craft effective legal strategies and build influential public advocacy campaigns that bring about meaningful, lasting change. Here are some highlights from our work throughout fiscal year 2014. In a landmark case, Earthjustice won a ruling from New York State’s highest court that upholds the right of communities to ban heavy industry, including oil and gas operations, within their borders. The decision gives legal backing to the more than 170 New York municipalities that have passed measures to protect residents from the impacts of the controversial oil and gas development technique known as hydraulic fracturing, or fracking. It also gives hope to people across the nation who are fighting to keep the industrialization and pollution associated with fracking from despoiling their communities. In a monumental victory for the Arctic Ocean, Earthjustice proved that the Department of the Interior violated the law when it opened 30 million acres on the continental shelf to oil and gas exploitation in 2008. The government must now reevaluate whether drilling should be allowed in the Chukchi Sea at all. Spills from risky offshore drilling could devastate the region’s iconic species and vibrant indigenous subsistence culture. Drilling for oil that will only exacerbate climate change makes no sense in this fragile and irreplaceable region, which is warming much more rapidly than the rest of the planet. In the culmination of more than 15 years of litigation led by Earthjustice, the D.C. Circuit Court of Appeals upheld a crucial, first-ever rule limiting toxic air pollution from power plants. Coal-fired power plants are the largest source of toxic air pollutants and account for almost half of the nation’s mercury emissions. Adopted in 2012, the Mercury and Air Toxics Standard has had tremendous impact, forcing operators to clean up or retire many coal-fired plants. This standard will annually prevent up to 11,000 premature deaths, nearly 5,000 heart attacks, and 130,000 asthma attacks, and will also protect babies and children from exposure to mercury that can damage their ability to develop and learn. Earthjustice defended Colorado’s voter-approved renewable energy standard from a legal challenge by a Washington, D.C.- based interest group. The standard has played a major role in the state’s renewable energy economy. More than 30 states have similar laws, and increasingly they are coming under legal attack by the fossil fuel industry and its supporters. This ruling, the first court decision that squarely addresses the constitutionality of this type of state law, confirms that states have the authority to require renewable energy generation as part of their mix of electricity sources.</t>
  </si>
  <si>
    <t>Earthjustice is committed to ensuring that our nation’s irreplaceable wild places and wildlife are preserved for future generations. Throughout human existence, the wild has sustained people physically and spiritually. It is the reservoir of our planet’s astonishing diversity and the source of much that enriches our lives. To preserve our irreplaceable wild places—from the Arctic to the Everglades to the vast wilderness within our oceans—in a rapidly warming world, Earthjustice takes legal action to protect pristine wild lands from development; safeguard national parks, monuments, and other treasured places; reduce pressures on natural ecosystems from overfishing, destructive development, and pollution; and defend keystone species and key water resources. Over the years, our legal battles to protect ancient forests in the Pacific Northwest from logging helped produce a network of refuges for species that depend on old-growth trees. In Hawai‘i, we’re helping restore life-giving stream flows for the benefit of both ecosystems and native cultures. And on behalf of the Arctic Athabaskan Council, our international attorneys are using their expertise to negotiate for a strong international legal arrangement to reduce emissions of black carbon, which speed Arctic warming and melting. Key to our successes are our strong partnerships with nonprofit, grassroots, and indigenous organizations. Together, we’re working to secure a future in which our wild places and wildlife—and humanity itself—can thrive. “One thing I love about Earthjustice is how courageous and tenacious it is. We fight the fights that others can’t or won’t take on. And our track record of winning is remarkable, especially given the political and economic power that we go toe-to-toe against in court every day. That’s empowering. It shows that size and money don’t win every battle—that being right can be more powerful than simply having might.” Drew Caputo A grizzly bear charges toward salmon in Alaska’s Katmai National Park. Earthjustice’s Vice President of Litigation for Lands, Wildlife, and Oceans</t>
  </si>
  <si>
    <t>Protecting Ocean Ecosystems</t>
  </si>
  <si>
    <t>Oceans are the lifeblood of our planet. They regulate our climate and weather, supply much of the oxygen we breathe, and provide food—and livelihoods—for millions of people. But as the climate warms, sea levels are rising and oceans are becoming warmer and more acidic, threatening disruption of marine ecosystems and the communities that depend on them. Earthjustice fights to protect and sustain ocean ecosystems by reducing overfishing, pollution, and other harmful activities. Partnering with conservation groups, fishing communities, and international organizations, we’re working to promote sustainable fisheries, particularly of forage fish, which are the foundation of the ocean food web. We also fight to protect coral reefs and key species that play an essential role in balancing marine ecosystems, and we support small island nations that are global leaders in efforts to combat ocean acidification and build marine resilience. In late 2013, we won an important court decision forcing regulators to provide stronger protections for endangered marine mammals threatened by harmful Navy sonar testing off the U.S. West Coast. Another court decision in our favor this past year will require better monitoring of the Caribbean’s fishery for parrotfish, a species that protects coral reefs from being overwhelmed by algae. And our international team continues to advise the Alliance of Small Island States and the Pacific Small Island Developing States as they champion marine resilience efforts in key international forums. Looking ahead, we’re rallying an army of ocean advocates in a critical fight to defend the Magnuson-Stevens Fishery Conservation and Management Act. A strong law that Earthjustice attorneys rely on to help rebuild our nation’s fish populations, the act is under attack by industrial fishing interests that want to undermine the role of science in fisheries management.</t>
  </si>
  <si>
    <t>Defending Special Places from Oil and Gas Development</t>
  </si>
  <si>
    <t>The rush to drill for oil and gas across the western United States is threatening treasured public lands and wildlife and bringing industrialization—including air and water pollution—to previously pristine regions. Millions of acres of federal land in the West have been leased for drilling and many more are threatened. At risk are special places that have tremendous ecological, cultural, and recreational value—places like Utah’s red rock country, Montana’s Rocky Mountain Front, and roadless areas on the west slope of Colorado’s Rocky Mountains. Earthjustice is committed to protecting these treasured landscapes and the wildlife that inhabit them. Working in partnership with conservation groups, tribes, ranchers, and local businesses and officials, in the past year we’ve helped safeguard national parks, wilderness-quality lands, sensitive habitat, and roadless areas across the West. A landmark Earthjustice court victory in 2009 led to important reforms that require the federal Bureau of Land Management to take a closer look at the impacts of drilling on wilderness, wildlife, and other natural resources. This ruling, which in October 2013 the Supreme Court allowed to stand, will help protect millions of acres of world-renowned scenic and ecologically important landscapes across the West. Some of the special places we’re fighting to protect from oil and gas drilling are the Badger-Two Medicine region, a dramatic wild landscape adjacent to Glacier National Park in northern Montana; the spectacular Wyoming Range south of Jackson Hole, which draws hunters, hikers, and campers alike; western Colorado’s Roan Plateau and Thompson Divide, which provide refuges for wildlife as well as world-class outdoor recreation; and Utah’s unique and awe-inspiring red rock canyons.</t>
  </si>
  <si>
    <t>Advancing Clean Energy and A Healthy Climate</t>
  </si>
  <si>
    <t>If humanity doesn’t dramatically cut its fossil fuel use, we will suffer increasingly devastating impacts from climate-related disruption, from extreme storms and flooding to drought and food shortages. But faced with the power of deeply entrenched fossil fuel interests, can we complete the transition to clean, renewable energy in time to ward off the worst impacts of climate change? The answer has to be yes. Earthjustice is working nationwide to propel this transition. Our attorneys are fighting for tough national pollution standards that will help spell the end for uneconomic investments in coal-fired power. We’re working to retire aging coal plants, rein in destructive new fossil fuel development, and block fossil fuel exports. State by state, we’re proving the economic benefits of clean energy to the utility regulators who determine how we keep the lights on, and we’re defending progressive clean energy policies when they come under industry attack. At the same time, we’re helping communities build resilience and energy independence by working to expand access to affordable clean energy. Change is coming, and with it the opportunity to grow a new industry that will sustainably power the future. Over the next few decades the U.S. power system will require massive investments in order to meet future needs. Either we will commit ourselves to a fossil fuel dead end, or seize the opportunity to become a leader in the clean energy revolution. The choice is clear.</t>
  </si>
  <si>
    <t>Fighting Fossil Fuel Exports and Transportation</t>
  </si>
  <si>
    <t>Nationwide, transportation of dirty, hazardous fossil fuels is soaring. Industry is rushing to export coal—in the face of shrinking demand in the United States—to markets overseas. And, spurred by the boom in shale oil and gas, railroad shipments of volatile crude oil increased 6,000 percent from 2008 to 2014. Proposed investments in new transportation infrastructure are threatening to lock in long-term fossil fuel dependency and worsen global climate change. The risks to the environment and communities along the transport routes are severe: coal trains headed for ports in the Pacific Northwest leave toxic coal dust in their wake, while derailments, spills, fires, and even explosions of trains carrying Bakken crude oil are becoming more frequent as the number of trains carrying crude increases. The most deadly crude-by-rail accident to date, the 2013 derailment and explosion in Lac-Mégantic, Quebec, killed 47 people. Earthjustice is representing conservation groups, communities, and tribes as they fight back against these risky investments. Together we’ve held the line against any new coal- export infrastructure in the Northwest—three proposed terminals were officially scrapped in the past few years— and we are now defending the State of Oregon’s refusal to permit a terminal at the Port of Morrow. This past year we successfully challenged permits for two proposed crude-by-rail infrastructure projects for the port of Grays Harbor, Washington, convincing regulators to require a complete review of environmental and cultural risks. In Albany, New York, we convinced state regulators to reconsider a decision to allow expansion of crude oil infrastructure at the port without conducting a complete review of the potential environmental impacts. In addition to these ongoing fights, we’re opposing plans to expand crude-by-rail infrastructure on the Columbia River in Vancouver, Washington, and in Richmond, Sacramento, and Bakersfield, California. We’re also intervening on behalf of several tribes to oppose a new pipeline to carry tar sands oil from Alberta to a port outside Vancouver, British Columbia, as the new oil stream would significantly increase the number of tankers traveling through Puget Sound, threatening tribal fisheries. Nationwide, we’re working to prohibit the use of unsafe DOT-111 rail cars for shipping the particularly flammable Bakken crude.</t>
  </si>
  <si>
    <t>Defending COMMUNITY RIGHTS IN AN ERA OF EXTREME ENERGY AND CLIMATE CHANGE</t>
  </si>
  <si>
    <t>The oil and gas boom made possible by hydraulic fracturing (fracking) and other extreme energy extraction techniques has rolled into communities from Pennsylvania and Ohio to Colorado and California. With it comes industrialization and pollution, from the stream and groundwater contamination caused by fracking chemical spills and poorly cemented wells to air pollution from drilling emissions and heavy truck traffic. State and federal governments have so far failed to protect the public from these hazards, so some communities are taking matters into their own hands, passing fracking bans and moratoriums despite the threat of industry lawsuits. At the same time, communities and states that have adopted laws to promote clean energy are facing well-funded attacks by fossil fuel companies and utilities that see a threat to their business model. In both cases, industry is trying to take away state and local control over the future that citizens want to see. Earthjustice’s legal expertise helps level the playing field for communities fighting back against powerful fossil fuel interests. We successfully defended Dryden, New York, against an industry attack on the town’s fracking ban. In June, a final ruling from New York’s highest court upheld Dryden’s ban, giving legal backing to the more than 170 New York municipalities that have also passed fracking measures. Now we’re partnering with Dryden residents and others to get the message out to communities across the country: In court, you can fight back against powerful interests and win. This past year in Colorado, Earthjustice successfully defended an ambitious renewable energy standard passed by voters in 2004 from an attack by a Washington, D.C.-based group that vowed to “put wind energy on trial.” This standard, which requires a certain amount of the electricity sold within the state to come from renewable energy, allows clean energy generators to get a foothold in the power market, which historically has been dominated by coal and now, increasingly, gas. Predictably, clean energy standards like the one Colorado adopted are under coordinated attack across the country by those who support the fossil fuel status quo. Our court win was a victory for both clean energy advocates and Colorado residents. The case will likely set a precedent across the country, affirming the authority of states to adopt policies that support clean, renewable power.</t>
  </si>
  <si>
    <t>Fighting for Healthy Communities</t>
  </si>
  <si>
    <t>Earthjustice is committed to protecting the health of all communities against the effects of toxic chemicals in our air, water, food, and consumer products. Healthy communities depend on a healthy environment. But in many of our nation’s cities and towns, children grow up breathing heavily polluted air, while in agricultural areas entire families are exposed to toxic pesticides. In regions overrun by fracking operations, drinking water wells are being contaminated. Every day our bodies are bombarded by industrial chemicals from a wide variety of products, most of which we know very little about. We can and must do better. Earthjustice works with conservation and health advocates and with affected communities to secure strong new protections from air and water pollution—and to make sure those standards are enforced. We’re working to reform our nation’s broken chemical regulatory system, ban the most toxic chemicals, and ensure people have the information they need about potentially dangerous chemicals. In the courts and on Capitol Hill, we seek to level the playing field for communities that have traditionally borne the brunt of our country’s heaviest pollution. This past year, we forced the Environmental Protection Agency to commit to a deadline for producing new regulations against toxic coal ash. We also played a key role in California’s adoption of a new flammability standard that should take away the incentive for furniture manufacturers to add toxic flame-retardant chemicals to their products. And around the country we’re fighting for strong rules that protect important water bodies like Chesapeake Bay, Puget Sound, and the Everglades from polluted runoff. “One of the reasons Earthjustice is so successful is that our clients are the people on the ground, as well as partner environmental groups, health advocates, and labor advocates. Our work to reduce the human health impacts from pesticides, for example, focuses on the people who are most affected—the workers themselves.”</t>
  </si>
  <si>
    <t>Defending the Right to Breathe</t>
  </si>
  <si>
    <t>Nearly half of all Americans live in areas where the simple act of breathing can be dangerous. At a time when effective pollution-control technologies are readily available, air pollution is still putting millions of people at risk for heart ailments, lung disease, asthma, and cancer. Hardest hit are children, the elderly, and communities close to heavily polluting industries and transportation corridors. Disproportionately, these are communities of color. Everyone has the right to breathe: It’s time we enforced it. Earthjustice is a national leader in obtaining strong air quality standards and compelling air quality improvements for the most impacted communities and the most polluting facilities. Over the past two decades, we’ve fought and won dozens of cases that have ratcheted up public-health protections and held polluters accountable. Spring 2014 brought a remarkable string of victories in our fight for more breathable air, including a landmark win in April when the first-ever rule limiting emissions of air toxics like mercury and arsenic from power plants was upheld. Earthjustice fought for 15 years to obtain and defend this standard, which will prevent up to 11,000 premature deaths, nearly 5,000 heart attacks, and 130,000 asthma attacks annually. Currently we’re working with our coalition partners—including community justice and health advocates, faith groups, and tribes, as well as national health and environmental organizations—to keep the pressure on the EPA to finalize long-overdue standards to reduce emissions of cancer-causing pollutants from oil refineries, adopt health-protective standards for smog, and finally clean up the air in the dirtiest regions of the country.</t>
  </si>
  <si>
    <t>Safeguarding COMMUNITIES AND THE ENVIRONMENT FROM PESTICIDES</t>
  </si>
  <si>
    <t>Each year, an estimated one billion pounds of pesticides are applied across the United States, primarily to agricultural crops. Manufactured to kill insects, weeds, mice, and other pests, they also take a heavy toll on farmworkers and their families, nearby communities, wildlife, and both native and agricultural ecosystems. Federal and state agencies have authority to regulate pesticide use, but they’re slow to protect public health and the environment and rarely ban even the most toxic pesticides. Earthjustice’s pesticides program takes on cases that can set important legal precedents, significantly reform pesticide regulations, and ensure that regulators do the job they’re supposed to do. Representing farmworkers, public health advocates, beekeepers, conservationists, and others, we work to phase out the most dangerous pesticides and protect the most vulnerable communities and ecosystems from exposure. We are also working tirelessly to defend the public’s right to know which chemicals they may be exposed to, and to curb the harms caused by genetically engineered crops, including increased use of pesticides. After years of delay and under pressure from Earthjustice and its allies, in March 2014 the EPA finally published a proposed update of its rules governing farmworkers exposure to pesticides. In May 2014, we won another victory in our efforts to phase out the most dangerous pesticides when the manufacturer of d-CON agreed to stop making its most deadly rodent poisons by year’s end. Anticoagulant rodenticides such as these d-CON products have been linked to the deaths of hawks, owls, bobcats, and other wildlife that prey on rodents, and studies have documented their presence in more than 70 percent of wildlife tested. Currently we’re challenging the EPA’s approval of sulfoxaflor, a neonicotinoid pesticide that’s highly toxic to bees. Scientists are linking the use of neonicotinoid pesticides to widespread bee colony collapse over the past several years—a phenomenon that could pose a threat to our food supply.</t>
  </si>
  <si>
    <t>FY2014 Financials</t>
  </si>
  <si>
    <t>Thanks to our dedicated supporters, our fiscal year ending June 30, 2014 (FY14) was strong for Earthjustice. Increased contributed support, combined with healthy investment performance and thoughtful spending choices, helped to deliver solid growth in our total and net revenue. FY14 marked the second year of a strategic plan that calls for investments in program leadership, staff, and infrastructure that will prepare Earthjustice to meet the daunting environmental challenges we face across the country and around the world. We are fortunate that gains in the financial markets and some generous gifts late in our previous fiscal year will enable us to carry over revenue to meet this year’s ambitious program goals. Our success is dependent on the trust and partnership of the individuals and foundations who continue to support the crucial work that we do. We are grateful for your generosity. Support from our donors generated total contributions and bequests of $4.3M (million). We received $3.8M in bequest distributions from members of our Evergreen Council, an increase of $2M over last year. We saw a $3.3M decrease in donated services compared to last year, for a total of $3.9M. We also saw strong investment performance during FY14, which resulted in gains, interest, and dividends totaling $5.6M—more than doubling the previous year’s performance. Lastly, we had a decrease of court-awarded fee recovery this year for a total of $2.3M. These revenue categories along with other income resulted in $54.4M in total revenue, against expenses of $42.3M. The surplus generated from increased contributions and strong financial performance will be invested in the strategic development of programs in the year ahead. We are thrilled that Earthjustice was again recognized by the Better Business Bureau’s Wise Giving Alliance and awarded a sixth consecutive 4-star rating from Charity Navigator (an achievement realized by only 3 percent of nonprofit organizations), acknowledging our sound financial management, efficient fundraising practices, accountability and transparency. In order to meet the goals of our strategic plan, we will continue to make prudent financial investments to grow our program areas in the final year of the plan.</t>
  </si>
  <si>
    <t>Earthjustice is the premier nonprofit public interest environmental law organization. We wield the power of law and the strength of partnership to protect people’s health, preserve magnificent places and wildlife, advance clean energy and combat climate change. We are here because the earth needs a good lawyer.</t>
  </si>
  <si>
    <t>Thank You: A Letter from our President and Chair</t>
  </si>
  <si>
    <t>In a year that scientists predict could be the hottest in recorded history, Americans are alive to the threats of climate change. Awareness is growing of all the harms associated with our continued dependence on fossil fuels, from life-threatening air pollution to explosive oil trains to extreme weather. A powerful climate movement is building, of community leaders and health workers, conservationists and parents, spiritual leaders and so many others, all coming together to build a sustainable future powered by clean energy. To this movement Earthjustice brings the power of the law, as we fight to end bailouts for dirty energy and drive clean energy solutions that also deliver sweeping health benefits in the form of clean air and water. Fundamentally, we are determined to make our communities healthy and resilient, and to protect the natural world that sustains us. As you will read in the pages of this annual report, we made landmark progress for people and the planet this year. And during the production of this report we received news of yet another tremendous victory—a court decision upholding the protection of roadless lands in Alaska’s Tongass National Forest, our nation’s largest and wildest national forest. Thanks to the tireless dedication of our attorneys, who have been fighting to protect these lands for more than 20 years, the forest’s remaining wild and undeveloped areas are protected from logging and road-building. This victory exemplifies the effective, long-term litigation campaigns that we are committed to waging and winning. Our supporters make this work possible, and your commitment this year allowed us to keep fighting successfully on so many fronts. As part of the Earthjustice team, you kept up the fight to block drilling in the Arctic Ocean, halted efforts to transform the West Coast into a transport hub for coal and oil trains, and won stronger protections for wolves in Wyoming and Idaho. You won important rulings that will better protect firefighters and families from hazardous flame-retardant chemicals, and secured another victory in the fight against mountaintop removal coal mining. And with your support, we have spurred reforms that could enable states like New York, Hawai‘i, California and Maryland to make a transformational shift to clean energy. We have the capacity—and the commitment—to make this world a better place by investing in clean energy, healthy communities, and a vibrant, healthy natural world. Together, we can do this. We must do this. We will do this. Thank you for your partnership and your passion.</t>
  </si>
  <si>
    <t>The Power of Partnership: Victories</t>
  </si>
  <si>
    <t>Thanks to the united efforts of our supporters, staff, partners and clients, Earthjustice made remarkable progress on many fronts this fiscal year (July 2014-June 2015). The highlights presented here are just a sampling of the many court wins and legal advances we achieved; to learn more, please visit www.earthjustice.org/victories. None of them would be possible without you.</t>
  </si>
  <si>
    <t>Expanding Access to Clean Energy</t>
  </si>
  <si>
    <t>In Maryland, a state with a penchant for coal, we went “all in” to champion clean energy. Our efforts paid off when state regulators adopted our proposals to require aggressive utility investment in energy efficiency, making Maryland one of the top five leaders on energy savings in the nation. Crucially, the state committed to making energy efficiency programs more broadly accessible to renters and limited-income customers, meaning that many more people can reap the benefits of energy efficiency. Thanks to community solar legislation that we helped pass this year, Maryland is also on track to make solar energy more broadly accessible.</t>
  </si>
  <si>
    <t>Preserving Red Rock Country</t>
  </si>
  <si>
    <t>Utah’s famed red rock country is a scenic and recreational wonderland, with abundant wildlife, historic landmarks and archaeological treasures. A May 2015 court decision in our favor directed the federal government to move quickly to consider strengthening environmental protections for this magnificent landscape from the harm caused by destructive off-road vehicle use.</t>
  </si>
  <si>
    <t>Hastening the Decline of Coal</t>
  </si>
  <si>
    <t>Coal-fired power plants are the nation’s biggest polluters, driving climate change and causing serious health problems. Earthjustice works to kick our country’s dangerous coal habit by establishing and enforcing limits on coal plant pollution, and ensuring that industry pays the costs—which allows clean energy to outcompete coal. By making the case to utility regulators that coal plants are not the best economic choice for ratepayers, we secured announcements or binding commitments to stop burning coal at 26 power plants throughout the country—five in this past fiscal year alone—directly reducing carbon dioxide emissions by 74,815,125 tons annually. More broadly, our work to secure more stringent air, water and waste regulations has been instrumental in driving decisions to retire more than 200 coal plants across the country, saving tens of thousands of lives.</t>
  </si>
  <si>
    <t>A Win for Whales</t>
  </si>
  <si>
    <t>In March 2015, Earthjustice won a federal court ruling that prompted the Navy to put vast swaths of important Pacific Ocean habitat near California and Hawai‘i off-limits to weapons and sonar testing that can harm whales, dolphins and many other marine mammals.</t>
  </si>
  <si>
    <t>Fighting to Stop Oil Trains</t>
  </si>
  <si>
    <t>In a February 2015 decision in our favor, an official in Washington State blocked construction of a crude oil rail facility near Anacortes, on the shores of the Salish Sea. The facility would bring hundreds of train cars loaded with explosive Bakken crude through the region each week, traveling along sensitive waterways and threatening communities—like Seattle and Mt. Vernon—through which they pass. The project must now undergo a full review of the risks to the environment and public health.</t>
  </si>
  <si>
    <t>Restoring Maui's Four Great Waters</t>
  </si>
  <si>
    <t>In October 2014, citizen activism and the power of the law restored millions of gallons of daily flow to Maui’s native streams known as “The Four Great Waters” for the first time in 150 years. Earthjustice, in partnership with community and conservation groups, has fought for decades to restore Hawaiian stream flows that were diverted for private use despite their importance to local communities, Native Hawaiian culture and a healthy environment. Our cases established a renowned and leading-edge precedent that water is a public trust.</t>
  </si>
  <si>
    <t>Wild nature is important to people for so many reasons. It provides a refuge from our bustling cities and busy lives. It’s a source of wonder and spiritual sustenance, and is critically important to indigenous cultures and practices. It provides us with clean air and water. It’s where many of us go to relax, play, observe and spend time with our families. And beyond its importance to humans, nature has an intrinsic value that deserves our respect. We’ve lost far too much of our irreplaceable wild world already, but much of great value remains—and together, we can and we must protect it. As the legal champion for wildlands, wildlife and oceans, Earthjustice has been fighting for 44 years to protect the lifeblood that sustains us all and which will enable future generations to thrive. We’re not about to back down now.</t>
  </si>
  <si>
    <t>In Defense of Wolves</t>
  </si>
  <si>
    <t>Wolves in the lower 48 states were nearly eradicated due to human intolerance. Our persecution of wolves destroyed the balance of predator and prey, and the effects rippled out through entire ecosystems. The Mexican gray wolf, for example— the “lobo” that once roamed the American Southwest—was exterminated from the wild. Since the reintroduction of captive Mexican gray wolves to the wild, the U.S. population has grown to just over 100, but the species remains the most endangered mammal in North America. Earthjustice litigation has been instrumental in protecting wolves for more than two decades, helping populations rebound in key regions. But wolves are again under attack on multiple fronts— including threats to remove federal protections from wolves across most of the country. In the past year, Earthjustice won two key victories for wolves, reinstating protections for them in Wyoming and halting a wolf extermination program in Idaho. We also filed two lawsuits challenging the government’s inadequate efforts to bring the Mexican gray wolf back from the brink of extinction.</t>
  </si>
  <si>
    <t>The Fight for the Arctic</t>
  </si>
  <si>
    <t>One of the earth’s last great wild places, the Arctic Ocean is literally the last place on earth we should be drilling for oil and gas. Its rich ecosystem is home to wildlife like whales, walrus, seals and migratory birds, and is the foundation of the region’s indigenous cultures. Any spill in these remote, rugged seas would be next to impossible to clean up—and the government estimates a 75 percent chance of one or more big spills if the oil and gas leases there are developed. And burning Arctic oil and gas would fan the flames of climate change, which already is warming the region twice as fast as the rest of the world. There’s no way around it: drilling spells disaster for the irreplaceable Arctic—and for the rest of the world. Earthjustice has won several important legal victories stopping unwise drilling and forcing the government to reconsider. In September 2015, during production of this report, Shell announced it will forego Arctic Ocean drilling for now. Shortly thereafter, the administration canceled two upcoming lease sales and refused to extend the time period of existing leases—both huge wins for the region. But the threat to this fragile region remains severe. We continue to fight in court on many fronts and will now redouble our efforts to convince the administration to take oil and gas drilling off the table in the Arctic Ocean, permanently, and protect this special place. In September 2014, a federal judge overturned a government decision allowing a coal company to mine 10 million tons of coal in Colorado’s wild and beautiful Sunset Roadless Area. The decision finalized an earlier ruling affirming that the government violated the law when it failed to account for the climate change impacts of burning the coal.</t>
  </si>
  <si>
    <t>How will we power our future? We can't mine, drill and frack our way to a livable climate. The good news is that we have innovation on our side. All across the country, change is happening remarkably fast: the cost to install solar panels on a home or business has dropped more than 50 percent just since 2009, and procuring wind power is now cheaper than building new gas plants. Earthjustice is challenging standard assumptions that favor fossil fuels and forcing a fair accounting of the economic, health, environmental, and equity benefits that clean energy provides. The biggest barriers we face are no longer technological or economic, but political and regulatory. The energy solutions we need are ready and available - now it's Earthjustice's job to brign that powerful truth to hear in the courts and utility commissions.</t>
  </si>
  <si>
    <t>Fighting Fossil Fuel Transport and Export</t>
  </si>
  <si>
    <t>Across the country, people are fighting back against the dramatic surge in trains funneling coal and oil to ports along the west and east coasts. The boom brings with it not only more railway traffic but also proposals to expand refineries and build new shipping terminals. These plans threaten the health, safety and environment of communities along rail lines and will lock the world into even greater dependence on fossil fuels. But more and more, people are coming together to say no— that’s not the vision we have for our communities and our planet. Partnering with communities, conservation groups and tribes, Earthjustice is demanding more thorough safety and environmental reviews for these projects in California, the Northwest and New York. Nationally, we helped build pressure for federal standards that we are now trying to strengthen in the courts.</t>
  </si>
  <si>
    <t>Creating Pathways for Clean Power</t>
  </si>
  <si>
    <t>A clean energy revolution is sweeping the country. In its vanguard are states like Hawai‘i, California and New York that are seeking to reinvent the utility business. Earthjustice is fighting in these and other states for reforms that make a new utility business model possible, and to prevent power companies from using their influence to delay a genuine transition to clean power. In states where utilities are making every effort to kill the economics of renewable energy and block investment in energy efficiency, we’re going to court to champion clean power as the best alternative for ratepayers. Over the past year, we negotiated settlements in New York utility proceedings that require investments in microgrids, community solar projects and other resources that advance the state’s efforts to remake the utility business model. In California, we helped create a new market and roadmap for expanding demand response, the practice of reducing energy use in homes and businesses to meet grid needs. We kept Kentucky on track to increase investment in energy efficiency and defeated utility roadblocks to installation of rooftop solar in Indiana and New Mexico.</t>
  </si>
  <si>
    <t>Updates - Great Barrier Reef</t>
  </si>
  <si>
    <t>Australia’s proposal to develop massive new coal mines and expand coal export terminals on the Great Barrier Reef coast poses an unprecedented threat to our global climate as well as to the reef and to the sacred ancestral lands of indigenous Australians. At a time when the world must stop burning coal in order to avoid the worst impacts of climate change, just one of these mines—the proposed Carmichael Mine—would produce up to 60 million tons of coal a year. Earthjustice is working with Australian lawyers, community groups, and indigenous groups to stop these huge new mines, safeguard our global climate and the irreplaceable Great Barrier Reef, and protect the cultural heritage of indigenous Australians.</t>
  </si>
  <si>
    <t>Updates - The Arctic</t>
  </si>
  <si>
    <t>In April 2015, the Arctic Council—a high-level forum where the eight Arctic States establish regional policies—tackled climate change head-on by adopting a framework for reducing emissions of black carbon and methane, powerful climate super-pollutants that are contributing to the rapid warming and ice melt underway in the Arctic. They are also short-lived in the atmosphere, so reducing emissions brings near-immediate climate benefit. Representing the Arctic Athabaskan Council, an organization of indigenous peoples, Earthjustice had a seat at the table during negotiations over the framework, which is a critical first step forward in slowing Arctic warming.</t>
  </si>
  <si>
    <t>Our nation has made great strides in cleaning up air and water pollution, thanks to our bedrock environmental laws. However, more than 138 million people—nearly 44 percent of our population—live in regions where pollution levels often make the air too dangerous to breathe. Earthjustice has long been a leader in the fight for strong national pollution standards to protect human health and the environment. We can and we must continue to close the health gap for those who live in polluted urban areas or near industrial plants, highways, mines and other major sources of pollution. To that end, we’re partnering with some of the most affected communities, both urban and rural, to make sure the rules are enforced where they’re needed most.</t>
  </si>
  <si>
    <t>Protecting Farmworkers from Pesticide Poisoning</t>
  </si>
  <si>
    <t>The United States employs nearly 2.5 million farmworkers, including hundreds of thousands of children, to grow and harvest the food we put on our tables. These workers perform physically demanding labor and are among the least protected from hazards on the job. They suffer 10,000 to 20,000 reported pesticide poisonings every year, and their exposure to pesticides puts them at higher risk for long-term, chronic health effects like cancer, asthma and birth defects. Farmworkers often live near treated fields, where pesticides can drift into their homes. After more than a decade of delays, the EPA finally announced stronger rules protecting farmworkers and their families from pesticides. Earthjustice and a coalition of partners worked in Congress, at the EPA and in the White House to help make this happen. With partner organizations like Lideres Campesinas, we shared the stories of individuals from California to Florida who live with the reality of pesticide exposure every day. Together we organized a May 2015 meeting between EPA head Gina McCarthy and farmworkers directly impacted by pesticides, and in June we organized a farmworker fly-in to Washington, D.C., where agricultural workers from around the country met with Administrator McCarthy, their congressional representatives, White House staff and officials at the U. S. Department of Agriculture. These and other efforts brought decision-makers face to face with people whose real-life experiences are most keenly affected by this critical policy issue.</t>
  </si>
  <si>
    <t>Fighting for Clean Air</t>
  </si>
  <si>
    <t>The 1970 Clean Air Act has saved hundreds of thousands of lives and dramatically improved our air quality. Many of these gains were the result of tenacious legal advocacy by Earthjustice, in alliance with a broad coalition of public health, community and environmental groups. Case by case, we’ve forced the government to strengthen air quality protections against harmful pollutants like particulate matter and ozone that can aggravate respiratory illnesses and heart disease. For example, our litigation forced the EPA to set strong new standards for soot pollution that will annually prevent as many as 15,000 premature deaths and reduce health costs by $118 billion. But much more remains to be done: More than four in ten Americans live in areas with unhealthy levels of pollution. Over the past year, we made significant gains. In November 2014, the EPA—prompted by an Earthjustice court victory—proposed to strengthen the standards for ozone (smog) pollution. But scientists and public health experts agree that more aggressive pollution cuts are needed to protect people, so we’re pressing for stronger standards. This past March, we coordinated meetings of concerned individuals from around the country to tell the EPA and White House staff about their personal experiences with air pollution and the need for a stronger standard. In addition to this work, in the past year we secured a court-ordered deadline for the EPA to identify areas across the nation that fail to meet new national standards for sulfur dioxide pollution, challenged regulations that would relax state enforcement of national ozone standards, and pushed for tighter air pollution controls on refineries. These and many other cases aim to fulfill the Clean Air Act’s 45-year-old promise to protect the public health and welfare of all communities from the adverse effects of air pollution.</t>
  </si>
  <si>
    <t>Updates - Appalachia</t>
  </si>
  <si>
    <t>In October 2014, the D.C. District Court rejected all remaining industry challenges to the EPA’s historic veto of the Spruce No. 1 Mine, clearing the path for the agency to stop mountaintop removal mines in their tracks. “Today’s court victory is a win for all Americans who believe our children deserve clean water and healthy lives without facing threats like cancer, birth defects and early death associated with mountaintop removal coal mining,” said Earthjustice attorney Emma Cheuse, who represented several Appalachian groups and continues to defend the veto on appeal.</t>
  </si>
  <si>
    <t>Updates - Colombia</t>
  </si>
  <si>
    <t>In a victory for the people and environment of Colombia, President Juan Manuel Santos called for a halt to aerial spraying of the herbicide glyphosate on coca fields in May 2015. Since the 1990s, Colombia has sprayed tremendous quantities of glyphosate broadly over rural areas in an unsuccessful attempt to wipe out the illegal drug trade. Glyphosate has been linked to an array of health problems, including cancer. This welcome news comes after 15 years of concerted advocacy by Earthjustice’s International Program in collaboration with our partners at the Interamerican Association for Environmental Defense (AIDA).</t>
  </si>
  <si>
    <t>Updates - California</t>
  </si>
  <si>
    <t>Representing the California Professional Firefighters and other groups, Earthjustice helped secure and then successfully defend California’s new rules governing furniture flammability, which will better protect firefighters and families nationwide from the hazards of fires without using toxic flame-retardant chemicals. The rules were upheld by the courts in August 2014. “Flame-retardants added to furniture foam provide little, if any, additional fire protection, but they do contribute to the toxic haze released in a fire. These inhalants are the major causes of fire deaths and injuries, and have been linked to higher cancer rates among firefighters,” said Earthjustice attorney Eve Gartner.</t>
  </si>
  <si>
    <t>Perspective: Adrian Martinez</t>
  </si>
  <si>
    <t>“The estimated 18 million people who call this region home deserve to breathe clean air, and it starts with the ports of Los Angeles and Long Beach, which collectively pollute more than any fixed source of air pollution in the region.” Earthjustice’s Los Angeles office, officially established in 2015, is partnering with health, community and environmental groups in the region to dramatically increase clean energy and reduce pollution at the ports. We’re also fighting for stronger protections against soot and smog pollution in Southern California, as well as improved air quality for communities near roads and freeways.</t>
  </si>
  <si>
    <t>The commitment and passion of our donors made the fiscal year ending June 30, 2015 (FY15) strong for Earthjustice. A $3 million increase in contributed support coupled with temporarily restricted revenue from the prior year fueled over $6 million in additional program investments this year. This was the final year of a three-year strategic plan and reflected the first full year of our new program leadership structure, with vice presidents of litigation in each program area: Climate and Energy; Lands, Wildlife and Oceans; and Healthy Communities. Expenses also reflected additional staff growth in our clean energy, oceans and health programs, as well as the expansion of our California program to include a Los Angeles office with dedicated staff working on a range of issues. Another noteworthy change to our financials since last year is an increase in our donated services from $3.9M to $6M, which reflects additional donated advertising and legal services. While not nearly as strong as last year, we saw a positive return on our investments during FY15, resulting in gains, interest and dividends totaling $1.1M, down from last year’s $5.6M. Our overall support base grew significantly as well, increasing from approximately 73,000 donors to over 82,000 at fiscal year-end. We are honored that Charity Navigator has awarded Earthjustice its 4-star rating—the highest possible— for the seventh consecutive year. Earthjustice is also an accredited member of the Better Business Bureau’s Wise Giving Alliance, meeting all 20 of its standards for charity accountability and transparency. Our success depends on the trust and partnership of the individuals and foundations who support the crucial work that we do. Your support continues to be a source of inspiration to all of us. Thank you.</t>
  </si>
  <si>
    <t>Clients</t>
  </si>
  <si>
    <t>As the world’s premier public-interest environmental law organization, we represent a wide diversity of clients, from small grassroots groups to large national organizations. Thanks to the generous support of individual donors and foundations, we are able to represent our clients free of charge, which allows us to choose cases strategically, rather than based on a client’s ability to pay. In addition to the hundreds of clients listed here that we formally represent, there are scores of others with whom we partner, co-counsel and ally to achieve our goals.</t>
  </si>
  <si>
    <t>Our Supporters</t>
  </si>
  <si>
    <t>Thanks to the commitment and generosity of our supporters, Earthjustice is the leader in using the power of the law to protect the right of all people to a healthy environment. Support from individuals and foundations is the lifeblood of our work. You help us take on the most important challenges of our time—and stick with them until we win. Thank you.</t>
  </si>
  <si>
    <t>A LETTER FROM OUR PRESIDENT AND BOARD CHAIR</t>
  </si>
  <si>
    <t>Earthjustice 2016 Annual Report</t>
  </si>
  <si>
    <t xml:space="preserve">Clean air, clean water, thriving communities, a vibrant, healthy natural world—these are things that most of us hold dear. Regardless of the political party we support, we cherish our rich natural heritage and strive to make the world a better place for our children. Political winds change, but these shared values— values that drive our work here at Earthjustice—stand the test of time. These are the fights we cannot afford to lose. Thanks to your support, Earthjustice made substantial progress in fiscal year 2016. As you will read in these pages, together we won key victories in each of our programs. We protected the wild with our fight to restore wild salmon to the Columbia and Snake Rivers in the Pacific Northwest and our efforts to put the brakes on a sprawling resort complex that threatened the Grand Canyon. With our partners and allies, we made major steps toward addressing the climate crisis, blocking a massive coal strip mine in Montana and coal export facilities on the West Coast, and defeating attacks on renewable energy while winning clean energy advances across the country. And we secured better protections for communities living in the toxic shadow of oil refineries and made significant progress in getting some of the most dangerous pesticides off the market. None of this would be possible without you. Justice, for people and the environment, is a passion that compels us to address our society’s environmental and health disparities through our legal work. But to fully realize justice and achieve our mission, we must also change from within: Like much of the environmental movement, Earthjustice does not yet fully reflect the rich diversity of our nation. Recognizing this, in fall 2015 we welcomed Charles Lopez as Earthjustice’s first vice president of diversity and inclusion. He’ll lead our efforts to enhance and steadily increase diversity and inclusion throughout the organization. Our commitment to achieving a more just, equitable and inclusive world both inside and outside the doors of Earthjustice is unwavering. The coming year will bring many challenges and tough fights, especially in our efforts to avert a climate catastrophe, but together we are a powerful force for change. Together, we are working to create a more just and healthy world for all.  </t>
  </si>
  <si>
    <t>Making a Lasting Difference</t>
  </si>
  <si>
    <t xml:space="preserve">WHAT WE DO Earthjustice enforces and strengthens our nation’s laws in order to safeguard the irreplaceable natural world and make our communities healthier places to live, work and play. We go to court on the public’s behalf when government agencies can’t or won’t. We represent our clients free of charge, selecting cases for their potential to make a lasting difference. After we win new protections, we’re there to make sure that change really happens on the ground. WHERE WE WORK We bring our expertise to bear in venues where decisions are made and where we can make a critical difference—in the courts, on Capitol Hill, in regulatory agencies and in international forums. We work across the country, with 12 regional offices that enable us to build strong local and regional partnerships; and around the world, taking on critical environmental issues from Australia and South Africa to Latin America and the Arctic. THE POWER OF PARTNERSHIP The single most powerful force for environmental progress is a partnership that brings together the people most directly impacted by environmental harms with groups that can provide deep legal, policy and communications expertise. As lawyers who represent clients, partnership is inherent in everything we do. Our legal skills give people more tools to defend their communities and way of life; their knowledge and experience inform and strengthen our work. Together, our power is amplified. Earthjustice is driven by a passion for justice–for people and for the environment. We are the go-to attorneys and legal strategists for more than a thousand organizations and individuals, from large national nonprofits to small community groups. Our attorneys are expert, passionate and tenacious, and over our 45-year history, they have built a remarkable record of success.  </t>
  </si>
  <si>
    <t>Why it Matters</t>
  </si>
  <si>
    <t xml:space="preserve">Saved tens of thousands of lives by securing clean air and clean water protections Protected nearly 50 million acres of our most pristine forests and wilderness Safeguarded hundreds of imperiled plants and animals Protected national treasures like the Grand Canyon and Yellowstone Restored flows to Hawaiian rivers and streams Defended the right of communities to limit or ban fracking Blocked oil and gas drilling in the Arctic Ocean Secured bans on some of the most dangerous chemicals Advanced clean energy gains in more than 15 states Played an instrumental role in establishing the link between human rights and environmental protection   </t>
  </si>
  <si>
    <t>Kendall Edmo, Blackfeet Tribe member, surveys bison in Montana’s Badger-Two Medicine area. From the Grand Canyon to the ancient forests of Alaska, our great wild landscapes are our richest natural heritage. It is the work of Earthjustice to preserve that wildness from those who would diminish it for short-term economic gain. Over the years, we have been at the forefront of many critical legal decisions protecting these special landscapes. But the persistent march of resource development—from mining and logging to industrial oil and gas development—continues, requiring our sustained fight to safeguard places such as Utah’s spectacular red rock country, Colorado’s biologically rich Roan Plateau, and the magnificent Tongass National Forest in Alaska. At a time when climate change threatens to wreak havoc on our natural world, it is critical that we stand together to protect our great wild places. coalition of Blackfeet tribal activists and conservationists, represented by Earthjustice, achieved a milestone win in 2016 when the federal government canceled a controversial oil and gas drilling lease in Montana’s Badger-Two Medicine region, the Blackfeet people’s sacred ancestral land bordering Glacier National Park. sprawling residential and commercial development proposed just five miles from the Grand Canyon’s South Rim was stopped in its tracks early in 2016 when, faced with strong opposition from Earthjustice, conservation groups and the public, the U.S. Forest Service refused to consider a permit the project needed to proceed. The development threatened to destroy the area’s peace and lower the aquifer that feeds the park’s South Rim and Havasu Falls. UPDATES In a major victory for America’s vast and lush rainforest, in 2015 we won a court ruling protecting the roadless areas of Alaska’s Tongass National Forest from new road building and logging. We continue to urge the U.S. Forest Service to put a rapid stop to large-scale old-growth logging throughout the Tongass. Earthjustice is assisting Bangladeshi activists and attorneys opposing two coal-fired power plants in that country. If completed, the plants would dump mercury and other toxins into the fragile Sundarbans World Heritage Site, the world’s largest mangrove forest and habitat for critically endangered Bengal tigers and river dolphins. Our assistance led an influential United Nations body to call for one plant to be cancelled. HIGHLIGHTS Defending Special Places</t>
  </si>
  <si>
    <t>Protecting River Ecosystems</t>
  </si>
  <si>
    <t xml:space="preserve">HIGHLIGHTS In fall 2015, two abandoned dams that were killing threatened salmon were removed from Evans Creek, a tributary of Oregon’s wild and scenic Rogue River, thanks to legal advocacy by Earthjustice and our partners. In May 2016, we won a groundbreaking victory in our 20-year fight to protect and restore salmon in the Columbia and Snake rivers when a federal judge invalidated the government’s inadequate salmon plan for the Columbia Basin. The judge’s order requires the government to give serious consideration to removing four dams on the lower Snake River that are devastating salmon. Protecting River Ecosystems Many wild species, from salmon to whales to migratory birds, depend on the rich, complex ecosystems of rivers and estuaries. Rivers are the foundation of fisheries that support Native communities and commercial fishermen, and they provide water for our homes, farms and businesses. But we have so altered our rivers that they no longer support the abundance they once did. Earthjustice works to protect and restore crucial water resources across the country. In Florida, we’re fighting the pollution that causes massive outbreaks of algae, choking rivers and lakes. We partner with community and cultural organizations in Hawai‘i to restore island streams, and on the West Coast we are fighting to restore salmon populations in oncemighty rivers by opposing excessive water diversions and bringing down harmful dams. UPDATES In May 2016, we filed a lawsuit to protect Arizona’s San Pedro River from a massive residential and commercial development. The project would deplete groundwater resources that feed the San Pedro, the last major free-flowing river in the Southwest and vital habitat for millions of migratory birds. On behalf of a coalition of conservation and Alaska Native groups, we petitioned the federal government to take action to protect the watersheds and wildlife of three salmon-rich rivers that flow across the Canada-United States border from the severe threats posed by six metal mines in British Columbia.  </t>
  </si>
  <si>
    <t>Safeguarding Key Species</t>
  </si>
  <si>
    <t xml:space="preserve">HIGHLIGHTS Wolverines now have a fighting chance at survival, thanks to a court ruling won by Earthjustice in April 2016. The judge overturned the federal government’s decision not to grant protections to this rare species under the ESA, criticizing the U.S. Fish and Wildlife Service for bowing to political pressure instead of basing its decision on the best available science. In a hopeful development for Mexican gray wolves—the “lobo” of the American Southwest—we reached a court settlement requiring the federal government to prepare a legally required blueprint for rebuilding the population of these highly endangered wolves after nearly 30 years of delay. Since the passage of the Endangered Species Act, Earthjustice has gained protections for hundreds of imperiled species, including Puget Sound’s orcas and many of Hawai‘i’s rare and beautiful native plants. We have defended keystone species like gray wolves and grizzly bears, and stopped rampant clear-cutting of the Northwest’s remaining old-growth forests, which was driving rare birds to extinction. Today our iconic wildlife remains under siege, threatened by climate change, habitat loss, industrial development—and increasingly by political attacks. Earthjustice is playing a leading role in countering this barrage, partnering with conservation groups, tribes and individuals to protect our irreplaceable wild heritage and the critically important law that has helped bring so many species back from the brink of extinction. UPDATES In May, the federal government proposed removing the Yellowstone region’s grizzly bears from the endangered species list, making them more vulnerable at a time when they are faced with the loss of food sources due to climate change. We are working to ensure that these iconic bears are adequately protected. This year, Earthjustice attorneys are defending our court win that reinstated ESA protections for gray wolves in Wyoming, and our Policy and Legislation team continues to fight congressional attempts to legislatively remove ESA protections for wolves in Wyoming and the upper Midwest.  </t>
  </si>
  <si>
    <t>Advancing Clean Energy</t>
  </si>
  <si>
    <t xml:space="preserve">Mark Duda, Hawai‘i solar industry entrepreneur (left) speaks with Earthjustice attorney Isaac Moriwake. Advancing CLEAN ENERGY Securing Clean Energy for All Around the country and around the world, clean energy is gaining momentum, and a shift away from fossil fuels is already underway. But this transformational change won’t come fast enough without a concerted fight against fossil fuel interests that profit from business as usual. The decisions we make today will determine whether or not we can avert a climate crisis. UPDATES Solar power was booming in Nevada until state regulators decided to kill incentives for solar customers, causing applications for new installations to plummet. Earthjustice is working to overturn this disastrous decision and won a partial victory this year that restored fair rates for existing solar customers. To clean up some of our nation’s dirtiest air and stave off the worst effects of climate change, Earthjustice and a coalition of conservation and community groups are pushing California, a leader in climate innovation, to adopt zeroemissions standards for cars, trucks and other freight and port equipment, and ensure such clean transportation is powered by clean energy. Harnessing market forces that favor clean energy, Earthjustice is using the power of law to speed this energy transformation in the venues where decisions are being made: the courts and state and federal regulatory commissions. We are defending clean energy standards and distributed energy resources from coordinated attacks, pushing for stronger energy efficiency requirements, and working to make clean energy accessible to all. Across the country, Earthjustice is fighting utility attempts to undermine solar and other clean, renewable energy sources that threaten their bottom line. Over the past year, we defeated proposals to impose new charges on solar customers and otherwise block the rise of rooftop solar with big wins in Arizona, Colorado, New Mexico and Hawai‘i. Maryland is emerging as a national leader in pioneering community solar programs that broaden access to low-cost clean energy for communities of all income levels. Earthjustice partnered with community and solar industry groups to make this groundbreaking initiative possible and is now defending it from industry attack at the federal level. HIGHLIGHTS  </t>
  </si>
  <si>
    <t>Ending our Dependence on Coal</t>
  </si>
  <si>
    <t xml:space="preserve">UPDATES Earthjustice is working state by state to ensure that coal plants comply with the new air, water and waste rules we have secured—and that utilities don’t get away with making their customers pay to prop up uneconomic coal plants. On the international stage, we are using innovative strategies and strong partnerships to combat some of the world’s most damaging coal projects, from Australia’s Galilee Basin, where we are fighting one of the world’s largest proposed coal mines, to Bangladesh (see p. 8), South Africa and beyond. The coal sector is the biggest polluter in the country, from the water pollution caused by mining coal to the millions of tons of toxic coal waste generated each year by burning it. Coal plants are our biggest single source of greenhouse gas emissions and one of the largest sources of air pollution, causing thousands of premature deaths and making people sick with asthma, emphysema and bronchitis. To save our health and the health of our planet—and to clear the way for the growth of clean, renewable energy—Earthjustice is working to shut down coal at every stage of its life cycle. We have fought for years to put an end to mountaintop removal mining, and we are working to prevent overseas exports of U.S. coal. In close partnership with our clients and allies, our attorneys have played a critical role in securing commitments to retire 41 coal-fired power plants to date, and contributed to the actual or announced retirements of more than 242 in all—representing nearly 30 percent of coal-generating capacity in the United States. Ending Our Dependence on Coal In March 2016, Arch Coal suspended efforts to obtain a permit to develop the Otter Creek coal mine in southeastern Montana. Working with conservation groups and tribal activists from the Northern Cheyenne Reservation, Earthjustice contested every stage of the permitting process for this mine, demanding greater regulatory scrutiny and driving up development costs for the mining proposal. HIGHLIGHTS After years of Earthjustice litigation and advocacy, DTE Energy announced in June 2016 that it will retire Michigan’s River Rouge, Trenton Channel and St. Clair coal-fired power plants. The closures will cut more than 10 million tons of greenhouse gases annually and help clean the air in southwest Detroit and neighboring areas, where air pollution is driving a public health crisis.  </t>
  </si>
  <si>
    <t>Reining in Oil and Gas</t>
  </si>
  <si>
    <t xml:space="preserve">UPDATES In March, federal officials proposed to exclude the Atlantic Ocean from oil and gas leasing until at least 2022, a step forward in protecting sensitive marine resources. With its partners, Earthjustice is urging the administration to permanently protect both the Atlantic and Arctic Oceans from drilling, and to end new leasing in the Gulf of Mexico and begin a just transition away from drilling there. Two years ago, Earthjustice litigation for the Quinault Indian Nation halted three proposed crude oil shipping terminals in Grays Harbor, Washington. In late 2015, that win grew stronger when two of those terminals abandoned their plans. We continue to represent the Quinault in their challenges to oil shipping through Grays Harbor, and in 2016 argued for broad protection of coastal natural resources before the Washington Supreme Court. The world’s leading climate scientists agree that we have to limit temperature rise to 2˚C or less to avoid catastrophic climate change. To do that, we not only have to stop burning coal, we also have to leave the vast majority of the world’s proven oil and gas reserves unburned. It is time to curtail new oil and gas development and commit ourselves to 100 percent clean energy. Earthjustice is rising to this climate challenge by using its legal expertise to stop investment in major new oil and gas transport infrastructure across the country that would lock us into dependence on fossil fuels for the foreseeable future. We are advocating that our fragile oceans and irreplaceable wild lands be forever protected from the hazards and industrialization of drilling. And we are defending the right of communities across the country to protect themselves from the dangers posed by fracking and oil and gas transport.  This year oil companies relinquished almost all of their leases in the Arctic’s Chukchi Sea, bringing to a successful end eight years of legal challenges to Arctic Ocean drilling. We are advocating that the president take advantage of this opportunity to protect the Arctic Ocean from drilling permanently. Oil and gas operations leak or vent millions of tons of methane—a powerful climate pollutant—each year. In response to a petition from Earthjustice and its allies, the Environmental Protection Agency has issued the first nationwide standards limiting these emissions from new sources and is developing common-sense standards for existing facilities, a critical step toward arresting climate change and protecting our health. HIGHLIGHTS  </t>
  </si>
  <si>
    <t>Reducing Environmental Health Disparities</t>
  </si>
  <si>
    <t xml:space="preserve">In Albany, New York, a proposed crudeby- rail facility expansion to handle polluting tar sands oil threatens nearby residents’ health and safety. Earthjustice challenged the project, and this year, state regulators notified the company that it must conduct a comprehensive environmental review—a major victory for our clients, a coalition that includes the environmental justice community threatened by the expansion. Millions of people in our country live in the shadow of power plants, refineries, manufacturing plants and other industrial facilities that spew hazardous chemicals into the air and water. Even more live near freeways, railroads, ports and airports, where they are exposed to high levels of vehicle exhaust. All face greatly increased health risks, from higher rates of asthma to greater incidences of lung and heart disease, cancer, strokes, neurological disorders and birth defects. People of color and low-income communities are disproportionately affected. No parent should have to fear for their child’s health when pollution controls are readily available. No community should be a dumping ground for toxic industrial waste. Earthjustice is working to ensure that our nation’s environmental laws are equitably enforced to protect us all. We’re securing stricter safeguards to clean up air and water pollution from industrial sources across the country, and allying with community groups to make sure these protections are enforced on the ground. We’re opposing construction of new polluting facilities in communities that already bear more than their fair share of pollution—and holding the government accountable for failing to protect them. UPDATES Earthjustice is challenging the Environmental Protection Agency’s unreasonable delay in enforcing Title VI of the Civil Rights Act of 1964 and failing to protect communities of color from highly polluting power plants, refineries and waste dumps. The first-ever national limits on mercury and other toxic air pollution from coal plants went into effect in 2015 and are already saving lives. Earthjustice battled for these protections for over 15 years, side by side with a large coalition of clients and partners. In April 2016, the EPA reaffirmed the limits in response to a ruling by the U.S. Supreme Court. HIGHLIGHTS Assisting community partners, Earthjustice secured stronger standards for oil refineries in 2015, including a first-ever requirement to monitor releases of cancer-causing air emissions into neighborhoods. Now we’re advocating for the full health benefits from the new air toxics protections and working with groups in Houston and across the country to ensure monitoring data is publicly accessible.  </t>
  </si>
  <si>
    <t>Reforming our Food System</t>
  </si>
  <si>
    <t xml:space="preserve">The way we produce, distribute and consume food has changed dramatically over the last 50 years. Small, family-run farms that nourished both people and the land have largely been replaced by heavily polluting industrialized operations devoted to a single crop or animal product. Agriculture is now our biggest source of water pollution and a major source of air and climate pollution. Many of the worst paid and least safe jobs are in the food and farming sector. For years, Earthjustice has fought to reform some of the most damaging practices of this flawed system, winning court decisions that forced toxic pesticides off the market and helping to strengthen protections for farmworkers. To build on this record of success, in 2015 Earthjustice launched a sustainable food and agriculture program that will explore legal opportunities for reform throughout the food system. Our aim is to significantly reduce its health, environmental and climate harms and promote a broad, systemic shift toward greater sustainability. Bringing the power of the law to bear on a broad range of issues, Earthjustice will support the growing movement by farmers, farmworkers, environmental and community advocates, and others to remake our food system into one that nourishes and sustains life. Working together, we can bring healthy, sustainable, affordable food to all. UPDATES People who live near North Carolina’s industrial hog facilities, which are disproportionately located in communities of color, are forced to cope with unbearable odors and pollution from the millions of gallons of fecal waste produced every year. In 2015, the EPA agreed to investigate a civil rights complaint filed by Earthjustice on behalf of community groups. Three Hawai‘i counties adopted measures to better protect their residents from the effects of pesticides routinely sprayed on fields of genetically engineered crops, and were sued by big agrochemical companies in response. In June 2016, in a federal appeals court hearing, Earthjustice defended the right of these communities to protect themselves. No one faces a more toxic, unregulated workplace than the farmworkers who grow and harvest our food. A decade-long effort by a broad coalition of advocates, including Earthjustice, resulted in new safeguards that promise significant safety improvements for agricultural workers. Now we and our farmworker allies are working to ensure that the standards are implemented thoroughly and effectively, and that farmworkers are engaged at every step of the process. In September 2015, Earthjustice won a key victory for bees, beekeepers and our food supply when a federal court overturned the Environmental Protection Agency’s registration of sulfoxaflor, a neonicotinoid pesticide. “Neonics” have been linked to the alarming dieoff of honeybees across North America. HIGHLIGHTS  </t>
  </si>
  <si>
    <t>A Letter from Our President and Board Chair</t>
  </si>
  <si>
    <t>Earthjustice 2017</t>
  </si>
  <si>
    <t>Over the period covered in this annual report, our nation underwent profound changes that you will see reflected in these pages. Early in the year, we won some outstanding victories for the environment that you helped us achieve, including protection of large swaths of the Arctic and Atlantic oceans from oil and gas drilling. Recently, we’ve engaged in fierce fights on multiple fronts to preserve our gains and much more. Our community partners are holding the line against powerful polluters, and others are taking the lead in forging our nation’s clean energy transformation. In the last election, no one voted against clean air and clean water; no one voted to take away our rights or devastate communities. Yet the Trump administration and industry allies in Congress have taken the election as a mandate to unleash a relentless barrage of attacks on critical environmental and health protections and even on our bedrock environmental laws. Across the country, people like you are joining forces to fight back and make their voices heard— and you are a mighty force. The passionate commitment of Earthjustice’s allies, partners, and supporters is having an impact in fights ranging from saving national monuments to battling toxic pesticides. We bring to these efforts our unparalleled legal expertise. The law is the single most effective weapon to fend off the administration’s attacks—and for more than 45 years, Earthjustice has been wielding the law to fight for a more just and flourishing world. Today we are stronger than ever, with more than a hundred attorneys in 13 offices across the country. Most important, you are by our side. Thanks to your tremendous generosity, we have greatly expanded our capacity to respond to these challenges and the many that lie ahead. Thank you for being such a dedicated partner.</t>
  </si>
  <si>
    <t>The Power of the Law</t>
  </si>
  <si>
    <t>The power of the law has never been so important. In times like these, when wealthy corporations have too much sway over our political process, the courts can level the playing field. In court, facts matter. Earthjustice was created to wield the power of the law to fight those who would harm our communities, our climate, and the natural world, and to enforce our laws when government will not. It won’t be an easy fight, but our resolve—and our passion for justice—has never been stronger.</t>
  </si>
  <si>
    <t>The Power of Partnership</t>
  </si>
  <si>
    <t>Across the country, people and organizations are joining forces to defend our basic rights and to fight for the common good. As attorneys representing thousands of groups large and small, partnership is critical to Earthjustice’s success in the courtroom, in Congress, and in our states and local communities. Equally critical is our partnership with hundreds of thousands of passionate supporters and activists. Their voices—and those of millions more—are key to this fight, and they’re being heard through an outpouring of letters and comments to government agencies, petitions, phone calls, and town hall meetings in communities in every state. Together, the power of the law and the power of people can bring about true and lasting change.</t>
  </si>
  <si>
    <t>Defending Public Lands and Wildlife</t>
  </si>
  <si>
    <t>The Trump administration is moving full speed ahead to open up our nation’s public lands to oil and gas drilling, mining, and logging—and Earthjustice is fighting back. In March, we challenged the administration for reopening tens of thousands of acres of public land to coal industry leasing at bargain-basement prices. We’re representing a coalition of conservationists, the Northern Cheyenne Tribe, and tribal activists who are concerned about the harmful impacts of coal mining on the health of their communities and the planet. In May 2017, we won a significant victory for imperiled wildlife when a federal court overturned government approvals for the proposed Montanore Mine, which would tunnel beneath Montana’s spectacular Cabinet Mountains Wilderness. The massive mine threatened the very survival of one of the last five grizzly bear populations in the lower 48 and would have destroyed some of the region’s last, best habitat for threatened bull trout. Earthjustice is challenging a June 2017 decision by the federal government to remove Yellowstone’s iconic grizzly bears from the endangered species list, jeopardizing their recovery by exposing them to trophy hunting and other threats.</t>
  </si>
  <si>
    <t>Fighting Drilling in Fragile Ocean Waters</t>
  </si>
  <si>
    <t>Litigation and advocacy by Earthjustice and its partners secured a historic victory for the climate and some of Earth’s most precious and fragile waters when President Obama issued a permanent ban on new oil and gas drilling in nearly all of the Arctic Ocean and key parts of the Atlantic shortly before leaving office. But in April, President Trump signed an executive order attempting to undo the ban. On behalf of conservation and Alaska Native groups, we filed a lawsuit in May challenging the president’s order. Opening these waters to drilling is just one piece of President Trump’s “America First Offshore Energy Executive Order,” which aims to boost energy exploration and production in public offshore waters nationwide and threatens protections for 11 marine sanctuaries and monuments. This order reverses climate progress and imperils coastal communities and irreplaceable wildlife. Earthjustice is using the full power of the law and the strength of partnership to defend our nation’s oceans.</t>
  </si>
  <si>
    <t>Defending National Monuments and World Heritasge Sites</t>
  </si>
  <si>
    <t>In April 2017, in an attempt to shrink or eliminate federal protections for some of our most cherished public lands and waters and open them up to commercial activities such as drilling, mining, and logging, President Trump ordered a review of national monuments designated in the last 21 years. As we go to press, details of the administration’s plans remain under wraps, but some monuments are clearly headed for the chopping block. At the top of the list is Utah’s Bears Ears, 1.3 million acres of stunning red-rock lands that are sacred to Native Americans and rich in archaeological sites. Others likely to come under the president’s axe include Oregon’s Cascade-Siskiyou and Utah’s Grand Staircase-Escalante, and several marine monuments may also be threatened. The American public responded with an outpouring of support for these national treasures, and Earthjustice is standing with them. We’re already defending two of the threatened monuments against legal attacks by the logging and commercial fishing industries, and our team of monument defense litigators will challenge unlawful rollbacks by the administration in court. Our International Program is going to bat for threatened World Heritage Sites. After years of advocacy by Earthjustice and our partners, the first national marine monument in the Atlantic Ocean, off the coast of Massachusetts, was established in September 2016. The Northeast Canyons and Seamounts Marine National Monument protects a deep-sea ecosystem that is home to centuries-old cold-water corals and nurtures sharks, sperm whales, and the North Atlantic right whale. We’re defending the monument from a challenge brought by commercial fishing organizations that want to reopen it to extractive activities. Northeast Canyons and Seamounts is one of the national monuments targeted by President Trump’s executive order. Bears Ears National Monument is home to ancient cliff dwellings, iconic wildlife, scenic canyon lands, and the highest concentration of ancient cultural sites in the country. Secretary of the Interior Ryan Zinke has recommended shrinking Bears Ears and gutting protections for other national monuments.</t>
  </si>
  <si>
    <t>Battling the Administration's Fossil Fuel Agenda</t>
  </si>
  <si>
    <t>The Trump administration is trying everything to boost the fossil fuel industry and derail climate progress, pushing policy changes that would reopen public lands to coal mine leasing, expedite oil and gas development and infrastructure, and expand offshore drilling—threatening even our marine sanctuaries, which safeguard crucial ocean ecosystems. Earthjustice and our partners are fighting these and other attempts to harm our communities, our natural world, and our climate. Recently, we won key victories in Congress and the courts against efforts to stall or repeal federal rules preventing oil and gas operations from wasting methane, an extremely potent climate pollutant. Partnering with conservation coalitions, tribes, and community groups, we are challenging new fossil fuel infrastructure that will harm communities and our climate, from California and the Pacific Northwest to New York, from the Great Plains to the Gulf. Our legal expertise supports a growing climate movement across the country The Standing Rock Sioux Tribe won a historic victory for the rights of indigenous people in December 2016, when the federal government halted the Dakota Access Pipeline, promising to consider alternatives to the route that threatens the Tribe’s water and sacred sites. Although the Trump administration reversed course and allowed the oil pipeline to be completed, in June 2017 a federal judge ruled that the administration had not adequately considered critical oil spill risks and impacts, and ordered additional review. The Tribe and its allies are disappointed that for now oil continues to flow through the pipeline, but whatever the ultimate outcome of this fight, the people of Standing Rock and their allies have forever changed the way the world understands issues of tribal rights and environmental justice. Earthjustice is honored to provide legal representation to the Tribe, and will continue to fight for their rights in court and through the review process.</t>
  </si>
  <si>
    <t>Championing Clean Energy in the States</t>
  </si>
  <si>
    <t>States and communities across the country are stepping up to fill the leadership gap left when the United States pulled out of the Paris Agreement on climate change, and are now pioneering the transformation of our energy system. Earthjustice is playing a critical role on the ground to help innovators like California lead the way—as the Golden State is doing with a $1 billion plan to electrify its ports, warehouses, and vehicles and power them with clean energy. And in state after state, we’re defeating attacks on clean energy policies by utilities and fossil fuel interests. Over the past year, we took part in proceedings in 19 states to advance clean energy. For example, we advocated successfully for a Colorado plan that should result in significant new solar and wind generation. We also won court and regulatory victories that revived the solar industry in Nevada, the second largest solar market in the U.S., after a disastrous decision nearly destroyed it. We’re making progress state by state, despite opposition from powerful interests, because we have the facts on our side as clean energy becomes cheaper than fossil fuels. Thanks to the power of partnership, we’re making inroads for clean energy even in states where politicians and industry are fighting it. In fall 2016, Earthjustice and our allies rallied the public to vote down a utility-sponsored ballot measure that would have stunted the growth of customer-based rooftop solar in Florida. And in spring 2017, we reached a favorable settlement over a rate restructuring proposal by a Florida utility that would not only have increased customers’ bills, but also would have discouraged energy conservation and investment in renewables, setting a terrible precedent for the rest of the state and nation. While we brought our legal expertise to bear, our clients, including the League of Women Voters of Florida, rallied their members to forcefully voice their opposition to the proposal.</t>
  </si>
  <si>
    <t>Combating Climate Change Globally</t>
  </si>
  <si>
    <t>On the global stage, Earthjustice’s International Program is working closely with our partners to stop coal mines and coal- fired power plants in countries where we can make the biggest difference, from Australia to South Asia to South Africa and beyond. Our International team is also supporting global clean energy champions such as the South Pacific island state of Palau. We’re providing legal analysis and drafting assistance to help Palau update its laws to help attract investment in renewable energy, from rooftop solar to commercial wind and solar facilities. In Kenya, we’re working with government officials to help reduce emissions of methane, an extremely potent but short-lived climate pollutant, from vast unmanaged municipal landfills across the country. We’re helping Kenya’s national environmental agency to draft the necessary legal and regulatory reforms, test implementation strategies, and facilitate the installation of landfill gas-capture technologies and other emissions reduction measures.</t>
  </si>
  <si>
    <t>Supporting Communities Fighting Industrial Pollution</t>
  </si>
  <si>
    <t>The all-out assault on critical health and environmental protections that we now face hits hardest those communities that already bear a disproportionate burden of pollution—communities of color and low-income communities. But the people who live, work, and play in neighborhoods heavily impacted by pollution have been fighting this injustice for years, and now they are stepping up the fight. Earthjustice is honored to support a broad range of communities across the country in their fights against industrial pollution, from oil drill sites and refineries to waste incinerators and freeways clogged with freight trucks. We’re building partnerships in new regions and alliances with organizations that work on a wide range of issues. We’re a core member of the Clean Water for All campaign and the Campaign for Lead- Free Water, which focus on protecting communities’ drinking water supplies, and the Moving Forward Network, which seeks to advance clean freight policies. We’re part of a coalition working to electrify the ports of Los Angeles and Long Beach, and another that successfully pressed LA Metro to make the nation’s largest investment in clean electric buses—a victory for clean air, a healthy climate, and good jobs in Los Angeles. A proposal to site a massive municipal solid-waste incinerator in Arecibo, Puerto Rico, is fiercely opposed by local residents and communities across the island, who have, to date, managed to keep the project from going forward. The incinerator would emit tons of hazardous pollutants in an area already suffering from unsafe levels of lead and other toxic emissions. The proposed project would lock Puerto Rico—already grappling with a severe debt crisis and the devastating aftermath of Hurricane Maria—into an extremely costly and dirty means of handling its trash. Earthjustice is providing legal support to local citizens’ groups in their efforts to protect their community from this disastrous project.</t>
  </si>
  <si>
    <t>Safeguarding Communities from Harmful Pesticides</t>
  </si>
  <si>
    <t>Earthjustice is back in court in our decade-long fight to compel the EPA to do its job and ban the use of the neurotoxic pesticide chlorpyrifos on food crops. After years of foot-dragging and under a court-ordered deadline to make a decision, the agency was finally poised to ban this dangerous pesticide, which can damage children’s developing brains and poison agricultural workers and people near the fields when the spray drifts. But in March 2017, EPA Administrator Scott Pruitt reversed course and refused to ban chlorpyrifos, despite the agency’s own scientific assessment that there are no safe uses for the pesticide. We’re challenging that decision, representing a broad coalition of health and civil rights groups and farmworker advocates. We’re also supporting legislation to ban chlorpyrifos, and we organized with partners to fly physicians, farmworkers, labor leaders, and teachers of students with learning disabilities to Washington, D.C., to share their personal stories about the negative impacts of chlorpyrifos.</t>
  </si>
  <si>
    <t>Opposing Toxic Chemicals in Products</t>
  </si>
  <si>
    <t>An updated chemical safety law, passed after nearly a decade of advocacy by a coalition that includes Earthjustice, gives the EPA more authority to regulate chemicals in the U.S. marketplace. But its effectiveness depends largely on how reform measures are implemented. With former chemical industry advocates now holding key positions within the EPA, Earthjustice and our partners are working overtime to ensure the agency adequately protects children and other vulnerable populations from harmful chemicals. We continue to ramp up efforts on multiple fronts to reduce exposures to lead, which can have irreversible consequences for children, including decreased IQ, behavioral and learning problems, and damage to the brain and nervous system. We challenged the EPA in court for failing to update its standards for lead in dust and paint; we are vigorously urging the agency to strengthen protections against lead in drinking water; and we are petitioning government agencies to ban lead in a variety of products, including hair dyes. New York State will soon require manufacturers of cleaning products to disclose the chemical ingredients in their products and any health risks they pose, thanks to litigation and years of advocacy by Earthjustice and our partners. In April 2017, the state released draft guidance requiring manufacturers to report the information on their websites—an approach that will have nationwide impact. What we need now: a comprehensive database that will facilitate easy comparisons among all the products.</t>
  </si>
  <si>
    <t>Earthjustice 2018 Annual Report</t>
  </si>
  <si>
    <t xml:space="preserve">Today our country and our planet face unprecedented challenges. The Trump administration and its congressional allies are attacking the core enterprise of environmental protection, assailing science, and deliberately reversing climate gains. People seeking to defend fundamental rights and enforce bedrock laws face an all-out push to close courtroom doors. But thanks to committed supporters like you, Earthjustice is proving the administration is not above the law. As this report goes to press, we have brought more than 115 lawsuits against the Trump administration—and in ruling after ruling, judges are striking down its regressive agenda. Your support has enabled Earthjustice to grow rapidly over the past year to mount the robust defense that is required, and we continue to hire staff and expand our geographic reach. Our team now numbers more than 130 topflight attorneys providing free environmental legal services to hundreds of communities and organizations across the country and around the world. No one has done more than Trip Van Noppen to ensure that Earthjustice can work at the scale this moment demands. Trip retired in October 2018 after nearly 11 years as president, and as Earthjustice’s new president and board chair, we thank him for his leadership and vision. Like many of you, we are longtime members of the Earthjustice family—both of us began our legal careers here—and we know the organization has never been stronger, more effective, and more motivated, thanks to Trip and generous supporters like you. At this critical time in our history, Earthjustice is uniting allies committed to civil liberties, social justice, and equal rights under the law. Together we must defend our right to seek justice through the courts and fight to protec t our neighbors and communities, our children, and our planet. This is what Earthjustice was built to do, and thanks to you—our partners in this work—we have never been better prepared. Thank you for standing with us and for continuing to make your voices heard.  </t>
  </si>
  <si>
    <t>Overruling Trump</t>
  </si>
  <si>
    <t xml:space="preserve">“ We’re winning in court because the Trump administration keeps breaking the law. We’ll file as many lawsuits as it takes to protect public health and the environment.” Earthjustice Vice President Drew Caputo The president is not above our nation’s environmental laws—and Earthjustice is proving it in court.  </t>
  </si>
  <si>
    <t>BANNING A TOXIC PESTICIDE</t>
  </si>
  <si>
    <t>In a major victory for children, farmworkers, and public health, the Ninth Circuit Court of Appeals ordered the EPA in August 2018 to finalize its proposed ban on chlorpyrifos, a dangerous nerve agent pesticide. For years Earthjustice and others pushed the EPA to ban chlorpyrifos, which is widely sprayed on staple food crops even though it causes acute poisoning in farmworkers and damages the developing brains of children. After years of delay, the EPA was poised to ban it, but in 2017 the Trump administration reversed course and delayed the ban. Earthjustice challenged that decision on behalf of a broad coalition of health, civil rights, and farmworker groups. The EPA is now seeking further court review to delay the ban. I’m in my 60s, and throughout my life, I’ve had to tape up my windows, shelter in place, and try to hide from contamination. No one should have to live like this.” Pam Nixon, of West Virginia, is president of People Concerned About Chemical Safety and a member of the board of directors of the Ohio Valley Environmental Coalition, a client represented by Earthjustice in the Chemical Disaster Rule litigation.</t>
  </si>
  <si>
    <t>PROTECTING COMMUNITIES FROM CHEMICAL DISASTERS</t>
  </si>
  <si>
    <t>In August 2018, community groups represented by Earthjustice won crucial protections for families, workers in chemical facilities, and first responders when a federal appeals court ordered the EPA to stop delaying its Chemical Disaster Rule. Chemical fires, explosions, and other toxic releases that can kill or injure people happen on average every other day at facilities in the U.S. that use or store large amounts of dangerous chemicals. Yet in a blatant attempt to put business profits first, the Trump administration suspended the Chemical Disaster Rule, a set of protections against such disasters. Earthjustice represented communities in industryheavy danger zones, scientists, and environmental nonprofits in court, and together we forced the agency to put safety first and restore these important safeguards. Now that the EPA will have to implement the rule, Earthjustice is fighting a new proposal by the agency to remove many of its key protections.</t>
  </si>
  <si>
    <t>SAVING GREATER YELLOWSTONE’S GRIZZLY BEARS</t>
  </si>
  <si>
    <t>In a momentous victory for Greater Yellowstone’s magnificent grizzly bears, in September 2018 a judge reinstated federal Endangered Species Act protection for the population, putting an end to a trophy hunt authorized for this fall. Earthjustice has worked for decades to safeguard the great bears, who are at risk of extinction due to climate change, habitat loss, and increasing mortality from conflicts with humans. Despite these threats to the bears, the Trump administration stripped federal safeguards from Yellowstone’s grizzlies in 2017, and we challenged the decision on behalf of the Northern Cheyenne Tribe and conservation groups.</t>
  </si>
  <si>
    <t>Spearheading a Clean Energy Transformation</t>
  </si>
  <si>
    <t xml:space="preserve">Premier among the Trump administration’s attacks on the environment is its determination to turn back the clock on climate change, gutting climate policies and relentlessly boosting fossil fuels while stifling the growth of clean energy. Earthjustice is countering this assault on our planet’s future by building the largest public-interest energy practice in the world, growing our team of clean energy attorneys, and expanding our work in key geographies. This past year, our efforts contributed to a landmark commission ruling requiring the shareholders of Hawai`i’s largest utility to share the financial risk of using fossil fuels rather than passing it along to consumers. In Colorado, we helped secure a plan from Xcel Energy to replace retiring coal units with large amounts of renewable energy, reducing the utility’s coal generation from more than 40 percent to less than 25 percent within a decade. We helped persuade utility commissions in New Mexico and Arizona to reject costly and discriminatory charges on solar customers, as part of our ongoing battle to protect and promote the growth of rooftop solar in the sun states. Across the country, Earthjustice helped block major new gas infrastructure, from proposed gas pipelines and storage facilities in the Northeast to new gas plants and pipelines in California. We are in the thick of other gas fights, including one to stop a proposed new gas plant in New Orleans, that are drawing national attention and community support for a future that runs on clean energy, not gas. Communities are leading the charge for clean air and clean energy in California, backed by a coalition of conservation and environmental justice groups with legal support from Earthjustice. Together we won major advances toward zero-emission transportation this year, securing more than $730 million for electric vehicle CLIMATE+ENERGY “ Low-income communities too often bear the brunt of dirty-energy pollution and disproportionately high energy costs, while facing the most serious consequences of climate change. They must be allowed to benefit from clean energy solutions that would reduce these burdens.” Luis Torres, Earthjustice senior legislative representative, worked with community solar advocates to increase opportunities for lowand moderate-income families to participate in New Jersey’s community solar program. infrastructure. We won a string of victories against new investments in gas infrastructure in Southern California, redirecting plans to rebuild several old, polluting gas-fired power plants and build two unneeded new gas plants. In each case, clean energy alternatives are being pursued instead. We also helped secure passage of SB 100, a landmark climate law committing California to transition to 100 percent clean energy by 2045.  </t>
  </si>
  <si>
    <t>Blocking Dirty Energy</t>
  </si>
  <si>
    <t xml:space="preserve">Earthjustice legal advocacy helped spur the Federal Energy Regulatory Commission in January 2018 to reject a costly and unneeded plan by Energy Secretary Rick Perry to take billions of dollars from consumers every year to bail out coal and nuclear plants that can no longer compete with cleaner resources. In August we won a federal appeals court ruling holding that national safeguards against toxic coal ash waste do not sufficiently protect communities and the environment—a decision that will be helpful as we challenge the Trump administration’s efforts to further roll back these vital health protections. Earthjustice is fighting on multiple fronts to stop the Trump administration from rolling back our country’s core air, water, and waste rules—rules that are forcing fossil fuel industries to internalize the cost of their pollution, leveling the playing field for clean energy. State by state, we’re keeping up the pressure to retire polluting old coal plants. And we’re expanding our energy transition work in the international arena, leveraging our unparalleled domestic legal expertise in fighting fossil fuels and championing clean energy to support organizations overseas. We build strong partnerships with public-interest attorneys in countries where it is possible to harness powerful legal strategies, focusing on countries and regions where coal mining and burning are concentrated and on countries in Latin America where fracking is emerging as a major new threat. While fossil fuels remain a powerful economic and political force around the world, a vibrant and growing movement is working to turn the tide to clean, renewable energy for all. “ For two decades, I have witnessed families harmed by dumping of toxic coal ash. This damage is senseless, unjust, and preventable.” Earthjustice attorney Lisa Evans urged the EPA to maintain restrictions on coal ash disposal at a public hearing in March. Matt Roth for Earthjustice “ South Africa’s dependence on coal comes at a huge cost to our people, particularly in regions such as the Highveld, one of South Africa’s industrial heartlands, where coal mining and burning is polluting the air and harming the health and well-being of the people living there, violating their constitutional rights to a healthy environment. That devastation is bringing together communities, activists, environmentalists, workers, and others to demand environmental justice and clean, healthy, affordable energy for everyone.” Melissa Fourie, executive director, Centre for Environmental Rights South Africa is poised to continue its commitment to coal as its long-term energy source even though it is ideally situated to transition to renewable energy. Building more coal-fired power stations would be a major step backwards for our climate and would wreak further devastation on a region where people already live alongside open-pit coal mines, toxic slag heaps, and coal-fired power plants spewing pollution into the air and water. Earthjustice is supporting the Centre for Environmental Rights and environmental justice nonprofit groups in challenging the Thabametsi, Khanyisa, and KiPower coal-fired plants, and in challenging the government’s failure to achieve minimum air-quality standards in the densely populated Highveld region, where a thick layer of smog from over a dozen coal-fired power plants takes a deadly toll on people’s health.  </t>
  </si>
  <si>
    <t>Advancing Healthy Food and Farming</t>
  </si>
  <si>
    <t xml:space="preserve">HEALTHYCOMMUNITIES “ When hog operations spray manure, most people stay inside to avoid the stink. . . . But the smell isn’t the only problem. . . . [E]xposure to hog manure causes a range of health problems, including asthma, high blood pressure, persistent headaches, nausea, and impaired lung function.” Devon Hall, co-founder, Rural Empowerment Association for Community Help (REACH) The vast majority of food in the U.S. is highly processed and often contains chemicals known to be toxic that are added as flavors or seep into the food from processing or packaging. On behalf of numerous health-based organizations, Earthjustice is pushing the U.S. Food and Drug Administration to limit these chemicals and improve its oversight. Spurred by one Earthjustice lawsuit, this fall the FDA ruled that food manufacturers can no longer use seven synthetic flavors that have been shown to cause cancer in animals and may also cause cancer in humans. Earthjustice attorney and sustainable farming expert Peter Lehner (left) talks with Seth Watkins at his farm in southwest Iowa. Brad Zweerink for Earthjustice Our farms can and should produce food that’s healthy for people and the planet. Earthjustice is forging a path toward reforming our industrial agriculture system by focusing on sustainable farming methods that protect the environment, farmworkers, and communities; ensuring our food is safe; and addressing agriculture’s contribution to climate change. This year we made encouraging progress toward reducing the environmental and public health harms of large concentrated animal feeding operations. In April 2018, the New York State Supreme Court ruled in our lawsuit that the state’s industrial dairies will no longer be able to spew animal waste into local waterways without letting nearby residents know. And in eastern North Carolina, our civil rights lawsuit led to a groundbreaking settlement in which the state agreed to tighten its oversight of industrial hog operations, many of which store hog waste in open lagoons and then spray it on fields, harming nearby residents who are disproportionately African American, Latino, and Native American.  </t>
  </si>
  <si>
    <t>Partnering with Frontline Communities</t>
  </si>
  <si>
    <t xml:space="preserve">For two years the federal government has not only abdicated its responsibility to protect clean air and clean water, but also has been actively collaborating with polluting industries to dismantle critically important protections—protections that so many fought long and hard to secure. This is a perilous moment for our nation, and in particular for communities living at the fenceline of industrial facilities and overburdened by pollution. But they’re in this battle for cleaner air and water for as long as it takes, and Earthjustice is honored to stand with them. As we use our full organizational firepower to defend our country’s landmark environmental laws and fight for strong national health-protective regulations, we are also expanding our capacity to provide legal expertise to communities across the country—from Los Angeles to New Orleans to Newark, New Jersey—to support them as they fight to enforce those regulations and hold polluters accountable. Newark’s Ironbound neighborhood, a resilient multiethnic, low-income community, is one of New Jersey’s most polluted areas. Residents live side by side with toxic old industrial sites and modern-day polluting facilities, including the largest garbage incinerator on the East Coast, two gas plants, and the nation’s second-busiest port. Earthjustice is providing legal support to local community organizations as they fight to clean up the air and water pollution from these facilities—including efforts to improve air permits, secure better risk management plans at chemical facilities, advance clean energy technology like community solar, and clean up the diesel trucks that make 14,000 trips per day to and from the port through local streets.  </t>
  </si>
  <si>
    <t>Targeting Toxic Chemicals</t>
  </si>
  <si>
    <t xml:space="preserve">Working with firefighters, medical associations, and consumer groups, Earthjustice helped convince the federal Consumer Product Safety Commission to propose a ban on organohalogen flame retardants in furniture and children’s products. We have been working for years to limit or ban the use of these chemicals, which are linked to serious health effects and don’t protect against most fires. The commission’s groundbreaking decision in fall 2017 was the result of a two-year effort by the coalition that included over 80,000 comments submitted by Earthjustice supporters. This is a pivotal moment in determining how our country will regulate toxic chemicals for decades, as the EPA lays the groundwork for implementing the updated Toxic Substances Control Act passed by Congress in 2016. This law gives the EPA increased authority to protect Americans from dangerous chemical exposures, but the Trump administration put a former chemical industry official in charge of drafting the rules to implement it. The result has been dramatically weakened provisions governing how the EPA assesses the safety of chemicals. In August 2017, Earthjustice brought two lawsuits against the EPA on behalf of organizations representing those most at risk from weakened chemical regulations— communities at higher risk of exposure to chemicals, parents and teachers of children with learning disabilities, workers who are exposed to chemicals, and indigenous populations.  </t>
  </si>
  <si>
    <t>Protecting Public Lands and Wildlife</t>
  </si>
  <si>
    <t xml:space="preserve">The Trump administration is unleashing a flood of new oil and gas leasing across our public lands—including on some of our nation’s ecological and cultural treasures. National monuments such as Bears Ears are threatened, as are the formerly off-limits Arctic National Wildlife Refuge, key areas of the Western Arctic, and millions of acres of sweeping sagebrush habitat across the western United States. Fossil fuel extraction threatens not only these irreplaceable landscapes but also public health and safety, and ultimately our climate. But Earthjustice is fighting back at every juncture. In addition to defending our iconic public lands, we’re in court to block the administration from lifting a moratorium on federal coal leasing and rolling back rules that rein in pollution from oil and gas drilling on federal lands. We’re in this fight for the long haul. In December 2017, Earthjustice filed lawsuits challenging President Trump’s decision to slash the size of Utah’s magnificent Bears Ears and Grand Staircase– Escalante national monuments by approximately 2 million acres—the largest rollback of federal lands protections in American history. The president’s actions open up these national treasures to the oil, gas, coal, and other extractive industries, threatening Native American archaeological and cultural sites as well as a rich trove of dinosaur fossils. Associate Attorney Yvonne Chi, one of a team of Earthjustice attorneys working to defend our national monuments, climbs a rock face in Bears Ears. Photo courtesy of Nathan Leefer A March 2018 ruling by a federal judge in response to an Earthjustice lawsuit offers hope that highly endangered Mexican gray wolves can be pulled back from the brink of extinction. The judge overturned provisions in a federal wolfmanagement rule that we demonstrated would have hurt rather than helped these rare wolves, and ordered the government to revise the rule. Photo courtesy of the Wolf Conservation Center  </t>
  </si>
  <si>
    <t>Safeguarding Our Oceans and Coastlines</t>
  </si>
  <si>
    <t xml:space="preserve">Our fragile ocean and coastal ecosystems are already under serious pressure from climate change, pollution, unsustainable fishing, and habitat destruction. Yet the Trump administration is pushing for an unprecedented expansion of drilling for oil and gas off U.S. coastlines despite the threats to sensitive ocean ecosystems and the coastal communities that depend on them. In 2018, Earthjustice sued the administration for putting over 78 million acres of the Gulf of Mexico on the auction block without fully analyzing the risks to people, wildlife, and the environment. The lawsuit challenges two Gulf lease sales offered by the government that are the largest offered for oil and gas development in U.S. history. Another lawsuit filed by Earthjustice this year challenges the administration for failing to adequately protect imperiled Gulf of Mexico wildlife from offshore drilling. Hawai‘i’s spectacular coral reefs won greater protections this past year thanks to two court rulings in favor of Earthjustice’s clients. A unanimous decision by the Hawai‘i Supreme Court halted the state’s aquarium fishery while its environmental impacts are reviewed. The industry strips vast numbers of reef fish to sell outside the state; most are species that help control the growth of algae that smothers corals. And in March 2018, a federal appeals court reaffirmed a key ruling that Maui County has been violating the Clean Water Act by injecting millions of gallons of treated sewage into underground wells each day; from there it travels to nearshore waters, where it triggers algae outbreaks that have devastated formerly pristine coral reefs. Ryan Rosotto/National Geographic Creative HOLDING THE LINE Residents of the Pacific Northwest have held the line against multiple fossil fuel project proposals. Grays Harbor Longview Port Westward Vancouver Port of Morrow OREGON WASHINGTON Coos Bay A coalition of environmental activists, community organizers, cities, local businesses, union leaders, and Native American tribes, backed by Earthjustice legal expertise, defeated a proposal for a massive oil shipping terminal on the banks of the Columbia River in Vancouver, Washington. After unrelenting community opposition and a five-week legal trial, the Tesoro-Savage project suffered its final blows in early 2018 when Washington’s Governor Inslee denied the project’s application and the Port of Vancouver terminated the company’s lease. The coalition has helped hold the line against a series of fossil fuel export facilities proposed in Washington and Oregon. “ Over five years, Earthjustice’s insight was instrumental in helping us build a campaign that was rooted in overwhelming factual and legal arguments—arguments built from the real-world experiences of longshore workers, neighborhood leaders, local businesses, fishers, tribal members, first responders, and public health advocates who knew that Vancouver would suffer if the oil terminal went forward.” Dan Serres is conservation director for Columbia Riverkeeper, a client in Earthjustice’s legal efforts opposing the Tesoro-Savage oil terminal in Vancouver, Washington. Defeated Oil Terminal Defeated Coal Terminal In March 2018, a federal judge denied the government’s request to dismiss our challenge to President Trump’s illegal executive order to reopen the Arctic and Atlantic oceans to oil and gas drilling. “President Trump tried to shut the courthouse door,” said Earthjustice Staff Attorney Erik Grafe. “But the court’s order keeps the door open and affirms that we are a country of laws; the president gets no exception.”  </t>
  </si>
  <si>
    <t>Access to Justice</t>
  </si>
  <si>
    <t xml:space="preserve">“Together the public-interest community must oppose these attempts to block access to the courts, and we must do so based on a common value that is enshrined in the Constitution: Every person in America deserves access to justice.” DEFENDING OUR COUNTRY AND OUR COURTS You can read our report detailing the surge in policies and legislation aimed at restricting citizen access to the courts at accesstojusticereport.org and follow the progress of the legislative threats via our online tracker at earthjustice.org/tracker Members of Congress, with support from powerful special interests, are mounting a quiet attack on the American public’s right to access the courts. In response, Earthjustice launched the Access to Justice campaign in November 2017, in partnership with progressive organizations including the American Civil Liberties Union, the Leadership Conference on Civil and Human Rights, and Public Citizen. Together we’re advancing a united front in defense of the public’s inalienable right to take its grievances to court. The courts provide a means for people and communities to hold wealthy corporations accountable, and they serve as an important check on the power of Congress and the executive branch. But at the urging of large corporations and special interests, members of Congress have in the past year introduced more than 60 pieces of legislation that would restrict people’s ability to use the courts to defend civil rights, civil liberties, consumer protections, public health and safety, and the environment. To date, 18 of these bills have passed either the House or the Senate, and one has passed into law. Earthjustice’s litigators and legislative experts are leading the charge against these threats as they arise, and with our partners, we are reaching out to legislators and raising public awareness as specific threats move through Congress. Earthjustice also played a leading role in organizing opposition to the nomination of D.C. Circuit Judge Brett Kavanaugh to the U.S. Supreme Court. Judge Kavanaugh’s lengthy record on the federal bench exposes him as an activist judge who would restrict the public’s access to the courts while removing barriers for polluters. Our efforts helped galvanize opposition to this nomination from a host of organizations across the public-interest spectrum and pushed Democrats in the Senate to fight Kavanaugh’s confirmation despite the odds against them. Although we are deeply disappointed in Justice Kavanaugh’s confirmation—both because of the jurist we know him to be and because of credible accusations of sexual assault by Dr. Christine Blasey Ford and others—we believe the courts remain a place to seek justice. The laws and statutes protecting our communities and our planet remain robust, and we will continue to hold the government and corporations accountable for following those laws.  </t>
  </si>
  <si>
    <t>EarthJustice 2019 annual report</t>
  </si>
  <si>
    <t xml:space="preserve"> This is a defininG moment for our country and our Planet. The courts have never been more imPortant as a bulwark aGainst assaults on our riGhts our health our democracy and the natural systems that sustain us. EarthJustice was built for this fiGht and thanks to suPPorters like you we are stronGer than ever. With your eXtraordinary suPPort we are takinG every oPPortunity to hold the administration accountable to the rule of law. !nd we are makinG a tremendous imPact winninG touGh hiGh stakes cases beatinG back the attacks on our bedrock laws and defendinG the PrinciPles of Good Government and sound science that make our laws work. a few hiGhliGhts of the year include ProtectinG the arctic and Atlantic oceans from offshore drillinG stoPPinG billions of dollars of new investment in fossil fuel infrastructure securinG stronGer Protections from Pesticides and safeGuardinG imPeriled sPecies ranGinG from GriZZlies to sharks. These victories Prove that facts still matter in a court of law. To confront our acceleratinG climate crisis EarthJustice ramPed uP our work to scale clean enerGy and built our caPacity to fiGht an onGoinG oil and Gas rush both in the 5.S. and abroad. !s we witnessed the fallout of climate disasters around the world we worked alonGside environmental Justice leaders and colleaGues at leadinG national GrouPs to develoP an EQuitable and Just .ational Climate Platform that is animatinG our work at a moment when visionary values driven climate Policy is essential. We aGreed that community leadershiP must inform climate Policy that reckons with the leGacy of environmental racism and advances a truly Just transition to a new clean enerGy economy. The window of time left to secure a livable climate is narrowinG fast. But toGether we can sPur transformational climate action that also stoPs the PoisoninG of PeoPle the deadeninG of oceans the industrialiZation of wildlands and the wholesale loss of sPecies that rePresent life on earth. it will take each and every one of us to rise to these unPrecedented challenGes. Thank you for joining us in the fight.</t>
  </si>
  <si>
    <t>overruled</t>
  </si>
  <si>
    <t xml:space="preserve"> The Trump administration is attacking human and civil rights and going all-out to gut critical protections for our communities and the environment. But with your support, Earthjustice attorneys have so far filed 135 lawsuits to defend critical environmental and health protections. And in one court ruling after another, federal courts have sided with us to block the administration and uphold the rule of law. TOGETHER WE’RE FIGHTING BACK AND WE’RE WINNING. PROTECTING PUBLIC LANDS FROM COAL MINING Further frustrating the administration’s plans to ramp up fossil fuel production across the country, a federal judge struck down President Trump’s executive order to reopen tens of thousands of acres of public lands to coal leasing. Coal mined on federal land currently accounts for more than 10% of total U.S. greenhouse emissions. Earthjustice is representing conservation clients and partnering with the Northern Cheyenne Tribe in this case. DEFENDING NATIONAL MONUMENTS Cadiz Inc.’s plan to construct a 43-mile-long water pipeline through Mojave Trails National Monument and other public lands in Southern California hit a roadblock when a federal court ruled that the administration’s approval of the project violated the law. Earthjustice represented conservation and public health groups in their challenge to the project, which would have drained desert springs, destroying the fragile ecosystem. SAFEGUARDING THE TONGASS A preliminary injunction secured by Earthjustice on behalf of conservation groups has spared, for now, nearly 1,200 acres of irreplaceable old-growth rainforest in Alaska’s Tongass National Forest from chainsaws. The ruling halts a massive old-growth timber sale approved by the U.S. Forest Service on Prince of Wales Island in the Tongass, the crown jewel of our national forest system. Majestic old-growth trees play a vital role in sequestering climate-destabilizing carbon. BLOCKING DRILLING IN THE ARCTIC OCEAN Most of the U.S. Arctic Ocean and key areas of the Atlantic are once again off-limits to oil and gas drilling, thanks to a district court ruling that President Trump exceeded his constitutional authority when he issued an executive order reversing a ban on drilling in these fragile waters. Earthjustice and the Natural Resources Defense Council argued the case on behalf of conservation and Alaska Native groups. </t>
  </si>
  <si>
    <t>centering community voices</t>
  </si>
  <si>
    <t>Across the country and around the world, communities on the front lines of pollution, climate change, and economic inequality are at the forefront of the most powerful fights for change — for clean air and water, for climate justice, for a better future. Earthjustice is privileged to represent and partner with community-based clients that have the deepest stakes in tackling pollution and the lived experience to demand solutions that are genuinely transformative. Over the past year Earthjustice expanded our capacity to collaborate with partners who are most directly affected by pollution and environmental injustice. Working together, we can build strong, durable coalitions to force change and advance our shared vision for safe, healthy, and thriving communities. FRONTLINE COMMUNITIES = Earthjustice Managing Attorney Angela Johnson Meszaros is leading a healthy communities initiative focused on building Earthjustice’s capacity to provide legal, technical, and communications support to frontline communities as they fight pressing environmental threats to their health. The core team dedicated to the initiative is already active in communities fighting pollution from refineries, heavy industry, power plants, and waste incinerators. In California, for example, we have partnered with community clients to block numerous proposals for new investment in polluting gas-fired power plants. Together, we have convinced regulators to adopt clean-energy solutions instead. TRIBAL PARTNERSHIPS In May 2019 we welcomed attorney Gussie Lord as our first-ever director of tribal partnerships. We have a long history of partnering with Native groups and Indigenous communities, and as Native peoples lead from the front lines of many of today’s pivotal environmental fights, these partnerships are more critical than ever to Earthjustice’s work. The tribal partnerships team is leading work across the entire organization to develop cross-cutting strategies and provide added capacity and expertise to support our Native and Indigenous clients’ efforts to protect their sovereignty, health, lands, waters, treaty rights, sacred sites, culture, and way of life.</t>
  </si>
  <si>
    <t>climate and energy</t>
  </si>
  <si>
    <t xml:space="preserve">CHAMPIONING CLEAN ENERGY In the face of a climate emergency, we must move swiftly to 100% clean energy and zero-emissions solutions that leave no community behind. The good news is that, despite the administration’s efforts to take us backwards, a clean energy transformation is already underway across the country. More than 100 U.S. cities and a growing number of states and territories have adopted 100% clean energy goals and other climate-friendly laws and policies. For years Earthjustice has been working in state-level courts, commissions, and legislatures to lay the groundwork for clean energy to outcompete fossil fuels. We and our partners are pushing ahead, derailing utility plans to replace coal-fired power with gas, which would only substitute one dirty fossil fuel for another. Instead, we are securing big new commitments to invest in clean energy and electrifying our transportation and buildings with clean power. This year Earthjustice helped convince utilities in states ranging from California to Indiana, Michigan, and New York to invest in clean energy rather than new gas infrastructure. In California, our “Right to Zero” campaign is partnering with conservation and community groups to win historic advances toward zero emissions in the state’s power, transportation, and building sectors — victories that will ensure cleaner air and a healthier climate in the communities that need it most. And with renewables’ steep price declines in recent years, one of the biggest barriers to the clean energy transition around the world is outdated laws that favor polluting energy sources. To address this, Earthjustice’s International Program is partnering with organizations and government agencies overseas to help them accelerate clean energy transformations in their own countries. FIGHTING FOSSIL FUELS Coal-fired power generation, a major source of greenhouse gas emissions, is clearly on the decline in the United States. Last year, coal use hit a 39-year low, and as of early 2019, more than one-half of U.S. coal-fired plants were slated for shutdown. In April and May 2019, U.S. monthly electricity generation from renewable sources exceeded that from coal for the first time ever. Vigorous litigation and advocacy by Earthjustice and our partners have helped accelerate coal’s decline and the rise of renewables. But there is much more work to do to end our nation’s reliance on coal. We continue to keep up the pressure by making the winning economic, health, and climate case for ending coal mining, burning, and export, and by cleaning up toxic coal ash dumps. To stop runaway climate disruption, we must also slow the rush to replace coal with gas and block new fossil fuel infrastructure that could lock in harmful carbon emissions for decades. This year Earthjustice and our partners successfully blocked attempts to open up more of the nation’s public lands to coal mining and protected much of the Arctic and Atlantic oceans from drilling for oil and gas (see page 5). Internationally, we are expanding our legal and technical support for partners in Australia, Indonesia, South Africa, Latin America, and elsewhere as they attempt to wean their nations off fossil fuels. </t>
  </si>
  <si>
    <t>wild</t>
  </si>
  <si>
    <t xml:space="preserve">PROTECTING PUBLIC LANDS The Trump administration’s public lands policies represent an uncompromising effort to mine, drill, and frack, regardless of the cost to important cultural sites, scenic landscapes, and ecosystems. But that agenda is hitting roadblocks in the courts: In the past year alone, Earthjustice and our partners secured court rulings against mines that threatened treasured western lands, won a major decision overturning the president’s executive order to reopen public lands to coal leasing, and won another ruling overturning the administration’s decision to greenlight a harmful water project in Mojave Trails National Monument (see page 5). The attacks keep coming, but Earthjustice was built for this fight. We’re going all out to defend our country’s prized national monuments and to block drilling for oil and gas in the Arctic National Wildlife Refuge and Western Arctic. Our yearslong defense of the nation’s remaining old-growth forests continues as we battle attempts to roll back protections and ramp up logging in Alaska’s Tongass National Forest. DEFENDING WILDLIFE AND THE ENDANGERED SPECIES ACT At a time when scientists warn that nearly 1 million of our planet’s species are at risk of extinction, the Endangered Species Act has never been more important. One of our nation’s most effective environmental laws, the act has prevented the extinction of 99% of the species it protects. But its very strengths have provoked relentless attempts to gut it, and now the Trump administration has adopted measures that attempt to drastically weaken the act. Among other harms, the changes would prevent species newly listed as threatened from receiving automatic protections, allow economic considerations in species-protection decisions that until now have been based purely on scientific analysis, and make it harder to protect the habitat that a species depends upon for its survival and recovery. These rollbacks violate both the language and spirit of the act, and undermine the mission of federal agencies charged with species protection. In August 2019, Earthjustice, representing seven conservation groups, filed a lawsuit challenging the revised regulations. A group of 19 states and cities from across the nation have since joined the legal challenge. At the same time, our policy and legislation team continues to fight off legislative attacks on the ESA. Despite relentless efforts by resource-extraction industries and their friends in Congress, no major legislation undermining the Endangered Species Act has made it out of Congress in recent years, thanks to powerful public support and the united opposition of congressional champions and our public-interest allies. THE EXTINCTION CRISIS A U.N.-backed panel reported in May 2019 that the world is facing a rapid and alarming decline in plant and animal species due to human activities. Many species will become extinct within decades — threatening human health, food, and water security — unless we take action to reverse the trend, according to the IPBES Global Assessment Report on Biodiversity and Ecosystem Services. SAFEGUARDING OUR OCEANS Our world’s oceans are under immense stress due to climate change, overfishing, pollution, and habitat destruction. They urgently need our protection, and Earthjustice is partnering with conservation groups, fishing communities, and others to restore ocean health and resilience. With our partners, we work to strengthen protections for crucial marine ecosystems, advocate for sustainable fisheries, and protect key species, from forage fish — the foundation of the ocean food web — One of the greatest threats to U.S. coastal waters currently is the Trump administration’s determination to massively expand offshore drilling for oil and gas. This year, the administration was forced to put those plans on hold thanks to a landmark court ruling that restored permanent protections from drilling to portions of the Arctic and Atlantic oceans (see page 5). In the Gulf of Mexico, we continue to fight the administration’s plans to auction off 78 million acres for offshore drilling that would threaten wildlife, human safety, and the environment and economies of coastal communities. </t>
  </si>
  <si>
    <t>ADVANCING PUBLIC HEALTH PROTECTIONS</t>
  </si>
  <si>
    <t xml:space="preserve"> Earthjustice’s decades of litigation to strengthen and enforce bedrock environmental laws such as the Clean Air Act and Clean Water Act have helped save tens of thousands of lives and billions of dollars in health-related costs each year. But far too many people in the United States are still forced to deal daily with air and water pollution and other threats from industrial facilities, vehicle traffic, agricultural operations, and other health hazards in their communities. Now the Trump administration is attempting to roll back life-saving environmental protections at a record clip, threatening even greater harm. Working closely with national and state environmental and environmental-justice groups, civil rights organizations, labor, and frontline communities, Earthjustice is vigorously opposing these rollbacks, challenging the government at every step. At the same time, we are supporting the fights of communities across the country, using federal, state, and local laws and regulations to help them rein in toxic emissions and other threats to their families and neighborhoods. ADVANCING HEALTHY FOOD AND FARMING Earthjustice is fighting for a food system that nourishes us without poisoning our air and water, putting consumers or farmworkers at risk, or exacerbating climate change. This year we helped secure stronger protections for the farmworkers who are most exposed to pesticides and continued our battle to ban the brain-damaging agricultural pesticide chlorpyrifos. We also worked to secure greater transparency about the safety of chemical additives used in food. And with our allies, we are suing the EPA to require industrial animal-production operations to report their toxic air emissions to their surrounding communities, study the habitat and climate impacts of the continued expansion of the corn ethanol program, and update water-pollution standards from slaughterhouses. TARGETING TOXIC CHEMICALS A major goal of Earthjustice’s toxics work over the last decade has been to secure meaningful reform of the Toxic Substances Control Act (TSCA) to better protect human health and the environment from risks posed by the tens of thousands of chemicals that are in our communities, our food, our homes, our workplaces, and in the products we buy every day. Reforms enacted by Congress in 2016 were designed to prevent the introduction of new, untested chemicals into the market without any restrictions, and to require the EPA to assess and regulate the risks from chemicals already in use. But with a reckless disregard for public health and safety, the Trump administration is allowing the EPA to dictate how this new law will be implemented. On behalf of a wide array of clients, Earthjustice challenged the EPA’s “framework” rules for TSCA implementation, and in November 2019 we won a ruling from the 9th Circuit Court of Appeals that will require the agency to make important changes to how it is evaluating chemical risks, compelling it to consider the full range of ways that people may be exposed to harmful chemicals. We are also working on numerous fronts to strengthen protections against dangerous chemicals such as lead, PFAS, and flame retardants. </t>
  </si>
  <si>
    <t>A Letter From Our President And Board Chair</t>
  </si>
  <si>
    <t>Earth Justice 2020 Annual Report</t>
  </si>
  <si>
    <t>The climate crisis is fully upon us, and yet as people around the world struggle with extreme weather, raging wildfires, and a global pandemic, the Trump administration this year stepped up its attacks on our country’s bedrock environmental and public-health laws. But thanks to the extraordinary partnership of supporters like you, Earthjustice fought back, holding the line against this onslaught. Now, with a new administration preparing to take office, we have the opportunity to repair and rebuild — and to work toward a thriving, equitable, and climate-resilient world, leaving no one behind. In the following pages, you will read about just a few of the many remarkable court wins Earthjustice secured on behalf of our clients this year, from a U.S. Supreme Court ruling preserving Clean Water Act protections to a federal court decision striking down a permit for the Dakota Access pipeline. With our partners, we defended national clean-air protections, blocked oil and gas drilling on sacred Native lands, and protected endangered North Atlantic right whales from seismic airgun blasting. You will also read about our ongoing defense of key environmental laws such as the Endangered Species Act and the National Environmental Protection Act, and our efforts to clean up deadly air pollution while combating climate change. None of these achievements would be possible without the formidable strength and commitment of our clients and partners, many of whom live and work on the frontlines of our battles for a healthy, thriving environment. We are living in a moment of transformative change. The intertwining crises of climate, public health, rampant inequality, and extinction are laying bare the many ways in which our current systems are broken, and the huge challenges that lie ahead. But as difficult as this moment is, it also holds the promise that we can make common cause to turn the tide and start to create a healthier and more just world for everyone. The election is over, but our collective fight to defend our planet and our most impacted communities is not. We are all part of one interconnected fight, and we need each other now more than ever. Thank you for joining us!</t>
  </si>
  <si>
    <t>Fighting for People and the Planet</t>
  </si>
  <si>
    <t>Our attorneys win even when the deck is stacked against us — because our environmental legal expertise is unparalleled. Our clients and partners are a powerful force to be reckoned with even when the odds are against them — because they’re fighting for what’s just and right. WE WILL NEVER BACK DOWN ... BECAUSE THESE ARE THE FIGHTS WE CAN’T AFFORD TO LOSE. Together, we take on the corrupt and powerful, and we won’t rest until all people and our planet are protected, and all life can thrive.</t>
  </si>
  <si>
    <t>Clean Water Win at the U.S. Supreme Court</t>
  </si>
  <si>
    <t>“This decision is a huge victory for clean water. The Supreme Court has rejected the Trump administration’s effort to blow a big hole in the Clean Water Act’s protections for rivers, lakes, and oceans.” Earthjustice attorney David Henkin speaking on an April 2020 ruling by the nation’s highest court that shut down industry efforts to create a major loophole in one of the nation’s most effective environmental laws. The decision was the culmination of over a decade of Earthjustice advocacy on behalf of four organizations based in Maui, Hawaii, challenging the County of Maui’s use of injection wells at a wastewater treatment facility that is injecting polluted water into groundwater that flows into the ocean, devastating a formerly pristine coral reef.</t>
  </si>
  <si>
    <t>Unprecedented Victory for the Standing Rock Sioux Tribe</t>
  </si>
  <si>
    <t>“After years of commitment to defending our water and earth, we welcome this news of a significant legal win. It’s humbling to see how actions we took four years ago to defend our ancestral homeland continue to inspire national conversations about how our choices affect this planet.” Chairman Mike Faith of the Standing Rock Sioux Tribe responding to a March 2020 federal court ruling that struck down a permit for the Dakota Access pipeline, finding that the U.S. Army Corps of Engineers failed to consider the health and environmental impacts to the Tribe in the event of an oil spill. The court ordered the Corps to complete a full environmental review. Earthjustice represents the Tribe in its ongoing fight to stop the pipeline.</t>
  </si>
  <si>
    <t>Yellowstone Grizzly Bear Protections Upheld</t>
  </si>
  <si>
    <t>In July 2020, the 9th Circuit Court of Appeals upheld Earthjustice’s momentous 2018 federal court win restoring Endangered Species Act protections to Greater Yellowstone region grizzly bears. Our grizzly bear litigation and advocacy aims to aid the restoration of contiguous and connected bear populations in the Northern Rockies, an essential condition for bears to recover and survive. “The Northern Cheyenne Tribe applauds the victory for the Grizzly Bear in the U.S. 9th Circuit Court of Appeals and we stand by our eternal commitment to protect the Earth and the Grizzly from extinction. We remain unified with our allies who have sustained their efforts to advocate for Yellowstone Grizzly Bears and their right to live and flourish in their home ranges.” William Walks Along, Tribal Administrator for the Northern Cheyenne Tribe.</t>
  </si>
  <si>
    <t>Advancing Equitable Climate Solutions</t>
  </si>
  <si>
    <t>Earthjustice is partnering with environmental-justice leaders from across the country and with other national environmental groups to advance an ambitious vision of equitable climate solutions that build an inclusive, just, and pollution-free economy and ensure that no community is left behind. In July 2019, the group released the Equitable and Just National Climate Platform, which is shaping our climate work and how we define its success. Since then, we and our partners have advocated for environmental and climate justice by, among other things: • Providing input to the House Select Committee on the Climate Crisis to inform its landmark climate action plan, which centers environmental justice, equity, and reducing toxic industrial pollution • Advocating for COVID-19 relief and recovery spending that alleviates public-health risks in communities particularly vulnerable to the virus, supports programs that protect clean water and help households meet their energy costs, and reduces pollution while creating jobs in communities with high unemployment • Meeting with key congressional leaders to share the Platform and urge lawmakers to craft national climate policies that advance racial, economic, and environmental justice</t>
  </si>
  <si>
    <t>2020 Year in Review</t>
  </si>
  <si>
    <t>RIGHT TO ZERO: FIGHTING FOR THE CLIMATE AND CLEAN AIR Through our flagship Right to Zero campaign in California, we are working in close partnership with environmental-justice groups to clean up some of the dirtiest air in the nation while also reducing climate pollution. We are building out this highly successful campaign in other regions and scaling up our transportation work more broadly at the state and federal levels, with a focus on resilient communities combating deadly diesel pollution. Among many gains over the last year, our Right to Zero team in California helped secure: ZERO EMISSIONS Passage of the nation’s first electric-truck mandate, which means by 2035, the majority of all new trucks sold in California will be zero-emissions 2035 Commitment by the city of Los Angeles to electrify its garbage trucks by 2035 $500M More than $500 million in new investments in transportation electrification, including the largest single utility investment in U.S. history, with much of the funding targeted in low-income communities 1,620 TONS A state rule requiring virtually all ships visiting California ports to plug in to shore-side power or capture their emissions, reducing NOx emissions by 1,620 tons per year statewide by 2032 13 AIRPORTS Commitment to electrify shuttle fleets at 13 large airports 90% CLEANER A state rule that will make the next generation of diesel trucks 90% cleaner, reducing emissions of harmful NOx by 8,468 tons per year by 2031 BLOCKING COAL PLANTS OVERSEAS In July 2020, the Center for Environmental Rights, with assistance from Earthjustice, won a decision in which the South African Water Tribunal invalidated the water-use license of the proposed 600 MW Khanyisa coal-fired power plant in Mpumalanga province. At a time when coal and other fossil fuels generate 91% of energy in South Africa, this win sends a clear message to the country’s biggest polluters, builds momentum for a cleaner energy system, and speaks to the growing movement fighting climate change around the world. BLOCKING THE FOSSIL-FUEL INDUSTRY’S PETROCHEMICALS BUILD-OUT Earthjustice and our partners stalled a massive petrochemical project in the Ohio River Valley proposed by Mountaineer NGL Storage. We brought lawsuits challenging permits to construct an underground storage hub to store toxic and explosive chemicals used for processing into plastics. Rather than face a tough court fight, in September 2020 the company requested that the permits be canceled in order to redo the process from scratch with proper public input. The storage project would feed a much larger operation to generate plastics for single-use products; now that project is also stalled. STRENGTHENING NATIONAL CLEAN-AIR PROTECTIONS Earthjustice won a series of federal appeals court rulings in 2019 to protect people from ozone pollution. Collectively these victories should improve air quality for millions, save hundreds of lives, and prevent hundreds of thousands of asthma attacks every year. Now we’re defending the Mercury and Air Toxics Standards, rules that have dramatically reduced emissions of mercury, soot, and other harmful pollutants from power plants. We are also part of a coalition challenging the administration’s weakening of vehicle emissions and fuel-economy standards that have been instrumental in slashing climate pollution, reducing oil dependence, and saving drivers billions of dollars.</t>
  </si>
  <si>
    <t>Court Ruling Protects Sacred Lands and Waters</t>
  </si>
  <si>
    <t>In June 2020, a federal appeals court upheld the cancellation of the last remaining federal oil and gas lease in Montana’s Badger–Two Medicine region adjacent to Glacier National Park — a historic decision that protects lands and waters sacred to the Blackfeet people and critical for wildlife habitat. Earthjustice represented tribal and conservation groups opposing efforts by the leaseholder to conduct exploratory drilling on the lease. (See p. 24 for more on one of our partners in the long-term fight to save this extraordinary place.) DEFENDING COMMUNITIES THREATENED BY “FOREVER CHEMICALS” SAVING ALASKA’S OLD-GROWTH FOREST BLOCKING DRILLING ON PUBLIC LANDS BLOCKING SEISMIC BLASTING IN THE ATLANTIC Representing environmental and community groups, Earthjustice filed suit against the Department of Defense (DOD) in February 2020 for entering into contracts with waste- management companies to incinerate stockpiles of toxic PFAS-based firefighting foam without any environmental review. The In June 2020, Earthjustice won a final judgment in our challenge to a massive logging project on Prince of Wales Island in Alaska’s Tongass National Forest — a vital carbon sink, wildlife habitat, and important In May 2020, we won two rulings protecting a vast swath of public lands in the interior West from oil and gas drilling when a federal court struck down a Bureau of Land Management policy attempting to circumvent sage- grouse protections on millions of acres, In October 2020, Earthjustice cemented a victory in our long-running battle to protect imperiled North Atlantic right whales and other marine wildlife from seismic blasting in the Atlantic Ocean. After two years of litigation over permits for the seismic airgun surveys, the oil DOD is the nation’s largest user of firefighting foam containing PFAS, a class of highly persistent and toxic chemicals that are known to cause cancer, liver disease, infertility, and other serious health effects. Our clients include communities threatened by the release of PFAS and other toxic chemicals from this incineration. and separately struck down numerous leases in Montana due to inadequate environmental assessment. Together, the two decisions set aside 440 oil and gas leases covering about 336,000 acres in Montana and Wyoming. the gas industry revealed that it will shelve plans to employ seismic airgun blasting to search the Atlantic Ocean for offshore petroleum deposits this year, and for the immediate future — sparing the remaining 400 or so North Atlantic right whales from this devastating practice. subsistence resource for local residents. A federal judge ruled that the U.S. Forest Service violated environmental laws when it approved the sale; the agency must now conduct a new environmental review.</t>
  </si>
  <si>
    <t>Defending Bedrock Environmental Laws</t>
  </si>
  <si>
    <t>NATIONAL ENVIRONMENTAL POLICY ACT When the federal government wants to allow a toxic-waste incinerator in your neighborhood or an oil pipeline near your drinking water supply, the National Environmental Policy Act (NEPA) provides a crucial avenue for communities to make their voices heard. NEPA also requires federal agencies to consider alternatives and the full impacts of their decisions on people, public health, and the natural world. The Trump administration gutted NEPA regulations to benefit corporate polluters, but Earthjustice and our partners won’t let that stand. Representing environmental justice, conservation, and outdoor recreation groups, we challenged the administration’s assault on NEPA and are pursuing an aggressive legislative and communications campaign to defend this bedrock law. CLEAN WATER ACT Earthjustice is fighting multiple attempts by the administration to undermine the Clean Water Act (CWA). In addition to our U.S. Supreme Court victory blocking an attempt to open a huge loophole in the act (see p. 8), we are fighting an administration rule that would remove CWA protections from nearly one in every five streams, more than half of all wetlands, and many other waters. We are also challenging a rule change by the U.S. Environmental Protection Agency (EPA) that severely undermines the ability of states and tribes to block construction of projects, such as gas pipelines, that harm waters within their borders. ENDANGERED SPECIES ACT The Endangered Species Act (ESA) is powerful and effective, and is urgently needed to help counter the extinction crisis. Yet in the last two years, politicians backed by extractive industries have brought to life some of the most serious threats to this landmark conservation law. Earthjustice and our partners have beaten back multiple legislative attempts to undermine the law and are in court challenging the administration’s 2019 regulatory changes that dramatically weaken the ESA. We are gearing up to oppose additional rule changes that would make it harder to protect habitat that imperiled species need to survive.</t>
  </si>
  <si>
    <t>Together We Win: Our Partners and Clients</t>
  </si>
  <si>
    <t>AS ATTORNEYS REPRESENTING HUNDREDS OF GROUPS LARGE AND SMALL, PARTNERSHIP IS CRITICAL TO EARTHJUSTICE’S MISSION. Our clients and allies are the guiding force for both the strategy and spirit of our advocacy. On the following pages you will find profiles of four groups we represent, followed by a list of all of our current clients. The work these groups do is critically important, and we encourage you to investigate them more fully. Together we wield the power of the law and the strength of partnership to fight for justice and a healthy environment for all.</t>
  </si>
  <si>
    <t>Laura Cortez &amp; Taylor Thomas</t>
  </si>
  <si>
    <t>Building Community Leadership: Laura Cortez and Taylor Thomas are co-directors of East Yard Communities for Environmental Justice, a community-based group that organizes in East Los Angeles, Southeast Los Angeles, and Long Beach communities that are directly impacted by pollution from multiple industrial and transportation sources. Earthjustice works with East Yard on a range of issues, from electrifying transportation infrastructure at the LA and Long Beach ports to advocating at the statewide level for policies that strengthen clean- air protections. Among our many achievements together, in 2018 we helped secure the California Public Utilities Commission’s approval of a $738 million investment in electric-vehicle charging infrastructure. In Southern California, much of the funding will go into trucks and port equipment that are major culprits in the region’s air quality crisis. East Yard Communities for Environmental Justice, formed in 2001, organizes neighborhoods where residents live with significant health impacts LAURA CORTEZ &amp; TAYLOR THOMAS caused by industrial pollution from, among other sources, the railyards that serve as a hub for trains and trucks that move goods to and from the LA and Long Beach ports. At first, says Laura Cortez, “It was community members just coming together and sharing knowledge, and starting to not only raise awareness but ask what we can do about it, what policies can we pass.” Now, in addition to advocacy work at the local level, East Yard also works at the regional and state levels on policies and legislation that impact all their cities. Developing leadership capacity within the communities is a major focus as well, to enable people to advocate for themselves. “The goal of our organization is really to empower ourselves to engage in these different spaces where decisions are being made for us,” says Taylor Thomas. “I WANT OTHER PEOPLE TO BE JUST AS MAD, BUT I ALSO WANT OTHER PEOPLE TO FEEL JUST AS HELD AND LOVED IN THIS COMMUNITY.” Laura Cortez, co-director of East Yard Communities. “I think there’s a perception that our communities don’t care about the environment, that they aren’t invested in politics and civic engagement, and that they aren’t versed in policy,” Thomas says. “Folks know, they care, they are invested, and they do engage when they know what’s going on and there are avenues and pathways for them to get involved.” But the system puts up a lot of barriers to community involvement, whether it be language issues, meeting times that are impossible for people to make, lack of childcare, or poor public transportation. “The way our society is structured makes it very hard, and so folks aren’t really seen as being visible and active in their own communities, and we know that that’s not the case.” Like many of East Yard’s core team, Cortez and Thomas grew up in the area and joined the organization as members, learning about the issues and how to be effective advocates before becoming staff. “It’s because we were able to grow as members of the organization that we completely understand the issues, how they’re intersectional, interregional, interracial, and all of these complexities,” says Cortez. “I started at East Yard for the community,” says Cortez. “What keeps me at East Yard is understanding that this isn’t just about taking care of the environment — which is really important — this is about addressing the systems that are actively working to kill us. There are systems out there that are straight up saying, this community is expendable, the people here can die, and that is OK. And I think that is infuriating, and I want other people to be just as mad, but I also want other people to feel just as held and loved in this community, that yes we are valued. I think East Yard gives both of those things: The anger of knowing people don’t value you, and conceptualizing that, but understanding that we value each other.”</t>
  </si>
  <si>
    <t>John Murray</t>
  </si>
  <si>
    <t>Preserving Cultural Heritage: John Murray is tribal historic preservation officer for the Blackfeet Nation and leads the Pikuni Traditionalist Association, a group of people who are keepers of Blackfeet sacred medicine bundles and who seek to block oil and gas development in the Badger–Two Medicine region of Montana. Earthjustice represents the Pikuni Traditionalist Association and other groups who successfully fought for the cancellation of the last remaining federal oil and gas lease within the Badger–Two Medicine (see p. 14), which is sacred to the Blackfeet people. JOHN MURRAY “The Badger–Two Medicine is a living landscape,” says John Murray. “It is used and has been used over a long period of time. The Blackfeet people, the Pikuni, didn’t just go out and announce that they were using it. But scientifically we know that we’ve been there at least 13,000 years. So how do you take something like that and put it into a little question like why is it important to us? I don’t know. The area is important to us, it has been for a long time, and it continues to be important to us, to the future.” Murray has been fighting for many years to protect the Badger–Two Medicine region from oil and gas development. He is also a scholar who has done extensive ethnographic research into the Blackfeet people’s long history in the region. His wife, Carol, a college administrator, started the Blackfeet Studies Department at Blackfeet Community College in the 1990s, and he taught there for 10 years. “The Blackfoot knowledge system in which we interact with nature and the universe itself is still intact,” Murray says. “It’s in a critical state; it nearly died out, but it’s on its way back, there are more people getting involved in it. At the time the Pikuni Traditionalist Association was put together, there were only three medicine bundles in the United States. Right now there are more than 50 medicine bundles.” Part of the Blackfeet people’s ancestral homelands, the Badger–Two Medicine region is home to many of their traditional foods and medicines, and central to many of their ceremonies and creation stories. The Blackfeet ceded the Badger–Two Medicine area and lands that would become part of Glacier National Park to the federal government in a controversial 1895 agreement in which they retained treaty rights to hunt and gather. But Murray and others believe the original signers thought they were leasing the lands to the government for 99 years and that they never intended to permanently give up the lands. All of the parties involved in fighting oil and gas development in Badger–Two Medicine want to see the land protected permanently, but they may not always agree on the best way to do that. Environmentalists and recreationists have their own interests that sometimes conflict with Blackfeet uses and values, such as wanting to build new trails and intrude into areas where Blackfeet activities take place. “We know that the sacred mountains of Glacier Park have become unresponsive since the park has been there. In the name of conservation, there are something like 3 million visitors a year. And so we want to protect the Badger–Two Medicine from that potential sterilization of our ways in the mountains there. “There was an agreement that was made between two sovereign nations about the Badger–Two Medicine,” Murray says. “And there’s this presupposition that we gave up certain things, so in a reciprocal sense, maybe they can give something up this time, and right the wrong that was done.” “THE BLACKFOOT KNOWLEDGE SYSTEM IN WHICH WE INTERACT WITH NATURE AND THE UNIVERSE ITSELF IS STILL INTACT.” John Murray</t>
  </si>
  <si>
    <t>Michelle Roberts</t>
  </si>
  <si>
    <t>Leaving No Community Behind: Michele Roberts is national co-coordinator of the Environmental Justice Health Alliance for Chemical Policy Reform, a network of legacy grassroots organizations from communities along the “fenceline” of polluting industrial facilities and the environmental- justice advocates who serve them. EJHA provides the capacity support the local organizations need in order to boost their fights against some of our nation’s most egregious industrial polluters. Earthjustice has partnered with EJHA in multiple legal efforts, including working to reform the Chemical Facility Antiterrorism Standards, strengthen rules for ethylene oxide medical sterilizers and emissions, strengthen protections from polluting refineries, and save and strengthen the National Environmental Protection Act, and we recently filed a legal challenge to the MON Chemical Plants Rule. In a more just and aligned effort to address the climate crisis, EJHA and Earthjustice collaborated with other environmental-justice and national groups to develop the Equitable and Just National Climate Platform released in 2019 (see p. 11). “The communities we work with span across the U.S., from Mossville, Louisiana, to folks in St. Lawrence Island, Alaska; Houston, Texas; Richmond, California; Wilmington, Delaware; and Louisville, Kentucky; people concerned about chemical safety in Appalachia and West Virginia, folks out in California and New Mexico —these are what they call beloved communities,” Roberts says. “I have found that all of these folks are fighting for their communities because they absolutely love the places they call home, irrespective of their beginnings. For us, conservation and stewardship means honoring the place we call home. “What we hope is to reform the regime of chemical management systems to the point of placing health as the bedrock and cornerstone of protection. Industrial and economic development systems should be driven by a public-health narrative that places equity and justice at its core, thereby making no one a sacrifice and/ or leaving no one behind. No one should be living in a sacrifice zone — that should not be something we say.” Many of the communities EJHA serves are considered “legacy.” Historically, they lived disparately and have been subjected to racial and economic injustice as well as long-standing pollution from multiple sources. And now, Roberts says, “these are the communities in the crosshairs of the climate crisis, the COVID-19 crisis, a racial pandemic that we’ve never really solved, and all of this.” They have fought back against these multiple injustices, and together with Earthjustice, during the Obama administration made some modest gains, but these have been either cut, rolled back, or suspended by the Trump administration — and a whole new layer of challenges has been added in the face of the pandemics. But Roberts sees progress in the fact that environmental- justice and national environmental group advocates worked together to create the Equitable and Just National Climate Platform, a bold national climate-policy agenda that advances the goals of economic, racial, climate, and environmental justice. The Climate Platform, Roberts says, “gives our folks hope because they were part of the creation of that platform. Their stories are the stones within that platform that we stand upon. We need a win people see themselves in.” After the Platform was released, the groups worked together on Capitol Hill, advocating for the inclusion of environmental-justice issues in the climate action plan published by the House Select Committee on the Climate Crisis. “The entire piece is built on the foundation of systemic racism where finally it is a mandate that environmental-justice must be threaded throughout any and all responses to this climate crisis,” Roberts says. “Meaning we have finally gotten to a point where we’re making sure that we are including environmental-justice language into climate and energy policy, which for us is huge. Even in this dark political time, look at the works we’ve been able to do together to unify at least Congress in putting together a report that reflects the needs of the people. That, along with the Environmental Justice for ALL Act, we have no other choice but to WIN! We the EJHA are proud to work together toward a more just planet and world. We have hope and we hope that together we CAN win!” “IT GIVES OUR FOLKS HOPE BECAUSE THEY WERE PART OF THE CREATION OF THAT PLATFORM.” Michele Roberts</t>
  </si>
  <si>
    <t>Myrna Conty</t>
  </si>
  <si>
    <t>Fighting for the Future: Myrna Conty is president of Amigos del Río Guaynabo, an environmental and community organization that defends the Guaynabo River watershed and protects other natural resources in Puerto Rico, particularly water resources. She is also coordinator of the Coalición de Organizaciones Anti-Incineración, a coalition of citizens and more than 35 organizations concerned about waste incinerators in Puerto Rico. Earthjustice has partnered with both organizations to fight a proposed incinerator in Arecibo, Puerto Rico, and to advocate for a shift to clean, renewable energy across the island. Most recently, in August our advocacy helped influence the Puerto Rico Energy Bureau to approve a long-term energy plan for the island’s electric utility that rejected most of the utility’s planned gas plants and ports, and instead directed it to large amounts of solar and energy storage. In more than 30 years as an environmental activist, Myrna Conty has fought to protect Puerto Rico’s natural resources and stop pollution from harming the health and quality of life for communities around the island. Working with local organizations across the island, she helped stop an urban sprawl development that threatened the watershed of the Guaynabo River, near her home, and helped block a waste incinerator proposed for the north coast municipality of Arecibo, among other achievements. Now she’s working with a coalition of organizations fighting for a clean-energy future for Puerto Rico. Their main goal is the adoption of Queremos Sol, their proposal for the transformation of Puerto Rico’s energy system to renewables, with an emphasis on rooftop solar panels with storage, energy efficiency, and energy conservation. “We’re all in this together; we all know that the right way to go is with renewable energy, not more burning of fossil fuels, because of the impacts it has on the environment and public health. We want them to close the carbon [coal-fired power] plant in Guayama, which is contaminating and getting many people sick in the southern part of the island. Natural gas is also bad, not only because the emissions will be toxic, but how do you get natural gas? It’s by fracking. Even if I’m getting electricity easily, I can’t live in good conscience if I know they’re hurting people in any other part of the world because of fracking.” Climate change is another reason the coalition doesn’t want fossil fuels. When she was young, Conty says, big hurricanes were rare in Puerto Rico; over the years they’ve become more and more frequent. “In 2017 we had Hurricane Irma and Hurricane Maria back to back, practically — two weeks apart — and that was terrible. We know that burning fossil-fuels impacts the environment and increases climate change. We don’t want that.” Over the years, Conty has learned a lot about what makes organizations successful. “First, the community has to be organized, and then you have to educate yourselves about all of the issues affecting your community. Then you have to participate in the process — for example, participating in public hearings. For me, public participation is fundamental. And even though the processes are long, never give up. Just always keep on fighting, because you have a right to defend your community and your environment. Everything you do helps in the long run. “It’s important for people to struggle for the protection of your rights and environmental issues that impact your health and way of life for present and future generations. We cannot just sit and not do anything.” “I WANT TO BE A GREAT EXAMPLE FOR MY KIDS. I WANT TO LET THEM KNOW THAT YOU CAN FIGHT FOR WHAT YOU BELIEVE IN, AND YOU CAN FIGHT FOR WHAT IS RIGHT, FOR EVERYONE, NOT JUST FOR YOURSELF.” Myrna Conty “WHAT GIVES YOU SUCH BIG FULFILLMENT OF LIFE IS THAT YOU’RE NOT IN THIS ALONE, WE’RE IN THIS TOGETHER. PEOPLE WHO REALLY CARE, PEOPLE WHO DON’T PUT MONEY FIRST, THEY PUT THE PERSON NEXT TO YOU, OR OTHER COMMUNITIES, FIRST.” Myrna Conty</t>
  </si>
  <si>
    <t>FY2020 Financial Report</t>
  </si>
  <si>
    <t>The steadfast partnership, generosity, and commitment of supporters like you has been a desperately needed bulwark against our uncertain times. Under the cover of COVID-19, the relentless attacks on the environment have continued and the work of Earthjustice remains as critical as ever. Your financial support — before and during COVID — has sustained us through unprecedented economic uncertainty, allowed us to retain our entire staff, and allotted us time to carefully plan for whatever lies ahead. Here are a few highlights of this past fiscal year: • Earthjustice closed this fiscal year on June 30, 2020, with $139 million in funds raised. • We have maintained our baseline of 100,000+ donors across the country. • For the 12th year in a row, Earthjustice has received Charity Navigator’s highest rating of four stars — an accomplishment achieved by only 1% of all charities that Charity Navigator analyzes. In the past six months, we have slowed our growth overall as an organization and made prudent cuts to expenses. With these cuts, we have been able to continue with some critically important staff hires as our fights grow and the timeline for combating climate change continues to accelerate. We realize and appreciate that many other nonprofit organizations have suffered a devastating impact on their resources, and we hope for their steady and timely recovery. To that end, Earthjustice has stepped forward in partnership with impacted organizations and coalitions to jointly fundraise to soften their financial losses in these hard times. All of us at Earthjustice thank you for your unyielding commitment to our mission, and for what you are helping us accomplish. We take your commitment seriously and promise you our best in return.</t>
  </si>
  <si>
    <t>Greenpeace</t>
  </si>
  <si>
    <t>the campaign goes on</t>
  </si>
  <si>
    <t>greenpeace 1994</t>
  </si>
  <si>
    <t>In July 10th 1985 the French secret service bombed and sank the Rainbow Warrior in Auckland harbour, New Zealand, killing a crew member. The Rainbow Warrior, the flagship of the Greenpeace fleet, was on its way to campaign against French nuclear testing in Moruroa. Did the French government really think they could stop Greenpeace? If anything, the attack on Greenpeace hardened resolve. Greenpeace has built a new Rainbow Warrior. since 1985, public awareness of environmental problems, and solutions, has increased. We have ~on .. many of our campaigns. We now work on more campaigns on a broader range of environmental issues. And we have expanded our operations to .. the point where we have offices in 31 countries - including Japan, Eastern Europe and South America. Today, ten years after, the bombing, Greenpeace lives with a perplexing irony. Despite the fact that we were about to undertake a peaceful protest against French nuclear testing, many people now believe that Greenpeace bombed a French naval ship! Perhaps this is a testament to how memory fades over time. Or perhaps people have difficulty believing that the French government could undertake such an act. So we can take nothing for granted ... never pride ourselves too much on our victories, even when they are as momentous as the establishment of an Antarctic Whale Sanctuary or the Basel Convention agreement to a worldwide ban on the movement of toxic waste from rich to poor countries. We cannot forget that, while we achieved both of these victories in the last year, they are both the result of work that Greenpeace began more than a decade ago. July 1985: The first Rainbow Warrior lies in Auckland harbour, bombed by French secret service agents. 1995: The new Rainbow Warrior in the Tasman Sea. A decade ago, much of what we were reporting and exposing was new and controversial. We were still struggling to identify environmental problems and raise the awareness of the public, the media, corporations and governments. Today, public awareness of environmental issues is at an all-time high. Media around the world are regularly offering documentary proof of effects such as global warming, holes in the ozone layer, the perils of toxic dumping, the health problems that stem from pollution of every kind ... our case is proven, on issue after issue. Governments, industry and the public are all aware of the environmental problems we face. Even major financial institutions have begun to recognise the importance of environmental issues. Greenpeace will continue to confront polluters and work to raise public awareness about threats to the planet and our health. However, we also face the urgent task of identifying, advocating and implementing solutions. Solutions do exist - whether it's marketing CFC-free refrigeration technology, stimulating markets for chlorine-free paper, or accelerating the use of solar energy technology. We will work with a sense of urgency. And, in classic Greenpeace style, we will confront those who drag their feet, whether they are governments or corporations. We will campaign in every way we know to make the point that the world needs to change its energy usage en masse - and quickly! The crew of the first Rainbow Warrior left all of us a legacy. We hope that we have lived up to that legacy over the past decade. With your support, we look forward to the challenges of the next ten years. The campaign goes on. But the more difficult battles still lie ahead.</t>
  </si>
  <si>
    <t>worldwide action</t>
  </si>
  <si>
    <t>Greenpeace action is not just a demonstration - it is an affirmation of our values. We use boats, helicopters, inflatables and all the traditional forms of political protest. We block toxic outflow pipes, we scale chimneys, we put oursel11es between the . whalers and their qi.Jarry. Tens of thousands of people are involved in Greenpeace actions throughout the world. The 'clearcutting' atrocity on Vancouver Island, uprooting the remaining temperate rain forest, provokes the biggest act of civil disobedience in Canada's history and the campaign is taken to Lond~:m. where ~wotesters ring the British Columbian embassy, and neon signs in Piccadilly Circus publicise the issue. Six_hundred people cover London's Whitehall in a 'die-in' to protest against nuclear power ... and the highly publicised action is repeated in other European countries. In Rio de Janeiro, Greenpeace activists chain themselves to hazardous waste barrels outside the French consulate ... in the Sea of Japan, Greenpeace discovers a Russian vessel carrying nuclear waste ... and 80 miles off the Danish coast, inflatables from the MV Sirius block the whaler's line of fire. Much of what we do is dangerous. But everything we do is non-violent. Greenpeace actions have helped to educate the world on issue after issue.</t>
  </si>
  <si>
    <t>anatomy of a campaign</t>
  </si>
  <si>
    <t>Greenpeace action is the end result of a long chain of events. We need to establish the facts, investigate . what is happening, research the effects. Sometimes a campaign can take ten years or more. In fact, it is fully ten years since we•identified the scandal of the trade in toxic waste. And it was in the autumn of 1993 that Greenpeace investigators tracked a suspect shipment of toxic wastes from Birmingham, England, to Brazil, where it was imported as micro-nutrients to be used as soil fertilizer. we exposed the false documentation of the wastes and secured their return to Britain. But it was just one example of a growing international scandal - the increasing habit of rich nations dumping waste on poor ones. It is believed that roughly two million tons of toxic detritus were - exported each ·year from North America and Europe. At best, it is worthies~. But, at worst, it is deadly, often carcinogenic. Greenpeace has identified fertiliser dust containing lead and cadmium going to Bangladesh: horrifying levels of lead in soil and sediments in Indonesia, Thailand and the Philippines-; an 8,000-ton shipment of petroleum-contaminated soil going from Hawaii to the Marshall Islands to build an artificial reef; shiploads of toxic incinerator ash going from Philadelphia to Panama to build an ocean causeway. investigation into these atrocities has involved Greenpeace in a truly global campaign, which reached from South-east Asia to Latin America, Eastern Europe_ and the CIS states to the Pacific, as well as the industrialised backyards responsible for the toxic waste exports. • The campaign involved lobbying, direct actions and boat campaigns, with a peak of activities targeted at the International Basel Convention in March 1994. We achieved a significant environmental victory. The 65 nations involved in the Basel Convention adopted a complete ban on the export of all hazardous wastes from OECD countries to non-OECD countries. It was a triumph, not just for Greenpeace, not just for the environment, but also· for the poorer nations, who stood solidly against the richer countries - it was a triumph for global democracy and justice, in fact. The campaign had lasted ten years. We will continue to monitor progress and implementation of the Basel Convention.</t>
  </si>
  <si>
    <t>What we did and how we did it</t>
  </si>
  <si>
    <t>Greenpeace Annual Report</t>
  </si>
  <si>
    <t>Greenpeace in 1995 had a higher profile than ever before. In large part, this was due to our campaigns on the Brent Spar oil platform and the French nuclear tests. Both campaigns were striking successes. With Brent Spar, we succeeded for the first time in mobilizing consumer power as a united, highly-effective force to change the course of a vast multi-national: a company which was behaving in a way which was neither ethical nor environmentally responsible. On nuclear tests, the public pressure which Greenpeace brought to bear helped force the French government to agree to the conclusion of a ‘zero yield’ test ban treaty. We are proud to have contributed to this crucial change in French position. It made for a successful end to a 24 year campaign. We learnt important lessons from both these campaigns. We learnt the importance of meticulous planning and advanced communications, and we were shown again that the strength of greenpeace lies in peaceful non-violent protests. These public victories helped consolidate our financial base, enabling us to invest in improvements in ships and communication technology. 1995 also saw substantial changes to Greenpeace’s legal structure, which will help us to act together as one organization with one public voice. This will enable us to stage more efficient and effective international campaigns. In 1996, Greenpeace celebrates its 25th anniversary. We thank our supporters for their confidence over the years and we look forward to receiving their support in the future, to help us rise to the immense challenges which await us.</t>
  </si>
  <si>
    <t>Achievements 95'</t>
  </si>
  <si>
    <t>Brent Spar victory Shell backs down on plans to dump Brent Spar oil platform at sea in face of overwhelming public opposition. On the trail of nuclear waste MV Solo tracks plutonium waste ship, Pacific Pintail, across the world's oceans, highlighting dangers of transporting nuclear waste. High profile action leads to 35 countries banning the Pintail from their waters, and raises issues worldwide. Ancient forest saved Russia's Komi Forest, one of the last of the great Northern boreal forests, added to the World Natural Heritage List in December after a sustained campaign by Greenpeace Russia. North Sea commitment All North Sea states - except the UK - agree to halt discharges of hazardous chemicals within 25 years. Chinese freeze out chlorine Three of the four largest refrigerant manufacturers in China switch to "Greenfreeze' technology. Cutting out clearcuts Canadian province of British Columbia effectively rules out clearcutting in the ancient rain forests of the Clayoquot Sound. Logging and road building in pristine areas suspended for several months. First ·eco-forestry' project unveiled in Vernon, BC, based on Greenpeace guidelines. Whalers exposed (1) Greenpeace intercepts Japanese whalers in New Zealand, bound for Antarctica to kill minke whales. Activists injured by violent response. Whalers exposed (2) Greenpeace undercover camera crew captures Norwegian whalers signing whale meat trade contracts with Japanese buyers. Nuclear tests pledge France agrees to comprehensive nuclear test ban after public outrage over Pacific nuclear tests. Basel Convention ban Basel Convention amended to ban toxic waste exports from industrialized countries to the Third World. 'POPs' Treaty agreed UN members agree to negotiate a global treaty eliminating 'persistent organic pollutants' - notably organochlorines. Sweden to phase-out PVC Swedish parliament votes in favor of a complete PVC phase-out following Greenpeace public campaign. Fuel efficiency driven onto the car industry agenda Greenpeace Germany unveils its own fuel-efficient version of Renault Twingo - modified to run on 500/or less fuel - as a challenge to car makers who had deemed such savings “impossible." Toxic fish Greenpeace research reveals presence of DDT, lindane, PCBs, organochlorines in nine out of ten leading brands of fish oil on sale in the UK.</t>
  </si>
  <si>
    <t>Nuclear testing... the world says no!</t>
  </si>
  <si>
    <t>The French programme of underground nuclear tests at Moruroa Atoll triggered one of the most intensive Greenpeace campaigns for years. It served as a powerful focus for world opinion, which was overwhelmingly opposed to the French action. No fewer than 167 governments formally declared against the tests. While Greenpeace offices worldwide mobilized public outrage, campaigners aboard the Rainbow Warrior II and other vessels defied French exclusion orders and sailed into the testing grounds.</t>
  </si>
  <si>
    <t>French Commandos storm Greenpeace vessels</t>
  </si>
  <si>
    <t>Against the background of the Greenpeace campaign, and the tide of world opinion which it had helped to raise, France announced a reduction in the number of tests from eight to six, and its agreement, together with the US, UK, Russia and China, to sign a Comprehensive Nuclear Test Ban Treaty. France had suspended its earlier atmospheric nuclear testing programme in 1985 following sustained Greenpeace campaigning. The resumption of the testing was announced in June 1995 - a month after the latest round of talks on the Nuclear Non-Proliferation Treaty. France carried out the first of six nuclear explosions in September; and the last in February 1996. The original plan to stage eight explosions was scaled down following the success of the worldwide protests co-ordinated by Greenpeace. On September 1, four days before the first explosion, Greenpeace representatives attempted to deliver a protest petition containing five million signatures to French President Chirac at the Elysees Palace. Gendarmes blocked the delivery. Worldwide, the Greenpeace campaign featured demonstrations, actions and petitions from Chile to New Zealand, from South Africa to Scandinavia, as well as, of course, in France itself.</t>
  </si>
  <si>
    <t>A worldwide roar of dissaproval</t>
  </si>
  <si>
    <t xml:space="preserve">Bearing witness. Greenpeace vessels, Jed by the Rainbow Warrior, sailed for Moruroa as soon as France announced its intention to resume the tests. On July 10, the Warrior was rammed and boarded by French commandos. The cries of the crew as the troops tear-gassed them and broke down doors were broadcast across the world, providing a graphic symbol of the French response to passive resistance. The Warrior was rammed and boarded again on September l. Commandos destroyed communications equipment, confiscated the ship and arrested the crew. A further two vessels, including the MV Greenpeace, 28 rubber dinghies and a helicopter were also seized by the French and held for almost eight months. It was little more than a decade since French commandos had sunk the first Rainbow Warrior as it lay at anchor in Auckland harbour, killing Greenpeace photographer Fernando Pereira. Peace fleet at the atoll. In addition to the Rainbow Warrior and lhl" MV Greenpeace, three other Greenpeace vessels and about 20 sailboats from seven countries gathered at Moruroa to protest the tests. With assistance from Greenpeace, Tahitian people from the nearest atoll, sailed to the test zone, entered Moruroa lagoon and were seized and expelled. Likewise, parliamentarians from several countries, including Australia, Japan, Belgium and the United States joined with Greenpeace in sailing into the lagoon. As if to admit the wrongness of the nuclear blasts, France did not bring legal charges against either Greenpeace or others protesting the tests. Many scientists believe that radioactivity is already leaking into the lagoon and surrounding waters. Moruroa is in effect a large, unregulated, water-permeable radioactive waste dump. Underground uncertainties. The environmental and health impacts of underground nuclear tests are unclear. France has not permitted any independent scientific team to assess the dangers of the Moruroa tests, nor has it enabled any independent examination of the health impacts on the people of French Polynesia. Brief investigations have revealed cracks and fissures in the rocks around the atoll and evidence of subsidence on the atoll itself. </t>
  </si>
  <si>
    <t>brent spar a defining moment</t>
  </si>
  <si>
    <t>Whether company or individual, the same rules should apply. Greenpeace's success in forcing Shell to reverse its decision to dump the Brent Spar oil platform at sea marked a turning point in industry practice. Had the platform been dumped as planned, it would have set a precedent for ocean dumping of up to 400 other installations still standing in the North Sea. As a result of the Greenpeace victory, a very different precedent has been set: one in favor of safe, shorebased dismantling and recovery. "Brent Spar looks like becoming a defining event in our thinking on environmental issues and the ways we relate to our customers." John Wybrew, Shell Director. Since the campaign ended, every decision regarding the decommissioning of oil installations has been in favor of the land option. This option promises to create jobs and spur breakthroughs in recycling. "In the short term, Brent Spar may have cost Shell a great deal. But this costly lesson can be turned to valuable advantage." JOHN WYBREW, SHELL DIRECTOR The campaign was marked by Greenpeace's willingness to publicly admit mistakes. Its estimate that the platform contained 5,500 tonnes of oil was based on faulty sampling techniques. After Greenpeace discovered its error, it immediately acknowledged the mistake. However, during the 48 days of the 52 day campaign, Greenpeace had consistently used data provided by Shell itself. The success of the campaign was not about arguments over quantities of oil. It was about the rights and wrongs of major companies using the ocean as a dumping ground. It was about corporate citizenship and the disposable economy. Sinking the Brent Spar would have been the equivalent of dumping 6,000 old cars. If 6,000 people were to dump their old cars at sea, it would rightly be seen as unacceptable. Greenpeace believes that it is no longer acceptable for companies to dispose of their waste in this way. Its success in mobilizing public support demonstrated that this belief is widely shared. For corporations and individuals, the same rules should apply.</t>
  </si>
  <si>
    <t>Ozone layer world fails to act</t>
  </si>
  <si>
    <t>The fight to protect the ozone layer suffered severe setbacks in 1995. At the Montreal Protocol revision meeting in December, governments failed to take the action required to reverse ozone depletion. By allowing extended phase-out times for key chemicals known to destroy the ozone layer, they effectively condemned the world to dangerously high levels of ultra-violet radiation for decades to come. The will to protect the ozone layer continues to be overtaken by the desire to advance narrow commercial interests. Although Greenpeace campaigning kept the issue alive, its intensive lobbying was unable to overcome the interests of the major chemical companies. The industry pressure has also had an impact at national level: both the United States and Italy considered watering down regulations on ozone-depleters. Russia has declared that it will not meet its 1996 deadline to phase out CFCs. Meanwhile, evidence emerged that the ozone 'hole' was larger than ever, allowing unprecedented levels of UV radiation to reach the northern regions of Europe and North America. "Every year we think, 'surely it can't go any lower than this' and yet it still does." Greenpeace estimates that the US, UK and , Jaμan account for 50 per cent of ozone- destroying gases produced since the ozone hole was discovered in the 1970s. Greenpeace believes that those bearing the prime responsibility for the problem should also bear the costs of ensuring its solution. One possibility would be a levy on CFC so called 'substitutes' such as HCFCs and HFCs. The funds generated could then be directed to real alternatives, such as "greenfreeze" technology, in developing countries. Ozone-depleters. The main ozone-depleters are CFCs, halons, methyl bromide, methyl chloroform and carbon tetrachloride. The December Montreal Protocol meeting agreen to allow HCFCs to continue in use in developing countries until 2040, and failed to set a complete phase-out date for methyl bromide (a pesticide and fumigant). In the absence of ozone. Ozone depletion is linked to skin cancer, eye cataracts, and immune deficiencies in humans and animals. It is associated with damage to crops and to phytoplankton - the essential base of the marine food chain.</t>
  </si>
  <si>
    <t>Chlorinated Killers</t>
  </si>
  <si>
    <t>The fight to protect the ozone layer suffered severe setbacks in 1995. At the Montreal Protocol revision meeting in December, governments failed to take the action required to reverse ozone depletion. By allowing extended phase-out times for key chemicals known to destroy the ozone layer, they effectively condemned the world to dangerously high levels of ultra-violet radiation for decades to come. The will to protect the ozone layer continues to be overtaken by the desire to advance narrow commercial interests. Although Greenpeace campaigning kept the issue alive, its intensive lobbying was unable to overcome the interests of the major chemical companies. The industry pressure has also had an impact at national level: both the United States and Italy considered watering down regulations on ozone-depleters. Russia has declared that it will not meet its 1996 deadline to phase out CFCs. Meanwhile, evidence emerged that the ozone 'hole' was larger than ever, allowing unprecedented levels of UV radiation to reach the northern regions of Europe and North America. "Every year we think, 'surely it can't go any lower than this' and yet it still does." Greenpeace estimates that the US, UK and, Japan account for 50 per cent of ozone- destroying gases produced since the ozone hole was discovered in the 1970s. Greenpeace believes that those bearing the prime responsibility for the problem should also bear the costs of ensuring its solution. One possibility would be a levy on CFC so called 'substitutes' such as HCFCs and HFCs. The funds generated could then be directed to real alternatives, such as "greenfreeze" technology, in developing countries. Ozone-depleters. The main ozone-depleters are CFCs, halons, methyl bromide, methyl chloroform and carbon tetrachloride. The December Montreal Protocol meeting agreen to allow HCFCs to continue in use in developing countries until 2040, and failed to set a complete phase-out date for methyl bromide (a pesticide and fumigant). In the absence of ozone. Ozone depletion is linked to skin cancer, eye cataracts, and immune deficiencies in humans and animals. It is associated with damage to crops and to phytoplankton - the essential base of the marine food chain. Chlorine is manufactured by passing electricity through sodium chloride. It bonds readily with organic matter to form a vast range of ‘organochlorines’ - over 11,000 have already been identified. In combination with petrochemicals, they are made into such industry basics as PVC, polyurethane and solvents. Organochlorines are also formed as unintentional by-products of the manufacturing process. When incinerated, they release dioxins. Organochlorines are linked with: declining sperm counts and other male reproductive problems; endometriosis; breast, testes, and bladder cancer; suppression of the immune system.</t>
  </si>
  <si>
    <t>How Greenpeace works</t>
  </si>
  <si>
    <t>Greenpeace International. Greenpeace has 2.9 million supporters in 158 countries worldwide. Greenpeace International was established in 1979. Greenpeace offices in Europe, the Pacific, and North America joined in an alliance that would later become Stichting Greenpeace Council. It has been based in Amsterdam since 1989. The International office oversees Greenpeace’s international campaigns, co-ordinates its fleet of campaign vessels, and ensures the internationally-consistent development of policy and campaign focus of the offices worldwide. All Greenpeace offices are represented at an annual Council Meeting. This makes recommendations on overall direction and policy, sets the annual budget ceiling, and elects the international Board. The Board is accountable to the Council. In turn, the Board elects a chair, and appoints an Executive Director (ED) who is responsible for the day-to-day management of Greenpeace International. The ED is assisted by a team of Programme Directors. The ED is accountable to the Board. The Board is responsible for approving the organization’s financial statements, audits and accounts, for ensuring that Council decisions are implemented, and for approving the long-term political and campaign direction of the organisation.</t>
  </si>
  <si>
    <t>The money and organisation</t>
  </si>
  <si>
    <t>The financial resources available to Greenpeace appear impressive. Relative to the enormity of the task and the resources available to corporations and governments opposing us, they are minute. Politics: Greenpeace is wholly independent of the control of influence of all governments, political parties and organizations, commercial bodies and other environmental groups. Its sole political stance is the protection of the environment. Greenpeace on the Internet: www.greenpeace.org/ Our critically acclaimed presence on the ‘world wide web’ is a high profile example of our commitment to utilize innovative and powerful tools to spread information and communicate. Greenpeace receives support, both financial and otherwise, primarily from private individual. It does not solicit money from any business interest, political group, or government anywhere in world. This policy maintains our absolute financial independence from business and government. Greenpeace International is funded by the national offices, who contribute 18 percent of their income to the international organization. National offices are funded entirely by: individual donations and, to a lesser extent, sale of merchandise. The majority of funding is raised in a handful of countries. However our presence is felt globally. Despite persistent global economic uncertainty in 1995 our donation and grant income grew by an average of 7%. Our combined ‘World Wide’ fund balance grew by US $5.6 million and our combined cash resources increased by US $4.5 million to provide a firmer foundation from which we can act. The increase in grant and donation income, in the context of the circumstances, shows that Greenpeace’s activities are considered essential by our supporters. The reverse is also true: our supporters are essential to us as we depend on them for 90% of our income. Furthermore this support must be sustained and continuous, without it Greenpeace could not continue to operate for more than six months. Our campaign activities are supported by an infrastructure dependent upon many professional and committed employees that work hard at the less glamorous but essential ‘behind the scenes’ activities. Considerable resources have been allocated for program support and administration to ensure campaigns can be undertaken with the support of a reliable and relevant infrastructure. The evolution of our organizational structure will continue as we strive to make the most efficient use of all our resources and further enhance the effectiveness of our organization.</t>
  </si>
  <si>
    <t>Greenpeace international prop forma summary financial statements</t>
  </si>
  <si>
    <t>Years ended 31 December 1995 and 1994, all amounts are thousands of US $'s</t>
  </si>
  <si>
    <t>Preparation of the Greenpeace lnternatlonal pro forma summary flnanclal statements</t>
  </si>
  <si>
    <t>Grants and donations are recorded as income when received. Other income and expenditure are accounted for in the period to which they relate. Individual Greenpeace International Organisations' financial statements have been translated into US S's. The local currency amount of income and expenditure have been translated at average rates for the years concerned. Balance sheet items have been translated at the rates ruling at the balance sheet dates. Differences arising from these translations are described as Exchange Gains. Fixed Assets are stated at cost less depreciation. Depreciation is provided to write of the cost of fixed asset over their useful lives. Balances and transactions between Greenpeace International Organisations have been eliminated. Balances receivable by Greenpeace International Organisations that are due from Greenpeace National Offices are subject to assessmenT of their collectibility. When circumstances indicate that a balance is not recoverable in the foreseeable future it is provided for. The total provision for uncollectible balances at the end of 1995 was US $2.4 million (1994, US $2.2 million).</t>
  </si>
  <si>
    <t>Auditor's Report</t>
  </si>
  <si>
    <t>The pro forma summary financial statements of Greenpeace International for the years ended 31 December 1995 and 1994, presented on this page are derived from the financial statements of: • Stichting Greenpeace Council, Amsterdam, The Netherlands. • Greenpeace Communications limited, London, UK. • Other affiliated Greenpeace organizations ( excluding the Greenpeace National Offices whose summary income and expenditure statements appear on pages 20 and 21 ). Together these are regarded as Greenpeace International. Unqualified audit opinions were expressed, on various dates, on the 1995 and 1994 financial statements of those organizations material to Greenpeace International as a whole.</t>
  </si>
  <si>
    <t>Greenpeace 'World Wide' proforma summary financial statements</t>
  </si>
  <si>
    <t>Years ended 31 December 1995 and 1994, all amounts are thousands of US $'s and are unaudited</t>
  </si>
  <si>
    <t>Preparation of the Greenpeace 'World Wide' pro forma summary financial statements.</t>
  </si>
  <si>
    <t>These have been prepared, where possible, from the audited financial statements of Greenpeace International and individual Greenpeace National Offices (as set out in summary form on pages 20 and 21 ). Where audited financial statements were unavailable (because no audit was performed or it was not completed) unaudited financial information was used. The summary financial statements of the individual Greenpeace National Offices have been adjusted, where appropriate, to harmonize the accounting principles with those employed by Greenpeace International (as presented on page 18, Preparation of the Greenpeace International pro forma summary financial statements). Individual Greenpeace National Office financial statements have been translated into US S's. The local currency amounts of income and expenditure have been translated at average rates for the years concerned. Balance sheet items have been translated at the rates ruling at the balance sheet dates. Differences arising from these translations are described as Exchange Gains. Balances and transactions between all Greenpeace organizations have been eliminated.</t>
  </si>
  <si>
    <t>Accountant's Statement</t>
  </si>
  <si>
    <t>The management of Greenpeace International has prepared the Greenpeace 'World Wide' pro forma summary financial statements for the years ended 31 December 1995 and 1994, presented on this page from the financial statements of: • Greenpeace National Offices (whose summary income and expenditure statements appear on pages 20 and 21 ). • Greenpeace International (as presented on page 18). We have compared these summaries with the financial statem~nts of the individual Greenpeace National Offices and have found them to be in conformity therewith. We have not audited the financial statements of the Greenpeace National Offices (nor the summaries that appear on pages 20 and 21) nor the summary on this page and accordingly express no opinion on these summaries.</t>
  </si>
  <si>
    <t>Greenpeace goes east</t>
  </si>
  <si>
    <t>Greenpeace 1996 Annual Report</t>
  </si>
  <si>
    <t>Greenpeace was founded 26 years ago in Canada. Today, it has grown to be a global force, committed to halting environmental abuse across the planet. We are sharply aware that our roots as an organization, and for the most part as individuals, are firmly Western. Inevitably, that informs our attitudes, and our strategy. Yet if we are to mount an effective challenge to global environmental problems, we need to operate in areas which have hugely different values and traditions, far removed from those of the so-called Western democracies in which Greenpeace has evolved. We need to open to the east: to work in emerging markets, where environmental problems, as well as opportunities, are mounting rapidly. Greenpeace has campaigned for years now in the eastern Mediterranean, India and Japan, as well as Latin America. In 1996, we opened an office in Hong Kong, as a first step towards planting Greenpeace in China. We are now investigating whether to establish Greenpeace in South-East Asia - where highly-polluting industrial growth is all hut out of control. This presents us with a new challenge: how to export our successes to such regions, without making the mistake of dictating to people, of presuming we know best. It's a challenge requiring sensitivity, as well as commitment. Greenpeace can only succeed in these areas by becoming a part of the national culture. It is the people in these areas who will play a major part in defining our role. Increasingly, people from the East and the South will help to shape the future of Greenpeace as an international body. As this report makes clear, our work in new areas will involve new approaches, different to those we are familiar with in the North. Some of these areas enjoy neither a free press nor an open democracy. In such cases, this will mean finding ,ww tactics and new ways of confronting environmental wrongs. It will require imagination, targeted use of our human and financial resources, and an uncompromising commitment to our campaign goals and organizational values. Global environmental challenges require a global response. No other environmental organization is so well placed to make this response. It is a challenge we are ready and willing to take up.</t>
  </si>
  <si>
    <t>achievements '96</t>
  </si>
  <si>
    <t>Nuclear test ban treaty - Years of sustained campaigning bears fruit with signature of Comprehensive Test Ban Treaty by major nuclear powers: US, Russia, China. France and the UK. Now the task is to persuade all nations to come on board, with the aim of the utter elimination of nuclear weapons from the arsenals of the world. Climate Convention progress - Ministers from industrialized nations confirm their agreement to set legally-binding reduction targets on greenhouse gas emissions at the 1997 Kyoto meeting. Challenging genetic engineering - Campaign against imposition of genetically-engineered soya and maize leads to bans or restrictions by Austria, Denmark, France, Italy, Luxembourg, Netherlands and Switzerland. Manufacturers and retailers forced to rethink policies. Fighting destructive fishing practices - Massive factory trawler 'American Monarch' is laid up without a fishery to go to after Greenpeace and Chilean fishermen forced the Chilean government to reject the $65 million trawler with the power to catch more fish than any other vessel on the world's oceans from already overfished Chilean waters. One step closer to driftnet ban in the Mediterranean - EU and Italy announce plans to decommission 'Wall of Death' driftnets currently used by the destructive 700 strong illegal Italian fleet. Ending ocean waste dumping - Governments agree London Convention ban on all waste disposal at sea, including incineration or seabed disposal. Halting trade in hazardous waste - EU agrees on complete ban of all hazardous waste exports to non-OECD countries ... Hazardous waste trade also banned under Barcelona Convention for Protection of Mediterranean. Greenfreezing China - 140,000 units manufactured at Greenfreeze refrigerator plant in China in 1996, 800,000 planned for 1997. Safeguarding Antarctica - Four more states - India, Belgium, Finland and Korea - ratify the Antarctic Protocol, banning mining on the continent for at least 50 years. The US, Russia and Japan all move towards ratification, under Greenpeace pressure. Greenfreeze wins approval - The EU awards an eco-label to ‘greenfreeze' hydrocarbon refrigerants. Russian wildernesses saved - Greenpeace secures World Heritage Site status for Lake Baikal and the Kamchatka Peninsula, two of Russia's most valuable, and threatened, wildernesses. HFC phase out plan - Denmark announces plans to phase out HFC refrigerants within 10 years, following Greenpeace campaign. Sunrise on a solar future - The 'fossil-free· campaign gains ground: Crete opts for a solar photovoltaic power plant, following the opening of its first solar-powered school. Fuel-efficient SMiLE car unveiled as a challenge to the motor industry - Greenpeace works with Swiss engineers to develop the SMiLE - a Small Light Intelligent Efficient car which consumes half the fuel of similar sized vehicles.</t>
  </si>
  <si>
    <t>Nuclear Test Ban Treaty</t>
  </si>
  <si>
    <t>In September 1996. the leaders of the live main nuclear powers signed the Comprehensive Test Ban Treaty - and so marked a culmination of Greenpeace's longest-running campaign. Indicating the overwhelming support for a test-ban. the treaty was adopted at the UN by 158 votes to three. The treaty was then opened up for signature by governments. By the end of the year about 150 countries had come on board. including the US, Russia, France, China and the UK - the leading five nuclear weapon states. Greenpeace was born as a protest against nuclear tests. In the movement's very first action, in 1971. activists chartered a boat to sail into the US testing grounds on Amchitka Island, Alaska. Since then, Greenpeace has maintained unwavering pressure on the nuclear powers, with campaigners risking their lives repeatedly to halt nuclear explosions. Hopes of an imminent victory were dashed in 1995 when both China and France resumed testing. Greenpeace responded in its finest traditions of principled direct action, sailing into the Moruroa testing grounds, bearing witness on behalf of a morally-outraged world. It was against this backdrop that Australia presented the draft treaty to the UN. But the battle is far from over. The treaty cannot enter into force before September 1998, and the actual date will depend on the formal ratification by 44 countries, including that of the five nuclear weapons states who signed last September. Meanwhile three countries who have so far refused to sign - India, Pakistan and North Korea - may cause further delays. And there remain around 20.000 nuclear warheads in the arsenals of the major powers, along with growing stockpiles of plutonium. The task now facing the world is to reduce, and ultimately remove, these stockpiles. Greenpeace will campaign hard on all these issues, in an effort finally to lift the shadow of nuclear war from the face of the world. Since 1945, there have been 2,046 tests worldwide, about one every nine days for the last 51 years. The US has carried out 1,030 tests: the former Soviet Union, 715: France, 210: Britain, 45 and China also 45. India has carried out one test, which it claimed was for peaceful purposes. Nuclear devices have been explored on top of towers, on barges, suspended from balloons, on the earth’s surface, deep underwater, deep underground, and in horizontal tunnels bored into the sides of mountains. Nuclear bombs have also been dropped by aircraft and fired by rockets up to 200 miles into the atmosphere. “Nuclear weapons are inherently dangerous, hugely expensive, military inefficient and morally indefensible.”</t>
  </si>
  <si>
    <t>Genetically Modified Food</t>
  </si>
  <si>
    <t xml:space="preserve">Genetic engineering is a new science. It involves taking genes from one species and placing them in another, often wholly unrelated, one. It is no less than the creation of new forms of life. Major chemical companies are starting to introduce genetically-modified organisms into our food crops. It is already known that genetically engineered plants can mutate, multiply and spread throughout the environment. No-one knows what impact these unnatural life-forms will have on natural ecosystems, the environment, or on our health. Greenpeace believes this is unnatural, unnecessary, and poses wholly unacceptable risks. Yet it is being imposed on the consumer, without choice; its development driven by profit. It is no solution to the problem of world hunger. Instead, it threatens to create a dependency among farmers on expensive, potentially hazardous seed stock. Greenpeace is campaigning to halt the uncontrolled introduction of genetically-modified foods into our shops. In particular, we are working to stop the spread of genetically-modified soya - a key constituent of over 30,000 food products - and maize. These are among the first such crops to be introduced into the market. Governments have licensed these products largely on the basis of information provided by their manufacturers, without being able fully to assess the consequences. This is irresponsible. Greenpeace has responded with dramatic actions to raise consumer awareness, and informed lobbying to change governments’ minds. This has brought some striking successes. After sustained Greenpeace campaigning, Austria, Italy, France and Luxembourg have banned the growth of genetically-engineered maize. The European Parliament has called on the Commission to revoke its approval for the product. At the very least, suppliers must be required to segregate genetically engineered products from natural ones to allow the consumer the right to refuse such products. Numerous European countries have echoed this call, as have major food retailers. Greenpeace is stepping up pressure on the US manufacturer to ensure segregation. And we are helping to promote businesses which can provide natural soya. </t>
  </si>
  <si>
    <t>Stop oil - go solar!</t>
  </si>
  <si>
    <t>Large-scale solar power is technically, economically and practically feasible. It is an essential component in any sustainable energy programme. And its development is being held back by a lack of business imagination and political will. Greenpeace is working to remove that last obstacle. Our aim is to secure an energy future based on clean and affordable solar power - not expensive and polluting fossil fuels. We cannot afford to burn even a fraction of the remaining reserves of coal, oil and gas. To do so is to court disaster. Solar Crete. The Mediterranean island of Crete is ideally-situated for solar energy. But the Greek government had ignored this potential. Instead, it was planning a new, oil-fired power plant at Heraklion - in the face of massive local opposition. In 1996. Greenpeace responded by proposing a range of alternative energy options, based around sun and wind power, backed with energy efficiency, which would provide far more power than the oil plant. In response, the Public Power Corporation reversed a decision to close two major wind farms. Greenpeace helped local people install a photovoltaic system for their village school at Goudouras, close to the proposed oil- fired power station. The villagers were strongly opposed to the new power plant, and keen to explore the advantages of the solar alternative. Solar Germany. German state governments and power suppliers alike have failed to meet growing consumer interest in solar energy. Greenpeace responded by appealing directly to the public. Campaigners staged a 'solar tour,’ demonstrating the Cyrus Rooftop system. Over 4,000 householders expressed interest in buying the system; many went on to place firm orders resulting in a tripling of the market. Meanwhile, Greenpeace activists undertook direct actions exposing the failure of state authorities and major power utilities alike to support the solar option. Subsequently, both Schleswig-Holstein and Saarland announced subsidies for photovoltaic installations. And a poll of German households showed that 51.7 per cent would be willing to pay up to DM25,OOO for their own solar system.</t>
  </si>
  <si>
    <t>Shifting China Towards a Sustainable Future</t>
  </si>
  <si>
    <t xml:space="preserve">When the MV Greenpeace slipped into Chinese waters off Shanghai in June 1996, it was marking a new and sensitive departure for the organization. The ship's immediate goal was to deliver an appeal to the Chinese government: a call to drop its opposition to the nuclear test ban treaty; and give its active backing to the quest for a nuclear-free world. The Greenpeace was soon expelled from Chinese territory, but not before its message had been passed to a Chinese delegation in a ceremony on the ship's helicopter-deck. Three months later China signed up to The Comprehensive Test Ban Treaty (see page 7}. Greenpeace's resolution to engage seriously with China, is part of its mission to work directly with governments and peoples of the developing world. Such a move needs sensitivity, as well as commitment. Sensitivity to Chinese aspirations for a better material quality of life, and a commitment to ensuring that this is achieved without the grossly polluting consequences which have accompanied those aspirations in the West. ln particular, China's current dependence on its huge coal reserves is a serious threat not only to the health of its people and its own environment, but also to the climate of the world as a whole. It could mean disastrous acid rain for Asia, and a dangerously-increased speed of global warming. But China also has a clear potential to position itself as a world-leader in energy-efficiency technology, solar power, and other environmental services and products, both for its domestic markets and for export abroad. We are determined to help it achieve this. Greenpeace has opened an office in Hong Kong, as a first small step to offer help to this vast country as it shifts to a sustainable future. ‘GreenFreeze, the environmentally friendly hydrocarbon refrigeration technology, first introduced by Greenpeace to Chinese manufacturers in 1993, is now available to Chinese consumers. In 1997 Guangdong Kelon Electrical Holding Company of Shunde plants to mass-produce up to 800,000 for sale throughout southern China. </t>
  </si>
  <si>
    <t>Global commitment cultural sensitivity</t>
  </si>
  <si>
    <t>In Japan, public loyalty to the whaling industry had fueled hostility to Greenpeace, with many seeing the organization as attacking Japanese interests. But this perception is changing as Greenpeace demonstrates its ability to defend Japan's environment against external threats. In particular, our exposure of Russian dumping of radioactive waste in the Sea of Japan, and our stand against nuclear testing in the Pacific, has won Greenpeace converts and respect. Greenpeace is faced with the challenge of operating in countries whose politics and public life differ widely from those in which the organization first took shape. In Russia, Greenpeace has played a key role in exposing the disastrous environmental legacy of Soviet years, and forcing continuing abuses onto the public agenda, winning support in the press and among members of parliament. Greenpeace is increasingly seen as the only body in Russia which can secure real environmental progress. This was epitomised in April, when it fought and won a court case against the Russian President over the transport of spent nuclear fuel. In Central America, Greenpeace is seen by governments and populace alike as a serious and independent source of information, and a sharp critic of poor environmental performance. Given the recent conflict-ridden history of the region, we work particularly hard to emphasize our commitment to non-violence. This was epitomised by our work to halt the expansion of unsustainable aquaculture, which has been destroying the fishing grounds of local fishermen. We succeeded in obtaining a moratorium through education, quiet lobbying, peaceful protests and media pressure. In Tunisia, the Greenpeace office is striving to show that economic development need not involve environmental destruction. To do so, it is vital that we are not seen as a foreign body, attempting to dictate terms to a developing society. Direct confrontation with the authorities is also impractical, since there is no tradition of such a strategy in Tunisian politics, nor an independent media, to report such actions. Instead, our Tunisian supporters are focusing on environmental opportunities, building alliances with local scientists and companies to support sustainable development. They are driving progress in solar power - which the country is ideally placed to exploit - and in green freeze refrigerants. But they also challenge environmental abuse - as with the successful campaign against pollution caused by the phosphate industry.</t>
  </si>
  <si>
    <t>How Greenpeace Works</t>
  </si>
  <si>
    <t xml:space="preserve">Greenpeace operates like no other global force, and our strength has always been our international nature. There are few truly global environmental organizations, and in developing our decision-making structures we have had few models to build upon. Who could we look to? The United Nations makes important decisions by unanimous agreement of the security council - a system Greenpeace briefly tried and found too slow and compromising for an activist organization. On the other hand, highly centralized decision making would undermine many of the strengths of our national offices and would make it difficult for the voices of our new colleagues in the developing world to help shape our work. We arrived at a model that balances a number of conflicting pressures. Its basic building blocks are Greenpeace International (Stiching Greenpeace Council) which performs central coordinating functions, and the national offices licensed by SGC to use the name “Greenpeace.” In 1996 we made some sweeping changes in our international Articles of Association. as part of our constant review of how we can streamline decision-making and resource allocation to better address the global environmental problems we challenge. In doing so, we knew Greenpeace needed: fast. uncompromising decisions based on participation and consultation; rigid centralization of some functions (like assigning ship's schedules and coordinating international campaign and media work) and widely distributed responsibility for others (pressuring national representatives to international treaties. challenging local contributions to global problems); transparency to our supporters and the public about how resources are allocated and how decisions get made toward this end, we maintain our commitment to the publication of this annual report and the inclusion of consolidated pro forma financial statements for Greenpeace International and Greenpeace World Wide. (see pages 18 and 19). we clarified many of the supervisory and management functions that had previously been intertwined. Each national office is governed by a national board, which appoints a Trustee to Council. All offices which conform to Greenpeace's governance requirements and meet basic financial and campaign performance criteria are eligible to vote in Council. Trustees meet once a year to agree a Long Term Strategic Plan for the organization, to make any changes necessary to the governance structure of the organization, to set a ceiling on spending for the coming year and to elect a seven- member supervisory Board of Directors. The International Board approves the annual budget of the organization and its financial statements. The International Board appoints the International Executive Director, who is charged with the responsibility of carrying out Council's mandates. The International Executive Director leads the organization, in wide consultation with the management of the national offices, formally represented at Executive Directors' meetings twice yearly. These non-voting meetings provide the opportunity to share national perspectives on the international programme work and to highlight strengths and weaknesses of Greenpeace's campaigns and operations. The International Executive Director makes decisions built on wide consensus when possible, but places a higher value on fast, clear decisions than exhaustively negotiated compromise. His performance is regularly reviewed by the Board of Directors. Greenpeace will implement further governance changes at the national level over the next two years, as we continue to improve our ability to respond to our planet's peril and to ensure that our limited resources are deployed in the way that best addresses the global mandate of our worldwide membership. Greenpeace is wholly independent of the control or influence of all governments, political parties and organizations, commercial bodies and other environmental groups. Its sole political stance is the protection of the environment. It is committed to non-violence, and rejects violence against either persons or property. </t>
  </si>
  <si>
    <t>Turning Words into Deeds</t>
  </si>
  <si>
    <t>Greenpeace International 1997 Annual Report</t>
  </si>
  <si>
    <t>"Glaciers are melting. Forests are retreating. We are changing the seasons. We are running out of fish in the sea. We are poisoning our children with persistent organic pollutants and accumulating waste. And as carbon emissions increase, we find ourselves running out of sky. Distinguished delegates, the measure of success or failure in your efforts to save the world will not be words. The sole measure of your success will be the actions your words become." Address by Thilo Bode, Executive Director, Greenpeace International, to the Special Session of the UN General Assembly, June 1997</t>
  </si>
  <si>
    <t>Turning Words Into Deeds</t>
  </si>
  <si>
    <t>“Business as usual” is no longer an option. The use of renewable resources including land, forest, fresh water, coastal areas, fisheries, and urban air is beyond their natural regeneration capacity. Our fragile earth deserves effective programmes and commitments which safeguard its future. It needs solutions, not excuses. It demands actions, not words. Greenpeace calls on governments and industry to accept that the 1997 Kyoto climate accord marks the beginning of the end for fossil fuels and gives an urgent imperative for investment in renewable energy. A fundamental shift in the world’s energy scenario is the pivotal human opportunity of our times. It transcends national politics and vested interest. It provides the essential backdrop to our ongoing search for solutions and safeguards across a range of  campaign issues worldwide.</t>
  </si>
  <si>
    <t>A Record of Success</t>
  </si>
  <si>
    <t>Much has been achieved over the year. The acknowledgement by Shell that dumping at sea is wrong in principle and unnecessary in practice is a victory for good sense and vindication of the Greenpeace Brent Spar campaign. In December 1997 Greenpeace celebrated the final ratification of the landmark Antarctic Protocl which bans mining for a minimum of 50 years and designates the entire continent and its marine ecosystems a ‘reserve devoted to peace and science.’ After years of negotiation and a decade of camapigning by Greenpeace, the Protocol will finally safeguard a natural laboratory crucial to our understanding of climate change, ozone depletion, and atmospheric pollution. In September 1997 Greenpeace collected teh UNEP Ozone Award for the development of Greenfreeze, a domestic refrigerator free of ozone depleting and significant global warming agents. Widely available in Europe, Greenfreeze technology has also spread through the efforts of Greenpeace to Australia China, Indonesia, Argentina, and Cuba. In Tunisia, Greenfreeze is now an exhibit at the International Centre of Environmental Technologies at Tunis.</t>
  </si>
  <si>
    <t>Key Campaign Goals</t>
  </si>
  <si>
    <t>As we look ahead, however, much remains to be done. Greenpeace will continue to protect our fragile earth by pursuing key goals across a wide range of issues on land, at sea, and in the air. Climate: Prevent dangerous climate change by limiting greenhouse gas emissions; ending new oil exploration; and promoting a shift in investments from fossil fuels to renewable energy. Toxics: Protect human and animal health by eliminating sources of persistent organice pollutants (POPs) including PVC and chlorine; promoting cleaner alternatives; and preventing developing nations and the world’s oceans from becoming dumping grounds for toxic waste. Oceans: Safeguard marine biodiversity by halving the world’s large-scale fishing fleet by 2005; preventing fishery bycatch; ending all commercial expansion of intensive shrimp aquaculture. Nuclear: Protect future generations from the effects of nuclear contamination by stopping radioactive discharges and plutonium transports and phasing out nuclear power. Forests: Save the remaining 20 per cent of ancient forests by stopping destructive logging practices and ensuring industry adopts ecologically responsible forest management. Genetic engineering: Halt genetic pollution by banning the release of genetically engiineered organisms into the environment; preventing transboundary movements of modified organisms; and guaranteeing through disclosure to consumers.</t>
  </si>
  <si>
    <t>The end of oil?</t>
  </si>
  <si>
    <t>The Kyoto climate agreement marked a turning point: the conference signalled the need to expand renewable energy industries and to begin to phase out fossil fuels in the face of an inescapable logic.</t>
  </si>
  <si>
    <t xml:space="preserve">“The Kyoto Protocol is weak but the fossil fuel lobby has lost ground.” That was the verdict on a summit which fell far short of agreeing a global reduction target for greenhouse gas emissions of 20 per cent (of 1990 levels) by 2005 - a target which Greenpeace believes is consistent with climate protection. Nevertheless, the fact that any kind of agreement was reached at Kyoto is significant. Step by step, from the Rio earth Summit to Kyoto and beyond, the facts of climate change have become a matter of political consensus. Actions, however, remain the true measure of success. </t>
  </si>
  <si>
    <t>Backing renewables</t>
  </si>
  <si>
    <t xml:space="preserve">Governments must create incentives to generate the shift to renewable energy via solar, wind, and wave technologies instead of subsidising fossil fuels. In advance of the next climate conference in Argentina in November 1998, every one of the 160 nations participating at Kyoto can turn word into deed by shaping a global energy strategy which favours renewables. Advocacy by Greenpeace of renewable energy is driven by the harsh imperatives of carbon logic. Greenpeace has calculated that burning more than one quarter of existing, known fossil fuel reserves will be enough to cause devastating climate change with impacts extending from storm, flood. drought, desertification and sea level rise to species decline and the migration of disease. Why seek out and develop new hydrocarbon resources when emissions from existing gas, coal and oil reserves will be sufficient to create catastrophic climate change on their own? That is the stark question posed by carbon logic. </t>
  </si>
  <si>
    <t>Acting for change</t>
  </si>
  <si>
    <t>Against this background, Greenpeace will continue to press for an end to all new oil exploration and a phasing-out of fossil fuels in time to avoid dangerous climate change. Greenpeace occupied Rockall - a barren outcrop in the 'Atlantic Frontier' zone - to draw public attention to the vast resources being sunk into frontier exploration for oil that we cannot afford to burn. That the earth's climate is changing in the face of human interference is no longer disputed. Nowhere is change more apparent than at the North and South poles where some areas are warming at two or three times the global average. Scientists on board the Greenpeace vessel Arctic Sunrise have documented the break-up of Antarctic ice shelves and major disruptions of key wildlife populations. Greenpeace will continue to monitor at first hand these early warning signals while pursuing twin energy objectives: an end to fossil fuel exploration and an increased investment in renewable alternatives.</t>
  </si>
  <si>
    <t>Czech Republic Builds Solar Future</t>
  </si>
  <si>
    <t>Following the worst floods in memory, the Czech Republic has welcomed Greenpeace proposals for a rebuilding of devastated Moravia for the next millennium using renewable energy technologies wherever possible. The Phoenix Project's first tangible outcome, a solar powered nursery school in the village of Karlovice, was opened by Greenpeace campaigners in February 1998. Greenpeace continues to promote and support solar energy initiatives and innovations in Majorca, the Philippines, New Zealand and elsewhere around the world.</t>
  </si>
  <si>
    <t>When Toys are Not Us</t>
  </si>
  <si>
    <t xml:space="preserve">After our own research revealed that children were being exposed to harmful chemicals from soft PVC toys, Greenpeace campaigned to remove these from the shelves. The Dutch and Danish governments had already taken action. Others soon followed. So why are we still giving these toys to our children? Of 63 soft PVC toys tested by Greenpeace, almost all contained hazardous phthalates or softening agents which leach out when pressure is applied - such as when a child sucks or chews on a toy. Following their own tests, the Dutch and· Danish governments withdrew several soft PVC toys from retail stores. PVC toys have since been taken off the shelves in other countries including Spain, Italy, Greece and the Philippines. Legal measures have been proposed in Austria, Denmark and Sweden, and Spain has called on the EU to take action. Some retailers and manufacturers have also taken action, although major toy manufacturers Mattel and Hasbro continue to market these products. Despite these efforts, millions of children continue to play with soft PVC toys around the world. </t>
  </si>
  <si>
    <t>A Very Vicious Circle</t>
  </si>
  <si>
    <t xml:space="preserve">PVC is widely used in consumer goods. Its manufacture involves the production and release of hazardous chemicals including dioxins - the most toxic synthetic substances identified in a laboratory. In use, soft PVC can leach harmful additives. Because PVC stubbornly resists attempts at effective recycling, the plastic is usually burned or buried at the end of its life cycle. Burning it, however, merely releases further dioxins and other dangerous chemicals, and generates more hazardous waste to be buried. Government and industry are at last taking action to eliminate the PVC threat to individuals and the environment. Today, ethical retailers are increasingly committed to removing PVC from their product lines. Meanwhile, the wider PVC hazard was graphically illustrated in July 1997 in Hamilton, Canada, when a fire at the Plastimet vinyl storage site released deadly dioxins in devastating quantities. Greenpeace analysis of samples taken from the fire site identified dioxin levels at least 25 times above Ontario clean-up guidelines for contaminated land. </t>
  </si>
  <si>
    <t>The Poisoned Cities</t>
  </si>
  <si>
    <t>In the months ahead, Greenpeace will persist in placing PVC toys at the forefront of ongoing efforts to highlight toxic pollution around the world. The arrival of the Greenpeace vessel Rainbow Warrior off the coast of Mexico in March 1997 marked just the start of a sustained campaign to hold Petroleos Mexicanos accountable for the contamination ofTabasco state. Our work continues here as elsewhere. In Russia, a new edition of the Greenpeace publication Poisoned Cities is drawing attention to the dioxin legacy of the former Soviet Union. And in the USA, efforts by Greenpeace and local groups have stalemated 'environmentally racist' plans by Japanese company Shin tech to site a massive PVC plant within an already polluted and disadvantaged Louisiana community.</t>
  </si>
  <si>
    <t>Two Fish. One Fish. No Fish.</t>
  </si>
  <si>
    <t>Nearly three-quarters of our commercially-fished stocks have been depleted. Now another of the world's largest and most sought-after fish may be extinct within a generation. For the southern bluefin tuna, time is running out. Today, too many big boat~ are hunting too few fish. And the deep sea is no refuge. It lives for up to 40 years. It grows to two metres and weighs up to 200 kg. On the Japanese market, a single southern bluefin tuna cancommand the price fo a luxury sports car. Southern bluefin tuna sotcks are beign systematically destroyed by the 'longline' fishing operations of Japan, Australia, New Zealand, Korea, Taiwan, and Indonesia. Today, these stocks stand at just 5 per cent of their 1960 levels. If current overfishing persists, the adult fish population could fall to zero by the year 2020. As the relentless quest for profit drives the southern bluefin tuna to extinction, Greenpeace is campaigning for a global catch moratorium to protect this spectacular species. Also at risk is the Argentinian hake, a crucial local resource whose maximum allowed capture has been exceeded for eight years in succession. Following sustained action by Greenpeace, the Argentine Congress passed hsitoric legislation to enforce rigorous quotas.</t>
  </si>
  <si>
    <t>Turkey Action Highlights Toxic Outflows</t>
  </si>
  <si>
    <t>In June 1997 Greenpeace campaigners blockaded the entrance fo a tannery operating illegally at Izmir, Turkey. The tannery has been systematically polluting Izmir Bay with toxic heavy metals despite an official 'sealing order' by Izmir municipality which dates back to July 1993. Under a Danger: Toxins banner, the Greenpeace action was part of a coordinated campaign to highlight toxic pollution of the Mediterranean in breach of the Barcelona Convention by Turkey, Greece, Israel, Italy, and Spain. In a parallel Turkish action, Greenpeace campaigners highlighted dioxin outflows at Europe's third-largest petrochemical facility at Petkim.</t>
  </si>
  <si>
    <t>Plunder for profit</t>
  </si>
  <si>
    <t>The threat to these and other species is at the heart of a deepening global fisheries crisis. Today, 70 per cent of the world's fish stocks are fully exploited, depleted, or near collapse. In Chile, Greenpeace has campaigned successfully alongside local unions and with the support of the National Fishworkers Forum of India to bar the American Monarch from regional waters. The action marks a local response to a global problem. Quite simply, there are too many large, hi-tech fishing boats roaming the world's oceans on an unsustainable course of plunder wherever fish stocks can still be found. Although large-scale fishing vessels make up just one per cent of the total fleet worldwide, they account for more than half the world's fish catch. Greenpeace calls for a halving of the global big boat fleet to avoid the total collapse of fish stocks around the world.</t>
  </si>
  <si>
    <t>Empty sea, empty future</t>
  </si>
  <si>
    <t>Underpinning the sense of crisis is the enormous waste or bycaatch of the industrialized fishing fleet. More than 27 million tons of unwanted fish are caught, killed and dumped back into the oceans every year. This bycatch problem is scarcely confined to fish. Marine mammals and seabirds are also at risk. In the hunt for hte southern blueefin tuna, for example, fishing lines of up to 130km with 3,000 hooks are also killing the endangered albatross and the blue shark in significant numbers. As we welcome the International Year of the Ocean, Greenpeace will continue to play a vigorous role in safeguarding our marine environment - from protecting species in the deep sea to confronting destructive shrimp aquaculture where sea meets land.</t>
  </si>
  <si>
    <t>Chile Says No to Monster Trawler</t>
  </si>
  <si>
    <t>Following a sustained campaign by Greenpeace and others, the Supreme Court in Santiago has backed a goverment decision to bar the American Monarch fishing vessel from Chile's waters. The ruling sends a clear signal to richer nations looking southwards to find the fish stocks already depleted in their own seas. In its unanimous endorsement, the court ruled the boat's exceptional capacity could case 'irreparable damage' to Chilean marine life. The 100-metre American Monarch, owned by Aker RGI/American Seafood, can catch and process 1,000 tonnes of fish per day - more than any other ship afloat.</t>
  </si>
  <si>
    <t>The radioactive menace</t>
  </si>
  <si>
    <t>For decades government and industry have used the oceans as a dumping ground for nuclear waste. After a sustained campaign by Greenpeace, dumping at sea was outlawed in 1993. Yet many companies continue to defy the ban. And, today, radioactive waste is being piped directly into the sea. When spent nuclear fuel is chopped up and dissolved in acids as the first step in reprocessing, a radioactive 'soup' is created. From their nuclear reprocessing plants at La Hague, Sellafield and Oounreay, France and the UK are systematically pumping this lethal brew into the sea. Britain and France do not alone bear responsibility for the discharges they create. The two countries reprocess spent nuclear fuel on behalf of clients in Germany, ,Belgium, the Netherlands, Italy, Switzerland, Sweden, Spain and Japan. But in the course of piping millions of litres of waste into the seas. the British and French reprocessing plants have become the largest sources of radioactive contamination in Europe.</t>
  </si>
  <si>
    <t>A deadly deception</t>
  </si>
  <si>
    <t>In April 1997 Greenpeace campaigners erected warning signs on a French public beach after the discharge pipe at La Hague was found to be exposed and emitting high levels of radiation. Subsequent analysis by Greenpeace of ocean floor sediments at the mouth of the pipe revealed a mix of radiotoxic isotopes at levels higher than those set by the EU for controlled nuclear waste. To collect the sample sediments, Greenpeace divers worked in hazardous conditions off Cap la Hague. In the face of illegal obstruction by COGEMA, the state-owned plutonium producer, effluent was sampled directly from La Hague's discharge pipe and found by Greenpeace to be 17 million times more radioactive than sea water. Following a 'clean-up' attempt at the end of the pipe, COGEMA failed to remove nuclear waste drums, filtration apparatus and several metres of pipe from a location just 250 metres off a public beach. The French government later admitted that 50kg of nuclear waste had been spilled during the botched operation.</t>
  </si>
  <si>
    <t>Return to sender</t>
  </si>
  <si>
    <t>Once again, Greenpeace calls on Europe's nuclear clients to cancel reprocessing contracts and to accept responsibility for waste storage at source. In June 1997 Greenpeace delivered La Hague waste to the Borselle power station in the Netherlands from which it originated to expose the dangerous hypocrisy of nuclear transports in Europe and around the world. In December 1997 at Bremerhaven in Germany, Greenpeace campaigners chained themselves to the vessel Arneb to block the loading of plutonium. The busy port clears one hundred nuclear shipments each year. In a separate German action, campaigners highlighted security inadequacies by concealing themselves on a rail convoy transporting spent nuclear fuel from Grafenrheinfeld power station to La Hague.</t>
  </si>
  <si>
    <t>Taiwan Waste is Taiwan's Responsibility</t>
  </si>
  <si>
    <t>Greenpeace has successfully opposed plans to ship up to 200,000 barrels of radioactive waste from Taiwan to North Korea. If approved by the Taiwan government, the shipment would have set a dangerous precedent which sanctioned storage of radioactive waste by the lowest international bidder. The Taiwan plan set out to exploit an economic crisis in North Korea. Greenpeace believes responsibility for radioactive waste generated in Taiwan lies with Taiwan's gvoernment and nuclear industry. All radioactive waste should remain in the place of origin in above-ground storage.</t>
  </si>
  <si>
    <t>Defenders of the Forest</t>
  </si>
  <si>
    <t>Nearly 80 per cent of the world's large areas of ancient forest have already been destroyed. Every two seconds, a zone the size of a soccer pitch is logged or burned. Thousand-year-old trees are beign felled to make toilet paper and telephone directories. The time to act is now. Ancient forests support as much as 90 per cent of our land-based species. They provide the world with clean, fresh water, and act as a crucial medicine chest for pharmaceutical advance. Many species simply won't survive without large tracts of ancient forest to sustain them. Nor will many traditional cultures. Ancient forests also play a critical role in shaping the world's climate. When destroyed, they release huge quantities of carbon which heats up the earth's atmosphere. The 1997 fires in Indonesia, for example, added as much carbon as all the coal, oil, and gas burned that year in western Europe. In the Amazon, Greenpeace has called for urgent action to protect the ancient forest from indiscriminate burning - the final stage in a process of deforestation which begins with uncontrolled logging.</t>
  </si>
  <si>
    <t>The logging threat</t>
  </si>
  <si>
    <t>Greenpeace is working around the world to protect our ancient forest from destructive logging - its greatest threat. In June 1997, King Island in British Columbia in Canada was the scene of large-scale arrests after a blockade by Greenpeace, the Nuxalk nation and other forest groups halted clearcut logging for 18 days. As a result of Greenpeace action here and elswhere, logging incursions were prevented in most of the pristine ancient rainforest valleys of Canada in 1997. Greenpeace supports first-nation cultural use of forest lands. The King Island action began at the invitation of hereditary chiefs of the Nuxalk nation. Sacred to the Nuxalk, the blockade site at Ista is part of the Great Bear Rainforest which constitutes one of hte largest areas of pristine temperate rainforest left anywhere in the world.</t>
  </si>
  <si>
    <t>Working to sustain</t>
  </si>
  <si>
    <t>Greenpeace will continue to oppose logging of the remaining pristine rainforest valleys of British Columbia and the construction of new roads throughout the temperate rainforest while pressing for an end to clearcutting. After a sustained Greenpeace campaign in Finland, another major Finnish-based pulp and paper company - UPM Kymmene - followed Enso's example and stopped buying ancient forest timber from Karelia in western Russia. In the Komi Republic of Russia, Greenpeace is countering cynical attempts by the local authorities to redraw the boundaries of a UNESCO World Heritage site in order to prospect for gold. In the Solomon Islands, Greenpeace has been working with local and regional groups to develop Ecotimber, a sustainable source of tropical wood. Co-funded by Greenpeace, the New Zealand government and regional industry, Ecotimber offers consumers a chance to be part of a sustainable solution to the destructive logging of Melanesia.</t>
  </si>
  <si>
    <t>Papua New Guinea Maisin Reject Logging</t>
  </si>
  <si>
    <t>Greenpeace is helping the Maisin tribe of Papua New Guinea to resist plans to log over 200,000 hectares of ancient tropical forest. After deciding they did not want logging on their ancestral lands, the Maisin sent a delegation of chiefs to the capital where they met with government and took out full-page advertisements to prevent logging. Greenpeace is working with the Maisin to develop ecologically responsible alternatives, including a successful scheme to market their traditional tapa cloth paintings.</t>
  </si>
  <si>
    <t>An Irreversible Experiment</t>
  </si>
  <si>
    <t>As genetically modified foods penetrate world markets, we are all guinea pigs in a food 'experiment' by agrochemical multinationals. We just don't know what will happen when man-made orgnaisms that could not have occurred naturally are introduced into the environment. But we do know this: such organisms cannot be recalled if something goes wrong.</t>
  </si>
  <si>
    <t>The right to choose</t>
  </si>
  <si>
    <t>In a MORI poll, two-thirds of consumers in Sweden, France, Italy, the Netherlands, Denmark, and the UK said they were conceerned about eating genetically modified foods. In a German study, the figure was more than three-quarters. As opinion polls reveal a consumer majority in favour of stopping genetic engineering of foods, Greenpeace continues to press for a ban. And as food strains penetrate world markets, Greenpeace Genetic Hazard Patrols will continue to expose shipment routes and to condemn the absence of segregation between modified and non-modified food strains. Following a Greenpeace public awareness campaign, some food producers, retailers, and governments are marching in step with consumers in endorsing the right to choose between natural and genetically modified foods. Yet other governments and giant pharmaceutical concerns are resisting public sentiment.</t>
  </si>
  <si>
    <t>A public concerned</t>
  </si>
  <si>
    <t>Nowhere is this more evident than in France and Spain, the only EU countries to approve domestic cultivation of genetically modified maize. In St Sauveur, France, action by Greenpeace against the Novartis research site rekindled a long-running debate and focused anew the public's concern. The Novartis maize contains a toxin gene to kill the European corn borer and has added genes which confer herbicide and antibiotic resistance. Greenpeace has warned that raising crops with the toxin gene would affect other beneficial insects and lead to the spread of toxin resistance. After campaigning by Greenpeace, Austria and Luxembourg defied the European Commission and banned the Novartis maize. Norway has followed suite. In January 1997 Greenpeace blockaded Unilever, Danone, and Nestle offices across Europe to halt the introduction of genetically altered foods into supermarkets. In March, Greenpeace actions against the first experimental plantation of genetically engineered tomatoes led the Greek government to freeze further licences. And in December, Greenpeace launched a clear labelling scheme for genetically engineered products including an easy-to-recognize logo.</t>
  </si>
  <si>
    <t>Brazil Wakes Up to Genetic Soya Imports</t>
  </si>
  <si>
    <t>In December 1997 campaigners from a Greenpeace Genetic Hazard Patrol exposed an American shipment of transgenic soya destined for Sao Franciso do Sul, Brazil, and initiated legal action against the import and unlabelled use there of genetically engineered soya beans. Though the import of modified soya has been approved by Brazil's biosafety authority, the Brazilian publilc hasn't been informed of possible risks to health and the environment of genetically engineered foods. In November Greenpeace campaigners tracked a shipment of soya and maize from teh US to the Dutch port of Rotterdam before spotlighting supply routes in Germany and Austria.</t>
  </si>
  <si>
    <t>Anniversy in Asia</t>
  </si>
  <si>
    <t>Just a few months before the handover of Hong Kong, Greenpeace celebrated its first year in China. Today, support from India to Indonesia continues to climb as ordinary people place environmental justice higher and higher on their ladder of priorities. Greenpeace has been at the forefront of efforts during 1997 to stop hazardous waste trafficking in the guise of recycling from developed to developing nations. The Phillippines, India, and Indonesia remaiin favorite targets for the dumping of waste including contaminated zinc ash from Australia and PVC scrap from the US and Europe. Greenpeace has also spearheaded efforts in Thailand, India, and the Philippines to halt the spread of dioxin-releasing waste incinerators. In Taiwan, Greenpeace has campaigned successfully to dissuade the government from shipping up to 200,000 barrels of radioactive waste to cash-strapped North Korea for final storage. In Hong Kong, Greenpeace campaigners boarded the freighter Zim Sydney and successfully called for the return to Australia of an illegal shipment for toxic computer scrap. In Asia and throughout the world, Greenpeace calls on parties to the Basel Convention to outlaw the trade in hazardous wastes between OECD and non-OECD nations.</t>
  </si>
  <si>
    <t>Issues and advocacy</t>
  </si>
  <si>
    <t>In 1997 Greenpeace co-sponsored the annual No Nukes Asia Forum convened in the Philippines. In the wake of the conference, the government of Indonesia announced the shelving of the country's first nuclear power plant while the Philippines adopted a review of its proposed strategy. The year also saw crucial work in southeast Asia on climate change and forests. Greenpeace remains a key adviser to governments in the region on climate change, El Niño and disaster contingency. Greenpeace is also working with ASEAN agencies to prevent fores tland clearance by plantation companies and to allocate resources to communities affected by devastating regional fires.</t>
  </si>
  <si>
    <t>The quality of life</t>
  </si>
  <si>
    <t>In China, Guangdong Kelon - the country's largest refrigerator manufacturer - announced plans during 1997 to increase production of environmentally friendly Greenfreeze fridges to 3,000,000 unites per year. China is the fastest growing refrigerator market in the world. The wider adoption here of the award-winning Greenpeace fridge technology will have a positive impact in China and around the world. Further technological innovation was on display in 1997 at the Shanghai international car show. The SmILE (Small, Intelligent, Light, Efficient) vehicle is a fuel-efficient adaptation of a Renault production model developed by Greenpeace with Wenki AG of Switzerland. The SmILE car symbolises our goal in China: to inspire the government of the world's most populous nation to take a lead in global environmental protection. The vehicle highlights China's unique and enviable opportunity to improve the quality of life without sacrificing environmental health.</t>
  </si>
  <si>
    <t>Greenpeace has a unique presence around the world. Our strength lies in the commitment of our people and our members, and the international reach of our organisation. Greenpeace national and regional offices are licensed to use the name 'Greenpeace' by Greenpeace International (Stichting Greenpeace Council) which performs central coordinating functions. These offices are committed to the principle of non-violence and to coordinating their activities in a way which maximises the effectiveness of our global campaigns and the combined strength of our more than two and a half million members. Each national office is governed by a national board which appoints a representative (called a Trustee) to Council. All offices which conform to our governance requirements and which meet basic financial and campaign performance criteria are eligible to vote in Council. Trustees meet once a year to agree a Long Term Strategic Plan for the organization, to make any changes necessary to the governance structure of the organization, to set a ceiling on a spending for the coming year and to elect a seven-member supervisory Board of Directors. The International Board approves the annual budget of the organization and its financial statements. The International Board appoints the International Executive Director, who is charged with carrying out Council's mandates. The International Executive Director leads the organization in wide consultation with the management and campaigns staff of the national offices. His performance is regularly reviewed by the Board of Directors. His primary missino is to ensure the efficient planning, coordination, and execution of effective international campaigns to protect the earth's oceans, forests, and sky. Greenpeace works in many areas of the world - not only where there are national and regional offices - operating campaign presences in a number of countries. We are also flexible and can travel to the furthest corners of the globe wherever important environmental challenges occur. Greenpeace is an independent, non-violent organization which relies on the voluntary donations of individual citizens and grant support from foundations to fund its work. Greenepace does not solicit or accept funding or cash donations from governments, corporations, political parties or multi-national governmental bodies such as the United Nations or the European Community. Greenepace neither seeks nor accepts donations which could compromise its independence, aims, objectives or integrity. Greenpeace is committed to non-violence and rejects violence against both property and persons. In exposing crimes against the environment and in working to find solutions, we have no permanent allies or enemies.</t>
  </si>
  <si>
    <t>Greenpeace International pro forma summary financial statements</t>
  </si>
  <si>
    <t>These pro forma summary financial statements have been prepared from the financial statements of Stichting Greenpeace Council and other affiliated Greenpeace organizations but excluding the Greenpeace national offices whose summary income and expenditure statements appear on pages 21 and 22. Income and expenditure are accounted for in the year to which they relate. On the basis of prudence, income is only recognized to the extent it is received in the relevant year. This represents a change in accounting policy for grants and donations, which were previously recorded as income when received. This change in policy has no effect on grant and donation income presented in the pro forma summary financial statements of Greenpeace International. Exchange gains and losses on transaction denominated in other currencies than the functional currency of individual Greenpeace International organizations that were previously recognized as translation gains are now included in administration. The comparative figures for 1996 have been restated, resulting in administration being reduced by US $0.5 millino and translation gains of US $0.1 million being changed to translation losses of US $0.4 million. Individual Greenpeace International organizations' financial statements have been translated into US $'s. The local currency amounts of income and expenditure have been translated at average rates for the years concerned. Balance sheet items have been translated at the rates ruling at the balance sheet dates. The resulting translation gains or losses are recognised in the fund balance. Fixed assets are stated at cost less depreciation. Depreciation is provided to write off the cost of fixed assets over their useful lives. Balances and transactions between Greenpeace International organizations have been eliminated. Balances receivable by Greenpeace International organizations that are due from Greenpeace national offices are subject to assessments of their collectibility. When circumstances indicate that a balance is not recoverable in the foreseeable future it is provided for. The total provision for uncollectible balances at the end of 1997 was US $0.7 million (1996: US $2.3 million). Greenpeace International granted US $1.3 million to a Greenpeace national office that was charged to this provision during the year.</t>
  </si>
  <si>
    <t>We have audited the pro forma financial statements of Greenpeace International, Amsterdam, for the years ended 31 December 1997 and 1996, from which the pro forma summary financial statements set out on this pag were derived, according with International Auditing Standards. In our report dated 15 July 1998 we expressed an unqualified audit opinion on the financial statements from which these pro forma summary financial statements were derived. These financial statements are the responsibility of Greenpeace International management. In our opinion, the pro forma summary financial statements set out on this page are consistent, in all material respects, with the financial statements from which they were derived.</t>
  </si>
  <si>
    <t>Greenpeace "World Wide" pro forma summary financial statements</t>
  </si>
  <si>
    <t>These have been prepared, where possible, from the audited financial statements of Greenpeace International and individual Greenpeace national offices (as set out in summary form on pages 21 and 22). Where audited financial statements were unavailable (because no audit was performed or it was not completed) unaudited financial information was used. The summary financial statements of the individual Greenpeace national offices have been adjusted, where appropriate, to harmonize the accounting principles with those employed by Greenpeace International (as presented on page 19, Preparation of the Greenpeace International pro forma summary financial statements). The change in Greenpeace International's accounting policy for grants and donations and exchange gains and losses has resulted in the restatement of 1996 comparative figures. The effect of the restatement for grants and donations is that grant and donation income in 1996 is reduced by US $2.1 million, the fund balance as at 1 January 1996 is reduced by $6.9 million, the translation loss is reduced by US $0.7 million and liabilities are increased by US $8.3 million. The effect of the restatement for exchange gains and losses is that administration in 1996 is reduced by US $0.5 million and translation losses in 1996 are increased by $0.5 million. Individual Greenpeace national office financial statements have been translated into US $'s. The local currency amounts of income and expenditure have been translated at average rates for hte years concerned. Balance sheet items have been translated at the rates ruling at the balance sheet dates. The resulting translation gains or losses are recognized in the fund balance. Balances and transactions between all Greenpeace organizations have been eliminated.</t>
  </si>
  <si>
    <t>The management of Greenpeace International has prepared the Greenpeace "World Wide" pro forma summary financial statements for the years ended 31 December 1997 and 1996, presented on this page from the financial statements of 1) Greenpeace International as presented on page 19 and 2) Greenpeace national offices whose summary income and expenditure statements appear on pages 21 and 22. We have compared these summaries with the financial statements of Greenpeace International and the individual Greenpeace national offices and have found them to be in conformity therewith. We have not audited the financial statements of the Greenpeace national offices, nor the summaries that appear on pages 21 and 22, nor the summary on this page and accordingly express no opinion on these summaries.</t>
  </si>
  <si>
    <t xml:space="preserve">Susan </t>
  </si>
  <si>
    <t>When the People Judge</t>
  </si>
  <si>
    <t>Greenpeace 1998</t>
  </si>
  <si>
    <t>The most obvious but not necessarily the most significant things about Greenpeace are our ATTRIBUTES - our ships, our planes, our communication capability and our campaigns: Antarctica, the Amazon, solar power, stopping oil exploration, opposing nuclear developments or release of GM crops. And, of course, our name, The ESSENCE of Greenpeace's work is harder to express in words than to capture in events or pictures. It has something to do with respect for nature, freedom and truth. Our core, immutable VALUES are shared not just with staff and activists but supporters. They include independence, non-violence, bearing witness and commitment to peace and the well being of the natural world. These are our principles. At times when the organisation is tested, Greenpeace's CHARACTER comes to the surface. Optimistic, brave and deeply committed, not just managing environmental abuse but eliminating it. These are the characteristics of individual direct action. More generally you see our PERSONALITY, our way of doing things. Radical, dogged, determined, often confrontational, and enthusiastic. These are the characteristics of Greenpeace campaigns. Environment can no longer be meaningfully separated from health, quality of life, democracy, education, economy or trade. Citizens can act across borders, for or against international brands, not just via the media but increasingly direct, independent of "the media”, via the internet. Those who bemoan the loss of government power through globalisation, should realise that the people are now beginning to catch up with the influence of multinational companies and previously unaccountable 'global' institutions. Responsibility and accountability: achieving a clean river means disempowering the polluter. The struggle to confirm the right to a decent environment was part of the transformation to a civil society in eastern Europe. The same struggle has been at the forefront of change in places such as Indonesia and Taiwan, and will continue to be so. Greenpeace has no national interest. It draws its power not from its obvious attributes such as ships or a network of offices, supporter databases or even its communications capacity. Greenpeace's real power In 1998 (see Bye bye, Brent Spar) Shell finally acknowledged the imperative of public opinion and began bringing the redundant Brent Spar ashore for recycling. In the same year, the bureaucrats of the Organisation for Economic Co-operation and Development saw their plans for a Multilateral Agreement on Investment fatally wounded by a network of citizens groups mostly organised through the internet. In Lebanon, local people joined a Greenpeace protest against an incinerator spreading dioxins, leading the press to call it an “ecological Intafada.” Our Mediterranean Board includes Jews and Moslems. But while Israeli and Lebanese activists fight side by side against the dumping of toxic sludge at sea, they can't even talk on the telephone. After its handover to China, the Hong Kong government declared that political organisations financed from abroad would not be accepted - but environmental organisations were ok regarded as such. Yet, to protect the environment (even if it is 'only’ the quality of drinking water) raises questions such as access to independent sources of information, often the frontline challenge to protecting governments. The environment also highlights lies outside Greenpeace, in the hearts and minds of people who find it an inspiration for change. This is the only real 'secret' of Greenpeace: its actions are based not just on clever strategy but on values that are shared with the public, and the public is the judge. Looking forward, I see Greenpeace doing more to help citizens exercise their power as consumers and freedoms as individuals. As we approach the millennium we must help our children by dumping not waste but the waste-making bankrupt technologies of the twentieth century, in favour of the host of solutions that are there to be used.</t>
  </si>
  <si>
    <t>The Year of High Tide</t>
  </si>
  <si>
    <t>With the UN’s International Year of the Ocean in prospect, Greenpeace kick-started the agenda with a ten-point action plan to protect the world’s seas. Historic opportunities were seized during 1998 in some areas. In others, the high tide was missed when government and industry failed to turn word into deed. High temperatures and extreme rainfall - symptoms of global climate change - have caused unprecedented coral bleaching on the Great Barrier Reef and elsewhere. Habitat preservation and the protection of marine ecosystems worldwide were at the heart of Greenpeace proposals to make the UN International Year of the Ocean (left) more than a public relations gesture. As summer visitors to Lisbon’s EXPO site toured the Greenpeace vessel Sirius they were invited to send their personal views to environment ministers ahead of the OSPAR ministerial conference (see also Bye bye, Brent Spar). The conference went on to agree a ban on the dumping at sea of decommissioned offshore installations, such as oil rigs, and a phasing-out of discharges of radioactive and toxic wastes into the north-east Atlantic. Centrepiece of the Lisbon EXPO festival was the International Year of the Ocean theme. A solutions-seeking Greenpeace plan in support of the UN initiative focused on overfishing, loss of biodiversity, habitat destruction, marine pollution, and the emerging threats of climate change and genetically modified organisms. Timely endorsement of the urgency of these issues came with the publication in September of the report of the Independent World Commission on the Oceans chaired by Mario Soares. Greenpeace endorses the report's recommendation to convene a UN conference on ocean affairs as soon as possible. Oceans in crisis. Successes? There were others to accompany the OSPAR rulings. An EU decision to phase out driftnet fishing among member fleets before the end of 2001 follows a 15-year Greenpeace campaign in the face of illegal, indiscriminate driftnet operations in the Mediterranean Sea. Here, as many as 700 vessels, each deploying driftnets up to 12km in length, are routinely killing dolphins, whales and other marine mammals - and catching some 80 species of untargeted fish. Elsewhere, one of the world's first international bycatch reduction agreements was concluded by twelve nations convening in la Jolla. California. The historic Eastern Pacific Ocean tuna-dolphin agreement marks an important step towards establishing a progressive commitment under international law to reduce the numbers of dolphins, sharks and other species taken as bycatch in tuna fisheries. The southern bluefin tuna, meanwhile, remains victim of a fishing free-for-all on the high seas. In the light of persistent failure by Japan. Australia and New Zealand to agree sustainable catch quotas, Greenpeace now calls for the protection of the southern bluefin tuna under the terms of the Convention for Trade in Endangered Species. Species and statistics. Other endangered species in the spotlight during 1998 included the green sea turtle - subject of active campaigns by Greenpeace against a Spanish hotel chain in Mexico, and the Cypriot authorities. Incredibly, on the occasion of its fiftieth anniversary. the International Whaling Commission found itself under of pressure from Norway and Japan to sanction a return to large-scale industrial whaling. Action by Greenpeace delayed the Japanese int fleet's return to the Southern Ocean to hunt whales in the guise of "scientific research' Japan also made efforts to resume the hunt for Bryde’s whales in the north Pacific, echoing Norway’s practice of pinning self awarded minke quotas on scientific data. Meanwhile, analysis of sperm whales stranded on a Dutch beach has revealed the presence in the deep- ocean food chain of deadly brominated flame retardants used in the manufacture of computers and televisions. On another shore, another pressing issue. Together with communities near Esmeraldas in Ecuador, Greenpeace has taken action to restore a mangrove forest cleared illegally for shrimp farming. Mangroves play a key role in sustaining the rich biodiversity of the area and the livelihoods of the people who live there. To date, shrimp farmers have cleared almost 50,000 acres of mangrove forest in the region. The local community is trying to save the remaining 2,000 acres. Such statistics speak for themselves.</t>
  </si>
  <si>
    <t>Hot Air Rising</t>
  </si>
  <si>
    <t>It was the hottest year on record - again. Yet the climate summit in Argentina failed to run implications into actions which tackle one of the world’s most pressing environmental problems. Instead, it was the economic self-interest of the fossil fuel industry which usurped the agenda. The vital question of whether existing commitments to cut greenhouse gas emissions go far enough to protect the climate wasn't even discussed at Buenos Aires. Surprising? Hardly. Delegates debated "flexible mechanisms” for emissions trading while investments in, and subsidies to, the fossil fuel industry continued unchecked around the world. And all this against the backdrop of the hottest year on record. As natural catastrophes proliferated and the World Meteorological Organisation reported the twentieth consecutive year with an above-normal global surface temperature, Greenpeace continued to warn against ignoring the danger signals of climate change. The western Arctic, for example, is warming at least twice as fast as the rest of the globe. During an expedition to study wildlife populations, scientists aboard the Greenpeace vessel Arctic Sunrise had to travel 150 miles further north than expected in order to find the edge of the ice. The retreating ice platform spells long-term doom for the region's polar bears and walrus. Researchers in Norway have already recorded a 5.8 per cent shrinkage in ice cover in the 15 years to 1994. The fossil fuel folly It is not only wildlife which is experiencing already - the effects of climate change. Greenpeace has worked with natives of Alaska to document the impact of a changing climate on subsistence lifestyles and to highlight areas of convergence between scientific insight and traditional experience. That these impacts reach beyond the remote ice caps is now a matter of record. A new Greenpeace report, The Alps in the Greenhouse, draws on climate models to paint an alarming picture of damage, both ecological and economic. In a world which cannot afford to consume even one quarter of known fossil fuel reserves without risking climate chaos, a kind of folly drives the ongoing quest to exploit new oil, gas and coal resources. Greenpeace will continue to campaign to halt the Northstar development by BP Amoco in the Beaufort Sea off Alaska which, if completed, would open vast new tracts under the Arctic ocean to the company drills. It is time to draw a line in the ice. Projected explorations here and elsewhere only serve undermine the necessary transition towards renewable energy sources for the new millennium Sustainable campaigns Greenpeace welcomes proposals by the Quebec Energy Board and the natural resources ministry to expand the province's wind power programme by up to 950MW over twelve years, In Denmark, where wind energy is an industrial success story, 50 percent of electricity needs will be met by wind power by 2030. Denmark is already a world leader, exporting wind power to some 50 countries. In Argentina, a new wind power act is paving the way for a national policy on renewable energies and a major expansion of climate-saving technologies. The breakthrough legislation follows a two-year campaign by Greenpeace in support of proposals to create a wind power capacity of 3.000MW, together with 15,000 jobs, by 2010. If 1998 was the hottest year, it was also a year of unprecedented ozone depletion. Disappointing, then, that new ozone killers should find themselves showcased in the country with the world's highest rates for skin cancer. Greenpeace continues to protest at the decision by the coordinating body of the Sydney Olympics to commission an air- conditioning system for the SuperDome which employs ozone-depleting chemicals. Guidelines for the summer Olympic Games call for refrigerants which neither deplete the ozone layer nor contribute to climate change. Suitable alternatives exist. They should be used.</t>
  </si>
  <si>
    <t>In Pursuit of Poison</t>
  </si>
  <si>
    <t>When Greenpeace scientists published a report which showed human beings are polluted by unseen poisons every day of their lives right around the world, no-one seemed unduly surprised – least of all the scientists themselves. It’s what Greenpeace has been saying for fifteen years. Published as delegates gathered in Montreal to frame a global treaty on persistent organic pollutants (POPs), the Unseen Poisons report reveals that human beings are contaminated routinely by a range of POPs associated with cancers, immune deficiency and reproductive abnormality. In India and Zimbabwe, for example, the concentration of mosquito controller DDT in mothers' milk exceeds the WHO infant standard by a factor of more than six. Global action to combat POPs will focus initially on twelve pollutants of special concern including dioxins and DDT. A POPs tour by Greenpeace to heighten awareness of the poisons is structured around two longstanding campaign precepts: that POPs represent a global problem, and that the only solution to such a problem is a global commitment to elimination at source. Launched in Argentina in 1998, the tour is set to travel the world. Elimination at source, meanwhile, carries particular resonance in the Doñana region of Spain where an estimated five million cubic metres of spilled waste containing heavy metals from the Los Frailes mine operated by Boliden Apirsa will continue to contaminate the environment for years to come. Within hours, Greenpeace was conducting impact assessments of a disaster on the doorstep of one of Europe's most prized ecosystems. Targeting the toys The PVC industry claims that vinyl toys have been enjoyed safely by children around the world for forty years. Yet PVC contains toxic additives in the form of phthalate softeners used to render the brittle plastic pliable. Because these additives are not bound chemically to the material, they can leach out over time. When a child chews or bites on a toy, the action increases the rate at which harmful phthalates leach out. Hazards demonstrated in rats include damage to the liver and kidneys, and cancers. The Greenpeace Play Safe campaign which targets soft PVC toys is part of a wider effort to spotlight dangers associated with the manufacture, use and disposal of PVC in general. Greenpeace welcomes the 1998 undertaking by Nike to eliminate PVC from its footwear and clothing products. No doubt the use of soft PVC in toys represents a relatively minor proportion of total PVC usage. But not when it exposes the especially on vulnerable so directly to risk, who would dare claim it insignificant? Happily, more and more manufacturers. retailers and governments are turning their backs on soft PVC toys. In the absence of a comprehensive and comprehensible labeling requirement worldwide. parents would be advised to do the same. 1 T 1 Environmental justice The decision by Shintech subsidiary of Japanese chemicals giant Shin-Etsu to pull out of plans to build one of the world's largest vinyl production facilities at Convent in Louisiana represents an emphatic moral victory for townspeople and a ringing endorsement of environmental justice. It is also a mortal blow to a major POPs industry. Greenpeace has worked closely with local communities to force a climb- down in Convent. As Shintech shifts its focus to an alternative location in Louisiana, the focus of the opposition campaign shifts with it. On the other side of the world, another glimmer. Following a campaign by Greenpeace condemning the offloading or trafficking of toxic waste by richer nations, the government of Hong Kong has agreed to outlaw the passage of toxic waste both through and into that entrepôt. From Italy, finally, despite 1998's shut-down by magistrates of a discharge outlet which has systematically pumped POPs into the Venice lagoon, the Porto Marghera plant of PVC giant European Vinyls Corporation continues to defy the law. The ready settlement out of court of claims against other polluters raises questions regarding their denials of responsibility.</t>
  </si>
  <si>
    <t>Ancient Woods, new dawn</t>
  </si>
  <si>
    <t>It was a landmark victory in the forest debate worldwide. When a Canadian logging giant announced phasing out of its clearcut operations, the industry – and the forest – seemed poised on the edge of a new era. But it wasn’t all good news for the woods. Greenpeace has welcomed the decision by Machillan Bloedel to phase out its clearcut logging activities in the Canadian province of British Columbia and will continue to work with - and put pressure on - the company to ensure all its logging plans protect the integrity of pristine ancient forest areas. It was a defining moment in a truly international campaign, a campaign which has already called upon members of Greenpeace and the Nuxalk First Nation to face jail terms in Canada in defence of the Great Bear Rainforest. In Switzerland, protesters duly caged a prisoner outside the Canadian embassy. In Sweden, a banner suggested the truth could not be jailed. Parallel protests took place in Belgium, Spain, New Zealand and the UK. At ports in the Netherlands and the USA, the lumber freighter Saga Wind was the subject of Greenpeace actions to protest against destruction of the rainforest in Canada. And above Niagara Falls, a banner reminded neighbouring nations that America buys almost two-thirds of Canadian rainforest timber. Message understood In Germany, action by Greenpeace centred on the Frankfurt plant of Clariant, a major buyer of pulp from British Columbia. At Canada's embassy in Bonn, meanwhile, young protesters from across Germany presented their demands for an end to clearcut logging and displayed a 200-metre rope hung with hand- painted banners. The idea of creating banners in support of the Great Bear rainforest has been taken up by young people in countries around the world. As the children paint, the market increasingly rejects the destruction of Canada's rainforest by intransigent logging companies. Business now taking up positions against the purchase of clearcut wood from the pristine rainforest valleys of British Columbia include Nike, 3M, FedEx, B&amp;Q HomeBase, Do-It-All, Magnet, Knauf, Schwank and Lenzing. In a full-page advertisement taken out in the New York Times at the end of the year, Greenpeace was able to add Union Stationers and Kinko's - the world's biggest photocopying chain - to a growing list of organisations who renounce the use of timber from ancient forest destruction. The message, already received at MacMillan Bloedel, is beginning to hit home at other major loggers in Canada. Interfor and Doman have both agreed short-term moratoria on logging in some of the remaining pristine rainforest valleys of British Columbia. From Russia with love In Leningrad, meanwhile, a further significant repositioning. Satellite mapping and on-the-ground verification of forest shrinkage by Greenpeace has helped persuade the Svetogorsk pulp and paper giant to phase out entirely its consumption of ancient forest timber, Finnish companies Enso and UPM Kymmene have since agreed not to take wood from any of the ancient forest areas mapped by Greenpeace in European Russia. Elsewhere, Greenpeace bore witness to devastating forest fires in the Amazon and in Indonesia. Fires also raged in the forests of Guatemala and Malaysia. In Brazil, a decision to extend for two years a ban on mahogany licences in the Amazon received a cautious welcome. Despite the absence of a world market, the ban fails to protect the rainforest timber from a flourishing illegal, internal trade. In Chile, seventeen Greenpeace activists were charged with public order offences after protesting against concessions granted to US corporation Trillium to log ancient forests in Tierra del Fuego. In the Yunga region of Argentina, Greenpeace has campaigned for best possible practice in respect of a 70km pipeline under construction by the gas authority. The project targets the country's most biodiverse rainforest - domain of the last jaguar population and ancestral home of the Kolla aboriginal people.</t>
  </si>
  <si>
    <t>Not here, not anywhere</t>
  </si>
  <si>
    <t>It had a powerful symbolism for every citizen of the twentieth century. As the Greenpeace balloon rose serenely over the world's best-loved monument to love, it was a potent reminder that the ideal of a nuclear-free world is still timely and relevant. As the nuclear club nations met in London to express concern at nuclear weapons tests in the subcontinent. Greenpeace called on India and Pakistan to sign the Comprehensive Nuclear Test Ban Treaty and condemned the big five nuclear weapons states for an obsolete diplomacy which says: do as we say, not as we do. If they want to be part of the solution, China, France, Russia, the UK and the US must dismantle their own nuclear arsenals. In Germany, the year took on a positive, historic aspect when a newly-elected coalition government committed itself to phasing out nuclear power. Though the real work begins now over negotiations to pin down a time frame, the undertaking is a hard-won victory for every individual who has stood up and attested: Atomkraft? Nein, danke. Premature optimism over the cancellation of German reprocessing contracts was balanced by relief in Scotland that one of the reprocessing plants at the accident-prone Dounreay site is to close after years of Greenpeace campaigning. The announcement anticipated the SPAR decision by countries bordering the northeast Atlantic to tighten controls on the marine discharge of radioactive wastes such as those released routinely at Dounreay, Sellafield and La Hague. Lethal intrusions At Sellafield, shocking levels of contamination in pigeon colonies forced the UK government to urge a six- kilometre "exclusion zone' for pigeon handlers around the BNFL site. Soil gathered for analysis by Greenpeace PRID later revealed radioactive GREENPEACE/NEWMA 8 contamination levels higher than in the exclusion zone around Chernobyl, Ukraine. At the same time. atmospheric sampling by Greenpeace at La Hague in France confirms the Cogema plutonium reprocessing plant as the premier source of avoidable acrial radioactive pollution on earth. In the Panama Canal, Greenpeace activists boarded the British-flagged Pacific Stan to protest against the transportation via the back door of radioactive nuclear waste from France and the UK to Japan. In entering the region with a deadly cargo, Britain, France and Japan demonstrated their contempt for the legitimate aspirations to a nuclear-free world of peoples throughout the Caribbean and Central America. During its ten-hour passage through the canal zone, the freighter entered Gatun Lake which provides drinking water for one million residents of Panama City. Arrogant ironies. Charges of environmental racism, meanwhile, were levelled at Texan plans to build a nuclear dump just 30km from the US border with Mexico. In an unprecedented show of unity and will, representatives of all of Mexico's political parties joined with Greenpeace and 32.000 signatories to reject the Sierra Blanca project. In Bratislava. Slovakia, Greenpeace activists sounded a deafening nuclear alarm outside the headquarters of the national energy utility to mark the imminent activation of fuel rods at the Mochovee reactor. Neighbouring Austria is understandably worried by safety deficiencies at a plant where feasibility depends on early start-up of the reactor - a process which also makes subsequent safety investigations prohibitively costly. Elsewhere in 1998, a campaign by Greenpeace slowed Turkey's moves along the road to nuclear power. Though the Turkish government had said a bid winner for the proposed plant at Akkuyu Bay would be announced during March 1998, that announcement continues to be postponed. The reactor site is just 170km from the epicentre of a recent earthquake. Potential dangers posed by earthquakes were highlighted in Germany where the Muelheim-Kaerlich reactor was closed down in the absence of adequate seismological data for the region. The German company Siemens is one of the bidders of Turkey's Akkuyu Bay project.</t>
  </si>
  <si>
    <t>Out of the maize?</t>
  </si>
  <si>
    <t>As the year closed, the Conseil d’Etat upheld a ban on the planting of Novartis Bt-maize in France. The decision means the first genetically engineered crop planted on European soil for commercial growing remains illegal in the country which proposed its EU approval. In reaching a verdict of scepticism on the market approval of Novartis maize, the French court has endorsed a long-held Greenpeace view that the precautionary principle would be breached by planting a crop which kills beneficial insects and which harbours a gene conferring antibiotic resistance. As part of a long-running campaign to inform and advise consumers in France and Germany, Greenpeace demonstrated that a genetically modified crop had contaminated neighbouring maize fields by ‘outbreeding' toxic traits to ordinary plants. With the support of farmers, Greenpeace activists harvested some 4.5 tones of Novartis transgenic maize and delivered the crop to the company's headquarters in Basel, Switzerland Elsewhere in Europe, the Novartis maize remains under ban in Austria, Luxembourg and Norway. In fact, safety disputes between EU member states have effectively halted further approvals of genetically modified crops. When Greenpeace stopped a US barge containing transgenic maize on the Rhine at the border between Germany and Switzerland, the shipment was sent back to the importer by Swiss police. The US industry claims to have forfeited European markets to the tune of $200m during 1998. Appropriate measures. As part of a long-running campaign against the cultivation and export to Brazil by Monsanto of genetically engineered soybeans, Greenpeace filed a legal action against the import and approval there of 'Roundup-ready soybeans tailored to withstand the Roundup herbicide which kills green plants. While the courts judged approval procedures for the crop illegal and called for the strict segregation of genetically modified organisms, the governor of Brazil's biggest soybean province declared Rio Grande del Sula GMO-free zone. When the United States Department of Agriculture proposed new guidelines for organic farming which included the use of genetically modified organisms, some 250,000 signatories objected. Working closely with organic farming organisations across America, Greenpeace has since taken court action to prevent the use of transgenic Bt-plants, including Novartis maize. The US Environmental Protection Agency has failed to agree appropriate measures to prevent such plants creating 'superbugs' - that is, insects resistant to the Bt-toxin which in its natural form is used as a biological pesticide Consumer concern Today, the segregation of transgenic from natural crops is proving itself commercially. Having claimed from the outset that viable segregation was a Virtual impossibility, dominant grain dealers including ADM and Cargill are now offering segregated maize and soya products. The consumer, meanwhile, remains at the centre of moves and countermoves in a giant experimental game without clear rules. Increasingly informed and increasingly vocal, concerned individuals can and do have an impact in the global marketplace. After British supermarket chain Iceland became the first to declare its products entirely free of genetically modified organisms, others were quick to follow suit. When 250,000 citizens joined the Greenpeace *consumer net' to protest against GMOs in their foods, lists of manufacturers committed to renouncing GMOs were distributed to households all over Europe. And although an EU labelling scheme for genetically modified foods was dismissed during 1998 as having too many loopholes, it forced European neighbour states to line up together against the US which opposes any labelling of genetically modified crops.</t>
  </si>
  <si>
    <t>Bye bye, Brent Spar</t>
  </si>
  <si>
    <t>Shell’s decision to bring the infamous offshore installation to land for recycling was only the start. The year went on to witness an historic accord banning the disposal of all such installations at sea – an accord which marks both a victory for the oceans and the vindication of a long-running Greenpeace campaign. Greenpeace occupied it in 1995. Soon, a broad public in Europe opposed plans by Shell to sink its redundant oil installation in the North Sea. So began the consultation process which led inexorably to Shell's announcement in January 1998 of plans for the onshore disposal of Brent Spar. That process took three years. In as much as they paved the way for the historic OSPAR regulation which bans unequivocally the dumping at sea of decommissioned oil and gas installations, those years were well spent. The new horizon. In agreeing to the OSPAR ban proposed by Greenpeace, environment ministers representing nations bordering the northeast Atlantic ruled that the oceans should not be used as a dumping ground for waste. The only possible exemption concerns some 40 existing "stumps” or footings which may be considered for disposal at sea provided industry demonstrates successfully it has no other option. The OSPAR regulation marks a victory for the environment. It also represents an economic victory which ushers in new business opportunities and new jobs in onshore dismantling. Brent Spar: chronology of a campaign 1994 Dee Greenpeace No Grounds for Dumping report submitted to UK Department of Trade and Industry 1995 Feb DTI announces UK government decision to dump Brent Spar at sea April Greenpeace occupies Brent Spar May Denmark, Sweden and Iceland join UK opposition parties in condemning licence to dump; Shell removes activists June Greenpeace issues leaflets at petrol stations in Germany; North Sea environment ministers, with reservations from the UK and Norway, recommend land decommissioning; Brent Spar towed towards deep sea dump site; German petrol stations report 50 per cent drop in takings; two further Greenpeace activists occupy Brent Spar by helicopter; Greenpeace incorrectly values Brent Spar oil residues at 5,000 tones; Shell reverses decision to dump Brent Spar and tows platform to Erfjord, Norway; OSPAR commission, with reservations from UK and Norway, agrees moratorium on dumping at sea Nov UK licence for deep sea dumping of Brent Spar expires 1996 Aug Shell announces receipt of 30 proposals from 19 contractors for disposal of Brent Spar Dee SPAR negotiations pave the way for ministerial conference 1997 May SPAR conference postponed until 1998 June Shell announces official bids from six contractors outlining nine disposal options; Oct Det Norske Veritas report confirms dumping at sea as worst environmental option Dec Energy Minister John Battle tells Greenpeace that government approach will now be based on 'presumption in favour of land disposal' 1998 Jan Norwegian government announces readiness to see Brent Spar dismantled in Norway; European Commission announces funding of Greenpeace Beyond Sparring project which pursues sustainable decommissioning of oil and gas installations; Shell announces plans for land disposal of Brent Spar. Jul OSPAR ministers agree permanent ban on dumping in the north-east Atlantic.</t>
  </si>
  <si>
    <t>Public Risk, Private Profit</t>
  </si>
  <si>
    <t>Greenpeace 1999</t>
  </si>
  <si>
    <t>Just because something is well organised, it is not necessarily responsible. Take nuclear reprocessing. It is very carefully organised but is still polluting the entire planet with radionuclides that will remain a hazard for millions of years. The events of 1999 when Japan rejected some of the British products of Sellafield (see page 20) remind us that this international trade, organised by government, still continues. Simply because something is profitable, it is not necessarily right. Yet this is the working assumption in almost all big decision-making by governments and business. Hence the clashes over 'GMOs' (genetically modified organisms) and trade. Time to grow up As the world enters the 21st century, it is time to rid ourselves of these primitive industrial ideas. If we are to implement the measures which could rescue us and our planet from the worsening global environmental crises, we need urgent changes to basic thinking in politics and business. It is time for governments to grow up about science: to accept that science cannot, in itself, be the arbiter of policy choice and to recognise that its essential role in guiding decisions relating to new technologies is only effectively served when the limits to scientific method and knowledge are explicitly accounted for. Politicians must also accept that we may not need or want some new technologies at all - and that these are society-wide decisions, not ones just for 'scientists' or for shareholders. That does not mean Greenpeace is against new technologies - our work on renewable energy, engines, paper, cleaning and cooling shows that. Nor is Greenpeace "anti-science"; indeed, we have our own Science Unit and research laboratories (see page 24). But society needs to be able to assess the need for new technologies or, indeed, for the continuation of existing ones. With too few exceptions, politicians and governments still assume that science is an independent objective process which creates a knowledge of the world more 'valuable' than any other system. They are frightened to intervene. They effectively stand back and watch as knowledge is then converted to technology, and then sold and marketed as products. They still assume that if this creates profit and economic growth it must be a good thing. They may even arrange subsidies if profitability looks doubtful. Such thinking has brought us a host of disastrous technologies including ones which have drilled a hole in the ozone layer, altered the earth's climate, plundered fisheries and decimated ancient forests. Think of CFCs, PVC, dioxins and globally persistent toxins, not to mention nuclear power. India and parts of Asia are still dumping grounds for some of these technologies (see page 16). This is one key reason why the public protested when the World Trade Organisation signalled 'more of the same recipe' but 'with added genetically modified organisms'. Responsibility and power With decision-making comes responsibility, but this is a political black hole. Who for example is responsible if in a generation's time a GMO creates an ecological disaster worse than the ozone hole? Who gives the chemical industry the right to impose the risk of releasing HFCs into the atmosphere and worsening climate change? And who is responsible enough to stop that. Today many politicians treat entrepreneurs as heroes, and business people seem to expect a free ride when it comes to creating risks. GE crop trials are typically uninsured. A sausage manufacturer whose factory poisons a river may expect a punitive fine but the GE venture capitalist who creates a continent-wide ecological disaster will probably get off free. There is no reason why new technologies should be effectively free from liability. It was a bad mistake to allow nuclear power and oil industries to create widespread damage without proper liability. Greenpeace's role is to expose such issues of environmental irresponsibility - and to help citizens and consumers to exert real influence. Politicians must recognise that damage to the environment and human health cannot-simply be "discounted" against economic gain. For as long as the "economic argument" remains paramount, truly responsible decision- making will remain out of reach. The 'precautionary principle' was born from bitter experience with industrial pollution which politicians allowed because they did not understand science. They demanded certainty without realising that science makes its findings more certain by narrowing the field of enquiry. As the results become more precise, they also become less applicable to the problem. Now the Precautionary Principle is under increasing attack from revisionists who want free reign for business to court any risks so long as it turns a profit. Rather than give in to these interests, politicians and governments must invoke the precautionary principle, as part of a wider framework of decision-making aimed at achieving sustainability. Debate not dogma We need objective and open political discussions of the role and acceptability of new technologies, without anyone trying to pretend that these are just technical matters that the laboratory and the free market can determine. The principles of eco- system sustainability and the rights of future generations are not negotiable. Moreover, their implementation is not merely a question for experts and certainly cannot be left to business. Indeed, the pursuit of sustainability in all fields of human activity is the most vital task facing all of society in the 21st century.</t>
  </si>
  <si>
    <t>Precaution &amp; Politics</t>
  </si>
  <si>
    <t>At the end of 1999, Greenpeace went to the ministerial conference of the World Trade Organisation (WTO) primarily In order to defend the right of any country to use and implement the precautionary principle (see box p24). Despite commitments made at the Rio Earth Summit to act in accordance with this principle, many governments - at least since the creation of the WTO - have chosen instead to give priority to trade liberalisation at the cost of environmental requirements. In a report, "Safe Trade in the 21st Century", Greenpeace showed how in trade talks over beef hormones, biosafety, endangered sea turtles, forests or electronic wastes - among others - the rules of the WTO have been used to undermine the precautionary principle and thereby human health and environment. The WTO claims that developing countries suspect there is some kind of disguised form of protectionism behind the precautionary principle, but that is not quite the reality", says the Head of Greenpeace lnternational's Political Unit Remi Parmentier. "Take the example of genetically modified organisms in food and agriculture. Greenpeace has campaigned to obtain a Protocol on Biosafety that would recognise the right of any country to say 'no' to GMOs on the basis of the precautionary principle. But we did this together with the developing countries, as well as the European Union countries, who battled with us against the US, Canada and Australia throughout 1999." With a staff of six experts in their respective areas, a dedicated support staff based at Greenpeace International headquarters in Amsterdam, as well as a Brussels-based European Unit, Greenpeace lnternational's Political Unit can claim a significant role, throughout the 1980s and 1990s, in advancing international environmental policy and law, including the precautionary principle. "It all started with our toxics and nuclear campaigns", says Political Unit veteran Kevin Stairs. "In the 1980s, dumping at sea of radioactive and toxic wastes was taking place with little or no concern from governments; scientists close to industry were saying the sea had the assimilative capacity to absorb these wastes. Despite occasional scares, only a minority thought it was not a good idea". Among this minority of environmentally minded scientists were a few visionaries who coined the term "precautionary principle" - a revolutionary concept that not only looks at the short term environmental impact of a given practice (e.g. ocean dumping) but at what is best holistically (e.g. creating incentives for clean production). "Greenpeace liked it", says Stairs, "the precautionary principle was the articulation of what we had been trying to say, and do, for years, and indeed of basic common sense. At the Political Unit we were entrusted with the mission to push and promote it in international fora". The Ministerial Conference for the Protection of the North Sea endorsed the precautionary principle in 1987. "This was the first time this new approach was ever mentioned by an intergovernmental grouping", says Parmentier, "and this was the beginning of a snowball effect: the Governing Council of the UN Environment Programme (UNEP), the London and OSPAR Conventions on waste dumping, the Barcelona Convention for the Protection of the Mediterranean and the Baltic Sea Helsinki Convention, the Basel Convention on Transboundary Movements of Hazardous Wastes, and even the International Agreement on Straddling Fish Stocks, among others, adopted the precautionary principle as the new paradigm". Asked how he would define the work he and his colleagues do as a Political Unit for Greenpeace International, Parmentier says: "We are pathfinders; Greenpeace cam- paigns have their objectives, and we help them get there by building coalitions with other major groups, including as and when appropriate, environment ministries and other stakeholders. Take the UN Convention on Climate Change, for example: before their annual meeting in 1999, we were the first calling for the entry into force by 2002, ten years after Rio, of the Kyoto Protocol that sets legally binding CO2 emissions reductions targets. And now, the 2002 target is on virtually everyone's lips.</t>
  </si>
  <si>
    <t>A new direction for energy</t>
  </si>
  <si>
    <t>Action on climate change in 1999 was marked by two significant victories against European governments. Climate change is one of the greatest threats to the planet. There is little disagreement on that - it has been officially acknowledged by the world's governments at Rio and Kyoto. But governments are slow to move from rhetoric to action, to change policies so that less carbon dioxide and other greenhouse gasses are pumped into the atmosphere. Renewable reality, Greenpeace contin4es t71. campaign to make governments face up to the realities of climate change and the urgency of the problem. In particular we want governments to use taxpayers' money to help create a quantum leap in renewable energy instead of using public funds to subsidise oil exploration. In 1999 Greenpeace achieved two major victories in this battle to put government power firmly behind a new direction for energy. In Britain, a senior judge ruled that the UK government's approach to oil exploration in the “Atlantic Frontier" was illegal. And in the Netherlands, the Dutch government was forced to accept that the oil giants should not be allowed to extract gas from the environmentally-sensitive Wadden Sea. The Wadden Sea is a shallow inland area separated from the North Sea by a string of islands. The tidal flows make it a particularly sensitive environment, providing a valuable haven for birds and seals at low tide, as well as supporting fish and shellfish. The area has been an environmental battleground for years, with government and industry eyeing as much as 200bn cubic metres of gas in a highly convenient location for industrial Europe. This environment is at risk already from climate change. A rise in sea levels resulting from melting polar ice would wreck the delicate ecosystem because the tidal flats would become permanently flooded. These mud flats now provide birds with rich feeding grounds at low tide. Extracting gas from beneath, the surface would make matters worse because it would result in subsidence. Even a few centimetres a year could alter the environmental conditions and make the area uninhabitable to some species. Government climbdown. Following intensive campaigning by Greenpeace and other organisations, the Dutch parliament voted not to allow any drilling in the Sea, rejecting government plans to hand out licences to NAM, the joint venture between Shell and Exxon. A rearguard action by the government failed when a team of seven scientists refused to give the all-clear. The precautionary principle triumphed, although the battle will continue as the government retained the right to try again in future. At the same time as the Dutch government was being forced to see sense, another significant victory was won in the English courts. On November 5 Greenpeace won a case in the High Court accusing the government of failing to protect wildlife when licencing exploration in the UK section of the “Atlantic Frontier” - the stretch of ocean from the Arctic Circle off the coast of Norway, cutting between the Faroe Islands and the north of Scotland down to the warm waters south west of Ireland. The case has huge importance for the battle over oil exploration in this sensitive area, which could spill over to affect other European Union countries as well. Specifically, it means the UK government must make sure that marine life is protected in a 200-mile zone around British shores before it can license oil exploration. Greenpeace lodged over 2,000 pages of evidence to back its claim that the government had neglected its responsibilities by restricting implementation of the Habitats Directive to just 12 miles off shore. The judge agreed that the evidence showed oil exploration would harm whales, dolphins and coral reefs. Peter Melchett, Greenpeace UK executive director, said the government would now be forced to spend money protecting marine life rather than defending the oil industry. "This is a fantastic victory for whales, dolphins and deep water coral reefs," he said. "The government should learn from this defeat and review whether it can afford to continue to licence new oil exploration given the damage that it will cause to British marine wildlife and the global climate." The government's determination to recklessly invade this precious area would be bad enough if the oil which lies beneath the ocean floor was desperately needed. Yet the arithmetic of carbon emissions and global warming means the world cannot afford to burn the oil reserves which have already been discovered. To restrict the earth's average temperature increase to a safe one degree Celsius, scientists estimate that carbon emissions to the atmosphere must be restricted to a maximum of 225bn tonnes over the next 100 years. Already the oil industry has reserves of oil, coal and gas amounting to four times this amount. The earth cannot afford for us to burn existing reserves. But the oil industry - backed by governments - insists on spending huge sums searching for more oil instead of investing in wind, solar and wave power - the renewable energies of the 21st century.</t>
  </si>
  <si>
    <t>In the firing line</t>
  </si>
  <si>
    <t>Greenpeace activists were literally in the firing line in 1999 trying to prevent Norwegian and Japanese ships hunting whales. Our non-violent interventions contrast with the Irresponsible and dangerous actions of the hunters and coastguards protecting them. In June, Greenpeace activist Mark Hardingham was seriously injured when the boat he was in was rammed by the Norwegian coastguard (see box on next page). A month later the captain of a whaling boat, the Kato, fired three rifle shots at another inflatable. Luckily nobody was injured although the boat's pontoon was punctured. Amazingly the coast guards' immediate reaction was to arrest several activists and impound the Greenpeace ship the Sirius in Stavanger. Following a police investigation the captain of the Kato has been charged with causing severe damage (punishable by fines or up to four years in prison) and reckless use of a firearm, which is also punishable by fines. The whalers' aggression shows their determination to persist with whaling. Their defiance of international law, as well as their disregard for safety, is shared by Japan, which continues to hunt whales in the supposed sanctuary of the Southern Ocean around Antarctica. Ship rammed. Just before Christmas the Greenpeace ship Arctic Sunrise was rammed by a Japanese whaler in the remote seas. Luckily only minor damage was done to the ship, which was able to continue with its efforts to save whales. The campaign saw one Dutch activist jumping into the icy water in front of a Japanese ship, forcing it to change course. He also climbed on the back of a harpooned whale to prevent it being pulled aboard the Japanese ship. In another incident campaigners maneuvered their inflatable between the ship's harpoon and the whales, preventing the weapon being fired. John Bowler, a campaigner on board the Arctic Sunrise, commented: "It shouldn't be necessary for humans to place themselves between a whale and a harpoon in order to stop the illegal hunting of whales. Commercial whaling should be relegated to the past with all the other outdated destructive practices that have damaged the planet over the past 1000 years." Populations decimated Whales were decimated until the International Whaling Commission introduced a moratorium in 1986. There were once a quarter of a million of the enormous blue whales in the Antarctic but hunting reduced that to around a thousand. The population of fin whales, once thought to number half a million in the Southern Hemisphere, has fallen to around 20,000. Despite the ban, Norway and Japan continue to violate international agreements, costing the lives of up to a thousand whales a year. Japan claims it is pursuing scientific research but $100 million worth of whale meat is sold on the open market every year in Japan and the scientific claims have been officially ridiculed. The UK, Australia, New Zealand, the US, Brazil, Argentina and many others have demanded an end to the illegal killing. Norway has warehouses stuffed with whale meat and blubber because consumption has plummeted. It wants to resume hunting for export, not for local consumption, in contravention of the convention on International Trade in Endangered Species (CITES). Norway is working to change the CITES rules to allow trade in some whale products. But Greenpeace believes this would open the flood- gates to commercial exploitation once again, because there is no satisfactory mechanism to protect endangered species - which are already being killed despite the official ban. Japan wants to abolish the Southern Ocean sanctuary, set up in 1994 to protect whales in their feeding grounds. This would leave only the Indian Ocean sanctuary, the first to be set up in 1979. Instead of relaxing safeguards, Greenpeace wants to build on the two existing whale sanctuaries and make a safe haven of the entire southern hemisphere where 80% of the world's whales live. This would protect them in the icy waters of the Antarctic as well as when they travel north to breed in the warmth of the tropical Atlantic and Pacific. Such a sanctuary could provide a more lucrative business of whale watching. Already worth over $500 million a year, this is a bigger industry than hunting and it is growing fast.</t>
  </si>
  <si>
    <t>Greenpeace Activist Injured</t>
  </si>
  <si>
    <t>On 12 June Mark Hardingham was on board the Hooley, an 8- metre long, aluminium hulled boat with three crew. The Hooley and a sister boat had been launched from the Sirius as part of a two-month action to prevent the catching of minke whales in the North Sea 75 miles off the Norwegian coast. The Hooley was deliberately rammed by a coast guard vessel, catapulting Mark into the water resulting in serious breaks to one arm, a fractured pelvis and painful back injuries which kept him in hospital for several months. Almost a year after the incident which could have cost his life, Mark was still recovering. In fact he was facing the possibility of further surgery on his arm, which was smashed when the Norwegian coastguard rammed the Greenpeace boat. "My arm isn't right," he said. "I've been doing everything to recuperate. But I have still got to be careful. Recently I did a bit of breast stroke but even that gave me pain. And when I was in North America it was snowing and I threw a snowball. Just that action and there was a big pain down my arm." His pelvic injury also means he finds it difficult to sit comfortably for any length of time. But Mark determinedly adopts a positive outlook, knowing it could be much worse. "I can get on with my life. I'm going out on a bike for the first time today." Work is another matter, however, for the ship's engineer who still can't put any strain on his arm. "Being an engineer is heavy work. There is no way I could tighten up a nut and bolt at the moment." Mark worked as an engineer in the merchant navy before signing up to do the same job on Greenpeace ships. That was in 1991, since when he has been involved in actions "all over the place". His experience puts the Norwegian incident in perspective. He doesn't actually remember the impact or the immediate aftermath, but the events leading up to it are absolutely clear. "I had been involved in a lot of actions before. But I had never been as fearful before. I was thinking: 'this is over the line for me'. It was very dangerous - because the coastguards were acting so aggressively. "We take safety very seriously. It's always at the forefront. There is a lot of training, especially in first aid, which is why they were able to get me out of the water and bring me round so quickly. We're professionals at what we do." Mark is immensely grateful for the support he received from throughout Greenpeace, including many people he has never met. "The reaction from the whole organisation and supporters was absolutely phenomenal. I had some beautiful messages of support. It really made all the difference. It helped immensely to know there was such a network."</t>
  </si>
  <si>
    <t>Keeping ancient forests alive</t>
  </si>
  <si>
    <t>The world's ancient forests are being unnecessarily destroyed by reckless logging. Greenpeace campaigns to stop this practice, which has serious implications for biodiversity and climate change. Already four-fifths of the earth's large tracts of ancient forests have been destroyed. Industrial logging Is the biggest threat to those that have survived and the markets of the US, Europe and Japan the main destination for forest products. The destruction of ancient forests threatens thousands of species of plants and animals, is accelerating climate change, and is wiping out the homelands of many indigenous peoples. Ancient forests hold the secrets of billions of years of evolution. They nurture between 50 and 90 percent of the world's land-based species including half our land-based plants. Many species remain undiscovered but as the loggers press on time is running out. Greenpeace was active throughout 1999 in North and South America, Africa, Russia, and the South Pacific, exposing the illegal and destructive practices and the multinationals behind them. Greenpeace has begun a long - term commitment to saving the Amazonian rainforest. In a major investment of resources, we established a permanent presence in the Amazon, setting up a base in Manaus in Brazil's Amazonas State and working closely with local government and non-governmental organisations in the region. In November an eight-strong team traveled 5,000km through logging areas in Brazil's' Para State, gathering information on illegal logging operations which are destroying the region's ancient forests. Extracts from their diary are printed on page 14. Para is rough country. There are areas which even the federal police are reluctant to enter, where loggers sometimes barricade the roads. It is the second largest Brazilian state and is the country's largest log producer. In some areas logging provides virtually all the tax revenues. The Greenpeace expedition identified, illegal logging which supplies European and Japanese companies. The Brazilian company Madecap has shown to be logging in the rainforest to supply French and Danish companies. The company received a fine equivalent to $110,000. Using dye visible only under ultraviolet light, activists also helped expose the Japanese company Eidai do Brasil Ltda, which was shown to be in possession of illegal timber. Eidai is the largest exporter of processed wood from the Amazon, supplying huge quantities of plywood to the US, Europe and Japan. At the start of December the Brazilian Federal Prosecutor's office opened an investigation into the company's operations. The Brazilian Government says 80 per cent of logging in the Amazon is illegal. The region has already seen an area the size of France destroyed over the past two decades. To stop ancient forest destruction, illegal and predatory logging must be exposed and halted, and sustainable forestry management regimes introduced as normal practice. Timber companies should only buy wood from sources certified as sustainable by independent bodies, such as the Forest Stewardship Council (FSC). The world also needs to reduce its demand for wood and wood products. Greenpeace promotes and encourages recycling and the use of sustainable alternatives.</t>
  </si>
  <si>
    <t>Amazon Expedition</t>
  </si>
  <si>
    <t>As part of its major investment into saving the Amazon, Greenpeace is carrying out numerous fact-finding expeditions. This one was to Para, Brazil's second largest state and its largest producer of logs. This diary is a personal account written on the road by two of our Amazon campaigners. NOV 12 The journey from the port of Belem at the mouth of the Amazon begins on a barge across the confluence of the Acara and Capim rivers just before they meet the Tocantins and Amazon. The crossing takes about. an hour, after which we drive for 2 hours on quite good roads to Moju. NOV 13 Soon after leaving Moju we turn off on to a 'land road', which means it consists only of earth and sand. The Toyota-is so heavily laden with equipment that it has trouble with the potholes, despite the specially strengthened suspension. We have to slow down to 30km per hour. Across the Acara on another barge just after midday and we are in the midst of destruction. Some of the fields are still on fire, illustrating how recently they were forests. A stream of trucks passes us, laden with logs. We reach Tome Acu by evening. NOV 14 We spend the night· in Tailandia, another logging town whose incongruous name (it is Portuguese for Thailand) sits oddly with its Wild West appearance. There are dozens of sawmills on either side of the road, complete with primitive furnaces to turn the 50% or more waste from each log into charcoal. NOV 15 Back on the main road heading south for Maraba. Suddenly we meet the first rains. It is so heavy we can hardly see a thing despite windscreen wipers at full speed. What we can see is depressing destruction everywhere, no real forest left, barely any wildlife. NOV 17 Leave Maraba at 3.15 in the morning for the 5-hour drive to Tucurui, a gigantic artificial lake created for hydro-electric power by flooding an enormous region. The workers dive 30m down into the lake to cut the dead trees. NOV 19 Some real forest for the first time since leaving Belem. On the road to Novo Repartimento this is the forest which used to cover the whole area before the loggers came. We do some extensive filming in a small town called Maraqueja. Here one of the sawmills is built around some old stones engraved with Indian carvings. Once the stones were in the middle of the forest. Now they are in the middle of a sawmill which helps to destroy the forest. NOV 21 After buying a new battery for one of the trucks we head off on an unmarked road for Parauapebas. We believe this road is used to ship illegal logs and mahogany to the sawmills. NOV 22 We visit a camp for the landless Movimento dos Sem Terra. About 100 families are living in makeshift shelters, waiting for official authorisation to settle in the area. NOV 23 A check on the dead animals along the highway to Redencao reveals three grey foxes, a small anteater and a monkey, as well as a two metre boa snake which is still alive. They died looking for a home in the forest which has disappeared, replaced by cattle farms. NOV 24 Redencao: just a landing strip until the gold rush of the 1970s, this is a sophisticated town with its own TV station and a posh hotel where room service delivers pizzas and cold beer. The town is reputedly controlled by the boss of a big logging company but the closest we get to him is a 25-year old logger who sells mahogany and cedar to his company. The wood is bought from the Kayapo Indians, who get $30 per cubic metre for mahogany. Our friendly logger spends an additional $50 transporting the trees to the sawmills but he can get as much as $500 for top quality material that can be turned into veneer.</t>
  </si>
  <si>
    <t>Bhopal 15 years on</t>
  </si>
  <si>
    <t>Bhopal is declared a Global Toxic Hotspot and Greenpeace scientists identify how India is still a toxic dumping ground as the Rainbow Warrior embarks on a Toxic Free Asia tour. The immediate impact of the Bhopal disaster shocked the world. On the night of December 2, 1984, an error during routine maintenance led to poisonous gasses leaking from the pesticide factory then owned by the US chemical company Union Carbide. Up to 16,000 people have died as a result of the accident and the health of as many as half a million more has suffered, making this one of the world's worst industrial disasters. Fifteen years on, Greenpeace scientists investigated the current state of the site as part of a focus on pollution in India. Working with local support organisations they carried out an environmental survey which discovered that the area around the abandoned Bhopal plant is still highly contaminated. These poisons threaten the health of the local population directly as well as indirectly through contamination of the water supply. As a result of its findings Greenpeace has named the site a Global Toxic Hotspot, along with four other highly dangerous sites elsewhere in India. Ruth Stringer, a senior research scientist from the Greenpeace lab in Exeter, UK, said immediate action was needed to clean up Bhopal and prevent further harm. "The extent and nature of toxic chemicals found in the ground water indicate the need for immediate action to be taken to provide clean drinking water supplies for the local communities and to prevent further releases of chemicals from the factory site itself", she said. Mercury was one of the contaminants discovered. Levels up to six million times higher than would be expected in clean soil were discovered in samples taken from within the site itself in May 1999. Hazardous chlorinated compounds were also discovered in local ground water. At one handpump on the edge of the factory site, carbon-tetrachloride (a suspected carcinogen) was discovered at concentrations 1,700 times the limits set by the World Health Organisation. The same water contained 260 times the level of chloroform permitted by US standards. Greenpeace scientists warned that consumption of such water for long periods could significantly damage the health of the local communities. Some of the chemicals uncovered in the research in Bhopal and elsewhere on the sub-continent were persistent organic pollutants (POPs) which can take years to degrade and can cause long-term health problems because they accumulate in the food chain. An international treaty to ban POPs is currently being negotiated. Greenpeace is lobbying against industry plans to exclude products such as DDT from a POPs phase-out. Bhopal is not just a relic of the past, when industry's approach to safety was less rigorous and there was little attempt by multinationals to apply global standards. It is also an example of the pollution which is happening today throughout India and threatens to turn the country into a toxic dumping ground. Nityanand Jayaraman, Greenpeace's toxics campaigner in India, commented: "The contaminated condition of the Union Carbide site is a prime example of corporate irresponsibility. The fact that Union Carbide has escaped without cleaning up the site exposes the gaping loophole in the legal and administrative infrastructure. The international community needs to devise means of ensuring there are no more Bhopals." Greenpeace also named four other sites in India as Global Toxic Hotspots during 1999. In Kerala a Greenpeace investigation of the Hindustan Insecticides 4' factory in Udyogmandal discovered that it was releasing DDT and other pollutants into the atmosphere. The plant has been producing DDT and other pesticides for more than 40 years but the environmental standards are appalling. Effluent is discharged straight into an open creek resulting in severe contamination which was discovered in samples of its water and sediment. Greenpeace's testing of the creek before it reaches the factory showed the water to be clean. But downstream the sediment contained more than 100 organic compounds including DDT and other damaging chemicals such as the pesticide Endosuplhan. DDT and chlorinated compounds known as HCHs were also found in the water after it had passed the factory - evidence of continuing pollution. The three other Hotspots are in South Gujarat, where the World Bank's support for effluent treatment plants was criticised by Greenpeace. Three industrial estates were found to be discharging more than 250 million litres of toxic wastewater from treatment plants supported by the World Bank. Greenpeace believes this old-fashioned, "end-of-pipe" approach is not a solution because such plants cannot deal with heavy metals such as lead and cadmium and organic poisons such as chlorinated chemicals. Jayaraman said: "There are no magic technologies to make pollution disappear. The only solution is to invest in clean production processes that eliminate the use of toxic chemical inputs." Greenpeace's "Toxic Free Asia" tour of the Rainbow Warrior, which will take in south east Asia as well as India, began in November, aiming to expose pollution hotspots and promote solutions, especially the need for adequate environmental controls. The issue becomes more important every day as rapid expansion continues at the expense of the environment. Without tougher controls India and the whole of Asia will become a pollution haven for industries such as petrochemicals, cement, smelting and shipbreaking.</t>
  </si>
  <si>
    <t>Nuclear Nightmare</t>
  </si>
  <si>
    <t>The extreme dangers of nuclear power were starkly demonstrated on 30 September In Tokal, on the east coast of Japan. At 10:35am workers pouring enriched liquid uranium into a small tank at the Tokaimura nuclear plant bypassed control equipment, triggering the country's worst ever nuclear accident. They thought they were dealing with low-enriched material but they were not. Uncontrollable reaction The result was "a nuclear scientist's nightmare", in the words of Diederik Samson, who trained in the nuclear industry before joining Greenpeace's campaign team in the Netherlands. An uncontrollable chain reaction began – with no way of knowing when it might stop or how much damage would be done. Diederik woke up in Amsterdam, home to Greenpeace's international headquarters, when the crisis was just a few hours old. By lunchtime it was clear that a critical incident had occurred. "The only thing the world knew was that something had gone horribly wrong", he said, and with Japan's record of nuclear cover-ups it was important to discover the truth. That evening he was part of a three-person team flying to Tokyo, where the Science and Technology Agency admitted this was the worst accident in Japanese history. By the morning of 2 October he was at the site, ready to· piece together what had happened and how bad it really was. Officially, the chain reaction had stopped quickly and radiation had soon fallen back to background levels. A makeshift wall of aluminium and sandbags erected in a panic along the plant's perimeter fence had supposedly protected the local population and people travelling along the busy road. The Greenpeace investigation found that the truth was very different. Tests showed that radiation levels around the site were five or six times the norm. To discover how exposed people had been in the surrounding community the Greenpeace team bought supplies of table salt and went door to door swapping it for the salt in people's kitchens. Irradiated salt produces a radioisotope called sodium (natrium) 24 and the levels found in the samples revealed the very high extent of neutron bombardment suffered not only by the salt but also by the people in the houses at the time. (The Japanese government belatedly followed up this research, but due to the time delay salt could no longer be used so government scientists were forced to test householders' gold.) The third part of the investigation was to check fallout levels in soil and leaves around the site. Luckily, the limited contamination confirmed that the nuclear reaction had not ruptured the tank and scattered the most dangerous elements around the countryside. Fatal exposure But it was cold comfort. The evidence that radiation levels had remained high for up to 20 hours meant that hundreds of people travelling on the road as well as the local population who had been at home that morning had been exposed. The Japanese government eventually conceded the point and has begun a long process of testing people for the first signs of leukemia which could emerge years hence. For the workers involved in the accident the effects were much more immediate than for the local population. One died just before Christmas from extreme radiation sickness. A second worker died in April 2000.</t>
  </si>
  <si>
    <t>Sailing Route</t>
  </si>
  <si>
    <t>Greenpeace followed two ships carrying reprocessed nuclear fuel halfway around the world, from Europe to Japan. At 5am on 1 October the Pacific Pintail completed a two-month, 20,000 mile journey to deliver a cargo containing 225kg of plutonium to the Takahama nuclear power plant in Fukui, on the Sea of Japan east coast. The plutonium had been reprocessed and assembled in eight mixed oxide (MOX) fuel elements at the controversial Sellafield site in northern England. The Pacific Pintail had been accompanied by a sister ship, Pacific Teal, on its hazardous journey down the west coast of Africa, across the Indian Ocean and through the South Pacific. The Teal carried a similar cargo from the French port of Cherbourg to the Fukushima power plant on Japan's Pacific coast. The material on the two ships could arm 60 nuclear weapons - more than the combined arsenal of India and Pakistan. A dangerous trade Greenpeace had campaigned against this first commercial export from Europe, warning of the dangers en route as well as when the material was eventually used in Japan's nuclear power plants. In Barrow, north west England, where the Pintail was loaded on 19 July, 50 police in full riot gear, backed up by machine guns on board the ship, arrested seven people who had demonstrated against the shipment in two inflatables. The heavy-handed action of BNFL and the French reprocessing company Cogema extended to seeking injunctions against Greenpeace, getting the UK government to ban the MV Greenpeace from British waters, and freezing the Greenpeace International bank account. Despite this harassment the Pintail was shadowed out of UK waters by the MV Greenpeace, while the MV Sirius, bore witness to the loading of the Teal in Cherbourg harbour on July 21. During the journey the two nuclear ships faced condemnation from many countries. An incident off Australia demonstrated how states en route could be put at risk. A member of the crew of one of the ships was involved in an accident and both vessels were forced to enter Australian waters to seek help. There was no emergency plan to meet this situation. The two ships were met in Japanese waters by the Greenpeace ship MV Arctic Sunrise. The Teal was escorted into Fukushima by tens of Maritime Safety Agency (MSA) ships, while the Arctic Sunrise was surrounded by 10 MSA vessels carrying commandos and told it no longer had "innocent right of passage". Kazue Suzuki of Greenpeace Japan, who was on board the Arctic Sunrise, said the shipment represented an escalation of nuclear danger worldwide. "This shipment marks the dawning of a new era in Japan's nuclear programme. These ships with their deadly cargo of plutonium now present a clear danger to the environment and people along Japan's eastern sea coast.'' False documents. As the two ships were nearing Japan, the folly of their journey was further exposed by revelations about falsification of quality control checks at the Sellafield reprocessing plant where the MOX units were assembled. BNFL, the plant's owner, was forced to admit that earlier assurances about the completeness of quality checks on the Japanese shipment were wrong. In December the Japanese industry ministry (MITI) announced it would not allow tl)e fuel to be loaded into the Takahama reactor. MITI also banned further shipments until BNFL could prove the MOX was safe. Following further Greenpeace investigations BNFL has had to admit that data for fuel supplied to Switzerland and Germany has also been falsified going back as far as 1996. BNFL is now under investigation by the UK nuclear installations inspectorate while the chairman and other directors have been dismissed. A decision to bring a new MOX fuel plant on line at Sellafield, along with privatisation of the government- owned company, has been postponed. Greenpeace international nuclear campaigner Mike Townsley said: "There are fundamental problems with the safety of plutonium fuel. With the evidence now piling up against BNFL the British and Japanese governments must act to bring the plutonium nuclear juggernaut to a halt."</t>
  </si>
  <si>
    <t>Defending Diversity</t>
  </si>
  <si>
    <t>Across three continents there were positive signs in 1999 that the tide is turning on genetically engineered crops. As well as having one of the highest levels of biodiversity on the planet, Mexico Is the birthplace of maize, one of the world's staple crops. Maize has been grown here for 7000 years and it Is the origin of all the earth's maize species. The possibility of these species being contaminated by genetically engineered "supercrops" is one of Greenpeace's key concerns. In July, Greenpeace campaigned for the Mexican government to act on imports of GE grain. We had shown two months previously that maize was being imported which was contaminated with genetically engineered varieties developed to kill insects by expressing a bacterial toxin (Bacillus thuringiensis, Bt). Because of the risk to the wide diversity of maize in the country, Mexico has banned the planting of GE varieties. But it had failed to act against imports of five million tons of GE- contaminated maize imported annually from the US. US intransigence The global implications of GE were already being discussed in South America. In February, international talks in Colombia involving 135 countries broke down because of US intransigence over the Biosafety Protocol. Backed by other grain- exporting nations such as Argentina, Australia and Chile, the US had tried to insist on excluding more than 90 percent of genetically modified organisms (GMOs) currently traded from the regulation being developed. But the US failed to get its way and the Protocol was finalised in Montreal in January 2000 despite the continued resistance of the US-led minority group. In June, Greenpeace won a case in the Federal Court of Brazil banning any commercial release of Monsanto's genetically engineered soybeans until a full environmental impact assessment has been conducted. Opposition grows In Europe, supermarkets and then food manufacturers joined the tide of opposition to GM crops. In March a seven-strong alliance of leading supermarket chains adopted a GE-free policy for all their own products. In April Unilever UK went GE-free. Its Swiss-based rival, Nestle, quickly joined in for its UK business. In May the EU Environment Council, consisting of ministers from each member state, agreed not to allow any new GMOs in Europe until strict environmental standards were agreed, probably not until 2002. Just before the end of the year, the UK's leading supermarket chain, Tesco, and France's number one supermarket Carrefour started to remove GMOs from animal feed - by far the biggest destination for GM soya. Greenpeace also took the campaign to Brest, in France, where activists blocked the gates at a soybean mill belonging to Cargill, the world's largest grain trader. The company has been responsible for exporting millions of tons of GE products into Europe. There were also signs that the issue is moving in North America. In July the baby food company Gerber said it would no longer use GE ingredients and had decided to go organic, after Greenpeace had exposed GE presence in a variety of baby foods. This development was particularly interesting as Gerber is a subsidiary of the GMO selling life sciences group Novartis. Just after the end of the year a court in Washington agreed that the Environmental Protection Agency must respond to charges from Greenpeace and other organisations that it had broken the rules in registering Bt crops. The case had been brought in February, and was strengthened during the year by scientists' warnings that Bt maize could threaten as many as a hundred species of butterflies and moths. Bt crops - about a third of all GE crops around the world - contain Greenpeace campaigns against genetically engineered crops in Mexico, China and the UK - genes for the production of a natural 0 bacterial insecticide. But this insecticide is used in emergencies by organic farmers, who are concerned that its widespread use on GE crops will quickly lead to resistance and make their sprays ineffective. Scientific studies have also revealed that Bt crops not only kill the(r target insects, the European corn borer, but also other beneficial insects, and may pose a serious threat to butterflies such as the Swiss-based rival, Nestle, quickly joined in for its UK business. In May the EU Environment Council, consisting of ministers from each member state, agreed not to allow any new GMOs in Europe until strict environmental standards were agreed, probably not until 2002. Just before the end of the year, the UK's leading supermarket chain, Tesco, and France's number one supermarket Carrefour started to remove GMOs from animal feed - by far the biggest destination for GM soya. Greenpeace also took the campaign to Brest, in France, where activists blocked the gates at a soybean mill belonging to Cargill, the world's largest grain trader. The company has been responsible for exporting millions of tons of GE products into Europe. There were also signs that the issue is moving in North America. In July the baby food company Gerber said it would no longer use GE ingredients and had decided to go organic, after Greenpeace had exposed GE presence in a variety of baby foods. This development was particularly interesting as Gerber is a subsidiary of the GMO selling life sciences group Novartis. Just after the end of the year a court in Washington agreed that the Environmental Protection Agency must respond to charges from Greenpeace and other organisations American Monarch. Farmers, grain companies, food manufacturers and retailers are all increasingly feeling that the GE route is commercial folly. Due to consumer resistance to GE, US exports to Europe of GE crops, are down and the loss to US farmers is estimated at $200 million. As a result the planting of Bt corn and cotton in the US is expected to drop significantly in 2000.</t>
  </si>
  <si>
    <t>Sound Research</t>
  </si>
  <si>
    <t>A team of scientists works in the lab and in the field to support Greenpeace campaigns. The work of the Science Unit ranges from providing advice on specific queries to long-term oversight of campaign-related scientific projects; from involvement in the development of new campaign ideas to reviews of scientific literature in relevant fields. Paul Johnston (above) is head of the research team. He has a first degree in Marine and Freshwater Biology from the University of London and gained his doctorate studying the effects of chemicals in rivers and lakes. Paul and his colleagues attend and present papers at scientific conferences, and publish the results of their research in academic journals, often in collaboration with scientists at other universities and research institutes. Science Unit staff also contribute to the development of national and international environ- mental policy and regulations through their participation in various international fora such as the OSPAR Commission for the protection of the North East Atlantic and the United Nations Environment Programme Global Persistent Organic Pollutants (POPS) Agenda. While the Unit's research laboratories are based in the University of Exeter, and benefit greatly from its facilities and the contact it affords with other scientists in a diversity of fields, the team is funded solely by Greenpeace and operates its own analytical equipment. Their activity is global. During 1999 work was carried out for numerous Greenpeace national offices, including those in the Mediterranean, Japan and Latin America. Scientific support for the Asia tour, highlighting toxic pollution throughout the region, (see page 1 7) was a dominant theme of the Science Unit's work throughout the year, and this continues into 2000. Paul Johnston argues that the Unit's well founded and scientifically robust work counters directly accusations that Greenpeace is unscientific in its approach. He dismisses the phrase "sound science", championed by industry. It is frequently used to imply that science can serve society only through the assessment and management of risks. Central to this issue is the battle between the precautionary principle and industry's argument for risk-based assessment and decision-making. “Industry would rather have an incomplete risk assessment so long as it produces numbers which support their activities. If that’s “sound science” it’s laughable. There is no way you can reduce environmental issues to simple probabilities like the risk of being run over by a bus” says Paul. He adds that the activities of Greenpeace in the field of science have helped raise the profile and acceptability of the precautionary principle. "We're changing the way people think about the relationship between science and political decision-making. The precautionary principle, far from a utopian ideal, has become an increasingly universal environmental paradigm and that is in no small measure due to the consistent and scientifically-based activities of members of this group over 14 years."</t>
  </si>
  <si>
    <t>The Precautionary Principle</t>
  </si>
  <si>
    <t>The precautionary principle entails the recognition that preventative action must take place when there exists reasonable concern that a human activity (i.e. burning fossil fuel, clear cutting in ancient forests, or indiscriminate fisheries practices) or a substance or product (i.e. genetically modified organisms or persistent organic pollutants in food and agriculture) may cause harm to human health or the environment. In accordance with the precautionary principle, where there are threats of serious or irreversible damage, lack of scientific certainty shall not be used as a reason for postponing measures to prevent environmental degradation. This preventive action is what the World Trade Organisation has problems with; they say that unless you have absolute scientific certainty of environmental damage, an environmental measure is a barrier to trade. In response, environmentalists argue that waiting for scientific certainty is often too late and significant damage will have already occurred. And this is irresponsible, particularly because environmental damage is often irreversible. Take, as examples, climate change and CO2 emissions, the build-up of persistent organic pollutants in food and the environment, GMOs and their possible impact on biodiversity, or destructive fisheries and logging practices: if you wait for damage to take place, it is usually too late to do much about it.</t>
  </si>
  <si>
    <t>Autobiographical Description 2001</t>
  </si>
  <si>
    <t>Greenpeace 2001 Annual Report</t>
  </si>
  <si>
    <t xml:space="preserve">Greenpeace is an independent campaigning organisation that uses non-violent, creative confrontation to expose global environmental problems and to force solutions which are essential to a green and peaceful future We organise public campaigns for the protection of oceans and ancient forests, for the phasing-out of fossil fuels and the promotion of renewable energies, for the elimination of toxic chemicals, for nuclear disarmament and an end to nuclear contamination, and against the release of genetically modified organisms into nature.  </t>
  </si>
  <si>
    <t>a force for change</t>
  </si>
  <si>
    <t xml:space="preserve">On 15 September Greenpeace marks the thirtieth anniversary of the expedition that led to the birth of the organisation. Then, it was a big idea to stop US nuclear testing at Amchitka, off Alaska. Now, with a unique global reach, it’s still all about the future. And the need for Greenpeace to continue its global fight to save the environment is ever more urgent  </t>
  </si>
  <si>
    <t xml:space="preserve">It was a small beginning and one that promised to be little more than a footnote in the history of the environmental movement. Yet, when the Phyllis Cormack set sail from Vancouver in the afternoon of 15 September 1971, something quite new was launched: a force for change. In the years that followed Greenpeace would become a global symbol for people seeking to challenge those who pollute and damage the planet. It’s hard to imagine that from such small, even disorganised, beginnings, Greenpeace has become an organisation with the ability to shake established power brokers and influence the international environmental agenda. But that is what it has done. Greenpeace cannot claim to have single-handedly changed people’s thinking about the world they live in. However, in adopting its special nonviolent, direct action approach of 30 years ago it set a pattern for others to follow, not just in the environmental world, but beyond. All over the world voices of protest have been heard: by politicians, governments and businesses. Arguments that would otherwise be dismissed have been listened to and accepted. In countries where the opinions of those in power were dominant and seldom challenged, the right to have an opinion and take action has become accepted, even established. In Lebanon, ravaged by civil war in the 1970s, in the Soviet Union and later Russia, in China and in Turkey to name only a few, Greenpeace has pioneered civil, peaceful protest. It has shown that, when something is important enough, it makes a difference to stand up for principle and challenge the decision-makers. Also in countries where democratic rights have long been established, Greenpeace has developed a new style of campaigning and shown there are effective ways to raise a voice, to be heard, to make a difference. Our activists have been jailed, our campaigns have changed laws, but in the end it is the arguments that underpin Greenpeace’s actions that have won the day. The news media has, of course, recorded these changes as incidents and events.They are already history. Only when reflecting on how things might look today had Greenpeace not existed at all, can you start to realise the impact it has made. For instance, how many of the world’s whales would have been hunted to extinction? How much greater would be the risk from atmospheric nuclear weapons testing, nuclear fuel shipments, toxic wastes or ozone-depleting CFCs? Would the Antarctic have the protection it enjoys today without the campaign Greenpeace launched in the 1980s? Would the nuclear industry still be dumping their radioactive waste in the high seas? Would the rich nations have accepted the ban on the export of hazardous wastes to developing countries? It is hard to say with certainty, but on all these issues Greenpeace has campaigned with a determination, conviction and vigour which is helping to guide the world to a more sustainable, environmentfriendly future. Today, with 30 years of experience behind it, Greenpeace can say it has as clear a mission as the crew members of the first expedition.We want to protect and save the global environmental “commons”; ensure there is a world our children can live in without risks from polluted water, air, land and food. To rise to this challenge, Greenpeace has grown to become a global organisation. One of its greatest visionaries, David McTaggart, whose untimely and sudden death we mark below, understood the significance of ‘globalisation’ long before the phrase came into common use, and was instrumental in expanding Greenpeace into eastern Europe and later Asia. The need for global leadership is clear.The United States has retreated to a position of short-term political expediency, pulling back from its global responsibilities on environmental issues. President George W Bush’s rejection of the Kyoto Protocol shows that he has chosen to listen to the partisan voices of corporate America. However imperfect, the protocol remains a vital mechanism for addressing the damaging effects of global warming, and its rejection shows a fundamental lack of leadership from the world’s only superpower. With 25 national offices and a presence in 39 countries, Greenpeace’s battle continues on many fronts.We have a project based in the heart of the Amazon where industrial logging interests are plundering timber and destroying the precious eco-system. In taking the lead in opposing the attempts by the biotechnology industry to introduce genetically engineered crops into agriculture, we have alerted the world to the potential threat that uncontrolled releases pose to wildlife, biodiversity and even human health. These are roles Greenpeace undertakes today. But neither Greenpeace nor the environmental movement as a whole can achieve everything alone: others must play their part. Globalisation may be making a minority richer, stronger. But with such gains come responsibilities. Political and business leadership comes hand in hand with responsibility.That means caring for the global threat of climate change, taking a lead in measures to reduce its effects; taking a lead in establishing controls and eliminating the resourcedepleting and polluting habits of the 19th and 20th centuries. It is a stark choice world leaders face: continuing to treat the world as a never-ending plunder box, or accepting the obvious reality that it is not. Greenpeace will be there to hold to account those who should accept this leadership. In 30 years time, it may be too late to take action.That is why in looking towards the next 30 years Greenpeace can say with unchallenged legitimacy, ‘we are here for all our futures’.  </t>
  </si>
  <si>
    <t xml:space="preserve">Climate change is the single biggest threat facing the global environment.The world’s ongoing addiction to the burning of oil, coal and gas is causing the climate to change at rates faster than any time in human history. Early in 2001, the UN’s Intergovernmental Panel on Climate Change confirmed that the global climate was changing and that the burning of oil, coal and gas was the primary cause. Global efforts to confront this issue are being met with opposition. In November 2000, the US, Australia and Canada helped stall the international climate talks taking place in The Hague; and just four months later the newly installed American president, George W Bush, rejected the Kyoto Protocol on climate change, sparking global protest. Greenpeace is campaigning globally to pressure corporate America and George W Bush to work with the rest of the world to save the climate. highlights February 2000: Greenpeace set up camp opposite BP’s controversial Northstar development on the sea ice of the Arctic [see p16] April 2001: Greenpeace launches its Global Warning campaign by writing to the chiefs of the world’s top 100 companies, some of whom are widely regarded as the architects of Washington’s unenlightened policy on climate change. Following four years of intense Greenpeace campaigning, oil multinational Suncor abandons its shale-oil project at Stuart next to the Great Barrier Reef in Australia. Coral reefs have been described by scientists as the ‘canary in the coalmine’ for the world’s climate. challenges for the future George Bush’s head-in-thesand climate-change policy will ultimately fail as he lacks a mandate from the American people or Congress to wreck international climate negotiations. Public opinion is moving inexorably in the right direction; the White House will follow eventually. Greenpeace will be pressing the EU and Japan to show responsibility and leadership and ratify the Kyoto Protocol in time for the Rio+10 summit in Johannesburg in September 2002.  </t>
  </si>
  <si>
    <t xml:space="preserve">Oceans are more than just water; they are intricate ecosystems and a vital part of the Earth’s life support system.Yet they are under threat from many directions including toxic pollution, nuclear waste discharges, climate change, overfishing and whaling. Overfishing is the biggest single threat to marine biodiversity. Most of the world’s major fisheries are being over-exploited – or even depleted altogether – as industrial-scale fishing fleets vacuum the oceans in their rush to turn fish into cash. Greenpeace campaigns vigorously for conservation measures to protect fish stocks – and the livelihoods of the fishing communities who depend upon them. Greenpeace also works to maintain the moratorium on large-scale commercial whaling which was imposed by the International Whaling Commission in 1986. But Norway and Japan are both aggressively pushing to have this ban overturned – and may yet succeed. highlights November 2000 As a direct result of Greenpeace’s Atlantic Ocean expedition [see p18], the countries of the EU plus China, Japan, the US and 24 other nations ban the import of illegally caught Atlantic tuna. December 2000 Ecuador bans the purchase and destruction of mangrove forests for aquaculture. 2001 Spain passes law that could revoke the licenses of Spanish nationals working as masters on foreign vessels found guilty of illegal fishing. Most fishing boats arrested for fishing illegally in the Southern Ocean in recent years have involved Spanish nationals. challenges for the future Greenpeace will continue to work towards ending the illegal and unregulated pirate fishing that is decimating fish stocks worldwide. We wish to build on the two existing whale sanctuaries and make a safe haven for the entire southern hemisphere where 80% of the world’s whale populations live. Greenpeace will work to halt the spread of intensive shrimp farming which is destroying local ecosystems such as mangroves in Latin America. Over the past 30 years, about half of Ecuador’s mangrove forests (150,000 hectares) have been lost to the shrimp industry.  </t>
  </si>
  <si>
    <t>Ancient Forests</t>
  </si>
  <si>
    <t xml:space="preserve">Ancient forests are living expressions of billions of years of evolution, and are home to up to 90% of the world’s landbased species. But many of these will not survive the ongoing plunder of their habitat. Nor will the world’s many groups of indigenous people for whom the ancient forests of South and Central America, Africa, Asia and the Pacific are home. Their livelihoods are being destroyed by massive timber and mineral extraction programmes, and the preservation of their cultural traditions is in the balance. Greenpeace has identified largescale commercial tree-felling as the main – but not the only – contributor to the destruction of ancient forests. Amazingly, these unique and irreplaceable wild places are being ‘systematically’ logged to make cheap and disposable products such as toilet paper, milk cartons and phone books.The time has come to end this waste. highlights July 2000, Okinawa: A victory – of sorts. Following intense campaigning, the heads of state of the USA, Canada, UK, France, Germany, Italy, Russia and Japan accept Greenpeace demands and recognise that the export and purchase of illegally harvested timber must be tackled. April 2001: A big win! After years of global Greenpeace protests an agreement is reached that should save Canada’s Great Bear Rainforest (see p8). From its permanent Amazonian eco-base in Manaus, Brazil – and equipped with satelliteimaging equipment, river transport and light aircraft, Greenpeace continues to campaign against the unique habitat’s destruction. challenges for the future Unless world leaders act soon, the great apes, forest elephant, jaguar, Siberian tiger, wolf and countless other creatures will be lost. Forever. In April 2002, governments gather in The Hague for discussions about the fate of the ancient forests. Greenpeace – and the world – will be watching closely. When it comes to Amazon protection, Greenpeace wants to see more theory turned into practice.We need to see Indian lands demarcated and protected areas expanded. The remainder of the Amazon needs to be managed sustainably, and logging needs to be certified or stopped.  </t>
  </si>
  <si>
    <t>genetic engineering</t>
  </si>
  <si>
    <t>Genetic engineering enables scientists to create plants, animals and micro-organisms by manipulating genes into sequences that do not occur naturally. The resulting genetically engineered (GE) organisms – animals such as fish and sheep, or plants such as rice, tomatoes and cotton – can interbreed with non-GE organisms, thereby spreading to new environments and future generations. We call this “genetic pollution”, and, despite its reassurances, the biotech industry lacks a full understanding of the impact of released GE material on the environment and human health. Greenpeace is therefore opposed to all such releases. Greenpeace also opposes all patents on plants, animals and humans as well as their genes. Life is not a commodity and must not be subject to private property claims. Molecular biology has the potential to increase our understanding of nature and provide new medical tools; but this is no justification for turning the environment into a boundless genetic experiment. highlights Greenpeace has mobilised hundreds of thousands of consumers who reject the use of GMOs in their food and demand mandatory labelling of all products. Greenpeace has achieved a ban on planting GMO soybeans in Brazil – the world’s second biggest soybean exporter. Following Greenpeace protests, Thailand banned GMO field trials and announced GMO labelling legislation (see p10) Greenpeace was instrumental in getting the Biosafety Protocol on transboundary movements of GMOs adopted and expects it to be ratified by 2002.This protocol provides for national bans on GMO imports. challenges for the future A fish farm in the USA awaits permission to begin trafficking in genetically engineered salmon – grotesque fish which grow 2-3 faster than normal. Greenpeace has filed a legal petition against any approvals. Greenpeace wishes to see the mandatory labelling of GMOs in food and animal feed, but has a fight on its hands.The US, Canada and Argentina are struggling desperately against such provisions.</t>
  </si>
  <si>
    <t>Toxics</t>
  </si>
  <si>
    <t>The world’s industries continue to manufacture and release thousands of dangerous chemical compounds every year even though it is widely accepted they pollute the environment, can interfere with the body’s chemistry and cause serious diseases in humans and wildlife. In most cases, research into the likely impacts of these chemicals is not conducted before they are released. Greenpeace seeks to protect the environment and health of the earth’s living organisms by stopping the manufacture, use and disposal of all hazardous substances. It is particularly concerned by substances that do not break down easily in the environment and are building up in the food chain and in the fatty tissues of every living organism on earth (bio-accumulative substances), passing from one generation to the next. challenges for the future Greenpeace will keep the spotlight on sources of persistent organic pollutants and ensure governments act on their words to stop industries manufacturing and releasing them.This will mean stopping waste incineration and preventing industries using chlorine as part of their production processes. In addition, Greenpeace will campaign for the many materials commonly used around the home that release POPs when they are manufactured or destroyed, such as PVC plastic, to be substituted with cleaner, nonhazardous alternatives. Greenpeace’s campaign to ensure hazardous substances from rich countries are not dumped in the developing world will continue. In particular, Greenpeace will campaign to stop shipowners exploiting lax environmental standards and working conditions to dispose of their vessels in Asian scrapyards without first removing the hazardous waste inside. Historically, industries have tried to prevent legislation that would stop them manufacturing and releasing hazardous substances. Instead, they have attempted to control’ their releases. Greenpeace believes an industry should have to prove a substance is harmless before releasing it into the environment. If there is scientific doubt, or a substance has not been tested, it should not be released.This is what is often referred to as the precautionary principle’. highlights May 2001: an extremely significant victory. Greenpeace is instrumental in assuring the adoption of the Stockholm Convention.The convention aims to stop the production and use of persistent organic pollutants (POPs), some of the world’s most dangerous environmental pollutants. Governments have agreed to start by eliminating a priority list of 12 POPs and to identify and eliminate others.They have also agreed to prevent industry from producing and marketing new chemicals with POPs characteristics [see p6].</t>
  </si>
  <si>
    <t>nuclear power and disarmament</t>
  </si>
  <si>
    <t xml:space="preserve">Nuclear reactors produce vast amounts of radioactive waste known as “spent fuel” – a highly dangerous contaminant which remains radioactive for thousands of years. Its disposal is a serious problem. One ‘solution’ currently being touted is for European and Japanese nuclear waste to be dumped in Russia despite that country’s legacy of nuclear contamination [see p14]. Apparently willing for their nation to become the world’s nuclear dustbin, the Russian Duma recently over-turned a ban on the import of spent fuel. friends in Washington.The United States missile defence programme – Star Wars – is part of a re-structuring of American nuclear warfare which is highly destabilising and risks reviving the nuclear arms race. Stopping Star Wars is therefore a key objective for Greenpeace’s disarmament campaign. highlights July 2000: Turkey announces the cancellation of the Akkuyu nuclear reactor project following intensive pressure from Greenpeace, local residents and other non-governmental organisations. Japan: Greenpeace’s campaign to stop the shipment of bombusable plutonium fuel to Japan has succeeded – for the moment. For countries lining the shipping routes, a serious nuclear spillage on their shoreline is just a ship wreck away. July 2000, The Rainbow Warrior sails into the zone around the Vandenberg missile range in California, from where a Star Wars missile flight test is about to occur. challenges for the future Star Wars: President Bush’s reckless programme must be stopped. Star Wars involves the expansion of the US’s Greenpeace must continue to make the case that in the absence of a viable solution to nuclear waste disposal, the nuclear industry cannot be defended. paigning Notwithstanding its inability to solve the waste problem, the nuclear industry is gung-ho for expansion. It is encouraged in this by a pro-nuclear US administration which may blithely extend the original operating life of creaky old reactors for another 20-30 years. Greenpeace is campaigning to halt the nuclear industry and all that comes with it: the risk of nuclear accidents, hazardous waste, and environmental contamination. It is not only nuclear power but nuclear weapons as well which are enjoying new-found nuclear armoury and the militarisation of space. Greenpeace will opposed the nuclear industry’s plans to continue reprocessing at La Hague and Sellafield indefinitely and to open new large-scale reprocessing plants in Japan, China and Russia. Russia must not be allowed to become the world’s nuclear dumping ground; Greenpeace will continue to draw attention to the horrific human toll of Russia’s nuclear legacy.  </t>
  </si>
  <si>
    <t>Spirit</t>
  </si>
  <si>
    <t>Greenpeace 2002 Annual Report</t>
  </si>
  <si>
    <t xml:space="preserve">economics and the actions of states are pulling in a quite different direction. Individuals, businesses and countries have a choice. We can have limitless cars and computers, plastics and air-freighted vegetables, but in exchange we get Bhopal and Chernobyl, species extinction and climate change. Fish for lunch? Let’s empty the whole sea. Chair to sit on? Fell the In Brazil, with great fanfare, governments set out on the ‘road to sustainability’. But most of them have now ground to a halt, mired in inaction and a return to ‘business as usual’.The road from Rio is knee-deep in shattered promises, not least the craven caving-in by the USA to the interests of the big energy companies and its subsequent abandonment of the Kyoto Protocol on climate change. The situation is serious, but not hopeless. On the plus side, the past decade has seen the adoption of significant environmental legislation at national and international levels and an increasing ecological awareness among policy makers and scientists. But perhaps most significant of all is the massive engagement in environmental issues at a local level. Since Rio – and encouraged by the Earth Summit’s innovative Agenda 21 – millions of people around the world are tackling local environmental issues with dedication, energy and no small measure of expertise. In schools, children from virtually every country are learning about the environment and its importance for their future. But this impressive local progress is not matched at higher levels. Here, global Amazon. A spin in the 4-wheel drive? Let’s melt the Greenland ice sheet. The public increasingly understands the incompatibility of unbridled capitalism and a better quality of life for all. It is looking to governments to take action. But their record is not good. They meet, they promise, they renege. And globally who calls the shots? It is the wealthy – the 20% who consume 80% of the resources – and big business which increasingly finances ‘democratic’ elections. Business-dominated governments are destroying our planet and it is time for people to insist that capitalism is made fairer and more globally constructive. We disagree with the conventional mantra that says politicians must not intervene in the freemarket. We need ecological intervention: a market system that works in the public interest, which shows that people and nature matter. Consider energy and what could be done with existing technology... Two billion of the world’s poorest people have no access to basic energy services for lighting, cooking, heating and small What is missing is the political will to take up the challenge. After 11 September the United States found $40 billion to finance a ‘war on terrorism’ in just hours.Yet for the past 30 years, the USA – the richest, most wasteful nation on earth – has rejected international environmental protection as “too costly”. America must reverse its opposition to international environmental laws and focus its industrial strength on giving the world renewable energy. It is time to stop acting unilaterally and begin co-operating with the other nations of the world. The commitment of people to a better environment gives us hope. It is up to governments and business to follow the people’s lead. businesses. No electricity to read or study by, to pump water, to work farm machinery, to cook and wash by or play under, never mind the luxury of internet access. Meanwhile, richer societies are powered through fossil-fuel abuse, plunging the world’s climate into chaos. At Johannesburg, Greenpeace is calling on heads of state to show global leadership to give those two billion access – within ten years – to affordable, clean and renewable energy. The technology is already available – wind, solar, hydro, biomass and hot rocks power could replace the dirty energy of the last century. The money is already available – but is currently bound up in subsidies to the oil, coal, gas and nuclear industries totalling $250-300 billion a year.  </t>
  </si>
  <si>
    <t xml:space="preserve">Nuclear energy is not “clean” energy. Nuclear reactors produce vast amounts of radioactive waste. This highly dangerous material remains radioactive for thousands of years, and the nuclear industry has no environmentally or publically acceptable solution for its disposal. Greenpeace is working to close nuclear reactors so that no more radioactive waste is produced. Since the 1970s, plutonium has been extracted from spent nuclear fuel by the civil nuclear industry, mainly in France and the UK. The reprocessing of Japanese plutonium in Europe has led to the transport of immense quantities of radioactive material around the world at huge risk to the countries along the route. Greenpeace is campaigning to stop our seas becoming nuclear highways and for an end to the dangerous plutonium trade. Meanwhile, the USA has plans for testing and building new nuclear weapons – the first new generation since the end of the Cold War. In addition, the $238 billion missile defence programme – Star Wars – is part of a re-structuring of American nuclear warfare which is highly destabilising. highlights july 2001 Seventeen Greenpeace activists are arrested during a peaceful protest against the Star Wars missile programme at Vandenberg air base, California and face felony charges and up to six years in jail.The activists – known as the ‘Star Wars 17’ – are from seven countries including the USA, Australia, India, Sweden and the UK. All are later released, but not before taking the opportunity to make powerful statements to the court outlining their moral and legal objections to Star Wars. www.stopstarwars.org april 2002 A touring exhibition of photographs from the Russian nuclear facility at Mayak showing the human and environmental costs of radioactive waste opens to great acclaim in Moscow. www.greenpeace.org/mayak june 2002 Greenpeace takes to the high seas and the UK High Court to prevent a shipment of reject plutonium being returned to the UK from Japan. BNFL is taking back the material after it admitted to falsifying critical safety data of an earlier shipment in 1999. challenges Greenpeace will continue to campaign against President Bush’s reckless Star Wars programme and the threat of nuclear weapons whether in the US, Greenland, the UK or the Pacific Ocean. We will work to halt the construction of a proposed new nuclear reactor in Finland – the first in Europe, east or west, in more than a decade. Greenpeace will continue to work to stop the dangerous trade in plutonium globally.  </t>
  </si>
  <si>
    <t xml:space="preserve">Climate change is the single biggest threat facing the global environment.The world’s on-going addiction to the burning of oil, coal and gas is causing the climate to change at rates faster than any time in human history. Early in 2001, the UN’s Intergovernmental Panel on Climate Change confirmed that the global climate was changing and that the burning of oil, coal and gas was the primary cause. Global efforts to confront this issue are being met with opposition. American president, George W Bush, who is heavily influenced and funded by the fossil fuel lobby, rejected the Kyoto Protocol and opposed steps to use renewable energy to help 2 billion of the world’s poorest people. highlights october 2001 Greenpeace throws down the gauntlet to world governments to provide access to renewable energy for all, in particular the two billion people – one third of the world’s population – who live without any power, within ten years. january 2002 Following years of campaigning by Greenpeace and other environmental groups, oil giant BP announces it is dropping plans for the controversial ‘Liberty’ oil field in Alaska. may 2002 Esso/ExxonMobil, the world’s biggest oil company, is the target of a week of global protests. These are sparked by Esso’s continuing and blatant manipulation of US and international climate change policy, including sending a memo to the White House to ask for the removal of the chair of the Intergovernmental Panel on Climate Change, Dr Robert Watson. challenges Many of the world’s poorest people are experiencing the devastating impacts of climate change through increased floods, drought and disease, the result of centuries of fossil fuel use. Everyone has the right to power but Greenpeace will continue to press for a massive increase in the uptake of renewable energy. We will continue to campaign globally to stop companies like ExxonMobil having undue influence over US energy policy, and to demand they invest in alternatives to fossil fuels. Despite profits of $15.5 billion in 2001, Esso still refuses to make investments in renewable energy. www.stopesso.org  </t>
  </si>
  <si>
    <t xml:space="preserve">The world’s industries continue to manufacture and release thousands of dangerous chemical compounds every year even though it is widely accepted they pollute the environment, can interfere with the body’s chemistry and cause serious diseases in humans and wildlife. In most cases, research into the likely impacts of these chemicals is not conducted before they are released. Greenpeace seeks to protect the environment and health of the earth’s living organisms by stopping the manufacture, use and disposal of all hazardous substances. It is particularly concerned by substances that do not break down easily in the environment and are building up in the food chain and in the fatty tissues of every living organism on earth. Greenpeace is calling for international law to be established to hold corporations criminally and financially liable for industrial disasters and on-going pollution. highlights october 2001 Following pressure from Greenpeace, an international ban on the toxic chemical TBT is announced. TBT is used as a ‘de-fouling agent’ on the hulls of ships and causes serious damage to the marine environment. june 2002 Greenpeace activists join community groups and environmental organisations in 54 countries from all continents in an international day of action against waste incineration. Incinerators are multi-billion dollar polluters which cause severe environmental degradation and health problems. Burning is not the answer to our waste crisis. challenges Greenpeace will keep the spotlight on sources of hazardous chemicals and ensure governments act on their words to stop industries manufacturing and releasing them.This will mean stopping waste incineration and preventing industries using chlorine as part of their production processes. In addition, Greenpeace will campaign for the many materials commonly used around the home that release long-lived toxic compounds when they are manufactured or destroyed, such as PVC plastic, to be substituted with cleaner, non-hazardous alternatives. Greenpeace’s campaign to ensure hazardous substances from rich countries are not dumped in the developing world will continue. In particular, Greenpeace will campaign to stop shipowners exploiting lax environmental standards and working conditions to dispose of their vessels in Asian scrapyards without first removing the hazardous waste inside.  </t>
  </si>
  <si>
    <t xml:space="preserve">Greenpeace also opposes all patents on plants, animals and humans as well as their genes. Life is not a commodity and must not be bought and sold. Molecular biology has the potential to increase our understanding of nature and provide new medical tools; but this is no justification for turning the environment into a boundless genetic experiment. highlights march 2002 Greenpeace is instrumental in getting the North Sea Ministers Conference to call for safe containment of GE fish, and prevents the approval of GE soybean planting in Brazil, the world’s second largest exporter. Genetic engineering enables scientists to insert genes from unrelated species into plants, animals and micro-organisms and so create new life forms which do not occur naturally. The resulting genetically engineered (GE) organisms – fish, maize, soya, rice etc – can interbreed with non-GE organisms, thereby transferring their ‘foreign’ genes into other organisms and spreading to new environments and future generations. No one knows the long-term effects of genetically engineered organisms on the environment and human health. Greenpeace is therefore opposed to all such releases.  </t>
  </si>
  <si>
    <t>ancient forests</t>
  </si>
  <si>
    <t xml:space="preserve">But many of these will not survive the on-going plunder of their habitat. Nor will the world’s many groups of indigenous people for whom the ancient forests of Russia, North America, South and Central America, Africa, Asia and the Pacific are also home. Their livelihoods are being destroyed by massive timber and mineral extraction programmes, and the preservation of their cultural traditions is in the balance. Greenpeace has identified large-scale commercial treefelling as one of the main contributors to the destruction of ancient forests. Amazingly, many of these unique and irreplaceable wild places are being ‘systematically’ logged to make consumer products such as furniture, building materials and sometimes even toilet rolls or telephone books.The time has come to end this waste. highlights october 2001 Greenpeace activists join Brazilian law enforcement officers in dramatic swoop on illegal logging operations in state of Para (see p16) spring 2002 Over 34 port actions are carried out by three Greenpeace vessels – Rainbow Warrior, Arctic Sunrise and Esperanza – to highlight the continued importation of illegal and destructively extracted timber into Europe, America and Asia-Pacific. april 2002 Delegates from over 180 countries meet at the Ancient Forest Summit (part of the Convention on Biological Diversity) in The Hague to decide the fate of the world’s remaining ancient forests.They are joined by over 1000 children from 19 countries. challenges Unless world leaders act soon, the great apes, forest elephant, jaguar, Siberian tiger, wolf and countless other creatures will be lost. Forever.Will world leaders rise to the challenge of putting the environment first when they meet in August in Johannesburg at the Earth Summit? In the Amazon, Greenpeace wants to see Indian lands identified and protected, and the areas where logging is prohibited to be expanded. Logging in the whole Amazon forest needs to be managed sustainably or stopped. A staggering 76 countries have already lost all their large ancient forest areas.We must make sure that list does not keep growing. Ancient forests are living expressions of billions of years of evolution, and are home to up to 75% of the world’s landbased species. june 2002 The NAFTA Environment Commission agrees to study the genetic contamination of Mexican maize.This decision follows a request filed by local indigenous communities, Greenpeace and other groups and endorsed by organisations and experts from 25 countries. 2001-02 Greenpeace launches consumer campaigns in several more countries, among them Spain, Australia and the USA. challenges A fish farm in the USA awaits permission to begin trafficking in genetically engineered salmon – grotesque fish which grow 2-3 times faster than normal. Greenpeace has filed a legal petition against any approvals. Greenpeace wishes to see the mandatory labelling of GMOs in food and animal feed as long as they are still on the market, but has a fight on its hands.The US, Canada and Argentina are struggling desperately against such provisions. The first case of genetic pollution of a centre of origin and diversity occurred in Mexico, where indigenous varieties of maize have been found to be contaminated with GE varieties (see p8).The only realistic answer is a global ban on the release of GMOs.  </t>
  </si>
  <si>
    <t xml:space="preserve">highlights september 2001 a Greenpeace expedition to investigate illegal (‘pirate’) fishing in the seas off Sierra Leone and Guinea Conakry in West Africa finds evidence of the damaging effects of unregulated fishing on the marine environment and the livelihoods of local fishermen. december 2001 After 20 years of Greenpeace campaigning, the EU bans large-scale drift-net fishing in the Mediterranean and Northeast Atlantic. may 2002 Despite a vigorous pro-whaling campaign Japan fails to win any concessions in favour of whaling at the 54th meeting of the International Whaling Commission in the whalers’ home port of Shimonoseki. challenges Greenpeace will continue to work towards ending the illegal and unregulated pirate fishing that is decimating fish stocks worldwide. We wish to build on the two existing whale sanctuaries by campaigning for the establishment of South Pacific and South Atlantic whale sanctuaries making a safe haven of most of the southern hemisphere where 80% of the world’s whale populations live. Greenpeace will work to halt the spread of intensive shrimp farming which is destroying local ecosystems such as mangroves in Latin America. Oceans are more than just water; they are intricate ecosystems and a vital part of the Earth’s life support system. Yet they are under threat from many directions including toxic pollution, nuclear waste discharges, climate change, overfishing and whaling. Overfishing is the biggest single threat to marine biodiversity. Most of the world’s major fisheries are being over-exploited – or even depleted altogether – as industrial-scale fishing fleets vacuum the oceans in their rush to turn fish into cash. Greenpeace campaigns vigorously for conservation measures to protect fish stocks – and the livelihoods of the fishing communities who depend upon them. Greenpeace also works to maintain the moratorium on large-scale commercial whaling which was imposed by the International Whaling Commission in 1986. But Norway and Japan are both aggressively pushing to have this ban overturned – and may yet succeed.  </t>
  </si>
  <si>
    <t>Unity</t>
  </si>
  <si>
    <t xml:space="preserve">The tests reveal that genetically engineered (GE) maize has contaminated traditional Mexican maize varieties. The most likely source of this contamination is GE maize imported into the country from the USA. The majority of American GE maize contains a Bt gene, implanted into the crop in order to poison certain pests. However, there is evidence that the toxin – produced during the entire lifespan of the plant – may also effect other species. No one knows either the human health implications or the long-term environmental impact of altering the genetic structures of plants, and there is tremendous potential for irreversible damage. Even a low level of genetic contamination is highly significant in a centre of diversity and origin.The genetic contamination is likely to spread to other traditional varieties and wild relatives growing in the area.There is the risk that superweeds may evolve in the field or natural environment, or that rare species may be swamped out. Crop diversity, and a healthy and extensive genetic pool, is essential in the continuing pursuit of varieties resistant to new pests and diseases and changing environmental conditions. Miguel Ram rez, a community leader from the mountainous region of Oaxaca, explains how the discovery has dramatically affected the lives of the local people. It was in 2001 that it was confirmed that our maize was indeed contaminated. We are worried about this because in this region we grow 28 varieties of maize, varieties that have been preserved for thousands of years by the indigenous communities.These would be lost if they became contaminated with genetically engineered varieties. We are also concerned about the effects of this on our children’s health and on the insects which pollinate our food plants. The lives of our communities are closely integrated with the fields and forests and we want to continue living in harmony with our natural surroundings. But the authorities have done nothing.We invited the secretary of state for agriculture to meet with us, but, not only has he never come, he has even denied that we have invited him. We want the federal government to support us and help farmers to clean the fields of GE maize – if it is still possible.We want them to carry out more research. Thanks to Greenpeace, I had the opportunity to come to The Hague in the Netherlands to address the Cartagena Biosafety Protocol meeting in April. I told the meeting that an investigation was required and measures should be taken to protect indigenous varieties of maize from further contamination. In The Hague I saw how those countries that control the biotechnology industry oppose the measures that must be adopted to protect the world’s food supply from genetic pollution.The biggest ones will always want to eat the smallest. We in Oaxaca are small farmers. Most families have just one or two hectares. For us, the importance of maize is that it represents our daily sustenance.We use it to cook tortillas, atole, tamales, a whole lot of different foods. april 2002 Several nations with an economic interest in biotechnology, most notably the USA, Argentina and Australia, are able to block progress at the Biosafety Protocol meeting in The Hague e an the fields” ”  </t>
  </si>
  <si>
    <t>They showed no expression</t>
  </si>
  <si>
    <t xml:space="preserve">But the whalers don’t have the place to themselves. As in previous years, the Greenpeace ship Arctic Sunrise is on hand to film and photograph the hunt and take non-violent direct action against the whalers’ operation. “It’s wrong to think that because we have a temporary ban on commercial whaling the whales are saved, they’re not. Unless the governments of the world act to stop them, Japan will overturn the ban and full-scale whaling will begin again.” Yuko Hirono During the course of this expedition, Greenpeace released a report showing that since 1987 – the year the International Whaling Commission’s moratorium on commercial whaling came into force – the Japanese government has spent more than $320 million in its efforts to have the moratorium overturned. Its strategy is to buy the votes of developing countries such as Guinea and Panama who then join the IWC and vote with Japan for a return to fullscale commercial whaling. The Fisheries Agency of Japan gives these payments in the form of ‘fisheries aid grants’, but its cover was blown by the prime minister of one such ‘payroll’ country, Antigua &amp; Barbuda, who admitted that the money was in return for voting with Japan on whaling issues. Japanese officials have also publicly admitted that the country is using taxpayers’ money to buy votes. Heading south from Cape Town, the Arctic Sunrise finally caught up with the whalers in the freezing seas on the edge of the ice shelf. On board was Yuko Hirono, a campaigner from Greenpeace Japan. When we found the whaling fleet we quickly tried to make contact. I wanted the whalers to see that a Japanese person was here, and that it isn’t only non- Japanese who are against whaling. The factory ship is huge. From our inflatable I tried yelling up to the whalers, but the deck is very high and it was noisy.There were many men looking down and taking photos, but I didn’t think they could hear me so I tried the radio. When I heard my own voice on their loud speakers, I thought “Yes!” because now we had contact. I introduced myself and said “take care – it’s very cold and we are cold too. Stay warm.”Then I explained why Greenpeace is opposed to whaling; not for an ‘animal-rights’ or emotional view but because we care about the ecosystem of the ocean. The whalers misunderstand our position very much, but I don’t think that they have a strong opinion themselves – they’re just doing their job, earning their salary. Maybe some are thinking that Greenpeace is right? Another time I tried to give the whalers a hand-written note and other papers. None of them would accept it so I tossed it on deck. In the past, the whalers have thrown back packages like this, but this time they kept it.They showed no expression, and when I waved to them nobody waved back; probably if the Fisheries Agency of Japan ordered the whalers “smile and wave your hand to Greenpeace activists” they will do it. We try to stop the whaling by obstructing the transfer of harpooned whales from the catcher ships to the factory ship; while they have a whale tied to the side, the catchers can’t hunt for more.The whalers respond by turning high pressure hoses on us. I got hosed directly in the face. Others got it worse. One activist had a contact lens knocked out, one had his lip cut and a third was nearly concussed. But the crews of the Greenpeace inflatables keep smiling.They don’t get mad! They stay peaceful and never speak bad of the Japanese whalers  </t>
  </si>
  <si>
    <t>Sun</t>
  </si>
  <si>
    <t>This has repercussions for the multinational companies that are now having difficulty selling their obsolete wares in Europe and North America.To maintain profitability they are trying to dump this old-fashioned, polluting technology on developing nations, where the demand for electricity is rapidly expanding. For the past eight years the villagers of Ban Krut and Bo Nok in Thailand’s Prachaub Khiri Khan have been trying to stop the development of two massive coal-fired power stations proposed by the US-based power company, Edison.They are campaigning instead for clean and renewable energy, such as solar or wind power, and have been supported by Greenpeace energy campaigner, Penrapee Noparumpa. The protests by the people of Bo Nok and Ban Krut against the proposed coal plants is one of the hottest environmental and political issues in Thailand. In January 2002 when the prime minister visited one of the villages he was met by 20,000 protestors – this is a huge turn-out for an environmental demo in this country. Edison wants to build the power stations close to a national park – on a coastline which is a breeding ground for whales and dolphins.Would such a proposal be considered in the USA or Europe? The people here have been involved in the struggle against the proposed coal plants since 1996. Greenpeace has been involved since 1999, but our contribution has been to help make the protestor’s voices heard at international level. And this is what took us to Edison’s headquarters in California earlier this year. We told representatives of Edison that their corporate hypocrisy and double standards are unacceptable.Their dirty technology is no longer wanted in the US, so they are trying to dump it in Thailand, against the interests and against the will of the Thai people. I told the company that they should respect the rights of the Thai people and withdraw from the project. To allow it to go ahead would be like burying our country’s beautiful and irreplaceable landscape – and the livelihood of local communities – under a pile of coal ashes. Thailand, like other developing countries, certainly needs electricity but does not need to use fossil fuels like coal to generate it.There are many renewable options like solar, wind and biomass power which can meet our needs. The communities are also calling for clean energy. In April, we helped install 2-kilowatt solar systems at a school in Bo Nok and a temple in Ban Krut. It is a first step to cleaner future for the local people and at the same time sends a message to multinational companies like Edison that we don’t want dirty energy here. Penrapee Noparumpa In February 2000, the Finnish power company, Fortum, pulled out of the controversial project after presssure from environmental and community groups in Thailand and Europe Governments and corporations need to lead the shift away from polluting technology. At present, fossil fuel and nuclear industries are provided with hundreds of billions of dollars a year in subsidies so that dirty energy stays cheap</t>
  </si>
  <si>
    <t>Justice</t>
  </si>
  <si>
    <t xml:space="preserve">By this time the household was awake. Outside people were running and shouting “bhago, bhago – run, run!" I felt weak and very faint. My daughters-in-law put water on me and tried to get me dressed. By now, there was so much smoke in the house that we couldn’t even see the pots. We were coughing and kept having loose motions. I put my one-year-old grandson on my chest to Half of all pregnant women who breathed the gas aborted spontaneously. By the third day, 8,000 people were dead – a figure that now stands at 20,000 and rising. Some 150,000 are chronically ill, and a generation of children – born well after the disaster – face a lifetime of bad health and poverty. Since then, the corporations and governments involved have shrugged off their responsibilities to the people of Bhopal whose fight for justice continues to this day. Zubeda Bi lived close to the factory. She lost all her relatives in the disaster, and spent the rest of her life in poor health sheltering in an out-building of someone’s house. She died in January 2002. We’d had a normal evening at home. I, my four daughters-in-law, my five sons and my daughter. We’d eaten and then gone to sleep. I was the one who woke first. I thought that maybe someone was burning chillies on the stove. I shouted and swore at them, and went to the kitchen where I saw the stove was cold. protect him, but his face swelled to twice its size. His eyes were puffed tight. We were really scared and thought we were going to die. I kept praying “Allah miah hame bacha lijiye – Dear God, please save us”. We left the house and headed towards a district of Bhopal where there was no gas.The streets were full of corpses, the skins of people so blistered that nobody could be recognised. In the morning doctors came and gave us medicine.Then we were taken in military trucks to a camp. One day following the disaster a relative of mine, who had passed out from the gas, was mistaken for dead and thrown onto a funeral pyre. She woke up and ran. Because she was wearing a sari they thought she was a hindu [Zubeda Bi was a muslim and would have wished to be buried]. Since then I will no longer wear a sari. In 1989 Union Carbide reached a ‘full and final’ settlement with the Indian government: compensation of $370-533 per person. Life is cheap if you are a survivor of Bhopal. Twelve years later, the company was bought by the multinational Dow Chemical for $9.3 billion. The purchase made Dow the largest chemical company in the world.Yet despite buying Union Carbide’s assets – and its liabilities – Dow has refused to accept responsibility for the toxic legacy of Bhopal: the damaged health and ruined economic prospects of survivors and their families, the abandoned factory, the remaining stockpiles of poison seeping out of corroding drums, and a contaminated water supply. Greenpeace, whose work in Bhopal is in partnership with organisations representing survivors, is calling for international law to be established to hold corporations criminally and financially liable for industrial disasters and on-going pollution. Testimony taken from the website of the Sambhavna Trust www.bhopal.org ”  </t>
  </si>
  <si>
    <t>Life</t>
  </si>
  <si>
    <t xml:space="preserve">In October, in a dramatic and dangerous operation, 11 Greenpeace activists joined 16 Brazilian lawenforcement officers in a raid on illegal logging operations in the state of Para.This is ‘frontier country’, and the government officials were well armed. We delivered the results to the authorities in Brasilia, and worked together with IBAMA, the Brazilian Federal Environment Agency, to set up ‘operation mahogany’. Early in October, as we completed our plans, there was this phone call to the house where some of my colleagues lived. A woman said ‘Paulo deserves to die, and he will die’. At that moment our lives changed. Two helicopters, two light aircraft and five trucks took part in the raid which recovered over 7000m3 of illegally cut mahogany – worth almost $7 million on the international market. Some of it was stolen from Indian lands deep in the jungle. The authorities were acting on evidence gathered by Greenpeace which used satellite images, aerial photography and fieldwork, to expose sophisticated large-scale operations. No loggers were caught in the raid itself, though some gunmen were later arrested. Intimately involved in the operation was Paulo Adario. Paulo is a veteran Greenpeace campaigner and is fully aware that, with a single mahogany tree fetching some $10,000, you don’t take on the mahogany mafia without personal risk. For months I and other Greenpeace activists surveyed the area, on foot and from our small airplane, observing illegal logging operations and collating up-to-date maps, photos and other data. Finally, in September we had enough proof. My family and I had to make difficult decisions. They left the Amazon and for weeks I moved from place to place every couple of nights. But the threats continued. A dark blue truck was repeatedly seen driving around the house with three armed men and a woman inside.We traced the licence plates.They were stolen.We evacuated our homes and moved into the office, the only secure building. From our contacts in the forest, I learned that there was a price on my head. My colleagues and I talked late into the night and concluded that, in spite of the danger, our work had to continue. If we stopped, even temporarily, the mahogany mafia would win, and we would also leave our friends in other organisations and local communities even more vulnerable. ‘Operation mahogany’ went ahead. Landing by helicopter and airplane at remote camps we found thousands of illegally felled logs, and a lot of equipment: 11 trucks, 4 bulldozers, two cars, a motorbike. But the loggers had been expecting trouble. At one camp they had rolled logs across the airstrip, and built a barricade.Then they fled into the bush. Will there be more operations like this one? Yes, we hope. But money is a problem.The mahogany that was seized in this raid could be used to support the agencies that are protecting the forest, but instead it is being stolen back by the loggers. The threats continue almost every week, and the more effective our work the more the risk increases.This will continue until we damage the mahogany mafia so much that it can’t recover, leaving the market open to the legitimate operators who can’t compete with cheap illegal timber. Until then, it’s no more beers with friends in an outdoor caf  after work, no solitary walks in the forest.Yes, it’s difficult, but I know that it’s worth it. It is in the face of my daughter when she tells me that she is proud of her father.  </t>
  </si>
  <si>
    <t>Hope</t>
  </si>
  <si>
    <t xml:space="preserve">But since its creation in 1994, the World Trade Organisation (WTO) has undermined national and international environmental policy and law-making, including key agreements reached at the 1992 Rio Earth Summit. The WTO does this, because it has not incorporated into its decision-making the ‘precautionary principle’ – the obligation to take preventative actions before environmental damage starts to occur. And, because its rulings take precedence over environmental regulations, the WTO can quash environmental measures taken by individual states or groups of states if it deems them to be “traderestricting”. Take the EU ban on growth hormones, enacted to protect consumers.The WTO declared it illegal and awarded the US and Canada the right to impose 100% tariffs on selected European goods. As Remi Parmentier, Greenpeace International’s political director knows, it is vital that Greenpeace makes its voice heard at On board were ‘witnesses’ from communities around the world, people whose traditional livelihoods are threatened by trade liberalisation: a farmer who fights against transgenic crops in the USA, a fisherman from India, a Lebanese campaigner against toxic waste dumping and an environmentalist and human rights activist from Chad “Someone made it to Doha!” was the headline on the BBC website that morning! “You can run but you can’t hide”, was the message we were bringing to the WTO. One of our missions was to break the ‘secrecy’ and isolation in which the trade negotiations took place. Radio broadcasts from the Rainbow Warrior relayed news and views from Doha to the outside world and from the outside world to Doha. Curiously, no-one stopped us. When Greenpeace has a message to communicate we always find a way. “ ” the WTO’s biennial ministerial conferences – even if getting there isn’t always straightforward... When I heard that the next WTO conference would take place in Doha, capital of the remote sultanate of Qatar, I wasn’t surprised. The previous conference – Seattle – ended in disarray, paralysed by impasse in the conference halls and the actions of antiglobalisers on the streets. The WTO was fleeing from the protests, and I wondered how we would be able to make a difference in this very remote and ‘controlled’ country. But we nearly didn’t get there at all. On the morning of 11 September the Rainbow Warrior was sailing for New York to being either moved – outside the Persian Gulf – or postponed. But Greenpeace isn’t the sort of organisation that gives up, and if we weren’t going to be there, who would? So two months later, and just two days before the start of the WTO conference, the Rainbow Warrior arrived off the coast of Qatar. mark Greenpeace’s 30th anniversary four days later. She was two hours from harbour when the terrorist attacks took place. Should we cancel the ship’s departure for Doha? Other NGOs who had planned a protest flotilla with the Rainbow Warrior did, and journalists and the WTO mused aloud on the likelihood of the conference  </t>
  </si>
  <si>
    <t>Growth</t>
  </si>
  <si>
    <t xml:space="preserve">growth Camila is one of thousands of children from 19 countries who are saying “no” to a future without ancient forests.Together with Greenpeace these, children have launched Kids for Forests and have been taking part in an explosion of creativity and fun. My name is Camila Fernanda Velazquez Yepi. I am 13. During the school term I live in the town of Osorno in the south of Chile, but in the summer I go home to Caleta Milagro which can only be reached by sea and which is surrounded by forest.This is where most of my family live – peasants and fisherman. My family are working hard to stop the destruction of the forests, and to prevent the building of a highway that will divide the forest in two. To me, the forest stands for life.We must look after the forests because without them we cannot live; they give out oxygen that is vital for human beings.We must care for the primary forest, not cut it down – and we have to think of the people for whom they are important. To the children of the world I have this message: “even if I knew the world was coming to an end tomorrow, I would still plant my apple tree”.This means that even if the world was coming to an end I would continue looking after the planet. Making, playing, singing, talking, writing, painting, thinking, learning, demanding: their message to the world is clear. Ancient forests are the vaults that hold the earth’s treasures – and the adult generation has no right to destroy them. In April 2002, over 1000 Kids for Forests brought their art, their enthusiasm and their demands to The Hague where politicians had gathered for the Ancient Forest Summit – part of the Convention on Biological Diversity. By what right – asked the massed ranks of kids – can ancient forests, home to millions of people, animals and plants, be irrevocably destroyed? But answer came there none as the politicians – who had the chance to implement an effective ancient forest protection programme – failed to match the children for energy, for heart, for foresight and for wisdom. How will governments justify their lack of action to the future generations?  </t>
  </si>
  <si>
    <t>Peace</t>
  </si>
  <si>
    <t xml:space="preserve">such as the following by Inoqusiaq Piloq – were taken to the nonproliferation treaty conference in New York where they made a strong impression on diplomats debating nuclear disarmament issues. I was just a girl when the Americans came.We had never really seen anything like it before.There it came, a big ship, and a submarine-like boat Thule – Pituffik to the Greenlanders – has been a US military facility since the start of the Cold War. When it was expanded in 1953, some 150 people living close by were forcibly and illegally resettled. Many of them wish to return to their ancestral lands, but the American military has other plans. Under the proposed missile defence project – ‘Star Wars’ –Thule’s radar will be upgraded to provide early warning of airborne attack. These plans are opposed by the majority of Greenlanders. But what chance does such a tiny and remote population have against the most powerful nation on earth? Thanks to Greenpeace’s efforts, the views of Greenlanders are being heard.Video testimonies collected by our campaigners have made international news and put pressure on the Danish government – which controls Greenland’s foreign policy – to take the Greenlanders’ views into account.The testimonies – following it. And planes that could land on water. The Americans were building vigorously, day and night. It made us very worried.We were not told why they had come. When I heard we had to move away I immediately began to cry.We had been living peacefully for many years by the Dundas mountain. We were not told why we were being relocated and only given four days to get ready. Of course people were sad and depressed. We were told that if we didn’t move our houses would be bulldozed and we wouldn’t be given new ones. It was like being regarded as not quite human, as if we couldn’t even think for ourselves. Like a child. Oodaaq, the Greenlander who was on the expedition with Peary to the North Pole [1909], was the only one to be really angry. He and his wife travelled with their son because they were too old to make the journey themselves. Families were separated, and before we even had moved into our new houses one of our elders died. Going back to Dundas and seeing the place we cry. It is our native country.The graveyard is there. It is unbearable. About the Thule airbase being upgraded: this is of course not good for us. Greenland is between America and the countries with the dangerous weapons. If there is a radar at Thule, the base will be erased, wiped out and so will we.We are afraid.We are alone because we are so far north. I think Bush’s plans are very bad. I am not alone in this. People around here think the same thing. I even think that the radar should be destroyed and we should go back.We should all go back. ”  </t>
  </si>
  <si>
    <t>internationalists in the times of globalisation</t>
  </si>
  <si>
    <t>Greenpeace 2003 Annual Report</t>
  </si>
  <si>
    <t xml:space="preserve">tonnes of indiscriminate catch. The few international rules drawn up to protect the seas are difficult to enforce, and the global commons is slowly plundered. The fate of the oceans is the same for forests and climate. All are at risk from the insatiable appetites of unlimited “Are the oceans dying?” asked Newsweek in July 2003. Greenpeace and other environmental organisations have been warning the world of the perilous state of the oceans for years if not decades: the dwindling fish stocks; the loss of small fishing communities; the annual killing of hundreds of thousands of whales; and the marine ecosystems that are being degraded beyond recovery. ‘Dying’? Well, certainly on the critical list. But the voices of scientists and environmentalists go unheard above the din of a rampant and greedy market. It is a free-for-all – or rather a smash-andgrab for the already prosperous. The fate of the oceans shows what ‘globalization’ can mean to the environment. The world’s precious resources – in this case fish – are traded globally, with the wealthy nations taking the greatest share. Huge industrial fleets trawl the high seas, spreading vast nets and drawing up millions of consumerism and growing populations. If the international community cannot stand together – or overstretched, uninterested or corrupt governments fail to act – then it is the climate, seas and forests that pay the price. The rich steal from the poor and the consumers of today steal from future generations. So is the answer to say no to globalisation? Most certainly not.We need global solutions for global problems, and cannot – and should not – rely on local and national approaches alone. The World Trade Organisation meeting in Cancun, Mexico in September 2003 is an opportunity for governments to build a multilateral system that is fair, safeguards the environment and helps the poor. Unlimited free trade will not protect us. There are huge numbers of people on every continent who are committed to the common good, and who are no longer willing to accept the agendas of The continued growth of Greenpeace – as laid out in this annual report shows that even in economically difficult times people have a vision of a different world. This is our best hope for a better future. Gerd Leipold timid or inept governments or unscrupulous corporations.This global social movement has been described as the “emerging second superpower” and is made up of millions of people dedicated to environmental protection, human rights and social development.  </t>
  </si>
  <si>
    <t>Timeline 1</t>
  </si>
  <si>
    <t>JULY 2003 The European Parliament adopts the world’s most comprehensive rules on the labelling of genetically modified organisms (GMOs); victory for the many organisations – including Greenpeace – who campaigned for this measure. MAY 2003 Embarrassed ExxonMobil executives attempt to explain how, on the eve of their annual general meeting, Greenpeace activists are able to penetrate tight security at their international HQ in Texas, mingle with office staff and bring the world’s most powerful company to a halt! JUNE 2003 Palau becomes the 50th country to ratify the Cartagena Protocol on Biosafety – the first legally binding global agreement that reaffirms the right of states to reject GMOs; a defeat for the aggressive US-led campaign to force worldwide acceptance of genetically engineered food and seeds. JUNE 2003 Greenpeace activists in Iraq present US occupying forces with radioactive material collected near Tuwaitha nuclear complex south of Baghdad, and call for de-contamination of villages surrounding the plant. SPRING 2003 No War! Greenpeace activists around the world undertake dozens of dramatic and peaceful actions against the build-up to the US-led attack on Iraq. SPRING 2003 Extensive Greenpeace actions in European countries keep the pressure on the EU to act against imports of logs illegally extracted from ancient forests. DECEMBER 2002 In the wake of the Prestige oil disaster, Greenpeace activists highlight the threat to our oceans by a series of actions around the Byzantio, a 26-year-old single-hulled oil tanker. DECEMBER 2002 New Zealand and Canada ratify the Kyoto Protocol on climate change, further isolating USA and Australia who continue to resist the global agreement on cutting greenhouse gases.</t>
  </si>
  <si>
    <t>Timeline 2</t>
  </si>
  <si>
    <t xml:space="preserve">OCTOBER 2002 More than 600 Greenpeace volunteers from 31 countries peacefully blockade every Esso petrol station in Luxembourg in a protest against the oil giant's continued sabotage of international efforts to protect the climate. SEPTEMBER 2002 Using a ship and a light aircraft Greenpeace tracks a shipment of plutonium mixed oxide from Japan to the UK.This highly dangerous material was being returned by the Japanese government after the UK nuclear energy company involved admitted to falsifying vital safety data. SEPTEMBER 2002 “Nukes Out of Africa!” During the Earth Summit in Johannesburg six Greenpeace climbers enter the grounds of South Africa’s Koeberg nuclear facility and hang banners from the roof of a building in front of the reactor domes. NOVEMBER 2002 The Convention of the International Trade in Endangered Species (CITES) votes to protect mahogany. AUGUST 2002 The work of world-renowned photographer, Raghu Rai, features in a Greenpeace exhibition which opens in Mumbai, India. ‘Exposure’ tells the human and environmental tragedy of Bhopal, where tens of thousands were killed and maimed by an explosion at a pesticide plant in December 1984, and where thousands are still suffering. AUGUST 2002 The publication of Greenpeace images showing how climate change is melting glaciers in the USA, Peru, New Zealand, Nepal, Austria, Uganda and Norway generates tremendous international interest and media coverage. AUGUST 2002 On the final day of Greenpeace’s Choose Positive Energy Tour in the Phillipines, authorities announce that a proposed 50 megawatt coal-fired power station in the province of Negros will not be built and that renewable energy is the solution to the province’s power needs. AUGUST 2002 Following pressure from Greenpeace and Russian environmental organisations, 74,000 hectares of ancient forest in Karelia – landscape without equal in Northern Europe – is declared a national park. JANUARY 2002 Following years of campaigning by Greenpeace and other environmental groups, oil giant BP announces it is dropping plans for the controversial ‘Liberty’ oil field in Alaska. MAY 2002 Despite mounting a vigorous campaign, Japan fails to win any concessions in favour of whaling at the 54th meeting of the International Whaling Commission in the whalers’ home port of Shimonoseki. SPRING 2002 Numerous port actions are carried out by three Greenpeace vessels – Rainbow Warrior, Arctic Sunrise and Esperanza – to highlight the continued importation of illegal and destructively extracted timber into Europe, America and Asia-Pacific. 2002 The EU and Japan, ratify the Kyoto Protocol on climate change.  </t>
  </si>
  <si>
    <t>MASS NETWORKING: ENABLING PEOPLE TO ACT</t>
  </si>
  <si>
    <t>Greenpeace 2004 Annual Report</t>
  </si>
  <si>
    <t xml:space="preserve">During the build up to the Iraq War, a journalist caught the spirit of the time when he wrote “…there may still be two superpowers on the planet: the United States and world public opinion.”1 When war did break out, overwhelming public opinion clearly demonstrated to governments that war was no longer easy to sell. World outrage proved that war is unacceptable as the means of fixing the wrongs of the planet. Consumption is unregulated and unchecked and our limited resources are being exploited by a rampant, uncontrolled and insatiable marketplace. Destruction is occurring at an unprecedented rate. This will only change when individuals unite in one cause: to save this planet from humanity’s greed for the good of humanity’s future. Civil society, and the non-governmental organisations through which it often speaks most lucidly, needs to take part in the debates that are today controlled by huge international interests driving globalised destruction. This demands a globalised counterforce. When voices come together, they are heard. The achievements of every civil and human rights movement in history have been due to the work of individuals engaging in mass networks. Mass networking has enabled a worldwide show of resistance that is providing an alternative to the globalisation of capitalism. What world public opinion can achieve is vast and immeasurable. Public opinion needs to be focussed effectively. One great accomplishment of NGOs, among which Greenpeace is a major player, is to provide this focus. Greenpeace enables individuals to become impassioned both about issues far removed from their daily lives and those closer to home, and can direct public opinion to make a real difference. Environmental crimes happen daily with no government, court, police or authority to turn to. We cannot rely on governments, alone, to act and make change. We can rely on people. The world’s second superpower can guide change, indeed provoke it. And where people gather for change, you will find Greenpeace.  </t>
  </si>
  <si>
    <t>SCIENCE: ACTION AND REACTION</t>
  </si>
  <si>
    <t>Greenpeace 2005 Annual Report</t>
  </si>
  <si>
    <t xml:space="preserve">Linus Pauling’s comment goes far beyond issues of war and weapons. Despite years of solid evidence of the global threats of climate change and the visible evidence of its existence, politicians still use supposedly scientific arguments as a smoke screen for failing to act as well as thwarting attempts by other nations to replace dangerous fossil fuels with clean renewable energy. Greenpeace has a leading role among environmental organisations that champion science and new technology to address threats to our planet. Ground-breaking work with companies to phase out dangerous ozone-killing chemicals, scientific and economic assessments of renewable energy that show they are not only the environmental answer, but will also grow economies, securing key legislation to ensure toxic chemicals are removed from children’s toys and everyday products are just a few of the ways in which Greenpeace has added to the scientific and environmental good of the planet. All too often science, like statistics, is twisted to suit economic interests. The Japanese government claims their decision to hunt endangered whales in the Southern Ocean is a 'scientific' programme – a 'truth' rubbished by all credible scientists and the International Whaling Commission. The whale meat is then sold on the open market. The importance of our oceans and all the marine life within is little known or understood. Every second breath we take comes from the oceans – half the oxygen we need. In return we are suffocating the oceans – dredging up too many fish, stealing food from needy mouths, carelessly killing countless creatures including whales, turtles, sea birds and thousand year old corals – we fill the oceans with pollution and warm them with climate change. The threats to the oceans are second only to climate change as the most significant environmental issue for our planet. Scientists calculate that 40% of the world’s oceans will need to be placed off limits to exploitation in order to allow them to recover from the unregulated industrial pillage that has gone unchecked for too long. That is why, in the face of repeated government failure to address the problem, Greenpeace is doing what we have been doing best for the past 34 years – taking action to defend our oceans. We will launch our most ambitious ship expedition next year – circumnavigating the globe for twelve months to map the global network of ocean parks, known as marine reserves, that scientists say is needed. Critics claim such a plan would cripple the fishing industry. A look at the cod industry in Canada will tell you all you need to know about crippling an industry, where politically driven flawed science allowed fishing to continue until the stock collapsed completely, taking the entire industry with it. Short-term politics and profit driven economics are the drivers of governments and industry. But both can be changed with the power of individual and collective action, the kind of action that Greenpeace takes and facilitates globally on a daily basis. It is not for politicians and industrialists to set the agenda for us, it is for us to dictate to them how the environment should be managed to ensure justice and a future for all, not just those that can afford it. Back in 1958, Linus Pauling went on to say: “We need to have the spirit of science in international affairs, to make the conduct of international affairs the effort to find the right solution, the just solution of international problems, not the effort by each nation to get the better of other nations, to do harm to them when it is possible.” But it is not only science that should dictate how we treat our planet and the life upon it. It should be driven by what is morally right, economically fair and designed for the future, not just the profit of here and now. We need to ground all international affairs with a spirit of cooperation and equality. Only then will we see the changes that are necessary for our environment to flourish.  </t>
  </si>
  <si>
    <t>04.02 / FRANCE</t>
  </si>
  <si>
    <t>In a victory for freedom of expression, the French court overturned oil giant Esso’s attempts to censor Greenpeace. Esso took Greenpeace to court when we used E$$0, a parody of the company’s logo, as part of our ‘Don’t buy Esso, Don’t buy Exxon/Mobil’ campaign.</t>
  </si>
  <si>
    <t>18.02 / GLOBAL</t>
  </si>
  <si>
    <t>A new international law to eliminate some of the world’s most dangerous chemicals – The Stockholm Convention - came into force following intense lobbying by Greenpeace and other environmental organisations. It outlaws synthetic chemicals such as pesticides and PCBs, as well as cancer-causing dioxins, that are released from industries that use chlorine and from waste incinerators.</t>
  </si>
  <si>
    <t>31.03 / UK</t>
  </si>
  <si>
    <t>In a victory for activists and consumers across Europe who had been demanding tougher regulations to protect us against GE crops, the UK government was prevented from growing GE maize commercially. Bayer CropScience, the only company authorized to grow GE maize in Europe, withdrew its application to plant in the UK because, it said, the regulations would make it economically non-viable’.</t>
  </si>
  <si>
    <t>02.04 / BALTIC SEA</t>
  </si>
  <si>
    <t>The UN International Maritime Organisation (IMO) responded to Greenpeace’s calls for greater protection of the Baltic Sea from dangerous shipping and designated it a ‘Particularly Sensitive Sea Area’. Tougher restrictions on oil tankers and other dangerous cargo vessels mean fewer accidents and oil spills.</t>
  </si>
  <si>
    <t>05 / US</t>
  </si>
  <si>
    <t>Greenpeace won a significant victory for freedom of speech after the Bush administration mounted a unique prosecution of the organisation in the US. Greenpeace was acquitted of conspiracy charges after the judge agreed the prosecution have failed to prove the case. A record number of 100,000 cyber activists, sent messages to President Bush and US Attorney General John Ashcroft demanding the end of the prosecution.</t>
  </si>
  <si>
    <t>11.05 / GLOBAL</t>
  </si>
  <si>
    <t>Pressure from Greenpeace supporters, other environmental groups and consumers around the world, led biotechnology company Monsanto to suspend any further development of its genetically engineered Roundup Ready wheat worldwide.</t>
  </si>
  <si>
    <t>01.06 / ICELAND</t>
  </si>
  <si>
    <t>Iceland scaled down its plans to kill 500 minke, sei, and fin whales over two years, when it announced a quota of only 25 minkes for the year. 50,000 Greenpeace web activists fuelled domestic opposition by pledging to visit Iceland if the government would stop whaling.</t>
  </si>
  <si>
    <t>17.06 / GLOBAL</t>
  </si>
  <si>
    <t>Electronics giant, Samsung, announced plans to phase hazardous chemicals out of its products, after they were graded ‘red’ on the Greenpeace website.</t>
  </si>
  <si>
    <t>22.06 / GLOBAL</t>
  </si>
  <si>
    <t>After Greenpeace proved it was possible, Unilever, Coca Cola and McDonalds promised to avoid using climatekilling HFCs in their refrigeration equipment. In 1992, Greenpeace launched Greenfreeze with the help of two scientists. We found an old fridge factory, appealed to our supporters to pre-order enough units to finance a refit, helped build the market and Greenfreeze was born. Today there are over 100 million ‘Greenfreeze refrigerators’ in the world, produced by major European, Chinese, Japanese and Indian manufacturers.</t>
  </si>
  <si>
    <t>20.07 / AUSTRALIA</t>
  </si>
  <si>
    <t>Greenpeace protests in Australia led Queensland Energy Resources to stop the Stuart Shale Oil Project. Had it gone ahead, the shale oil would have emitted four times as many greenhouse gases than all the oil extracted from the ground since 1998. The project cost millions of dollars in government subsidies that should have been spent on renewable energy.</t>
  </si>
  <si>
    <t>27.07 / THAILAND</t>
  </si>
  <si>
    <t>Greenpeace sent papaya seeds, sold by Thailand’s Department of Agriculture’s own research station, for tests because it suspected they were genetically engineered. Independent laboratory examinations proved them right. An uncontrolled field trial, ‘contained’ only by barbed wire and banana trees, had released genetic contamination into the environment.</t>
  </si>
  <si>
    <t>01.09 / NORWAY</t>
  </si>
  <si>
    <t>Greenpeace pushed Ford to ‘Th!nk Again’. Instead of scrapping its fleet of fuel efficient electric Th!nK City cars, it sent them to eager customers in Norway. When charged by electricity from renewable sources, these cars help fight the biggest threat to our planet: climate change.</t>
  </si>
  <si>
    <t>27.09 / UK</t>
  </si>
  <si>
    <t>After Greenpeace documented the impact of pair trawling for sea bass on common dolphins in the English Channel, the UK Minister for Fisheries, Ben Bradshaw, agreed to close the fishery in UK waters. He later reneged on this commitment so Greenpeace UK is challenging the UK Government in the High Court.</t>
  </si>
  <si>
    <t>30.09 / JAPAN</t>
  </si>
  <si>
    <t>Following pressure from Greenpeace supporters in Japan, beer manufacturer Asahi agreed not to use plastic bottles that could not be returned or recycled safely.</t>
  </si>
  <si>
    <t>22.10 / RUSSIA</t>
  </si>
  <si>
    <t>The world’s sole global effort to address the dangers of global warming became law when, after a decade of lobbying, scientific research, and non-violent direct actions by Greenpeace and other environmental groups, Russia ratified the Kyoto Protocol.</t>
  </si>
  <si>
    <t>29.10 / GLOBAL</t>
  </si>
  <si>
    <t>After Greenpeace exposed the dangers of sending toxic ships from developed countries to Asia for scrap, the international community agreed to classify old ships as waste. This will put pressure on owners to decontaminate their old ships before exporting them and protect workers and the environment in Asian ship breaking yards.</t>
  </si>
  <si>
    <t>29.10 / UK</t>
  </si>
  <si>
    <t>UK publisher MQP announced its support for the Greenpeace campaign for ancient forest friendly books and agreed to only use paper that does not destroy the world’s last remaining ancient forests.</t>
  </si>
  <si>
    <t>11.11 / BRAZIL</t>
  </si>
  <si>
    <t>Greenpeace and other environmental organisations’ efforts to save the world’s last ancient forests led the Brazilian government to create two protective reserves, covering 2 million hectares of the Amazon.</t>
  </si>
  <si>
    <t>02.12 / INDIA</t>
  </si>
  <si>
    <t>India’s agricultural future was protected from genetic contamination when, following a series of non-violent direct actions by Greenpeace, biotechnology company Bayer agreed to stop field tests of genetically engineered crops throughout the country.</t>
  </si>
  <si>
    <t>12 / BORNHOLM DEEP</t>
  </si>
  <si>
    <t>A ‘no fishing’ zone was established around the Bornholm Deep in the Baltic Sea after Greenpeace campaigned for over two years on the need to protect the Baltic Sea. Protests at sea, as well as lobby efforts, helped to achieve this level of protection.</t>
  </si>
  <si>
    <t>12 / CHINA</t>
  </si>
  <si>
    <t>When Greenpeace discovered that illegal, genetically engineered rice was growing in fields in China’s Hubei province and being sold on the open market, the Chinese government responded by tightening regulations and postponing the commercial release GE rice for at least a year.</t>
  </si>
  <si>
    <t>Message from the Board Chair</t>
  </si>
  <si>
    <t>greenpeace 2006</t>
  </si>
  <si>
    <t>I am delighted to introduce this Annual Report - my first as Board Chair for Greenpeace International. Greetings, too, from my colleagues on the Greenpeace International Board, a group that brings together multi-cultural perspectives, and diverse realities, expertise and experience. As the first Asian woman to head this organisation, I feel a special sense of both pride and opportunity to bring in perspectives from the ‘South’. I live in a small village on the West Coast of India, surrounded by small farming communities who depend on the annual monsoons for their livelihoods and survival. As I travel across the country by train, I see the visible signs of new life as women transplant rice; but also the trail of destruction and death that the monsoon rains bring every year in a land where millions are dependent on agriculture for their survival - a grim forecast of climate change in future. Climate change will eventually affect all of us, but in India and across the developing world we already see its effects on the poor - those who have absolutely nothing in reserve to cope if disaster strikes. Ironically, India is also one of the emerging giants of carbon emissions, as the economy grows phenomenally, and more and more people aspire to the carbon-intensive lifestyles enjoyed by the West for so many decades. The challenge for Greenpeace is to find new strategies and build new partnerships to create global change on climate and energy. We are increasingly dedicating our resources towards tackling these issues. Our recent publication “Energy [R]evolution” (www.energyblueprint.info), which sets out how we can meet the world's energy needs while at the same time phasing out fossil fuels and nuclear energy, is a prime example of these efforts. In this report you can find much more information about how, through strategic partnerships and independent action, we seek solutions to the many environmental challenges the world faces. It is with a sense of achievement that I would also like to report briefly on the major governance decisions and activities of the Board in 2006: – The 2006 Annual General Meeting (AGM) approved the decision to develop a formal Greenpeace presence in Africa, and to find and allocate resources to this; – We continued to monitor closely the project to build a replacement for the Rainbow Warrior; – We approved a five-year development plan for Greenpeace Russia; – We evaluated the performance of the International Executive Director, Gerd Leipold, and reappointed him for a further term; – We ensured the continued financial health of the organisation by timely and regular overview of the global finances; – A new Board Chair (myself) was appointed after a thorough and well managed search process; – Three new members, Ayesha Imam, Adam Werbach and Dimitrios Vassilikis, joined the Board in 2006. Before signing off, I would like to express my thanks for the invaluable contribution of our former Board Chair - Anne Summers - who left office in December 2006 after serving two terms as Board Chair. We invite you to read this report, and send us your comments and suggestions - not only on the report itself, but what you can do to make a difference.</t>
  </si>
  <si>
    <t>Inconvenient Truths and Unlikely Allies</t>
  </si>
  <si>
    <t>Inconvenient truths and unlikely allies combined in 2006 to make it a notable year for Greenpeace and the environment. With the ascendancy of climate change to the top of the list of threats facing the planet has come a plethora of new allies and advocates. Along with Al Gore and a host of celebrities, companies and politicians are taking up the climate challenge. Voters and consumers are increasingly basing their decisions on what is needed to protect the climate: to protect the environment for current and future generations. Greenpeace has campaigned for climate protection for two decades, and is uniquely placed to provide leadership in the tough years to come: to promote radical solutions and oppose false promises. Our financial independence - we take no money from governments or corporations - and adherence to the principles of peaceful non- violent direct action give enormous support to the solutions we propose. Our long involvement in the climate debate means we can hold the politicians to their promises and ensure that the new 'greening of business', or Corporate Social Responsibility, is not a soft sell, devoid of hard action, but something that will combine to hold global warming to a manageable level. During 2006, we worked with the European Renewable Energy Association and the German Aerospace Centre to produce a groundbreaking blueprint for cutting energy- related greenhouse gas emissions. Our Energy [R]evolution is a pragmatic plan demonstrating how to double energy efficiency by 2050 and then use renewable energy sources to provide over half of the planet's power needs. Nuclear power can be phased out and fossil fuel use greatly reduced, while economic development, energy security and global equity can be promoted. As I write, governments are moving to claim the fossil resources – minerals and fisheries – made reachable by climate change, made reachable by the thawing of the Arctic ice floes. It is an ominous sign and something Greenpeace opposes. Have we learned nothing? We can't afford to burn the fossil resources we know exist. A now undeniable 'carbon logic' tells us that ruining pristine environments in the pursuit of new fossil fuel resources is nothing short of lunacy. As climate awareness grows, the exploitation of planet Earth continues. We dredge fish out of the oceans faster than they can reproduce; destructive industrial fleets empty the waters where local fishermen once made a sustainable living. We cut down ancient forests to grow soya and to produce disposable wood and paper products such as toilet paper. Throughout the year our most ambitious expedition ever, “Defending our Oceans”, highlighted the beauty and brutality, the splendour and stupidity, to be found on the high seas. We confronted whalers in the Southern Ocean, brought illegal fisheries to justice and challenged the rapacious appetite and destructive practice of 'bottom trawling'. Greenpeace is calling for 40% of our oceans to be designated marine reserves, providing buffers from which marine resources can recover and replenish. Along with the oceans, the forests are the lungs of our planet. In the Amazon, with the launch of a hard hitting report, “Eating up the Amazon”, we showed the direct link between deforestation to grow soya beans and how the beans in turn feed chickens for cheap meat used in Europe's food industry. In a short time we were working with the very companies we targeted, such as McDonald's, who quickly declared their opposition to buying soya from newly deforested areas in the Amazon. A unique combination of environmentalists and companies brought about the declaration, in July, of a two-year moratorium on soya being planted in newly deforested areas of the Amazon. The moratorium also prohibits buying soya from farms using indentured or forced labour. Greenpeace will continue telling inconvenient truths, we will continue working for solutions. But we recognise that we need partners. We need individuals, consumers, politicians and CEOs to take real action. The planet and our future generations expect - no, demand - nothing less!</t>
  </si>
  <si>
    <t>changing the political climate / 2006 campaignn highlights</t>
  </si>
  <si>
    <t xml:space="preserve">It’s official, climate change is real, human-made and potentially devastating. Gavin Edwards, Head of Climate and Energy Campaign, reviews a remarkable year and previews the revolutionary road ahead. For twenty years, Greenpeace has been ringing the alarm bell on climate change. 2006 saw the issue finally come of age. Greenhouse gas emissions from human activity are altering the climate and threaten catastrophic impacts: in Nairobi, in November 2006, Environment Ministers from all over the world agreed with us that greenhouse gas emissions must be cut by more than half. Greenpeace's work highlighting the impacts of climate change, such as melting glaciers, drought in the Amazon and rising sea levels, has played a significant part in bringing the issue to the fore and obtaining this worldwide agreement. We continued to document disturbing evidence of climate impacts throughout the year. However, Greenpeace is not only a purveyor of inconvenient truths - it also promotes convenient solutions. Together with the European Renewable Energy Council and the German Aerospace Centre, throughout the year Greenpeace developed a plan for a global Energy [R]evolution to help avert catastrophic climate change. It shows that energy efficiency can be doubled by 2050 and how renewable energy sources can then provide half of the planet's power needs. Nuclear power can be phased out and fossil fuel use greatly reduced, while economic development, energy security and global equity can be promoted - bringing sustainable energy services to the one-third of the world's population who currently have no reliable access to even the most basic energy services, such as lighting. While climate rhetoric is increasing, plans are being drawn up for new climate-killing coal- fired power stations and new nuclear plants, and vast subsidies are being squandered on both. Greenpeace works to oppose false solutions to climate change and to promote its vision of a sustainable and equitable energy future. 26 April, 1986, was the day the name Chernobyl became synonymous with catastrophe: following a massive explosion, a radioactive cloud spread out across the globe. On the 20th anniversary, Greenpeace produced a scientific report estimating that the eventual death toll as a result of the accident could be up to 100,000 people, a far cry from the International Atomic Energy Agency's claim of 4,000. Greenpeace photo exhibitions, in a number of countries, featured portraits of those living with the pernicious and debilitating effects of Chernobyl fallout: people living a 'half life'. The images were harrowing: bedridden children, in excruciating pain with cancers and degenerative diseases, who need to be turned every fifteen minutes by parents who also suffer from chronic diseases; old people who eat mushrooms and burn firewood from woodland so radioactive that soil samples are treated as radioactive waste in Western Europe. When we are told about the 'benefits' of nuclear power, we should first be looking into these people's eyes. 2006 Campaign Achievements * After years of campaigning, the Russian Federal Nuclear Energy Agency cancelled plans for the import - for storage and reprocessing - of nuclear power-generated radioactive wastes. * An international team lobbied the Asian Development Bank (ADB) annual meeting in India, resulting in the ADB announcing a clean energy investment fund of 1 billion USD and a new policy for renewable energy projects. * A combination of community protests and a 15,000 signature petition, coordinated by Greenpeace, forced the Philippine National Oil Company to withdraw its plans for an integrated coal mining and power station project. * We petitioned the World Heritage Committee to list the Great Barrier Reef and the Waterton-Glacier International Peace Park, in the US and Canada, because of climate change. </t>
  </si>
  <si>
    <t>Three Months to Defend the Amazon /  2006 Campaign Achievements</t>
  </si>
  <si>
    <t>Pat Venditti, Head of the Forests Campaign, reveals the background to a campaign to halt Amazon deforestation for soya farming, launched in April and won by July. Soya is Brazil's leading cash crop, and by 2006 soya farming - much of it illegal - had become one of the biggest drivers of Amazon deforestation. In 2004-2005 alone, an estimated 12,000 square kilometres of rainforest had been destroyed to grow soya beans, most of which were being exported to Europe to feed chickens, pigs and cows being raised for meat products. Using satellite images, aerial surveillance, previously unreleased government documents and on-the-ground monitoring, Greenpeace tracked illegal rainforest soya grown in the Amazon to fast food restaurants and supermarkets across Europe. Following a three-year investigation, in April we launched our campaign against the expansion of soya-related deforestation with a report called Eating Up the Amazon. We backed it up with action, and lots of it. We targeted McDonald's, one of Europe's major buyers of Amazon soya-fed chicken. While seven-foot Greenpeace 'chickens' chained themselves to chairs in McDonald's outlets, Greenpeace supporters inundated the company with protest emails and letters. McDonald's responded quickly, agreeing to stop buying chicken raised on Amazon soya, and large supermarkets followed suit. Karen van Bergen, Vice President of McDonald's Europe said, "When we were first alerted to this issue by Greenpeace, we immediately reached out to our suppliers, other NGOs and other companies to resolve this issue and take action.” Greenpeace then turned the spotlight on Amazon soya bean traders such as Cargill, a massive US corporation. In May, our ship, the Arctic Sunrise, arrived at Cargill's illegally constructed soya export facility, in the heart of the Amazon, blockading the port. Meanwhile in Europe, we took action at Cargill's facilities in the Netherlands, France and the UK. With their customers expressing concern, and with Greenpeace activists at their front gates, Cargill, ADM, Bunge, Dreyfus, and Amaggi - collectively responsible for most of the Brazilian soya trade - came to the negotiating table. On 24 July, they agreed to a two-year moratorium on trading in soya from newly deforested areas. They also agreed to work with the Brazilian Government, Greenpeace, other NGOs and civil society organisations in order to improve the mapping of the Amazon and to ensure that soya plantations in the region are properly monitored. Further, steps are to be taken to deal with land-grabbing and slave labour. Greenpeace is demanding that the moratorium continues until proper procedures for legality and governance are in place and until there is an agreement with the Brazilian Government and key stakeholders on long- term protection for the Amazon rainforest. Elsewhere, in the 'Paradise Forests' of Papua New Guinea, we established a Forest Rescue Station near Lake Murray following a request from local people. After several months we had helped people from 5 tribes and 42 clans regain control of their territory by mapping some 34,000 hectares of ancient forest. Along with local partners we helped train them in forest management, business skills and the use of a portable sawmill. With these skills, local people are now setting up eco- forestry businesses, providing a much- needed income while protecting the forest and its biodiversity.  * 9.2 million hectares of the Amazon are protected from deforestation. * Two million hectares of Canada's Great Bear Rainforest is protected from deforestation, with the remaining two-thirds of this forest committed to environmentally responsible management - the culmination of ten years' hard campaigning. * Over 40% of the UK book publishing sector is now committed to Ancient Forest Friendly (AFF) policies. * We published the first ever detailed satellite mapping of the world’s remaining intact forests, providing a vital tool to hold governments and corporations to account.</t>
  </si>
  <si>
    <t>Defending Our Oceans / 2006 campaign highlights</t>
  </si>
  <si>
    <t>From great whales, to the ocean floor and back to shore, Shane Rattenbury, Head of the Oceans Campaign, looks back on Greenpeace's most ambitious ship expedition. From the depths of the Southern Ocean to the heights of mysterious seamounts, through storms, oil spills, volcanic eruptions and even war zones, all three Greenpeace ships played a part, alongside more than a million visitors to the website. The beauty and devastation in our oceans were highlighted in equal measure along with a demand for a network of marine reserves covering 40% of the world's oceans. The Esperanza took the lead, but with the simple mantra “individually we are a drop, together we are an ocean”, Greenpeace supporters were at the heart of the journey and key to our success. The campaign proved whaling is bad for business when public pressure forced the financial backers of the Japanese whaling fleet to dump their shares, ending non- government support for the programme. Stolen fish was taken off the menu after pirate ships, exposed and arrested in West Africa and Las Palmas for stealing fish from Africa, faced unprecedented fines from Spanish and Guinean authorities. More pirates were unmasked in the Pacific, and in Sweden illegal Baltic cod was taken off the shelves. Mediterranean tuna sadly did not get the protection needed when governments failed to cut quotas. Unique images of deep-sea corals in the Azores delighted scientists and Greenpeace’s ‘Road Map To Recovery’ laid out a clear protection plan for governments for the first time, leaving them no more excuses for inaction. Determined action from the crews of the Esperanza and the Rainbow Warrior helped clean up massive oil spills from a tanker in the Philippines and the bombing of an oil terminal in Lebanon, but still left marine life devastated. There was better news when public pressure forced Dutch bank ABN AMRO to reconsider its ties with a Philippines mining company held responsible for ocean pollution. In India it was time to sparkle when the Esperanza got the full Bollywood treatment, with the stars coming out to defend India's coastline. Meanwhile, celebration of the declaration of the world's largest marine reserve off Hawaii was balanced with the revelation of possibly the world's largest rubbish dump right next door. Greenpeace scientists gathered garbage from microscopic to suitcase-sized in the “Trash Vortex” exposing the global problem of plastic pollution in our oceans. Mexico got the message, though, declaring part of the Gulf of Mexico a marine reserve following our visit. As the Esperanza sailed into 2007 she came full circle back to the Southern Ocean Whale Sanctuary. The expedition is now over but the work to defend our oceans continues. 2006 Campaign Achievements * We put oceans on the political map and political maps on the oceans – the first to outline a comprehensive network of marine reserves. We also changed many governments’ policies on deep ocean protection. * Collaborations with scientists made the invisible visible – with cutting edge technology exploring the ocean floor and specialist equipment exposing what we dump there. * Activists drove in front of whalers’ harpoons to save 82 whales; challenged supermarkets selling stolen fish; and exposed excessive fishing practices. * With local communities we proved the benefits of marine reserves and showed the horrific impacts from pollution. * We ensured corporations also saw the economic sense in stopping ocean pollution, not funding whaling, and refusing to buy stolen fish.</t>
  </si>
  <si>
    <t>within reach / 2006 campaign highlights</t>
  </si>
  <si>
    <t>Toxic chemicals aren't just present in e-waste exported to developing countries and in toxic barrels dumped in rivers, lakes and landfills. From the clothes we wear to the electronic devices we use, they are all around us. Olivia Langhoff, Head of the Toxics Campaign, recalls how Greenpeace has addressed these issues over the year. In December 2006, the European Union finally approved a new chemical law to protect us from toxics in everyday products: REACH (Registration, Evaluation, Authorisation and Restriction of Chemical substances). Under REACH, companies will have to provide safety data for large volume chemicals that they produce or import into Europe. It also includes a mechanism for the substitution of persistent and bioaccumulative chemicals if safer alternatives exist. Further, it allows the public to request information about a limited number of hazardous chemicals in products. REACH, if properly enforced, will help reduce our daily exposure to chemicals that can cause cancer and birth defects, and affect reproductive health. Industry lobbied hard to water down the legislation, and succeeded in part. For our part, we worked even harder to ensure it stayed strong. Despite its shortcomings, REACH could be the beginning of a new era. Along with our work in the labs and on the streets, we approached brand names and asked them to commit to substituting any harmful chemicals in their products for safer alternatives. Many took up the challenge to take toxics out of consumer goods: Reebok, Samsung, Puma, Nokia and Playmobil are among those that have adopted good substitution policies to phase out hazardous chemicals. In a novel move, in Spain we worked with top names in fashion - including Mango and Camper - to create Moda Sin Tóxicos, a toxic- free fashion show. Designers provided a high- fashion model of the possible as they unveiled one-off outfits free from the hazardous chemicals commonly used in textiles. Mango and Camper both committed to implement substitution policies over the coming years. In parallel, we took a new approach to the consumer electronics market, producing our first Guide to Greener Electronics. Mobile phone and PC brand leaders were named, shamed and ranked according to their public policies related to the environmental impact of their products. Not only was the presence of chemicals such as PVC and Brominated Flame Retardants (BFRs) in their products listed but so were their systems for taking back products at the end of their useful life. Far too many toxic-laden electronic devices end up being dumped in the developing world, to be taken apart in the most rudimentary ways, exposing people - often children - and the environment to their deadly contents. Not wishing to bear the stigma of coming last or even of poor performance, the companies soon began to compete. By the end of the year, many had started providing timelines for eliminating PVC and BFRs and had committed to recycling their products when discarded. Surprisingly at the bottom of the league, Apple - being the leader in innovation and design within the industry - refused to review its environmental policies and embrace the challenge. Rather than go head-to-head with the captains of Cupertino, we launched a special website aimed at Apple's loyal customers - the only ones Steve Jobs really listens to. The message was simple: “I love my Apple. I just wish it came in Green.” Within REACH 2006 Campaign Achievements * In August, we responded to a deadly toxic waste dumping disaster in the Ivory Coast port of Abidjan. The cargo ship Probo Koala dumped toxic sludge ashore, which resulted in 15 reported deaths, 69 hospitalisations and over 100,000 people seeking medical assistance. The ship went on the run, but the Greenpeace ship Arctic Sunrise found and held it Paldinski, where Estonian authorities quickly acted on our call for the ship to be detained pending further investigation. EU Environment Commissioner Stavros Dimas congratulated Greenpeace when he visited the Arctic Sunrise in Paldinski. Dimas proposed a new law that would oblige Member States to treat serious offences against the environment as criminal acts, resulting in stronger penalties. * Greenpeace's action and media teams drew worldwide attention to the scandal of the French Government's attempted export of the toxic-laden ex-aircraft carrier Clemenceau to India for break-up. Eventually, the French Government was forced into an embarrassing u-turn and took the ship back.</t>
  </si>
  <si>
    <t>liberty goes rogue / 2006 campaign highlights</t>
  </si>
  <si>
    <t>As country after country moves to ban genetically engineered crops and products, Olivia Langhoff, Head of the Genetic Engineering Campaign, reveals the true cost of rice for companies that mess with our food. 'An act of God', is how Bayer described a scandal in which its infamous herbicide-tolerant Liberty Link Rice 601 (LL601) contaminated products around the world. Field trials for this GE (genetically engineered) rice ended in failure in 2001 and it has not been approved for human consumption or planting anywhere in the world. Following an admission by the US Department of Agriculture that significant quantities of US long-grain rice had been contaminated, Greenpeace moved quickly to buy and test supermarket products in a number of countries. Laboratory analysis revealed that the rogue rice had travelled far and wide; we found it in the UK, France, Germany and the Middle East. By November, it had been found in at least 24 countries. Far from an 'Act of God', the Liberty Rice Scandal demonstrates that there is no such thing as a controlled field trial; contamination is inevitable and the only way to prevent it is to stop all GE planting. Following Greenpeace's testing - and subsequent testing by a number of European agencies - retailers, millers and processors announced that they would no longer deal in American long-grain rice. The chairman of Ebro Puleva, the world's largest rice processor, wrote to Greenpeace saying: “We regret that US rice is facing a problem with GM (genetically modified) rice and have decided to stop any imports of US rice since August 2006”. Ebro Puleva is now committed to being GE-free. Already a bad business, GE is now officially bad for business. The EU, Russia and Japan have all issued import restrictions on US rice. The fallout from this contamination scandal will have a long financial and legal half-life. The global food industry is now facing massive costs associated with the contamination. Following the scandal the price of US rice plummeted. Some 300 rice farmers have filed at least five multi-million dollar 'class-action' lawsuits in the US against Bayer, to recover lost income On the flipside, sensing a growing opportunity for true-food rice, traders in Thailand and Vietnam have declared GE-free policies. Together they account for over half of the rice traded on the world market. Bayer was not the only rice contamination scandal of the year. In September, Greenpeace revealed the presence of illegal Chinese GE rice in a number of products in the UK, France and Germany. Meanwhile, on 3 October, 2006, Greenpeace activists created giant crop circles in maize fields on three different continents to mark the beginning of a global campaign to protect maize - one of the world's most important staple foods - against contamination from genetically engineered crops. The crop circles - large enough to be clearly visible from the air - appeared in fields in Spain, the Philippines and Mexico. 2006 Campaign Achievements * Our activists boarded an illegal GE soya shipment destined for St. Petersburg. The ship did not carry the identification documents required under Russian law. Two major Russian food and feed importers, who control more than 70% of soya imports into Russia, subsequently announced GE-free product policies. * In Mexico, our political and legal work stopped GE maize from being tested in open-air trials. * Romania banned GE soya and Hungary banned Monsanto's GE maize, following continued pressure from Greenpeace. * We fought and won a court case in Thailand to prevent the commercialisation of GE papaya - Thailand's first potential GE crop. * A new GE campaign was launched in Japan with the distribution of 75,000 copies of the GE-free food guide. As a result, a number of high profile Japanese food companies adopted GE-free policies.</t>
  </si>
  <si>
    <t>dangerous nuclear double standards  / 2006 campaign highlights</t>
  </si>
  <si>
    <t>Working for nuclear disarmament and peace is made all the more complicated by hypocrisy on the international stage. Nicky Davies, Peace and Disarmament campaigner, calls on the nuclear weapons states to lead by the force of their example and not by the example of their force. Greenpeace spent the year working for diplomacy, consistency and an end to nuclear double standards. In 2006 there were 480 US Nuclear weapons stationed across Europe: in Germany, Belgium, Italy, the Netherlands, Turkey and the UK. These cold war relics remained under the banner of NATO (North Atlantic Treaty Organisation), each with a destructive capacity up to ten times greater than the bomb that destroyed Hiroshima. On the morning of 8 June, a Greenpeace truck carrying a full-size 3.6 metre replica of a US B61 nuclear bomb - the type stationed in Europe - blocked the entrance to NATO's Brussels headquarters. Activists, entering the site carrying banners declaring “Nukes out of NATO”, took up position on the NATO symbol while others dropped a two-metre-square banner, repeating the message, from the main building. The action was timed to coincide with the arrival of NATO Defence Ministers for a key meeting on the future of the Organisation. Greenpeace believes that NATO's future must be nuclear-free. The action was backed by the results of Greenpeace-commissioned opinion polls showing that 70% of Europeans living in those countries with US nuclear weapons want to live in a nuclear weapons- free Europe. It is scarcely credible that the very leaders who were imposing sanctions on Iran for developing uranium enrichment technology - which could potentially be used to produce nuclear weapons materials - were at the same time collectively refusing to discuss removing actual nuclear weapons from their own soil. Meanwhile, in the UK - another country staking a claim on the moral high ground in international efforts to dissuade North Korea and Iran from developing nuclear weapons - the Blair Government took a lead in the 'nuclear do as I say and not as I do' school of diplomacy. The government pushed ahead with plans to replace the Trident nuclear weapons system, committing the country to another 30 years of nuclear weapons possession. We commissioned a legal analysis which demonstrated the illegality of replacing Trident, and provided a briefing to British parliamentarians based on Greenpeace research. This briefing outlined how the £76 billion lifetime-cost of a Trident replacement system could instead help make a major contribution to tackling the real threats we face today - global warming and energy security. For example, spending £76 billion on simply making housing in Britain more energy efficient would save 44% of residential carbon emissions - reducing the UK's total carbon emissions by 12% and would be recouped within ten years through energy cost savings. That money could then be reinvested in other efficiency measures, reducing total UK carbon emissions by nearly one quarter. Dangerous Nuclear Double Standards 2006 Campaign Achievements * During the Israel-Lebanon war the Greenpeace flagship, Rainbow Warrior, delivered 75 tons of essential medical aid to Lebanon on behalf of Médecins Sans Frontiers. * Following the conflict, the Rainbow Warrior returned to Lebanon at the request of the government to document oil spill contamination on the sea bed resulting from the war. In Northern Israel, we documented war-related damage to forests. * Following North Korea's nuclear weapons test activities, we protested outside Democratic People's Republic of Korea embassies across the world. * We gave a presentation to the UN’s First Committee on disarmament, facilitated meetings between women from the US and Iran with the International Atomic Energy Agency (IAEA), and discussed peace and security with Israel’s military thinktank.</t>
  </si>
  <si>
    <t>organization directors report</t>
  </si>
  <si>
    <t>We present in our Annual Report of 2006 not only the financial statements for Greenpeace International and its related affiliates, but also combined statements including the Greenpeace National and Regional Offices. We present these to provide transparency and accountability for our supporters and provide an overview of the combined income, expenditure, assets and liabilities of all the Greenpeace entities worldwide. These financial statements have been prepared in accordance with International Financial Reporting Standards as adopted by the EU. All expenditure categories include salaries, direct costs and allocated overheads (for example, building costs, depreciation). The accounts of all of the Greenpeace National and Regional Offices are independently audited in accordance with local regulations. Copies of these may be requested from the appropriate Greenpeace National or Regional Office, addresses for which are listed on page 27. Full details of the International Non-Governmental Organisations Accountability Charter can be found at http://www.ingoaccountabilitycharter.org Since 6 June, 2006, Greenpeace International and ten other international non-governmental organisations have signed the INGO Accountability Charter, which outlines a common commitment to enhance transparency and accountability. Greenpeace International continues to prioritise the assessment and identification of areas in which it can improve in this respect. Our aim is to ensure that existing policies, procedures and guidelines and, as necessary, additional policies, are put in place, to govern effectively, among other things, aspects of information disclosure, handling external complaints, security principles, and financial and personnel policies. As these policies are reviewed and finalised over the coming months, they will be made available on our public website.</t>
  </si>
  <si>
    <t>Greenpeace Annual Report 07</t>
  </si>
  <si>
    <t>Lalita Ramdas Board Chair Nationality and residence: Lalita is Indian and lives in Maharashtra, India Experience and expertise: Social activism, NGO management and governance, non-formal adult and community education with special focus on peace and non-violence, gender and human rights Term of office: 1 January 2007 – 31 December 2009. I write this message on Hiroshima Day. In the heyday of the anti-nuclear movement, this would have been the day on which many activists in different corners of the world – myself included – would be out on the streets or outside nuclear facilities, adding our voices to the call for nuclear disarmament and an end to testing of nuclear weapons. In the ensuing years, focus has shifted from the nuclear issue to a range of other priorities. And ironically, with climate change and global warming now being perceived as the most serious threats to the future of humanity, the nuclear issue has resurfaced again, this time being projected as the ‘clean’ answer to fossil fuels and the emerging climate and energy crises. The world is at a crossroads, so to speak, and it is clear that governments and social movements alike are seeking solutions to the troubling question of how to mitigate the potential impacts of climate change. The decisions that need to be taken will not be easy. They will call for deep introspection, collective resolve, and a willingness to make tough and often unpopular choices. Greenpeace too, while continuing with its work around the world on ongoing key issues – protection of the world’s forests, defense of the oceans, work towards sustainable agriculture, rejection of GM crops and the creation of a toxic-free future – is also reviewing its own strategy. Our challenge is to tackle and reverse climate change through more effective deployment of our global resources, both human and material. We are conscious of our potential – namely, our presence in more than 42 countries and regions around the world, with people – from volunteers to board members, office staff to ships' crews, local groups to international project teams – who bring diverse skills and experience of activism combined with professionalism. Perhaps our greatest strength is our close to 2.9 million supporters worldwide. Together, they represent a formidable force for peace and justice through non-violent direct action. We are also aware that, in order to become more effective as a global force for change, we need to build new and creative alliances with a range of players so as to more effectively engage and inform policymakers and address the challenges of climate change and global warming. The Greenpeace International Board is fully apprised of the increasing complexity we face, and will, together with the Trustees of Boards across the Greenpeace organization, continue to provide support to the dynamic leadership we have in our executives, campaigners and communicators, in our ships’ captains and crews and our action teams, and in all other team members who often work in conditions that are risky and full of physical and other hardships. We salute those who have shown immense courage in the face of clear and present danger – but who have not shirked their responsibilities even when they have had to face harassment, imprisonment, and often isolation and alienation from their families and friends. We look forward to gathering more support and supporters; forging new partnerships and alliances; and taking the organization forward to ever greater heights.</t>
  </si>
  <si>
    <t>Our Board Members</t>
  </si>
  <si>
    <t>The Board of Directors of Greenpeace International (Stichting Greenpeace Council) approves the annual budget of Greenpeace International and the audited accounts. It also appoints and supervises the Greenpeace International Executive Director. Greenpeace International’s Board Members are normally elected for a three-year period at the AGM by the Council of Trustees, which is made up from representatives of the Boards of all national and regional Greenpeace offices. Board members can be re-elected for subsequent terms. The Board reports annually to the Stichting Greenpeace Council AGM. Greenpeace International searches extensively for candidates for its Board. Candidates must be independent of Greenpeace internal affairs, and have no vested interests that could bring them into conflict with Greenpeace’s interests and objectives. They should also be distinguished in their recognised fields. Collectively the Board should provide skills, input and experience representing the world at large. We aim to maintain a wide geographical representation and a gender balance on the Board, as well as a good spread of expertise in areas such as activism, the environment, communications, management, finance and law. More on the Greenpeace International Board and the governance of Greenpeace can be found at http://www.greenpeace.org/international/governance and http://www.greenpeace.org/international/board. Adam Werbach Nationality and residence: Adam is a US citizen and lives in San Francisco, USA Experience and expertise: Communication, media for social change, NGO governance First term of office: March 2006 – March 2008 Second term of office: March 2008 – March 2010 Ayesha Imam Nationality and residence: Ayesha is Nigerian and lives in Dakar, Senegal Experience and expertise: Women’s rights, human rights, democracy, sustainable development, NGO governance Term of office: March 2006 – March 2009 Dimitrios Vassilakis Nationality and residence: Dimitrios is Greek and lives in Athens, Greece Experience and expertise: Human resources, governance, small ship construction and operation. Term of office: March 2006 – 2009 Fabio Feldmann Nationality and residence: Fabio is Brazilian and lives in São Paolo, Brazil Experience and expertise: International environmental law, sustainable development, climate change Term of office: March 2007 – March 2010 Koon-Chung Chan Nationality and residence: Koon-Chung is Chinese and lives in Beijing, China Experience and expertise: Communications: social and cultural commentary, multi- media management and investment; media consultancy; audiovisual production; publishing Term of office: March 2008 – March 2011 Steve Francis Nationality and residence: Steve is a New Zealander and lives in Luxembourg Experience and expertise: Financial management and development; risk management; strategic development; accountancy Term of office: March 2008 – March 2011</t>
  </si>
  <si>
    <t>Message from the Executive Director</t>
  </si>
  <si>
    <t>Upon winning the 2007 Nobel Peace Prize, Al Gore said that he could not understand why young people were not chaining themselves to coal-fired power stations. They are, and we are: our direct actions led to the cancellation of new coal-fired power stations in both the Philippines and New Zealand and the stalling of another in the Netherlands. Taking action remains at the heart of Greenpeace. Our non-violent actions happen in all parts of the world, and the number of our activists continues to grow. We maintain our independence, accepting no money from corporations or governments. But, we want to do more than act for others; we want to take action with others. Today, it’s as important to Greenpeace that we help others take meaningful action as it is that we take actions ourselves. Throughout 2007, we continued to expand our networks. Our “GreenMyApple” campaign engaged Apple’s loyal customers in a collective appeal to CEO Steve Jobs to use his company’s considerable innovation to pursue greener electronics. In March, he delivered a keynote speech changing Apple’s policy on the environment and committing to phase out PVC and BFRs (brominated flame retardants) from his product range by the end of 2008. In Argentina, our campaign to highlight the plight of the country’s forests and to advocate for a national forest protection law saw a breakthrough when we joined with other groups to collect 1.5 million signatures: shortly after, the law was finally adopted. In February, we delivered a one million- signature strong petition – collected across 21 EU states – to the European Commissioner for Health calling for the labeling of milk, meat, eggs and other products where the animals have been fed on genetically modified animal feed. And in March, some 300 scientists from across Europe added their voice to our call for a global network of marine reserves. In December, at the UN Climate Conference in Bali, we called for both an “Energy Revolution” and “Forests for Climate”. Our “Energy [R]evolution” report, launched in February 2007, shows a clear path for reducing our energy consumption and its impact on the climate, and how to produce energy sustainably while delivering vital services to the two billion people in the world who have access to none. Combating global warming, preserving biodiversity and protecting the rights of indigenous peoples, our landmark “Forests for Climate” proposal calls on rich countries to contribute to a UN fund that would pay developing countries to protect their rainforests. Our solutions set out a vision for a green and peaceful future. They are designed to benefit both the planet and its people. Big problems need big solutions and collective action: Greenpeace is ready for both.</t>
  </si>
  <si>
    <t>Fundraising and Development Director’s Report</t>
  </si>
  <si>
    <t>Fundamental to Greenpeace’s effectiveness and ability to take risks and confront those in power is our financial independence. Greenpeace does not accept funding from any government or corporation. Our independence also gives us authority and credibility. We are supported by individuals and trusts who believe in our aims. By the end of 2007, Greenpeace supporters numbered approximately 2.9 million globally. We thank all of these supporters. Because of them, Greenpeace is able to make a difference, tackling environmental problems and promoting solutions. Together with them, the power to change things is global. How we spend donated funds Detailed financial accounts are available at the back of this document. As can be seen from these accounts, 78% of our operating budget is devoted to our campaigning work. Climate change is the biggest threat to the environment, which we address mainly through our Climate &amp; Energy and Forests Campaigns, on which our expenditure has increased from, approximately, EUR 26.2 million in 2006 to EUR 29.1 million in 2007 (an increase of 11%), or from 52.3% of our direct global spending on campaigns to 57.6%. The climate imperative, nevertheless, underpins all of our international campaigns. We will continue to increase substantially the proportion of our resources spent on tackling climate change.</t>
  </si>
  <si>
    <t>The Energy [R]evolution: a climate solution</t>
  </si>
  <si>
    <t>Climate change is the biggest threat now facing our planet. Renewable energy, combined with efficiencies gained from the ‘smart use’ of energy, can deliver massive cuts in greenhouse gas emissions, helping us avoid the worst impacts of climate change. With climate change topping the political agenda, those with vested interest have been using the climate crisis to promote business “as usual” or even to rejuvenate their own industry. The nuclear industry is promoting itself as climate friendly and is pushing a ‘renaissance’, even though there is no way that nuclear power can deliver sufficient power quickly enough to make a significant contribution in tackling climate change. The coal industry desperately hopes carbon capture and storage will be the solution to reducing the climate impact of burning fossil fuels. And, despite the relative simplicity, we’ve been left wondering exactly how many politicians it does take to change a lightbulb – banning energy-wasting incandescent light bulbs and replacing them with energy- saving CFLs (compact fluorescent lamps). At the beginning of 2007, we launched our report, “Energy [R]evolution: A sustainable World Energy Outlook'', produced with the European Renewable Energy Council (EREC). It provides a practical blueprint on how to cut global CO2 emissions by almost 50% by 2050, while providing a secure and affordable energy supply and, critically, maintaining steady worldwide economic development. Equity is embraced within the plan, as it takes into account rapid economic growth in areas such as China and India, and highlights the economic advantages of the Energy [R]evolution scenario. It concludes that renewable energies can power the global economy – not only in OECD countries, but also in developing countries. The plan states that renewable energies have the potential to deliver nearly 70% of global electricity supply and 65% of global heat supply by 2050. Throughout the year, Greenpeace repeatedly took action to highlight the climate crisis, and urged world leaders to take action– from protests at the Eiffel Tower as the International Panel on Climate Change (IPCC) met, in Paris, to discuss its Fourth Assessment Report in February, to taking the message “G8 Act Now!” to G8 meetings in Potsdam in March and the Heiligendamm Summit in June. By November, the IPCC’s Fourth Assessment Report was published, concluding that climate change was “unequivocal”. Only the foolhardy will now continue to deny human- induced climate change as a fact. The rewards for our work during the year came in December, at the most important meeting on climate change for a decade: the UN Climate Change Conference in Bali, Indonesia, which Greenpeace attended as a NGO observer. The IPCC had concluded that, for global temperature rise to stay below 2oC, industrialized countries needed to reduce their greenhouse gas emissions by between 25 and 40%. Here, that finding was recognised and countries agreed to begin negotiating a strengthened international agreement to tackle climate change. As the climate debate shifts between denial and acceptance, and between real solutions and false promises, time is running out. We need a massive shift from fossil fuels to renewable energy and energy efficiency. The Energy [R]evolution is the climate solution. With renewable energy technologies, such as wind turbines, growing at almost 60% per year, the future can indeed be bright and greenhouse gas emissions cut. Through 2008 and beyond, Greenpeace will continue to challenge dead-end solutions such as nuclear power, and challenge governments to reject the lobbying of the automobile industry – one of the largest emitters of CO2. “Tackling climate change needn’t be a nightmare, it can be a real benefit. The Energy [R]evolution shows how we can meet the climate challenge while ending our reliance on dirty power such as coal and nuclear.” Sven Teske, Greenpeace International Climate &amp; Energy Campaign</t>
  </si>
  <si>
    <t>OUR ACHIEVEMENTS 2007</t>
  </si>
  <si>
    <t xml:space="preserve"> Much of our work in 2007 centered on coal – with some significant victories; following our opposition and action, plans for new coal plants in Thailand and New Zealand were scrapped, while another was postponed in the Netherlands. We were also in the forefront of exposing the scandals around the first new generation reactor in Finland, as well as making a new reactor one of the hot issues in presidential elections in France. ❯ In November, we called on the Irish government to announce an energy efficiency law effectively banning energy-wasting incandescent light bulbs by 2010. The government went one step better, announcing the ban would start in 2009. ❯ 2007 marked a major turning point for Europe and its support for renewable energy. After much pushing by Greenpeace and others, European Heads of State agreed to adopt the target of 20% of all electricity being generated from renewable sources by 2020. This puts Europe in a leadership position globally, and shows that renewable energy is slowly but surely being viewed as one of the most important solutions to climate change by governments.</t>
  </si>
  <si>
    <t>Protecting ancient forests</t>
  </si>
  <si>
    <t>For decades, concern over the fate of the world’s forests has focused upon the loss of vital habitats, biodiversity and the impact on indigenous peoples. As if that wasn’t enough, there is yet another reason to protect the forests – their destruction is responsible for around one-fifth of global greenhouse gas emissions. Soya and other agricultural products have traditionally been key drivers for deforestation. In 2006, major soya bean traders in Brazil agreed to a two-year moratorium on trading soya from newly deforested areas of the Amazon. In 2007, the temporary suspension of soya multinational Cargill’s port activities in Santarem, Brazil, saw the culmination of years of demands by local communities and people fighting the expansion of soya cultivation in the Amazon. Together with eight other non-governmental organizations, we launched a “Zero Deforestation” proposal in October for a national agreement to end Amazon deforestation, at an event attended by the Brazilian Minister of Environment and State Governors. Illegal and destructive logging is widespread in the Democratic Republic of Congo, part of the second largest tropical forest in the world after the Amazon. We documented logging operations that are in violation of a 2002 moratorium on the allocation of logging titles in the area. We highlighted the World Bank’s hypocrisy, challenging it to stop funding projects that exacerbate deforestation and climate change. In December, the Bank sold its stake in the Singapore-based global commodities trader Olam, whose illegally logged timber trading activities had been exposed in our report, ‘Carving up the Congo’. In Indonesia, and just prior to the Kyoto Protocol climate negotiations taking place in Bali, in December, we established a ‘Forest Defenders Camp’ as part of our international work to protect the world’s remaining forests and the global climate. At the same time our report into the palm oil trade in Indonesia, ‘Cooking the Climate’, revealed how a handful of the world’s leading brands were complicit in destroying Indonesia’s peat- swamp forests. To meet the demands of an industry that uses palm oil in products ranging from toothpaste to margarine, and from washing powder to soap, peatland in Indonesia is being converted into commercial oil palm plantations at alarming rates, releasing vast amounts of greenhouse gasses. After a nomination from us, Indonesia also found its way into the Guinness Book of World Records- with a record for the fastest annual rate of deforestation. At the Bali Climate Conference, we launched ‘Forests for Climate’- a landmark proposal for reducing, and ultimately stopping, tropical deforestation, while preserving forest biodiversity and respecting indigenous peoples’ rights. The concept behind the plan is quite simple. Rich countries, which have historically been the biggest polluters and contributors to climate change, would have to pay into a UN-administered fund that would be used to pay developing countries to protect their rainforests. Greenpeace will continue to highlight the important role forests play for our climate, and will continue to campaign for Zero Deforestation – reflecting our work with soya traders in the Amazon, we begin by focussing on palm oil traders in Indonesia – with the aim of stopping deforestation for palm oil. “Forest destruction is not only a threat to biodiversity and the people who depend on forests for their livelihoods – it is also a major threat to the global climate. Ending forest destruction must be a key component in preventing dangerous climate change – something Greenpeace is committed to making happen.” Pat Venditti, Head of Greenpeace International’s Forests Campaign</t>
  </si>
  <si>
    <t>There was a major victory for forests in Argentina; dressed as jaguars, Greenpeace activists took to the trees, camping in the treetops to save them from the bulldozers. Meanwhile, we joined forces with other environmental groups, and got 1.5 million signatures of support helping push through Argentina’s first federal forest protection law. ❯ Following our campaign against palm oil production, Greenpeace welcomed the decision by Swedish petrol giant OKQ8 to abandon plans to use palm oil in its new biodiesel Eco20. Politicians must close the door to false climate solutions – an important step will be to ensure policies, particularly for biofuels, do not end up subsidising companies destroying the rainforest.</t>
  </si>
  <si>
    <t>Defending our oceans</t>
  </si>
  <si>
    <t>If we want fish, whales and healthy oceans tomorrow, we need marine reserves today. Our oceans are under increasing threat: overfishing threatens to remove fish stocks, including cod and tuna, from the world’s dinner plates permanently; piracy is rife, with the waters of the Pacific and the Mediterranean continuing to suffer from the consequences of illegal, unreported and unregulated fishing; and destructive fishing methods, such as bottom trawling, have been shown to wreak devastation on fragile and vulnerable marine life. Greenpeace has already laid out its cutting-edge ‘roadmap to recovery’; we are calling for 40% of the world’s oceans to be designated as marine reserves. These are essential to protect marine species and habitats and could be key to reversing global fisheries decline. A growing body of scientific evidence supports the establishment of marine reserves. Major breakthroughs in 2007 included 300 scientists from across Europe calling for a global network of marine reserves. In May, the Fijian Kadavu Provincial Council approved our proposal to turn the Great Astrolabe Reef into a marine reserve, and two areas in the Gulf of California were declared as marine reserves. In the Bering Sea off Alaska, in a world first, Greenpeace sent submersibles down into the depths of ocean canyons – never before explored – to document the vulnerable cold-water communities that live there, and the damage they are already being exposed to from bottom trawling and other destructive fishing practices. Greenpeace took the findings back to the US Pacific Fisheries Management Council, who had argued in the past that they did not have enough evidence to declare the areas as marine reserves. Although we provided them with such evidence, they found other excuses not to act, but we will continue to pressure them to protect these vulnerable deep-sea habitats. Greenpeace continued to act to expose overfishing of tuna, from the Pacific to the Mediterranean. We brought the message about stolen tuna to the marketplace. Heeding our call and accepting evidence of overfishing, major supermarkets – in the UK, Austria, France, Italy and the Netherlands – have begun to remove key species from their shelves. Our work will continue in the coming year, with these and other markets in the US, New Zealand, Portugal and Spain, as we step up our call for seafood purchasers to sell only sustainably-sourced seafood and take those fish listed on the ‘Greenpeace seafood red lists’ off their shelves. These lists tell retailers and shoppers which fish they shouldn’t even think about buying and include bluefin and other tuna, as well as cod, shark and swordfish. The year ended, as it had begun, in the Southern Ocean, where we went to defend the whales from the Fisheries Agency of Japan’s annual so-called scientific hunt. The 2007-2008 hunt was expected to include plans to take 50 threatened humpback whales, however, a storm of international protest proved too strong, and this plan was eventually abandoned – for last season at least. Thanks to the work of the Esperanza and her crew, many more whales were saved from the harpoons. “Bluefin, bigeye and yellowfin tuna, arguably the world’s favorite fish, are being fished into oblivion. Unless urgent action is taken to cut the catch, it will go from being a staple in the diet of millions in coastal communities to a luxury item decorating the menu of expensive restaurants. This is not only a question of stocks but of food security and people’s livelihoods, especially in developing countries.” Karli Thomas, Greenpeace International Oceans Campaign</t>
  </si>
  <si>
    <t>At the International Whaling Commission’s meeting in Alaska – as a direct result of our work in Latin America – we saw more countries abandon their support for the pro-commercial whaling position of Japan and side with the conservation countries. A conservation majority was achieved, and during a day of global activity, thousands of Greenpeace whale defenders, in more than fifty cities across twenty countries, demanded that the IWC be modernised in order to defend the whales and not the whalers. ❯ Following the UN’s agreement in 2006 to regulate high seas bottom trawling – requiring ecosystems to be considered in fisheries decision-making and for the application of the precautionary principle – the entire South Pacific Ocean and Southern Ocean was protected by the end of 2007. Negotiations are underway for similar protective measures in the South and North Atlantic, North Pacific and South Indian Oceans. While not a moratorium on bottom trawling, this has fundamentally changed the way decision-makers think – a key objective in our campaigns to defend the world’s oceans.</t>
  </si>
  <si>
    <t>Creating a toxic-free future</t>
  </si>
  <si>
    <t>We love our Apples – we just wish they came in green. Sometimes, our campaigns focus on those everyday products that we just simply don’t want to live without – like our Apple Macs, iPods and iPhones – but which are produced using harmful toxic substances that endanger both the environment and human health. The world is consuming more and more electronic products every year. This has caused a dangerous explosion in electronic scrap (e-waste) containing toxic chemicals and heavy metals that must be disposed of or recycled safely, yet the fate of large quantities of this e-waste is unknown. Rich countries are often legally or illegally exporting the problem from their own backyards, and the ‘hidden flow’ of e-waste that causes environmental damage and human health impacts in the backyards and scrap yards of poorer countries. We have been pressing leading electronics companies for change. The principle of individual producer responsibility, which requires producers to take financial and/or management responsibility for their products at the end-of-life phase (i.e. when they are thrown away), must be at the core of any measures addressing the e-waste problem. It is also imperative that all necessary measures are taken to avoid the problem in the first place; toxics need to be designed out of electrical and electronic goods. We were starting to witness a massive improvement in the policies and practices of the major electronics brands, when in January 2007, at the International Consumer Electronics Show in Las Vegas, Michael Dell, Chief Executive Officer of Dell Inc., declared, “Today, I challenge every PC maker to join us in providing free recycling for every customer in every country you do business, all the time – no exceptions.” The race between companies for the greenest credentials had begun, but one company took a little more persuading. Greenpeace engaged Apple’s fan community through an interactive website: GreenMyApple.com. Taking the Apple community and issuing an invitation to help us pressure their favorite company into going green led to an announcement by Steve Jobs on 2 May, 2007: “Our stakeholders deserve and expect more from us, and they’re right to do so. They want us to be a leader in this area, just as we are in the other areas of our business. So today, we’re changing our policy.” The Greenpeace Guide to Greener Electronics, updated on a quarterly basis, ranks the environmental performance of leading manufacturers’ products covering games consoles, television sets, PCs and mobile phones. Through this, and other campaign tools such as the ‘Clash of the Consoles’ website, we will continue to challenge brand leaders and channel their efforts in the right direction. “Commitments to coming clean in the future are no longer sufficient to secure a top place in our ranking. Companies who aspire to environmental leadership need to be putting products on the market that are free of harmful chemicals, and they need to offer customers – wherever they are – a service to take back old products for recycling responsibly.” Iza Kruszweska, Greenpeace International Toxics Campaign</t>
  </si>
  <si>
    <t>We have shown industry leaders that the need to eliminate toxic chemicals from their products and to take responsibility for the disposal or recycling of their equipment at the end of its useful life is what their own customers are demanding to see. ❯ Between September 2006 and May 2007, Greenpeace engaged the Apple fans’ community through an interactive website based on Apple’s own. GreenMyApple.com allowed Apple aficionados to express positively their wish to see their favorite company become a green leader, at a time when Steve Jobs was still reluctant to compete in our ranking guide. As a result, on 2 May 2007, Jobs committed to phasing out PVC and all BFRs (brominated flame retardants) by the end of 2008. ❯ The success of this public engagement earned GreenMyApple.com the prestigious 2007 Webby Award for the best activist site of the year.</t>
  </si>
  <si>
    <t>Campaigning for sustainable agriculture</t>
  </si>
  <si>
    <t>As children we’re often told not to play with our food. That same message is being repeatedly sent by consumers and by governments to the agrochemical companies keen to push their genetically-engineered (GE) crops and products. Keeping an eye on the GE industry is a complicated business. The GM Contamination Register, a joint initiative by Greenpeace and GeneWatch UK, recorded 39 new cases of contamination by and illegal releases of genetically modified organisms (GMOs) in 2007. Causes for the 28 instances of contamination were, in most cases, likely to have been the result of poor quality containment measures, leading to either cross-pollination or post-harvest mixing. The 11 cases of illegal release of GMOs in 2007 involved the sale of GE zebra danio fish, spillage from trucks of oilseed rape in Japan and cotton in Brazil, GE lines that had been part of field trials appearing in commercially cultivated fields in Germany (oilseed rape) and Thailand (maize), and the illegal growing of GE maize in Mexico and Peru. A final case involved soybean growing in Romania, which was legal until Romania joined the EU in 2007 Twenty of the cases involved GE rice. This means that 25% of incidents over the last ten years have involved rice despite the fact that there is no commercial cultivation of GM rice anywhere in the world. These cases have been caused by three varieties of herbicide tolerant rice developed by Bayer Crop Science – LLRICE62, LLRICE601 and LLRICE604 – and Bt63 rice from China. The costs of Bayer’s LLRICE601 scandal, in which genetically engineered rice contaminated US rice stocks sold on the international market and which Bayer claimed to be an ‘Act of God’, was estimated by independent economists in November as potentially exceeding US $1.2 billion. Hundreds of US farmers are suing Bayer for the incident. Although none of these GE rice releases initially came to light in 2007, they have continued to cause major problems for the rice industry. The resounding global rejection of genetically engineered rice was revealed in February when 41 of the world’s biggest exporters, processors and retailers issued written commitments to stay GE free. The worldwide tide of opposition was reflected in a Greenpeace report, ‘Rice Industry in Crisis’, which carried extracts of company statements covering Asia, Europe, Australia, and North and South America and included a commitment from the world’s largest rice processor, Ebro Puleva, to stop buying US rice. While some European Commissioners have begun to side with the GE industry, Europe's top environment politician, EU Commissioner Stavros Dimas, bravely stood up for consumers and the environment in October when he refused to allow the cultivation of two varieties of GE maize, a move that enraged agro-chemical companies. We’ve been urging the European public to show their support for Dimas in his struggle against the big business interests. For the coming year, Greenpeace will continue to strive towards keeping Europe free from GMOs and preventing attempts to commercialize GE rice. We need to reject genetically engineered organisms and protect biodiversity by encouraging socially responsible farming. “With governments unwilling to allow it, farmers unwilling to grow it and consumers unwilling to buy it, it is amply clear that genetically engineered food has no place in our future.” Jan van Aken, Greenpeace International Sustainable Agriculture Campaign</t>
  </si>
  <si>
    <t xml:space="preserve"> The phenomenon of ‘crop circles’ continued in 2007, in three different parts of the globe – in Spain (Europe), Mexico (Latin America) and the Philippines (Asia). This was not the work of little green men from Mars, though. With our crop circles – many containing question marks to highlight the uncertainties surrounding GE crops – springing up around the world, Greenpeace continued to draw attention to the unwanted alien visitors in our fields and in our food. ❯ In February, Greenpeace delivered to Markos Kyprianou, European Commissioner for Health, a petition containing 1,000,000 citizens' signatures calling for the labelling of milk, meat, eggs and other animal products where the animals have been fed with genetically modified organisms. Greenpeace collected the signatures in 21 EU member states between May 2005 and December 2006, with the help of consumer groups and other environmental organisations. From Ireland to Poland and Finland to Greece, ordinary people have demanded the right to know whether the food they buy is produced using GMOs.</t>
  </si>
  <si>
    <t>Working for disarmament and peace</t>
  </si>
  <si>
    <t>From blockading a nuclear weapons base in the UK to touring the Middle East with the Rainbow Warrior, Greenpeace called on governments to reject new weapons of mass destruction. Exposing themselves seconds before President Shimon Peres started his speech, the activists called on the Israeli government to help reduce the nuclear tension in the region by restricting the introduction of nuclear technology into the region. A brazen move in a country where a policy of ‘ambiguity’ shrouds the presence of some 200 nuclear warheads. The Middle East is rife with nuclear fear and suspicion. In addition to Iranian nuclear ambitions, an abundance of Arab countries are moving towards starting nuclear programmes, among them Egypt, Algeria, Jordan, Syria, Yemen, Saudi Arabia, the United Arab Emirates and Tunisia. While each claims its nuclear programme would be for peaceful purposes, a cycle of fear and suspicion over military diversion could spark a nuclear arms race in the region. Several months earlier, the Greenpeace flagship Rainbow Warrior toured the region calling for urgent discussions about the creation of a nuclear-free Middle East. At a time when almost all countries in the region have declared their intention to acquire nuclear technology, they must first consider the ever present risks of accidents leading to the release of deadly radioactive material, the problem of how to isolate extremely long- lived nuclear waste from the environment for thousands of generations to come and the inherent nuclear weapons proliferation risk. Plans had been made to hold a press conference on board the Rainbow Warrior in Bushehr, Iran, to present the results of research into different energy options for Iran which would allow it to meet its energy needs without recourse to nuclear power. Through a combination of modern energy efficiency technologies and renewable energy sources Iran could save money, meet the energy needs of its people and its economy. At the same time it could reduce its consumption of oil and gas. However, at the last minute with the ship on the edge of Iran's territorial waters, final permission to enter was withheld by the Iranian authorities. In Abu Dhabi, we published a Middle East edition of our 'Energy [R]evolution' report showing that a combination of renewable energy sources, energy efficiency and decentralized energy systems could transform the energy sector in the Middle East to make it cleaner, safer, and more secure. The report showed how the transformation would increase energy security, reduce future energy prices, accelerate development, reduce carbon emissions and free the region from the threat posed by nuclear technology. The challenge is to reach an agreement to rid the entire Middle East of all nuclear technology and weapons; to recognise that nuclear technology is a threat to everybody's security. It is time for the saber rattling to end and instead a rational discussion to begin about a nuclear-free future for the whole region. A peaceful future recognising that no country is safe from the risks of any nuclear programme in the region, be that a weapons programme or the everyday environmental consequence of nuclear power. “Rather than squander an estimated 76 billion UK pounds on new and more sophisticated ways to bomb the world to pieces, we calculate that spending the same amount on tackling climate change could reduce the UK's carbon emissions by over 12%, making the world a much safer place.” Louise Edge, Greenpeace UK.</t>
  </si>
  <si>
    <t>The Greenpeace ship Arctic Sunrise, accompanied by a flotilla of smaller Greenpeace inflatable boats, blockaded the Faslane nuclear weapons base in Scotland. The base was being visited by UK Members of Parliament (MPs). Greenpeace’s message to them was that the UK’s Trident nuclear weapons system is illegal, immoral and unwanted; and, that any plans to upgrade it should be rejected ❯ This protest was followed up some weeks later, in March, when Greenpeace climbers scaled a crane next to Big Ben clock tower in London. We were urging MPs to reject new weapons of mass destruction – the following day, MPs were due to vote on whether to renew Britain's nuclear weapons system and commit Britain to nuclear arms for the next 50 years. Sadly 409 British MPs voted in favour of new nuclear weapons.</t>
  </si>
  <si>
    <t>Our Ships</t>
  </si>
  <si>
    <t>Rainbow Warrior The Rainbow Warrior is perhaps the most famous Greenpeace ship. The original vessel was sunk in 1985 by agents of the French government in an attempt to foil protests about their nuclear weapons testing in the Pacific. The current Rainbow Warrior was launched on 10 July 1989. The ship's name is inspired by a North American Indian prophecy that foretells a time when human greed will make the Earth sick, and a mythical band of warriors will descend from a rainbow to save it. The Rainbow Warrior spent the beginning of 2007 touring the Middle East, promoting a ‘Nuclear Free Middle East’ (read more on page 18). Following this, it spent five weeks in the Mediterranean, witnessing and documenting the plunder of bluefin tuna, and uncovering evidence of widespread illegal activities in contravention of the regulations of the International Commission for the Conservation of Atlantic Tunas (ICCAT). A three-month voyage from India to Indonesia saw her visit the low-lying Sunderbans, an area extremely vulnerable to sea level rise, and Sumatra, where peatland forests are being replaced by oil palm plantations, resulting in massive greenhouse gas emissions. The Rainbow Warrior and its crew confronted coal and palm oil companies, highlighting their contribution to the climate crisis. Finally, December saw the arrival in Bali for the start of the UN Climate Change Conference. Here, Greenpeace joined a flotilla of ships calling on people all over the world to take part in a Global Day of Action on climate change, to encourage the politicians meeting in Bali to protect the climate. The Arctic Sunrise began its Greenpeace life during the Brent Spar campaign, where it was used to prevent the dumping of oil installations at sea. Ironically, before joining the Greenpeace fleet, it was once a sealing vessel. Greenpeace had also previously confronted the ship while it was delivering equipment for the French government to build an airstrip through a penguin habitat in the Antarctic. The Arctic Sunrise traveled to Scotland in February, where it took part in a protest at the Trident nuclear submarine base in Faslane (read more on page 19). In April, it sailed to Olkiluoto in Finland, where Greenpeace activists protested at the building site of the new nuclear reactor. The nuclear reactor project Olkiluoto 3 had run into severe safety problems and its financing is being investigated by the European Commission because of suspected illegal state aid. Following a trip to Canada between August and October, the Arctic Sunrise returned to Europe. In Spain, in November, it blocked a ship from South Africa from unloading 145,000 tonnes of coal to the port in Tarragona, just south of Barcelona. Esperanza Launched in February 2002, the Esperanza is the latest and largest vessel in the Greenpeace fleet. Esperanza (Spanish for "hope") is the first Greenpeace ship to be named by visitors to our website. At 72 meters long, and with a top speed of 16 knots, the ship is ideal for both fast and long- range work. Its ice class status means it can also work in polar regions. Beginning the year in the Southern Oceans, defending the whales, the Esperanza sailed to Japan in April – although it had to wait for 10 days before the Japanese authorities would grant it permission to dock. A large part of the Esperanza’s year was spent sailing around Alaska, including making a trip to Amchitka, the tiny island where the US once carried out nuclear testing and which was the destination of the very first Greenpeace voyage in 1971. Following visits to Japan, Korea, Taiwan and New Zealand, the Esperanza ended its year by returning to the Southern Ocean Whale Sanctuary, where it would once again defend the whales from the harpoons of the Fisheries Agency of Japan’s whaling fleet.</t>
  </si>
  <si>
    <t>Green Science</t>
  </si>
  <si>
    <t>Many of the global problems we face – like climate change, ozone depletion, and the spread of hormone disrupting chemicals – can only be detected and understood through science. We commission many scientific research reports and investigations to support our campaigns. We also use science to seek solutions and provide alternatives. The Greenpeace Science Unit, based at Exeter University in the United Kingdom, oversees all of our scientific work. During 2007, Greenpeace’s Science Unit published the following discussion papers, technical briefings and reports: ❯ ‘Oceans in Peril: Protecting Marine Biodiversity’, a report exploring the various threats facing marine life and making the case for an ecosystem approach, including the establishment of marine reserves; a simplified version was published as a Worldwatch Institute Report as part of its ‘State of the World in 2007’ library; ❯ A major report on hazardous wastes discharged from factories manufacturing and assembling electronic components for computers in Thailand, China, Mexico and the Philippines; ❯ Greenpeace Mediterranean’s report on the state of Lebanon’s marine environment one year on from the war with Israel, including a specific study conducted on oysters from six locations to track pollution from the oil spill which resulted from the bombing of the Jiyeh power plant. The Science Unit carried out research in the following areas: ❯ A major sampling programme to study groundwater contamination from intensive agriculture in India, Thailand and the Philippines; river and wastewater sampling in Spain for evidence of ongoing mercury contamination; and analysis of groundwater in Russia and Ukraine for a range of chlorinated solvents used in the electronics industry. ❯ Processing the many (more than 50) samples of floating plastic debris collected by the Esperanza during the global Defending Our Oceans tour; ❯ Reviewing all available data regarding the nature of the wastes on board the infamous Probo Koala, at various stages of its journey; this ship, chartered by the Dutch trading company Trafigura, dumped toxic waste in Abidjan, in the Ivory Coast, killing seven people and causing mass panic, with 44,000 people seeking medical assistance; ❯ Analyzing the presence of hazardous chemicals in laptop computers, revealing in some cases substantial quantities of a type of brominated flame retardant that would be overlooked by conventional testing. The Science Unit provided scientific advice on a host of issues, including: ❯ To Greenpeace Greece, to address the effects on marine species of long-term discharges of red mud (bauxite residues) to the Gulf of Corinth; ❯ To the European Food Standards Agency (EFSA) on GE potato crops; ❯ To a joint NGO submission to the EU’s Research Directorate General consultation, on the regulation of nanotechnology in Europe. The Science Unit represented Greenpeace at the following international meetings and seminars, among others: ❯ An international scientific conference on groundwater contamination in southern India; ❯ A major international conference in the Netherlands on quality assurance and control of scientific research, focusing on the analysis of brominated flame retardants used extensively in electronics ❯ An EU meeting held in Murcia, Spain, on marine protected areas where we presented a conference paper on the benefits of marine reserves as part of an ecosystem approach to managing human impacts on the marine environment.</t>
  </si>
  <si>
    <t>Organisation Director’s Report</t>
  </si>
  <si>
    <t>Set out below are the abbreviated financial statements for Greenpeace International and its related affiliates for the year ended 31 December 2007, and also the combined statements including the Greenpeace National and Regional Offices for the same period. These are presented to provide transparency and accountability for our supporters and provide an overview of the combined income, expenditure, assets and liabilities of all the Greenpeace entities worldwide. These financial statements have been prepared in accordance with International Financial Reporting Standards as adopted by the EU. All expenditure categories include salaries, direct costs and allocated overheads (for example, building costs, depreciation). The accounts of all of the Greenpeace National and Regional Offices are independently audited in accordance with local regulations. Copies of these may be requested from the appropriate Greenpeace National or Regional Office, addresses for which are listed on page 30. As reported in our 2006 Annual Report, Greenpeace International is a founding signatory of the INGO (International Non-Governmental Organizations) Accountability Charter, which outlines a common commitment to enhance transparency and accountability among various International Non-Governmental Organizations. As part of the process of implementing the core principles of the Charter, during the year Greenpeace International has been working with the other founding signatories on the development of reporting standards. Under these standards, all signatories will report on their compliance with the Charter. These standards are being developed in close cooperation with the Global Reporting Initiative and will be finalized in the course of 2009.</t>
  </si>
  <si>
    <t>Greenpeace 'Worldwide' Combined Abbreviated Financial Statements These accounts are a compilation of the individually audited accounts of all the legally independent Greenpeace organizations operating worldwide, including Greenpeace International. In compiling these abbreviated financial statements, the financial statements of individual Greenpeace National and Regional Offices have been adjusted, where appropriate, to harmonize the accounting policies with those used by Greenpeace International. In 2007, the total gross income from fundraising for Greenpeace worldwide was EUR 205 million. This was EUR 33.6 million (20%) more than in 2006. The main reason for the increase was the receipt of a major legacy of US$27.4 million (approximately EUR20 million) by Greenpeace USA. Excluding this item, gross fundraising income rose by approximately EUR 13.6 million (8%), mainly related to increased income from supporters giving on a regular basis. The total number of Greenpeace supporters rose from approximately 2.8 million at the end of 2006 to approximately 2.9 million at the end of 2007. Total expenditure worldwide rose by approximately EUR 14.6 million (8.5%) from EUR 172.1m to EUR 186.7m. Fundraising expenditure at EUR 55.6 million (approximately 27% of the total fundraising income) was EUR 6.4m (13%) higher than in 2006. This increase reflects a greater investment in the acquisition of new supporters. Campaign and campaign-related expenditure increased globally by EUR 1.7 million (1.7%) from EUR 97.3 million in 2006 to EUR 99.0 in 2006. Generally, the allocation of costs across the various campaigns changes from year to year depending on campaign priorities and the timing of campaign work during the year. There was a significant increase of EUR 3.5 million (22%) in expenditure on the Climate and Energy campaign following a decision across the organization to further prioritize this campaign area. Organization support costs across Greenpeace worldwide increased by nearly EUR 3.8 million (16%) in 2007. However, this was mainly due to the fact that an exceptional VAT refund of approximately EUR 3.2 million was credited against Organizational Support costs in 2006. Excluding this item, organizational support costs increased by approximately EUR 0.7 million (2.7%). The foreign exchange loss of EUR 4.0 million (EUR 1.4 million in 2006) relates to the book loss incurred from the strengthening of the Euro during the year against almost all the major currencies, which, because the reporting currency is Euros, negatively affects the conversion into Euros of the non-Euro based Balance Sheets of many of the National and Regional offices.</t>
  </si>
  <si>
    <t>Greenpeace International Combined Abbreviated Financial Statements Greenpeace International (Stichting Greenpeace Council) acts as the coordinating body for Greenpeace National and Regional Offices as well as running international campaigns and operating the Greenpeace fleet. The combined abbreviated financial statements are derived from the financial statements of Greenpeace International and its affiliated entities, but exclude the Greenpeace National and Regional Offices. The total income of Greenpeace International rose by EUR 7.3 million (17%) in 2007. This was almost entirely attributable to an increase in the grants received from Greenpeace National and Regional Offices. Of this amount, EUR 3.9 million related to an exceptional contribution from Greenpeace UK following a substantial VAT refund received by that office in 2006. Total expenditure increased by approximately EUR 1.6m. This was mainly attributable to an increase of EUR 0.4m in Campaign expenditure, an increase of EUR 0.7m in Organizational Support and a foreign exchange loss of EUR 0.4m. The increase in Organizational Support costs was mainly related to upgrading of the IT and HR functions. The foreign exchange loss was mainly related to the downturn in the last month of the year in the Euro value of Pound Sterling deposits held mainly for short term Pound Sterling commitments.</t>
  </si>
  <si>
    <t>Notes to the Abbreviated Financial Statements (1) Greenpeace International’s fundraising expenditure mainly concerns the provision of technical support to the fundraising functions of Greenpeace National and Regional Offices. Expenditure relating directly to Greenpeace International's own fundraising operations in 2007 was less than 0.1 million Euros. (2) Organizational Support Expenditure: Organizational support includes the costs of the Executive Director's Office and the Information Technology, Legal, Finance, Human Resources and Governance departments. It also includes any adjustments necessary following an assessment of the collectability of balances receivable from Greenpeace National and Regional offices. (3) Fixed Assets: fixed assets are stated at cost less depreciation. Depreciation is provided to write off the cost of fixed assets over their useful lives. Fixed assets comprise the fleet of three ships operated by Greenpeace International, a freehold property, and campaigns, communications and office equipment. (4) Amounts due from Greenpeace National and Regional Offices: Balances receivable from Greenpeace National and Regional Offices are subject to assessments of their collectability. Reserves Policy Greenpeace International's reserves policy is to plan to hold available reserves equating to approximately three months of expenditure. In this context, available reserves equals the fund balance of less fixed assets and less reserves held for restricted or designated purposes. The reserves level as per 31 December 2007 is calculated as follows: 2007 Euros million Fund Balance 27.9 Less: Fixed Assets (4.7) Less: Designated Reserves (12.4) This equates to approximately 2.8 months of expenditure (based on the 2008 budget) and is necessary to cover working capital requirements and provide cover for unexpected operational expenditure and income fluctuations, as well as any increased future investment needs. The designated reserves comprise EUR 4.5 million held for the planned replacement of the Rainbow Warrior, EUR 2.5 million funds held for investment in fundraising initiatives of Greenpeace National and Regional Offices, and EUR 5.4 million reserved for long-term loans in support of infrastructure requirements of National and Regional Offices. Remuneration of Board Members and Senior Management Team Greenpeace International remunerates the Chair and Members of its Board at levels reflecting the professional time and responsibility these tasks require. Board Members are based all over the world, are usually professionally active and are expected to dedicate substantial attention to guiding the organization's complex global activities. Board Members (numbering from five to seven during the course of the year) of Greenpeace International received remuneration during 2007 of EUR 93,000 (EUR 105,000 in 2006). The Board Chair received EUR 40,000 and all other Board Members received EUR 10,000. Total emoluments of EUR 612,000 (EUR 705,000 in 2006) were paid to the Senior Management Team (six positions in all, whereas there were seven in 2006) and may be summarized as follows: 2007 2006 Euros thousands Euros thousands Salaries 548 641 Pension 44 41 Other Benefits 20 23 The emoluments paid to the Senior Management Team are commensurate with their level of responsibility. The International Executive Director, the highest paid member of the Senior Management Team, received total emoluments of EUR 138,738 (EUR 134,201 in 2006), including salary of EUR 115,362, employer's pension contribution of EUR 20,000 and other benefits to the value of EUR 3,376.</t>
  </si>
  <si>
    <t>Environmental Report</t>
  </si>
  <si>
    <t>Greenpeace International is committed to ensuring that its environmental footprint is kept as small as possible, and to implementing measures to be certain that the impact of its operations on the Earth's resources is kept to a minimum. A Green Office All office products are carefully chosen to ensure that we use the greenest options possible. We only use 100% post-consumer recycled paper that is free from chlorine bleach and optical whitening agents. Our office cleaners use environmentally friendly cleaning products. Our drinks machines contain organic fair-trade coffee and tea. Centralized ‘recycling areas’ in the office help to ensure that everything we dispose of is recycled correctly. Energy Efficient Equipment Our Electronics Policy guides us in making the best choices for various forms of office equipment, aiming to ensure that the highest standards in energy efficiency are incorporated. Centralized office printing facilities, using reconditioned machines that would normally have been thrown away, mean that our staff use only three machines in the entire office. This saves us energy, paper and toner. We use flat-screen monitors for our PCs, which use less energy than traditional monitors. Travel and Meetings Policy An International Travel and Meetings Policy is in place to reduce the environmental impact of our meetings. The main focus is on the careful selection of location in order to keep traveling to a minimum. We also work closely with venues to tailor the facilities to our needs regarding food provided and office supplies used. Alternatives to face-to-face meetings, such as video and Internet conferencing, have been increasingly adopted since the introduction of the policy, and are encouraged throughout the worldwide Greenpeace organization. Public Transport Travel Cards Approximately 70% of our staff commute primarily by bicycle. In order to keep travel costs down and to reduce greenhouse gas emissions that would be otherwise incurred through the use of private transport, every Greenpeace International employee based in the Netherlands is entitled to a public transport travel card, enabling them to travel to work and meetings in the Netherlands using all forms of public transport. We also participate in a national scheme that enables employers to purchase bicycles for their employees who regularly commute by bicycle for more than 50% of the time. CO2 Emissions Greenpeace International’s CO2 emissions for 2007 are recorded below and totalled 7,742 metric tonnes. This is 9.8% less than recorded in 2006. The cut in business travel emissions of 15.4% compared with a target for the year of 20%.</t>
  </si>
  <si>
    <t>Greenpeace 2008 Annual Report</t>
  </si>
  <si>
    <t>"Civil resistance is not an easy path, but given abdication of responsibility by the government, it is an essential path... Direct action is necessary because the democratic process is not bringing about policy change fast enough." Prof. James Hansen, NASA As external challenges mount and multiply on all sides – so too do our responsibilities to those with whom we are increasingly sharing platforms and building alliances. Shared goals and objectives are a precondition, but transparency is paramount as we transform and prepare ourselves to respond to the rapidly growing threats to our planet from the now universally acknowledged and imminent danger of global warming and climate change. As institutions grow older, so too do modes of communication and action. Anticipating the need to remain relevant and dynamic, we are putting in place structures that we believe will enable us to maximize our global impact, especially when dealing with the political and economic forces we are called upon to confront. Greenpeace is developing a Global Strategic Framework, which we believe will speed up and enable better delivery of cutting-edge campaigns on the critical issues the planet faces. Cutting-edge delivery in a demanding environment also demands state-of-the-art systems for our communications, IT, rapid response capability, financial stability and resource mobilisation. To this end, I am particularly happy to report that the organization, whilst monitoring our finances carefully through a time of recession, has held firm with the key decisions to go ahead with the building of a new Rainbow Warrior to replace our existing ship, which is rapidly approaching its decommissioning age, and to upgrade our supporter database. We are also exploring new frontiers for our work – taking us beyond our traditional areas of visibility. The Board and the management are therefore delighted to announce that our vision of creating a Greenpeace presence in Africa was ratified by the Greenpeace Council at our AGM in March 2008, with offices opening in South Africa, the Democratic Republic of the Congo and Senegal. Greenpeace continues to make and surf the waves, but this continuity goes hand-in-hand with change. After nine years at the helm of Greenpeace International, during which time he has made fearless, bold and visionary contributions to Greenpeace globally, Gerd Leipold announced that he would be stepping down as at the end of October 2009. So the Board is geared up to ensuring that we provide the best of our collective vision and leadership in ensuring a transparent and rigorous process to put in place the next generation of inspirational leadership for Greenpeace. Inputs from around the Greenpeace world, with few exceptions, indicate that our supporters continue to trust and invest in us. As always – we salute everybody, in all continents, who continue to believe that a different and a better world is possible – and who lend us their regular support to help us go forth, bear witness, climb chimneys, go to jail, dare to be audacious, and force the world to listen.</t>
  </si>
  <si>
    <t>Towards the end of 2008, everyone watched as the pillars of industry and banking were shaken to the core, and the world faced an economic crisis of staggering proportions. However, the recession was a familiar form of crisis for world leaders to tackle. They were able to look into history and draw on the lessons of the past, and establish their responses for today. Recession is painful, but will end. World leaders should look to the bigger crisis that is underway. Science has shown that climate change continues to accelerate. Left unchecked the climate crisis will – at a minimum – make poverty permanent in the developing world and strangle growth in the developed. It raises the prospect of mass extinction, mass starvation and mass migration within the next century. The UN Climate Summit in Copenhagen in December 2009 will, to a large extent, tell us if we are up to the challenge. Climate science tells us that we must keep any temperature increase below 2°C, the tipping point at which runaway catastrophic climate change will become inevitable: a point beyond which our children will face life that is nastier, shorter and more brutish. Our children do not deserve that. The science cannot be changed; therefore, the politics must. We need to invest in ‘win-win’ scenarios that not only avert climate chaos but create a new green economy, halt tropical deforestation and place the planet on a path to sustainability. Throughout 2008, Greenpeace worked not only to highlight the threats of climate change, but also on showcasing the opportunities and solutions that tackling climate change can bring. Greenpeace’s Energy [R]evolution shows how to replace fossil fuels quickly and completely. We developed it in partnership with the German Space Agency and universities around the world. It supports current projections of both population and economic growth. It uses existing technologies and rejects unproven carbon capture and storage technologies and dangerous nuclear power. Our ‘Forests for Climate’ plan describes how deforestation can be halted by 2015 for priority areas such as the Amazon, the Congo and the paradise forests of Indonesia and Papua New Guinea, and by 2020 globally. It shows how to halt deforestation by investing money raised on carbon markets into forest protection, and by implementing it on a global scale how to avoid the risk that deforestation is simply displaced. Our ‘Cool Farming’ report describes how sustainable agriculture systems can feed the world while reducing climate changing emissions from fertilizers and livestock. Our call for a global network of large, fully-protected marine reserves covering 40% of our oceans will not only restore the health of fish stocks and protect ocean life from habitat destruction and collapse, but also make our oceans more resilient to the ravages of climate change. Greenpeace sounded the alarm on climate change over 20 years ago, driven by science and by principle; if only governments had done the same. The climate crisis threatens all we hold dear, and should be the wake-up call that now moves the world to action. Our children deserve that. The world needs a fair, ambitious and legally-binding Copenhagen deal that delivers emissions cuts of at least 40% by 2020 from the developed world, an end to tropical deforestation and $140 billion US dollars a year to support adaptation, mitigation and forest protection in the developing world. Our world leaders should have the courage and foresight to rapidly leave climate-changing fossil fuel behind. Big changes have a way of looking impossible as we approach them, but they will be seen to have been inevitable once they fade into history. Greenpeace will continue to push for the changes that are needed for a green and peaceful world.</t>
  </si>
  <si>
    <t>Our Global Programme</t>
  </si>
  <si>
    <t>The task of tackling climate change, the biggest environmental threat of our times, could not be more urgent; we need to drastically reverse the current path of ever-increasing greenhouse gas emissions. At Greenpeace, we direct our creativity and energy towards those issues in which we most urgently need to make a difference. Our 2008 Global Programme outlined how Greenpeace would take on climate change throughout the year. It also informs and directs our Global Programme for subsequent years. To maximize our ability to halt climate change, our 2008 Global Programme comprised the following: • one clear global priority: our Climate and Energy Campaign, with a focus on the Energy [R]evolution, Zero Deforestation and climate-friendly refrigeration and cooling • our Oceans Campaign continued to focus on whales, stolen fish and marine reserves • our GE Campaign focused on campaigning for strong controls on genetically modified organisms, and preventing the commercialization of GE rice • our Toxics Campaign focused on toxic technology, and driving change in the electronics industry. Within this framework, we identified seven global projects for 2008: • Energy [R]evolution: Energy Efficiency – focusing on cars, engaging and empowering citizen activists and increasing public pressure in support of the Energy [R]evolution and in support of legislation to make energy efficiency compulsory. • Energy [R]evolution: Quit Coal, aiming instead for renewable and decentralized energy and energy efficiency – exposing the true cost of coal by showing how much of the taxpayers’ money went towards subsidizing this industry. • Energy [R]evolution: No Nuclear, aiming instead for renewable and decentralized energy and energy efficiency – showing that investment in nuclear energy would do nothing to tackle climate change, but instead divert money from true climate solutions. • Zero Deforestation: Paradise Forest, tackling emissions from Indonesia, the world’s third largest greenhouse gas emitter – focusing on palm oil production as the major driver for forest destruction in Indonesia and Papua New Guinea, and aiming for a moratorium on deforestation and expansion of industrial logging by 2010, as a first step towards national commitments to zero deforestation. • Zero Deforestation: Amazon Forest, tackling emissions from Brazil, the world’s fourth largest greenhouse gas emitter – aiming to extend and permanently secure the current two-year moratorium on deforestation for soya, and stopping trade in illegal and destructive logging. • Kyoto Plus: because a global agreement is essential for tackling climate change – aiming towards deep emission reduction targets, a massive transfer of clean energy technology to developing countries and clear commitments towards forest protection.</t>
  </si>
  <si>
    <t>Energy [R]evolution - a climate solution</t>
  </si>
  <si>
    <t xml:space="preserve">The launch of our updated Energy [R]evolution scenario provided a challenge to the International Energy Agency’s view of the world, and established Greenpeace as a key player on the debate over how to meet the world’s energy needs. One positive contribution made by the EU in 2008 was its renewable energy directive, which Greenpeace had a big hand in shaping. It puts in place clear policies to help governments meet the EU's 20% target target for renewable energy by 2020. The Philippines also put in place a strong renewable energy feed-in law, which will guarantee a fair price for each kilowatt of clean energy that is produced. New Zealand adopted a target of 90% renewable energy by 2025. Renewable energy continues to go from strength to strength as the industry matures and the technology proves itself on a massive scale. 2008 was the year that we helped bring coal into the centre of the climate debate. High profile ship tours, a climate rescue station and actions in Asia and Europe have successfully put Greenpeace at the centre of this campaign (‘deep in a campaign to stop all new coal plants’, as Newsweek observed in January). We achieved some important victories (such as in the UK, where a jury ruled that building a coal plant is a much greater crime than climbing on one – see feature), and produced some solid evidence to undermine the coal industry’s push to paint itself green. We also launched ‘Quit Coal’ campaigns in India and China. Around the world, we have continued to push for laws that ban coal and urged governments to take action to protect the climate. When it came to EU laws on car efficiency standards, some very creative direct communications and actions in Brussels - along with reports and waves of lobbying by Greenpeace national and regional offices and the Greenpeace EU Unit - helped prevent a bad deal for EU fuel efficiency targets from being much, much worse. Sometimes in campaigning, the best you can achieve is to hold ground. The EU's efficiency standards for cars are a major missed opportunity. They are extremely weak short-term targets that will barely reduce emissions over the next six years. In the longer term, a non-binding commitment to cut emissions by more than a third by 2020 (down to 95g CO2 per km) was a slightly more positive result. The car-industry is all powerful and its healthy profits depend upon selling high-end car models. The industry needs to be tackled directly, or governments will continue to bow to its formidable pressure. We continued to expose problems at the nuclear industry’s flagship new nuclear plants in Flamanville, France and Okiluto, Finland. Both continue to fall way behind schedule and are billions of euros over budget. We continued to expose other problems with nuclear power, such as radioactive contamination found in Spain and Brazil. We continued to build pressure on governments to admit that nuclear power is no solution to climate change, in places as diverse as Japan, Indonesia and the UK. As a result of our efforts, new nuclear programmes were seriously stalled in Turkey and South Africa. New Zealand The Rainbow Warrior blocks a shipment of export coal from leaving the Port of Lyttelton. At the same time that the New Zealand government is so eagerly trying to show the world that it is serious about addressing climate change, it is allowing Solid Energy to proceed with an aggressive expansion of both coal mining and exportation. Philippines The Rainbow Warrior blocks coal shipments at the Pagbilao coal-fired power plant during the Southeast Asia ‘Quit Coal’ tour. The Philippines is among the countries most vulnerable to rising sea levels and other devastating effects from climate change, and the plant’s planned expansion would double its current production of climate-wrecking CO2. </t>
  </si>
  <si>
    <t>Protecting our Ancient Forests</t>
  </si>
  <si>
    <t>In 2008, Greenpeace’s forest campaign continued to challenge deforestation at the frontiers, focusing efforts throughout the year on the Amazon, Indonesia and the Democratic Republic of Congo. Palm oil and its role in forest and climate destruction was the focus of our work in Indonesia. Field investigations revealed the destruction of carbon-rich forests and orang-utan habitats, while in the latter half of the year our ship the Esperanza supported the campaign with a week-long blockade of a palm oil export ship. A major consumer campaign against the world’s largest end user of palm oil – Unilever - was launched in April, and featured actions and widespread media coverage across Europe. It also delivered a web parody of a popular Unilever commercial for ‘real beauty’, which attracted over half a million viewers on Youtube. This campaign was brought to a successful conclusion when Unilever's CEO said the company would support Greenpeace’s demands for a moratorium on further forest conversion for palm oil plantations (for more, see feature). In the Amazon we saw the extension of the two-year Greenpeace-inspired moratorium on the planting of soya in newly-deforested areas. An investigation into illegal logging followed by a high profile action in France led the Brazilian environment agency to crack down on timber exports, while we successfully campaigned against changes in the Brazilian Forest Code that would significantly increase the level of deforestation. At the international level, pressure from Greenpeace and others led the Brazilian Environment Minister to announce a target of a 72% reduction in deforestation at the UN climate conference in Poznan, Poland. Greenpeace photographer Daniel Beltrá was awarded the Global Vision Award from Pictures of the Year International for his photos of the rainforests. 2008 also saw the arrival of the Arctic Sunrise in the Democratic Republic of Congo - a first visit to this country for a Greenpeace ship, which coincided with the official opening of the Greenpeace Africa office in Kinshasa. Our work to ensure that a World Bank/DRC government review of logging concessions put illegally granted concessions out of production concluded with a partial success, with over 10 million hectares removed from concessions. The moratorium on new logging concessions remains in place, a testament to our work with other NGOs in the region and globally. Destruction of the world’s tropical forests is one of the great ecological disasters of our time. It is responsible for a fifth of the world’s greenhouse gas emissions. Some of the ancient forests under greatest threat are the ‘Paradise Forests’ stretching from Southeast Asia, across the islands of Indonesia to Papua New Guinea and the Solomon Islands in the Pacific. Indonesia’s forests are being felled at a rate faster than in any other major forested country. The massive amounts of greenhouse gases being released by deforestation and forest fires make the country the world’s third-largest greenhouse gas emitter. In April 2008 we launched our report Burning up Borneo, providing further evidence of the expansion of the palm oil sector in Indonesia into orang-utan habitat and peatlands in Kalimantan. The report linked some of the largest palm oil producers in Indonesia to Unilever, the world’s largest single consumer of palm oil, and head of the Roundtable on Sustainable Palm Oil, a group of manufactures, retailers and suppliers representing over 40% of production, and whose aim is to create standards for the production of sustainable palm oil. After Greenpeace took direct action against Unilever, its CEO Patrick Cescau announced in May 2008 that his company would support our call for a moratorium. In August, the regional governor of Riau province announced an interim ban on deforestation in Riau. This moratorium will buy time, allowing proper regulations to be put in place to protect the rainforest in years to come – good new for orang-utans, and good news for the climate.</t>
  </si>
  <si>
    <t>Defending our Oceans</t>
  </si>
  <si>
    <t xml:space="preserve">The Whales campaign in 2008 met, and in some cases exceeded, every goal it had set for the year. This included maintaining the conservation majority at the International Whaling Commission; getting global exposure for our Southern Ocean expedition to oppose Japan's ongoing so-called scientific whaling in the Southern Ocean Whale Sanctuary - we had the BBC on board broadcasting live on TV, radio and web on a daily basis; generating large-scale public engagement and new supporters through the Great Whale Trail and created a new global whale icon - Mr. Splashy Pants! Most successfully and most controversially, we also raised a major scandal within Japan, with the revelations of the whale meat embezzlement investigation. The Greenpeace allegations - while prompting an extremely heavy-handed legal response (see feature) - also prompted significant debate and questioning within Japanese media and political circles. A major milestone was achieved in May 2008 as the Convention on Biological Diversity adopted criteria for the identification of a network of Marine Protected Areas on the high seas. The achievement of this objective means that the global community now has all the tools necessary for identifying areas on the high seas as Marine Reserves with criteria very similar to those used by Greenpeace and included in our global network in our 2006 publication, Roadmap to Recovery. To drive home the need for Marine Reserves out on the water, Greenpeace Nordic, Greenpeace Germany and Greenpeace Netherlands undertook a confrontational and controversial action at the Sylt Outer Reef, placing boulders on the sea-bed to prevent fishing boats from bottom trawling. The action exposed the lack of real protection for sites designated under the EU Habitats Directive, gained significant profile for the issue and was effective in closing the area to destructive fishing. In May, our strategy to continue building solidarity between Pacific Island Nations delivered an historic agreement to close the high seas pockets to tuna fishing between 8 of the 17 Forum countries. The campaign continued to build pressure on distant water fishing nations and at the regional tuna commission meeting in December, two out of the three high seas pockets were officially closed to tuna fishing from 2010 onwards. We took our message straight to the retailers, causing a stir at the Brussels Seafood Fair, making it clear that time and tuna are running out. Our market objective to secure commitments from five key retailers to avoid bigeye, bluefin and yellowfin tuna was successful through work in the UK, the Netherlands and the Nordic region. Partly in reaction to our pressure the tuna industry is now poised to launch a major sustainability initiative. In the Mediterranean we launched the Balearic Islands tuna sanctuary proposal in Spain with support from the Balearic parliament. We generated scientific support for the concept of Marine reserves in Libya during our ship tour. In Lebanon, progress was made towards the Byblos marine reserve. However, despite achieving our objective to uncover and expose two scandals related to bluefin tuna and report these to the authorities, the annual ICCAT meeting once again failed to address this continuing problem. A four-month undercover investigation by Greenpeace Japan revealed evidence of an embezzlement ring involving crew members on board the Japanese factory whaling ship Nisshin Maru, who were taking the best cuts of whale meat during the so-called scientific whaling hunt, smuggling it ashore disguised as personal luggage and then passing it on to traders for illegal sales. Activists from Greenpeace Japan were able to track a box offloaded from the ship to a depot in Aomori Prefecture and intercept it in order to verify the contents and establish the fraud. The consignment notes claimed the box contained ‘cardboard’ – but in reality, it held 23.5kg of salted ‘prime’ whale meat worth up to $3,000 US dollars. However, in the early hours of the morning of 20 June, the Aomori District Public Prosecutors’ Office arrested Junichi Sato and Toru Suzuki of Greenpeace Japan, despite the fact that the two men had sent detailed statements of what they did and why to the Aomori Police almost a month earlier. Meanwhile in Tokyo, the offices of Greenpeace Japan and the homes of some staff were raided by the police. On the same day, the Tokyo Public Prosecutor announced that he was dropping the investigation into the whale meat scandal that we had exposed. Junichi and Toru were released after 26 days in detention, but their trial is ongoing and the activists potentially face 10 years’ imprisonment for their role in exposing the whale meat scandal. Peaceful protests have been held at Japanese embassies around the world in support of the ‘Tokyo Two’, calling for a full investigation into the scandal. </t>
  </si>
  <si>
    <t>Campaigning for Sustainable Agriculture</t>
  </si>
  <si>
    <t>“How can we reduce hunger and poverty, improve rural livelihoods, and facilitate equitable, environmentally, socially and economically sustainable development through the generation, access to, and use of agricultural knowledge, science and technology?” This is the overarching question to be addressed by the International Assessment of Agricultural Science and Technology for Development (IAASTD). The IAASTD is an international effort – in which Greenpeace has played a role, and will continue to play a role in promoting – that was initiated by the World Bank to evaluate the relevance, quality and effectiveness of agricultural knowledge, science, and technology, and the effectiveness of related public and private sector policies and institutional arrangements. In April 2008, the IAASTD published its findings. It strongly condemned the current industrial agricultural model, and rejected genetically modified (GM) crops as a way to promoting sustainable agriculture. Rejecting genetically-modified organisms (GMOs) was a conclusion that many governments in the EU had already reached. Early in 2008, France joined Austria, Greece, Hungary, Italy and Poland in banning Monsanto’s MON 810 maize, the only GM crop allowed for commercial cultivation in Europe. In March, Romania's environment minister Attila Korodi also announced a ban, at an event organized by Greenpeace, Slow Food and the Organic Farmers Organization of Romania. Greenpeace Germany had been working on the dairy sector for over four years, facing an industry that for a long time ‘closed ranks’ and resisted Greenpeace’s arguments. However, in 2008 Campina became the first big dairy producer to switch to produce from animals fed without GM plants, and announced that it would introduce Germany’s new GM-free label to its leading brand. Europe remained free from any GM staple crops; but the reform of the authorization system was not halted as hoped, although a review of the assessment process is moving ahead. Throughout the year, Greenpeace maintained the campaign to keep Mexico - ‘the centre of diversity of maize’ – free from GMOs despite reports of seed contamination. In Australia, the ‘GM-Free Chefs Charter’ was launched at a high-profile Sydney restaurant, and more than 150 chefs and restaurateurs signed on to commit to helping Australia remain GM- free. Similar initiatives with the restaurant industry followed in Thailand and the Philippines. The hardest setback was the loss of the campaign to prevent the commercial cultivation of GM maize in Brazil; this makes our work to keep rice GM-free globally a key objective in 2009. The year also saw the publication of our Cool Farming report, which explained that industrial farming is responsible for a substantial proportion of greenhouse gas emissions (NO2 emissions from fertilizers, deforestation due to the expansion of agricultural lands, animal farming, etc.). The report is the first comprehensive analysis of agricultural impacts on climate change. If the world’s agricultural system was converted to sustainable farming, farming could very much reduce its greenhouse gas emissions – and even provide a carbon sink, therefore becoming part of the climate solution, as opposed to being part of the climate problem. Climate change will profoundly affect agriculture worldwide. Food security in many countries is under threat from unpredictable changes in rainfall and more frequent extreme weather. A Greenpeace report released on the eve of World Food Day 2008 warned of the threats posed to China’s food security by climate change. Climate change doesn’t only mean a warmer world – it also means a hungrier world. Under a high greenhouse gas emissions scenario, basic food supplies will become insufficient, and China could face difficulty producing enough food to feed its population by as soon as 2030. Climate change affects agricultural production through changes in temperature, water availability, soil condition, extreme weather conditions, crop diseases and pest outbreaks. Eco-farming provides solutions to these challenges. For example, data on farming from around the world has provided unequivocal evidence that mixing different crops and varieties is a proven and reliable method of increasing crop resilience to erratic weather changes. Biodiversity-intensive farming reduces the probability of pests and diseases by diluting the availability of their hosts. Millions of farms on all continents have proven that organic and sustainable agriculture can increase food security, replenish natural resources and provide better livelihoods for farmers and local communities. In China, thousands of farmers have taken to the ‘duck-rice’ method of farming; the farmers keep ducks, which eat pests and weeds and trample the muddy water, helping to make the rice plants grow strong. Keeping ducks means that farmers don’t have to use poisonous herbicides and pesticides. Diversity in production and growing is the answer - and not monoculture and GE technology.</t>
  </si>
  <si>
    <t>Creating a Toxics-Free Future</t>
  </si>
  <si>
    <t>Our report Not in Our Backyard revealed that the fate of millions of tonnes of electronic waste generated each year is still largely unknown. As electronics increasingly become part of the throw-away culture in many developed countries, the amount of ‘e-waste’ has dramatically increased while the solutions have lagged far behind. Even in the EU, which has tighter regulations than most, 75% of e-waste is unaccounted for – of the estimated 8.7 million tonnes created annually in the EU, 6.6 million tonnes is not recycled. We successfully brought the e-waste problem to wide public attention with a further report, Poisoning the Poor, which detailed the results of our research into the dumping of e-waste in Ghana (see feature). Greenpeace is pressuring the biggest electronics companies to phase-out toxic chemicals from their products and to introduce global recycling schemes – both are vital to tackle the growing tide of toxic e-waste. Philips and Sharp stood out for refusing to accept any responsibility for recycling their old products. We delivered a clear message to Philips – at its offices in Mumbai, Amsterdam, Moscow and Copenhagen. Despite its promises to enact take back policies by mid-July, Philips’ response to date has been less than satisfactory, and we continue to apply pressure. Our report Playing Dirty revealed that the world’s most popular games consoles all tested positive for hazardous chemicals and materials. What was interesting, however, was that each of the consoles featured at least one innovative step in replacing dirty components with toxic- free materials. This gave us the chance to throw the manufacturers a new challenge, since what it required was for them to look ‘inside the box’ of their competitors to see how they could all improve on their own efforts. We did reach new milestones in our campaign to green the electronics industry in terms of the toxic content of its products, however: Nokia, Sony Erickson and Apple all had products on the market completely free of polyvinyl (PVC) plastic and brominated flame retardants (BFRs). In January 2008, during the MacWorld conference and expo in San Francisco, CEO Steve Jobs spoke about the environment in his keynote speech for the first time. The new MacBook Air was a strong contender in the race to build a green PC. As a mercury-free and arsenic- free laptop, it exceeded European standards and raised the bar for the rest of the industry. In September, the latest batch of iPods were released, now free of PVCs, BFR, mercury and arsenic. Companies steadily improved in their rankings in our quarterly ‘Guide to Greener Electronics’, but we continued to push them to do even better. Our presence at the CeBIT electronics fair earlier in the year had already shown that Greenpeace is positioned as the only critical voice that is well recognised in the IT industry, and we put the industry’s need to seriously address climate change firmly on the table as well. As of its eighth edition, our ranking guide included energy-efficiency criteria, requiring companies to cut the energy use of their products and to commit to reductions in greenhouse gas emissions of their own operations. The criteria also required companies to show their political support for global mandatory cuts in greenhouse gas emissions. The new criteria subsequently saw all company rankings plummet, but scores were rising once more by the end of the year, proving again that Greenpeace is being heard by the industry, that our challenge has been successful, and that the finishing line in the race for truly green electronics products is steadily coming within sight. More than 1,000 containers of used electronic equipment from developed countries arrive in Ghana every year. They contain, at a rough estimate, 300,000 electronics appliances – mostly TVs, fridges and computers. Most of the devices are broken and can’t be re-used, so they are sold directly to scrap dealers, who collect metal from the waste and sell it for recycling. The so-called ‘recycling’ takes place at scrap markets – big dumpsites covered in waste, and the electronic waste contains lots of toxic chemicals that are released into the environment during the recycling process. In the yards, unprotected workers – many of them children – dismantle computers and TVs with little more than stones, in search of metals that can be sold. The remaining plastic, cables and casings are either burnt or simply dumped. Greenpeace International’s Science Unit (see pages 22-23) analysed samples taken from two scrapyards in Ghana and discovered severe contamination with hazardous chemicals. Many of the chemicals released may affect children’s developing reproductive systems, while others can affect brain development and the nervous system. One sample also contained a high level of chlorinated dioxins, known to promote cancer. The stance of powerful multinationals, who refuse to accept responsibility for recycling their obsolete products, creates a dangerous divide; it is unprotected workers in developing countries who are left to face the toxic legacy of e-waste. Greenpeace continues to pressure the biggest electronics companies to phase-out toxic chemicals from their products and introduce effective and safe global recycling schemes.</t>
  </si>
  <si>
    <t>The beginning of 2008 saw the Rainbow Warrior campaigning on climate and energy issues in New Zealand, where it took part in the successful action to block coal shipments at the Port of Lyttleton. It then travelled to the Philippines to begin the southeast Asian ‘Quit Coal’ tour. Here, among other things, it blocked the berthing of one ship at the Pigbilao coal-fired power plant, and activists painted ‘Quit Coal’ on another ship waiting to discharge its cargo of coal. The ‘Quit Coal’ tour continued to Thailand. In the latter half of the year, the Rainbow Warrior travelled back to Europe for the Mediterranean-Europe Quit Coal tour – visiting Egypt, Israel, Turkey, Greece, Spain, the UK, Belgium, the Netherlands and Germany and undertaking direct actions against coal along the way. It finished the tour in Copenhagen, Denmark, which will be the venue for the UN Climate Summit in December, 2009. At the beginning of 2008, the Arctic Sunrise completed a project in Spain about coastal pollution and participated in two actions related to illegal logging shipments around Caen, France. Throughout the summer months, it undertook the three-month ‘Defending Our Mediterranean’ tour, documenting fishing vessels in the Mediterranean and taking action against Italian fishing vessels, seizing the driftnets of vessels fishing illegally. It also documented Turkish fishing vessels in the seas between Cyprus and Turkey, where it was intentionally rammed by one of the vessels but fortunately suffered little damage. The Arctic Sunrise also helped to map threatened posidonia sea-grass meadows off the Greek coast, and carried out underwater documentation, sampling and public work in Libya. It joined the Rainbow Warrior for the Mediterranean-Europe ‘Quit Coal’ tour, seeing action in Spain and Italy, before heading off to the Democratic Republic of the Congo, where it took part in the official opening ceremonies of the new Greenpeace Africa office in Kinshasa. The Esperanza began 2008 in the Southern Ocean Whale Sanctuary, where it defended the whales from the harpoons of the Fisheries Agency of Japan’s so-called ‘scientific’ whaling fleet. It then returned to Australia, to prepare for the Pacific fishery campaign. Off the western Pacific Islands, the Esperanza’s crew stopped, boarded and searched Taiwanese longliners and Philippines fishing vessels trying to fish or offload illegal catches at sea. A 25-metre floating banner was deployed in the water near the world’s biggest fishing vessel, the Spanish-registered Albatun Tres, while it was hauling in nets full of yellowfin tuna; the ship was prevented from fishing for several days. The Esperanza ended the year with its ‘Forests for Climate’ tour in Papua New Guinea and Indonesia. It took action to block a palm oil shipment from departing for Europe from the Sumatran port of Dumai, and halted the loading of illegally-logged trees onto the China-bound Harbour Gemini in Papua New Guinea; the action was supported by local people, who watched joyously from boats, singing and dancing.</t>
  </si>
  <si>
    <t>During 2008, Greenpeace International’s Science Unit, based at Exeter University in the UK, published the following discussion papers, technical briefings and reports, including: &gt; A report on the environmental and societal impacts of the rapidly-expanding aquaculture industry, often at its most destructive in the coastal regions of poorer countries. &gt; A major new report on the consequences for our seas, lakes and rivers of nutrient pollution from agriculture, sewage, atmospheric emissions and urban run-off, including the formation of ever larger ‘dead zones’ in which massive algal blooms deplete oxygen to levels at which few species can survive. &gt; Paper to the first Global Conference on GMO Analysis, held in Italy. &gt; Paper on industrial hotspots of persistent organic pollutant (POP) contamination published jointly with numerous other academics in Environmental Science &amp; Pollution Research. &gt; High-profile interview to the international journal Science on the trend for development of ‘nutrient-rich’ GE crops, and contributed to a briefing highlighting Monsanto’s ‘deadly sins’. The Science Unit carried out research in the following areas: &gt; Analysis of various games consoles for the presence of hazardous substances. &gt; Fieldwork to investigate and analyse environmental contamination from e-waste disposal in Ghana, with assistance provided to another organization conducting similar investigative work in Pakistan. The Science Unit provided advice on a host of issues, including: &gt; A technical presentation to the CBD on the pitfalls of the proposed ocean fertilization schemes. Several companies are still pushing for acceptance of such speculative schemes as a basis for commercial carbon offsets and ‘eco-restoration’. &gt; Technical and logistics support for a number of Greenpeace projects focusing on water pollution, including to Greenpeace China (on the Yangtse River), Greenpeace Spain (targeting sub-sea discharges from heavy industry) and Poland (on the Vistula River and its tributaries). Advice also given to Greenpeace China on sampling to detect water pollution related to agrochemicals. &gt; Closely involved in preparation of submission to the ongoing review of the EU RoHS Directive, making the case for further restrictions on the use of hazardous substances in electrical and electronic goods. &gt; Contributed to the review of EU criteria on acceptable land-use changes linked to the production of biofuels, as well as technical objections to the reauthorization of insect-resistant MON 810 for growth in Europe. The Science Unit represented Greenpeace at international meetings and seminars, including: &gt; The May 2008 31st meeting of the Scientific Group to the London Convention/Protocol, where it influenced discussions on use of wastes to construct artificial reefs at sea. &gt; The first meeting of the Reference User Group guiding the EU EPOCA research programme on ocean acidification, just another problem arising from increasing CO2 emissions. &gt; At the CBD, presented on forest degradation and greenhouse gas emissions and input to limit proposals for the trialing of GE trees. &gt; A meeting of the SKEP (Scientific Knowledge for Environmental Protection) project on ‘converging technologies’, hosted in Paris and attended by environmental protection agencies from all over Europe.</t>
  </si>
  <si>
    <t>Greenpeace International's Development Office leads the design of a global development strategy for the worldwide organization. It relies on the Global Strategic Framework to provide strategic direction by coordinating the support to national and regional offices through both financial and non-financial means. The Development Officers liaise directly with National Boards and are the guardians of the governance systems. The team also supports and monitors the development and performance of national and regional offices according to their potential for the global organization. Greenpeace world wide is in a healthy state of development. We are increasing our efficiency systems in all offices and most offices are operating efficiently. This year, all of our developing offices have completed or began the process of developing three year plans. These will be reviewed annually alongside our Organizational Development Plan. We continue to grow in North and South America. In the US, our operations continue to be strengthened despite the economic crisis and are growing in a robust and forward-thinking design. Some of our more dynamic, innovative ideas continue to come from South America. However, the economic crisis that hit toward the end of the year will probably take its toll in 2009, and this will probably be the main challenge for the whole organization in 2009. Our offices in Australia, the Pacific and New Zealand are among the most stable in the organization, but they too are predicting setbacks due to the credit crunch. In Europe we continue to overcome stagnated growth with more dynamic and novel programmes. In countries where we are still in development stages our campaigns are successful and strong and contribute considerably to our global goals. Our more established offices continue to contribute expertise to Greenpeace world wide as well as deliver upon important campaign milestones. In November 2008, we saw the launch of Greenpeace Africa, with the opening of two offices - one in Johannesburg, South Africa, and the other in Kinshasa, Democratic Republic of Congo. Plans to open a third office in Africa have been put on hold until the final scoping study is complete. In the meantime, Greenpeace Africa is running a very strong Forests Campaign and is developing a Climate Campaign that will already contribute to the goals of the global organization in the lead up to the UNFCCC Climate Summit in Copenhagen in December 2009. In 2008, the Development Office initiated a more strategic and consistent approach towards the four Asian Greenpeace offices - China, Southeast Asia, India and Japan. This was important both economically and politically, with Asia being the fastest growing, developing and changing region in the world. Our focus on Asia has lead to significant investments in our offices in the region, all carefully planned within the three-year plans mentioned above. Our development plans for the Asian offices will provide strong support and help build a solid foundation to achieve strong climate campaigns and a significant increase of the supporter base there. With this initiative we are also aiming to increase the contribution from our Asian offices to the global organization, thereby creating a new image for a truly global organization.</t>
  </si>
  <si>
    <t>Greenpeace can only take risks and confront others because of our political and economic independence - we do not accept funding from any government or corporation. Our independence gives us authority and credibility. We are supported by individuals and trusts who believe in our aims. By the end of 2008, Greenpeace supporters numbered 2.86 million. The future of the environment rests with these millions of people around the world who share our beliefs, and who continue to support us. We thank all of these supporters. Because of them, Greenpeace is able to tackle environmental problems and promote solutions. Together with them, the power to change things is global. How we spend donated funds We take our responsibility for transparency and accountability very seriously. We always ensure the efficient use of funds given by the millions of people who support us. Detailed financial accounts are available at the back of this document. As you will see from the accounts, 72% of our operating budget (excluding fundraising expenditure) is devoted to our campaigning work. Our clear priority is tackling climate change –mainly through our Climate &amp; Energy and Forests Campaigns, on which campaigns our expenditure has increased from €29.1 million in 2007 to €32 million in 2008 (an increase of 10%), or from 57.6% of our direct global spending on campaigns to 62.1%. The climate imperative, nevertheless, underpins all of our international campaigns, and in 2009, as in 2008, we will continue to increase substantially the proportion of our resources spent on tackling climate change. Where is income raised, proportions, global income trends In 2008, Greenpeace globally had gross fundraising income of €196.6 million. The top five income-raising offices were the same in 2008 as in 2007, being Greenpeace Germany, Greenpeace Netherlands, Greenpeace USA, Greenpeace UK and Greenpeace Switzerland. These five offices bring in 58% of the global income. The biggest growing offices in 2008 were Greenpeace Argentina and Greenpeace Southeast Asia, with 108% and 67%, respectively, of gross fundraising income compared to 2007. Growth markets and growth challenges With a looming recession during the preparation of 2009 budgets, most Greenpeace offices followed the guidelines of prudent financial management, conservative budgeting, continuous investments in fundraising and contingency planning or caution in structural increases of non-fundraising costs. As vindication of this strategy, Q2 2009 results are already showing growth in more than 70% of the Greenpeace national and regional offices. What is covered by Greenpeace International’s fundraising budget (direct vs indirect fundraising costs) Greenpeace International’s fundraising department is the coordinating body within Greenpeace that supports and facilitates Greenpeace national and regional offices in raising as much income as possible with preferably the highest return of investment (ROI). This support consists of general office support focusing on monitoring and reviewing of the fundraising activities of the office, and support directed towards specific programmes; direct dialogue, new media, upgrade, retention, supporter relations, legacies, middle and major donors. Greenpeace International raises some income through major donors and foundations, legacies, and from donors in countries where there is no Greenpeace office. The continued evolution of Greenpeace globally requires an improvement of our administrative processes and infrastructure. Over 2,400 people, located in more than 40 countries, work for Greenpeace worldwide. Many projects are staffed with international teams, working across borders - both geographically and in campaign issue areas - towards our global goals. Greenpeace International continues to improve the facilitation of this cross-border work through new policies and standards to ensure that the global organization is able to deploy its best talent throughout the world in places and on projects where it is most needed. The ability to integrate Greenpeace’s finances and related reporting becomes ever more important. In order to coordinate our finances across the world we continue to work at standardization of our reporting and moving many Greenpeace offices onto shared financial systems. We are developing and upgrading a number of major technology tools for our entire network. It will be no surprise that this development is directed at the evolution of skills and software to improve the quality of contact with our supporters as well as the ability to communicate online with all the tools available to us. In doing so, we started two major technology projects in 2008 that will be rolled out to many Greenpeace offices in 2009 and 2010: • In order to reach more people more frequently and more effectively, we are upgrading our capabilities for communicating globally - including social networks on the web and through the use of mobile phones. We are moving towards an ever more online connection with our supporters. • To better serve our donors and our activists around the world, we are upgrading our global relationship management systems. Our technological and administrative capabilities are being aligned to the demands and opportunities presented by new technologies and new types of communication. Greenpeace International is a founding signatory of the INGO (International Non- Governmental Organizations) Accountability Charter, which outlines a common commitment to enhance transparency and accountability among various International Non-Governmental Organizations. A set of reporting standards Charter signatories is being developed by the Global Reporting Initiative (www.globalreporting.org) and is set to be finalized in 2010. During 2008 and 2009, Greenpeace International has been working with founding signatories to finalize these standards. Even while they are still in draft format, we have been assessing our performance against them. As a result of this, during 2009 and 2010 we are overhauling our international operational policy base, considering changes to our programme evaluation cycle, and are making amendments to our internal and external reporting practice to better support our transparency commitments. Some changes in our Annual Report have already been made, and we will make further amendments during 2010. Greenpeace International's Interim Reports to the INGO Charter are posted on the INGO Accountability Charter website: www.ingoaccountabilitycharter.org</t>
  </si>
  <si>
    <t>Greenpeace International (Stichting Greenpeace Council) acts as the coordinating body for Greenpeace National and Regional Offices as well as running international campaigns and operating the Greenpeace fleet. The combined abbreviated financial statements are derived from the financial statements of Greenpeace International and its affiliated entities, but exclude the Greenpeace National and Regional Offices. The total income of Greenpeace International rose by €0.8 million (2%) in 2008. This was attributable to an increase in major donors of €1.6 million whereas grants received from Greenpeace National and Regional Offices decreased by €1.5 million. This decrease was due to the € 3.9 million exceptional contribution received from the UK office in 2007 following a substantial value-added tax (VAT) refund received by that office. In addition the increase in Other Income by €0.4 million is mainly due to the €0.3 million profit realised on the sale of a helicopter. Total expenditure increased by approximately €4.2m. This was mainly attributable to an increase of €1.4m in campaign expenditure, an increase of €0.6m in organizational support, a fair value adjustment loss on loans of €1.8m and a foreign exchange loss of €1.4m. The increase in campaign expenditure relates to a €2.8 million increase in expenditure on the Climate &amp; Energy campaign following a decision across the organization to further prioritize this campaign area. The increase in organizational support costs was mainly related to 2008 costs in reviewing the strategic framework for Greenpeace worldwide and increased costs in upgrading the Human Resources function. The main reason for the foreign exchange loss was appreciation of the euro during the year, which reduced the euro value of a loan provided to an entity that owns Greenpeace office premises, and reduced value of non-euro currency deposits held mainly for short-term commitments. Greenpeace International is in the process of reviewing its treasury procedures with the aim of reducing exposure against such foreign exchange fluctuations in the future.</t>
  </si>
  <si>
    <t>(1) Greenpeace International’s fundraising expenditure mainly concerns the provision of technical support to the fundraising functions of Greenpeace National and Regional Offices. Expenditure relating directly to Greenpeace International's own fundraising operations in 2008 was less than €0.1m. (2) Organizational Support Expenditure: Organizational support includes the costs of the Executive Director's Office and the Information Technology, Legal, Finance, Facilities, Human Resources and Governance departments. It also includes any adjustments necessary following an assessment of the collectability of balances receivable from Greenpeace National and Regional offices. (3) Fixed Assets: fixed assets are stated at cost less depreciation. Depreciation is provided to write off the cost of fixed assets over their useful lives. Fixed assets comprise the fleet of three ships operated by Greenpeace International, a freehold property, and campaigns, communications and office equipment. (4) Loans to Greenpeace National and Regional Offices: the increase in this balance to €3.6 million (€1.5 million in 2007) mainly relates to the granting of a loan to the entity which is the owner of Greenpeace premises. (5) Amounts due from Greenpeace National and Regional Offices: Balances receivable from Greenpeace National and Regional Offices are subject to assessments of their collectability. Reserves Policy Greenpeace International's reserves policy is to plan to hold available reserves equating to approximately three months of expenditure. In this context, available reserves equals the fund balance less fixed assets and less reserves held for restricted or designated purposes. The reserves level as of 31 December 2008 is calculated as follows: This equates to approximately 3.4 months of expenditure (based on the 2009 budget) and is necessary to cover working capital requirements and provide cover for unexpected operational expenditure and income fluctuations, as well as any increased future investment needs. The designated reserves comprise €4.8 million held for the planned replacement of the Rainbow Warrior, €1.0 million for the planned implementation of a new fundraising system in Greenpeace National and Regional offices, €2.6 million funds held for investment in fundraising initiatives of Greenpeace National and Regional Offices and €2.3 million reserved for long-term loans in support of infrastructure requirements of National and Regional Offices. Greenpeace 'Worldwide' Combined Abbreviated Financial Statements These accounts are a compilation of the individually audited accounts of all the legally independent Greenpeace organisations operating worldwide, including Greenpeace International. In compiling these abbreviated financial statements, the financial statements of individual Greenpeace National and Regional Offices have been adjusted, where appropriate, to harmonize the accounting policies with those used by Greenpeace International. The accounts of all of the Greenpeace National and Regional Offices are independently audited in accordance with local regulations. Copies of these may be requested from the appropriate Greenpeace National or Regional Office, addresses for which are listed on page 35. In 2008, the total gross income from fundraising for Greenpeace worldwide was €197 million. This was €8.4 million (4%) less than in 2007. The reason for the decrease was the receipt of a major legacy of $27.4 million US dollars (approximately €20 million) by Greenpeace USA in 2007. Excluding this item, gross fundraising income rose by approximately €11.6 million (6%), mainly related to increased income from supporters giving on a regular basis. The total number of Greenpeace supporters remained consistent from end of 2007 to end of 2008 at approximately 2.9 million. Total expenditure worldwide rose by approximately € 15.1 million (8%) from €186.7m to €201.8m. Fundraising expenditure at €60.3 million (approximately 31% of the total fundraising income) was €4.7m (8%) higher than in 2007. This increase is mainly attributable to a greater investment in the recruitment of new supporters to secure the future financial strength of Greenpeace. Campaign and campaign-related expenditure increased globally by €3.2 million (3%) from €99.0 million in 2007 to €102.2 million in 2008. There was a significant increase of €3.6 million (19%) in expenditure on the Climate &amp; Energy campaign following a decision across the organization to further prioritize this campaign area. Organization support costs across Greenpeace worldwide increased by nearly €2.5 million (9%) in 2008. This is partially due to a change in the allocation method of costs in 2008 for the Greenpeace UK office, which resulted in €1.5m higher organization support costs. This change of method occurred in 2008 in order to be consistent with the allocation method used by other Greenpeace offices. The foreign exchange loss of €3.4 million (€4.0 million in 2007) is partly related to foreign exchange losses of Greenpeace International (see page 30) and partly related to the book loss incurred from the strengthening of the euro during the year against the majority of the major currencies, which, because the reporting currency is euros, negatively affects the conversion into euros of non-euro based Balance Sheet balances of Greenpeace National and Regional Offices. The loss on investments of €5.5 million (Nil in 2007) relates to the decrease in value of investments held by Greenpeace USA. The Direct Fund Balance Adjustment in 2008 of €0.9 million relates to the first time consolidation of the opening fund balance of an entity which is the owner of Greenpeace office premises and which Greenpeace has a controlling interest in as of 2008. The Fixed Assets balance of €30.9 million (€25.2 million in 2007) increased mainly due to the inclusion of the entity referred to in the preceding paragraph.</t>
  </si>
  <si>
    <t>Greenpeace International’s CO2 emissions for 2008 totaled 7,691 metric tonnes. This is 1% less than recorded in 2007 and is due to a reduction in the amount of fuel consumed by the three ships operated by Greenpeace International. The electricity used by the Greenpeace International office is now sourced 100% from renewable sources. The increase in business travel emissions of 38% is partly the result of ships’ crew traveling to and from the ships, two of which were operating for the majority of the year in the Pacific and Australasia regions in order to support campaigns there. The increase can also be attributed to increased operations in Asia and Africa, as a result of the response to the Tokyo Two trial in Japan and the opening of the new Greenpeace Africa offices in Kinshasa and Johannesburg. The CO2 emissions for Greenpeace worldwide will be published for the first time in the 2009 Annual Report.</t>
  </si>
  <si>
    <t>Greenpeace 2009 AnnualReport</t>
  </si>
  <si>
    <t>There are times when, despite our best efforts, we see history repeating itself. This was the case for me in December 2009, at the UN’s Climate Change Conference in Copenhagen, where the talks were meant to avert catastrophic climate change. Together with a wide coalition of civil society groups, Greenpeace worked tirelessly - under the banner of the Global Campaign for Climate Action (GCCA), of which we were a founding member - to generate the public interest and pressure needed to make those talks a success. That pressure compelled some 120 Heads of State to turn up for one of the largest gatherings of world leaders ever. Yet despite the clear public call for a Fair, Ambitious and legally-Binding (FAB) climate deal, all they produced was a feeble three- page Copenhagen Accord. The sense of great disappointment we experienced reminded me of the time when international attention was similarly focused on the Gleneagles G8 meeting in 2005, which was supposed to alleviate poverty. "The people roared and the G8 whispered," was all I could think to say at the time - replace G8 with ‘world leaders’ and you will understand my sense of déjà vu. It is now clear that the only way big changes are going to happen is if civil society takes the power and compels political and business leaders to act. We must have a say in what our future and the future of our children will look like. We must make political and business leaders understand that, if they do not act to avert climate chaos, they will be replaced. To achieve this, we must protect the right to non-violent protest. After Copenhagen, four of our activists were held in jail for 22 days for holding up a banner reading ‘Politicians Talk, Leaders Act’ at a Heads of State dinner held by the Danish Queen. The authorities’ response to this simple peaceful protest was outrageously disproportionate. (The case continues: the activists have yet to have their day in court.) In an equal distortion of justice, Junichi Sato and Toru Suzuki of Greenpeace Japan - the ‘Tokyo Two’ - are facing a year and a half in jail for exposing embezzlement at the heart of the Japanese taxpayer-funded whaling programme. Without the right to speak truth to power, democracy will not survive. I see maintaining the right of peaceful civil disobedience as one of Greenpeace's greatest challenges in the coming years. Copenhagen will not have been a complete failure if the synergy of civil society it fostered continues to grow: Greenpeace can be one of the leaders in this new movement. While governments talked, Greenpeace was taking action. A three-year undercover operation into Brazil’s booming cattle industry provided incendiary evidence that some of the world’s top food, sports and fashion brands were unwittingly driving massive Amazonian deforestation and climate change. Our report ‘Slaughtering the Amazon’ received global media attention and within weeks a slew of influential high street brands moved to distance themselves from the planet-damaging source of leather. In October, four of the biggest players in the global cattle industry signed an agreement to stop buying cattle from newly-deforested areas of the rainforest. A great victory and an example of our work, in which solid research backed by non-violent direct actions, powerful media outreach and public action brought corporate players to book. I first learned about Greenpeace as a young activist in South Africa. I have always felt that this organization is a world treasure. When I took up my post as International Executive Director in December 2009, I felt incredibly honored and proud to be part of Greenpeace’s history - but, more so, excited to be part of its future. Next year, 2011, will be the 40th anniversary of the founding of Greenpeace: 40 years of bearing witness, 40 years of non-violent direct action and 40 years of campaign victories that make us well placed to continue to take a leading role in pushing for a Green and Peaceful future.</t>
  </si>
  <si>
    <t>Counting Down to Copenhagen</t>
  </si>
  <si>
    <t>Greenpeace 2009 Annual Report</t>
  </si>
  <si>
    <t>2009 - the year in which the UN Climate Change Conference – the ‘Copenhagen Climate Summit’ was held in Denmark from 7 to 18 December. The decisions to be made at this meeting would impact the lives of everyone alive today, and determine the shape of humanity’s future. It was time to take off the gloves. Governments weren’t going to act unless they felt the pressure to do so. 2009 was the year when everybody needed to mobilise for the climate – whether in their local communities, writing to their Heads of State, going on a march or taking part in non-violent direct actions. Sitting back was no longer going to be an option. That we cannot change climate science was very clear. So, Greenpeace knew that we would need to create the political will to fight climate change. Here are just some examples of our work around the world in the run-up to the Summit to highlight the growing climate crisis and to urge world leaders to take climate action: Hundreds of Greenpeace activists from across Europe blocked the exits of the Brussels building where EU finance ministers were discussing funding for developing nations to both adapt to and mitigate climate change. The decisions being made at their meeting would directly impact the ongoing global negotiations and influence Europe’s position at the Climate Summit. Coal is the worst climate change pollutant of all fossil fuels, so as leaders of the world’s most powerful nations arrived at the G8 Summit in L’Aquila, Italy, in early July, over 100 Greenpeace activists from around the world occupied five coal-fired power stations across the country, demanding that the G8 Heads of State take leadership on climate change, and that they show leadership and break the deadlock in climate negotiations instead of pointing the finger of blame for inaction on developing nations. • While we were busy taking action in Italy, Greenpeace climbers in the USA were busy hanging a banner – with the message ‘America Honours Leaders, Not Politicians: Stop Global Warming’ - on Mount Rushmore. Their challenge was to President Obama to show real leadership. His stated targets of returning emissions to 1990 levels by 2020 were not enough. Greenpeace USA’s Executive Director Phil Radford warned, “If the rest of the G8 descends to President Obama’s stated goal ... then our children will inherit a world of droughts, famines and the climate catastrophe that scientists are warning us about.” Activists in Australia blockaded a coal export terminal in Queensland when the outcome of the Pacific Islands Forum in Cairns left Pacific Islanders to fend for themselves against the increasingly devastating effects of climate change – it was clear that their rich neighbours were not offering them any real support. Greenpeace demanded that the Australian Prime Minister Kevin Rudd and the New Zealand Prime Minister John Key stopped putting the interests of big polluters over the survival of the Pacific Islands. Greenpeace placed ice sculptures of 100 children at the Temple of Earth in Beijing, China. The sculptures symbolised the disappearing future of more than 1 billion people in Asia who are threatened with water shortages by the changing climate. Made from glacial melt water from the source of the Yangtze, Yellow and Ganges rivers, the sculptures marked the 100-day countdown to Copenhagen Climate Summit and the launch of the tcktcktck campaign, an initiative of the Global Campaign for Climate Action (GCCA) of which Greenpeace is a founding member. Dressed as Heads of State – including ‘Barack Obama’ and ‘Angela Merkel’ - Greenpeace activists prevented a shipment of coal from being loaded onto a transport ship from a mine in Svalbard, 1,400 km from the North Pole. The action was intended to prevent the 70,000 tonne coal transport ship from bringing its climate-changing cargo to Europe. 2009 was the world’s best chance to avoid runaway climate change. World leaders owed it to us all to set aside narrow short- term national self-interest, to safeguard our future and to do what they were elected to do: lead. Greenpeace called for Heads of State to take personal responsibility; to personally attend the Summit and to personally deliver a climate-saving treaty. But, despite having a clear mandate from the people of the world, Heads of State revealed themselves to be just shallow politicians and not the leaders the world needed...</t>
  </si>
  <si>
    <t>Copenhagen Crime Scene</t>
  </si>
  <si>
    <t>The Copenhagen Climate Summit, COP15, ranks as a historic failure. Its main outcome – the three-page Copenhagen Accord – is nowhere near the fair, ambitious and legally binding (FAB) agreement that millions of people demanded that world leaders commit to in December 2009. As a result, we are accelerating right into the danger zone; the Accord translates into a more than 3°C rise in global temperatures, the consequences of which will be devastating for humanity and the planet we live on. We knew that it would not be an easy win, and Greenpeace made a huge effort alongside the rest of civil society to put pressure on the Heads of States, heads of delegations and delegation members during the conference in Copenhagen. We wanted Summit participants to get the message from the moment they arrived, so our ad campaign ‘I’m Sorry’ appeared in Copenhagen International Airport as well as in the flight magazines CNBC and Voyager, each covering 40 airlines as well as business class airport lounges and hotel suites and lobbies throughout December. Supported financially by the partner organisations in the coalition GCCA, Greenpeace greeted delegation members, heads of delegations and Heads of State with portraits of 10 world leaders, among others Barack Obama, Angela Merkel and Nicolas Sarkozy, datelined 2020 and all saying, ‘I’m sorry. We could have stopped catastrophic climate change. We didn’t’. Media from all over the world printed pictures of the ads and reported on them and the Greenpeace demands. In Brazil, for example, around 160 million people were estimated to have been presented with the ads via the media. On 12 December the streets of Copenhagen were packed with people from all over the world demanding that world leaders take action at the climate conference. More than 75,000 people gathered at the Danish Parliament and spent hours walking to the Bella Centre where the conference was taking place. The people’s demands were loud and clear: ‘There is no Planet B’, ‘Nature doesn’t compromise’, ‘Change the politics’ and more. The demonstration was arranged by a huge coalition of organisations, including Greenpeace, and it became the biggest protest against climate change in Denmark’s history. In spite of the public call for action, the Bella Centre was becoming a crime scene rather than a platform for climate solutions and global cooperation. To further highlight the need for action, a group of Greenpeace activists therefore made headline news around the world on 17 December as they managed to enter the banquet for world leaders, hosted by the Danish Queen. The activists from Norway, Spain and Switzerland managed to display banners reading ‘Politicians Talk – Leaders Act’, but they were quickly arrested and held in custody by the Danish police without bail or trial until 7 January. Meanwhile, the real criminals were eating cake and fleeing the scene of their crime with a weak political agreement that leaves the future of the planet and billions of lives in peril. Scientists say that we have only a few years left to stop the rise in greenhouse gas emissions and make the kind of rapid reductions that would give us the best chance of avoiding catastrophic climate change. We cannot change that science, so instead we will have to change the politics. However, the COP in Copenhagen made it clear that we may also very well have to change the politicians. Bearing this in mind, the job is not yet done. Hundreds of millions of people can still be saved from the devastation of a warming world. But it is no secret that the inaction in Copenhagen made the road a lot harder to travel than it needed to be. Two years have passed since world leaders promised all of us a deal to stop climate change. Greenpeace will continue the hard work and pressure until this promise is kept.</t>
  </si>
  <si>
    <t>Catalysing an Energy Revolution</t>
  </si>
  <si>
    <t>The task of tackling climate change, the biggest environmental threat of our times, could not be more urgent, and in 2009 we directed our creativity and energy towards those issues in which we most urgently needed to make a difference. With tackling climate change our clear global priority, we continued the launch of our Energy [R]evolution, which provides a sustainable energy solution for countries all over the world while drastically reducing greenhouse gas emissions. We launched Energy [R]evolution scenarios for Argentina, Canada, Chile, Greece, India, Italy, Russia, South Africa, Turkey and the USA, promoting our reports in international conferences, in meetings with high-ranking officials and with industry representatives, scientists and members of the public, showing how it is possible to have a green energy revolution. We confronted Canada’s Tar Sands industry – the world’s biggest producer of greenhouse gas emissions from oil. Activists blocked trucks and conveyors to prevent the extraction of tar sand and the release of toxic and carcinogenic chemicals into the environment. These activities, along with a spectacular film documentary and actions by Greenpeace in Europe, helped to expose Canada’s dirty secret and built pressure on the Canadian government. Coal is the single biggest driver of climate change globally, and with alternatives to coal readily available, the prevention of new coal-fired power stations remained a central goal for Greenpeace. Important campaign victories were secured, such as that in the UK where the power company E.ON shelved its plans to build a massive new coal plant at Kingsnorth following several years of campaigning by Greenpeace. We also continued our work to expose the risks and dangers of nuclear energy, as the nuclear energy industry seized upon the climate crisis as an opportunity to promote itself as a viable and safe energy alternative. In Finland, the UK and the USA, design approvals for European Pressurised Reactors were delayed, and we also visited the French nuclear power company AREVA’s two uranium mines in Niger, documenting the dangerous levels of radiation that is the company’s legacy left to the Nigeriens. 2009 also saw the launch of our climate challenge to the IT sector, in which we assessed the performance of the industry on climate issues and its CO2 emissions. We were successful in pushing two chief executives – of Dell and Cisco – to speak publicly about the role of the industry in providing solutions for climate change and to support the need for CO2 reductions.</t>
  </si>
  <si>
    <t>Protecting Our Forests</t>
  </si>
  <si>
    <t>After a 3 year undercover investigation by Greenpeace into Brazil’s booming cattle industry – the single largest source of deforestation in the world, and Brazil’s main source of CO2 emissions – Greenpeace released ‘Slaughtering the Amazon’. This report showed how top food, sports and fashion brands were unwittingly driving the deforestation of the Amazon rainforest. We had managed to track beef, leather and other cattle products from ranches involved in destroying the heart of the Amazon all the way back to the supply chains of top brands. The report was extensively covered in global media, and the reaction to it was fast and furious. Within weeks, Nike, Adidas, Timberland, Clarks and Geox announced they would not buy leather from the Amazon until their suppliers committed to an immediate moratorium on any further cattle expansion in the rainforest. Walmart Brazil committed to a zero deforestation supply-chain policy and, in October, four of the biggest players in the global cattle industry (JBS-Friboi, Bertin, Minerva and Marfrig) joined forces and signed an agreement to stop buying cattle from newly-deforested areas of the rainforest. This was a significant step in the battle for Amazon protection, and built on the moratorium we achieved in 2006, to stop companies buying soya from newly deforested areas in the Amazon. Meanwhile, in October we opened a Climate Defenders camp in the heart of the Indonesian rainforest to highlight the need for a good plan and substantial funds for international forest protection as part of the global plan to reduce greenhouse gas emissions. Working with local communities, Greenpeace stopped carbon-rich peatlands from being drained and destroyed by building a series of dams. The destruction of peatlands releases millions of tonnes of greenhouse gases each year and destroys river ecosystems. Greenpeace also took direct action against Indonesian pulp and paper giants APP and APRIL, raising international awareness of the plight of the threatened Kampar Peninsula and the inextricable connection between forest destruction and global climate disaster. In December, we also welcomed the news that Unilever had agreed to drop its palm oil contract with the Indonesia's notorious Sinar Mas, 18 months after we exposed its connection to the company. In Canada, the Great Bear Rainforest protection agreement came into force, protecting an area of Canadian forest half the size of Switzerland from logging. This was a result of one of Greenpeace’s longest running campaigns. It was won through the use of non-violent direct action on the ground, consumer pressure, stakeholder actions, meeting face-to-face with government and industry officials, and by thousands of online activists worldwide. Kimberly-Clark - the world’s largest manufacturer of tissue products and best known for popular brands like Kleenex, Scott, Andrex and Cottonelle – announced an environmental policy that placed it among industry leaders in sustainability, bringing Greenpeace’s five-year Kleercut campaign to a successful end. The company agreed to use FSC-certified and recycled pulp and to end the use of fibre from endangered forests. In Europe, the Finnish government-owned logging company Metsähallitus agreed to not log 100,000 hectares of old-growth forests in northern Lapland and a further 200,000 hectares of non-productive forests were put off-limits to logging following seven years of pressure by Greenpeace.</t>
  </si>
  <si>
    <t>Defending Our Oceans</t>
  </si>
  <si>
    <t>During 2009, Greenpeace pushed for the creation of pilot marine reserve areas in the Pacific and the Mediterranean. Greenpeace is campaigning for a global network of marine reserves-areas of ocean off-limits to fishing, mining, drilling and other extractive activities - to cover 40% of the world’s oceans. This is a necessary step if we are to restore our oceans and fish stocks back to health. Greenpeace’s work to expose illegal fishing and overfishing in the Pacific helped prompt a decision to close two out of four priority high seas pockets to purse-seining as of January 2010. Greenpeace’s work to mobilise consumers in key market countries for Pacific tuna products also increased demand for tuna coming from sustainable and equitable sources. This helped to restart ’pole and line‘ tuna fishing industries in several Pacific Island Countries, which have the potential to deliver socio-economic benefits for the coastal communities who live there. In the Mediterranean, Greenpeace has focussed efforts to move two proposed marine reserves forward: the Balearics and the Sicilian Channel, both important tuna spawning grounds. The overfishing of bluefin tuna in the Mediterranean is the most visible example of how politics and fisheries management have failed our oceans. All over Europe, North America and Australia, Greenpeace’s seafood red lists and rankings of retailer sustainability and seafood sourcing policies were the main tools used to move supermarkets towards sourcing seafood from sustainable sources only. In 2009 Greenpeace's Polar Marine Reserves team spent much of the year conducting research and networking with scientists, Arctic indigenous peoples, other non-governmental organisations and officials. 2009 saw the first marine reserve established in the Southern Ocean, close to the South Orkney islands, an important precedent. In 2010, Greenpeace will continue to campaign for the entire Ross Sea to be established as a marine reserve, and will also build upon its work in the Arctic region. In 2008, a four-month undercover investigation by Greenpeace Japan had revealed evidence of an embezzlement ring involving crew members on board the Japanese factory whaling ship Nisshin Maru, who were taking the best cuts of whale meat during the so-called scientific whaling hunt and bringing it ashore disguised as boxes of personal belongings. However, it was Junichi Sato and Toru Suzuki of Greenpeace Japan who were subsequently arrested and charged with theft of the whale meat they had presented to the authorities as evidence, and with trespass at the transportation depot handling the boxes. The case of the ‘Tokyo Two’ – as Sato and Suzuki would come to be known – drew international attention, with protests being staged outside Japanese embassies around the world. In November 2009, over 3,000 lawyers, individuals and organisations – including Amnesty International – wrote to the Tokyo Supreme Court in support of the defendants’ appeal that important evidence - including police files and statements by the owners of the embezzled whale meat – should be disclosed during the trial. The appeal was rejected, depriving the Tokyo Two of important means of proving their innocence. The trial of the Tokyo Two would begin in February 2010, but in January the United Nations Working Group on Arbitrary Detention already found that, in Sato and Suzuki’s attempts to expose a scandal in the public interest, their human rights had been breached by the Japanese government. Corrupt government practices, Japan’s adherence to international law, freedom of speech and the right of individual protest came under the spotlight, alongside the commercial killing of whales. Whaling itself must be put on trial. With the verdict expected in the summer of 2010, the Tokyo Two know they risk up to 10 years in jail; they also know that to say nothing or do nothing risks so much more.</t>
  </si>
  <si>
    <t>Campaigning for Greener Agriculture: Ecological Farming</t>
  </si>
  <si>
    <t>In 2009 the International Assessment of Agricultural Knowledge, Science and Technology for Development (IAASTD) – the first and most comprehensive global assessment on this subject - published its report, ‘Agriculture at a Crossroads’, proposing changes in agriculture policy. We published our own review - ‘Agriculture at a Crossroads: Food for Survival’ - joining the IAASTD in calling for fundamental change in farming practices, in order to address soaring food prices, hunger, social inequities and environmental disasters. In China, we exposed scandals of contamination of pesticides and GE in food, while campaigners in India focused their work on challenging the country’s fertiliser policy. In both countries we have set up platforms for the discussion of agriculture, to encourage the debate around and the promotion of ecological farming methods and national policies to encourage the uptake of agriculture among farmers. Globally, Greenpeace worked towards protecting rice – the crop most vulnerable to contamination by the commercial growing of genetically-engineered (GE) rice. In particular, we established Greenpeace as a key player in the promotion of ecological farming in Asia. A key achievement of this work throughout the year was ensuring that there was no approval of GE rice for commercial cultivation in China, Brazil or Europe. We applied pressure on governments and decision-makers so that the timetables for commercial planting of GE rice were rolled back. Because of the several scandals we had exposed in China that involved GE rice, investment was successfully diverted back into research. Greenpeace organised a petition against the potential legislation that would allow the introduction of GE rice in Europe. The petition was presented to the EU Commissioner for Health in Brussels by farmers from Spain, Sweden and Thailand. The Thai farmer was 62 year old Samnieng Huadlim, the owner of the organic rice field in which Greenpeace mapped out and planted a giant ‘rice art’ picture; the picture depicted a traditional Thai rice harvest, and became the symbol for our campaign. Samnieng had switched to organic farming over the last five years. As well as being better for the environment - when she stopped using chemical pesticides, she saw the earthworms returning to her fields - she also found that she was able to increase her income and reduce her costs. Momentum is now growing in Thailand for achieving the first ban on GE rice globally. Thanks to Greenpeace’s work, these farmers were able to bring their message to EU decision-makers: Ecological farming is the choice they have made to produce healthy, good quality food and to sustain their families. With their personal accounts documented in the Greenpeace report ‘Testimonies of Contamination’, the farmers were able to reveal some of the disastrous consequences of GE contamination, as well as promote the benefits of switching to ecological farming.</t>
  </si>
  <si>
    <t>Creating a Toxic-Free Future</t>
  </si>
  <si>
    <t>Over the past four years Greenpeace has played an integral role in changing the way the electronics industry does business. Vital steps have been made in offering greener products by major industry players, including Philips, Nokia, Sony Erickson, Apple and Samsung. ‘Green IT’ became a buzzword in media around the world. As a result of Greenpeace's 'Green My Apple' campaign, Apple cleared the last hurdle in removing polyvinyl chloride (PVC) plastic from its products, paving the way for other companies to follow suit. We were also able to use Apple’s example to push companies like Hewlett Packard (HP) who had started to backtrack on their commitments to eliminate toxic chemicals from their products and take full responsibility for the recycling of their own products that have reached the end of their useful lives. After a successful protest at its US HQ, HP became the second company to put a greener PC on the market. We will continue to push for Dell and Samsung, the top market leaders of the electronics industry, to deliver on their own promises and commitments for 2010 and beyond. An undercover investigation revealed that electronic waste – e-waste - was not being responsibly recycled as it should have been but was instead being disguised as second-hand goods We took a broken TV in the UK, fitted it with a tracking device, and took it to be recycled. We discovered that it was actually shipped off to Nigeria, where it would be sold, scrapped or illegally dumped. Our exposé made headlines globally. It put the e-waste issue firmly back on the agenda of European governments, with the Netherlands, Belgium and the UK all acting to restrict illegal shipments of e- waste. In India, Greenpeace India together with IT industry stakeholders submitted a daft e-waste regulation to the central government, to control e-waste generation and management in India. The regulation includes clear standards for the elimination of hazardous substances from electronic products, producer responsibility for the collection, recycling and treatment costs of e-waste, and a ban on the import of any kind of second-hand electronic or electrical equipment to India. 2009 was also the year in which we increased the scope of our toxics campaign, as we focussed on tackling water contamination and industrial pollution in the global south. The first direct exposé of industrial water pollution in China took the form of a scientific report analysing the presence of hazardous chemicals in the Pearl River Delta. Our work began to position us as a credible scientific voice in the country and as a challenging voice to industry. We also exposed examples of water contamination, in Southeast Asia, Russia and Argentina. In this last country, our efforts culminated in the endorsement of our demands for zero discharge by the High Court Judge in charge of the ‘Riachuelo Clean-up Case’ in Buenos Aires.</t>
  </si>
  <si>
    <t>Greenpeace International’s Science Unit (Greenpeace Research Laboratories) is based at the University of Exeter in the UK. The Science Unit provides scientific advice and analytical support to Greenpeace offices worldwide and over a wide range of disciplines, including toxicology, organic and inorganic analytical chemistry, biochemistry and terrestrial and marine ecology. Having a dedicated Science Unit means that scientific analysis and research can be highly targeted to the specific requirements of Greenpeace campaigns, both in terms of what research is carried out and the speed with which it can be carried out when needed. During the course of 2009, the Science Unit moved to new laboratories within the University, equipped with state-of-the-art facilities for sample handling, enabling the scientists to work more even more efficiently. The analytical capabilities of the Unit, including hardware and expertise in environmental chemistry which have application across most campaign areas, have helped to maintain and strengthen the Science Unit’s credibility and therefore engagement in the scientific world, in turn bringing many benefits for Greenpeace. In 2009, the Science Unit published a book summarising the state of the world’s oceans and underpinning the scientific basis of our oceans campaign, including chapters on fisheries, aquaculture, chemical pollution and the consequences of ever-increasing greenhouse gas emissions exerted through both climate change and ocean acidification. The book has received very positive reviews and looks set to be adopted as a reference text for a number of University undergraduate courses. In the lead up to Copenhagen, our Science Unit continued to advise on the science of climate impacts, including the complexity of links to sea level rise, monsoons and extreme weather events. Other climate work focused on challenging false solutions, including carbon capture and storage (CCS) and the wide array of large- scale climate intervention techniques being proposed under the banner of ‘geoengineering’. For example, we continued within the London Convention to expose the increasingly discredited science of ocean fertilisation, a technique exemplified early in 2009 by the joint German-Indian LOHAFEX experiment in the Southern Ocean, carried out in contravention of the Convention on Biological Diversity (CBD) moratorium on such activities. More worrying still is the continued pressure from commercial interests in such unverifiable and potentially damaging manipulations of our oceans and atmosphere in the name of climate change mitigation. Also in the field of climate science, we further developed our expertise on REDD (Reducing Emissions from Deforestation and Forest Degradation), highlighting also the forest protection and biodiversity issues which make it essential that we do not simply see forests as carbon. Other work documented the contribution to greenhouse gas emissions of forest fires and challenged the concept of ‘sustainable management of forests’ for climate mitigation. Furthermore, the Unit highlighted the significance of ocean acidification, a potentially devastating consequence of increasing CO2 emissions which is independent from climate change, and began preparations for a major ship- based scientific project scheduled for 2010. Meanwhile, work in Exeter continued to focus on links between agriculture and climate and influential input to the World Bank’s Agriculture Assessment, as well as the hazards of genetically modified foods such as GE rice and maize. Support for Greenpeace’s project on water pollution in the South really took off in 2009, with the Science Unit carrying out major analytical projects on effluent discharges to the Riachuelo River in Argentina and to the Pearl River Delta in China, as well as smaller projects in Thailand, Philippines and parts of Eastern Europe. The Unit also contributed its long experience of chemicals management and environmental protection regulations to support the development of a first, coherent policy blueprint for the prevention of water pollution in industrialising countries as well as running a very successful science skill-share for campaigners from China, Russia and Southeast Asia.</t>
  </si>
  <si>
    <t>Arctic Sunrise</t>
  </si>
  <si>
    <t>On June 10, the Arctic Sunrise began an expedition to highlight the impacts of climate change on the Arctic, in the lead- up to the Copenhagen Climate Summit. It was a science-driven expedition, and Greenpeace worked with leading scientists and glaciologists to highlight the reality and severity of climate change impacts in the region. This expedition was one of the most daring ever undertaken by Greenpeace – the Arctic Sunrise travelling to the highest latitude, north or south, ever achieved by a Greenpeace ship. The tour helped support scientists working to understand why the speed of the melt is outstripping predictions, and to bear witness to the loss of this unique ecosystem. Greenpeace worked with the team of onboard scientists to conduct surveys of the rate of melting, survey cracks in the glaciers and find out how ocean currents are changing the melt patterns. Through fantastic communications work, the expedition received excellent media coverage globally, helping spread the message about the urgency of climate change – a message that was brought directly to the UN when the Arctic Sunrise travelled to Copenhagen in December, to be present during the Climate Summit.</t>
  </si>
  <si>
    <t>The Esperanza</t>
  </si>
  <si>
    <t>The Esperanza undertook a tour of the Pacific, where among other things Greenpeace monitored the impacts of climate change on the Pacific Island communities. The ‘Defending Our Pacific’ tour also coincided with the two- month ban from August through September, on the use of fish aggregation devices (FADs). After 10 weeks, our journey revealed the extent of the problems caused by fishing in the Pacific high seas – not only were pirate fishing and overfishing continuing in the area, but regulations put into place by Pacific countries to prevent the transfer of fish at sea – a well-known way for fish to be stolen from the region – were being ignored and the two-month FAD ban was being widely flouted.</t>
  </si>
  <si>
    <t>Rainbow Warrior</t>
  </si>
  <si>
    <t>The Rainbow Warrior spent time at the beginning of 2009 travelling around Scandinavia and documenting the damage being done to the seabed by bottom trawling in the region. The summer was taken up with the ‘Defending Our Mediterranean’ Marine Reserves tour. Here, she completed a monitoring survey of the Central Mediterranean purse seine fishing grounds finding that, after a decade of massive overfishing and illegal catches in the area, the bluefin tuna stock was in serious decline and in danger of imminent collapse. In December, the Rainbow Warrior travelled to Copenhagen, to join with other Greenpeace vessels in the area during the Copenhagen Climate Summit.</t>
  </si>
  <si>
    <t>A New Warrior</t>
  </si>
  <si>
    <t>Our famous fleet of ships will be joined by a new Rainbow Warrior, purpose-built from the keel up to fight the greatest threat to the world and our oceans - climate change. After a long and thorough planning and design process, the new Rainbow Warrior will continue our sailing traditions and begin a new chapter in the history of our fleet: a custom-built high seas sailing ship, highly fuel-efficient with the best green marine technology. At 52 years of age and after 20 years of successful environmental campaigning around the world, the current Rainbow Warrior is approaching its recommended decommissioning date and needs to be replaced. The new ship has been designed by Gerard Dijkstra and Partners in Amsterdam, The Netherlands, and will be built by Fassmer, a shipbuilding company in Bremen, Germany. Although the first piece of steel won't be cut until early 2010, preparations for the ship have already started, and it will be launched in 2011, our 40th anniversary year.</t>
  </si>
  <si>
    <t>Greenpeace can only take risks and confront others because of our political and economic independence – we do not accept funding from any government or corporation. Our independence gives us authority and credibility. We are financially supported by individuals and trusts who believe in our aims. By the end of 2009, Greenpeace donors numbered 3 million. The future of the environment rests with these millions of people around the world who share our beliefs and who continue to financially support us. We thank all of these donors. Because of them, Greenpeace is able to tackle environmental problems and promote solutions. Together with them, the power to change things is global.</t>
  </si>
  <si>
    <t>Katerina, Clarisse, Sebastian, and Sophie</t>
  </si>
  <si>
    <t>I am 33 years old and a mother of three children. The reasons I support Greenpeace are obvious. I believe we need to take care of the planet we live on. I also like it that Greenpeace is not ‘owned’ by any corporations and does not take money from governments.</t>
  </si>
  <si>
    <t>Lynn Hardy</t>
  </si>
  <si>
    <t>I'm a Naturopathic Doctor and the mother of a 12-year old boy. Being in the natural health industry, I am well aware of the impact we have on our food and environment and being a mother makes me especially concerned about the future of our planet. Although we work hard as a family to help preserve our natural environment and to do little things each day to make our world a better place to live, I still feel that my support of Greenpeace goes once step further in contributing to a global effort to bring about some much needed changes. I truly respect and admire the tireless efforts of Greenpeace and all of its volunteers and would do everything within my power to help them continue on with their work.</t>
  </si>
  <si>
    <t>Steve Backshall, naturalist and TV presenter with BBC, Discovery and National Geographic.</t>
  </si>
  <si>
    <t>There is a terrible lethargy affecting the world these days. People are increasingly aware of climate change, habitat destruction and the unsustainable exploitation of wild animals and wild places. Too many believe that we and our children will always live in a world with wild mountain gorillas, with whales and giant tuna found in the seas, a world free from the destructive effects of climate change. I support Greenpeace as they recognise the problems facing our planet, and actually get out and do something about it."</t>
  </si>
  <si>
    <t>Vincent Rossi</t>
  </si>
  <si>
    <t>I am an environmental analyst (making life cycle assessments) and started my career the day some forgotten US president rejected the Kyoto Protocol. I was working in ‘e- business’ at the time and decided I had to change my commitment. I quit my job, started a master in environmental engineering and ended up in a small start-up, trying to help companies identify where they could reduce their impacts. Today I am proud to work with a team of 15, consulting with some of the world's largest companies on how to cut their CO2 emissions. I never stopped supporting Greenpeace, because change has two faces: you need to show solutions, but this does not work if you don't show you are ready to take action! THANK YOU Greenpeace for your work, you are SO USEFUL! You enable change, you are precious.</t>
  </si>
  <si>
    <t>How we Spend our Donated Funds</t>
  </si>
  <si>
    <t>We take our responsibility for transparency and accountability very seriously.We always ensure the efficient use of funds given by the millions of people who support us. Detailed financial accounts are available at the back of this document. Our clear priority is tackling climate change – mainly through our Climate &amp; Energy and Forests Campaigns, on which campaigns our expenditure has increased from €32 million in 2008 to almost €37 million in 2009 (an increase of 15.2%), or from 62.1% of our direct global spending on campaigns to 67.5%. The climate imperative, nevertheless, underpins all of our international campaigns, and in 2010, as in 2009, we will continue to increase substantially the proportion of our resources spent on tackling climate change.</t>
  </si>
  <si>
    <t>Growth markets and growth challenges</t>
  </si>
  <si>
    <t>What is covered by Greenpeace International’s fundraising budget (direct vs. indirect fundraising costs) Greenpeace International’s fundraising department is the coordinating body within Greenpeace that supports and facilitates Greenpeace national and regional offices in raising as much income as possible with preferably the highest return of investment (ROI) and life time value (LTV). This support consists of general office support focusing on monitoring and reviewing of the fundraising activities of the office, and support directed towards specific programmes; direct dialogue, new media, upgrade, retention, supporter relations, legacies, middle and major donors. Greenpeace International raises some income through major donors and foundations, legacies, and from donors in countries where there is no Greenpeace office.</t>
  </si>
  <si>
    <t>Where is income raised, proportion, global income trends</t>
  </si>
  <si>
    <t>In 2009, Greenpeace globally had a gross fundraising income of €195.9 million. This is 0.4% less than in 2008. Fundraising expenditure increased by 4.7% to €63.1 million in 2009 compared to €60.3 million in 2008. This increase is mainly attributable to a greater investment in the acquisition of new monthly direct debit donors. Thus, the organisation emerged rather well from the recession of 2008-2009. The top five income-raising offices were Greenpeace Germany, Greenpeace Netherlands, Greenpeace USA, Greenpeace Switzerland and Greenpeace UK. However, strong growth (in local currency compared to FY 2008) is being seen in many National and Regional Offices. Most notably, fundraising income is 61% up for Greenpeace Southeast Asia, 33% for Greenpeace Argentina, 25% for Greenpeace Chile, 17% for both Greenpeace India and Greenpeace Russia, 14% for Greenpeace Mediterranean, Greenpeace China and Greenpeace France, 11% for Greenpeace Nordic and 10% for Greenpeace Italy. In addition, Greenpeace Germany returned gross income €2 million above budget. Looking at the global trend we can see a stagnation of growth in income but a slight increase in donor numbers. By the end of 2009, Greenpeace globally had 3 million active donors (those who supported Greenpeace with a financial gift during 2009).</t>
  </si>
  <si>
    <t>Copenhagen is behind us – Cancun lies ahead. The nature of the challenge has not changed – nor indeed the urgency of the issues that we face. Recent events across the planet have demonstrated, in countless ways, the consequences of pushing recklessly in the direction of ‘growth at all costs’ – with the definition and parameters of growth defined by a handful of the globally powerful. As a woman from the global south, coming from a cultural ethos which is conscious of the intrinsic interconnectivity between nature and human beings, it is interesting to see that our organisational mission is increasingly seeing the convergence of the ecological, the human rights and the social and environmental justice streams. Copenhagen has already shown us that civil disobedience – and building common platforms of protest – can indeed confront powerful interests inimical to equitable sustainability for all. Our challenge is to combine the concerns of environmental justice, while at the same time making difficult investment decisions such as the building of the new Rainbow Warrior, knowing that ships above all can help Greenpeace go to places and do things which few others can. In November 2009, this Board appointed Kumi Naidoo from South Africa as the new International Executive Director of Greenpeace. As I step down as Board Chair at the Annual General Meeting of March 2011, we will also start the process of selecting a new Board Chair to take us forward into the next decade. My ‘salaams’ to all who form part of this unique band of sisters and brothers.</t>
  </si>
  <si>
    <t>The Board of Directors of Greenpeace International (Stichting Greenpeace Council) approves the annual budget of Greenpeace International and the audited accounts, and appoints and supervises the Executive Director. Greenpeace International’s Board Members are normally elected for a three-year period at the AGM by its Council of Trustees, which comprises representatives from the Boards of all national and regional Greenpeace offices. Board members may be re-elected for subsequent terms. The Board reports annually to the Stichting Greenpeace Council AGM.</t>
  </si>
  <si>
    <t>Compensation of Board Members and Remuneration of Senior Management Team</t>
  </si>
  <si>
    <t>Greenpeace International compensates the Chair and Members of its Board at levels reflecting the professional time and responsibility their tasks require. Board Members are based all over the world, are usually professionally active and are expected to dedicate substantial attention to guiding the organisation's complex global activities. Board Members (numbering from six to seven during the course of the year) of Greenpeace International received compensation during 2009 of €94,000 (€94,000 in 2008). The Board Chair received €40,000 and all other Board Members received €10,000.</t>
  </si>
  <si>
    <t>Organisation Reports</t>
  </si>
  <si>
    <t>Set out on the following pages are the abbreviated financial statements for Greenpeace International and its related affiliates for the year ended 31 December 2009, and also the combined statements including the Greenpeace National and Regional Offices for the same period. These are presented to provide transparency and accountability for our supporters and provide an overview of the combined income, expenditure, assets and liabilities of all the Greenpeace entities worldwide. 2009 sees the first adoption of International Financial Reporting Standards (IFRS) for Small &amp; Medium-sized Entities (SME). All expenditure categories include salaries, direct costs and allocated overheads (for example, building costs, depreciation). The accounts of all of the Greenpeace National and Regional Offices are independently audited in accordance with local regulations. Copies of these may be requested from the appropriate Greenpeace National or Regional Office, addresses for which are listed on page 35. Greenpeace International is a founding signatory of the INGO Accountability Charter, which outlines a common commitment to enhance transparency and accountability among various International Non-Governmental Organisations. As part of the process of implementing the core principles of the Charter, during the year Greenpeace International has continued working with the other founding signatories on the development of reporting standards. Under these standards, all signatories will report on their compliance with the Charter. These standards are being developed in close cooperation with the Global Reporting Initiative and are due to be finalised in the course of 2010. Full details of the International Non-Governmental Organisations Accountability Charter can be found at http://www.ingoaccountabilitycharter.org Full details of the Global Reporting Initiative can be found at http://www.globalreporting.org</t>
  </si>
  <si>
    <t>Greenpeace International Combined Abbreviated Financial Statements</t>
  </si>
  <si>
    <t>Greenpeace International (Stichting Greenpeace Council) acts as the coordinating body for Greenpeace National and Regional Offices as well as running international campaigns and operating the Greenpeace fleet. The combined abbreviated financial statements are derived from the financial statements of Greenpeace International and its affiliated entities, but exclude the Greenpeace National and Regional Offices. The total income of Greenpeace International rose by €5.6 million (11%) in 2009. There was an increase in grant donations received from Greenpeace National and Regional Offices of €8.8 million, including increased contributions of €5 million from Greenpeace USA and €1 million from Greenpeace Netherlands. €8.2 million in additional income was specifically earmarked for investment activities, including the building of the replacement of the Rainbow Warrior. This was partially offset by decreases in other grants and donations of €2.3 million. Total expenditure increased by approximately €4.6 million. This was mainly attributable to an increase of €6.3 million in campaign expenditure and an increase of €0.8 million in organisational support, set off by a gain relating to the adjustment of amortised costs for loans of €1.5 million and a foreign exchange gain of €2 million. The increase in campaign expenditure mostly relates to a €4.3 million increase in expenditure on the Climate and Energy campaigns around the Copenhagen Climate Summit.</t>
  </si>
  <si>
    <t>Reserves Policy</t>
  </si>
  <si>
    <t>Greenpeace International's reserves policy is to plan to hold available reserves equating to approximately three months of expenditure. In this context, available reserves equals the fund balance less fixed assets and less reserves held for restricted or designated purposes. This is in order to cover working capital requirements and provide cover for unexpected operational expenditure and income fluctuations, as well as any increased future investment needs. For 2009, the designated reserves comprise €10.1 million held for the planned replacement of the Rainbow Warrior, €1.1 million held for support of a priority Greenpeace Regional Office, €2.2 million funds held for investment in fundraising initiatives of Greenpeace National and Regional Offices, €2.3 million reserved for long-term loans in support of infrastructure requirements of National and Regional Offices and €3.5 million of a US legacy reserved for investment activities.</t>
  </si>
  <si>
    <t>Notes to the Abbreviated Financial Statements</t>
  </si>
  <si>
    <t>(1) Greenpeace International’s fundraising expenditure mainly concerns the provision of technical support to the fundraising functions of Greenpeace National and Regional Offices. Expenditure relating directly to Greenpeace International's own fundraising operations in 2009 was less than €0.1 million. (2) Organisational Support Expenditure: Organisational support includes the costs of the Executive Director's Office and the Information Technology, Legal, Development, Finance, Facilities, Human Resources and Governance departments. It also includes a 23% apportionment of Facilities / building costs and depreciation, and any adjustments necessary following an assessment of the collectability of balances receivable from Greenpeace National and Regional offices. (3) Fixed Assets: fixed assets are stated at cost less depreciation. Depreciation is provided to write off the cost of fixed assets over their useful lives. Fixed assets comprise the fleet of three ships operated by Greenpeace International, a freehold property, and campaigns, communications and office equipment. In 2009 there was also an additional Financial Asset, which was a deposit guarantee of €4 million not redeemable until 1 July 2011. This amount is being held as a deposit against the building of the replacement for the Rainbow Warrior. (4) Loans to Greenpeace National and Regional Offices: the increase in this balance to €4.2 million (€3.6 million in 2008) mainly relates to the granting of a loan to Greenpeace Central &amp; Eastern Europe. (5) Amounts due from Greenpeace National and Regional Offices: Balances receivable from Greenpeace National and Regional Offices are subject to assessments of their collectability. (6) The increase in the balance payable to Greenpeace National and Regional Offices to €10.4 million (€3.2 million in 2008) mainly relates to an interest-bearing fixed-term repayable loan granted by a Regional Office to fund the building of a new ship.</t>
  </si>
  <si>
    <t>Greenpeace 'Worldwide' Combined Abbreviated Financial Statements</t>
  </si>
  <si>
    <t>These accounts are a compilation of the individually audited accounts of all the legally independent Greenpeace organisations operating worldwide, including Greenpeace International. In compiling these abbreviated financial statements, the financial statements of individual Greenpeace National and Regional Offices have been adjusted, where appropriate, to harmonise the accounting policies with those used by Greenpeace International. In 2009, the total gross income from fundraising for Greenpeace worldwide was €196 million. This was €0.8 million (0.4%) less than in 2008. The total number of Greenpeace supporters remained consistent from end of 2008 to end of 2009 at approximately 2.9 million. Total expenditure worldwide fell marginally by approximately €0.2 million (0.1%) from €201.8 million to €201.6m. Fundraising expenditure at €63.1 million (approximately 32% of the total fundraising income) was €2.8 million (4%) higher than in 2008. This increase is mainly attributable to a greater investment in the acquisition of new supporters. Campaign and campaign-related expenditure increased globally by €6.8 million (7%) from €102.2 million in 2008 to €109 million in 2009. There was a significant increase of €4.5 million (20%) in expenditure on the Climate &amp; Energy campaign, this increased expenditure was primarily on campaigns encouraging positive outcomes at the COP15 UN Climate Change Summit in Copenhagen. Organisation support costs across Greenpeace worldwide increased by €0.6 million (1.8%) in 2009. The foreign exchange gain of €1.6 million (€3.4 million loss in 2008) was generated by a number of gains and losses in currency holdings across the National and Regional Offices, the most significant being a €0.6 million gain on Greenpeace Australia-Pacific funds and a €0.6 million gain for the entity owning the UK office premises. This was because of the weakening of the euro during the year against the majority of the major currencies, which - because the reporting currency is euros - positively affects the conversion into euros of non-euro-based Balance Sheet balances of those Greenpeace National and Regional Offices. The Direct Fund Balance Adjustment in 2009 of €0.8 million (€1 million in 2008) relates to the consolidation of the opening fund balance of the UK entity that is owner of the Greenpeace UK office premises, and in which Greenpeace has a controlling interest as of 2009. The Fixed Assets balance of €37.8 million (€30.9 million in 2008) increased mainly due to expenditure on a new ship due to be completed in 2011, and the holding of a Financial Asset in the form of a €4 million bank guarantee against this new-build.</t>
  </si>
  <si>
    <t>Greenpeace is an independent campaigning organisation that acts to change attitudes and behaviour, to protect and conserve the environment, and to promote peace, by investigating and confronting environmental abuse, challenging the political and economical power of those who can effect change, driving environmentally-responsible and socially-just solutions that offer hope for this and future generations, inspiring people to take responsibility for the planet.</t>
  </si>
  <si>
    <t>Message from the Executive director</t>
  </si>
  <si>
    <t>Greenpeace 2010 Annual Report</t>
  </si>
  <si>
    <t xml:space="preserve">2010 was marked by the devastation that the relentless and reckless pursuit of profit can cause: a human tragedy and enormous environmental, social and economic devastation that will last a generation or more. We watched in horror as oil poured from a blown-out deepwater well in the Gulf of Mexico. The oil industry appeared to be both unprepared and powerless to stop it. The Deepwater Horizon disaster provided yet another reason why the world should end its reliance on dwindling fossil fuels and embrace an Energy [R]evolution based upon smart use of energy and renewable energy sources. Following the crushing disappointment of the Copenhagen Climate Summit, where over 120 world leaders failed to seize the historic opportunity to agree on a fair, ambitious and legally binding climate protection treaty, we challenged corporations to become leaders in the struggle to avert catastrophic climate change. We challenged them to clean up their supply chains and address their roles in environmental destruction. We demanded that they champion policies to protect the environment and the climate. Throughout the year, we harnessed the power of consumers, urging them to vote with their pockets and demand goods and services that do not cost the earth. We have been increasingly campaigning with our supporters to let major brands know that we won’t buy environmental destruction. Big businesses have already been compelled to take action to end their role in supporting environmental destruction. For example, when we exposed Nestl ’s role in Indonesian rainforest destruction due to its reliance on unsustainably produced palm oil, the resulting social media firestorm saw hundreds of thousands of people join us in demanding that the company put policies in place to ensure that it no longer contributed to the forces driving deforestation and the extinction of the orang-utans and Sumatran tigers that depend upon Indonesia’s rainforest. A strong, clear message was sent to the palm oil and paper industry that rainforest destruction is an unacceptable practice in today’s global marketplace. As thousands of tiny boats and massive clean-up vessels struggled to control the spread of toxic, suffocating oil slicks in the waters of the Gulf of Mexico, oil giants eyed up the Arctic for deepwater drilling. They hope to take advantage of climate change, which is making this region more accessible. The self-styled cowboy oil company Cairn Energy is blazing a trail and drilling exploratory deepwater oil wells in Arctic water off western and southwestern Greenland. Our ice-class ship Esperanza and a dedicated crew tried to prevent the dangerous drilling, pointing out that a BPstyle deepwater blow-out in the remote and fragile Arctic environment would be all but impossible to stop and clean up. As I write, we are approaching Greenpeace’s 40th birthday and this leads us to review our past activities, campaigns and victories. It leads us to ask if we are still relevant. Do we still have a job to do? Over 40 years we have been honing our campaigning skills, by constantly innovating and adopting new tactics and strategies we have stayed at the cutting edge. We are ready for the greatest struggle of all: the struggle to avert climate chaos. Construction began on a new Rainbow Warrior, a purpose-built campaign ship that will meet the most stringent and exacting environmental standards, a sailing ship capable of travelling the world with a minimal carbon ‘footprint’. To be launched in November 2011, she will provide focus and leadership for the ongoing struggle to protect our planet. She will become a beacon of hope for men and women of good conscience world wide who are prepared to stand up and take action to protect the environment.  </t>
  </si>
  <si>
    <t>Climate and energy</t>
  </si>
  <si>
    <t xml:space="preserve">Bold non-violent direct action took the struggle against climate change to one of its frontiers in 2010 – the Arctic Ocean. Companies such as the UK’s Cairn Energy see the Arctic’s receding ice sheets as an opportunity to make profits from risky oil drilling operations. Greenpeace couldn’t disagree more. In August, our activists evaded Danish navy commandos and scaled Cairn’s exploration rig off Greenland, halting the operation – we knew that, due to very tight deadlines, even a minor delay could have a major effect; Cairn didn’t find oil in 2010. Extremely difficult conditions have deterred oil companies from attempting exploration in the Arctic in the past, but there is a danger that Cairn’s project could spark an Arctic oil rush, with potentially devastating implications for marine life, and for coastal ecosystems and communities. The disastrous consequences of an oil spill had already become apparent when, earlier in the year, the BP-operated Deepwater Horizon drilling platform exploded and sank into the Gulf of Mexico. The leaking well was finally closed after three months, but many of the spill’s impacts – for endangered wildlife, the region’s ecosystems and its fisheries – would only become clear with time. Therefore, we sent our ship the Arctic Sunrise to the Gulf to document these impacts. Over the course of three months, teams of international scientists examined everything from the plankton on the surface to the subsurface plumes and the deep-sea corals on the floor of the Gulf. Our evidence provided a poignant contrast to the official line that down played the environmental damage, and would go on to add to our expanding pool of knowledge about oil spills and their impacts. Scientists were also at the heart of our ‘Arctic Under Pressure Tour’. Aboard the Greenpeace ship Esperanza, the German marine science institute IFM-GEOMAR carried out the largest ever experiment on ocean acidification. Caused by the ocean’s absorption of CO2 pollution from industrial emissions, this process is changing the oceans’ chemistry, and could cause a breakdown of ocean ecosystems as we know them. Our two-month expedition yielded the most comprehensive data set ever on the impacts of ocean acidification in Arctic waters, as well as breathtaking images of previously unseen areas of the sea floor north of Svalbard. In Gorleben, Germany, in early November, the CASTOR (Cask for Storage and Transport of Radioactive material) nuclear waste tranport finally reached an interim storage facility. Over a period of some 92 hours the nuclear transport faced more resistance and peaceful direct action from the local population and their supporters than ever before; their clear demand was that Germany confirm its commitment to a nuclear phase-out now. On the final night of the transport, the train was stopped for several hours by acts of nonviolent direct action on a scale never before seen in the region, which has been the site of similar protests against transports of nuclear waste since 1997. Approximately 10,000 demonstrators – including local residents, politicians, environmental groups, football clubs, unions and supporters coming from all over Germany and beyond – occupied the railway tracks near Dannenberg, a small town approximately 10 kilometres from the final destination. In one spot alone 5,000 people spent a cold night, sitting and sleeping on the tracks in order to stop the passage of the dangerous radioactive convoy. Farmers – who have always played an important role in the anti-CASTOR protests – aided the sit-ins on the tracks by blocking police supply lines. Even seasoned nuclear campaigners participating in this blockade were awe-struck by the size and power of the resistance around Dannenberg. Greenpeace took peaceful direct action alongside these thousands of anti-nuclear demonstrators. In one instance, the nuclear waste transport found its way barred by a truck belonging to Greenpeace, which was disguised as a beer truck and blocking the road leading to Gorleben. The truck successfully held up the transport for 12 hours as police worked to remove several anti-nuclear activists locked to the truck and then finally removed the ‘beer truck’ itself. These combined efforts blocked the radioactive transport at every stage. The delays and police efforts in clearing the blockades illustrated clearly to the German government and the nuclear industry that their actions to prolong nuclear energy in Germany were taken undemocratically – without the consent of the German people. In fact, a decision reached in 2001 to phase out nuclear by the end of 2023 had received a wide consensus in German society, but the current government had blown this consensus for the sake of extra profits for large utilities and the nuclear industry. It was now facing the outcome of its short-sighted policy decision. The anti-CASTOR protestors sent out a clear and strong message to the German government, the nuclear industry, and the world that nuclear energy is not an option. They also set an example for the whole world of the raw power of peaceful protest to challenge both government and the nuclear industry. Their historic resistance will no doubt continue to be an inspiration for all of us working towards a future where dangerous nuclear energy is a thing of the past.  </t>
  </si>
  <si>
    <t>Protecting our forests</t>
  </si>
  <si>
    <t xml:space="preserve">Following a short but highly effective Greenpeace campaign targeting the Kit Kat brand, in May 2010 the food giant Nestl  agreed to stop purchasing products that come from rainforest destruction. The commitment capped eight weeks of intense campaigning against a carefully chosen target. Greenpeace combined massive consumer pressure via social media with non-violent direct action and the ongoing provision of satellite images and photographs as evidence of deforestation. Hundreds of thousands supported the campaign by emailing Nestl , by calling them, or by spreading the campaign message via Facebook, Twitter and other social media profiles. A Greenpeace video parody (‘Have a Break?’) was removed from YouTube, sparking online calls of censorship, resulting in hundreds of thousands of views of the video within hours of it being uploaded again elsewhere. In preparation, Greenpeace had clearly established that palm oil being used in the Kit Kat chocolate bar was produced by Sinar Mas, an Indonesian company that has been found, again and again, to destroy carbon-rich peatlands and rainforests in Indonesia. Just how bad the group is for the planet was documented in our Empires of Destruction report, which we released in July. Photographic evidence, aerial monitoring and field analysis showed how Sinar Mas continued to clear rainforest containing priceless biodiversity, such as orang-utan habitat, and peatlands – despite public promises it had made to clean up its act. The revelations also highlighted the group’s ambitions to expand its pulp and palm oil empire into millions more hectares across Indonesia. Investigating and exposing unscrupulous palm oil and paper production – and the naming and shaming of companies that benefit from it – is a core element of Greenpeace’s forest campaign. In 2010, these activities continued to build upon our ongoing lobby work to get governments around the world to take the co-ordinated international and local political action needed to protect the world’s forests, the rights of the people who depend on them, biodiversity and the climate. Our ultimate aim – zero deforestation, globally, by 2020 – saw another significant step forward in December, when 80,000 hectares of pine forest in northern Finland were declared off-limits to industrial logging. The agreement with Metsahallitus, the Finnish government’s forest enterprise, followed an eight-year campaign by Greenpeace and Finland’s indigenous Saami to protect the Earth’s northernmost forest ecosystem from Europe’s hunger for paper. In 2010, Europe also closed its doors to the destructive illegal timber trade. The new law – which bans illegal timber from one of the world’s biggest markets – is a great success for a decadelong Greenpeace campaign that saw activists blockading ports, halting wood shipments and going undercover to expose illegal logging in the Amazon, Central Africa, Russia and Southeast Asia.  </t>
  </si>
  <si>
    <t>defending our oceans</t>
  </si>
  <si>
    <t xml:space="preserve">It might have been two Greenpeace activists standing in a Japanese court in 2010, but it was the country’s whaling programme that was really on trial. Corruption inside the Japanese government, its adherence to international law, freedom of speech, the right of individual protest and the senseless killing of thousands of whales all came under the spotlight during the trial of the ‘Tokyo Two’, the two activists who exposed widespread corruption in Japan’s whaling programme in 2008. During the eight-month proceedings, the prosecution’s witnesses severely contradicted themselves, each other and police statements. On 9 September, Junichi Sato and Toru Suzuki were handed a one-year suspended prison sentence – a disproportionate, unjust and politically motivated punishment. But, as proceedings came to a close, it was very clear that a seismic shift in the Japanese media was taking place. For the first time, a progressive discussion about whaling and the merit of the country’s fraudulent ‘scientific’ whaling programme had begun; the traditionally one-sided reporting on the issue could be seen making way for a more balanced, at times critical debate. In the end, the Tokyo Two were seen not as an enemy of Japan, but as environmental and social activists whose human rights were being trampled on (as the UN Human Rights Council also recognised). The trial paved the way for more in-depth, constructive reporting on whaling and, as a result, the pressure on Japan to end its whaling programme, from within the country, is growing by the day. Greenpeace continued its campaign to transform the global seafood industry and defend the Pacific in 2010. Around the world, Greenpeace pressure on supermarkets helped deliver commitments by major retailers in Australia, Austria and the Netherlands to source responsibly-caught tuna in order to restore dwindling Pacific fish populations. Many retailers also came out in support of Greenpeace’s proposal for large-scale marine reserves in the Pacific. Lobbying for these marine reserves brought new successes in 2010; eight Pacific island nations decided to set aside 4.5m sq km of ocean as off-limits to the most destructive tuna fishing methods, to enter into force on 1 January 2011. Our Emergency Oceans Rescue Plan left no doubt about the severity of the oceans crisis, or the urgency with which we need to act, but the report – launched ahead of the 2010 Convention on Biological Diversity (CBD) in Nagoya, Japan – also provided policy-makers with a detailed roadmap to solve the problem. Marine reserves are the single most powerful way available for marine conservation, restoring biodiversity, alleviating food insecurity and poverty, and building resilience to climate change. The creation of a global network of marine reserves covering 40% of the world’s oceans lies at the heart of our campaign. In 2010, the Rescue Plan showed world leaders the specific roadmap of how it can be done.  </t>
  </si>
  <si>
    <t xml:space="preserve">During 2010, Greenpeace kept up the pressure on IT companies to live up to their promises on the elimination of toxic chemicals. Key targets were the Korean electronics giant Samsung and the world’s third largest PC maker Dell, both of whom had been found lagging or even backtracking in their efforts to eliminate key toxic substances from their products. In March, Greenpeace climbers scaled Samsung’s Benelux headquarters, sticking the message ‘Samsung = Broken Promises’ in giant letters onto the front of the building. The company had been the first to publicly commit to eliminate polyvinyl chloride (PVC) plastics and brominated flame retardants (BFRs) from new models of all its products. Yet, weeks before it was due to deliver new greener products, Samsung admitted it would fail to do so. Greenpeace made clear this was not acceptable. PVC is the single most environmentally damaging of all plastics during production, use and disposal, while BFRs are highly resistant to degradation in the environment and are able to built up in animals and humans. Halfway through 2010, the PC maker Dell had yet to meet its original 2009 deadline for the elimination of the two chemicals – and it didn’t look as though the company would meet its new deadline of 2011 either. Greenpeace activists showed up at Dell headquarters in Amsterdam, Copenhagen, Bangalore and Austin, while more than 40,000 cyberactivists around the world emailed the company to demand a phase-out. In May, we launched the fifteenth version of the Greenpeace Guide to Greener Electronics, our league table that ranks companies on both eliminating toxics and recycling efforts. While companies such as Samsung and Dell picked up penalty points, several competitors could be seen making real progress by offering a range of greener electronics. The Guide also showcased companies that use their influence to advocate for climate-protection legislation – a key part of Greenpeace’s effort to set the entire industry firmly on a pathway towards a toxics-free future. In China, meanwhile, Greenpeace started to work on what will become one of our most important international campaigns. With as much as 70% of the country’s rivers, lakes and reservoirs affected, water pollution has become one of China’s most critical environmental problems. As the main manufacturing hub for products ‘Made in China’, the Pearl River Delta – where Greenpeace campaigned in 2010 – is particularly affected. Greenpeace is asking governments in China and other developing nations to create and enforce strict laws to prevent factories from dumping toxic waste into our critical and life sustaining waterways.  </t>
  </si>
  <si>
    <t>campaigning for sustainable agriculture</t>
  </si>
  <si>
    <t xml:space="preserve">In 2010, Greenpeace helped deliver the strongest show of opposition against genetic engineering (GE) from Europe’s citizens yet, in cooperation with Avaaz, a web-based global campaigning community. We collected over 1 million signatures from across 27 European countries, asking John Dalli, the EU’s Commissioner of Health and Consumer Policy, to implement a GE freeze. It was the EU’s first ever European Citizens’ Initiative (ECI), and our presentation assured attention: a 3D pavement artist, Kurt Wenner, was commissioned to created colourful 3D artwork, showing an ecological farm and the names of all those that had signed, which was then printed on a record-sized, ecofriendly canvas, using non-toxic inks. In December, Greenpeace placed a banner right in front of the building where the future of GE in Europe is being decided – the European Commission in Brussels. Unfortunately, the EU President, Jos  Manuel Barroso, has been found to be pushing a pro-GE agenda. In 2010, we made clear that we want the Commission to come up with real solutions to the dead-end of industrial agriculture instead. This entails a radical shift of the funding of science and technology towards ecological agriculture, which ensures healthy food for today and tomorrow. Ecological farming protects soil, water and the climate, promotes biodiversity, and excludes outdated technological fixes such as genetic engineering. We made our point with large billboards of John Dalli and Jos  Manuel Barroso depicted as chefs cooking up “GE recipes for disaster”, which we placed prominently around the city centre of Brussels, and by handing out a ‘GE Cookbook’, which provided recipes such as ‘Angry Farmer Antipasti’ or ‘Food Insecurity Tacos’, under the headline ‘A t(h)reat for the whole EU family’. Our GE-free Future Tour, meanwhile, took the message by bus through Europe, with activities in Denmark, Luxembourg, Sweden, Hungary, Italy, France and Spain. Ministers, chefs, farmers and members of the public visited the bus during its three-week voyage to voice their opposition to GE. Hard EU lobbying not only led to Austria, Hungary and Luxemburg banning the GE potato ‘Amflora’, but also prompted these three EU member states filing a legal case against the European Commission for authorising the Amflora without conducting a proper risk assessment. And incredibly, Brussels, the EU capital, declared itself GMO-free in September.  </t>
  </si>
  <si>
    <t xml:space="preserve">In 2010, Greenpeace started the construction of a new Rainbow Warrior – 25 years after two bombs planted by French secret agents sank the first Rainbow Warrior in New Zealand. The new ship will be the world’s first purpose-built, environmentally-advanced, campaigning vessel (and the first purposebuilt ship in the Greenpeace fleet). Designed to sail, her striking A-frame masts will rise 54m above the water, helping Greenpeace reduce its carbon footprint and serve as an example to others of smart environmental investment. Among other design features is the built-in satellite uplink, which will have a 24/7 broadband connection, providing the world with access, images and contact with the crew as the ship carries out her missions. Specially designed cranes will allow for the rapid deployment of inflatables – a key tool in confronting environmental abuse. The keel laying ceremony took place at the Maritim Shipyard in Gdansk, Poland, in July. In November, the ship’s hull arrived by tug in Fassmer Shipyard in Bremen, Germany, where construction continued. Once completed, the new Rainbow Warrior will become an essential part of our fleet, helping Greenpeace to protect the world’s oceans (when confronting destructive fishing fleets, for example), in the fight against climate change (monitoring the clean-up of the Gulf of Mexico oil spill, or stopping dangerous new oil drilling), defending forests (tracking illegal timber shipments), or the effort to end the nuclear age (obstructing the transport of radioactive waste). Greenpeace commissioned a replacement for the current Rainbow Warrior, which has reached the end of its life. The new ship will cost €20.3 million to build, and while this is a large sum of money, it is also a massive investment to protect the planet. To raise the necessary funds, Greenpeace launched an innovative new website, where supporters can ‘buy’ specific parts of the ship. The names of all donors will appear on the ship itself. The new ship is scheduled to set sail in 2011, in time for the 40th anniversary of the founding of Greenpeace. The existing fleet, meanwhile, played a crucial part in our 2010 campaigning. After chasing nuclear transports from France to Russia, the Esperanza took scientists to the Arctic as part of the ‘Arctic Under Pressure’ Tour and, after a short break, returned north to confront reckless oil drilling off Greenland and then off Shetland, where Greenpeace swimmers put themselves in front of a drilling ship. The Arctic Sunrise joined the Rainbow Warrior for the ‘Defend the Mediterranean’ Tour, before it made its way to the Gulf of Mexico to examine the aftermath of the BP oil spill. In its last months before retirement, the Rainbow Warrior embarked on a two-and-a-half month ‘Turn the Tide Tour’ across Southeast Asia to promote a green and peaceful future.  </t>
  </si>
  <si>
    <t>message from the executive director</t>
  </si>
  <si>
    <t>Greenpeace 2011 annual report</t>
  </si>
  <si>
    <t>While the exact genesis of the uprisings in the Middle East and the demands of “Occupy” may not have always been clear, the moniker “social media revolution” seemed to stick and follow every step. The use of online channels to organise, advertise and promote demonstrated a “coming of age” for the medium. Similarly Greenpeace’s use of online media gained considerable traction in challenging environmental abuse and the corporate modus operandi. Through our Forest and Detox campaigns, and the “VW Rebellion”, we worked with online supporters to challenge major corporations and their destructive practices. With this, we have changed the way we count our supporters. We no longer refer to having 3 million “financial supporters”, but instead talk of over 17 million people who have given us approval and agency to contact them and work with them on future campaigns. They are all to be considered Greenpeace supporters, partners and collaborators, and together we have become more effective and powerful. Campaigning with people, rather than simply for them, we continue to explore the power of working in and with “movements”, something we are looking to accelerate through the work of our “mobilisation lab” and the adoption of a global mobilisation strategy. For instance, building a mass movement to demand Arctic protection is a key part of our Polar Project. As I said just before being arrested on an Arctic oil drilling rig: “I did this because Arctic oil drilling is one of the defining environmental battles of our age. I’m an African but I care deeply about what’s happening up here. The rapidly melting cap of Arctic sea ice is a grave warning to all of us, so it’s nothing short of madness that [oil] companies ... see it as a chance to drill for the fossil fuels that got us into this climate change mess in the first place. We have to draw a line and say no more. I’m drawing that line here and now in the Arctic ice.” Fukushima showed Greenpeace’s capacity to act quickly; our nuclear team’s network of trained radiation specialists – created in the knowledge that it was not if but when there would be another nuclear disaster – were able to investigate, document and expose the extent of radioactive contamination outside the so-called exclusion zone. They provided independent information to a frightened public, forcing the relevant authorities to improve protection measures. Working with our office in Japan allowed us to show that the Fukushima nuclear crisis was man-made, albeit precipitated by a natural disaster. This work played a strong role in bringing about the nuclear phase-out in Germany and bringing in a vote against new nuclear build in Italy. As the year ended, we witnessed the continued erosion of the “multilateral process” with the failure of the Durban COP17 UN climate conference. The Greenpeace meme “Listen to the people, not the polluters” took hold across the media and civil society and became the drumbeat of protest around the failed conference. In Durban we “outed” the carbon corporations and cartels who are working to preserve their “business as usual” approach by lobbying against global action on climate change. We gave face to the “dirty dozen” polluting companies blocking climate protection. The power of those corporations is increasing and must be challenged. Greenpeace is ready to act. In naming “The Protestor” as Person of the Year in 2011, Time Magazine asked: “Is there a global tipping point for frustration?” The answer is undoubtedly: “Yes, it is fast approaching.” We are witnessing a curious convergence of equity, economic and ecological crises. Our campaigns are embracing the changes we see in the world, and the technologies that bring about change. They are working in parallel with the emerging movements, and calls for equity, ecology and economy. But if we are to actually “be the change we want to see in the world”, we will have to pick up the pace.</t>
  </si>
  <si>
    <t>message from the board chair</t>
  </si>
  <si>
    <t>Taking over as Greenpeace International’s Board Chair in March 2011 was both deeply challenging and stimulating. It was the year in which Greenpeace celebrated its 40th anniversary as a campaigning organisation, and this prompted us all to reflect on the organisation’s origins, ambitions and direction. It was also the year we launched our new Rainbow Warrior – Greenpeace’s first ever purpose-built ship using state-of-the-art green technology of the highest standards. She was delivered on 14 October 2011, and has visited some 40 ports in Europe, the US and South America during her maiden voyage. While the environment may have been under threat in 1971, it is in a state of crisis today. With the world’s political and industrial leaders unwilling to avert climate chaos, swaths of the world’s forests destroyed daily, the Arctic under threat, and unsustainable consumption rife in all industrialised countries – the urgency of our work is increasing exponentially. Within this context, Greenpeace has expanded and strengthened its mobilisation and empowerment of people all around the globe to take action. In India, tens of thousands of people were mobilised to oppose coal mining in the nation’s diminishing forests; by mobilising Facebook fans we were able to secure a commitment from the company’s founders to run its data centres on clean renewable energy; and through mobilisation and an expanding network of coalitions our three-year campaign in Indonesia persuaded the prominent palm oil producer Golden Agri Resources to end its involvement in deforestation. Other victories included convincing major brand names to change damaging production practices and switch to sustainable production. However, we recognise that protecting the planet “company by company” is not a viable solution – we must work harder to commit industry as a whole to embrace the ethos of sustainability. We also recognise that to do this, we must further strengthen our mobilisation capabilities, expand our coalitions and alliances, and look more deeply into the economic structures that drive unsustainable development. Our task ahead is huge, but we are ready for the challenge. Organisationally, we have worked to re-shape our structure, operations and capabilities – investing in becoming stronger in the emerging economies and building the tools we need in the years to come. We are becoming faster, more incisive and even more global.</t>
  </si>
  <si>
    <t>a new warrior</t>
  </si>
  <si>
    <t xml:space="preserve">The Greenpeace ships are used at the forefront of our campaigning, often sailing to remote areas to bear witness and take action against environmental destruction. The third in a proud and honourable line of Rainbow Warriors was officially launched in Bremerhaven, Germany, on 14 October 2011. Beginning with our first action in 1971, when Greenpeace sailed towards the remote island of Amchitka to bear witness to the US government’s nuclear testing activities, we have always been prepared to travel to the furthest reaches of the planet to stop environmental crimes. The Greenpeace ships are used at the forefront of our campaigning, often sailing to remote areas to bear witness and take action against environmental destruction. The third in a proud and honourable line of Rainbow Warriors was officially launched in Bremerhaven, Germany, on 14 October 2011. Beginning with our first action in 1971, when Greenpeace sailed towards the remote island of Amchitka to bear witness to the US government’s nuclear testing activities, we have always been prepared to travel to the furthest reaches of the planet to stop environmental crimes. The new Rainbow Warrior is a virtual office at sea. A top-notch on-board communications centre will allow us to harness the power of social media while also transmitting images to the world’s media in minutes, so that people can witness the reality of what is happening, and be invited to take action. A helicopter pad will give us the ability to observe from the sky so that no place remains completely inaccessible, whether it be tracking illegal fishing operations, whalers or illegal wood transports. Ample space to store rigid inflatable boats means that our activists will be able to mount rapid response actions anywhere in the world. This custom-designed Rainbow Warrior is also a sailing vessel, and has been built using the latest advances in environmental construction, capitalising on wind power for much of her travels. In this way, not only will we greatly reduce our own carbon footprint, we will also serve as an example to others of smart environmental investment. </t>
  </si>
  <si>
    <t>global program</t>
  </si>
  <si>
    <t>There is no question that human societies must find new ways of living in peace with the planet, and within ecological limits. Greenpeace pushes for positive change through real engagement, and by building strong alliances. And, in a way that perhaps only Greenpeace can, we tackle the powers that stand in the way of change and help drive real solutions, giving voice to those who demand a world fit for our children. Greenpeace campaigns work together to move us towards a world where people and planet are at peace with each other. Our Programme drives change; we promote the best of the new and oppose the worst of the old. Greenpeace’s Long-Term Global Programme sets out our view of the global crisis and how we will respond to it. But the Programme is more than a collection of campaigns, it also contains our fundamental and enduring values, our overall vision and mission, and the unique ways of working that underpin our campaigns. Taken together, the different components of our Programme enable us to influence the course of events in favour of a planet able to nourish life in all its diversity. Because it exists in different operational time frames, our Programme allows us to respond to immediate campaigning opportunities while maintaining overall direction towards our long-term aims. It describes those aspects of Greenpeace that endure through time: our vision, mission and identity, the most fundamental descriptions of “who” Greenpeace is and what it believes in. It also provides our analysis of the global crisis and then describes our long- term campaigning direction – to 2050 – in response to the crisis. Finally the Programme looks in more detail to 2020, and sets out critical campaign goals that must be reached by that date if our long-term aims are not to be compromised. These critical goals are our Programme priorities. Our Programme priorities Our climate and forest goals are the priority for Greenpeace, on the basis of urgency. Our goal is that greenhouse gas emissions peak by 2015 and decline thereafter. To achieve this we need to ensure a global energy revolution – moving away from fossil fuels and nuclear energy to renewable energy and energy efficiency; to see zero deforestation globally; and to ensure that an effort- sharing framework exists for tackling climate change that is both equitable and has environmental integrity. Our goal for our oceans campaign is that global marine diversity recovers from a history of overexploitation. Substantial progress needs to be made towards achieving a global network of effectively implemented, no-take marine reserves covering 40% of the oceans. We also need to bring about an end to overfishing in the world’s oceans, and ensure that there is no commercial whaling, including its equivalent under the guise of so-called “scientific” whaling. Our goal for our sustainable agriculture campaign is to see a halt to the expansion of genetically modified organisms (GMOs) into the environment. As a priority in Asia and the Global South, we need to catalyse a paradigm shift from chemical-intensive agriculture to sustainable agriculture, by shifting policies and significantly reducing the use of chemical pesticides and fertilisers. And our goal for our toxics campaign is to reduce by half by 2020 the releases of hazardous chemicals of industrial origin into water resources in the Global South, with a view towards elimination of these chemicals within one generation. Our campaigns and projects To achieve our goals we work though short-term, two-to-three year campaigns and projects; short-term initiatives and objectives that are designed to achieve these strategic goals. Our campaign and project objectives are agreed and reviewed annually, as well as on a rolling basis. The following pages describe our campaigns and projects over the course of 2011, and how these have contributed towards the attainment of our critical mid-term goals. Of course external events can impact our Programme at any level. Rapid response to such unforeseeable circumstances has been and will remain a hallmark of Greenpeace's work. For an example of a Greenpeace rapid response in 2011, please see the section describing the events of the Fukushima nuclear reactor disaster.</t>
  </si>
  <si>
    <t>catalysing an energy revolution</t>
  </si>
  <si>
    <t xml:space="preserve">Our Climate and Energy Campaign in 2011 focused on discouraging investment in coal and nuclear projects, and promoting development of clean energy and energy efficiency. Our global campaign builds on a variety of different strategies in key countries that aim to make nuclear and coal energy companies pay for the environmental, health and social costs of their activities. This is the only way to create a level playing field for renewable energy. To protect the world from dangerous climate change, energy investments – especially in China, the US, India and Europe – need to be changed. The “investment climate” for dirty and clean energy varies considerably between countries, as it is shaped by governmental policy, the perception of risk by investors, and the vested interest of national industry. Our global campaign builds on a variety of different strategies in key countries that aim to make nuclear and coal energy companies pay for the environmental, health and social costs of their activities to create a level playing field for renewable energy. During the year we mobilised tens of thousands in India to oppose unbridled coal mining in the dwindling forest area of the country and support measures that would protect a threatened tiger reserve. The team also promoted renewable energy as the solution to the serious energy deficiency in the Bihar region and an alternative to the government’s plans for more thermal power. In China we released a major report highlighting the health impacts of coal ash and other pollutants from the burning of coal. Following the release, the government announced that it intended to add small particles to air quality monitoring. Our team in South Africa campaigned against massive new coal plants and urged the president to focus on the development of renewable energy. In the US we began a major “Quit Coal” campaign in 2011. One significant success came in Chicago as a result of campaigning against two old, dirty coal plants in the centre of the city: they will be closed in 2012. In the US, 30,000 megawatts of coal-fired generation has been shut down in the past few years. The Fukushima nuclear disaster in Japan also dominated work by the campaign on nuclear energy. The reaction of Germany and Japan to Fukushima demonstrated how phasing out nuclear power will strengthen the development of renewable energy. Immediately after Fukushima, Germany closed about half its nuclear reactors and pledged to shut the rest within a decade; later, Parliament voted overwhelmingly for replacing nuclear with renewable energy. By the end of 2011, Japan had shut down most of its 54 reactors for testing. Victory: Facebook To drive change to a clean energy economy, it is essential for a significant number of influential and iconic global IT companies to break their dependency on energy powered by coal and publicly chose smart and renewable energy sources. Corporate climate responsibility is about making the right energy choice to foster a debate in different industrial sectors to establish carbon policies. Greenpeace began with the IT sector. After almost two years of mobilising, agitating and negotiating with Facebook, the internet giant announced in December 2011 its goal to run its data centres on clean, renewable energy. More than 700,000 people from all over the world joined the campaign. Facebook’s message to energy producers and its peers in the IT sector is clear: invest now in renewable energy, and move away from coal power. In addition, Greenpeace and Facebook will collaborate in the promotion of renewable energy and encourage major utilities to develop renewable energy sources. Facebook announced publically a siting policy that states a preference for access to clean, renewable energy supply for its future data centres. At the COP17 talks in Durban, we encouraged the EU and G77 parties to ignore US blocking tactics and move forward without them to a new climate deal. Who’s holding us back? Securing an internationally binding agreement to seriously address climate change remains a key focus for the campaign. At the COP17 talks in Durban, we pushed the EU and G77 parties to ignore US blocking tactics and move forward without them to a new climate deal. Our Who’s Holding Us Back? report, targeted corporations most responsible for climate change emissions and then profiting from those emissions. The report highlighted the countries reluctant to take the necessary steps forward – the US, Canada and South Africa (responsible as host). The report exposed how the carbon- intensive corporations in those countries campaign to increase their access to international negotiations, like COP17, and work to defeat progressive legislation on climate change and energy around the world. Unfortunately, the EU was not strong enough; and the talks were another failure as delegates listened to the polluters instead of the people. RED CARPET RESOLUTION In August 2011, the long-standing case of our “Red Carpet” activists was finally resolved. They were arrested and charged on the last evening of the Copenhagen Climate Summit in 2009 after unfurling a banner reading “Politicians Talk, Leaders Act” on the red carpet at a state banquet as 120 world leaders arrived. Together with a Greenpeace International climate campaigner, the three activists spent 20 days in prison over Christmas and New Year, before they and another seven activists were charged. While the Danish public prosecutor called for harsh punishment, the court took a different view, giving the “Red Carpet 11” 14-day suspended sentences and not deporting or fining them. Two judges made clear that the activists had carried out a peaceful political protest, and acknowledged the debate- generating nature of the protest and its political context at that moment in time. Greenpeace vigorously defended the right to peaceful protest and objected to the use of harsh and inappropriate legal charges that have a chilling effect on non-violent dissent. EU POWERSHIFT CLIMATE CAMPAIGN In Europe, our project, coordinated by Greenpeace offices in EU countries, focused on calling on governments to support an unconditional 30% cut in greenhouse gas emissions by 2020, from 1990 levels. The public face of the project is the “Hot Wheels” campaign to convince VW to stop undermining the EU’s work to strengthen car efficiency standards. Lower car emissions will make it is easier for the EU to meet the 30% cut. The campaign was also preparing for the new EU fuel efficiency standards that will be announced at the end of 2012. VW’s famous Star Wars advertisement, aired during a US Super Bowl telecast, was spun into the “Dark Side” campaign (www. vwdarkside.com ) to turn VW’s dirty cars into cleaner cars with much higher fuel efficiency standards. </t>
  </si>
  <si>
    <t>fukashima rapid response</t>
  </si>
  <si>
    <t>Greenpeace’s 40-year experience of campaigning against nuclear power came to the fore in March 2011 after a huge earthquake and tsunami struck the coast of Japan and triggered a nuclear disaster at the Fukushima Daiichi nuclear power plant on the coast.  Because of our experience, we were able to respond quickly to the meltdown at the Fukushima Daiichi nuclear power plant, and had a team of radiation experts on the ground as soon as logistically possible. The natural catastrophe destroyed communities, taking the lives of tens of thousands of people. Greenpeace immediately expressed its condolences to those who lost loved ones, and its admiration for the efforts of the Japanese people in immediate relief work, as well as those struggling to prevent the worst case scenario. The campaign launched a rapid response to the meltdown at Fukushima, and had rotating teams of radiation experts on the ground shortly after the nuclear accident began. Our specialists published the first independent analysis of radiation contamination. We gave people information, not disclosed by the government, about levels of radiation. We also identified dangerous hotspots in populated areas and provided safety advice. The team analysed the contamination of seafood, seaweed (a dietary staple), as well as the soil at playgrounds, school yards and public spaces on land. With every finding and report, we not only released test results, but also urged the government to act and do more for the protection of people and environment. Some of the additional measures taken, such as the expansion of the evacuation zone or better radiation monitoring, were implemented due to our early presence, scientific work and public demands. One major supermarket responded to our testing by declaring that it would only sell foods that had zero radiation, and implemented its own independent screening. 06 Our independent investigation, informing the public and supporting impacted communities continued throughout the year and into 2012. At the end of August 2011 we tested school yards and other public areas in Fukushima City and found high levels of radiation contamination. We urged the government to keep schools closed until they were properly decontaminated so that parents would not have to make a decision on whether or not to put their children at risk. The team returned to some of those places in December to bear witness to the insufficient action and slow progress. Throughout 2011 the campaign highlighted the serious failures in the Japanese system for ensuring the safety of nuclear reactors and the dangers of nuclear power. It also showed that these problems are not isolated to Fukushima and Japan, but exist wherever there are reactors. Greenpeace has been campaigning against nuclear power for 40 years. Because of our experience, we were able to launch a rapid response to the meltdown at the Fukushima Daiichi nuclear power plant, and had a team of radiation experts on the ground as soon as logistically possible. The team bore witness to events as they unfolded and provided independent analysis of what was happening in Fukushima. “I will never forget the sleepless nights that began for me on 11 March; endless hours organising the Greenpeace response to the Fukushima nuclear disaster. I was looking for any new information with better clues to what was really happening at the Fukushima nuclear power plant. My mind was in Japan. I worried about everyone in the country, first hit by natural disasters and then exposed to an unfolding nuclear disaster. I could not stop thinking about the heroic efforts of plant workers who risked their lives and fought against time. After living through the Chernobyl nuclear accident in 1986, and now Fukushima, I tell myself repeatedly that disasters like these must never ever be allowed to happen again.” Jan Beranek, Head of Greenpeace International’s Nuclear Campaign Checking radiation levels in a field in Onami, approximately 60km from the nuclear plant. © Noriko Hayashi / Greenpeace 16 New analysis prepared for Greenpeace by a nuclear reactor expert shows that enough radioactivity has been released into the atmosphere to rank at Level 7 on the International Nuclear Event Scale. Timeline of Greenpeace’s Rapid Response: 23 March New analysis prepared for Greenpeace by a nuclear reactor expert shows that enough radioactivity has been released into the atmosphere to rank at Level 7 on the International Nuclear Event Scale (INES). This is the scale’s highest level, the same category as for the 1986 Chernobyl nuclear disaster. 26 March Greenpeace specialists begin independent measurements of radiation in the contaminated region and immediately find radiation levels high enough to require evacuation in several locations outside the official evacuation zone around the crisis-stricken Fukushima Daiichi nuclear plant. Although the Japanese government rejects these findings, International Atomic Energy Agency (IAEA) experts confirm the need for evacuation two days later. 4 April Based on more detailed findings, Greenpeace calls for an expanded evacuation zone, and urges the evacuation of pregnant women and children from high-risk areas. A few days later, our radiation experts begin food testing and find radiation levels above official limits in vegetables collected from gardens near Fukushima City, Koriyama and Minamisoma, and from a supermarket in Fukushima City. Greenpeace nuclear expert Tobias Muenchmeyer measuring nuclear radiation in food in the village Drosdyn, 200 kilometres west of the nuclear power station in Chernobyl. CHERNOBYL ONGOING CONTAMINATION 25 YEARS LATER: At the exact moment that the disaster was unfolding in Japan, a team of Greenpeace scientists were carrying out research in Ukraine to see how radiation was still effecting its population, 25 years after reactor number 4 melted down on 26 April at the Chernobyl nuclear power station. It took the team just one day to find contamination in foodstuffs in an agricultural region four hours drive away from the site of the nuclear accident. The team’s mission was to test the milk contamination in the area. Contamination was also found in other foodstuffs such as berries and mushrooms. Greenpeace scientists concluded that key foodstuffs sourced in the region are still subject to contamination with radioactivity. Caesium-137 appears to be the most important component of this contamination, but at least one of the samples suggested that other long- lived radionuclides could be present. The results show that numerous instances of regulatory limits on the consumption of radioactive food are being exceeded, both for adults and for children. May The Rainbow Warrior arrives in Japan. Greenpeace urges the Japanese authorities to undertake comprehensive radiation testing of sea and sealife along the Fukushima coast, after we carry out the first marine radiation monitoring. Initial tests register very high levels of radioactive contamination, far beyond allowable limits for food consumption. Our radiation experts find very high levels of contamination in the backyards of Fukushima City schools and kindergartens, as well as on access roads that children use. We call on the government to implement better monitoring, provide better information and protection of people, and give support to highly vulnerable members of the community – such as children and pregnant women – to allow them to voluntarily evacuate from highly contaminated places. August Greenpeace calls on the Prime Minister to delay the opening of schools in Fukushima City after finding radiation dose rates again exceeding international safety standards at several schools and many public areas in the city. The findings indicate that the schools should not reopen as planned until properly decontaminated.</t>
  </si>
  <si>
    <t>save the arctic</t>
  </si>
  <si>
    <t>2011 saw Greenpeace’s Arctic and oil campaign begin in earnest. This renewed focus on oil was triggered by the Deepwater Horizon and Dalian oil spills of 2010, where we documented the devastation wrought on the local environments. The Arctic campaign aims to officially protect the North Pole as a global commons, and implement a ban on all oil drilling and destructive fishing industries within the wider Arctic region. Our campaign message is clear: we can’t let Big Oil and polluting industry rush to the ends of the Earth, risking one of the world’s last pristine environments to get at the last drop of oil, when instead we should be seeking clean energy alternatives and better fuel efficiency to end our addiction to oil. In 2011 the campaign had three main focuses: confronting companies that engage in extreme oil drilling, working with Indigenous peoples in affected regions, and continuing our long-standing scientific research in the polar region, documenting how climate change — caused in part by the very oil that oil companies are lining up to extract — is affecting the far North. In the long term, the campaign aims to officially protect the North Pole as a global commons, and implement a ban on all oil drilling and destructive fishing industries within the Arctic region. This will ensure the ecological integrity of the Arctic is maintained on an appropriate and socially sound basis. Cairn Energy The campaign engaged in a high profile confrontation with Cairn Energy, the only company drilling in the offshore Arctic during 2011. It had a permit to drill at depths of 1,500m. Companies operating in warm waters are already operating at these depths, but in freezing temperatures, amid severe weather and in a highly remote location, it would make it virtually impossible to contain and clean up an oil spill. This fear was backed by confidential UK government documents obtained and released by Greenpeace that revealed that the British Foreign Office believed any oil spill in Arctic waters would be impossible to deal with. As part of Greeenpeace's activities to prevent Cairn's drilling from proceeding, we launched an international effort to demand publication of Cairn's oil spill A sea ice scientist holding a piece of Arctic sea ice core up to the light. Kumi Naidoo and Greenpeace activist Ulvar Arnkvaern from Norway boarding the Leiv Eiriksson. response plan. Some 22 activists from Greenpeace, including the organisation’s international executive director Kumi Naidoo, repeatedly boarded Cairn Energy’s oil rig, the Leiv Eiriksson, over several weeks in the freezing waters off Greenland. Many of these activists, including Kumi Naidoo, spent time in jail in Greenland. Independently, Greenpeace UK sent 60 activists, many dressed in polar bear costumes, to the company’s headquarters in Scotland to ask for the missing spill response plan. Cairn repeatedly refused to publish the plan, with the company’s lawyers claiming that the Greenlandic authorities did not permit its release. This claim was refuted by our independent legal advice, and eventually the Greenland government published the plan, which showed quite clearly that Cairn would not be able to deal with an Arctic oil spill. Kumi Naidoo blogged the following before heading to the rig: “For me this is one of the defining environmental battles of our age, it’s a fight for sanity against the madness of those who see the disappearance of the Arctic sea ice as an opportunity to profit. As the ice retreats the oil companies want to send the rigs in and drill for the fossil fuels that got us into this mess in the first place. The Arctic oil rush is such a serious threat to the climate, to this beautiful fragile place and to our hopes for a better future that I felt we had no choice. So I volunteered to come to the rig and make a personal appeal backed by Greenpeace supporters everywhere to call for an end to this dangerous Arctic oil drilling.” The sea ice minimum in 2011 was the second-lowest level on record, just behind the 2007 record. The past five years have seen the five lowest sea ice extents recorded, indicating just how urgent positive action to save the global climate now is. Sea ice minimum The Arctic sea ice is of enormous importance because it acts as a global air conditioning system, moderating temperature levels around the planet by reflecting solar energy back into space. Because of this important cooling function, the extent of sea ice reflects the health of our climate and, worryingly, recent scientific research has shown that the amount of ice in the Arctic is in serious decline. In the Arctic Ocean, sea ice grows dramatically each winter, usually reaching its maximum in March. The ice melts just as dramatically each summer, generally reaching its minimum in September. In 2011 we had planned to undertake extensive research in the Arctic region COOPERATION WITH INDIGENOUS PEOPLES Greenpeace is campaigning against Arctic destruction in areas that are home to many indigenous peoples. As such, it is essential to the success of the campaign that we open a dialogue with indigenous leaders and work together to ensure the health of a region they have lived in since time immemorial. We hope to work with the Arctic indigenous peoples to ensure their constitutional right to sustain themselves off the land in a traditional way is protected. So far the campaign has begun discussions with indigenous leaders, particularly in the margins of Arctic Council processes, but also on concrete issues like Artist John Quigley, with the help of the crew of the Greenpeace icebreaker Arctic Sunrise oil drilling and environmental impacts.</t>
  </si>
  <si>
    <t>protecting our forests</t>
  </si>
  <si>
    <t>In 2011 Greenpeace continued to campaign for zero deforestation by 2020 by challenging destructive industries to change their practices and lobbying political power holders to take the coordinated international and local political action that's needed to protect the world’s forests. Global teams are empowered to develop the strategies and activities that will help protection of the forests in Indonesia, the Amazon and the Congo Basin. Indonesia In February, our three-year campaign paid off when Indonesian palm oil producer, Golden Agri Resources (GAR), committed to end its involvement in deforestation. This campaign included targeting Nestle’s Kit Kat to stop using palm oil coming from deforestation. We worked closely with GAR throughout 2011 to make sure that its commitment translated into practical action in the forest areas under its control. Indonesia’s two-year moratorium on deforestation also finally came into effect in May but needed strengthening. The organisation campaigned hard for the moratorium to include a review of activities in all forest areas with existing licences for forest and peatland clearance, as well as protection for all peatland. 2011 also saw us taking a stand against the other main driver of deforestation in Indonesia, the pulp and paper industry. We began by challenging Asia Pulp &amp; Paper (APP) to make the same commitment as its sister company, GAR. In June, we launched a campaign against toy sector packaging that is destroying rainforests. By the end of the year Mattel, Hasbro and Lego had announced forest conservation policies. In September and October, our “Eyes of the Tiger” tour of Sumatra documented ongoing destruction of the rich forests that local people as well as endangered Sumatran tigers depend on. The Amazon For the Amazon, most of our work in 2011 focused on resisting the efforts of vested interests in the rural sector to change the Brazilian Forest Code, the law that protects the country’s forests. Proposed changes to the code would drive massive new deforestation in the Amazon, so Greenpeace urged the Brazilian government not to approve the changes. By the end of the year there was no decision – in part due to the massive public opposition to the changes. Greenpeace’s “Tiger Tour” bore witness to the real condition of Indonesia’s forests, and ultimately aims to save the tiger’s habitat. Additionally, we undertook an investigation that revealed that JBS – the world’s largest beef exporter and signatory to the Cattle Agreement 2009 – was still involved in buying cattle from farms involved in illegalities, slave labour and invasion of indigenous lands. We reported our findings to the market, to ensure economic pressure would be put on JBS to take definitive action. The cattle industry needs to look to the soya industry for inspiration; the soya moratorium that has been effective in halting deforestation for soya was renewed again in 2011. Cattle ranching is the primary driver of forest destruction in the Brazilian Amazon. 08 FOREST NETWORK In 2011 Greenpeace changed direction in the way in which we structure our national and international forest work, by introducing the “Forest Network” pilot. The aim of the pilot network model enables us to campaign through a structure that integrates offices and functions across the world, that is designed so that strategic and tactical decisions are taken closer to the ground, based on local knowledge, and that will make Greenpeace even more flexible in responding to external events. The global teams are empowered to develop the strategies and activities that will help protection of the forests in Indonesia, the Amazon and the Congo Basin – our priority areas. The learnings from this pilot will be used to inform the wider Greenpeace organisation on how to calibrate our organisational structure to be even more effective in campaigning for a green and peaceful future. Deforestation accounts for more climate pollution than all the world’s cars, trucks, trains, planes and ships combined. GLOBAL POLITICAL PROJECT Deforestation accounts for more climate pollution than all the world’s cars, trucks, trains, planes and ships combined. From the climate point-of-view, the mechanism for protecting the forests is known as reducing emissions from tropical deforestation and degradation or REDD (Reducing Emissions from Deforestation and Degradation). The concept is simple: rich, developed countries provide funding to help developing countries protect their forests and invest in clean, green development. In 2011 we focused much of our attention on McKinsey and Company, who advise many governments on their REDD policy. The advice they provided unfortunately failed to address the real drivers of deforestation and would not lead to an end to forest destruction or degradation. We also campaigned on how to finance REDD. This should be through public monies and not based on the markets. A lot remains to be done before a good agreement is reached on this. FORESTS GLOBAL SOLUTIONS Strengthening the Forest Stewardship Council (FSC) was the priority for 2011, with a particular focus on poor performance in the Congo Basin. A much improved Congo Basin regional standard neared completion. There was acknowledgement in FSC guidance that Intact Forest Landscapes (IFLs) are high conservation value, and the Policy of Association also came into force. We launched two major complaints on destructive logging companies in Democratic Republic of Congo (Sodefor and Siforco) leading to one certificate being immediately suspended, however we failed to gain a moratorium on new certification of industrial logging in the Congo Basin. A successful General Assembly gave direction to FSC on a number of key issues including forest carbon, controversial “controlled” wood, and a “No” to supporting research into genetically modified trees. As well as our lobbying work, during the year we also launched a report on why it is essential to protect IFLs, and another, On the Ground, detailing the failures of the PEFC (Programme for the Endorsement of Forest Certification) to support our efforts against Indonesian forest destroyer APP’s use of the scheme as a greenwashing exercise. In collaboration with our local partner Elang we launched a video in support of village palm oil producers in Sumatra, Indonesia, who had committed to zero deforestation and protection of their forests, which promoted good practice. In addition, we initiated a collaborative study on “Green Jobs” in the palm oil sector, alongside a major Indonesian labour union and local partners. Congo In 2011, we met our goal to help ensure that a moratorium on new logging operations was maintained. Public funding of the Danzer logging group was suspended by Germany, in the aftermath of the release of our crime file, Stolen Future – Conflicts and Logging in Congo’s Rainforests. Furthermore, the success of a youth poetry competition in the DRC culminated with the projection of the film “The Future of Congo Forests” in Greenpeace’s solar tent in Durban during the 2011 climate negotiations. It demonstrated how people in the Congo Basin are eager to take steps to protect their forest.</t>
  </si>
  <si>
    <t xml:space="preserve">Our work to defend the oceans focused on consumer markets in 2011, as we pressed governments and companies to change the global seafood marketplace, end overfishing, and create fully-protected marine reserves. Ocean protection begins on land and we are campaigning to end overfishing by making the global seafood marketplace full of sustainable seafood options. Defending our oceans at sea 2011 began with the East Asia Ocean Defenders ship tour, the final large-scale ship tour of the previous Rainbow Warrior. Taiwan is home to the world’s most aggressive tuna fishing fleet, and where our campaign to end overfishing is focused. As Greenpeace had only just opened its office in Taiwan, the tour was focused on raising public awareness of the crisis facing our oceans and the solutions that Greenpeace is advocating globally. During the ship tour, our team in Taiwan made numerous media appearances and held public events – nearly 5,000 people visited the Rainbow Warrior during 10 open days. The tour concluded with a peaceful protest against an apparently illegal fish transport vessel, the Lung Yuin. Activists hung from the ship’s anchor chain, preventing it from departing, and demanded that the Taiwanese government act to prevent Pacific overfishing. The protest resulted in a high-profile legal battle in Taiwan, after which our Taiwanese campaigner was found not guilty of aggravated defamation for speaking out against Taiwan’s questionable fishing boat registration laws. The Rainbow Warrior then travelled to South Korea, home of Greenpeace’s newest office, where we projected our demands for better fishing practices on the headquarters of one of South Korea’s largest seafood producers. This helped raise awareness in South Korea about the consequences of destructive fishing on our oceans and the millions of people dependent on them for food and jobs. During the final months of 2011, the Esperanza and her crew encountered illegal fishing operations in the Pacific Commons, areas of tuna-rich international waters declared off-limits to destructive fishing by the island nations surrounding them. A Greenpeace activist chained to the MV Lung Yuin’s anchor chain holds a banner reading “FA, Investigate Now.” Greenpeace and a Palauan government fisheries enforcement vessel arrested a Taiwanese vessel. We took action against numerous vessels plundering the Pacific – from which 60% of the world’s tuna comes – and putting the region’s economic prosperity and food security at risk. Towards the end of her tour, the Esperanza patrolled the Pacific together with a Palauan government fisheries enforcement vessel. During this patrol, a Taiwanese vessel – caught catching sharks – was arrested, fined, and prohibited from fishing in Palauan waters for one year. This has put destructive fishing vessels on notice that we will call attention to overfishing and help bring illegal fishers to justice. Defending our oceans on land We are campaigning to end overfishing by transforming the global seafood marketplace and ensuring consumers get the sustainable fish options they want. In 2011, Greenpeace ranked various seafood companies in Australia, Canada, Germany, Italy, New Zealand, the UK and the US. The Greenpeace airship flew near the headquarters of the Chicken of the Sea canned tuna company to call attention to overfishing and bycatch issues. We are working to change the politics of fishing, by lobbying governments to end destructive fishing methods and better manage fishing industries. Before the launch of our UK tuna campaign, only three major retailers were sourcing tuna caught using sustainable pole-and-line fishing methods. Due to our campaign, all other major UK retailers have now made similar commitments. Major UK brands John West and Princes have committed to source tuna caught sustainably and not buy tuna caught in the Pacific Commons. Thanks to our campaign work, in May 2011 New Zealand retailer Foodstuffs agreed to introduce a pole-and-line canned tuna line, and only a month later announced it would shift about 85% of its canned tuna products to more responsibly-caught fishing methods. In Australia, we secured a commitment from Safcol tuna brands to use 100% pole-and-line caught skipjack tuna. We have also convinced Australian retailers Coles and Woolworths to introduce a pole-and-line tuna product line, as have Aldi and IGA. Work to change the global seafood market is having huge success: seafood companies are increasingly abandoning destructive fishing methods and retailers are stocking more and more sustainable seafood options. TOKYO TWO CASE COMES TO A CLOSE In 2008, two Greenpeace activists, Junichi Sato and Toru Suzuki (known as the “Tokyo Two”) presented evidence of routine whale meat embezzlement and other irregularities in Japan’s dying whaling industry. Instead of investigating Greenpeace’s claims, authorities arrested our activists and placed them on trial for theft and in September 2010 the Japanese court handed down a guilty verdict. In December 2010, high-ranking whaling industry officials admitted wrongdoing and publicly apologised, but despite this the appeals court upheld the conviction and rejected our appeal in July 2011. While this means that Sato and Suzuki have been punished for standing up to embezzlement, our work nevertheless continues to expose the disastrous financial reality of the industry, and we recently exposed details of the huge subsidies Japanese taxpayers are being forced to pay in order to keep Japan’s shameful whaling programme afloat. A MORE TRANSPARENT IWC At the 2011 meeting of the International Whaling Commission (IWC) in Jersey, governments at last agreed new transparency measures and financial accountability mechanisms. These changes, while modest, will bring the Commission into the 21st century and hopefully be the first step in transforming the IWC into a body that focuses on protecting whales, not perpetuating dying whaling industries. The proposal, introduced by the UK government, should cut down on vote-buying and other corrupt practices that help whaling nations maintain a stranglehold on the IWC. The 2011 IWC meeting failed to reach any other meaningful agreements after Japan and other nations walked out, refusing to vote on creating a new whale sanctuary in the southern Atlantic Ocean. Foodstuffs, one of New Zealand’s two main supermarket companies, announced in 2011 that around 85% of its Pams canned tuna would be FAD-free become pole-and-line caught by the end of the year. </t>
  </si>
  <si>
    <t>creating a toxic free future</t>
  </si>
  <si>
    <t>Industrial pollution is a severe threat to water resources around the world, particularly in the Global South where the view often prevails that pollution is the price to pay for progress. The main aim of the campaign during its first year was to link the pollution on the ground in China to global fashion brands. In 2011, with over 30 years experience in addressing the problems related to the use of hazardous chemicals, Greenpeace’s toxic team turned its attention to finding solutions to the urgent issue of global water pollution. Before launching the campaign we carried out substantial research, published in our Hidden Consequences report. The report illustrates the many mistakes made by countries in the Global North during periods of rapid industrialisation and the price they and their rivers continue to pay. It also provides valuable lessons for policy makers in the Global South to help them avoid making the same mistakes with their rivers and waterways. Given the persistent, bio-accumulative and toxic nature of many of the chemicals currently used by industry, the only effective way to address the hidden dangers they bring to our waterways is to completely phase out their use and release, rather than attempt to control the damage with end-of-pipe treatment methods. As such, Greenpeace is calling on governments to adopt a political commitment to “zero discharge” of all hazardous chemicals within one generation, based on the precautionary principle and a preventative approach to chemicals management. The campaign has already contributed at key moments to the debate in Thailand, the Philippines and China. Exposing the textile industry’s Dirty Laundry The main aim of the campaign during its first year was to link the pollution on the ground in China to global fashion brands. The idea was to expose these polluting practices, and to ask textile brands to take responsibility for this pollution by working with their suppliers to eliminate all releases of hazardous chemicals from across the entire production and lifecycle of their clothes. In July 2011, the results of our investigation were released in the first of our Dirty Laundry reports, which exposed links between a number of major international clothing brands and the toxic water pollution coming from two facilities on the Pearl and Yangtze rivers. The report was accompanied by the launch of the global “Detox” campaign, which harnessed global people-power to challenge these brands to clean up their act and create a toxic-free future. The focus was initially on the world’s major sportswear brands, Nike, Adidas and the Chinese brand Li-Ning, to have them compete to become Detox Champions. Activists rebranded an Adidas store with a huge “Detox” sticker. Activities ranged from the world’s largest coordinated striptease – which took place outside brand stores in 10 countries and 29 cities – to giant football pitch sized banners in the middle of Buenos Aires, and human banners on the banks of the Chao Phraya in Thailand. Online, hundreds of thousands of people mobilised to persuade their favourite brand to “Detox” by signing petitions, writing letters to CEOs and sharing our video with their friends. At various events and shopping malls around the world supporters, clothes mannequins, consumers and celebrities signed up to the campaign, took photos and modelled the “Detox” temporary tattoos. Initially it was hoped that one or two brands would publically announce a change of policy and commit to eliminate all toxic chemicals from their supply chains and products, but after months of mobilising, awareness raising and targeted pressure, six brands signed up to the Detox challenge. These include the sportswear giants Nike, Adidas, Li-Ning and Puma, as well as retailers H&amp;M and C&amp;A. Greenpeace is now asking these brands to turn their commitments into meaningful actions on the ground, and to act as catalysts for further industry-wide and societal change with regard to the use of hazardous chemicals. The campaign will be working to ensure that brands sign up to the Detox challenge and work with their suppliers to provide transparent data on the release of hazardous chemicals as they move towards toxic-free production. Consumers and affected communities have a right to this information, and transparency and transformative progress in key countries in the Global South will be important themes for the campaign in 2012 as we continue to mobilise people around the world to push these brands to create positive change where it is needed most.</t>
  </si>
  <si>
    <t>The fight for sustainable agriculture is key to solving the world food crisis and providing food for all in the future.The industrial model of agriculture is destroying our future ability to produce food, as it is relying on toxic chemicals and synthetic fertilisers that strip the soil of its fertility. The industrial model of agriculture is destroying our future ability to produce food, as it is relying on toxic chemicals and synthetic fertilisers that strip the soil of its fertility. This contributes to the reduction of natural pest control and threatens the biological diversity of our crops with contamination by genetically engineered (GE) varieties. In 2011 the campaign published a report looking at the role of glyphosate (a herbicide), exposing its widespread and increasingly intensive use in association with GE crops. The report also showed that glyphosate poses further risks to the environment and human health. We also continued to work at keeping Bt (Bacillus thuringiensis) eggplant out of circulation. Building on our previous work in India we started fighting the crop in the Philippines. Bt eggplant is genetically engineered to contain a built-in toxin to kill the fruit-and-shoot borer insect. It is currently not approved in any country including India, where the technology was sourced for use in the Philippines. In February 2010, the Indian government passed a moratorium on Bt eggplant commercialisation, to protect the country’s agriculture. In its decision, the Environment Ministry said that the science behind Bt eggplant is inadequate to answer the concerns raised by civil society groups, and that the country’s GE regulatory system is inadequate. However this did not stop the Philippine government from starting field trials. A Greenpeace decontamination unit removed Bt eggplant from a field trial site in Barangay Paciano Rizal in Bay, Laguna, and sealed the experimental food crop in hazmat (hazardous materials) containers to prevent further contamination of neighbouring fields and the environment. The activists were supported by organic farmers from Davao, who had participated in a similar operation carried out by their provincial government last year. Widespread and increasingly intensive use of glyphosate poses further risks to the environment and human health. A Greenpeace volunteer removing genetically engineered Bt eggplant from an experimental field trial site in the Philippines. NO COMMERCIALISATION OF GE RICE IN CHINA It took seven years and successive teams of young campaigners, but finally in late September 2011 Beijing said it was suspending the commercialisation of genetically-engineered (GE) rice. Even with the most formidable of opponents, from both government and industry, positive change can be achieved. The origins of rice cultivation can be traced to the valleys of China’s Yangtze River, with some estimates putting it at over 7,000 years ago. In that time, rice has become an integral part of Chinese life and culture and is today its main food crop. It dictates the lives of millions of farmers in the Chinese countryside, feeds over a billion Chinese every day and is synonymous with Chinese cuisine and culture.</t>
  </si>
  <si>
    <t>people power</t>
  </si>
  <si>
    <t>Using social media to help win campaigns is key to Greenpeace. In 2011 we increased our supporters – people who are happy for us to contact them via email, phone or via our social networks – to 17 million people globally. In a world in which digital networks, mobile technology, and the democratisation of broadcast and organising tools are changing the face of activism, we want to offer our supporters a wider menu of ways they can campaign with us in their daily lives and in their local communities. Our use of online media gained considerable traction in challenging environmental abuses and the corporate status quo. We launched an innovative and successful campaign in which our supporters used popular toy dolls Barbie and Ken to challenge Mattel to stop using rainforest-destroying packaging. We won commitments from Adidas, Puma and Nike to clean up supply chain problems that are polluting Chinese rivers. Our “VW Rebellion” campaign cast Volkswagen in the role of Darth Vader for lobbying for relaxed CO2 regulations in the EU. We continue to explore the power of harnessing our supporters’ willingness to do more than donate or sign a petition. We’re expanding volunteer programmes – eight offices now have dedicated supporter mobilisation programmes, and we continue to develop online campaigns that go beyond “clicktivism”. We launched the Digital Mobilisation Lab, powered by a growing global network of staff and volunteers dedicated to people-powered campaigning. Designed to capitalise on Greenpeace’s fearless embrace of the experimental, the lab provides the global organisation and its allies a dynamic, forward-looking space to envision, test, and roll out creative new means of inspiring larger networks of leaders and people around the world. In a world in which digital networks, mobile technology, and the democratisation of broadcast and organising tools are changing the face of activism, we want to offer our supporters a wider menu of ways they can campaign with us in their daily lives and local communities. Ultimately, we seek to create an environment where we reach new supporters in creative new ways to build a robust base of real “people power” around Greenpeace's mission. We envision a more active and empowered supporter network.</t>
  </si>
  <si>
    <t>Your Support – THE Key to SUCCESSFUL campaigns</t>
  </si>
  <si>
    <t xml:space="preserve">We rely entirely on voluntary donations from individual supporters, and on grant support from foundations. We don't accept money from governments, political parties or corporations. You are at the heart of everything we do. If you think you are too small to make a difference, try sleeping in a closed room with a mosquito. African proverb Your gift to Greenpeace means we can act rapidly and independently. Our independence is a core Greenpeace principle, and the credibility and authority that comes with it plays a large role in making our work successful. 2.9 million people around the world supported Greenpeace with a financial gift in 2011. Importantly, over 85% of you have made an ongoing commitment to fund our work. This support is vital because it enables us to plan our campaigns into the future. Thank you so much for keeping us in action. In 2011, Greenpeace globally received €237m in donations. This is 5% more than in 2010. Supporters in Germany, the US, the Netherlands, Switzerland and the UK were in our top five countries for giving. We take our responsibility for transparency and accountability very seriously, and we always ensure the efficient use of funds given by the millions of people who support us. We would like to extend a very special thank you to our top funders: The Dutch and Swedish Postcode Lotteries (Nationale Postcode Loterij and Svenska PostkodStiftelsen) generously donated over €1.5m to Greenpeace in 2011, in support of oceans and forest preservation. Project Oceans is focused on protecting our oceans and supporting sustainable seafood options. Our Forest protection initiative targets the most critical regions in the world – the Amazon, Congo and Indonesia. Greenpeace Switzerland received a €1.2m legacy from a long-term supporter whose spirit and generosity will live on through the work of Greenpeace. The Oak Foundation is a long-term supporter of Greenpeace, and in 2011 it made a generous donation of $1m US dollars over three years to our priority Climate and Energy campaign. The Oak Foundation also contributed to our work on sustainable fisheries in Japan and seafood markets projects around the world. In the US a long-time and loyal individual supporter donated a major gift of $1m US dollars in 2011. This important gift was given for general support to the US office, enabling Greenpeace to progress its vital work for the environment. The future of the environment rests with the millions of people around the world who share our beliefs. It is through the collective voices of our supporters that we can tackle environmental problems and promote solutions. </t>
  </si>
  <si>
    <t>power shift</t>
  </si>
  <si>
    <t>Greenpeace built its campaigning strength and supporter base in Europe and North America. To challenge the drivers of global environmental destruction today, we have to create at least the same levels of activism in the Global South. In shifting our focus to the areas of big economic and power growth, Greenpeace is placing itself to match the “new world order”. In 2011, South Africa attended its first BRIC meeting as a full member, joining Brazil, Russia, India and China to become the BRICS. Collectively they represent nearly half of the world’s people and around a fifth of its GDP. They are the dominant emerging economies, doubling their share of global economic output since the 1990s, and they are projected to overtake the output of the eurozone by 2015. They are clearly engaged in discussions about a power shift broader than simply economic. Joint positions are being discussed and adopted on a number of issues, including opposition to military action against Syria and Iran. As the larger countries in the Global South become economic and political powerhouses and leaders, and even though the latest BRICS summit included strong indications of support for “sustainable development” and promotion of a “green economy”, these countries also increasingly join the Global North in driving unsustainable economics and environmental destruction. So too must Greenpeace’s focus change to ensure that we are challenging these trends. Over the last 40 years, Greenpeace has built its campaigning strength and supporter base in Europe and North America. A glance at the expenditure graphs on the following pages shows that our activities – as represented by expenditure – are mostly occurring in Europe. To challenge the drivers of global environmental destruction today, we have to create at least the same levels of activism in the Global South. We have now embarked on a process to build our presence in other parts of the world to levels adequate to the challenge. Beginning in 2011, we have started to invest heavily in building Greenpeace in India, China, Africa, Southeast Asia, Brazil – and in the US, where much still needs to be done. Already in 2011 we increased the expenditure of our offices in these countries by an average of 18%. In 2012 we have added Russia to this list. Our new Kumi Naidoo, Greenpeace's International Executive Director, joined together with volunteers and over a thousand climate activists demanding urgent climate action at Climate Protest in Durban at COP 17. Paulo Adario, Greenpeace Brazil Amazon Campaign Director, being interviewed aboard the Rainbow Warrior, in Santarem. Tiger Action at Coal Ministry in India. Greenpeace activists placed tigers outside the Ministry of Coal in New Delhi, to protest against the threat coal mining poses to tiger habitats in central India. strategy will result, in future years, in an increase in the percentage of our activities and expenditure in the key countries of the Global South. In shifting our focus to the areas of big economic and power growth, Greenpeace is placing itself to match the “new world order”.</t>
  </si>
  <si>
    <t>Annual Report 2012  Greenpeace International</t>
  </si>
  <si>
    <t>It is always with mixed feelings that I sit down to write the introduction to our Annual Report. As the International Executive Director, it falls to me to sum up the year. In doing so, I alternate between pride and disappointment, between hope and despair. With pride – and you can read this for yourselves – I can say we are growing. Our campaigns are having an impact, and our reach is increasing. We are adapting to a rapidly changing world: we are expanding our work and campaign design to match the changes we see in the world. Looking back at 2012, I can say that I am proud of our works and campaigns. Last year, at the Rio+20 Earth Summit in Brazil, we launched our “Save the Arctic” campaign, a bold people-powered initiative to draw a line in the ice, saying to those who would scour the ends of the Earth for the last drop of oil: “You go no further!” The campaign has attracted millions of supporters, and is already getting results. The Arctic ice melting is an inducement to speed up the transition to a future powered by cleaner and more equitable renewable energy sources backed by smarter and more efficient energy use. In 2013, carbon dioxide concentrations breached 400ppm (parts per million). I am told this number is meaningless. But that does not make it unimportant, nor does it prevent me from indulging in a little despair. To put this into context: our job, our mission, and our need to prevent catastrophic climate change gets harder every time we pass a major threshold. 400ppm is the highest level in human history, and it means we are hitting the accelerator towards mass extinction, mass migration, and mass starvation. It makes it perfectly clear that we are now in the “Anthropocene”, a time when the major force shaping the environment and all that depends upon it is us: people. It also means we have a choice; we can change course. That choice offers hope and fuels activism. Often in interviews and in speeches I find myself saying: “We are winning battles, but losing the planet.” The Rio+20 Earth Summit was without doubt a huge disappointment. In our 40 years of history, Greenpeace has borne witness to many environmental crimes, but Rio+20 was a crime scene of the highest order. Nothing was achieved, and no agreements to tackle the deepening environmental crisis were made. “Disappointment” barely does it justice. “The shift in national power may be overshadowed by an even more fundamental shift in the nature of power. Enabled by communications technologies, power will shift toward multifaceted and amorphous networks that will form to influence state and global actions,” observes the US National Intelligence Council’s recent 2030 Alternative Worlds Report. Greenpeace has a growing supporter base of some 24 million: those who work for us, volunteer, donate, follow, like, and take online action. They share our work and we share theirs, challenging the most fundamental threat to our future: Apathy. In such a future, there is always hope. We are part of a growing global movement. One that is more connected than ever before, and that understands the links between green and peace, equity and ecology. It understands that to secure one, we must secure them all. We are part of that movement. Finally, and still on the subject of hope: one of the privileges of leading Greenpeace International – often tiring, and not as glamorous as people may think – is that I get to travel the world and visit our offices. I have traveled relentlessly between our older established offices to the brand new ones. Here I discover that hope is a renewable energy source. I meet the many young activists joining the older, more seasoned ones. They bring renewed passion, desire and demand for a better world. In their eyes I can still see a green and peaceful future.</t>
  </si>
  <si>
    <t>Message from our Board Chair</t>
  </si>
  <si>
    <t>Annual Report 2012 Greenpeace International</t>
  </si>
  <si>
    <t>With the environmental crisis deepening and climate change impacts being felt across the globe, our work in 2012 has proven increasingly more challenging and demanding. We have, however, completed remarkable work, executed groundbreaking campaigns, and secured environmental victories all over the world. At the same time, internally Greenpeace has dived into deeper analysis and discussions about changing our structures and procedures to match and impact the changes we see in the world. While changes in governance and organizational processes are usually painful and unglamorous, they are vital to ensure we are fit to meet new challenges and continue to stay on the frontline of social change. The agreed new direction is the result of a very extensive organization-wide process of consultation, and I would like to sincerely thank and acknowledge the incredibly hard work of all who have contributed. We have agreed that it is vital to strengthen our campaigning and “mobilizing” capacity both where environmental degradation is caused and where its impacts are felt most. These changes aim to ensure that Greenpeace will be more agile and strategic, with decisions taken at ground level. We will also decentralize campaign design and implementation to our national and regional offices. Greenpeace International will focus more on coordination and will assist in capacity building of our staff and our volunteers. We will become more integrated from North to South and from East to West, and hopefully more inspiring as a movement catalyst that can “mobilize” tens of millions, at least, of people to work together and with us to protect the environment and promote peace. I would like to congratulate our staff all over the world, as well as the entire Greenpeace community, including national Boards, volunteers and partners, for their progressive thinking, dedicated work, and their endless passion for our environment and for Greenpeace.</t>
  </si>
  <si>
    <t>Our Board Of Directors</t>
  </si>
  <si>
    <t>ANA TONI Experience and expertise: Human rights, sustainable development, racial and ethical discrimination, sexuality and reproductive health, media democratisation and land rights. Nationality and residence: Ana is Brazilian and lives in Rio de Janeiro. Term of office: First Elected: March 2011 Term Ends: March 2014 ed harriNgton Experience and expertise: Certified public accountant, performance management, strategic planning, leadership and collaboration on renewable energy and climate change issues. Nationality and residence: Ed is an American and lives in northern California. Term of office: First Elected: November 2012 Term Ends: November 2015 IRMI MUSSACK Experience and expertise: NGO governance, management/ CEO and head of administration, campaigning, social activism/ Agenda 21, natural resource management. Nationality and residence: Irmi is German and presently lives in the north of Germany Term of office: First Elected: March 2009 Term Ends: May 2015 masse lO Experience and expertise: Environmental science, multilateral agreements on environment and development (desertification &amp; climate change), energy policy, leadership for sustainable development. Nationality and residence: Masse is Senegalese and lives in Senegal. Term of office: First Elected: November 2012 Term Ends: November 2015 STEVE FRANCIS Experience and expertise: Financial management and development, risk management, strategic development, accountancy. Nationality and residence: Steve is a New Zealander and lives in Belgium. Term of office: First Elected: March 2008 Term Ends: March 2014 AYESHA IMAM Experience and expertise: Women’s rights, human rights, democracy, sustainable development, NGO governance. Nationality and residence: Ayesha is Nigerian and lives in Dakar, Senegal Term of office: First Elected: March 2006 Term Ends: April 2013 FRANK GUGGENHEIM Experience and expertise: Qualified and practicing physician, former Board Member and Executive Director of Greenpeace Brazil. Nationality and residence: Born in the US, Frank now lives in Brazil. Term of office: First Elected: March 2010 Term Ends: April 2016</t>
  </si>
  <si>
    <t>Global Programme</t>
  </si>
  <si>
    <t>There is no question that human societies must find new ways of living in peace with the planet, and within ecological limits. Greenpeace pushes for positive change through real engagement, and by building strong alliances. And, in a way that perhaps only Greenpeace can, we tackle the powers that stand in the way of change and help drive real solutions, giving voice to those who demand a world fit for our children. Greenpeace campaigns work together to move us towards a world where people and the planet are at peace with each other. Our Programme drives change; we promote the best of the new and oppose the worst of the old. Greenpeace’s Long-Term Global Programme sets out our view of the global crisis and how we will respond to it. But the Programme is more than a collection of campaigns, it also contains our fundamental and enduring values, our overall vision and mission, and the unique ways of working that underpin our campaigns. Taken together, the different components of our Programme enable us to influence the course of events in favor of a planet able to nourish life in all its diversity. But it is not carved in stone. It undergoes periodic evolution and even, on occasion, radical change, so that we can keep up with the changes we see in the world and so that we can continue to influence them. Over the last year we have continued to shift our resources and alter the way we design our campaigns, to match and get ahead of the forces that will dictate whether or not our future will be green and peaceful. We have made significant investment in increasing our capacity – staff and volunteers – and impact in key areas of the world, in particular in Africa, Brazil, East Asia, India, Russia, South East Asia, and in the US. We will continue to reshape our strategic framework to embrace the profound impact of digital communication on global politics, and the changing geopolitics to a new multi-polar world; a world in which emerging economies play a key role in global development and their impacts on the planet’s ability to support life. We are also strengthening our ability to campaign against industrial aggression on new frontiers such as the Arctic. Our Programme allows us to respond to immediate campaigning opportunities while maintaining overall direction towards our long-term goals. Importantly, it also describes those aspects of Greenpeace that endure through time: our vision, mission and identity, the most fundamental descriptions of “who” or “what” Greenpeace is and what it stands for. It provides our analysis of the global crisis and opportunities, and then describes our long-term campaigning direction – to 2050 – in response to the crisis, and how we can seize the opportunities. It also looks in more detail to 2020, and sets out critical campaign goals we need to reach if our long-term aims are to be realized. These critical goals are our Programme priorities. Our Programme priorities Our climate and forest goals are the priority for Greenpeace, on the basis of urgency and impact. Our goal is that greenhouse gas emissions peak in keeping with the best climate science and then decline. We work to ensure a global energy revolution – phasing out fossil fuels and nuclear energy and promoting renewable energy and energy efficiency. We work to see zero deforestation globally. Key to this is ensuring that an effort- sharing framework exists for tackling climate change that is equitable. For our oceans campaign we work to make sure marine diversity recovers from a history of overexploitation. For that to happen we need a global network of effectively implemented, no-take marine reserves covering 40% of the oceans. We also need to bring about an end to overfishing in the world’s oceans. Our goal for our sustainable agriculture campaign is to end the expansion of genetically modified organisms (GMOs) into the environment. As a priority in Asia and the “Global South”, we need to move from chemical-intensive agriculture to sustainable agriculture, by shifting policies and significantly reducing the use of chemical pesticides and fertilizers. Our toxics campaign goal is to reduce – by half, by 2020 – the releases of hazardous chemicals of industrial origin into water resources in the Global South, with a view towards elimination of these chemicals within one generation. To achieve our goals we work through short-term, two-to-three year campaigns and projects; initiatives and objectives that are designed to achieve these strategic goals. Our campaign and project objectives are agreed and reviewed annually, as well as on a rolling basis. The following pages describe our campaigns and projects over the course of 2012, and how these have contributed towards the attainment of our critical mid-term goals. Including how we have responded to unforeseen external events.</t>
  </si>
  <si>
    <t>The Greenpeace Fleet</t>
  </si>
  <si>
    <t>An overview of our ships' travels throughout the year, and some of the key moments during these journeys. Chukchi and Beaufort Seas We documented the impact Shell’s drilling could have on the pristine ecosystems of the Chukchi and Beaufort Seas. Using state-of-the-art submarines and UAVs we undertook the first manned underwater trip in the Chukchi Sea, discovering a treasure trove of marine life in the process. In the lead up to the UN Rio +20 summit in Brazil, the Rainbow Warrior sailed up the Amazon to expose the drivers of deforestation. West Africa The Arctic Sunrise visited the waters of West Africa, where foreign fleets of monster fishing ships scoop up vast amounts of fish at the expense of the local communities. Arctic/Pechora Sea Greenpeace activists from our ship Arctic Sunrise, including our International Executive Director Kumi Naidoo scaled the side of a vast, rusting Gazprom drilling platform in the icy waters of the Pechora Sea. Taiwan When the Esperanza visited Taiwan in late 2012, we took action against the heart of the overfishing crisis: the construction of new monster boats. Mozambique In the Indian Ocean, we worked together with the government of Mozambique to monitor illegal fishing. The Rainbow Warrior’s Indian Ocean tour allowed us to talk with local communities who are unable to compete with massive (and often foreign-owned) industrial fishing ships.</t>
  </si>
  <si>
    <t>Catalysing an Energy [R]evolution</t>
  </si>
  <si>
    <t>Throughout 2012, Greenpeace continued campaigning to highlight the need to divest from dirty energy and increase investments in clean energy to address climate change. In China, India and South Africa, Greenpeace exposed the impact of coal mining and coal burning on water resources. In all of our confrontations with coal and nuclear power, we highlighted our highly recognised Energy [R]evolution report, which details how renewable energy and energy efficiency can replace dirty and risky energy. Confronting coal globally Coal-fired power plants are the largest source of the carbon dioxide (CO2) emissions that have already changed our climate. Continued coal burning will cause even more catastrophic climate change and other serious environmental impacts. In 2012, Greenpeace Australia enjoyed a major success when it blocked $100m Australian dollars in public funds for a coal project. Our campaigning contributed to the cancellation of five more coal projects in Germany. In the Czech Republic, we got expropriation excluded from the mining code. And in Italy, Greenpeace won an important victory for fair criticism and free speech when a court threw out energy company Enel’s attempt to gag Greenpeace Italy for saying the company’s use of coal is killing people and making them sick. Thanks to implementing targets for renewable energy, power production from wind has already surpassed nuclear generation in China. Power production from coal, however, remains high, and its impacts continue to be felt. Greenpeace East Asia released a key report on the loss of thousands of lives from PM 2.5 pollution – tiny particles, including acids and heavy metals, in the air – mainly caused by burning coal. The report led to the government introducing targets for curbing PM 2.5 pollution, cutting water use by fossil fuel plants, and capping coal demand. In India, we campaigned against government plans to build 71 new coal plants in areas where farmers – already struggling to feed their families in the face of serious droughts – will now lose even more precious water to these new coal plants. Greenpeace India continued to oppose the expansion of coal mining in biodiversity-rich forests in central and eastern areas of the country. Mobilizing over 150,000 people, and with celebrities, local communities, and other NGOs, we brought international exposure to the Indian government's lack of commitment to protecting these forests. Greenpeace Africa’s coal work in South Africa focused on energy giant Eskom, which is building new coal plants that are likely to cause severe water shortages. Greenpeace Australia-Pacific’s coal campaign highlighted the risks to the Great Barrier Reef from plans for a massive expansion of coal mining and new terminals to bring significant new and destructive tanker traffic to the reef. Lessons from Fukushima We successfully campaigned against the early restart of Japan's nuclear reactors, and the country enjoyed its first nuclear-free summer, without blackouts, for 50 years. Marking the first anniversary of the March 2011 nuclear disaster, we released Lessons from Fukushima, a report that moved the focus of discussions from technical issues to the institutional and human failures that really caused the disaster — ignoring risks, too close ties between the nuclear industry and regulators, weak regulations, and lack of supplier responsibility. We exposed how these fundamental problems persist in Japan and everywhere else.</t>
  </si>
  <si>
    <t>We also released Toxic Assets – Nuclear Reactors in the 21st Century, underlining the real financial risks of nuclear energy. The report noted that TEPCO, the owner of the Fukushima plant, lost 90% of its market capitalisation and had its bonds rated as junk. Investments in nuclear utilities around the world were eroded. Throughout 2012, we continued to emphasize the impacts of the Fukushima nuclear disaster, supporting its victims while pushing key lessons from the accident around the world. In South Korea, we worked to ensure that both the government and the nuclear industry did not downplay the inherent risks of nuclear reactors, and the underlying flaws in regulations and emergency systems. Energy [R]evolution In all of our confrontations with coal and nuclear power, we highlighted our highly recognised Energy [R]evolution report, which details how renewable energy and energy efficiency can replace dirty and risky energy. All around the world coal power plants are shutting down and renewable energy is on its way to becoming cheaper than fossil fuels. Renewable champions After actions across the globe and 220,000 people writing to the companies, Apple announced its ambition to switch to renewables and be “coal free” by 2013. We had challenged Apple, Amazon and Microsoft to commit to renewables, and to work to influence dirty power companies – such as Duke Energy in the US – to supply more renewables. The campaign built on the success of our 2011 Facebook victory, with a major push to convince large technology companies to follow the lead of Google and Facebook and to ditch dirty coal in favor of clean renewable energy to power the explosive growth of the internet. Despite the disappointing outcome of the UN climate negotiations, our work in 2012 has shown that there is indeed positive change, all around the world. Coal power plants are shutting down, and renewable energy is on its way to becoming cheaper than fossil fuels. The Energy [R]evolution is under way In 2012, Greenpeace launched a new and advanced Energy [R]evolution scenario for rescuing the climate and transitioning the world’s energy system from dirty and hazardous technologies to clean, renewable energy. An important new insight in the global scenario was that with greater use of renewable energy and increased fuel-efficiency standards, we could protect the Arctic and keep other marginal sources of oil, such as the tar sands in Canada, from exploitation. The growth of renewables has outpaced even our predictions. In 2012, the installed capacity of renewable energy (excluding hydro) hit 500GW, with wind growing by 19% and solar PV by 42%. Importantly, our scenario shows that developing a clear energy future includes strong economic growth and job creation. And greater use of renewables could provide energy to the two billion people who do not have access now. Our offices in India, China, Japan, the EU, South Korea, South Africa and elsewhere used the report as a basis for their renewable energy campaigns. Our work in Bihar, India pushed the state government to adopt high goals for renewable energy, with a focus on providing energy access to the poor. In China, we pushed for a better energy policy and for better support for installing decentralized solar PV. In Japan, we worked with the government and business on progressive renewable policies that have already produced an increase in wind and solar power. Climate negotiations in Doha Despite warnings from the World Bank, the CIA, the IEA, and UNEP about the consequences of unchecked climate change before COP18, Doha did not deliver enough. Governments managed a second, but weaker, commitment period for the Kyoto Protocol, and not much else. But nature does not negotiate. During the talks, the devastating typhoon Bopha struck the Philippines, costing the lives of hundreds of people. Greenpeace responded by sending our ship, the Esperanza, to transport emergency supplies and to assist local relief agencies with the humanitarian crisis. In Doha, our role was to prevent governments from “greenwashing” the outcomes. As Kumi Naidoo, International Executive Director, said: “The outcome in Doha is a clarion call to people around the world that they cannot rely on politicians, but instead must build a robust movement to make the changes that we need. In this movement lies the true hope for the future of the planet and for humanity.”</t>
  </si>
  <si>
    <t>Saving the Arctic</t>
  </si>
  <si>
    <t>Throughout 2012, Greenpeace continued campaigning to highlight the need to divest from dirty energy and increase investments in clean energy to address climate change. In China, India and South Africa, Greenpeace exposed the impact of coal mining and coal burning on water resources. In all of our confrontations with coal and nuclear power, we highlighted our highly recognised Energy [R]evolution report, which details how renewable energy and energy efficiency can replace dirty and risky energy. Confronting coal globally Coal-fired power plants are the largest source of the carbon dioxide (CO2) emissions that have already changed our climate. Continued coal burning will cause even more catastrophic climate change and other serious environmental impacts. In 2012, Greenpeace Australia enjoyed a major success when it blocked $100m Australian dollars in public funds for a coal project. Our campaigning contributed to the cancellation of five more coal projects in Germany. In the Czech Republic, we got expropriation excluded from the mining code. And in Italy, Greenpeace won an important victory for fair criticism and free speech when a court threw out energy company Enel’s attempt to gag Greenpeace Italy for saying the company’s use of coal is killing people and making them sick. Thanks to implementing targets for renewable energy, power production from wind has already surpassed nuclear generation in China. Power production from coal, however, remains high, and its impacts continue to be felt. Greenpeace East Asia released a key report on the loss of thousands of lives from PM 2.5 pollution – tiny particles, including acids and heavy metals, in the air – mainly caused by burning coal. The report led to the government introducing targets for curbing PM 2.5 pollution, cutting water use by fossil fuel plants, and capping coal demand. In India, we campaigned against government plans to build 71 new coal plants in areas where farmers – already struggling to feed their families in the face of serious droughts – will now lose even more precious water to these new coal plants. Greenpeace India continued to oppose the expansion of coal mining in biodiversity-rich forests in central and eastern areas of the country. Mobilizing over 150,000 people, and with celebrities, local communities, and other NGOs, we brought international exposure to the Indian government's lack of commitment to protecting these forests. Greenpeace Africa’s coal work in South Africa focused on energy giant Eskom, which is building new coal plants that are likely to cause severe water shortages. Greenpeace Australia-Pacific’s coal campaign highlighted the risks to the Great Barrier Reef from plans for a massive expansion of coal mining and new terminals to bring significant new and destructive tanker traffic to the reef. Lessons from Fukushima We successfully campaigned against the early restart of Japan's nuclear reactors, and the country enjoyed its first nuclear-free summer, without blackouts, for 50 years. Marking the first anniversary of the March 2011 nuclear disaster, we released Lessons from Fukushima, a report that moved the focus of discussions from technical issues to the institutional and human failures that really caused the disaster — ignoring risks, too close ties between the nuclear industry and regulators, weak regulations, and lack of supplier responsibility.</t>
  </si>
  <si>
    <t>We exposed how these fundamental problems persist in Japan and everywhere else. The campaign focused on exposing the dangers of drilling for oil in the Arctic throughout 2012 as well as harnessing public support to stop the oil companies from destroying the environment and fuelling climate change. Arctic oil drilling is a dangerous, high-risk enterprise and an oil spill under these icy waters would have a catastrophic impact on one of the most pristine, unique and beautiful landscapes on Earth. Our Arctic campaign was launched in the summer of 2012, and we’ve achieved an incredible amount in just a short time. Our call to “Save the Arctic” got the support of a million people in less than three weeks. Many organizations and celebrities have joined forces with Greenpeace to demand a global sanctuary be declared around the North Pole, and are pushing this message to their fans and supporters. Among them are Sir Paul McCartney, Penelope Cruz, Robert Redford, Alejandro Sanz, Sol Guy, Javier Bardem, One Direction, Ben Affleck, Cameron Diaz, Ezra Miller, Alexandra Burke, Jarvis Cocker, and Sir Richard Branson. Confronting and exposing the Arctic’s enemies Through high-profile confrontations with Shell and Gazprom, both at land and on the high seas, we have drawn global attention to the reckless Arctic oil rush we’re now witnessing. The campaign was launched in early February by Greenpeace UK, who scaled the National Gallery in London to paint Shell as the new face of Arctic destruction. Shortly after, Greenpeace New Zealand took action against Shell’s drillship, Noble Discoverer, in Port Taranaki, while activists from Greenpeace Nordic and Greenpeace Germany did the same against one of Shell’s icebreakers, the Nordica, in the Baltic Sea. Greenpeace confronted Shell around the world, culminating in a global week of action. Greenpeace UK shut down almost 100 Shell petrol stations, with the action broadcast live on Greenpeace TV. Greenpeace Argentina shut down a massive oil refinery, Greenpeace France turned its French office into a polar bear sanctuary, and the Executive Director of Greenpeace Netherlands occupied the offices of Shell’s CEO. Other activities took place against the company in Mexico, Denmark, Finland, Hungary, and the Czech Republic. We also teamed up with the Yes Men to mock Shell’s multimillion-dollar advertising campaign, building a spoof “Arctic Ready” website and hosting a fake send-off party for Shell’s drilling rigs in Seattle. Over 10,000 supporters got involved with the site and a secret video of the farcical launch event became an overnight internet hit. The website generated nearly 4 million page views, over 12,000 user submissions, and twice reached the number one spot on the hugely popular website Reddit. Shell’s Arctic project in 2012 was so bad that the US government didn’t believe it could operate safely and refused the company permission to drill for oil. The sustained light that Greenpeace shone on the company in the Chukchi and Beaufort seas, in Alaska, meant that the whole world knew about every accident, every crashed oil rig and every failed safety test of key equipment Shell was responsible for. We helped make it impossible for President Obama and the US government to allow Shell to take a monumental gamble with the unique ecosystem of the polar north.</t>
  </si>
  <si>
    <t>The campaign also turned its attention to Russian energy company Gazprom, which set up a vast, rusting drilling platform in the icy waters of the Pechora Sea, and planned to produce Arctic oil in 2012. A team of six intrepid Greenpeace activists from our ship Arctic Sunrise, including International Executive Director Kumi Naidoo, scaled the side of the platform, where they withstood hours of water bombardment and being pelted with metal objects. For five days, new teams came in day and night, undeterred by the frigid conditions and Arctic waters, to continue the action. The media attention surrounding our confrontations with Shell and Gazprom and their inadequacies in the Arctic supported our push for stricter drilling legislation right around the far north. The year ahead will be crucial in helping the world to choose design over disaster, and the Arctic is the stage on which this choice will unfold. Investor awareness This media exposure has made investors aware of the huge financial risks and uncertainty inherent in Arctic Oil projects. Undermining investor confidence will undermine the capacity of oil companies to drill for Arctic oil in the future. In May, Greenpeace UK published the report Out in the Cold, which analyzed the financial risks faced by Shell –and therefore by its investors – in attempting to drill in the Arctic. The risks range from questions about the commercial viability of some proposed Arctic projects, to the inadequate spill response plans that prove that no company can clean up a spill in treacherous Arctic waters. Now oil companies are finally getting the message. The chief executive of French oil giant Total said the risk of an oil spill in such an environmentally sensitive area as the Arctic was simply too high for them to consider working there. The campaign has come a long way in 2012, but despite the news that Shell and others are rethinking their strategies, interest in the Arctic is high and the oil industry will be active there in 2013. Arctic science We sent our ship Esperanza to Alaska to document the impact Shell’s drilling could have on the pristine ecosystems of the Chukchi and Beaufort Seas. Using state-of-the-art submarines and UAVs we undertook the first manned underwater trip in the Chukchi Sea, discovering a treasure trove of marine life in the process: molluscs, starfish, sponges and rare corals such as the sea raspberry. This rich habitat would be directly impacted by Shell’s attempts to drill for Arctic oil. The annual sea ice minimum is a crucial indicator of the health of the Arctic, and the signs are becoming increasingly worrying. Sea ice is in rapid decline and in 2012 we were there at the ice edge with scientists to bear witness to the lowest ever Arctic sea ice minimum in recorded history. Working with experts from Cambridge University and the US National Snow and Ice Data Center, we helped generate crucial data on the thickness and volume of ice at the top of the world, as well as the impact that increasing areas of open water are having on ice cover.</t>
  </si>
  <si>
    <t>In 2012, we continued our work to achieve zero deforestation by 2020, and to protect the forests globally. The planet’s most beautiful forests are still under threat from the main drivers of deforestation. Greenpeace’s forest campaign remained focussed in 2012 on making sure that politicians take international action and enforce national political standards to protect the remaining forests. We campaign in three of the planet’s largest rainforests to achieve zero deforestation. Indonesia The establishment of new plantations for the pulp industry in Indonesia has gone hand-in-hand with social conflict and the clearance of peat lands and wildlife habitat. Two companies, Asia Pacific Resources International Limited (APRIL) and the Sinar Mas- owned Asia Pulp &amp; Paper (APP) control 70 to 80% of the total pulp capacity in Indonesia. As a result of our campaign, APP is now in discussion with Greenpeace about how to implement a forest conservation policy that will help it win back its clients. Other NGOs working on environmental and social issues have played a critical role in bringing about this important change, through their own campaigns both in Indonesia and internationally. APP’s commitment creates a template as to how large corporations can operate in a developing country, play a critical role to end deforestation, and support the local community. We will continue to use this template to lobby APRIL to end its deforestation. Amazon In the lead-up to the UN Rio+20 summit in Brazil, the Rainbow Warrior sailed the Amazon, exposing drivers of deforestation in the region, including deforestation to produce charcoal to make steel. Following a 10-day occupation of a charcoal shipment scheduled to leave Brazil for the US, producers in Maranhão state signed a landmark agreement to eliminate Amazon deforestation from their supply chains and to implement a monitoring system for the charcoal used in their production processes. Successful industry agreements to remove deforestation from the agribusiness sector, including the soya moratorium from 2006, continue to play an important role to reduce deforestation. However, for the first time in five years, deforestation in the Amazon rainforest is on the rise again. The sudden increase in deforestation rates can be directly attributed to the Brazilian government’s systematic Thousands of remote charcoal camps in Brazil have pillaged huge areas of natural rainforest to smolder into wood charcoal for blast furnaces that convert iron ore into pig iron for the steelmaking industry. dismantling of the laws and agencies that protect the Amazon. Greenpeace will continue to work on making zero deforestation law a reality. Congo Basin After five years of being present in the Democratic Republic of Congo (DRC), we undertook a comprehensive review of our Congo Forest campaign.</t>
  </si>
  <si>
    <t>The review led to a new three-year strategy. The campaign will build on our work on logging in the DRC to a wider Congo Basin forest protection approach, focusing first on a palm oil campaign in Cameroon. The expansion of large-scale palm oil operations in Africa presents a campaign opportunity to influence its development before it is too late. Activists bear witness to active clearance and drainage of peatland forests. © Ulet Ifansasti / Greenpeace © Rodrigo Baléia / Greenpeace The largest of the two, APP, has a total pulp and paper capacity of over 7 million tonnes a year in Indonesia alone. For the past two years, Greenpeace has targeted APP and its corporate consumers, such as Barbie, Staples, and major supermarkets around the world. This caused APP’s major clients to cancel contracts with the company and adopt zero deforestation policies. SECTION 03 22 Greenpeace International Annual Report 2012 We engaged key industry and political players in an international conference on palm oil in Accra, where we demonstrated that Greenpeace is watching them not only in Indonesia, but in Africa as well. In the days leading up to the Rio+20 summit we gathered a group of key players at a workshop to create a road-map for zero deforestation in Brazil. At the same time we launched Good Oil, the first in a series of case studies that showcase inspiring examples of forest protection. Good Oil focuses on smallholder palm oil farmers in Riau Province, Indonesia, who are protecting and restoring forest while practicing responsible management of their oil palm plantations. This case study led to a visit and praise from the Minister for Agriculture and interest to replicate elsewhere in Indonesia. Also in Indonesia, we supported communities to take advantage of a “Village Forest” permit mechanism to protect their forests in Sumatra and Papua. Further, we collaborated with the world’s second largest palm oil producer GAR and The Forest Trust, to develop an approach to protect remaining forest areas important for carbon and biodiversity in palm oil development areas.</t>
  </si>
  <si>
    <t>FUNDING FOR FORESTS Greenpeace has been a strong and vocal advocate for credible deals to Reduce Emissions from Deforestation and Degradation (REDD). At the same time, we have not hesitated to publicly reject false solutions to REDD, such as the push to include sub-national forest offsets in California’s emerging carbon market. In 2012, Greenpeace International released a report that revealed irreconcilable problems in the California offset proposals, as well as concerning new evidence from Chiapas, Mexico (one of the areas proposed for early inclusion in the carbon markets). The publicity from this report and our work with partners has elevated the issue to the Governor’s desk in California, and a decision on whether and how the State of California will proceed is expected to come next year. We also undertook a global effort to ensure that the multiplicity of funding currently directed at forests, including from REDD, guarantees that biodiversity would be protected while the rights of indigenous peoples and local communities would be fully respected. A number of countries and institutions, such as the World Bank, have already begun to develop their own competing safeguard standards. Yet, there is still no detailed international standard in place that would ensure a baseline level of protection for all people and animals living in, and dependent upon, tropical forests. Greenpeace is working to change that. © Greenpeace / Daniel Beltrá © Nicolas Chauveau / Greenpeace © Ginnette Riquelme / Greenpeace A new campaign on palm oil in Africa started in September 2012, with a briefing paper highlighting the threats of unchecked expansion of industrial palm oil projects in the continent. We engaged key industry and political players in an international conference on palm oil in Accra, where we demonstrated that Greenpeace is watching them not only in Indonesia, but in Africa as well. Together with the Oakland Institute we published a report that exposed illegalities and controversies surrounding the US-based Herakles Farms’ oil palm plantation project in Cameroon. We also continued to play a watchdog role on logging in the DRC, with inspiring mobilization tools such as a “Forest Song” and a petition with partner NGOs signed by over 22,000 Congolese. Following the release of Greenpeace Africa’s report about illegal logging, the petition, and follow-up political meetings, the DRC environment ministry committed to cancel illegal permits.</t>
  </si>
  <si>
    <t>On land and at sea, in 2012 the oceans campaign focused on exposing scandals within the fishing sector, building solidarity with key stakeholders such as small-scale fishermen and impacted communities, and leveraging change in the marketplace. In Senegal, we brought activists from Europe and Africa together, to put pressure on leaders in both continents to change the way fish is caught in West African waters. The year began with a visit by the Arctic Sunrise to the waters of West Africa, where foreign fleets of “monster” fishing ships scoop up vast amounts of fish at the expense of the local communities. In Senegal, we brought activists from Europe and Africa together, to put pressure on leaders in both continents to change the way fish is caught in West African waters. Senegal’s president Macky Sall eventually canceled 29 agreements with foreign fishing operations. Local, small-scale fishing communities now have priority access to the fish off Senegal’s coast, and across Europe, we worked with small-scale fishing communities to help pressure EU leaders into giving more access to fishing to these communities, rather than to the massive and destructive monster ships. We initiated new relationships with countries in the Indian Ocean, home to the second largest tuna fishery in the world. The Rainbow Warrior sailed to South Africa, Mozambique, Mauritius and the Maldives, where we talked with local communities unable to compete with the massive, and often foreign-owned, industrial fishing ships. In the Indian Ocean, we also worked with the government of Mozambique to monitor illegal fishing. Partnerships like this are important to ensure that only sustainable fishing takes place. In the Pacific, Greenpeace took to the high seas with the Esperanza, with representatives of the government of Palau onboard, again to confront and halt pirate fishing. Due to our increased presence in Asia, we were able to put more pressure on key governments and companies there. In South Korea, Greenpeace East Asia launched the first ranking of major tuna brands sold there. Within days, the industry responded Fishermen at work in artisanal fishing pirogues with and,as we have seen in the past, important direct dialogue with the companies concerned, coupled with consumer pressure, can lead to very positive results, including the use of sustainable fishing techniques such as pole-and-line fishing.</t>
  </si>
  <si>
    <t>In the Philippines, which hosted the 2012 meeting of the Pacific Tuna Commission, the Esperanza’s visit helped mount pressure on the government to act more responsibly while fishing in the Pacific. Our office also enlisted thousands of new Ocean Defenders to demand governments rescue our Pacific for future generations. Greenpeace activists visited embassies all over Manila, demanding action and reminding the fishing industry that we will continue to take action to ensure that the oceans we leave to future generations are healthy. Greenpeace is working to end overfishing, to create healthy oceans, with ample seafood and sustained fishing jobs forever. Monster boats Greenpeace is working to end overfishing, to create healthy oceans, with ample seafood and sustained fishing jobs forever. This means stopping the world’s most destructive fishing vessels from indiscriminately taking everything out of our oceans. In 2012, we were able to follow some of the most notorious ships and force them out of the waters. While Greenpeace’s Arctic Sunrise was in West Africa, we encountered the Margiris and attempted to stop its fishing activities. Along with dozens of other fishing vessels, it was banned from fishing in Senegalese waters by President Macky Sall. However, the Margiris’ path of destruction continued to Europe, where it again encountered Greenpeace activists, who delayed its departure from its home port of Ijmuiden in the Netherlands for over six days. The Margiris’ Dutch owners sent it across the world to Australia, and hoped that by changing its name to Abel Tasman it might continue its destructive fishing practices. However, Greenpeace helped organize local communities to oppose the massive vessel fishing. Due to this pressure, the Australian government also banned the monster boat from Australian waters. New influence in Taiwan Taiwan is home to the world’s largest tuna fishing fleet – one of the biggest ocean destroyers – and is also one of the most irresponsible political presences at important oceans governance meetings. In early 2012, Greenpeace won an important legal victory in Taiwan that will help pave the way to future success; one of our oceans campaigners was acquitted of making defamatory statements about the fishing industry there. Greenpeace’s right to criticize the overfishing by Taiwanese companies was protected. When the Esperanza visited Taiwan in late 2012, we took action against the construction of new monster boats, which are at the heart of the overfishing crisis. In October, Greenpeace’s office in Taiwan undertook its first large-scale banner hanging at a shipyard near Kaohsiung, the home port to the massive Taiwanese fishing industry.</t>
  </si>
  <si>
    <t>This was also Greenpeace’s first-ever peaceful protest at a shipbuilding facility. Our campaign to stop new boats from overfishing and destroying our oceans will continue to escalate in 2013, in Asia and elsewhere. Protecting whales in South Korea On the morning of 5 July 2012, South Korea announced to a meeting of the International Whaling Commission that it would begin a programme of “scientific” whaling. Yet, within a few days, the press was reporting that South Korea had abandoned its plans. Two weeks later, Greenpeace East Asia confirmed that the South Korean government was quietly proceeding with its whaling plans, despite its public announcement. In response, we prepared a report on how research can be done on whales without harming them, and took advantage of the presence of the Esperanza in South Korea, as part of our Oceans Defenders tour, to demonstrate this. Two independent scientists participated in a short research cruise in South Korean waters, showcasing non-lethal techniques, and presented their findings at a press conference. Greenpeace East Asia continued to monitor, attended consultation meetings, and staged the first ever Greenpeace whales demonstration in Seoul. Work started on an email alert directed to the Prime Minister. Six days before the deadline for a formal notification of the start of the programme, Greenpeace East Asia presented a letter to the Prime Minister’s office on behalf of over 100,000 people from around the world. The 3 December deadline passed without the required notification being made. A month later, South Korea formally notified the IWC that it had decided to use only non-lethal methods to study whales, instead of killing them.</t>
  </si>
  <si>
    <t>Detoxing our water</t>
  </si>
  <si>
    <t>On land and at sea, in 2012 the oceans campaign focused on exposing scandals within the fishing sector, building solidarity with key stakeholders such as small-scale fishermen and impacted communities, and leveraging change in the marketplace. In Senegal, we brought activists from Europe and Africa together, to put pressure on leaders in both continents to change the way fish is caught in West African waters. The year began with a visit by the Arctic Sunrise to the waters of West Africa, where foreign fleets of “monster” fishing ships scoop up vast amounts of fish at the expense of the local communities. In Senegal, we brought activists from Europe and Africa together, to put pressure on leaders in both continents to change the way fish is caught in West African waters. Senegal’s president Macky Sall eventually canceled 29 agreements with foreign fishing operations. Local, small-scale fishing communities now have priority access to the fish off Senegal’s coast, and across Europe, we worked with small-scale fishing communities to help pressure EU leaders into giving more access to fishing to these communities, rather than to the massive and destructive monster ships. We initiated new relationships with countries in the Indian Ocean, home to the second largest tuna fishery in the world. The Rainbow Warrior sailed to South Africa, Mozambique, Mauritius and the Maldives, where we talked with local communities unable to compete with the massive, and often foreign-owned, industrial fishing ships. In the Indian Ocean, we also worked with the government of Mozambique to monitor illegal fishing. Partnerships like this are important to ensure that only sustainable fishing takes place. In the Pacific, Greenpeace took to the high seas with the Esperanza, with representatives of the government of Palau onboard, again to confront and halt pirate fishing. Due to our increased presence in Asia, we were able to put more pressure on key governments and companies there. In South Korea, Greenpeace East Asia launched the first ranking of major tuna brands sold there. Within days, the industry responded Fishermen at work in artisanal fishing pirogues with and,as we have seen in the past, important direct dialogue with the companies concerned, coupled with consumer pressure, can lead to very positive results, including the use of sustainable fishing techniques such as pole-and-line fishing. In the Philippines, which hosted the 2012 meeting of the Pacific Tuna Commission, the Esperanza’s visit helped mount pressure on the government to act more responsibly while fishing in the Pacific. Our office also enlisted thousands of new Ocean Defenders to demand governments rescue our Pacific for future generations. Greenpeace activists visited embassies all over Manila, demanding action and reminding the fishing industry that we will continue to take action to ensure that the oceans we leave to future generations are healthy. Greenpeace is working to end overfishing, to create healthy oceans, with ample seafood and sustained fishing jobs forever. Monster boats Greenpeace is working to end overfishing, to create healthy oceans, with ample seafood and sustained fishing jobs forever. This means stopping the world’s most destructive fishing vessels from indiscriminately taking everything out of our oceans.</t>
  </si>
  <si>
    <t>In 2012, we were able to follow some of the most notorious ships and force them out of the waters. While Greenpeace’s Arctic Sunrise was in West Africa, we encountered the Margiris and attempted to stop its fishing activities. Along with dozens of other fishing vessels, it was banned from fishing in Senegalese waters by President Macky Sall. However, the Margiris’ path of destruction continued to Europe, where it again encountered Greenpeace activists, who delayed its departure from its home port of Ijmuiden in the Netherlands for over six days. The Margiris’ Dutch owners sent it across the world to Australia, and hoped that by changing its name to Abel Tasman it might continue its destructive fishing practices. However, Greenpeace helped organize local communities to oppose the massive vessel fishing. Due to this pressure, the Australian government also banned the monster boat from Australian waters. New influence in Taiwan Taiwan is home to the world’s largest tuna fishing fleet – one of the biggest ocean destroyers – and is also one of the most irresponsible political presences at important oceans governance meetings. In early 2012, Greenpeace won an important legal victory in Taiwan that will help pave the way to future success; one of our oceans campaigners was acquitted of making defamatory statements about the fishing industry there. Greenpeace’s right to criticize the overfishing by Taiwanese companies was protected. When the Esperanza visited Taiwan in late 2012, we took action against the construction of new monster boats, which are at the heart of the overfishing crisis. In October, Greenpeace’s office in Taiwan undertook its first large-scale banner hanging at a shipyard near Kaohsiung, the home port to the massive Taiwanese fishing industry. Behind the beautiful advertising, the catwalk glamour and the perfectly manicured nails of the fashion world, is an industry contributing to toxic pollution that is destroying our beautiful waterways. Fashionistas, activists, models, designers and bloggers form around the world joined together, united by the common belief that the clothes we wear shouldn’t cost the Earth. During the first year of the Detox campaign in 2011, we exposed the links between textile manufacturing facilities using and releasing hazardous chemicals into local waterways in China. Subsequent investigation revealed the presence of hazardous chemicals in branded clothing items purchased from around the world. We focused on sportswear brands, securing public commitments from Nike, Adidas, Puma and Li-Ning (the biggest Chinese sportswear brand). Following intense public pressure, the fast-fashion giants H&amp;M and C&amp;A also committed, and in 2012 this was followed by an even more ambitious commitment from the British retailer Marks &amp; Spencer. Our investigations in 2012 took our work even further. We revealed how these same branded clothing items continue to leach chemicals into local water supplies wherever they are washed. These chemicals break down to form even more hazardous and hormone-disrupting substances when released into waterways in Europe, Asia, North America, and around the world. Detoxing Zara We called upon Zara, the world’s largest fashion retailer, to lead the industry toward toxic-free production and commit to “detox”.</t>
  </si>
  <si>
    <t>In the report Toxic Threads: The Big Fashion Stitch-Up, Greenpeace International investigations revealed the presence of hazardous chemicals in garments purchased from 20 international clothing brands, including Gap, Levi’s and Zara. A total of 141 items of clothing were purchased from 29 countries and regions worldwide, and the chemicals found included high levels of toxic phthalates, cancer-causing amines from the use of certain azo dyes, and nonylphenols (NPEs). Online and offline, activists took action to urge Zara to detox. Over 300,000 joined online in just over a week – including over 100,000 people in less than 24 hours – and tens of thousands of tweets and Facebook and Weibo messages were sent to the brand. Offline, 700 Greenpeace activists in over 80 cities across the world participated in the “Detox” Day of Action, demanding that Zara stop selling clothing contaminated with hazardous chemicals. The call for fashion made without pollution was also echoed by big names within the fashion scene, including designers, models and bloggers who signed the “Detox Fashion Manifesto”. After just nine days, Zara buckled under public pressure and committed to detox, and was soon followed by other big name retailers including Mango and Esprit. As global actors, fashion brands have the opportunity to work on global solutions that ensure that hazardous substances are completely eliminated throughout their supply chains and products. Detoxing Levi’s We followed our success with Zara with another global push in December. This time, the focus was on Levi’s, after further investigations in China and Mexico revealed connections between the US retailer and toxic water scandals in those countries. These revealed both the scale of the issue in countries in the Global South, and the smokescreen behind which much of this environmental destruction occurs. Accordingly, a major part of the campaign’s demands was linked to increasing transparency within the sector, and ensuring that big brands require their suppliers to release publicly accessible information about what they are discharging on a chemical-by-chemical, and facility- by-facility, basis. Levi’s commitment – which came after eight days of public campaigning – included a promise to require 15 of its largest suppliers in China, Mexico and elsewhere in the Global South to disclose pollution data by as early as the end of June 2013. Other brands have also followed suit, by including similar concessions in their Detox commitments. In 2013, we will be making sure that the brands turn their ambitious words into concrete actions on the ground – where the pollution is most acutely felt – and ensure that transparency levels are maintained across the sector. Detoxing fashion As global actors, fashion brands have the opportunity to work on global solutions that ensure that hazardous substances are completely eliminated throughout their supply chains and products. In 2012, over half a million people took action to challenge international brands to take responsibility for their toxic footprints – urging them to work with their suppliers to clean up fashion – and these major corporations are listening. From luxury houses like Valentino, to fast fashion retailers including H&amp;M, Mango and Benetton, big brands are paying attention to the global call for toxic-free fashion. These brands are now using their power and influence within the sector to begin substituting out the worst chemicals – and are being encouraged to share their learnings with others. They are also working with their suppliers and the chemical industry to develop alternatives, helping to create a growing marketplace for non-hazardous alternatives</t>
  </si>
  <si>
    <t>Championing ecological farming</t>
  </si>
  <si>
    <t>Ecological farming is the only agricultural system with a positive effect on our health, our environment, our community, our climate, our soil, and our water. Ecological farming ensures healthy farming and food for today and tomorrow. Too much of the world’s agriculture is dominated by an industrial model that relies on toxic chemicals, and on synthetic fertilizers that strip the soil of its fertility, damage the environment and affect wildlife. This is why in 2012 Greenpeace continued to promote ecological farming that protects soil, water and climate, and promotes biodiversity. Ecological farming represents an effective and sustainable alternative to the current industrial agricultural approach, which is heavily reliant on synthetic inputs and genetic engineering, and only beneficial to agribusiness’ corporate profits. Industrial agriculture is increasingly causing damage to the environment on a global scale, and undermining the farmers’ ability to produce healthy and environmentally sustainable food. The campaign commissioned an agricultural economist to conduct a forecast of the impacts of the introduction of herbicide-tolerant genetically engineered (GE) crops in Europe. The report was promoted during an 18-day European tour aimed at exposing GE impacts in the US and maintaining GE rejection in Europe. During the tour, public screenings were organized of a documentary featuring two American farmers who have personally experienced the agricultural and social catastrophe caused by herbicide- tolerant GE crops. Maize is the most important and widely grown crop in Europe. Chinese tea contamination In 2012, we focused our work in China on challenging the overuse of agrochemicals, and exposed a pesticides contamination scandal in tea, a daily drink for millions of Chinese and others around the world. Following investigations and testing, Greenpeace East Asia found illegal pesticides in some of China’s most popular tea brands. Unilever’s Lipton was among the brands that had high levels of contamination, with some samples containing pesticides unapproved by the EU, such as bifenthrin, which scientists say could negatively affect male hormone production. The Chinese Ministry of Agriculture has banned some of the pesticides detected – including highly toxic methomyl, as well as dicofol and endosulfan, which may affect fertility – from use in tea production. Following our exposé, several tea companies in China committed to sustainable tea sourcing and a full traceability system. Unilever agreed on a timeline by 2015. The issue received very high media coverage in China and globally, which in turn put pressure on the local government bodies to prioritize work on pesticide reduction. The campaign will continue promoting ecological farming without agrochemicals in our food. GE food crops out of India In India, we built on our previous work against GE and worked with the various stakeholders opposing the release of GE in India. A key step in that battle was the decision of the Parliamentary Agriculture Standing Committee’s verdict on GE food crops. After an extensive consultation with farmers, environmental groups, scientists, and consumer groups, the Committee concluded that GE food crops are not suited for the Indian continent, since they pose a threat to people’s health and biodiversity, as well as putting livelihoods and food security at risk. “Golden” rice – the battle continues Vitamin A deficiency (VAD), one of the most serious health problems in developing countries, is used as a reason to promote the genetically engineered “golden” rice. The marketing of this GE rice in southeast Asia, the center of origin of rice, is not only ecologically irresponsible but also economically unsustainable for farmers in the event of environmental contamination of traditional rice varieties, which represent a staple food. In the Philippines, we supported and highlighted the community rejection of golden rice in the Mindanao area. We will continue our campaign to halt release of GE rice to the environment, and to support public resistance to GE foods, by promoting existing, more effective and more sustainable solutions for tackling vitamin A deficiency.</t>
  </si>
  <si>
    <t>Rio: Greenwash+20</t>
  </si>
  <si>
    <t>Greenpeace used Rio+20 to work with other civil society organizations to deliver on our agenda rather than waiting for governments to take action. Our message was clear: After Rio+20, the world needs people to mobilize and force change. In the face of an urgent global crisis, the Rio Earth Summit was an unmitigated disaster. The meeting delivered no concrete action and no targets for the transformational changes we need. Greenpeace had seen this failure of responsibility coming. We had therefore focused our attention outside the official Summit. Greenpeace Brazil used the occasion to highlight the plight of the Amazon, threatened by a new, destructive change to Brazil’s “Forest Code” law. Great strides were made in collecting signatures for a zero deforestation law, together with allies such as the Catholic Church. By the end of 2012, more than 600,000 Brazilians had supported Greenpeace Brazil’s law proposal, which would end deforestation in Brazil once and for all while delivering benefits and livelihoods to the people of the Amazon. We launched our “Save the Arctic” campaign at Rio+20 as a sign of hope and determination in the face of the “business as usual” from the governments and corporations attending the summit. Our message was clear: After Rio+20, the world needs people to mobilize and force change. The Arctic is a key battleground where masses of people from around the world are needed to demand the necessary action to protect it. A ban in the Arctic on oil drilling and industrial fishing would be a huge victory against the forces that won out at Rio+20, and would provide a future for the four million people who live there. Greenpeace exists to give the Earth a voice – and on the inside of the conference hall we spoke loud and clear on the failure of our governments. We succeeded in preventing governments from passing a “polluter’s charter”. With our Greenwash+20 report, we showed who is really to blame for the failure at Rio, highlighting the corporations – from Shell to Duke Energy – whose interests governments were putting before those of the people. Protecting the High Seas We also made the protection of the High Seas a key issue – both for the negotiators, and the media that led to political progress. The majority of governments actively called for a UN biodiversity agreement, including Brazil’s President Dilma Rousseff, Australia’s Prime Minister Julia Gillard, as well as many European leaders and the heads of Pacific Island states. Unfortunately, Venezuela and the US – backed by Russia and Canada – prevented the world from launching a High Seas rescue plan at Rio. But governments did commit to making a decision about a High Seas protection agreement by the end of 2014. This deadline ensures that discussions that have been dragging on for years will no longer continue forever without action. On the back of the attention the High Seas received at Rio, the oceans campaign is now building the political support necessary to agree on ending the exploitation of the High Seas in 2014.</t>
  </si>
  <si>
    <t>Your support matters</t>
  </si>
  <si>
    <t>Your support gives the planet the voice it deserves and ensures Greenpeace is in the best position to take action and confront corporations, governments and people destroying our environment. You are at the heart of everything we do. “We do not inherit the Earth from our ancestors, we borrow it from our children.” Native American proverb. Essential to Greenpeace’s core value is our political and economic independence, giving us effectiveness and credibility. Greenpeace does not accept donations from governments, corporations or political parties. We rely solely on contributions from individual supporters and independent trust and foundation grants. Thanks to you, Greenpeace stands on the frontline of environmental destruction, exposing environmental criminals, challenging governments and corporations, taking action and promoting solutions to safeguard our planet. We have grown from a small group of concerned citizens into the world’s best-known environmental activist group. In 2012, Greenpeace worldwide received €260m in donations. Despite the global financial crisis, this was 9% more than was received in 2011. Germany, the US, Switzerland, the Netherlands, the Nordic countries and the UK were among our highest-giving countries in 2012. There was also an increase in income and supporters for our East Asia, Brazil, Mexico, Argentina and Mediterranean offices. Your donations empower Greenpeace to continuously safeguard our environment and to strengthen our impact worldwide. Every year our supporter base is growing. In 2012, 2.9 million people generously gave Greenpeace a financial gift. Importantly, the vast majority of you make long-term commitments to our global campaigns, enabling us to plan ahead and remain flexible and independent. Thank you to all our supporters who make our work possible and for your continued investment in our future. Each and everyone one of your contributions does make a difference! Our top donations in 2012 We would also like to thank those organizations and individuals who supported us with a gift over €1,000,000 in 2012. The Swedish Postcode Lottery (Svenska PostkodStiftelsen) continued its generous support in 2012 with grants totalling €2,634,941. These important grants support climate work in China, and forest work in the Amazon and Indonesia. For the first time the Swedish Postcode Lottery grants will also support our polar work and a unique three-year project that aims to further establish the rights of over 4 million people living in the Arctic – whose cultures and traditions have been followed for generations – ensuring that their combined voices are part of the debate about the Arctic's future. The Dutch Postcode Lottery (Nationale Postcode Loterij) generously donated €2,250,000 to Greenpeace Netherlands in 2012. In addition, Greenpeace International received €800,000 of extra funding for Postcode Lottery Project Oceans – a unique initiative in which Postcode Lottery and Greenpeace (among others) work together with the Dutch public to save all life across the world's oceans, engaging the Dutch public and more specifically our participants with the good causes of Greenpeace. In 2012, €1,646,000 was granted to Greenpeace Switzerland from the estate of the late Mrs Ellen Schuppli. Greenpeace Germany received a legacy of €3,550,460.11 from Ms Hildegard Bühmann, and Greenpeace Central &amp; Eastern Europe received a legacy of €1,700,000.</t>
  </si>
  <si>
    <t>A legacy gift to Greenpeace in your Will is a very special act of generosity and foresight, honoring your memory and ideals into the future. To support Greenpeace's work with a gift in your Will, please contact your local Greenpeace office or Stephanie Allen at stephanie.allen@greenpeace.org. “The struggle to save our environment is the defining fight of our generation.” TESTIMONIALS Judith Lingeman, Head Charity Department, Dutch Postcode Lottery “Thanks to the 2.5 million participants of the Postcode Lottery, we support Greenpeace with a yearly donation. The Postcode Lottery was founded to support organizations working towards a greener and fairer world. Operating internationally as an independent, creative, non- violent campaigning organization, Greenpeace is striving to ensure the ability of the Earth to nurture life in all its diversity. We are proud to be a valued partner of this widely supported organization!” Miho Kaneko, Japan “I and other mothers just want to protect children from radiation. Though the media don't report facts in Fukushima, the time will come when people find that there are hidden facts. I support Greenpeace, for children to be able to have hope in their future in Japan.” Sachin A Deshmukh, India “Supporting Greenpeace is caring about our Earth. Due to routines and busy work schedules, it is very difficult for us to participate in activities against the unconstitutional and hazardous damages happening to our beautiful nature. For us, the best way to express our care is to support the people who are really working for it. Not physically, but financially. You will always find us as your supporters.” Eva Maria, USA “Some people don't believe they can solve these environmental problems, but I believe every individual can make a difference, even with the small things we do in our daily lives. I have a lot of admiration for Greenpeace and the work it does.” Eva-Maria, an active member of Greenpeace since 1988, has found yet another way to lend her support. In her Will, she has left a bequest to Greenpeace. Glen Brown, Canada “The struggle to save our environment is the defining fight of our generation. I’m proud that I can direct some of my estate to helping Greenpeace continue its important work. Greenpeace is politically savvy, street-smart, creative and determined. They inspire the public and change public policy. Greenpeace speaks ‘truth to power’, for which it is denied charitable status in Canada; that’s all the more reason to include Greenpeace in my Will.”</t>
  </si>
  <si>
    <t>People power</t>
  </si>
  <si>
    <t>Greenpeace’s online and offline subscribers, donors, volunteers and activists, grew stronger and brought change to government and corporate policies around the world in 2012. Over the year, our subscriber base grew from 17 to 24 million people, with above average growth in Taiwan, South Korea, China, Brazil, India, Thailand, Turkey and Russia. Throughout the year Greenpeace continued to use the power of social media and networking to support and deliver positive changes for all of our campaigns. Our fastest growing petition in the history of the organization brought together three million people to demand protection for the Arctic from oil and gas exploration. We mocked Shell’s lack of preparedness for a spill in videos, faux tweets, and faux press releases co-created with The Yes Men, and the shares, likes, and retweets of our supporters drove them to front pages from Mashable to the Times of India. Efforts to stop the pollution of China’s rivers led us to challenge the fashion industry as part of our “Detox” campaign, which racked up record website views thanks to our high- fashion, celebrity-studded direct communications to fashion brands. Volunteers around the globe turned out to help spread the detox message with street theater, mannequin protests, and mock runway shows, which helped to secure commitments from brands including Zara, Levi’s and Victoria’s Secret, to publish pollution data publicly. The Chinese government itself also took measures to blacklist many of the chemicals targeted within our campaign, and singled out the textile sector as one of the six priority control industries to be monitored as part of the latest “Five Year Plan for Chemical Environmental Risk Prevention and Control”. Perhaps the greatest return on our investment in “People Power” was the end of a decade-long struggle to get pulp-and-paper giant APP to stop unsustainable forest practices. Supporter pressure on its biggest customers – from Dove to KFC, and Nestle to Mattel – finally pushed the company to a commitment on sustainable forest practices, including a stop to clearing natural rainforest (the habitat of tigers and orangutans) for oil palm plantations. The New York Times dubbed it “Activism at its best”. Growing our network Over the year, our subscriber base grew from 17 to 24 million people, with above average growth in Taiwan, Korea, China, Brazil, India, Thailand, Turkey, and Russia. In 2012, the Chinese micro-blogging site Weibo became our third largest source of subscribers among social media sites, after Facebook and Twitter. We define a “subscriber” as anyone who has given us permission to contact them, be it by email list, a cell- phone number, or as a follower of our accounts on Twitter or Facebook, or other social media channels such as Pinterest or Instagram. For the first time, we shared plans for 2013 with a group of supporters from around the world, the Greenpeace Compass community, which gave us feedback and creative suggestions on project proposals and priorities with critical insights into how to bring our issues out to a wider public and involve supporters more deeply in our work. Our Mobilization Lab continued to explore the forefront of online and offline activism, hosting skillshares, trainings and symposiums that brought Greenpeace and fellow change organizations together to share best practice, develop new ways of working, and investigate new ways to analyze and evaluate our performance.</t>
  </si>
  <si>
    <t>Volunteers</t>
  </si>
  <si>
    <t>In 2012 the number of active volunteers rose to 14,500 dedicated and passionate people around the world. To further build and develop Greenpeace’s global volunteer community – not only in numbers, but also the relationships, skills and impact our volunteers can bring – we launched the Volunteering Lab. Our volunteers are active members of communities and take action on the ground. Holding lectures, collecting signatures, running local campaigning, and doing research and lobby work are just a few activities these engaged and passionate people do to add impact to our campaigns. They give their local voice to Greenpeace’s international causes. “I really enjoy being active with such a powerful organization - this way I can make global change with my local engagement. Besides that, I got to know so many inspired and skilled people in Greenpeace, it is incredible.” Kerstin Lehmann, Germany Motivation is key when it comes to this intense form of engagement. People join Greenpeace worldwide to take on responsibility for society. They want to put an effort into nature and environment, and into fulfilling interesting tasks together with people who think alike. They simply want to change the world. “What really works for me about Greenpeace is that it works on all different levels. The action part is really nice visually, but I like the way that Greenpeace is also involved in politics broadly – it really can make a difference, like the recent ‘Detox’ campaign. It’s not just making a pamphlet and raising awareness.” Thomas Hooning van Duyvenbode, Netherlands It is important to us to support our volunteers in their regional projects, and in their individual abilities and preferences, to build Greenpeace’s volunteer base as a community of leaders. That is why we now have over 130 dedicated staff in Greenpeace offices around the world who enable these volunteers to be as effective and as impactful as possible in achieving positive environmental change. “Anything and everything you need to know to run a campaign I was taught by Greenpeace, and it was really nice because I was able to look back on my campaign from the previous year and critique myself, and see what works and what doesn’t.” Josh Chamberland, USA. To further build and develop Greenpeace’s global volunteer community – not only in numbers, but also the relationships, skills and impact our volunteers can bring – we launched the Volunteering Lab. Together with national volunteer coordinators, it sets out to find new ways to connect, up-skill and up- scale our global volunteering and grassroots communities. It exists to help Greenpeace engage all the potential energy that volunteers are willing to give.</t>
  </si>
  <si>
    <t>Organisation Director’s report</t>
  </si>
  <si>
    <t>Greenpeace International (Stichting Greenpeace Council) acts as the coordinating body for Greenpeace national and regional offices (NROs), as well as running international campaigns and operating the Greenpeace fleet. Set out on these pages are the abbreviated financial statements for Greenpeace International and its related affiliates for the year ended 31 December 2012, as well as the combined statements including the Greenpeace NROs for the same period. These are presented to provide transparency and accountability for our supporters, and to provide an overview of the combined income, expenditure, assets and liabilities of all the Greenpeace entities worldwide. The accounts of all of the Greenpeace NROs are independently audited in accordance with local regulations. Copies of these may be requested from the appropriate office, addresses for which are listed on pages 54-55. Stichting Greenpeace Council, as a signatory to the INGO Accountability Charter, is committed to enhancing transparency and accountability, both internally and externally. We strive for openness and ease of access to information, to constantly improve our accountability and performance, and to be able to provide information to those who request it. In 2012, Greenpeace adopted its open information policy, which is designed to ensure best practice in the handling of Greenpeace’s information. This policy follows the principles of availability, integrity and confidentiality (in priority order), in order to allow it to be shared in a transparent and efficient way, while at the same time safeguarding, from abuse or compromise, sensitive information, whether our own or that of our staff, supporters, allies or partners. All staff are responsible for complying with this policy, and with related management systems and procedures. The policy is publicly available on our website www.greenpeace.org. In 2012, Greenpeace International adjusted its treasury policy, enabling the use of sustainable (or “green”) banks for its current savings. The sustainable banks that Greenpeace uses have been assessed by an external agency on their sustainability and social responsibility, as well as financial risk profile. Greenpeace “Worldwide” Combined Abbreviated Financial Statements These accounts are a compilation of the individually audited accounts of all the legally independent Greenpeace organizations operating worldwide, including Greenpeace International. In compiling these abbreviated financial statements, the financial statements of individual Greenpeace NROs have been adjusted, where appropriate, to harmonize the accounting policies with those used by Greenpeace International. In 2012, the gross income from fundraising for Greenpeace worldwide was €265m. This was €28m (12%) more than in 2011. Fundraising income increased in 2012 across all channels, with a significant increase in income from legacies and planned giving (+31%). Total income in 2012 was €268m (2011: €241m). Total expenditure worldwide increased by €37m (16%) from €237m in 2011 to €274m in 2012. This reflects our strategy to increase our activities on a global scale in order to achieve our ambitions. • Fundraising expenditure at €91m (34% of total fundraising income) was €14m (18%) higher than in 2011. This investment in fundraising is a direct result of our strategy to increase our supporter base to be able to have more global impact. • Campaign and campaign support expenditure increased by €15m (12%) from €123m in 2011 to €138m in 2012. €31m was spent on our climate and energy campaign in 2012 (2011: € 29m), which is our priority campaign. • Organization support costs across Greenpeace worldwide increased by €8m (21%) in 2012. This increase reflects the investment made in capacity boosting initiatives in the Global South and the US, as well as an investment in developing our global digital strategy. As a percentage of our total expenditure our organization support cost stayed at the same level as 2011: 16%. • There was a foreign exchange loss of €0.6m in 2012 (€0.4 gain in 2011).</t>
  </si>
  <si>
    <t>Financial report Greenpeace Worldwide</t>
  </si>
  <si>
    <t>The fund balance of €173m (€178m in 2011) decreased as a direct result of the 2012 deficit and a €0.6m direct fund balance adjustment. The deficit is mainly due to planned release of reserves for further investment in the development of activities in the Global South and the US. Greenpeace's reserves policy calls for available reserves to adequately cover risks to its operations. These risks are assessed annually. In this context, more than 75% of the fund balance is tied by fixed assets and held for other restricted or designated purposes. These financial statements of the worldwide Greenpeace organization for the year 2012 consist of the Greenpeace International and related entities' financial statements and the financial statements of Greenpeace national and regional offices, and have been presented in accordance with International Financial Reporting Standards for Small &amp; Medium-sized Entities as adopted by the EU. Ernst &amp; Young has performed agreed-upon procedures on the compilation of the worldwide financial statements. Greenpeace International and related entities: Abbreviated financial statements The combined abbreviated financial statements are derived from the financial statements of Greenpeace International and its related entities, but exclude the Greenpeace national and regional offices (NROs). The total income of Greenpeace International in 2012 was €70.8m, representing an increase of €9.9m (16.3%) against 2011 levels. Income increased primarily as a result of increased grant income from Greenpeace NROs. Total expenditure increased in 2012 by €9.4m (15.1%) reaching a total of €71.8m. This is mainly attributable to an increase in grants and other support to NROs (€6.7m), which reflects the wider organizational strategic initiative to shift more resources to those countries and regions where we need to have more campaigning impact. Campaign and campaign support expenditure increased in 2012 by €0.8m and organization support by €1.6m.</t>
  </si>
  <si>
    <t>Financial report Greenpeace International</t>
  </si>
  <si>
    <t>Greenpeace International Abbreviated financial statements Years ended 31 December 2012 and 31 December 2011. The combined financial statements for the year ended 31 December 2012 of Greenpeace International, from which the abbreviated financial statements above were derived, were prepared in accordance with International Financial Reporting Standards for Small &amp; Medium-sized Entities as adopted by the European Union and are in accordance with Part 9 of Book 2 of the Dutch Civil Code. Ernst &amp; Young audited the financial statements of Greenpeace International and issued an unqualified audit opinion on 26 June, 2013. Greenpeace International reserves Greenpeace International’s reserves policy calls for available reserves to adequately cover risks to its operations. These risks are assessed annually. In this context, available reserves equals the fund balance of less fixed assets and less reserves held for restricted or designated purposes. The reserves level is calculated as follows: For 2012, restricted and designated reserves comprise: • €4.2m (2011: € 2.7m) held for investment in fundraising initiatives of Greenpeace NROs; • €2.6m (2011: €4.7m) reserved to support the implementation of Greenpeace global strategic initiatives; • €0.3m (2011: €0.3m) reserved for the decommissioning of the previous Rainbow Warrior, in accordance with the highest decommissioning standards; The amount of available reserves of €7.3m needs to be available to pursue unforeseen opportunities, cover risks according to the Greenpeace International risk policy, and to provide adequate working capital coverage. Compensation of Board members and remuneration of Senior Management Team The Chair and Members of the Greenpeace Board do not receive a salary, but their expenses are refunded and they receive a compensation (attendance fee) for time spent on activities such as board meetings and preparation. The compensation is based on a ruling of the Dutch tax authorities. The Board of Greenpeace International received compensation during 2012 of a total of €81,000 (€100,000 in 2011): the Board Chair received €36,000, one Board member received €5,000 and four other Board members each received €10,000. The Board members would have been entitled to a higher compensation based on time spent, but the amounts have been capped at these levels by the Annual General Meeting of Greenpeace International. The International Executive Director and the Senior Management Team are paid emoluments commensurate with their level of responsibility. The International Executive Director of Greenpeace International received total emoluments of €133,000, including salary of €117,000, employer’s social charges and pension contribution of €12,000, and other benefits to the value of €4,000. In 2011, the International Executive Director received total emoluments of €126,000, including salary of €111,000, employer's social charges and pension contribution of €12,000, and other benefits to the value of €3,000. In total, emoluments of €983,000 (€740,000 in 2011) were paid to the eight other members of the Senior Management Team in 2012. The increase between 2011 and 2012 is largely due to the fact that some positions within the Senior Management Team were not all filled during 2011, whereas in 2012 they were.</t>
  </si>
  <si>
    <t>Environmental report</t>
  </si>
  <si>
    <t>While the organization expands its activities, we continue our efforts to become more efficient at reducing our greenhouse gas emissions. Greenhouse gas (GHG) emissions Greenpeace worldwide GHG emissions for 2012 totalled 22,883 metric tonnes, 563 tonnes more than in the previous year.(*) The total worldwide figures reported below include the emissions from Greenpeace International and all national and regional Greenpeace offices around the globe. We continue our efforts to become more efficient at relatively reducing our greenhouse gas emissions. Despite the increasing size of our activities during the year (2012 total expenditure being 16% more than in the previous year), we managed to cap the increase of global CO2 emissions at 2.5%. More than one third of our greenhouse gas emissions are attributable to our marine operations. Despite efforts to increase the efficiency of our fleet, due to increasing marine and related activities, the direct fuel consumption emissions slightly increased. Electricity consumption and travel emissions slightly increased, due to our increasing global activities. Emission-cutting measures for paper use started to show positive impacts.</t>
  </si>
  <si>
    <t>Staff members on permanent contract</t>
  </si>
  <si>
    <t>As part of our commitment to the INGO Accountability Charter, we report on key human resource statistics. As the map and the graphs here show, the gender balance is almost equal throughout the organisation. We also have a good spread agewise, taking advantage of the knowledge of our more experienced campaigners and using that in combination with the enthusiasm of our younger members of staff.</t>
  </si>
  <si>
    <t>Greenpeace 2013 Annual Report</t>
  </si>
  <si>
    <t>Campaigning for a peaceful, just and green future is no longer the job of a specialized few, but the common struggle of all. As the distance between rich and poor grows, and the grip of old power systems wreaks ever more havoc on the natural world, our struggle will and must intensify. The old, polluting industries will not give up without a fight. They have had several hundred years at the top, they exert a corrupting influence at every level of our governments and institutions. We must break their grip on all forms of power. Last year, our activists strove to do just that and spent over two months in prison in Russia following a simple, peaceful protest at a Gazprom oil rig in the Russian Arctic. They faced charges of piracy and hooliganism, which carry maximum jail sentences of fifteen and seven years respectively. In that time, those backing our campaign against Arctic oil drilling and calling for an Arctic sanctuary grew to over five million. We joined the Gezi and Rio protests, where the environment was a galvanizing issue, but not the only issue. Governments responded by passing laws to reduce civil liberties, placing profit and polluters before people and the planet. These desperate attempts to quell protest and stifle opposition are backfiring. They are fighting us and we have to believe that the next step will mean we win. As we pour enormous energy and passion into our campaigns, we have also continued to evolve as an organization, continued to invest in our capacity to design and deliver campaigns in emerging economies, to be as strong in the global south as we are in the north. This has not been without challenges: we have made some mistakes, especially in the arena of managing vast foreign currency transfers, as you can see from our financial report. We learn from those mistakes, make changes as necessary and emerge stronger. We continue to invest in people-powered campaigning, enabling and catalyzing citizens worldwide to bring about positive social and environmental change. We believe all acts of courage, like those of the Arctic 30, propel us forward. They inspire people to take their own actions, to join the growing global movement that will accept no other future than one that is green, peaceful and just.</t>
  </si>
  <si>
    <t>We live in dynamic and turbulent times: change is happening fast and in unpredictable ways. Fortunately, Greenpeace at 40 plus is not settling into complacency, it is evolving and adapting to the world it seeks to influence. Our resilience for continuing change comes from the fact that everyone at Greenpeace – staff, volunteers, supporters and collaborators – is a change agent determined to improve in order to face the growing environmental challenges of the future. In 2013, we are becoming a more networked organization, more collaborative with our supporters and partners, so together we can be stronger and more effective. We are registering incredible supporter growth in new communications channels across the world, and we strive to be more systematic in addressing the interplay between social and environmental issues. We have invested massively in becoming a more balanced global organization, understanding that the emerging geopolitics of the 21st century mean that more of the decisions affecting the fate of our planet – our fate – will be taken in the so-called Global South. This past year has therefore been a year of transition, experimentation and preparation for new and more radical ways of organizing ourselves and running campaigns in the future. This also means a more streamlined Greenpeace International, but the need for tight coordination, strong strategy setting, and efficient and effective services remains. Greenpeace International will be a vital anchor for the global organization, and will be central to navigating today's turbulent waters. In a transition period, there is also a lot of “unglamorous” work needed to keep a global organization running smoothly while maximizing our external impact. The heroes in our human resources, finance, information technology, support and logistics departments deserve a special note of thanks this year. We have been inspired by the dedication and courage we saw during the #freethearctic30 campaign, from our activists, staff, supporters and collaborators worldwide. It has added to our conviction in the struggle against Arctic oil drilling. It also gives us extra strength to continue our endeavor to make Greenpeace a more effective organization in securing a green and peaceful future! Thank you for all your support in 2013.</t>
  </si>
  <si>
    <t>The Global Program</t>
  </si>
  <si>
    <t>2013 was a difficult and challenging year. We are making changes in the way we are organized and how we work while continuing to deliver groundbreaking campaigns. As you read through the campaign sections of this Annual Report, you will see over and over again that we are winning major environmental battles. But this is not enough. “Business as usual” will not generate the pressure we need to avert catastrophe in our atmosphere, our oceans, our forests, our waterways or on our land. In order to be more global, to be more flexible, creative and collaborative we are reducing the size of our global centre at Greenpeace International and moving resources to key battlegrounds in countries and regions such as East Asia, Southeast Asia, Africa, Brazil, Russia and the US. We will remain strong in Europe and elsewhere, but we are seeking to balance that strength in emerging economies and the changing geography of the new geopolitics. Our campaigns will be created and delivered where they are needed most. This will make us faster and more responsive to the accelerating pace of change, tension and destruction that we see in the world. Our new model aims to promote greater experimentation, more innovation and creativity for risk- taking, and far more global collaboration and interaction. By taking and making decisions at the point of impact we will become more dynamic and responsive. Greenpeace is not alone in grappling with how to rise to the challenge of a rapidly changing world. This is what the US National Intelligence Council (NIC) said in 2013: “The diffusion of power among countries will have a dramatic impact by 2030. Asia will have surpassed North America and Europe combined in terms of global power, based upon GDP, population size, military spending, and technological investment. China alone will probably have the largest economy, surpassing that of the US a few years before 2030. In a tectonic shift, the health of the global economy increasingly will be linked to how well the developing world does – more so than the traditional West. In addition to China, India, and Brazil, regional players such as Colombia, Indonesia, Nigeria, South Africa, and Turkey will become especially important to the global economy.” For economy we can substitute ecology or environment. In the end, if development in the south does not embrace the clean and sustainable solutions that are available today by leapfrogging the environmentally devastating development path of the north, we will all lose. But the changes are not only in terms of old “vertical” or top down power structures and indicators. The NIC warns of increasing “horizontal” power, or perhaps we could call that citizen power. At Greenpeace, we do not see that as a threat, quite the opposite. It is an invitation to all in civil society. It is an opportunity to expose and challenge the corporate capture of failing systems. It is an opportunity to continue our work with consumers to demand change from previously unassailable companies who increasingly realize that they are exposed to public oversight, investigation and pressure. “The shift in national power may be overshadowed by an even more fundamental shift in the nature of power,” warns NCIS. “Enabled by communications technologies, power will shift toward multifaceted and amorphous networks that will form to influence state and global actions. Those countries with some of the strongest fundamentals – GDP, population size, etc. – will not be able to punch their weight unless they also learn to operate in networks and coalitions in a multipolar world.” The same can be said for Greenpeace and all of civil society. We currently have a global network of supporters who we are increasingly coming to understand as collaborators. Some 31 million people follow, like, tweet, take action, volunteer or donate to further our common hope of a better future. They share our vision, our dedication and our commitment. Each and every act of courage to act for a better future taken by all of us can multiply, and when added to the work of a vast network of organizations dedicated to peace, justice and ecology, has the chance of turning the tide and of allowing us to pass the world on intact to future generations. This is part of what it looks like to operate in a networked world, and this helps us continue to “non-violently” punch well above our weight. Being fast, responsive and engaging will make us fit for purpose in the 21st century.</t>
  </si>
  <si>
    <t>A New Way of Working</t>
  </si>
  <si>
    <t>Greenpeace is adopting a new way of working. This new operating model will see even more power put in the hands of national offices and activists, to lead more dynamic and innovative campaigns in the places where we need the biggest results. For supporters the change may not be obvious, as Greenpeace will continue to fight for the planet, lobby politicians and battle vested corporate interests. But the new model will create an organization that is better able to fight problems that are local in source but global in scale. For an organization of our complexity and commitments, it is a huge and challenging task, but we believe it will promote innovation, responsiveness, creativity and improve global coordination of our core campaign work. Distributed campaigning In 2013, 16 global projects that were previously led by Greenpeace International became “distributed campaigns”. They account for 50% of our global campaign projects, cover every issue area, and are now fully led by national offices. The first offices to take more responsibility were Greenpeace Brazil, Greenpeace East Asia, Greenpeace India, Greenpeace Southeast Asia, Greenpeace Africa, Greenpeace Russia and Greenpeace USA. Each has seen an increased investment of our global resources, to help them develop and recruit people and become ready to lead stronger and more effective campaigns. By empowering people locally, we will be able to respond better to the situation on the ground. Whether that is by creating a three-year plan to improve the use of renewable energy sources in China, or a rapid response to new fracking plans in the US, regional offices will now suggest and fund more projects, helping each other, with the strategic guidance of Greenpeace International. This means more local insight, more local action, and a Greenpeace that is better able to protect and preserve our planet. The Arctic 30 response, led by Greenpeace Nordic, was a highlight of distributed campaigning in action. Coordination and implementation were distributed to Greenpeace teams across the globe. This allowed us to run an insightful, innovative campaign from a geographically close office, and had a huge impact on the release of our activists. The campaign to free the Arctic 30 included at least 860 protests in 45 countries and in more than 260 cities worldwide, while more than 2.6 million people wrote to Russian embassies.</t>
  </si>
  <si>
    <t>Renewing Energy</t>
  </si>
  <si>
    <t>The battle for clean energy pits Greenpeace against some of the planet’s most powerful organizations. It requires constant lobbying and public awareness to create political will for change. A brief list of major 2013 objectives follows. Decommissioning coal Objective: by 2015 in Europe and the US, more coal capacity is decommissioned than built. In China, India, and South Africa, coal growth slows. EU coal consumption fell 10% in 2013, mainly driven by renewables projects. But projects in central and eastern Europe remain a distinct threat. Greenpeace’s Silent Killers report focussed on coal’s toxic air pollutants, and activists protested on the roof of the Polish Ministry of Economics during the World Coal Summit. Other direct action included 40 activists in Germany chaining themselves to rail tracks to stop coal shipments. In the US, coal-fired electricity fell from about half of US power generation in 2008 to 37% in 2012. Of more than 200 new coal plants proposed in the last decade, over 170 have been cancelled. The US has the chance to be a leader in this field, if we can tackle legislature. In China, consumption continues to rise. Coal still accounts for around 77% of electricity production. But annual growth in coal is falling. Projections are for the smallest rise in more than a decade: just 2.6% in 2013, as opposed to 9% in 2010. India and South Africa show no slowdown and change is urgently needed. Confidence in renewables Objective: most new power in these countries comes from renewable energy (RE) and energy efficiency (EE), allowing global emissions to peak in 2015. In the EU, almost all new capacity is from RE. Renewables are almost half of the electricity-generating capacity in Germany and one-third of it in Spain and Italy. But RE faces pressure from the established power sector, with utilities lobbying against it. In the US, RE accounted for 37% of new, domestic capacity, but natural gas (shale) dominated, with 51% of new capacity. Campaigning on coal exports and Duke Energy is contributing to coal’s decline, and now is the time to focus on RE. China has set the target for non-fossil fuels to be 30% of electricity capacity by the end of 2015. In India, RE is growing slowly and has reached 12% of the energy mix. Slowing nuclear Objective: slow investments in nuclear reactors and CCS (carbon capture), with 50% of planned nuclear reactors delayed or stopped. The number of new reactors that will be confirmed by 2016 (i.e. money flowing, or partially built) dropped from 130 to 100. Around 20 new-builds have been cancelled, with 60 delayed. Japan has been nuclear free since September 2013, with regulation delaying the restart of reactors. In 2013, Greenpeace targeted a Chinese state-owned coal company for the first time. A government favorite, Shenhua is the biggest coal firm on Earth. One of its subsidiaries had been over-using water for its coal facility in Inner Mongolia, one of the most arid areas of China. When Greenpeace presented its report – Thirsty Coal 2 – it faced government censorship. Continued lobbying has eventually convinced Shenhua to agree to many of Greenpeace’s demands, and set a precedent that proves that state-owned power companies can be challenged.</t>
  </si>
  <si>
    <t>The Save the Arctic campaign remains a David-and-Goliath struggle, with Greenpeace and its supporters pitched against multi-billion-euro oil companies and some entrenched governments. But 2013 was undoubtedly a year of significant progress. More than five million supporters have joined the growing movement to Save The Arctic, and are campaigning with Greenpeace every day to halt the exploitation of the region. The Arctic 30 made the resource race in the far north a truly global issue (see page 16), and the finance community is increasingly raising questions about the wisdom of Arctic drilling. A brief list of major objectives follows. Confronting Arctic oil exploration Objective: three non-violent direct actions (NVDAs) against Gazprom. Notable mentions include crashing a Gazprom cocktail party in Geneva in December, direct actions at Gazprom filling stations in Germany at the start of October, mobile banners and cheerleaders disrupting Gazprom-sponsored Champions League games in November and December, and the major direct action at Prirazlomnaya, which led to the Arctic 30 detention (see page 16 for more). Global acts of people power Objective: a month of activities, with at least 20 protests. Beginning with a banner protest against Rosneft in the Laptev Sea and finishing with the Ice Ride on 15 September, 24,000 people in 37 countries and on every continent except Antarctica took a stand to save the Arctic. Asset manager concerns Objective: at least four asset managers raise concerns about risks posed by Arctic drilling. We received (anonymous) feedback that at BP’s socially responsible investment day, the first four questions were about Russia’s Rosneft (BP owns nearly 20% of Rosneft). The Arctic 30 were mentioned by a mainstream investment house as a human rights issue – given Russian detention standards – that could reflect badly on BP. Sakhalin 2 was mentioned as an example of international oil companies offering reassurances that fail. There was a request from an investor that Rosneft issues be brought into wider governance discussions. Shell investors raised at least three other concerns in the course of 2013. Greenpeace planned to expose Statoil in 2013, but the Norwegian oil company put all Arctic plans on hold following Shell’s Alaskan disaster and the increasing public scrutiny after two Greenpeace activists dressed as polar bears climbed its Arctic oil rig in Ølen, Norway. Attention turned to Russian oil firm Rosneft, and on 13 August, the Arctic Sunrise confronted seismic work being done on behalf of the company (and its partners Statoil, Exxon and ENI) in the Barents and Kara Seas.</t>
  </si>
  <si>
    <t>Saving the Arctic: The Arctic 30</t>
  </si>
  <si>
    <t>The story of the Arctic 30 is defined by unity. From the activists themselves to supporters in the street and the environmental movement as a whole, this was a moment that brought millions together to fight climate change and Arctic drilling. And it raised awareness beyond those directly involved in protests. Mentions of the Greenpeace Polar campaign in leading media went from around 300 articles in August, to 1,500 in September and reached 3,800 in October. Our message got 10 times its usual exposure, to make even more people aware of the threat to the Arctic. Arctic Sunrise tour The Arctic Sunrise tour set out to highlight the dangers of Arctic drilling and climate change, to challenge corporate power and to promote Greenpeace solutions. One target was Gazprom’s Prirazlomnaya oil platform. The digital response began with the first arrests. The Free the Arctic 30 digital campaign included online advertising, social media, email campaigns, and ran for more than three months. The hashtag #FreeTheArctic30 was tweeted more than 375,000 times. In total, 41 countries took part and there were 2,609,457 signups, half from new supporters, taking the Arctic message to a huge new audience. People power More than two million people emailed the Russian embassy, and some 40,000 attended solidarity events over two months. On 5 October, tens of thousands joined a day of solidarity in 135 locations in 45 countries. And on 16 November, to mark two months of detainment, tens of thousands again took to the streets in peaceful protests in 263 cities in 43 countries. The activists received the support of 11 Nobel Peace Prize winners, along with senior politicians including German chancellor Angela Merkel, former US secretary of state Hillary Clinton and Brazilian president Dilma Roussef. Strong support from cultural figures such as Sir Paul McCartney, Madonna and Archbishop Desmond Tutu played an important role in shifting global opinion and highlighting the dangers of Arctic oil. Direct action There were dozens of actions across the globe. The first protest took place outside the Russian ambassador’s residence in Washington DC on the day of the arrests. A few days later, in one of the most high-profile protests, activists unfurled a banner reading “Gazprom, Don’t Foul the Arctic” at FC Basel’s home Champions League game against Gazprom-sponsored Schalke 04. The same message was displayed at the Champions League game between FK Austria and Zenit St Petersburg. Other notable actions included a two-hour protest in a tent suspended from the second floor of the Eiffel Tower, Danish activists unfurling a huge banner reading “872 oil spills in one year, stop Gazprom” at the firm’s research institute, and Russian embassy protests across the world. The result The Arctic 30 story has raised the issue of Arctic drilling across the globe. It put Greenpeace at the centre of an emerging debate over the role of oil companies in silencing peaceful dissent, and added significant risk to the reputations of any company drilling in the fragile Arctic. Crucially, the global response forged powerful ties with hundreds of civil society organizations, cultural figures, senior politicians and industry leaders. From first-time protestors to national leaders, there is now a powerful coalition to oppose oil drilling in the Arctic. Arctic oil drilling is a high-risk enterprise. The Arctic’s extreme weather, remote location and the presence of moving sea ice severely increase the risks of oil spills and present unparalleled difficulties for any clean-up. Its fragile ecosystem is particularly vulnerable and the consequences of a spill would have a profound effect on the environment and local fisheries.</t>
  </si>
  <si>
    <t>Protecting our Forests</t>
  </si>
  <si>
    <t>A brief list of major 2013 objectives follows. Indonesia’s forests Objective: zero destruction of Indonesian forests and peat lands for palm oil, pulp, paper or other industrial uses. In February 2013, Indonesia’s largest paper producer, Asia Pulp and Paper (APP) committed to “no deforestation”. Towards the end of last year, Wilmar International, the world’s largest palm oil trader, announced a “no deforestation” commitment for its entire supply chain. We are getting closer to stopping deforestation for palm oil, but more work remains. Indonesia’s second largest pulp and paper producer, April, continues to rely on rainforest destruction. Cameroon palm oil Objective: stop the Cameroon palm oil project of US firm Herakles Farms. This plantation, in a forest area and biodiversity hotspot, was reduced from 73,000 hectares to 20,000. The granting of a Cameroon government land lease was slowed by 18 months and then reduced from a 99-year concession to a three-year provisional lease. The fight to completely stop the project continues, with local communities and our partner NGOs. Logging in the Democratic Republic of Congo Objective: expose logging scandals in the Democratic Republic of Congo. The FSC (Forest Stewardship Council) disassociated from Swiss wood-producer Danzer Group after a three-year campaign by Greenpeace, exposing human rights violations and setting a precedent. Greenpeace exposed illegal timber imports to several EU countries, triggering legal cases and resulting in confiscation of timber in Germany. Amazon soya moratorium Objective: renew the soya moratorium for 2014 and get the Brazilian government to adopt a soya monitoring system. Negotiations with soya end-consumer companies (such as McDonald’s) plus Brazilian soya traders, the Brazilian government, NGOs and others, led to the moratorium being extended for one more year. Forest solutions Objective: develop local solutions to help key forest regions achieve zero deforestation. Online case studies were launched (see greenpeace.org/forestsolutions) on Canada’s Great Bear Rainforest and on ecoforestry in Papua New Guinea. In Indonesia, Greenpeace helped communities in Riau gain protective “village forest” permits. Golden Agri-Resources (GAR) and Asia Pulp and Paper (APP) agreed carbon-rich forests for protection. Greenpeace was also part of the launch of the Palm Oil Innovation Group (POIG). Strengthening FSC Objective: strengthen FSC as a forest management and wood certification. Several controversial FSC certificates were suspended (including eight million hectares in Canada), and FSC disassociated from Danzer Group due to its actions in DRC with human rights abuses. We must intensify pressure to convince FSC to protect intact forests. We made crucial steps towards a global agreement on REDD+ (a UN scheme for reducing emissions). Greenpeace and an alliance of international organizations helped put the spotlight back on forests and the people who live in them, to prevent REDD+ from becoming a carbon trading mechanism to greenwash corporate polluters. Last year, governments committed billions to reduce deforestation. Germany and Norway are the biggest donors and Greenpeace is investigating how well that money is being used in Indonesia, the DRC and Cameroon.</t>
  </si>
  <si>
    <t>Greenpeace’s work in 2013 focussed on four key areas: ocean sanctuaries, commercial whaling, global tuna stocks and an end to overfishing. A brief list of major 2013 objectives follows. Ocean sanctuaries Objective: more countries champion the creation of ocean sanctuaries and a new high seas biodiversity agreement. Some key governments, such as the US and Russia, continue to reject high seas protection, but Norway and Iceland have softened and are less obstructive in negotiations. We will continue to expose opposition, such as Russia’s efforts to derail creation of the world’s two largest ocean sanctuaries in Antarctica. Retailer fish boycott Objective: 30 companies in the US, Canada, New Zealand, Australia, Norway and key EU states stop buying fish from Greenpeace-proposed high seas sanctuaries. Safeway, Wegmans, Whole Foods and Harris Teeter have pledged not to source seafood from the Ross Sea, and product lines from M&amp;S, Heinz and Mareblu have agreed not to source fish from some Greenpeace-proposed sanctuaries. Stop Japanese subsidies Objective: Government of Japan stops subsidy to Fisheries Agency of Japan. A report on the subsidy to whaling operations has been released and reported in Japan. The message is focused on the waste of taxpayer money, including the use of funds that were intended for tsunami recovery. Reduced market demand, partly due to pressure from foreign groups (including Greenpeace) on retailers, could intensify calls for a further review. Icelandic whale hunting Objective: engage global audiences to pressure Iceland to end its whale hunt. Some 1.1 million people petitioned the Dutch government to stop the trade of Icelandic whale meat through Dutch ports. This pressure helped convince the port of Rotterdam that whale meat should not enter the harbor, and a shipment was returned to Iceland. The Icelandic shipping company that carried it said it would no longer handle whale meat. Pressure grows on Mr. Loftsson – Iceland’s one remaining fin whaler – but commercial Icelandic fin whaling continues. Common Fisheries Policy Objective: Europe’s new Common Fisheries Policy (CFP) sets binding requirements to keep EU fish stocks above maximum sustainable yield (MSY) by 2015. The new CFP requires member states to end overfishing by 2015 (2020 in exceptional cases) and to recover fish stocks above sustainable levels. Objective: low-impact, small-scale fishermen get preferential access to fishing. In early 2013, Greenpeace UK published a report and video on foreign ownership of vessels under the UK flag and the influence of the main fisheries lobby group. A ship tour visited small-scale sustainable fishing communities in nine European countries from Romania to the UK, creating a network of low-impact fishermen across Europe. Workshops were held, thousands visited the ship, 120,00 signed up to the “paper boat” petition calling for low-impact fishing, and Greenpeace took action against destructive, industrial vessels. In October, Greenpeace released a case study on capacity in six important EU fisheries. It contributes to the growing body of evidence that suggests the EU’s fishing capacity is excessive. Europe now has the chance to shift towards sustainable fisheries, and Greenpeace has a major role by creating pressure all over Europe. South Korea surprised the world by announcing that it would begin “scientific” whaling, but after a strong campaign push, led by Greenpeace Korea, the Korean government announced early in 2013 that it was dropping the programme.</t>
  </si>
  <si>
    <t>Detoxing our World</t>
  </si>
  <si>
    <t>We aim to end the use of hazardous chemicals globally. The people-powered Detox My Fashion campaign is delivering political and corporate change, while other initiatives, including work on the toy sector, are helping to deliver lasting change. But the battle to create a toxic-free future is far from over. A brief list of major 2013 objectives follows. Engaging change-makers Objective: take the campaign to audiences that can drive change. The latest Detox video, showing how people power is shaking up the fashion industry, has more than one million views since launching in September at Paris Fashion Week. It was the most watched video on Greenpeace’s YouTube channel in 2013. The campaign also collaborated with the “red carpet, green dress” team and designer Vivienne Westwood, providing advice for the creation of an eco-dress for the Oscars ceremony to prove that fashion can be as sustainable as it is stylish. The campaign contributed to national chemical policy changes in Taiwan, Mexico and Indonesia. The Chinese government also began a five-year plan on chemical management, with the textile industry singled out as a priority, thanks in part to Detox My Fashion. Key chemicals, such as nonylphenol, were listed as priority chemicals of concern, and there was a ban on phthalates in toys after a project led by our team in Mainland China. Turning words into actions Objective: create news that keeps the issue on the political agenda, and ensure committed brands turn their words into actions. New commitments to deliver zero discharges of hazardous chemicals by 2020 were made by seven companies in 2013, including Victoria’s Secret, Benetton and Valentino. Most of the 18 committed companies (these include Adidas, C&amp;A, Canepa, Coop, Esprit, G-Star Raw, H&amp;M, Levi’s, Li-Ning, Mango, Marks &amp; Spencer, Nike, Puma, Uniqlo and Zara ), have begun credible actions to Detox, such as publishing their restricted substance list, disclosing pollution data, and eliminating some of the worst chemicals from their production process. More than 100 suppliers have now disclosed their discharge information on the world’s first public voluntary reporting system, via the IPE (Institute of Environmental and Public Affairs) platform: something that was considered “unfeasible” by the textile industry just 12 months ago.</t>
  </si>
  <si>
    <t>Celebrating Ecological Food and Farming</t>
  </si>
  <si>
    <t>This was a key year for the food and ecological farming campaign. There has been a direct impact on industrial agriculture that damages the environment and food chain. But much work remains to end the use of toxic chemicals and genetically engineered (GE) crops and to promote ecological farming. A brief list of major 2013 objectives follows. Fertilizers in China Objective: oppose the reliance on synthetic fertilizers in China and promote ecological farming as a model for food security. Photo essays and technical reports exposed pollution by the phosphate fertilizer industry, including waste discharge into water and the encroachment of phosphate mining into panda habitat. The Chinese government investigated, and issued penalties against some manufacturers. The Nitrogen Fertilizer Industry Association was influenced to get its members to improve their environmental protection. But these are still small steps in the challenging journey towards ecological farming in China. Pesticides in China Objective: expose chemical pesticides used in Chinese agriculture and prompt government action. The Heal the Herbs project revealed how herbal remedies sold in China and seven other countries had a cocktail of hazardous pesticides, posing risks to health and polluting farms. The project was supported by consumers, Chinese medicine practitioners, trading associations and health institutions, which called for preservation of the “healing nature” of Chinese herbal medicine. The Chinese State Food and Drug Administration and the Ministry of Agriculture have set up new measures to improve the quality of Chinese herbs. Bee My Friend Objective: highlight bee decline from chemical-intensive agriculture in Europe. Achieved. The Bee My Friend project’s scientific reports, non-violent direct actions and media work highlighted bee decline from chemical products marketed by firms such as Syngenta, Bayer and BASF. The project helped achieve an EU- wide ban on four bee-killing pesticides, notably against the original position of important member states such as the UK, Austria and Germany. The campaign got 380,000 signatures and involved organizations such as Slow Food in the Alliance to Save the Bees and Agriculture. The project helped convince three progressive retailers (including REWE and Migros) to immediately remove bee-killing pesticides from their shelves. The campaign took legal action against Syngenta and Bayer, which contested the EU-wide ban in court. As the ban is temporary, the campaign will continue to challenge European policymakers to shift to an ecological farming model that protects bees and other insects and secures healthy food for all. Farming in India Objective: stop GE (genetically engineered) field trials and promote ecological farming. Through Greenpeace’s campaigning efforts, the Union Minister for Environment and Forests halted all GE field trials. The BRAI (Biotech Regulatory Authority of India) bill, a green light for GE crops, was stalled for a third consecutive year. Greenpeace also launched the Living Soil project in Bihar to challenge the use of synthetic fertilizers. The campaign will continue to promote ecological farming based on organic fertilization and natural pest management as the best model for small-scale farmers. “Golden” rice in Asia Objective: stop the commercialization of GE golden rice and promote existing solutions for vitamin A deficiency (VAD). GE “golden” rice is promoted as a solution to vitamin A deficiency (VAD), but is environmentally irresponsible and poses a risk to human health. In the Philippines, GE golden rice is being rejected by farmers, religious groups, parents and local communities. Greenpeace has joined efforts with these groups to oppose GE golden rice and promote existing, proven solutions to VAD.</t>
  </si>
  <si>
    <t>People Power</t>
  </si>
  <si>
    <t>From the 14,000 people who got on bicycles to join Save the Arctic Ice Ride events in 36 countries, to the hundreds of thousands who rallied on social media and outside Russian Embassies for the Arctic 30, an increasingly connected world raised an increasingly unified voice to stop the destruction of our future. Some brief 2013 highlights follow. Nearly 122 million people on twitter saw live tweets from the six brave women who climbed London’s Shard to call for oil companies to get out of the Arctic. Greenpeace supporters were among the tens of thousands who marched in Japan against nuclear power and the continuing disaster at the Fukushima plant. Asia Pulp and Paper finally bowed to pressure from millions of forest activists and supporters and agreed an immediate end to clearance of rainforests in Indonesia. The Turkish office offered help and sanctuary to non-violent protestors in Gezi Park as they used civil disobedience to protect Istanbul’s last green spaces. In Greece, Greenpeace launched a crowd-funding effort to install solar panels on a school that could no longer afford to heat classrooms. It wildly exceeded expectations, and brought clean, renewable energy to the rescue. In China, Greenpeace subscribers on social media networks WeChat and Weibo amplified the exposé of pesticide use in Chinese medicine and continued to raise alarms about air quality in Beijing. And in Italy, the Detox campaign showed up in style at Milan Fashion Week and set social media channels alight with demands to end toxic chemical use in the fashion industry. The number of subscribers to Greenpeace channels worldwide swelled to 31 million in 2013. We thank them all for having the courage to join the fight for a green and peaceful future.</t>
  </si>
  <si>
    <t>Our Dedicated Volunteers</t>
  </si>
  <si>
    <t>Volunteers allow Greenpeace to function. They represent Greenpeace in person and make it a truly people-powered movement. Our volunteers take action on the ground. They hold lectures, collect signatures, run local campaigns, lobby, research and add impact to our campaigns. They give their local voice to Greenpeace’s international causes. Greenpeace aims to empower people who dedicate their time and skills, so they can make the most impact possible. The Volunteer Lab helps national coordinators to develop and grow the number of volunteers and their skills and potential impact. It helps Greenpeace engage all the energy that these dedicated people are willing to give. “Greenpeace for me is the way to change something in the world. Alone we can’t do anything but in the group we’ve got power to do everything. In this group I also found my friends. Now Greenpeace is the way of my life.” Motivation is key for this intense form of engagement. People join Greenpeace to take on responsibility for society. They want to help nature and the environment with like-minded people. They want to change the world. “Being a volunteer and activist for Greenpeace is an honor, not just because it is the organization where I feel best represented in terms of principles and way of acting in life, but also because we have the option of changing things locally and to see and to experience those changes with the people of our town.” It is vital for Greenpeace to support volunteers in their regional projects and develop their individual abilities, to build a community of leaders. More than 130 dedicated staff in Greenpeace offices around the world enable volunteers to be as impactful as possible in the fight for positive environmental change. “I can't say anything negative about this organization and my volunteer work with Greenpeace. It's been one of the most rewarding experiences I have ever partaken of and I am so grateful for the experience and the staff and volunteers I've met.”</t>
  </si>
  <si>
    <t>Your Support: Thank You!</t>
  </si>
  <si>
    <t>In 2013, thanks to you, our three million global supporters, Greenpeace was able to use investigations, campaigning, lobbying and non-violent direct action to expose environmental abuse. Some 85% of supporters made an ongoing financial commitment, enabling Greenpeace to plan long-term strategies to protect our oceans, forests, water supplies and climate, the very life support systems of our planet. The future of the environment continues to rest with the millions of people who share Greenpeace’s beliefs. Donations In 2013, Greenpeace received €282m in donations from across the world. This is a 7% increase to 2012 and includes an exceptional gift from the Netherlands' biggest charity lottery, Nationale Postcode Loterij, to Greenpeace Netherlands. Supporters in Germany, the US, the Netherlands, Switzerland and the UK were in Greenpeace’s top five countries for giving. Financial support grew the most in Mediterranean (Turkey), Andino (Argentina), East Asia (Taiwan), Brazil, and South East Asia (Thailand) for calendar year 2013 and was in line with the strategy to further strengthen Greenpeace’s national offices. Greenpeace is the only global environmental organization that refuses to accept corporate or government funding and continues to grow its donations from individuals. Donations from individual supporters grew year-on-year by 9% and the individual supporter base expanded by 6%. It is thanks to the 3 million individual supporters that Greenpeace remains independent and as the environmental crisis deepens, it is this supporter base that continues to sustain global campaigning and non-violent direct action around the world. Thank you all for making this happen! Greenpeace would also like to extend a very special thank you to our top five donors in 2013. Dutch Postcode Lottery In addition to its annual gift to Greenpeace Netherlands of €2.25m, the Nationale Postcode Loterij awarded Greenpeace Netherlands its Dream Fund prize for the first time with a grant of €7.6m. This was awarded to Greenpeace and others to research and develop a sustainability mobile application. The Question Mark app will enable consumers to scan products and assess their sustainability by measuring impact on health, environment, labour and animal welfare. Swedish Postcode Lottery The Swedish Postcode Lottery (Svenska Postkod Lotteriet) continued its support of Greenpeace’s polar, detox and forest campaigns with a total contribution of €2.77m, including part of the extra funding project Together for the Arctic. Greenpeace and the Swedish Postcode Lottery have been working together for more than five years. This support has contributed enormously to Greenpeace’s impact. Oak Foundation Oak Foundation is a trusted, long-term supporter of Greenpeace in many countries. In 2013, Oak Foundation made an investment of $2m US dollars over three years, so that Greenpeace International can continue to rise to the challenges of a rapidly changing landscape and build stronger and more effective campaigns in Brazil, India, South Africa, South East Asia, China, Russia and the US. US legacy Many kind supporters remembered Greenpeace with a gift in their will. In 2013, a supporter in the US left a $1.8m US dollar legacy to Greenpeace. Thanks to all those who continue to include Greenpeace in their will. The Climate and Land Use Alliance The Climate and Land Use Alliance (CLUA) supported Greenpeace with a grant of $1m US dollars for Greenpeace’s Indonesia forests work. Indonesia is a treasure chest of biodiversity and home to between 10% and 15% of all known species of plants, mammals and birds. The destruction of Indonesia’s rainforests and carbon-rich peat lands for palm oil and paper is the main reason Indonesia is one of the world’s largest emitters of climate-changing greenhouse gases. CLUA’s support has a significant impact on the lives of millions of Indonesians who depend on the forests for food, shelter and their livelihoods. It is through the collective voices of supporters that we can tackle environmental problems and promote solutions. Greenpeace’s successes are yours: thank you so much.</t>
  </si>
  <si>
    <t>Greenpeace International Organization Director's Report</t>
  </si>
  <si>
    <t>2013 was a year of significant change Proposals for the new operating model, a Greenpeace global resource plan for 2014-2016 and new contribution model were all approved, and will make Greenpeace a more efficient and effective organization, better able to deliver its goals. It was also a year of major achievements ■ The policies, committees, processes, and extra human resource staff were put in place to manage major restructuring and reorganization of Greenpeace International (GPI) and manage the change process. ■ New executive directors were recruited for Mexico and Canada, and we are glad to welcome them to the Greenpeace family. ■ The first wave of three-year plans for National and Regional Offices (NROs) began, in line with the changes of the new operating model. ■ The review of the global leadership team was thorough and efficient, and organizational accountability processes are more effective and streamlined. ■ We agreed a global performance, accountability and learning (PAL) function with an organization-wide consensus on its role and started the process of establishing a fully-fledged PAL unit in GPI. ■ We took decisive steps to strengthen management and capacity in the International Finance Unit, to improve our financial control, management and support. We are also addressing some significant setbacks ■ There was a deficit of €6.8m against a budgeted deficit of €2.6m. Much of this came from forward foreign currency contracts. These were intended to protect GPI from falls in the value of the euro. When the euro strengthened significantly in the last quarter of the year, this measure incurred significant losses. ■ Limited progress was made on upgrading our financial systems to respond to our new operating model. Outlook for 2014 ■ Due to the organization’s contribution model through which NROs contribute based on their income from previous years, the organization’s income for 2014 and 2015 is guaranteed to be at least at the same level as 2013. ■ In 2014, GPI continues to bear the risk for results on foreign currency transfers to and from NROs. The Board will undertake a review of foreign exchange strategy. Until this review is completed, we will go back to our previous strategy of relying on the natural hedges present in the incoming and outgoing cash flows. ■ The reduction of reserves and related reduction in liquidity is managed by reducing non-program expenditure, phasing cash outflows and more stringent management of working capital. No new forward contracts have or will be entered into since balance sheet date resulting in the position in outstanding forward contracts being reduced from €23m at balance sheet date to €11m as per the end of June 2014. For the remuneration policy, please see the relevant section on page 45. Subsequent events Following the approval of the new operating model (OM) in May 2013, the global Greenpeace organization (i.e. GPI and the NROs) has started the implementation of all aspects of the change and transition process that is planned to last until 31 December 2015. In 2014, the process of implementation of our distributed campaigning – the core of the new operating model, whereby the role of GPI changes from being implementer to enabler, and NROs in different parts of the global organization take the responsibility of leading and managing global campaign projects and programs from their geo-political vantage points – will now begin. This has meant fundamental restructuring of the Program Division at GPI. Following the appointment of directors in the newly designed Program Function and Global Engagement departments at the end of 2013, six global campaign leaders for the six campaign baskets and themes have been appointed in early 2014. Further restructuring and reorganization in the next level of management, in program departments and campaign teams, is planned to have a reduction of a significant number of positions at GPI, in order to free up resources to be transferred to the NROs, who will be leading/managing the global projects and programs being transferred from GPI, starting in 2014. The restructuring and reorganization proposal is currently in the advice process with the GPI Works Council. The financial impact of the transition for 2014 is estimated at €0.8m; for 2015 this impact is estimated at €0.7m. No provision has been made in these Financial Statements for the future restructuring costs. Amsterdam, 24 June 2014</t>
  </si>
  <si>
    <t>Greenpeace Worldwide Abbreviated Financial Statements</t>
  </si>
  <si>
    <t xml:space="preserve">Greenpeace “worldwide” combined abbreviated financial statements These accounts are a compilation of the individually audited accounts of all the legally independent Greenpeace organizations operating worldwide, including Greenpeace International. In compiling these abbreviated financial statements, the financial statements of individual Greenpeace national and regional organizations have been adjusted, where appropriate, to harmonize accounting policies. Total income in 2013 was €288m (2012 €268m). This was €20m (7%) more than in 2012. In 2013, the gross income from fundraising for Greenpeace worldwide was €282m. This was €18m (7%) more than in 2012. Fundraising income increased in 2013 across all channels, with a significant part of the increase due to €7.6m of restricted income received by Greenpeace Netherlands. From this income, €6.6m was restricted for a specific campaign activity in future years. Total expenditure worldwide increased by €19m (7%) from €274m in 2012 to €293m in 2013. This reflects our strategy to increase our activities on a global scale in order to achieve our ambitions. ■ Fundraising Expenditure at €99m was €8m (9%) higher than in 2012. This investment in fundraising is a continuation of our strategy to build our supporter base, particularly in key geographies for our campaigns. It will result in long- term growth of our income and influence. We also made a significant investment in a new supporter database system, which will allow us to deepen our supporter engagement in the future. ■ Organization support costs across Greenpeace worldwide increased by €0.4m (1%) in 2013. As a percentage of our total expenditure our organization support cost stayed at the same level as 2012: 16%. ■ The strengthened euro reduced the value of non-euro-based equity held by Greenpeace organizations resulting in losses. The foreign exchange loss consists of: - €5.2m (2012 €0.2m) at Greenpeace International including €3.8m of losses on forward contracts. - €3.7m (2012 €0.4m) reflecting the loss in value of equity held by other Greenpeace organizations. The Fund balance of €168m (€173m in 2012) decreased primarily from a planned release of reserves for investment in global activities and the foreign exchange losses. Greenpeace reserves policy calls for available reserves to adequately cover risks to its operations. These risks are assessed annually. In this context, available reserves should equal the fund balance less in fixed assets and reserves held for restricted or designated purposes. 2013 reserve levels exceed current risk requirements. </t>
  </si>
  <si>
    <t xml:space="preserve">Greenpeace International and related entities: Abbreviated financial statements The combined financial statements are derived from the financial statements of Greenpeace International and its related entities, but exclude the Greenpeace national and regional organizations (NROs). The total income of Greenpeace International in 2013 was €73m, representing an increase of €2.2m (3.1%) against 2012 levels. Income increased primarily as a result of increased grant income from Greenpeace national and regional organizations (NROs). The total expenditure increased in 2013 by €8m (11.1%) reaching a total of €79.8m. This is mainly attributable to a planned increase in campaigns expenditure, foreign exchange costs, and an investment in a new supporter database. The combined financial statements for the year ended 31 December 2013 of Greenpeace International, from which the abbreviated financial statements above were derived, were prepared in accordance with International Financial Reporting Standards for Small &amp; Medium-sized Entities as adopted by the EU and are in accordance with Part 9 of Book 2 of the Dutch Civil Code. KMPG audited the financial statements of Greenpeace International and issued an unqualified audit opinion on 24 June, 2014. Greenpeace International reserves Greenpeace International’s reserves policy calls for available reserves to adequately cover risks to its operations. These risks are assessed annually. In this context, available reserves equal the fund balance less fixed assets and less reserves held for restricted or designated purposes. The reserves level is calculated as follows: For 2013, restricted and designated reserves comprise: ■ €6.2m (2012: €4.2m) held for investments in fundraising initiatives of Greenpeace NROs; ■ €1.5m (2012: €2.6m) reserved to support the implementation of Greenpeace global strategic initiatives; ■ €0.9m (2012: zero) reserved for expenditure related to the seizure of the Arctic Sunrise ship and subsequent financial support to Greenpeace Russia; ■ €0.3m (2012: €0.3m) reserved for the decommissioning of the previous Rainbow Warrior, in accordance with the highest decommissioning standards. </t>
  </si>
  <si>
    <t>Greenpeace International abbreviated financial statements Years ended 31 December 2013 and 31 December 2012</t>
  </si>
  <si>
    <t>Compensation of board members and remuneration of senior management team The Chair and members of the Greenpeace International Board do not receive a salary, but their expenses are refunded and they receive a compensation (attendance fee) for time spent on activities such as board meetings and preparation. The compensation model is in compliance with requirements of the Dutch tax authorities. The Board of Greenpeace International received compensation during 2013 of a total of €96,000 (€81,000 in 2012); the board chair received €35,000, five Board Members received €10,000 and other Board Members received respectively €7,500 and €3,600. The Board Members would have been entitled to a higher compensation based on the time spent, but the amounts have been capped at these levels by the Annual General Meeting of Greenpeace International. The international executive director and the senior management team are paid emoluments commensurate with their level of responsibility. The international executive director of Greenpeace International received total emoluments of €135,000 including salary of €117,000, employer’s social charges and pension contribution of €16,000 and other benefits to the value of €2,000. In 2012 the international executive director received total emoluments of €133,000, including salary of €117,000, employer’s social charges and pension contribution of €12,000 and other benefits to the value of €4,000. In total, emoluments of €840,000 (€983,000 in 2012) were paid to the other members of the senior management team in 2013. The decrease between 2013 and 2012 is largely due to the fact that some positions within the senior management team were not filled in 2013. These emoluments can be summarized as follows: Stichting Greenpeace Council is signatory to the INGO Accountability Charter. We strive for openness and ease of access to information, to constantly improve our accountability and performance, and to be able to provide information to those who request it.</t>
  </si>
  <si>
    <t xml:space="preserve">We continue our efforts to reduce our greenhouse gas emissions. Using the same DEFRA methodology to calculate our emissions as we did in 2012 would show a total of 23,824 metric tonnes (942 metric tonnes, or 4.1%, more than the previous year). Despite the increasing size of our activities during the year (2013 total expenditure being 7% more than the previous year), we have managed to control any increase in our greenhouse gas emissions. A refinement made by DEFRA to the methodology used this year means that our total emissions in 2013 are stated as 22,656 metric tonnes (227 metric tonnes, or 0.99% less than the previous year). More than one third of our greenhouse gas emissions are attributable to our marine operations. Due to the efforts to increase the efficiency and improve the utilization of our fleet, the direct fuel consumption emissions of our ships significantly decreased. Electricity consumption, natural gas and travel emissions slightly increased due to offices increasing global activities. </t>
  </si>
  <si>
    <t>A Message from our Executive Director</t>
  </si>
  <si>
    <t>Greenpeace 2014 Annual Report</t>
  </si>
  <si>
    <t>Now well into its fifth decade of existence, Greenpeace continues to reinvent itself. Rather than bask in past glories, our organisation is undergoing a process of renewal that sets us on a path to achieving even more, and much needed, significant victories in the future. The lesson of “less can be more” by putting more resources into fewer activities to maximise our impact is important. The shift towards “people-powered” campaigning demands that Greenpeace helps to catalyse change across the spectrum of civil society organisations, whose goals are increasingly becoming aligned. Rather than see ourselves as the sole agent of change, working with others is becoming a central component of our relevance, legitimacy. and impact. We are embracing the idea of becoming a “hero” among heroes. We increasingly understand that our supporters are also the change agents upon whom the future depends. As you can read in this Annual Report, in 2014 we achieved – with our supporters – a number of important victories in campaigns across the board and in a wide variety of countries. We achieved these victories while making big changes to the way we work. We achieved many because we continue to evolve. We still have a way to go. I believe that once our transition to our new way of working is complete, Greenpeace will be achieving victories that we would not have considered possible under the old approach. We will test our belief that “a billion acts of courage will spark a brighter tomorrow” and that it can only be realised through designing and delivering people-powered campaigns. As an organisation that has no choice but to operate on the edge of chaos, we understand that this is also where creativity flourishes and change is most likely to be achieved - and for an organisation that always demands the best, we should anticipate that there will be bumps in the road. Without a doubt, 2014 proved to be a particularly turbulent year for Greenpeace. During 2014, there were errors of our own making that should not have occurred and which were the result of failures in internal procedures. They have been testing for us but we have responded by taking the opportunity to learn from our mistakes, to tighten up on how we operate. The grave predicament of the planet demands that we build power and figure out how to increase our collective influence in shaping decisions made by the institutions and organisations that lie at the core of environmental and social – for, make no mistake, they are inextricably linked – problems affecting the planet, the more we will be exposed to criticism and the more we will be tested. This will be the last introduction to a Greenpeace Annual Report that I shall write, and I write it with great pride in all of those who make up this fabulous world-changing organisation. Staff, volunteers and supporters, together we can inspire a billion acts of courage, and together we can inspire the better world we want and that we know is possible. I look forward to continuing that journey with all of you, as part of Greenpeace in what will be my most important role with Greenpeace so far: as a supporter and volunteer. - Kumi Naidoo</t>
  </si>
  <si>
    <t>A Message from our Board Chair</t>
  </si>
  <si>
    <t>When I started to reflect about Greenpeace in 2014 I was torn between deciding if the “glass” was half empty or half full. But reading through this Annual Report, and meditating on the changes we have made, I think the glass is way more than half full. We proved our resilience, learned from our mistakes, and ended the year stronger, more nimble, and better placed to face future challenges. With the full launch of the “distributed campaigning model” – a model that sees our campaigns designed and delivered at the point of environmental impact – we have seen many impressive campaign achievements, affirming that we are moving in the right direction. In addition to some of the campaign successes noted in this Annual Report, other victories over the past 12 months have included Burberry, Primark, Tchibo and Lidl all committing to Detox. In October 2014, after more than one million people responded to Greenpeace’s “Save the Arctic” campaign – Lego ending its 50 year link with Shell, eroding that company’s social licence. Meanwhile the world’s largest electronics retailer, Best Buy, announced major improvements to its paper supply chain to better protect Canada's Boreal Forest. Significant progress in implementation of a new operating model for Greenpeace worldwide has included the reconfiguration of Greenpeace International into a strong centre, leading global policy development, setting global standards and developing, testing and implementing financial and other monitoring procedures. Greenpeace has invested much effort into this change process and we are now starting to reap the rewards. Finally, Kumi Naidoo has decided to leave Greenpeace by the end of 2015. Kumi’s legacy to the organisation has been immense. Kumi has been fundamental in helping us to reach people and groups that we had not accessed before; to listen and talk to people who can help by joining us in pursuing common goals. There are so many significant achievements that would not have been possible without Kumi’s leadership. We wish him every success in his next role and look forward to working with him in pursuit of the world we all know is possible: a green, just and peaceful one.</t>
  </si>
  <si>
    <t>Ana Toni</t>
  </si>
  <si>
    <t>Ana is Partner in the GIP (Public Interest Management) (Public Interest Management Research and Consultant) www.gip.net.br. From 2003 until May 2011, Ana was the Representative for the Ford Foundation in Brazil, during which time she oversaw the Foundation's work in the areas of human rights, sustainable development, racial and ethical discrimination, sexuality and reproductive health, media democratisation and land rights. She was also responsible for coordinating the regional Latin America funding on Economics and Globalisation, the IBSA initiative (joint work between Brazil, South Africa and India) and the International Initiative on Intellectual Property Rights. From 1998 to 2002 Ana was the Executive Director of ActionAid Brazil; working to contribute in the eradication of poverty and inequality through community development projects, as well as public policy advocacy and campaigning at national and international levels. Ana also worked for ActionAid UK as Policy Advisor (1990 – 1993) representing the organisation at the United National Environment and Development Conference. She worked for Greenpeace from 1993 to 1997; first, as the International Head of the Political Unit based at Greenpeace International in Amsterdam, and subsequently as Senior Advisor for Greenpeace Germany. She was responsible for, among other things, the work of Greenpeace on the World Trade Organisation (in particular the Committee on Trade and Environment) and she also contributed in the development of Greenpeace's work in the Amazon region in its early stage. Ana was the Board Chair of Greenpeace Brazil from 2000 to 2003 and a Board member of GIFE (the Brazilian Private Social Investment Association). In addition, she is a member of the Board of the Wikipedia Foundation, the Editorial Board of Le Monde Diplomatique Brazil, a Board member of the Baoba Fund for Racial Equity and the Forum of Women's Leaders on Sustainability. Ana graduated in Economic and Social Studies at Swansea University, has completed a master degree in Politics of the World Economy at the London School of Economics and is a candidate for a PhD on Social Politics at the Rio de Janeiro State University.</t>
  </si>
  <si>
    <t>Ed Harrington</t>
  </si>
  <si>
    <t>Ed is currently an adjunct professor at the University of San Francisco, is a consultant on government finance issues and serves on various non-profit boards. He was General Manager of the San Francisco Public Utilities Commission (SFPUC) until his retirement in September 2012. The SFPUC provides water to 2.5 million customers in the San Francisco Bay Area along with sewer and stormwater services in San Francisco and hydroelectric and solar power generation for municipal purposes in the City. The SFPUC has 2,300 employees, an operating budget of $800m US dollars and is in the middle of a $4.6bn rebuild of the water system. During the four and a half years that Ed was General Manager of the SFPUC, he was also the Chair of the Water Utility Climate Alliance composed of 10 large water utilities in the US with 45 million customers, focused on providing leadership and collaboration on climate change issues affecting water utilities and the customers they serve. From 1991 to 2008, Ed was the Controller for the City and County of San Francisco managing the City's budget, payroll, accounting and auditing programs. As Controller he started the City Services Auditor function which provides audit, performance management and strategic planning services to City Departments. In December 2012 he completed his term as a member of the Financial Accounting Foundation that oversees the work of the Financial and Governmental Accounting Standards Board for the United States where he co-chaired the Standard Setting Oversight committee and served on the Executive and Appointments and Evaluations Committees. Ed was on the Board of the Government Finance Officers Association of the US and Canada from 1999 to 2006 and President of the organisation in 2004. Ed received his license as a Certified Public Accountant while employed at KPMG, an international accounting firm, in the early 1980s. Ed was an officer in the Harvey Milk Lesbian and Gay Democratic Club in San Francisco. He and his husband live in Sonoma County in Northern California.</t>
  </si>
  <si>
    <t>Thuli Makama</t>
  </si>
  <si>
    <t>Thuli, a graduate of the University of Swaziland and the London School of Economics, is Advocate (Senior Counsel) of the High Court of Swaziland and Member of the Law Society of Swaziland. Combining law and advocacy, Thuli Makama has engaged in public interest environmental law challenges against powerful multinational corporations and her government in defence of environmental and human rights of local communities. She has over seventeen years' experience on governance in the not- for-profit sector, having served as Deputy Chair of the Open Society Initiative Southern Africa, Treasurer of IUCN World Conservation Union Eastern and Southern Africa board, Ombudsman of Friends of the Earth International, member of Coordinating Board of Friends of the Earth Africa, Trustee at groundWork - Friends of the Earth South Africa, Chair of the Coordinating Assembly of Non-Governmental Organisations in Swaziland, advisor to the Resident Coordinator of UN in Swaziland through the select Civil Society Advisory Committee, the Law Society of Swaziland Judicial Crisis Committee, among others. In 2010, Thuli was awarded the Goldman Environmental Prize in recognition of her successfully litigating and defending the right to public participation in environmental decision making in her country, Swaziland. This recognition and honour Thuli dedicated to an on-going gruesome campaign against extra judicial executions of local communities in the name of wildlife conservation by one private family owned wildlife safari company in Swaziland. Thuli has for fifteen years worked in her country as Executive Director of Yonge Nawe Environmental Action Group, during which time she has participated in Africa wide and sub-regional collaborations on environmental and social justice. Her previous work experience includes Skillshare International and, serving as Deputy Master of the High Court of Swaziland. She is the founder of the Legal Assistance Centre (LAC), a non-profit initiative that seeks to promote public interest law in a national context where violations of basic human rights and social injustice are perverse. The LAC works to enable access to justice for many of the socio-economically disadvantaged members of society. Thuli is mother to two beautiful loving daughters, Simphiwe and Nobunye.</t>
  </si>
  <si>
    <t>Athena Ronquillo-Ballesteros</t>
  </si>
  <si>
    <t>Athena is a passionate activist from the Philippines and currently based in Washington DC. She is currently Director of WRI's Sustainable Finance Program, which works to improve the environmental and social decision making and performance of public and private financial institutions. Athena has over fifteen years of leadership and management experience in environment, development and natural resource governance in developing countries, with a particular focus on climate change, clean energy and sustainable finance. She is a long-time policy advisor to the Philippines government's official climate change negotiating team at the UN Framework Convention on Climate Change (UNFCCC) and has assisted various Philippines ministries on climate, energy and finance issues at key international sessions such as the Asia Pacific Summit for Economic Cooperation (APEC); ASEAN and World Summit on Sustainable Development (WSSD). She has published widely on the issue of climate change, climate finance, clean energy, governance and human rights. Prior to joining WRI, she was head of Greenpeace International's climate and energy programme in Asia Pacific, and led the development and expansion of climate policy and sustainable energy work in China, India, Philippines, Indonesia, Thailand and Japan. She gained much of her professional experience in the field of environmental and development management through her work at various organisations including Friends of the Earth/Legal Rights Center; Greenpeace International, Greenpeace Southeast Asia (SEA); Climate Action Network-SEA and the Institute for Climate and Sustainable Cities (ICSC). She is one of the founding members of the Asian NGO Forum on the Asian Development Bank (ADB) which has grown to a coalition of over 200 organisations working on ADB reform. Athena is the founder and chair of the Board of the Institute for Climate and Sustainable Cities (formerly GRIPP, Inc), an organisation that is at the helm of promoting low-carbon development with an emphasis on sustainable transport for cities and municipalities in the Asian region. IcSC is the proponent of the multi-awarded electric jeepney project in the Philippines. She lives in Rockville, Maryland with husband Patrick and children Gabriella (15); Gerardo (13) and Gustavo (10).</t>
  </si>
  <si>
    <t>Michael Hammer</t>
  </si>
  <si>
    <t>Michael is Executive Director of INTRAC, an international non- governmental civil society strengthening organisation that he joined in the summer of 2013 after seven years at the helm of not-for-profit global governance research group One World Trust, benchmarking global organisations' accountability to citizens. Prior to that Michael worked as West Africa Programme Director for peacebuilding organisation Conciliation Resources, leading local peace-monitoring and youth reintegration projects in Sierra Leone and Liberia. From 2000 to 2005 he was with Amnesty International initially as West Africa Campaigner and Researcher, and then Africa Programme Director and Head of Office of the Secretary General. Earlier in his career, Michael worked in sustainability and regional planning for Germany based Institut Raum &amp; Energie. Michael studied African history in Dakar, Senegal, and holds a research master's degree in geography, history and urban planning from the University of Hamburg, Germany. He lived and worked in West Africa for several years, researching urban and rural land conflicts in the context of slum rehabilitation and environmental resource degradation. His main professional research and organisational development focus is on accountability, governance and effectiveness of international organisations involved in providing and advocating for access to global public goods, as well as institutional reform in response to climate change. His volunteer roots in international NGO work and advocacy lie with Amnesty International in Germany with whom he was active as a group member and country coordinator for the West African conflict zones in Liberia, Sierra Leone and Guinea from the early 1990s to 2000. He has served on a number of NGO and charity boards including from 2008 to 2014 as a Trustee of BOND, the UK development NGO network. Before joining the International Board of Greenpeace, he served for six years as a Board member of Greenpeace Germany, and as Trustee on the Greenpeace International Council since 2012. He chairs the organisation's international governance committee since 2013. Michael lives in the UK, and speaks English, German, French and Dutch. He spends too much time in meetings and is happiest in the forest and at sea.</t>
  </si>
  <si>
    <t>Ravi Rajan</t>
  </si>
  <si>
    <t>Ravi is a faculty member of the Department of Environmental Studies at the University of California, Santa Cruz, where he has served since his appointment in 1997. He is also a Visiting Senior Fellow at The Energy and Resources Institute (TERI), New Delhi, and Visiting Professor at TERI University. He received his undergraduate and masters degrees at the University of Delhi, and his doctorate at the University of Oxford. He subsequently conducted postdoctoral research at the University of California, Berkeley, Cornell University, and the Max Planck Institut für Wissenschaftsgeschichte, Berlin. Ravi has three broad research interests: a) the political economy of environment – development conflicts; b) environmental human rights and environmental justice, and c) risk and disasters. He is the author of many academic publications, and has mentored several doctoral students. Ravi has also made significant contributions to higher education administration. As Provost of College Eight at UC Santa Cruz (2006- 2012), he did pioneering work designing a “green” curriculum aimed at nurturing environmental entrepreneurs. He has held several faculty leadership appointments at UC Santa Cruz, including terms on the Education Abroad Program Committee, the Committee on Planning and Budget, and the Committee on Educational Policy. He also contributed substantially to the reconceptualising and redesign of the campus' General Educational Requirements. Ravi has also been a significant presence in national and international academic institutions. He has served as Chair of the Outreach Committee of the American Society for Environmental History, and on many of its committees in the past, including as the Programme Chair for the Society's Annual Meeting. He was a founding member of the editorial board of the journal, Environment and History, and currently serves on the editorial board of the journal, Environmental Justice, and of the book series of the European Society for Environmental History. He has served as a reviewer for the National Science Foundation (USA) and the Economic and Social Research Council (UK), as well as for a number of leading journals and publishers. Ravi is married and has “three adorable children” – one human, and two feline.</t>
  </si>
  <si>
    <t>Climate and Energy</t>
  </si>
  <si>
    <t>Keep global average temperature rise under 2°C and ensure just access to development for present and future generations, by creating space for political, economic and social change through: • The erosion of the political and economic power of fossil fuel and nuclear corporations, due to weaker relationships with governments, customers and investors and a deteriorating social licence. • Breaking of energy monopolies and fostering renewable energy solutions that decentralise ownership of power generation. • Empower people by fostering business models that allow shared, people-owned power production.</t>
  </si>
  <si>
    <t>Create a world with healthier natural forests globally in 2020 and beyond, than in 2015 by: • Massively reducing deforestation and degradation of forests. • Shifting to forest-friendly production and responsible consumption where all supply chains include zero deforestation. • Increasing the world’s forest conservation areas, securing two billion hectares of protected forest lands by 2050. • Restoring forest lands to more than balance any continued forest loss. • Implementing inclusive, green land use governance that respects indigenous and community rights, supports food security and food sovereignty, and is aligned with responsible and equitable development.</t>
  </si>
  <si>
    <t>Polar</t>
  </si>
  <si>
    <t>A ban on offshore drilling in icy waters. A ban on destructive industrial fishing in the High Seas, and selected areas within EEZs based on ecological significance. The creation of a global Sanctuary in the uninhabited area around the North Pole.</t>
  </si>
  <si>
    <t>Create national and major regional low-impact fishermen associations in at least three additional countries. Environmental and social criteria are taken into account when allocating fishing rights in at least two champion countries (UK, Denmark, Sweden, and the Netherlands) Improved public access to data on fisheries quota allocation and ownership in two countries in addition to the UK. Fishing opportunities for 2015 set in agreement with the Common Fisheries Policy requirement to phase out over-fishing.</t>
  </si>
  <si>
    <t>Food for Life</t>
  </si>
  <si>
    <t>By working with a range of traditional and non- traditional allies in our target countries and regions, the Greenpeace “Food for Life” campaign will aim by 2015 to have: • engaged new supporters, activists, and strategic constituencies to campaign through integrated online and offline action, through a shared love of food and/or a shared passion to develop an alternative food system built on the principles of ecological farming; • built strategic new alliances with key organisations and stakeholders including farmers’ organisations and NGOs, and “asymmetrical alliances” around a shared appreciation for food; • developed a strong and visible presence in traditional and social media on food and farming issues, telling strong stories on the real costs of food, on control, and on Greenpeace’s vision for “Food for Life”; • instigated projects that will lead to major policy decisions (subsidies, tax, regulatory) in favour of ecological farming systems that are more diversified and resistant to stress, minimise the need for external inputs, and maximise use of locally and naturally available materials to produce high-quality products; and • piloted projects on systematic change issues such as consumption, corporate behaviour, and people power, that both secure “wins” for the “Food for Life” campaign, and build organisational knowledge to contribute to future planning.</t>
  </si>
  <si>
    <t>Detox</t>
  </si>
  <si>
    <t>Keep the pressure on Detox-committed consumer brands and force them to implement while accelerating legislative change in key countries. Secure a fundamental change in the critical pathway of the textile industry, achieve a level legal playing field and cement the Detox standard. Accelerate the adoption of the Priority Substance List by the government of China and secure adherence to the January 2014 set deadline for the Pollution Reduction and Transfer Register on the agenda of relevant policy-makers in China.</t>
  </si>
  <si>
    <t>In brief: • Coal consumption fell in China and regional coal caps were introduced. • Licences were withdrawn for 208 coal mines at Mahan, India, and a significant upscaling of renewable capacity is planned by 2022. • Three of the originally proposed North-West coal terminals in the US were pulled. • Business leadership (especially in the IT sector, utilities and tech companies) were catalysed to invest in RE (e.g. an Apple project to buy solar power and Google’s commitment to power its Mountain View campus with 100% RE). • A major coal company was forced to stop extracting water for a CTL project in Western China, among other victories on coal-related water pollution. • Nuclear energy continued to be demonised, with tangible policy outcomes in the Republic of Korea, Japan, South Africa and Russia, among other settings. • In the last two years, four of the six proposed coal export terminals in the Pacific Northwest have been cancelled or significantly delayed. • Apple, our campaign target in 2012, has now reached its 100% renewable goal. • Since the release of our How Clean is Your Cloud? report in 2012, five IT giants – Apple, Box, Google, Rackspace and Salesforce – have joined Facebook in committing to power their data centres with 100!% renewable energy.</t>
  </si>
  <si>
    <t>The move towards renewable energy</t>
  </si>
  <si>
    <t>Greenpeace is succeeding in pushing many countries to consider alternative energy strategies. Greenpeace Nordic opened up a debate in Norway about the oil economy and drilling on the ice-edge. Together with Greenpeace Germany they also succeeded in getting the Swedish government to instruct the state-owned company Vattenfall to drop coal and nuclear and commit Sweden to go for 100% renewable energy. Japan recorded one of the highest installation rates for renewable energy, especially solar, making it the world’s second largest market, after China, for solar power. “People power” solutions for rural and urban India – the Dharnai micro-grid and Delhi roof top solar installations – triggered movement from the Indian government towards ambitious plans for renewable energy. Greenpeace Brazil’s push for energy-efficient vehicles drew public comment from General Motors and Volkswagen, but no firm commitments. Greenpeace USA put a strong emphasis on changing corporate behaviour in favour of renewables, with a focus on IT firms likely to be sensitive to environmental concerns and keen to lead the way in adopting new technologies. Following the mobilisation of a celebrity ally, the recruitment of Pinterest “super-users” and a coordinated plan of having supporters post negative reviews of the new Fire Phone, Greenpeace secured from Amazon Web Services a commitment to become 100% renewable energy powered. In another sign of progress by tech companies, Apple announced the construction of its third major solar farm in North Carolina, and Microsoft announced it would power its Chicago data farm with 175 MW of energy bought from an Illinois wind farm. Greenpeace USA was also heavily involved in the People’s Climate March held two days before the September UN Climate Summit in New York. It was the largest climate march in history, with Greenpeace USA providing support to local groups, and helping some 1,500 march participants to join. Live tweets during the march reached more than half a million people, with millions more, mostly under age 25, reached by partnering with social media celebrity Jerome Jarre, who psoted pictures of the march via Snapchat.</t>
  </si>
  <si>
    <t>Dirty Energy: Coal</t>
  </si>
  <si>
    <t>Greenpeace was successful in blocking the expansion of dirty energy. Greenpeace Africa’s three-year South Africa Energy Project successfully challenged the state-owned power company Eskom’s application for an emissions exemption, with one local municipality specifically referencing Greenpeace Africa's input in its decision. Coal expansion in Romania was halted and in Indonesia stalled following the efforts of Greenpeace Central &amp; Eastern Europe and Greenpeace Southeast Asia respectively. In the US, the Oregon Department of State Lands denied a permit for Ambre Energy’s proposed Morrow Pacific coal export terminal. This means that in the last two years, four of the six proposed coal export terminals in the Pacific Northwest have been cancelled or significantly delayed. A major victory was achieved in Italy with the cancellation of a large coal project, against which Greenpeace Italy had campaigned for eight years. Reinforcing this success, ENEL has switched its business plan towards renewable energy and efficiency and cancelled new coal projects. In August, more than 8,000 people formed an 8km human chain across the German-Polish border to protest opencast brown coal mining. In Poland, advocacy around local elections succeeded in making coal to a key election issue, with candidates who opposed coal mining winning seats in local councils, while in Germany, Greenpeace contributed to the elevation of coal from a regional to a national political issue. Greenpeace Australia-Pacific mounted a strong campaign to stop the growth of the Australian coal export industry. A former Director of the Whitehaven coal project as Maules Creek gave what he thought was a closed-door presentation, in which he conceded the strength of the campaign by Greenpeace and its allies against the mine and stated that he “did not envy” the next company trying to get a coal mine approved in Australia. An associated campaign conducted by Greenpeace to have Sydney University divest from Whitehaven had immediate impact. Research and advocacy by Greenpeace East Asia secured significant wins against coal in China. A major coal company was forced to stop a project for extracting groundwater for a flagship coal-to-liquid project in Inner Mongolia, halting expansion of coal mining in Qinhai, western China. Provision of sophisticated satellite imagery of environmental impacts raised the debate to new heights, and the government is now considering not approving any new coal-to-gas projects. If confirmed in the 13th Five Year Plan, this last development would mean that Greenpeace East Asia's coal-to-gas campaign would be a complete success. Already in 2014, China’s coal consumption fell for the first time this century, suggesting that the desired peaking in China’s coal consumption is within reach.</t>
  </si>
  <si>
    <t>Dirty Energy: Nuclear</t>
  </si>
  <si>
    <t>We ran effective campaigns to curb or reduce reliance on nuclear energy. The government of South Korea passed a law extending the emergency planning zone around nuclear reactors, an outcome that Greenpeace East Asia had pushed hard for with a view to increasing public understanding of the dangers of nuclear energy. In March, an energy mix public consultation paper circulated by the government of Hong Kong did not include any proposal to increase nuclear energy, a signal that the anti-nuclear campaign in Hong Kong may be nearing a successful conclusion. In Canada, the federal government's decision to require anti-radiation pills to be distributed to 250,000 Ontarians by the end of 2015 and the Federal Court’s overturning of Ontario Power Generation’s federal approvals to build new reactors at the Darlington nuclear station are important outcomes resulting from effective public mobilisation allied to strategic regulatory interventions and legal actions. A dampener has been put on the prospects of any future provincial government in Ontario building new reactors by the creation of an obligation for a review panel to consider environmental impacts from radioactive waste and accidents. Greenpeace Mediterranean opposed the expansion of nuclear power in Turkey by collecting and delivering 250,000 signatures to the Ministry of the Environment, disrupting a nuclear energy congress in Istanbul, and filing a court case against the granting of an environmental licence to Akkuyu, the first nuclear plant planned for the country. In Japan, the moratorium on nuclear power generation was kept in place by sustained efforts of Greenpeace and its allies. Greenpeace’s field research and local media work triggered and broadened the debate on the State’s unrealistic evacuation plan in case of an accident. A report published in October on the Russian state nuclear corporation, Rosatom, highlighted the company’s expansionist strategy. Already in 2014, the Swiss atomic concern Axpo Holding AG cancelled buying uranium from Rosatom. In addition, as a direct result of Greenpeace Russia’s long-term lobbying work, tax reliefs for organisations owning nuclear icebreakers and storage facilities for radioactive waste and nuclear materials were rescinded. In Europe, Greenpeace sought a similar goal to have subsidies for nuclear power plants cut; Austria emerged as a champion of positive action, in part due to the advocacy of Greenpeace Central &amp; Eastern Europe.</t>
  </si>
  <si>
    <t>In brief: • Commitments won and improved upon from seven corporate targets of the “Little Monsters”, “Kick It” and “Naked Emperor” pushes and from two targeted by our Retailer Project. • Greenpeace East Asia’s research on heavy metal rice contamination prompted decisive action by the government of China. • China legislative process was influenced by Greepeace Detox campaigns. • The Pollution Reduction and Transfer Register was officially approved in Mexico.</t>
  </si>
  <si>
    <t>Little Monsters and Naked Emperors</t>
  </si>
  <si>
    <t>An investigation by Greenpeace found a broad range of hazardous chemicals in children’s clothing and footwear from a number of major clothing brands, including fast fashion, sportswear and luxury brands. The study followed several earlier investigative reports published by Greenpeace as part of its Detox campaign, which identified that hazardous chemicals are present in textile and leather products as a result of their use during manufacture. It confirms that the use of hazardous chemicals is still widespread – even during the manufacture of clothes for children and infants. This “Little Monsters” campaign secured the commitment of two international brands and strong media attention in some regions. The “Naked Emperor” campaign, which focused on luxury clothing brands selling childrens' clothing, resulted in six major luxury textile companies making high-level commitments. Greenpeace Germany reported important successes from the Retailer Project with 42 brands agreeing to fulfil a Detox commitment, which included – on top of the basic commitment – some aspects of over-consumption and extended producer responsibility (a strategy to integrate the environmental costs associated with goods throughout their life cycles into the market price of the products).</t>
  </si>
  <si>
    <t>Heavy Metal</t>
  </si>
  <si>
    <t>Greenpeace East Asia ran projects in mainland China on heavy metal pollution and on drinking water, and sought to use a regulatory change window in Taiwan. Its research on cadmium contamination of rice was a key factor behind the Chinese government’s decision to close factories, punish those responsible and provide health care to those affected. This shows the effectiveness of Greenpeace East Asia and that public pressure is an effective means in getting the government to act on contamination scandals.</t>
  </si>
  <si>
    <t>Phase-outs and Substitution Programmes</t>
  </si>
  <si>
    <t>Lobby work by Greenpeace's EU Unit contributed to the adoption by the European Commission and Council of a 2020 road map to speed up phasing out harmful chemicals, with 400 additional phase-outs planned. However, the first stage of implementation – the chemical screening stage – began slowly, with only 16 chemicals in process in 2014. More positively, the Czech Republic and Hungary were added to the list of countries committed to proposing at least two phase-outs per year, while the EU Unit's formal proposal to the European Chemicals Agency (ECHA) to adopt a chemical substitution programme was accepted for consideration in the ECHA’s next budget considerations scheduled for late 2015. Similar processes offered hope for campaigning in the US too, with the Environment Protection Agency seeking input on chemical plant safety policies, including possible new requirements to ensure that dangerous chemical plants switch to safer processes or technologies. At the state level, California's Department of Industrial Relations issued a draft refinery safety rule in September that would require refineries to adopt safer chemical processes or technologies to prevent catastrophic accidents.</t>
  </si>
  <si>
    <t>Food For Life</t>
  </si>
  <si>
    <t>In brief: • Important commitments against pesticides taken by retailers and governments in Europe, India and Japan, among others. • In the EU, restrictions on bee-killing pesticides were maintained and no new GE crops authorised. • GE Golden rice remains a commercially unviable pipe-dream. • Continued, effective opposition of GE crops in Germany and Mexico, and elsewhere.</t>
  </si>
  <si>
    <t>Busy with Bees</t>
  </si>
  <si>
    <t>In Europe and Japan, Greenpeace used the decline of bee populations to illustrate the underlying problem with industrial agriculture’s reliance on chemical inputs such as pesticides. In November 2014, Greenpeace sponsored a conference in Brussels on alternatives to pesticides, with more than 100 participants, including MEPs and retailers. Through mobilisation of Parliamentarians and non-governmental organisations and a cyber-action run in conjunction with Avaaz, Greenpeace Netherlands petitioned its government on pesticides and funding for innovative solutions to reduce chemical inputs. On a second front, Greenpeace Netherlands asked garden centres to de-list products containing bee- killing pesticides, a campaign which resulted in the market-leading chain, Intratuin, committing to ban all such pesticides and phase them out from across its supply chains by 2020. This prompted other chains to work on similar commitments, with garden centres in Belgium, Switzerland and Austria considering following the Dutch example. Campaign and media work by Greenpeace Japan created public momentum to force the Ministry of Agriculture to revise its plans for the use of neonicotinoid-based pesticides and to conduct more research and hold more Parliamentary debate before submitting a new proposal. Greenpeace Japan’s bee campaign mobilised more people to take action than in any other campaign during 2014. Greenpeace Japan built allegiances with organic farmers, scientists, beekeepers and consumers to create public dialogue on the impact of pesticides on food production.</t>
  </si>
  <si>
    <t>Genetic Engineering</t>
  </si>
  <si>
    <t>Greenpeace International released a report on a crop biotechnology called smart breeding (or marker assisted selection), which was warmly welcomed by scientists at the International Rice Congress. The report helped position Greenpeace as an organisation that engages in scientific debates and endorses alternative solutions to genetically engineered (GE) crops that meet the demands of farmers in times of climate change. Greenpeace East Asia and Greenpeace Southeast Asia held the line on GE Golden Rice. The latter, assisted by Greenpeace International, built on the scientific failure of GE Golden Rice by giving voice to the local communities resisting GE crops and supporting food and farming diversity in the Philippines. Field trials and commercialisation of genetically-modified eggplant remained banned in the Philippines due to legal interventions led by Greenpeace Southeast Asia at the Supreme Court. If upheld, this ban lays the legal basis for stopping commercialisation of Golden Rice and other GE crops in the Philippines.</t>
  </si>
  <si>
    <t>Ecological Farming</t>
  </si>
  <si>
    <t>Greenpeace Southeast Asia ran an innovative and responsive farmer-to-farmer initiative enabling the distribution of seeds to communities most impacted by Typhoon Hagupit in the Philippines, with local government authorities committing to transform themselves into ecological agriculture municipalities. The operation included the distribution of vitamin A-rich food packs for the impacted population, particularly children, as a direct way to show that Golden Rice – a favourite of the GE industry – is not needed for a healthy diet. Greenpeace Andino ran an initial six-month pilot project to affect implementation of an Ecological Agriculture Act in the Province of Misiones, where 90% of Argentinian mate – a traditional South American drink – is produced.</t>
  </si>
  <si>
    <t>In brief: • Brazilian Amazon deforestation rates remained low due to the extension of the soy moratorium, continued acceptance by three major slaughterhouses of Greenpeace’s minimum criteria for beef purchasing and increased “contamination” of timber from Brazil. • The DRC logging moratorium was maintained and the size of agri-business concessions in Cameroon was capped. • Many large consumer goods companies committed to zero deforestation and movement was won from several large producers of palm oil, including Procter &amp; Gamble, the largest single corporate user of palm kernel oil in the world. • Several communities took control and protected their forest in Indonesia via “Village Forest” permits. • The Forest Stewardship Council (FSC) agreed to conserve Intact Forest Landscapes.</t>
  </si>
  <si>
    <t>Amazon</t>
  </si>
  <si>
    <t>The hard-won Brazil soy moratorium was extended until May 2016, while the three big slaughterhouses in the cattle agreement published comprehensive third party audits on compliance with their commitments and the Brazilian Public Prosecutor took legal action against three timber companies in Para state. International political work to leverage the EU Timber Regulation (EUTR) and the US Lacey Act contributed to the “contamination” of timber from Brazil, with the authorities in Belgium impounding containers of Brazilian Amazon timber that carried a high risk of being illegal. Campaigning by Greenpeace Mediterranean in Israel forced the retailer Home Center and – soon – the municipality of Tel Aviv to reject wood from the Amazon.</t>
  </si>
  <si>
    <t>Africa</t>
  </si>
  <si>
    <t>Campaigning with local and international allies helped to prevent the lifting of the moratorium on logging in the Democratic Republic of Congo (DRC). To sustain this victory, several forest monitoring trainings were delivered by Greenpeace Africa to strengthen the network of local forest watchdog groups. The campaign to stop the Herakles Farms palm oil project helped to position Greenpeace as a key player in political debate in Cameroon. The size of new agri-business concessions was reported to be limited in the future to 20,000 hectares. Pressure on investors in Herakles Farms continues to be applied via a spoof website and a new illegal logs trading scandal.</t>
  </si>
  <si>
    <t>Procter &amp; Gamble committed to a zero deforestation policy for palm oil, with a number of other companies – including Colgate, Palmolive, Kelloggs, General Mills and Mars – following suit in significantly improving their policies. General Mills adopted a strong definition of high carbon stock to support implementation of its revised policy. Golden Agri Resources committed to apply its Forest Conservation Policy to all third party suppliers, while Cargill and Musim Mas joined Wilmar in announcing their commitment to zero deforestation; Cargill also released a revised palm oil policy in August. Greenpeace national offices achieved additional victories, with Greenpeace Nordic reporting that companies such as Orkla, Cloetta and Arla had made zero deforestation commitments while the work of Greenpeace USA to link the products of Lumber Liquidators – the largest hardwood flooring retailer in North America and the third largest DIY chain in the US – with illegal logging led the company to publish a global forests policy. Negotiations with ABN Amro, Friesland Campina and Ahold in the Netherlands are ongoing and may yet yield positive results. Successful collaboration with local partners saw 3,500 hectares of forest in parts of Papua province – that were under threat from palm oil plantation expansion – granted protective “village forest” status. Following engagement with Greenpeace Australia Pacific, the national palm oil smallholder farmers' union signed a pledge that included a commitment to No Deforestation.</t>
  </si>
  <si>
    <t>Global Forest Solutions</t>
  </si>
  <si>
    <t>After many years of campaigning following the launch of our global Intact Forest Landscapes map in 2005, the FSC General Assembly agreed to recognise and conserve Intact Forest Landscapes as part of standards for responsible forest management. With the rapid uptake of, and support by many companies for, the high carbon stock approach to ending deforestation, a Steering Group chaired by Greenpeace was formed with companies, non-governmental organisations and technical organisations to oversee further elaboration and application of the approach.</t>
  </si>
  <si>
    <t>In brief: • International consensus to start formal negotiations for a UN Agreement to protect the biodiversity of the high seas. • Withdrawal of China Tuna Industry Group IPO curbs expansionist ambitions to the benefit of species at risk of over-fishing. • Low impact fishers’ association established in Denmark and in-progress in the Netherlands, Poland and Greece. An EU-wide association was also established. • Unclear yet whether quota allocations will reflect environmental and social criteria. • Data on ownership of quotas is publicly accessible in Denmark, as well as the UK. • The quota setting in October, November and December 2014 was disappointing and for several stocks did not live up to the requirements of the new Common Fisheries Policy.</t>
  </si>
  <si>
    <t>Europe</t>
  </si>
  <si>
    <t>Greenpeace built alliances of common interest with small-scale low impact fishers’ associations. This bore fruit in Denmark and at wider EU level, with the Low Impact Fishers of Europe organisation officially registered in the UK in May. Low impact fishermen are increasingly well organised in the Netherlands, Poland and Greece. To bring home to policy-makers the extent of public concern about overfishing, Greenpeace participated in a global week of action in September, encouraging people to take “selfies” with signs saying “overfishing affects me too”. To further expose current industrial fisheries practice, the Monster Boat campaign was launched in November with the publication of a report, website and whistleblower platform.</t>
  </si>
  <si>
    <t>As a result of the work of Greenpeace and many other groups, the UN agreed to develop a legally-binding international instrument under the UN Convention on the Law of the Sea to protect biodiversity in areas beyond national jurisdiction. The planned agreement will include a mechanism to establish ocean sanctuaries in international waters. With this decision, the UN recognises that ocean governance is about protection rather than exploitation. Continued engagement with this process offers the opportunity to shape global standards for protection and integrate the patchwork of inter-governmental organisations that regulate fishing, mining, shipping and pollution.</t>
  </si>
  <si>
    <t>Corporate and governmental demons and champions</t>
  </si>
  <si>
    <t>Campaigning by Greenpeace contributed to the cancellation of the Initial Public Offering (IPO) of China Tuna Industry Group. The IPO was intended to raise $150m US dollars for fleet expansion to fish vulnerable Pacific tuna. If allowed to proceed, this would have further threatened the survival of bigeye and yellowfin tuna in the Pacific, both seriously overfished species. Greenpeace France initiated a relationship with tuna brands and supermarkets, with commitments expected in 2015. In the UK, Oriental &amp; Pacific committed to using only pole-and-line, and Aldi UK committed to source 100% pole. In the US, Compass Group, a major supplier of tuna to hospitals, universities and other institutions, committed to ensure all of its tuna was sustainable by the end of 2014. In Canada, the largest canned tuna brand, Clover Leaf, committed to introducing an eco-product line, while Greenpeace Canada also pressed Walmart to issue new policies with stronger language around tuna, marine reserves and farmed salmon. Loblaw and Sobeys – the country’s two largest retailers – began to draft a marine reserves section to their sustainable sourcing policies. In Japan, AEON, the largest supermarket, announced new “sustainable procurement principles”, a move which prompted its chief rival, Ito-Yokado, to follow suit in considering adoption of the Marine Stewardship Council label. At least four major supermarkets stopped buying overfished Pacific bluefin tuna.</t>
  </si>
  <si>
    <t>A good year for whales</t>
  </si>
  <si>
    <t>2014 was also a good year for whales, with Japan deciding not to send its fleet to hunt whales in the Southern Ocean for the first time in 104 years, heeding a decision by the International Court of Justice in February that urged it to stop issuing permits for this whaling. And in the US, seafood producer High Liner Foods announced that it would not buy products sourced from Icelandic companies linked to whaling.</t>
  </si>
  <si>
    <t>In brief: • Lego ended its contract with Shell, a major blow to the social licence the company needs to drill in the Arctic. • Very high levels of public engagement, including six million petition signatories and one million new Arctic Defenders. • High-level advocacy started to establish Greenpeace as a key political player on Arctic political issues.</t>
  </si>
  <si>
    <t>Acting for the Arctic</t>
  </si>
  <si>
    <t>Our Act for Arctic campaign involved a range of diverse activities, including the Ice Ride, a ship tour, embassy visits and a meeting with Ban Ki-Moon, among others. The ship tour enabled Greenpeace to expose the effects of some of the most extreme Arctic oil projects ever planned, to showcase the beauty of the Arctic, including some celebrity allies such as Emma Thompson. These different projects together formed a strong and engaging package that attracted incredibly high levels of public support and participation. Over six million people signed a petition to save the Arctic, with one million new Arctic Defenders recruited. The ship tour allowed Greenpeace to reach new audiences through social media, videos and interviews in news and entertainment outlets, generating 220 million Twitter impressions alone. The involvement of celebrities helped Greenpeace to “win the culture wars” and to reach new audiences.</t>
  </si>
  <si>
    <t>Drilling down</t>
  </si>
  <si>
    <t>Greenpeace Germany together with Greenpeace Netherlands highlighted successfully the first Arctic oil transport from Russia to Europe. The success of work to put pressure on Russian Arctic drillers – Gazprom made a statement that it considers Greenpeace activism to be as a “risk factor” to their plans, while a former Prime Minister argued for pausing Arctic oil exploration in the light of falling oil prices – both vindicates the work done to highlight the costs of oil drilling and points to the potential value of making the links to western corporations by further investigation of their joint ventures with Russian oil companies. The key corporate target Shell did not drill in the Arctic in 2014, having suffered a number of severe and embarrassing setbacks. In the US, the federal court for the 9th Circuit ruled that the 2008 lease sale under which the company sought to drill was unlawful.</t>
  </si>
  <si>
    <t>Lego lets go</t>
  </si>
  <si>
    <t>Almost one million people signed the Lego petition, the highest number for any Greenpeace petition against a single corporate target. Lego announced that it would not renew its contract with Shell. Our Lego film had over seven million views, making it the most viewed video in Greenpeace’s history.</t>
  </si>
  <si>
    <t>An international summit on Arctic protection?</t>
  </si>
  <si>
    <t>High-level advocacy calling for protection of the Arctic won the support of the European Parliament and Council, with the governments of Finland and Germany acting as champions. That a UN Working Group identified Ecologically and Biologically Significant Areas in the Arctic further strengthened the case for the Sanctuary. A meeting with Ban Ki-Moon secured a commitment to consider convening an international summit on Arctic protection.</t>
  </si>
  <si>
    <t>Mobilisation and Fundraising - Stronger Foundations: Mobilisation</t>
  </si>
  <si>
    <t>Throughout 2014, Greenpeace explored new ways of attracting and engaging support. New strategic initiatives played a key role in building global capacity and leadership in mobilisation and in testing new tools and tactics. New digital features – crowd-funding, mobile capabilities – were tested, integrated and rolled-out. Our Mobilisation Lab maintained a discussion space that will help to position Greenpeace as an organisation increasingly ahead of the curve.</t>
  </si>
  <si>
    <t>Stronger foundations: Fundraising</t>
  </si>
  <si>
    <t>Greenpeace doesn’t exist without its supporters. We do not accept funding from governments or corporations, so it is the support of over 3 million people worldwide that enables us to continue our campaigns to protect and conserve the environment. It is the support of over 3 million people worldwide that enables us to act to change attitudes and behaviour. And it is the support of over 3 million people worldwide that enables us to respond rapidly to environmental threats. More people are joining Greenpeace, with our suppporter numbers increasing by 85,000 in 2014. Greenpeace Andino, Greenpeace East Asia, Greenpeace Nordic and Greenpeace UK saw the highest increases. At consistent currency exchange rates, Greenpeace worldwide income grew 8% in 2014. Our fastest-growing offices were Greenpeace Andino, Greenpeast East Asia, Greenpeace Brazil and Greenpeace India, with a strong contribution to global growth also made by Greenpeace Nordic, Greenpeace Spain, Greenpeace UK and Greenpeace USA.</t>
  </si>
  <si>
    <t>Greenpeace International Organisation Director's Report</t>
  </si>
  <si>
    <t>Greenpeace achieved, and celebrated continued campaign success throughout 2014. However, it would also be fair to say that, internally, the organisation was tested in more ways than it could ever have anticipated. 2014 was a challenging year given the extensive changes planned in order to transition to our new operating model, but with the added crises of the Arctic 30, the forex loss, the flight non-compliance scandal and finally the incident at the Nazca Lines, Greenpeace saw itself stretched as never before. But, on reflection, we weathered the storms well and learned from the mistakes, strengthening our financial controls, increasing diligence in applying our policies, and reviewing and improving our planning processes. We are in good financial health. Our work to design or strengthen the systems needed to support campaigns in a turbulent world is well on track. At Greenpeace International, there was a complete restructuring of the Programme division (which creates policy and campaign direction for the global organisation), the removal of a whole layer of management, and the creation of an integrated Human Resources function that combined Greenpeace International and global Human Resources. We created a high-calibre Learning &amp; Development function, and the year also saw the establishment of the Performance, Accountability &amp; Learning (PAL) team, to better support the innovation and learning across the whole of Greenpeace. - Ramesh Singh</t>
  </si>
  <si>
    <t>Greenpeace Worldwide Abbreviated Financial Statements - Years ended 31 December 2014 and 31 December 2013</t>
  </si>
  <si>
    <t>These accounts are a compilation of the individually audited accounts of all the legally independent Greenpeace organisations operating worldwide, including Greenpeace International. In compiling these abbreviated financial statements, the financial statements of individual Greenpeace national and regional organisations have been adjusted, where appropriate, to harmonise accounting policies. KPMG does not audit the global figures. This process is currently in progress. Total income in 2014 was €297m (2013 €288m). This was €8m (2.8%) more than in 2013. In 2014, the gross income from fundraising for Greenpeace worldwide was €292m. This was €10m (3.5%) more than in 2013. Total expenditure worldwide remained at €293m in 2014. This reflects the following increases and decreases: • Fundraising expenditure at €107m was €8m (8.3%) higher than in 2013. This reflects increases in fundraising investments and some increase due to Universe implementation costs. • Campaigns and campaign support costs at €146m were €6m (4.5%) higher than in 2013. • Organisation support costs of €46m across Greenpeace worldwide increased by €0.7m. • Foreign exchange gains of €7m represented a significant improvement on the €9m loss in 2013 (a decrease of 173%). As a percentage of our total expenditure, our organisation support cost stayed at the same level as 2013: 16%. The Fund balance of €173m (€168m in 2013) increased due to the small overall global surplus. Greenpeace reserves policy calls for available reserves to adequately cover risks to its operations. Based on analysis undertaken in 2014 we have sufficient reserves to cover these risks and expect to do so for at least three years. These risks are assessed annually. In this context, available reserves should equal the fund balance less in fixed assets and reserves held for restricted or designated purposes.</t>
  </si>
  <si>
    <t>Greenpeace International Abbreviated Financial Statements - Years ended 31 December 2014 and 31 December 2013 - Greenpeace International and related entities: Abbreviated financial statements</t>
  </si>
  <si>
    <t>The combined financial statements are derived from the financial statements of Greenpeace International and its related entities, but exclude the Greenpeace national and regional organisations (NROs). The total income of Greenpeace International in 2014 was €73.46m, representing an increase of €0.5m (1%) against 2013 levels. The total expenditure decreased in 2014 by €5.5m (7%) reaching a total of €69m.</t>
  </si>
  <si>
    <t>Greenpeace's International Reserves</t>
  </si>
  <si>
    <t>Greenpeace International reserves Greenpeace International’s reserves policy calls for available reserves to adequately cover risks to its operations. These risks are assessed annually. In this context, available reserves equal the fund balance less fixed assets and less reserves held for restricted or designated purposes. The reserves level is calculated as follows: For 2014, restricted and designated reserves comprise: €4.747m (2013: €6.2m) held for investments in fundraising initiatives of Greenpeace NROs; €1.6m (2013: €1.5m) reserved to support the implementation of Greenpeace global strategic initiatives.</t>
  </si>
  <si>
    <t>The Chair and Members of the Greenpeace International Board do not receive a salary, but their expenses are refunded and they receive a compensation (attendance fee) for time spent on activities such as board meetings and preparation. The compensation model is based on a ruling of the Dutch tax authorities. The Board of Greenpeace International received compensation during 2014 of a total of €90,000 (€96,000 in 2013); the board chair received €35,000, four Board Members received €10,000 and other Board Members received respectively €9,000, €3,000, €2,000 and €1,000. The Board Members would have been entitled to a higher compensation based on the time spent, but the amounts have been capped at these levels by the Council of Greenpeace International. The International Executive Director and the Senior Management Team are paid emoluments commensurate with their level of responsibility. The International Executive Director of Greenpeace International received total emoluments of €140,000 including salary of €119,000, employer’s social charges and pension contribution of €18,000 and other benefits to the value of €3,000. In 2013 the international executive director received total emoluments of €135,000, including salary of €117,000, employer’s social charges and pension contribution of €16,000 and other benefits to the value of €2,000. The International Executive Director and the Management Team are paid emoluments commensurate with their level of responsibility. In total, emoluments of €831,000 (€840,000 in 2012) were paid to the other members of the senior management team in 2014.</t>
  </si>
  <si>
    <t>While the organisation expands its activities, we continue our efforts to reduce our greenhouse gas emissions.</t>
  </si>
  <si>
    <t>Greenhouse Gas (GHGs) Emissions</t>
  </si>
  <si>
    <t>The historic and current status of Greenpeace’s global GHG emissions depicted in this table are calculated with a newly implemented GHG emissions management tool, Cloudapps Sustainability. The emissions data in this table is based on current Defra emission factors; this includes applying the Defra factors retrospectively to previous years data. Using the same factor for historic years makes comparison easier. As a result of the move to the new Defra methodology several emission types are now reported both in Scope 1 and in Scope 3. This is due to the Well-To-Tank (WTT) factors now being included. The organisation has seen a reduction in global emissions which is largely due to a significant decrease in the emissions for Greenpeace’s marine transportation. Clearly, the seizure of the Arctic Sunrise in 2014 had a significant role in this. Greenpeace was also able to slightly decrease its global emissions for business travel.</t>
  </si>
  <si>
    <t>Message from Executive Directors</t>
  </si>
  <si>
    <t>Greenpeace 2015 Annual Report</t>
  </si>
  <si>
    <t xml:space="preserve">Greenpeace is on a transformational path. Our world is changing faster than at any other time in human history. We have witnessed rapid changes in the health of our planet from our oceans to the atmosphere, in economic growth, technological innovation and our increasing interconnectedness via the internet and on social media. These forces drive our organisational change, and in 2015 Greenpeace continued to implement a new way of working, so that we become an organisation that is more enabling, more engaged and more effective as we look ahead to the next 10 years. During the year, Greenpeace International facilitated the development and agreement of the global organisation’s strategy. Working with the Greenpeace National &amp; Regional Organisations (NROs) we developed core shared systems and services, ensuring alignment, monitoring and evaluation and learning across the global organisation. In addition, we continued to build relationships with other groups and communities where we had common cause. In this Annual Report Greenpeace International will provide a topline overview of the activities undertaken by the global Greenpeace network in 2015. As you will read, Greenpeace moved further towards “people-powered” campaigning, engaging and working alongside others to make change in their own backyards. More and more we are also focusing our attention on what the root causes of issues are so that we can design our campaigns to tackle what is creating the problems in the first place, or holding back the solutions. The Paris Climate Agreement marked the beginning of the end for fossil fuels and is the catalyst towards 100% renewable energy. We are proud that our role in mass mobilisation was significant while we continued to push governments and corporations towards coal divestment and greater investment in renewables. There were big wins for the Detox campaign: the EU banned a group of hazardous chemicals still allowed in textile production in China, major German discount retailers committed to phasing out hazardous chemicals and to address over-consumption and the Mexican ship tour raised awareness around increasing e-waste. The Food For Life campaign was also successful, with 19 EU countries banning GMO cultivation. The Forest campaign celebrated when the deforestation law was delivered to the Brazilian Congress and the soya moratorium was once again extended. In Indonesia, President Jokowi announced a two year extension of the forest clearance moratorium and RGE Group, a major pulp-and-paper company, announced a new sustainability policy. The Oceans campaign saw the UN commit to develop a High Seas Biodiversity Agreement. In Mexico, there was a two-year fishing ban in the vaquita habitat. The tuna campaign was also able to highlight the link between industrial fishing and human rights abuses. When Shell announced its withdrawal from the Arctic, the Save the Arctic campaign with more than 8 million supporters could point to our collective role in making that a reality. The #PaddleinSeattle action saw 2,000 people take to the water in protest and we hosted an Indigenous delegation from British Columbia on board our ship to lead the protest against Shell’s oil rig heading to the Arctic. The challenges to protect the life support systems of the planet that our own fates are so intimately connected to are greater today than yesterday. So we ask: How can we bolster our campaigns to meet these challenges, and remain ever-hopeful resilient and grounded? The answer is people. From activists, volunteers and supporters to staff and alumni, our partners and collaborators in other change organisations, people and their courage are at the heart of our campaigns. When the best parts of our humanity collaborate we can be a force of nature for the common good. When we combine our voices we can speak truth to power with more volume and more courage than ever before. Thank you so much for everything you do.  </t>
  </si>
  <si>
    <t>Message from the Board chair</t>
  </si>
  <si>
    <t xml:space="preserve">Among all the outstanding campaign work that Greenpeace has done in 2015, I want to highlight the important milestone that the Paris Agreement on Climate Change represented to the organisation. For more than three decades Greenpeace has borne witness to governments’ inaction and companies’ dismissal of the problem. It has taken action in the Arctic and elsewhere against fossil fuel companies. It has amplified the voices of scientists, promoted solutions, and participated in diplomatic negotiations. It has worked closely with partners and especially local communities, making the voices of those most affected by climate change be heard by everybody. In December 2015, 195 countries finally adopted the first ever universal and legally binding global climate deal that aims to put the world on track to limit global warming to well below 2 C and hopefully closer to 15 C. The agreement is not ideal and not strong enough but it gives us the hope we need continue to flight for the planet. 2015 was also a year of reorganising, rebuilding and reenergising Greenpeace. A bottom-up strategic process involved not only staff and Boards from all offices across the Greenpeace network, but also supporters, volunteers and partners. The successful result of this process was a framework reflecting a richness of views and perspectives that will guide Greenpeace’s campaigns for the next 10 years. The Board’s biggest task was the recruitment of the new International Executive Director, which concluded at the start of 2016 with an innovative shared-leadership model that could prove transformational. We are privileged to have Jennifer Morgan and Bunny McDiarmid, two highly experienced and solid leaders, at the helm of the organisation. We ask governments and businesses for big and difficult changes all the time. Changing ourselves is painful, and the last years have been difficult. However, looking back, I believe Greenpeace has changed a lot, and for better. We ended the year stronger, more resilient, more open and more diverse. Greenpeace is and has always been an unconventional organisation, ahead of its time. We are now prepared to embrace perhaps the greatest challenge of our entire history: dealing with the root causes of environmental destruction and social injustice. Greenpeace’s resilience, consistency and courage have brought us far: we will need to be even braver to meet this challenge.  </t>
  </si>
  <si>
    <t>Message from Program Director</t>
  </si>
  <si>
    <t xml:space="preserve">As you will read, the following sections of this Annual Report will give you an impressive insight into the campaign achievements of the global Greenpeace network in 2015. These achievements were made possible through the hard work and the exemplary commitment of thousands of Greenpeace staff, ten thousands of Greenpeace volunteers, and millions of Greenpeace supporters. They are a testimony to the fact that Greenpeace’s reach is more global than ever, that more people than ever are taking action with us, and that hope is a contagious force. What the vast majority of the wins and great efforts in 2015 all have in common is that they were built on the collaboration of the many. The roaring “Keep it in the Ground” slogan of the hundreds of thousands of people who marched in September created the conditions and paved the way for the Paris Climate Agreement in 2015, which many observers see as the beginning of the end for fossil fuels. When millions of Arctic Defenders and activists from Indigenous communities closed ranks, Shell’s withdrawal from the Arctic became only a matter of time. On all the campaign fronts, new ways of engaging with forest communities, farmers, human rights groups and even with progressive business boosted not only our longer-standing campaign efforts, but also allowed us to envisage how an ever stronger movement can begin to chart a new direction. Because it is indeed a completely new direction that we need to embrace. The level and kind of change that is needed will not come from political and economic systems that are stuck in the past. Nor will human ingenuity or technologies alone solve the kind of problems that we are facing. Light touch adjustments to business-as-usual are no longer an option. A striking example of how threatening we humans have become for our own life-supporting systems is plastic pollution in the ocean. We produce over 300 million tons of plastic every year. That is equivalent to the combined weight of all the adult humans on Earth. Between 25 and 35 million tons of this plastic ends up in the ocean – annually. And once it is there it stays there. In 2015, the ocean contained 1 ton of plastic for every 3 tons of fish. If this rate of pollution continues, by 2050 the amount of plastic in the ocean is expected to match the amount of fish by weight. The ocean and the creatures living in it are literally choking on plastics. Plastic pollution in the ocean is an illustration of how our species has become a geological force: human activities have such a decisive impact on the Earth that we have entered a new epoch: The Anthropocene – the Age of Humans. The idea that we have become so powerful that we are changing the geological structure of our planet is daunting. It can lead to fatalism and hopelessness. It can however also provoke the opposite reaction: being that kind of force means that we have a choice, that we can change course. Changing course will require a burst of conscience, globally. It will need the most formidable mobilisation of people ever seen. It will need massive courage, unlimited will and bold actions. And so, 2015 has been another year in which the learnings from both our successes and our failures have inspired Greenpeace International, as well as the Greenpeace National and Regional Organisations, to continue contributing to a broader, deeper, faster and ever more impactful movement for environmental justice for all.  </t>
  </si>
  <si>
    <t xml:space="preserve">PARIS 2015 was a transformative year for the climate movement, with the Paris Climate Agreement marking the beginning of the end for fossil fuels and being the catalyst for a 100% renewable future. In the lead up to COP 21, Greenpeace played a big role in mass mobilisation and the global climate march held before the meeting. Our political team continued its essential lobbying role in the negotiations, supported by a new 100% renewable energy (RE) scenario. Far from being “pie-in-the-sky”, Greenpeace reports have been some of the most accurate predictors of RE growth globally. PEOPLE-POWERED RENEWABLES CAMPAIGNING During the past year, we embraced working with other networks, collaborating with unlikely partners, and using smart engagement to deliver success in the uptake of clean energy. Greenpeace Greece showed that it’s not only possible to win renewable energy legislation on netmetering, with public pressure and unusual allies such as the tourism industry, but also to speed up the application process in the midst of a harsh and turbulent political and financial backdrop. Greenpeace Brazil leveraged crowd-funded solarisation of two schools into pro-RE tax changes and the passage of a strong, Greenpeace-led “solar bill” in the Brazilian Congress. Greenpeace Mediterrranean produced “twerking” videos with a solar message in Israel, along with opera singers serenading a key Minister with “O Sole Mio” (“Oh My Sun”), and deployed a solar calculator to tally up how many metres of home rooftops are available for solar power. SUNLIGHT IN DARK TIMES Our volunteers and colleagues in central Europe have been supporting refugees travelling through Hungary and Croatia with solar charging stations and wifi, to allow them to keep in touch with families and loved ones, and to help figure out their next steps. Further support for renewables brought even more light to people in need. In Yirca, Turkey, for example, the ribboncutting ceremony for a newly solar-powered mosque and community centre provided a bright spot of hope. CHANGING THE MONEY GAME Destabilising the power of the dirty energy industry by focusing on its funding proved to be a successful strategy throughout 2015. One major win was the divestment of the Norwegian Oil Fund (the world’s largest sovereign fund controlling US $900bn) from companies with more than 30% coal in their portfolio. Working with other NGOs and building on the divestment movement’s momentum, Greenpeace Nordic is now focusing on ensuring maximum global impact from this historic decision. The “Save the Reef” campaign led by Greenpeace Australia- Pacific has been keeping banks from investing in coal mining next to the Great Barrier Reef. Our joint work with our allies resulted in ten large international banks ruling out the funding of the Carmichael mega coal-mine. Greenpeace East Asia’s campaign also forced Standard Charter in Hong Kong to withdraw from the coal export project, making it the eleventh bank publicly opposing funding either Carmichael or Adani’s coal developments. HEARTS, MINDS AND LUNGS In 2015 we illustrated with concrete research the immense risk that the fossil fuel industry poses to people’s health and communities, speaking in a language that resonates with people on the folowing topics: air quality, children’s health, early deaths caused by coal pollution, and the threat to iconic places from mining destruction. In China, Greenpeace East Asia produced a public health study – Dangerous Breathing 2 – and quarterly Air Quality City Rankings, which received much international and national press. In South Korea, the Philippines, Vietnam and Thailand the respective Greenpeace offices have followed suit, with reports produced in cooperation with Harvard researchers that almost overnight have raised the air pollution debate to the top of media and goverment discussions. Greenpeace Southeast Asia has worked closely with coal-affected communities, such as Batang in Indoneisa, to keep building resistance to Southeast Asia’s biggest coal power plant. The local campaign was supported by bringing in a Japanese Parliamentarian to put pressure on the Japanese bank JBIC not to fund the plant on the grounds of human rights abuses and legal violations. We continue to work with more coalimpacted communities who want their traditional lands to remain pollution free. This work is a great illustration of co-campaigning with other communities, movements and nations. In Thailand, Greenpeace Southeast Asia worked with the Save Andaman organisation from Coal Network against the Krabi coal project. And in Turkey, Greenpeace Mediterranean’s work with the the Yirca community resulted in stopping bulldozers from destroying thousands of olive trees for coal mining, challenging the mining plans and undertaking a hopeful and meaningful community solar project together. CORPORATES: DON’T BE FOSSILS! Greenpeace USA continued its successful campaign to green IT companies, and in 2015 we saw some record-breaking wind and solar investments: Apple announced a US $850m solar deal that will ultimately deliver 280MW of clean energy to the company’s California headquarters, data centre and retail operations, making it the largest commercial solar purchase agreement ever made. Google announced a $750m US dollar fund to finance rooftop solar projects in partnership with SolarCity. Likewise we secured a 100% renewable energy commitment from the largest internet company Naver. This South Korean company is now deploying smart, global, consumer-generated pressure on the rest of the IT sector. KEEP IT IN THE GROUND Greenpeace Nordic and Greenpeace Germany came up with a new, audacious, pioneering approach to the Swedish government-owned power company Vattenfall’s proposed sale of 8,000MW coal plants and five major lignite mines: buying them themselves to make sure the coal stays underground! This innovative idea generated political support and created a media firestorm – and the story is still unfolding. In February, partnering with Avaaz, Leadnow, 350.org, and Council of Canadians, Greenpeace Canada delivered a petition with over 100,000 signatures to the National Energy Board (NEB) calling for climate change to be included in its review of the Enbridge tar sands pipeline. An ongoing campaign by Greenpeace Canada and many others has led to a halt in the expansion of the Alberta tar sands, as well as President Obama’s rejection of the Keystone XL Pipeline, which would have transported 800,000 barrels of tar sands oil a day for several years. STOP NUKES Greenpeace Japan helped keep nuclear electricity off the grid for 23 months with legal, technical and political work in collaboration with grassroots colleagues. By the end of 2015 only two reactors had returned to operation. Greenpeace Japan also conducted multiple land-based radiation surveys in impacted areas in 2015, which helped to expose the ongoing radiological crisis as a result of the 2011 Fukushima disaster. Victims have been able to use this information in their compensation proceedings and in legal challenges against the lifting of evacuation orders. In South Korea, Greenpeace East Asia exposed the risk of constructing two additional reactors at the Kori plant in Busan, which is already the world’s largest capacity nuclear power plant. Greenpeaorganised a threeweek ship tour for the Rainbow Warrior, held a joint press conference together with local NGO coalitions, and staged a nonviolent direct action in front of the Kori nuclear power plant, all of which significantly raised public awareness of our campaign to stop the construction of new plants, and generated lots of media attention. In South Africa we campaigned head-on against the government’s nuclear aspirations. This was Greenpeace Africa’s first experiment with proactive litigation on nuclear liability, and we moved the agenda forward substantially. Greenpeace France fought to secure a historic national energy transition law which, if implemented, will secure a reduction in nuclear electricity from 76% to 50% by 2025, requiring the closure of as many as 20 reactors and their replacement with renewables. In the rest of Europe campaigns against ageing nuclear reactors have seen decisions by utilities to bring forward the shutdown dates for multiple reactors.  </t>
  </si>
  <si>
    <t xml:space="preserve">CREATING CHANGE THROUGH PEOPLE POWER In 2015, across the world, the Detox campaign engaged large groups of parents, young people, fashion lovers and outdoor enthusiasts, creating an influential movement of people to hold corporations and governments to account. This was achieved by pioneering new ways, using open campaigning to involve supporters and allies in building the campaign strategy together. For instance, the Detox Outdoor project challenged major brands in the outdoor gear industry to substitute PFCs, hazardous chemicals used to make gear waterproof and dirt repellant. Using an inclusive engagement strategy that created space for innovation and experimentation, this project illustrated how open source people-powered strategies can be very effective. Greenpeace acted as the catalyst and by engaging with this community the campaign was amplified. As a result, thousands of people went online and walked into stores to start a conversation with outdoor brands about their use of PFCs. For the first time in Greenpeace history the project tested products selected by more than 30,000 supporters. In addition, the project organised 16 idea generation workshops in 9 countries with outdoor clubs and associations to come up with creative concepts for a Global Week of Action during the first major campaign push of 2016. The Retailer project secured global commitments from four major retail chains – Lidl, Aldi, Tchibo and Penny – to phase out hazardous chemicals globally and tackle the problem of low quality clothing and throwaway consumption. Parents were our target audience and thousands of people were engaged to participate in massive clothes swapping parties in 40 cities across Germany and Austria. The events were covered in major German media outlets and the hash tag #TauschDichAus trended on Twitter in Germany. The project used maps to provide online solutions to over-consumption, making it easy to find local markets, second hand clothing outlets and ecological clothing shops. Public surveys about fashion consumption were used to inform campaign strategies, but also to generate exclusive data to spark the conversation around fashion consumption. TIANJIN CHEMICAL EXPLOSION On the night of 12 August, double explosions at a chemical storage plant rocked Tianjin port in Northeast China. On 14 August, Greenpeace East Asia’s rapid response field team arrived to conduct tests for the presence of sodium cyanide or cyanide, in the water bodies around the blast site, and monitored events as they unfolded. In the aftermath, Greenpeace was quoted in major media, from the New York Times to the BBC and The Independent, as a recognised expert on toxic pollution in Asia. Building on the urgency created by the Tianjin explosion, Greenpeace East Asia launched a campaign to revamp the patchy and permissive policies on chemical management in China. INVASION OF THE E-ZOMBIES In August and September 2015, the Esperanza supported our Detox campaign in Mexico, highlighting the switch from analogue to digital television in Mexico. We engaged our supporters around the idea of eZombies, as millions of analogue TVs are set to become obsolete. The eZombies created a sense of urgency and a movement of people who put public pressure on the Mexican government for better recycling programmes. The project planted the issue of e-waste firmly in the public’s mind and secured Greenpeace Mexico’s role as a key player on the issue of electronics and hazardous chemicals.  </t>
  </si>
  <si>
    <t>Food for life.</t>
  </si>
  <si>
    <t xml:space="preserve">Greenpeace action at The North Face store in Santiago, Chile   Greenpeace / Alejandro Olivares Food brings us life, happiness, and love. However, a handful of corporations are industrialising, commodifying and controlling every aspect of our food system. They grow our food on huge monoculture farms, spray genetically modified (GM) crops with large amounts of chemicals, and feed these crops to factory-farmed animals. Greenpeace’s food campaign is here to support the global food movement based on “ecological farming”. This means food is grown ecologically, and farmers together with consumers reject toxic pesticides, chemical fertilisers and GM seeds to build a system that is best for families, farmers, and the planet. BUILDING A PEOPLEPOWERED FOOD MOVEMENT We all have the power to change the broken food system, and the I Know Who Grew It interactive web platform was launched with this people-powered approach in mind. The site not only visually highlights the failings of the current broken food system, it also provides a meeting point for people to join the food movement by making individual pledges, whether it’s growing their own food, reducing meat consumption, or shopping at farmers’ markets. Tens of thousands of pledges have been signed, including by famous international and national celebrities, thereby amplifying the call to action for people to change their food consumption. Greenpeace Africa launched its food campaign by bringing together hundreds of Kenyans in celebration of a burgeoning ecological food movement through traditional dishes. Moreover, its work with the Alliance for Food Sovereignty in Africa made the case for ecological farming through case studies and a series of reports showing that ecological farming is financially better for farmers in comparison to chemical intensive farming. They also demonstrated through their Resilience Field Report and exhibition that ecological farming is the model most resilient to the impacts of climate change, which is already being felt in various parts of the African continent. In Europe, we continued our work with citizens and members of civil society to fight back the onslaught of GMOs, which contributed to the successful submission by 19 EU members for national GM cultivation bans. FIGHTING FOR TOXIC-FREE FOOD Industrial agriculture relies heavily on the use of expensive chemical inputs such as pesticides and fertilisers that can harm our soil, water and ecosystems, as well as the health of farmers and consumers. Japan is one of the world’s largest users of pesticides in agriculture, as measured in kilograms per hectare. To showcase the health risks Greenpeace Japan tested off-the-shelf vegetables for pesticides, and publicised the results targeting the government and corporations. This was followed by the release of the “Happy Lunch” pesticide-free lunch guide to schools, with more than 125 kindergartens supporting this initiative. In the Philippines, Greenpeace Southeast Asia won the legal case against field trials of Bt eggplant which began in 2013. The Supreme Court ruled to permanently bar the field testing of Bt eggplant, and to temporarily bar GMO importation, commercialisation, and propagation until a new Administrative Order was promulgated. In Argentina, Greenpeace Andino helped the Province of Misiones adopt an ecological farming law for mate, the national Argentine drink. In Mexico, 15 independent Mexican scientists came onboard the Esperanza to test pesticide levels along the country’s rivers and coastal lagoons, and also to test for ocean life damage from nitrogen fertiliser run-offs from farms. The Governor of the Mexican State of Yucatan came on board to announce that the State will move to sustainable agriculture, and will also support the Mayan communities who use ecological farming practices. HELPING FARMERS SWITCH TO ECOLOGICAL FARMING The impacts of climate change are already being felt in many parts of the world, including in southeast Asia in the form of extreme weather conditions. Greenpeace Southeast Asia worked closely with local partner organisations in the Philippines to scale up innovative pilot projects designed to help farmers switch from industrial farming to climateresilient ecological farming. These projects connect farmers with weather stations, helping them prepare their fields in advance of extreme weather events. They also facilitate farmer-tofarmer learning and set up community seed banks that significantly boost resilience. In addition, Greenpeace Southeast Asia worked with national youth, a major voting block, to pressure presidential candidates to pledge support for ecological farming ahead of the Philippine’s presidential elections. Developing relationships between farmers and people is fundamental in building a more human centric food system, that also respects the environment. Greenpeace France teamed up with two farmer organisations to crowdfund donations to support initiatives for twenty ecological farmers, including setting up a local seed bank and preserving local seeds.  </t>
  </si>
  <si>
    <t xml:space="preserve">AMAZON In 2015 Greenpeace Brazil continued building its relationship with local civil society allies and supporters of the Amazon. This co-campaigning delivered 1.4 million Brazilian signatories for a Zero Deforestation Law Proposal, which Greenpeace Brazil submitted to the Brazilian Congress, and is the first ever citizen-initiated law to protect the environment. Not only was this campaign successful in delivering the petition, but also in challenging the perceptions in Brazil that deforestation is necessary for development or that people in Brazil do not care about the rainforest. For over a decade Greenpeace has worked to expose the link between soya cultivation and deforestation, and have been putting pressure on companies such as McDonald’s and Cargill to ensure that the soya in their products does not contribute to deforestation. Because of their understanding of people’s power to pressure their brands, we have been able to ensure that this soya moratorium has been extended. We have built upon our past work with the cattle sector, with Greenpeace Brazil launching a public campaign calling on Brazilian supermarkets to ensure their beef is deforestation-free and sourced from signatories to the cattle agreement. Scientific data has proven that the soya moratorium and the cattle agreement have both led to reduced deforestation. CONGO BASIN The Congo Basin Forest is under increasing threat of deforestation and forest degradation, and one of the root causes is commercial and illegal logging. The focus in 2015 was to unmask the destructive timber trading from the Congo Basin to China and the EU. Greenpeace Africa filed substantiated claims in the Netherlands, Belgium and Spain against the timber trader CCT, operating in Cameroon, after research found that it was purchasing timber from several suppliers involved in illegal activities. This was followed by the publication of Opportunity Knocks, which includes analysis of 11 years of Chinese customs data records and documents, and the results of interviews conducted by Greenpeace East Asia with the most important Chinese importers of Congo Basin logs. It concludes that these companies play a game of calculated ignorance and are unwilling to improve their due diligence procedures. INDONESIA In 2015, the Indonesian Government took a positive step in extending the moratorium on forest clearance by two years. However, it did not include peatland protection or a review of existing permits. In November 2015, the President announced that a Peatland Restoration Agency would be set up and made a commitment to protect peatlands. Even so, there is still much work to do on the ground with local communities. In the following month Greenpeace Southeast Asia launched a damming activity in Kalimantan with local NGOs and the community. This marked the first year anniversary of President Jokowi’s visit to the area, which had been severely affected by forest fires. For a fortnight we worked together to dam a peatland drainage canal to restore the dried-out wetland, so as to help prevent future fires. To remind President Jokowi of the severity of the situation, parallel to this action our colleagues delivered a petition with over 250,000 signatures to him during the Paris COP meeting. Although he has promised to halt new development on peatlands, restore burnt areas and review permits of existing peatlands plantations, there are no binding rules on this nor sanctions for companies that violate the policy. Five years ago Greenpeace, the Forest Trust, and Golden Agri-Resources (GAR) launched discussions that quickly expanded to include many other social and environmental allies. These discussions led to the development of a land-use planning tool that has been designed to support on-theground implementation of zero deforestation commitments. In 2015, important progress was made on the acceptance of this High Carbon Stock (HCS) Approach. We continue to advance this innovative, integrated solution for communities, farmers and various other stakeholders to plan for forest conservation. Greenpeace also continued to pressure major corporations to commit to zero deforestation. Pulp and paper producer APRIL and Royal Golden Eagle, its parent company, announced a new sustainability policy that would be implemented by all of the pulp and paper companies in the group, including an end to deforestation, following a public push on their global financiers. GREAT NORTHERN FOREST Deforestation, degradation and fires are destroying the Great Northern Forests. Thousands of global volunteers took action online, calling on Canadian companies that threaten endangered forests – and their customers such as Rite Aid, the third largest pharmacy chain in the US – to protect the Great Northern (boreal) Forests. This work, which included during the year a direct communication at a key company’s investor Annual General Meeting in the US, will continue to be an important focus in 2016 and beyond. After years of sustained pressure, the Russian government has taken the positive step of passing a legal ban on grass fires.  </t>
  </si>
  <si>
    <t xml:space="preserve">SUPPLY CHAINED Throughout 2015 Greenpeace shone a light on the human rights abuses being perpetrated in the high seas, especially in the tuna industry. The main target, Thai Union, the world’s largest canned tuna company, has been connected to shocking labour and human rights abuses, with many workers exploited, abused and even forced to work on ships for months or years at a time. Thai Union also uses wasteful and destructive fishing practices that attract, capture and kill other marine life including turtles and sharks – while driving some species of tuna towards extinction. The combined pressure and work done by Greenpeace’s global tuna campaign and other NGOs led to investigations by journalists, the US Department of Justice, and then to a number of litigations. The report Supply Chained: Human Rights Abuse in the Global Tuna Industry, published by Greenpeaace Southeast Asia, highlighted the depth of the social problems in the tuna industry, including the Thai Union Group. Greenpeace Southeast Asia’s collaboration with the Indonesian Ministry of Fisheries, human rights groups and media outlets to expose slavery at sea was used to put pressure on our corporate targets. By working with our partners and sharing our campaign we were able to push society-wide conversation around the abuses of the fishing industry. The Associated Press ran the devastating story “AP Investigation: Are slaves catching the fish you buy?” directly naming Thai Union. A follow-up AP investigation linked Thai Union with forced labour and horrific working conditions in Thailand. The New York Times published a series of articles on the “Outlaw Ocean”. As a result of Greenpeace USA’s involvement with the series, it was included in a US Senate panel on slavery at sea and a panel on ocean crime. SHIPS ON TOUR Our ships are central to the work we undertake to protect our oceans. In Mexico we went to the vaquita habitat in the Sea of Cortez, with the Esperanza. The vaquita marina is the world’s most endangered sea mammal. The totoaba, also endangered, are the intended target for the nets where the vaquitas get caught. The campaign to end these destructive and wasteful fishing practices was covered in national and international media, such as El Pa s, The New York Times and Televisa Mexico, which aided Greenpeace Mexico in bringing the harmful fishing practices to the attention of the authorities. In parallel, Greenpeace East Asia exposed the traffic of Totoaba through an investigation, and showed that the bladders of the totoaba were being sold in China at exorbitant prices, contributing to the extinction of this endangered fish and also threatening the vaquita. Via the campaign over 500,000 people around the world called on the Mexican President to protect the vaquita habitat. In April the Mexican government announced a two year fishing ban in the habitat. discrepancies in the catch log record. Campaigners then found a 75kg haul of shark fins and tails from at least 42 sharks. The boat had been operating without a permit and illegally, although the authorities later said this was due to a clerical error. The activities of the Shuen De Ching No. 888 exposed a number of serious issues: too many boats are operating outside of the law, and the Taiwanese Fisheries Agency’s efforts to regulate this industry are insufficient. The Rainbow Warrior also visited Okinawa, in Japan, where local communities have been working for more than 15 years to oppose a military base being built on top of a coral reef – home to the endangered Japanese dugong. It is rare for a Greenpeace ship to be allowed entry into Japanese waters, but with some ingenuity and massive persistence the ship was able to arrive in November. The resulting boost in spirits to local people and media coverage raised the profile of the issue in Japan, attracted new supporters, and was an invaluable learning experience for many of our staff who had no previous experience of campaigning with our ships. PROTECTING BIODIVERSITY In January, the UN committed to develop a new, legally binding agreement to protect marine life in the high seas. Pressure from Greenpeace USA was key to shoring up government and NGO allies’ support for UN action to establish a global network of marine reserves. This breakthrough outcome is a huge opportunity to reform the current oceans governance system from one that aids the exploitation of our oceans to one that ensures conservation and sustainable use for generations to come. Campaigners from Greenpeace Southeast Asia contributed to the political work in ASEAN and to the global work to ensure the start of discussions on a new UN implementing agreement to protect biodiversity in the high seas. UNREPORTED AND UNREGULATED OVERFISHING EXPOSED By focusing on the implementation of fishing regulations – or lack thereof – we are tackling one of the root causes of overfishing. For example, in Taiwan we had a major breakthrough following Greenpeace East Asia’s expos  of illegal fishing practices in the Pacific. The government was forced to investigate fishing practices due to tremendous public and media pressure. This was followed by a “yellow card” from the EU, which will require Taiwan to make reforms to its fishing sector and regulation. There was also good news for South Korea, where two years of active campaigning has helped secure positive reform in fishing policy. In the Philippines, amendments to the law regarding fisheries have led to major changes such as higher fines for Illegal, Unregulated and Unreported fishing, putting in place harvest control rules and limits to fishing. This, sweeping legislation, if implemented properly, will have a huge impact on managing fishing capacity, ending overfishing, and increasing food security. Greenpeace Southeast Asia aims to build on this experience for our work in Thailand next year. West African waters remain one of the few fertile fishing grounds in the world. For many coastal countries, fishing contributes significantly to the national economy as a source of income. But West Africa is no exception to the overfishing that affects all of the world’s oceans. The most recent studies show a decline in many species of both demersal and pelagic fish stocks. Greenpeace Africa’s report exposes the levels of Illegal, unreported and unregulated (IUU) overfishing in West Africa by Chinese vessels. Following the release of the report, the team was invited to discuss the tonnage issue with key institutions and the Senegalese government, which subsequently led to the government initiating an internal audit of the fishery sector.  </t>
  </si>
  <si>
    <t xml:space="preserve">ARCTIC DEFENDERS The numbers of Arctic Defenders kept rising in 2015, reaching 7,452,721 in total – in the three days following Shell’s announcement that it would be withdrawing from the Arctic 50,000 more defenders signed up. In September, Shell announced that it will “cease further exploration activity” in the Alaskan Arctic “for the foreseeable future.” This great victory was made possible thanks to many contributions, notably by the sustained public pressure from across the world and organised, focused pressure in the American Pacific Northwest. Both The Guardian and The Financial Times reported that Shell was “taken aback” by the levels of public protest and that the threat to their reputation was a key factor in the decision. BUILDING A MOVEMENT Greenpeace USA contributed to building this movement against Arctic drilling in numerous ways. On 12 May The New York Times ran an editorial and three articles about Shell’s troubling record with Arctic drilling, the growing opposition to the presence of Shell’s rigs in Seattle, and why Arctic drilling could undermine President Obama’s environmental and climate legacy. ARTISTIC ARCTIC CAMPAIGNING To spread our campaign even further we enlisted the help of well-known artists. The web film “A Song of Oil, Ice and Fire” highlighted the recklessness of Shell’s Arctic drilling plans. The film was made in conjunction with creative agency Don’t Panic and famous British montage artists Kennardphillipps. Released in May, it was distributed mainly through email and social media channels, and so far has been viewed over 1,540,000 times on Facebook and over 675,000 times on YouTube. It increased brand risk associated with Arctic oil, and attracted new audiences to Greenpeace and Save The Arctic. Musicians, including Charlotte Church, gathered outside Shell HQ in London, to perform “Requiem for Arctic Ice” every day for a month. As well as the daily musical performances, a website was created as a way for supporters to get further involved. Press coverage exceeded expectations, with 195 news hits, including two primetime broadcast pieces. Our colleagues at Greenpeace Canada also delivered a performance in Montreal, with coverage in the most read newspaper in the city. Our huge people-powered puppet, Aurora, who is part-polar bear, partship, and all-Arctic, also helped Greenpeace UK take direct, creative action outside Shell HQ in London. Aurora was moved with stealth into position directly outside Shell’s London HQ by a team of UK activists including British actor Emma Thompson. First Nations artist and activist Audrey Siegl from Canada also joined the protest. Aurora would remain in position for several weeks until Shell announced it was leaving the Arctic. WORKING WITH INDIGENOUS COMMUNITIES In 2015, Greenpeace Nordic led the new phase of our work with Indigenous communities. In collaboration with other Greenpeace colleagues working on the Save the Arctic campaign, we strengthened our ability to collaborate with Indigenous organisations. Greenpeace Nordic provided strategic advice for the outreach work with regards to Clyde River in Canada, Russian oil spill work and the Shell project. Greenpeace Nordic also worked with Greenpeace Canada when, in early spring, we made our first trip to Iqaluit, Nunavut, in more than 20 years, to reach out to the community there. As the Arctic Council met and Canada handed over its chairship to the US, Greenpeace exposed the Council’s support for Big Oil and its complicity in public relations greenwashing. We met with Council representatives, members of the Inuit Circumpolar Council, and Indigenous communities from Russia and Canada, helping to bring these groups together and raise awareness about some common aims. A large part of this work was about mending relationships; we shared experiences and the report, The Practice and Promise of the Arctic Council. In May, a six-person First Nations delegation sailed up Canada’s West Coast on board the Esperanza to connect communities battling Arctic oil drilling, tar sands tankers and pipelines. Not only was this the first-ever all-Indigenous delegation aboard a Greenpeace ship, but the message of “People vs Oil” resonated with both public and media, successfully allowing people to make connections between their respective struggles against Big Oil. All along the coast, as Shell’s Arctic Challenger slinked through the water, people came to bear witness. And our hearts were in our throats when we saw Audrey Siegl, the Indigenous Canadian activist, confronting the Polar Pioneer in a tiny rigid inflatable boat.  </t>
  </si>
  <si>
    <t>message from the internal executive directors.</t>
  </si>
  <si>
    <t>Greenpeace 2016 annual report</t>
  </si>
  <si>
    <t xml:space="preserve"> Our planet and people are more interconnected than any world-wide-web we could create. What impacts one part, affects another and environmental protection is inextricably linked with social justice. Last year we connected at climate protests; with elders working to save the Amazon and the Arctic; grandmothers and youth suing governments over climate change. We were awed by the power of the people and we want to say thank you for everything you have done. Together we have achieved a great amount, but we all know there is much more to be done. This report is a snapshot of some of the work we have done together, and we hope you will connect with the people and their stories. We also hope you stay in touch via Facebook and Twitter or by sending us an email. We need you to continue to be part of the unstoppable global movement for a clean, green and just planet. There are seven billion of us on this beautiful, blue marble and we are more connected than ever before. We exchange billions of emails and social media messages daily, travel in a billion cars on 33 million roads and fy a trillion miles a year. We have never seen the likes of it nor had to manage the scale of impacts from it either. The industrialisation and technology boom that has given us so many benefts in some ways, has also brought devastating consequences, for the security of our people (exposed to pollution, injustice and land grabs); and especially for our climate. 2016 was the hottest year on record and the most deadly for environmental and human rights defenders. We saw the election of a climate change denier to the White House and violence against too many activists. We are signifcantly reducing our planet’s resilience, and our own. But we will not be deterred. We have the answers. Our renewable energy future is already here. We imagine and work for healthy oceans and sustainable farming practices that don’t clear-cut forests or add even more carbon to the atmosphere. We have shown that toxic free production processes and protection for our pristine frozen places, where three-quarters of the world’s fresh water is stored, are possible. Now is the time to build an even stronger the movement. Last year, together we won greater protection from oil drilling and fshing in the Arctic with governments and corporations accepting that they cannot continue to exploit this vital but fragile part of the planet. Millions connected with Indigenous Peoples to protect their traditional lands and rights in the heart of the Amazon. That act of people power stopped the construction of a mega-dam which threatened not only the community’s environment but also their basic human rights. In addition, chemical companies no longer have decades to pollute the environment because of you demanding policy changes in Europe; and organic farmers celebrated improved agriculture policies and innovations across the globe. Spirit Bears in Canada and Giant Pandas in China are protected because of your decades of dedication and support for in-depth investigations exposing illegal activities. We share these victories and hope that, like us, they inspire you to connect even more deeply with us and even more broadly with our community, so together we can grow the movement for a just, peaceful and sustainable future even further.</t>
  </si>
  <si>
    <t xml:space="preserve">“From climate change to inequity, armed conflict to social injustice, the great challenges of our time are not only urgent, they are intimately linked. From the power structures that make them possible to the mindsets that make them acceptable, they are interwoven and must be changed together.” In 2016 Greenpeace developed a new strategy (known as the Framework) to guide our work for the next decade and this powerful statement is the cornerstone of what we are setting out to achieve. The Framework was developed through a comprehensive and participatory bottom-up process that involved volunteers, activists, partners, staff and board members from across Greenpeace globally. One of its main strengths is recognising the connections between environmental destruction, conflict and social and economic injustices and the necessity to work with allies to change the systems that produce these problems. We will still be protecting environmental boundaries, especially on climate change and the oceans – but this new strategy addresses more clearly “how” we should achieve these goals. We have seen the recent increase of right-wing populist political forces gaining power in the world. The Framework will guide Greenpeace and our partners to be more prepared to defeat these negative, dangerous powers and to protect the key values that guide our organization. In 2016 we also oversaw the creation of an exciting new leadership model. In April Jennifer Morgan and Bunny McDiarmid started their term as the Executive Directors of Greenpeace International in a shared leadership role. We appreciate the leadership demonstrated by the International Executive Directors and the National Regional Offices and staff. We also appreciate the support of our trustees. Most importantly, we acknowledge Green - peace supporters, volunteers and activists, whose millions of individual actions, contributions, and support are what makes all our work not just possible, but also impactful. Thank you. Ana Toni and Ayesha Imam Stichting Greenpeace Council Last but not least, at the end of 2016 the Board of Greenpeace International nominated Ayesha Imam as the new Chair of the Greenpeace International Board. Ayesha is no stranger to Greenpeace as she served on the International Board for seven years, from 2006 to 2013. She is a rights and sustainable development consultant and has worked with and for a range of organizations including women’s rights, of - cial aid and UN agencies on women’s rights, gender-sensitive research and program - ming, democracy, sustainable development and organizational support and training. Ayesha started her term in April 2017 and I am positive that she will strengthen the Board’s leadership. This is my last letter in our Annual Report. Having served Greenpeace International as the Board Chair for the last six years, I would like to sincerely thank all the international Board members as well as all of you, activists, supporters, staff and trustees for your confidence and support during my term. It has been a real honor to serve this incredible organization as Board Chair. I leave the Board Chair position in peace reassured that the organization is ft and reinvigorated to continue and accomplish its important mission. As an activist and a supporter, I will continue this trajectory with all of you. Ana Toni Ex-Chair, Stichting Greenpeace Council I must thank Ana for her wise stewardship of Greenpeace International and her generosity of spirit, time and advice during our handover period. I would also like to thank the Board, the International Executive Directors, the Trustees and the staff of Greenpeace for their warm welcome and support. As we move on in these difficult times, I will endeavour to be worthy – a luta continua. </t>
  </si>
  <si>
    <t>In 2016 together we were part of a movement that shifted a business model away from exploitation and toward protection; courageous volunteers risked their lives to help us fight forest fires on two continents; and you helped the world connect with forest peoples to defend their lands and our planetary lungs. The Munduruku people live on the fringes of the Tapajos River in the heart of the Amazon rainforest. Greenpeace Brazil helped to bring their story worldwide, a story of deep connection between the environment, human rights and social justice, all of which was threatened when the Brazilian government proposed a mega-dam across the river. They travelled for days across country to appeal to the Justice Minister. He would not listen to their story, but you did. More than a million people signed petitions and took action. And together you won. The mega-dam’s license was canceled, the Munduruku people’s rights were upheld and their lands were defended. Greenpeace trained volunteers helped communities defend their lands from forest fires in Russia and Indonesia too. Greenpeace Wildland Fire Program volunteers travelled to remote areas of Siberia, risking their lives to help and train local communities tackling blazes in the Russian Boreal. Palm oil companies in Indonesia clear-cut the forest to make way for plantations, but the remaining dry peatlands often catch fre, causing toxic smoke that killed 100,000 people in 2015 alone. Adi and Nilus – volunteers in the Green - peace frefghting team - travelled half way around the world to hold to account IOI - one of the worst companies. Thanks to pressure Greenpeace supporters placed on IOI, fourteen of its more famous customers like Nestle, Pepsi, Johnson &amp; Johnson Ikea and Mars, cut ties with the company. We are still waiting for those same companies to put into practise their own promises on zero-deforestation, but your campaigning did ensure the famous Betty Crocker cake mixes are now forest friendly and palm oil–free. Sometimes change comes quickly, some - times it takes a decade or even a generation. In Brazil, ten years after you helped put a soya moratorium in place, to protect the Amazon from rampant clear-cutting, the ban has been made permanent. Today, the illusive Spirit Bear of British Colombia, and the 26 First Nations who both call the Great Bear Rainforest home will no longer have to fght to protect their land and rights, after a campaign you kept up relentlessly for the last 20 years paid off. Years-long investigations also got results. When a Greenpeace Africa investigation revealed the government of the Democratic Republic of Congo had violated its own logging moratorium, not once – but three times, the exposé resulted in three illegal concessions being cancelled and nearly a third of a million hectares saved. A two-year investigation in China by Greenpeace Eas Asia showed illegal logging in the World Heritage Sichuan Giant Panda Sanctuary and resulted in the government closing the loopholes that the loggers had exploited . Our forests are standing guardians of the health of our climate, the land rights of our peoples and the preservation of our global biodiversity. We have only a few years to halt the deforestation of our planet and restore native forests. We count on you to continue to stand with us and the forests.</t>
  </si>
  <si>
    <t>DETOX</t>
  </si>
  <si>
    <t>We share a common goal – a toxic free future, where dangerous chemicals are no longer produced, used or released into our environment. The need to detox our world is not just about which chemicals threaten our health and environment, but how many – which is driven not just by production, but by over-consumption. The worldwide scandal of the Samsung Galaxy Note 7 smartphone showed us a system that promotes a throw-away culture rather than ideals of repair, reuse and recycling, ignoring precautionary principles and refusing to be transparent. We offered a different way, teaming up with local partners from Germany to China and Mexico to set up phone repair cafes, offering practical advice and assistance. Together we challenged the IT industry to become “True Innovators” – designers of gadgets that are smart for our planet and for our lives. Like the IT sector, the fast, cheap fashion industry is driving consumption and pollution. Behind the bright lights of the shop fronts is a murky production process. Greenpeace activists and supporters used innovation and artistry to challenge a mindset that values quantity over quality. Trash queens and giant models appeared on the streets of Germany, Taiwan, Hong Kong and Beijing giving a new look to Buy Nothing Day . It is ironic that outdoor clothing companies who depend on nature for their business knowingly release dangerous chemicals into the environment. PFCs are chemicals used for waterproofing, but they are also invisibly dispersed into our air, food and water and do not break down in the environment. Greenpeace investigators hiked to distant parts of the globe to gather the evidence you needed to pressure the industry. One week, 150 actions in 21 countries was enough to hold the retailers to account and force nine of the top companies to go PFC-free. We did spend some of 2016 indoors, too! Along with community allies in Indonesia, we won a precedent-setting court victory, stopping the country’s biggest textile companies from discharging toxic wastewater onto public lands. While in Europe more chemicals, including cancer-causing toxins from the textile industry, were added to the EU phase out list. Both rulings will have potentially industry-altering impacts. In China concerns about the inadequacies of protection for people living near chemical factories prompted Greenpeace East Asia data analysts to spend months mapping the location of nearly 34,000 chemical plants and related industrial accidents. They uncovered nearly 200 deaths, 30 accidents a month and showed plants where located close to high-density populations and ecologically sensitive areas. The report is already changing the chemical safety debate in China. Fashion should not cost the earth, nor should our enjoyment of the outdoors be at the expense of the very nature we love. Our technology and connectivity should not be a driver of climate change and chemical pollution and corporations should be enabling reuse and recycling, rather than encouraging a throw-away culture. Thanks to your efforts with us in 2016, governments and corporations have heard your message loud, clear, dramatically and with suitably fashionable fare.</t>
  </si>
  <si>
    <t>2016 was the hottest year on record. We are living in a time of climate change, but we are also the generation who is bringing about an energy revolution. Over two weeks and across six continents, 30,000 people couldn’t have made that clearer. Hundreds came by land and sea to shut down the Kinder Morgan Power Plant near Vancouver, Cana =da, in one of dozens of actions by communities and individuals demanding we #breakfree from fossil fuels. People used to laugh at the idea of an end to the age of fossil fuels. No one’s laughing now. Households, investors, pension schemes, banks and even entire countries are dumping coal. Together we stopped more than US$2billion dollars of dirty energy investment last year alone. Belgium and Scotland switched off their last coal plants, making a quarter of the European Union coal free. Greenpeace East Asia has been highlighting the coal power plant ‘bubble’ in China and helped create a major discussion about overcapacity. A three-year moratorium on new coal plants in China reinforced Greenpeace East Asia’s campaign to raise awareness of the link between coal production and the disastrous levels of air pollution. In 2016, China suspended 104 planned coal power plants, 47 of which were already under construction. While coal collapses, the solar industry burns ever more brightly. The conversation is not “if” renewables, but “when”, and how fast. Together, we helped change laws in Greece to allow greater domestic access to solar power and celebrated how the “The Sun Unites Us” across the Mediterranean, on our wind-powered sailing flagship, the Rainbow Warrior III. Two heart-breaking anniversaries - the Fukushi - ma nuclear disaster five years ago and the Chernobyl nuclear meltdown 30 years ago - reminded us of the deadly legacy still hanging over millions of people in Ukraine, Japan and beyond, but we also saw a shift in mindsets and policies. In the past, a Japanese Prime Minister would never step foot on a Greenpeace ship, but, sailing passed the shattered Fukushima reactor aboard the Rainbow Warrior III, former Prime Minister Naoto Kan told us “we should shift to safer and cheaper renewable energy for our future generations.” “One of my most important tasks is to ensure the future quality of life of our grandchildren and our planet”. That is Rosmarie Wydler-Wälti’s pledge as a grandmother in Switzerland who, with 450 other glorious grannies, has launched a legal case against her government for failing to take action against the impacts of climate change. Those basic rights are being supported in courts across the world. In the Philippines, the Human Rights Commission issued a landmark ruling, demanding that forty-seven of the biggest historic polluters answer charges of putting human rights at risk. Similarly, our work in the USA is putting the spotlight on Exxon’s climate change denialism. Breathing clean air is the most basic human right. Using innovative technology, investigations and classic actions, the issue was pushed high on the political agenda last year. Air quality reporting apps in India, pollution monitors in Bulgaria, real-time daily pollution level reporting in Thailand, and attention-grabbing actions in the UK: these were just some of the ways that we worked together to secure more stringent air quality controls. We still have a massive task ahead and not much time to achieve it. We cannot do it alone, but together we can put in place a just, equitable, sustainable energy system for the future.</t>
  </si>
  <si>
    <t>food for life.</t>
  </si>
  <si>
    <t xml:space="preserve"> There is nothing better than family and friends sharing good food, laughter and love. Whatever your culture, good food is jeopardized by our broken food system. However, the problem with industrialised food production goes deeper than that – it threatens human rights including the right to food and the right to health. Greenpeace supports food sovereignty and access for all to nutritious and healthy food. Industrialized food production threatens those rights and the health of our people and planet. A quarter of the land is used to raise livestock that generates 15 percent of our greenhouse gas emissions. A third of croplands are farmed to feed them, not us, and corporations own the rights to our seeds and food. While some countries risk famine because of climate impacts, nearly 40 percent of food in industrialized countries is thrown away, often because it just doesn’t look right. The system is broken. Our shared vision of what looks right puts science, people and the planet at the heart of the solution. We can feed the world sustainably, healthy and justly while protecting our planet’s biodiversity. Ecological farming is scientifically centered and re-connects people with food, to produce healthier harvests. While industrial farming worsens the impacts of climate change, ecological farming works to lessen it. In China we saw how people power, not corporate control can drive sustainable organic farming through innovative crowd-funding. Hou Xueying went from office worker to organic farmer, supported by customers who funded the raft of ducks she needed to improve her rice harvest. Her inspiring story, connecting buyers and farmers, using proven organic methods, shows a different business model is possible. Knowing how your food is grown is as important as knowing where it comes from. Bees became the buzz-word in many parts of the world in 2016. They pollinate more than 80 per - cent of the world’s food, but globally numbers have been crashing, because of pesticides and habitat destruction from industrialized farming. The Greenpeace “hive” immediately took action – protesting at one of the biggest insecticide manufacturers in Japan, prompting a government investigation into the damage it causes. Supermarkets in Japan and across Europe heard your demands to cut chemicals and add more organic food to the shelves. The European Commission made a significant policy shift by refusing to license the herbicide glyphosate for ten more years, which was classified as a “probable carcinogen” by the WHO’s International Agency for Research on Cancer (IARC) in 2015. Instead, the license was renewed only for 18 months until end of 2017, until a further assessment by the European Chemicals Agency about the cancer risks of glyphosate is published. The Food for Life movement is flourishing. In Mexico, where food is celebrated as part of the country’s ‘Intangible Cultural Heritage’, people power got one of the world’s biggest bakeries and maize producers to go organic. In Bihar, India, the government committed to fund farmers who ditch genetically engineered crops and instead adopt eco-friendly farming practices. In Argentina, the state of Santa Fe, which produces 20 percent of all Argentina’s agricultural output, is committed to promote ecological farming at the state and national level. From the rice paddies of China to the flatlands of Argentina and across the fields of Europe, you have helped farmers connect with customers and suppliers; share their stories and expertise with others and changed mindsets and policies. You are part of the eco-food revolution, and together we can grow our food for life.</t>
  </si>
  <si>
    <t>Politics can be polarising; seem distant and irrelevant. In 2016, more than eight million of you proved that Polar politics can connect people and places no matter how far apart. It brings art, science and humanity together, shifting power dynamics and changing mindsets. Four million people live in the Arctic Circle. Most of the rest of the world will never see their homes, or the rivers and forests that provide their food, shelter and income. Nor will they experience the incredible wildlife that lives in the far reaches of our planet. But millions more still reached out to those communities, to join together as Arctic Defenders. Their message is simple – protect the Arctic now and stop the destructive industries. Their message is being heard. Together you changed some of the world’s biggest players in the fishing industry including McDonald’s, Tesco, Young’s and Iglo, who agreed on a moratorium on fishing in the North Barents Sea. The tiny, remote Clyde River community in Nunavut, Canada did not agree to energy companies conducting seismic blasting in their waters, risking their food and water supply. The Canadian authorities approved the exploration without consent, breaching the United Nations Convention on the Rights of Indigenous Peoples. Our icebreaker, the Arctic Sunrise, helped bring the Clyde River’s message to the world. On board, actor and Arctic Defender Emma Thompson, met elders to hear their story. Many others, including Naomi Klein and Jane Fonda, echoed their dissent. After two years of legal petitioning, the Canadian Supreme Court has finally begun hearing their case. In another court, this time in Norway, along with the Nature and Youth organisation, we fled an historic lawsuit against the government for breaching its own constitution, by allowing new oil drilling in the Arctic. The law guarantees the rights of every person and future generations to a safe and healthy environment, which cannot happen if Norway opens a new oil frontier in the Arctic. Perversely, the same government is now close to creating marine reserves around the biodiversity hotspot of Svalbard. The US government cut the Arctic Ocean from its offshore oil and gas drilling plan, and withdrew parts of the Chukchi and Beaufort Seas from oil and gas leasing. This victory may be short-lived with a climate change denier now in the White House, intent on rolling back Arctic protection. A single Arctic Defender, with nothing more than a piano, took governments to task over the need for Arctic protection. Italian pianist Ludovico Einaudi performed a haunting “Elegy for the Arctic” while floating amongst the drifting icebergs. It was as daring as it was beautiful and his music moved millions watching on social media and all the government officials discussing Arctic marine protection at the OSPAR Commission political meeting. Combined with Green- peace lobbying and a petition of eight million signatures, it prompted the Commission to forward a proposal for permanent protection of part of the Arctic Ocean to the Arctic Council. The Save the Arctic campaign runs on people power, from Taiwan to Lebanon, Brazil and beyond and you are making a difference. If you are not already an Arctic Defender, what are you waiting for – one click and you are there!</t>
  </si>
  <si>
    <t>oceans</t>
  </si>
  <si>
    <t>In 2016 we set out across our great oceans and seas to change the fishing industry into a just and sustainable one; create buffer zones against overfishing and mineral extraction through the creation of marine reserves; and shift the global mindset about the lifetime legacy of pollution from plastics in our oceans. Destructive fishing is not only devastating our oceans, it is also denying people their basic human rights. A 12-month long investigation by Greenpeace Southeast Asia exposed a catalogue of abuses by one of the biggest companies in the industry – Thai Union. Your demands for action resulted in global retailer Tesco cutting ties with Thai Union, and prompted retailers from Canada to the United Kingdom to demand fair and sustainably caught fish stocks. Nikos Katakouzinos knows only too well the impact of overfishing. In his lifetime fishing off the island of Lesvos, Greece, he has seen catches fall by more than half. Along with fellow fshers, he teamed up with Greenpeace to prove that sustainably caught, human-centred, local fishing can feed the market, protect our oceans and support communities . It is not just what we take out that is wreaking havoc – it is what we dump in. A shocking report warned that by 2050 there could be more plastic than fish in our oceans. From Europe, to the Americas and Asia you reacted, resulting in a total ban on micro-beads in South Korea, a move mirrored by Tesco and the majority of cosmetics companies. The best marine scientists tells us our oceans need a breathing space, from pollution, overfishing, and destructive mining, and a global network of marine reserves will –do the job. We were delighted at the announcement of the creation of the biggest reserve ever; which covers the fragile Ross Sea in Antarctica. In addition, there were other significant protected areas in the United States, the United Kingdom and Chile. Nearly half of us are coastal people, living less than 100km from shore. “The People of the Oceans”, brought us together to share our collective story. Jamee Lynn told us of the deep-rooted traditions of her Tolowa tribe on the north-west coast of the United States. “We’re an ocean people. We’ve lived, collected, traded and explored the oceans of the west coast for time immemorial. The ocean’s in my blood, I’m drawn to it constantly. It’s where I take my kids, my partner and those I love.” Thousands of kilometres across the other side of the wide Pacific, Jirasak, a local fisherman from Thailand also sees our oceans as life-giving and urgently in need of protection. “We’ve taken so much from the sea, now we should at least give something back. If we continue with destructive fishing, then in the future, there’ll be no fish left for us to catch.” Our story of our oceans in 2016 is that the business as usual model can be challenged and changed; that environmental needs go hand in hand with human rights and justice; that following the best science makes the most sense and that your strength, our people power, though sometimes separated by vast distance, will create the change we need to see.</t>
  </si>
  <si>
    <t>Your Voices are Vital</t>
  </si>
  <si>
    <t>2017 Annual Report</t>
  </si>
  <si>
    <t>Greenpeace International and Greenpeace Canada were especially proud to stand with the Indigenous community of Clyde River in the Canadian Arctic, supporting them as they won their Supreme Court fight to prevent seismic blasting in the waters that are their home and livelihood. One of our fundamental principles is that we take responsibility for our actions and we hold others accountable for theirs. Sometimes that means turning to the courts; in 2017 the law played a big part in our work.</t>
  </si>
  <si>
    <t>In the courts</t>
  </si>
  <si>
    <t>The logging company Resolute Forest Products (Resolute), and Energy Transfer Partners (ETP), the company behind the Dakota Access Pipeline, both attempted to stop the work you support. Resolute filed a US$276million lawsuit against Greenpeace International, Greenpeace USA and Stand. Earth. The court dismissed the case without prejudice; the company promptly amended their complaint and refiled. We continue to fight the injustice. ETP filed a US$900 million suit against Greenpeace International, Greenpeace USA and others because of our support for the campaign against the Dakota Access Pipeline at Standing Rock. That case also continues. Network mounted a historic case on your behalf in Norway – The People vs Arctic Oil. We believe the Norwegian government breached its constitutional promise of a healthy environment for current and future generations, after they opened new areas to oil drilling in the Arctic, despite signing the Paris Climate Agreement. More than a half million of you put your names forward as witnesses. Though the court hearing initially went against us, we are not deterred - stay tuned for the appeal and the part you can play.</t>
  </si>
  <si>
    <t>Climate Justice</t>
  </si>
  <si>
    <t>Greenpeace International helped the climate justice and liability campaign to build the basis and public support for groundbreaking cases aimed at making fossil fuel companies pay for the costs of climate change. With Greenpeace International support, Greenpeace Southeast Asia used the law to trigger a first-of-its-kind investigation to deliver justice and hope to disaster survivors threatened by storms made worse by climate change. 1000 senior women in Switzerland are demanding their government deliver their Paris Climate Agreement commitments in court, with the support of Greenpeace Switzerland. Greenpeace USA is supporting cities and counties demanding fossil fuel companies pay for their climate damage, and two states are investigating ExxonMobil for misleading the public.</t>
  </si>
  <si>
    <t xml:space="preserve">Fukushima </t>
  </si>
  <si>
    <t>The horrifying Fukushima nuclear disaster in Japan six years ago continues to haunt the survivors and impact the oceans and land. In 2017 Greenpeace International and Greenpeace Japan worked with affected communities especially women and children to bring to the urgent measures to support people who have lost their homes, their health, and their rights.</t>
  </si>
  <si>
    <t>Your actions make a difference</t>
  </si>
  <si>
    <t>“Never doubt that a small group of thoughtful, committed citizens can change the world; indeed, it’s the only thing that ever has.” – Margaret Mead You are those committed citizens and we are inspired by you! People power is an unstoppable force and we are proud to have you as partners in our work. We are amazed by the 1.5million of you who joined a coalition of Greenpeace Brazil and other organisations to stop the government from opening up an area of the Amazon the size of Denmark to commercial mining. We are awed that the fastest European Union petition to reach a million signatures was driven by your determination to support Greenpeace EU stop the long- term use of cancer-causing, bee-killing glyphosate pesticides. We love that your dedication to stop one of the world’s worst fishing companies from emptying our oceans finally paid off in 2017 with the commitment from Thai Union to more sustainable fishing. Your support for the ship expedition mounted by Greenpeace Brazil and International and the fantastic scientific data from Greenpeace submarine dives on the Amazon Reef literally discovered a new underwater world. You stood up for people, animals and lands that house a quarter of the world’s trees in the Great Northern Forest and you danced with Greenpeace Africa for the forests in Congo. With us, you led a people’s food movement.</t>
  </si>
  <si>
    <t>We are witness to the end of an era</t>
  </si>
  <si>
    <t>We make no secret that we want an end to the fossil fuel age in favour of a world powered by clean, safe renewable energy. There was a time when coal and oil were drivers of progress – but now they are holding back humanity. They were and are also drivers of global climate change. Greenpeace International’s role in strengthening and supporting powerful campaigns to end the era of coal and oil was instrumental around the world in 2017. The campaigns prompted tens of thousands of people to take to the streets with 200 different groups mounting 170 protests in 60 countries to demand governments, corporations and financiers #breakfree from fossils fuels. And they are. More than 24 countries, cities and states have committed to phase out coal by 2030. Around the world, financial institutions are beginning the move away from oil. The World Bank announced that it will no longer finance upstream oil and gas projects after 2019, HSBC confirmed that it will no longer finance new tar sands projects including tar sands pipeline construction, and BNP Paribas announced that it would neither finance new shale or tar sands projects, nor work with companies mainly focused on those resources. It also ruled out involvement in oil and gas exploration and production in the Arctic. In the UK, Norway, France and the Netherlands, investors are moving away from oil companies that damage the local environment, trash the climate, and trample human rights. [shortcake_media_video youtube_id=”4w7X9k5LiOs” /] We are still seeing shocking levels of air pollution across the globe, but you are responding to demand clean air. In Asia, the key region for the coal industry, our campaigning on the killer impacts of coal drove air pollution up the political agenda and resulted in significant victories. In South Korea, the new president committed to phasing out all coal and nuclear , in a major change in energy policy. In India, campaigning on air pollution supported by over 100,000 Indians, led to the introduction of a draft national clean air programme . In Indonesia, we exposed the dangerous air pollution levels in Jakarta, putting pressure on the government to revise its weak regulations on air quality.</t>
  </si>
  <si>
    <t>Together we can shift mindsets</t>
  </si>
  <si>
    <t>Changing the way we produce, consume and reuse our resources is a vital step in putting less stress on our planet, but we need to go further. Greenpeace International has been at the centre of our work around the globe to develop ways to change the way we think about consumerism as part of Make SMTHNG week and rediscovered the value of creating instead of consuming.</t>
  </si>
  <si>
    <t>Rethink IT</t>
  </si>
  <si>
    <t>The wasteful throwaway mindset was clearly on display within the IT sector, with Samsung’s plans to just dump millions of controversial combusting Galaxy phones. We were pleased that our campaign pressure forced a change of policy on this issue, but they and the whole tech industry must do more to change their entire production processes and ethos. We know we can rely on you to help us hold them to it.</t>
  </si>
  <si>
    <t>Food, with love</t>
  </si>
  <si>
    <t>How we make and consume our food is a growing concern across the planet. Over- consumption, pesticide use, and the climate impacts of the massive cattle industry are taking their toll. But working with farmers and communities we have shown that an alternative vision is possible and profitable. In 2017, Greenpeace India’s continued work with farmers in Bihar state, showcasing eco-farming practices, led the state government to support the program across the region.</t>
  </si>
  <si>
    <t>Break free from plastic</t>
  </si>
  <si>
    <t>A giant plastics-puking dragon was a stunning and visceral reminder of the pollution and harm we are dumping on our planet with single-use plastics. In the Philippines, Greenpeace South East Asia as part of the Break Free From Plastic movement named and shamed the corporates who are causing the greatest amount of plastics pollution. The issues and the monster dragon, spitting their damaging products, ensured the issues were front and centre at a European Union’s ‘My Oceans’ Conference in Malta. With your support we continue to demand a plastics free future.</t>
  </si>
  <si>
    <t>Tales from the Sails</t>
  </si>
  <si>
    <t>In 2017, around 85,000 people visited Greenpeace ships in nearly 100 port visits from Greenland to India, the Amazon to East Asia. Our ships sailed more than 70,000 nautical miles – nearly 3.5 times around the circumference of Earth. They took action to demand climate justice, protection of our oceans and forests and healthier food for the people and planet. Join our ships on land and sea. Follow the Rainbow Warrior , Arctic Sunrise and Esperanza on Facebook, or apply to join as crew.</t>
  </si>
  <si>
    <t>The Arctic Sunrise had a major refit in the first half of 2017, but still had time to support a month-long anti-plastics tour of the US east coast, and take action against oil drilling in the Arctic, as part of the People vs Arctic Oil legal case.</t>
  </si>
  <si>
    <t>Esperanza</t>
  </si>
  <si>
    <t>The Esperanza brought science and submarines to the Amazon - to discover an unknown reef and put a block on oil drilling in the Amazon as a result. Across the other side of the Atlantic, she partnered with local authorities to protect vital fishing grounds in West Africa and local forest defenders in the Democratic Republic of Congo.</t>
  </si>
  <si>
    <t>The Rainbow Warrior spent 2017 defending our oceans from destructive fishing and plastic trash along the Latin America coast and across the Mediterranean. The ship kicked off the year with a Ship Tour in Cuba, hosting conversations on researching and practicing large scale ecological farming on the island.</t>
  </si>
  <si>
    <t>Greenpeace is an independent campaigning network, which uses non-violent, creative confrontation to expose global environmental problems, and to force the solutions that are essential to a green and peaceful future. Greenpeace’s goal is to ensure the ability of the earth to nurture life in all its diversity. We believe in equality and respect in the workplace and strive to create an inclusive working environment where everyone has the opportunity to grow and thrive.</t>
  </si>
  <si>
    <t>Greenpeace international role</t>
  </si>
  <si>
    <t>Greenpeace International campaign teams provide high-level strategic direction for national and regional organizations’ campaigns, as well as managing the operations of Greenpeace ships and the Greenpeace International Laboratories, based at Exeter University in the UK. “Our Work” therefore is the result of the efforts of teams within Greenpeace International and national organizations. Like any organization, we are only as strong as our people, so we invested time and energy in creating policies and systems to ensure we are an open, diverse, tolerant and inclusive organization. Your financial support helped us achieve a great deal in 2017, and it also enables us to plan into the future. An important part of our work last year was coordinating the development of longer term campaign strategies for a better planet and generating new ideas that will help us realize the world we want to see in the coming years. We look forward to you reading about the results of some of those plans in next year’s report!</t>
  </si>
  <si>
    <t>Our community</t>
  </si>
  <si>
    <t>You are part of 72 million people who chose to be a part of the work of Greenpeace globally in 2017 – in country populations that puts us in the top 20 in the world! You donated, followed, liked, tweeted, took action and volunteered. More than three million of you supported us financially and more than 80% of your donations are long term, enabling us to plan further for the future we want for us all. We could not do our work without you and we could not do it without our dedicated staff at Greenpeace International and our offices around the world. We are committed to ensuring we have a diverse, inclusive, safe and inspiring workplace. We continue to listen and learn from our staff as we strive to provide the best working environment we can offer. As part of our commitment to the INGO Accountability charter , we report on key human resource statistics. These numbers are unaudited and reflect staff across Greenpeace International and National and Regional Greenpeace Organizations. Greenpeace Netherlands figures reflect numbers reported in 2016.</t>
  </si>
  <si>
    <t>Financial Statements</t>
  </si>
  <si>
    <t>Thank you for making it possible.... ... because it is the monthly donations from millions of people around the world, and the few grants from like-minded foundations, that make our work possible. We do not take money from government, corporations, political parties or intergovernmental agencies, so we can remain proudly independent. Download the Financial Statements GPI 2017 Download the 2017 Independent Auditors’ opinion</t>
  </si>
  <si>
    <t>Our environmental footprint</t>
  </si>
  <si>
    <t>At Greenpeace we strive to step lightly on our world and minimize our environmental footprint. Our global greenhouse gas emissions slightly decreased from 2016 to 2017. We are constantly improving the way we calculate and report our emissions, to be as accurate as possible.</t>
  </si>
  <si>
    <t>Greenpeace, Greenpeace International and the Greenpeace network</t>
  </si>
  <si>
    <t>For convenience and reading ease, in this annual report ‘Greenpeace’ is also used to identify Greenpeace International and/or one or more Greenpeace national and regional organisations. Further information about national and regional Greenpeace organisations is available online and/or via pressdesk.int@greenpeace.org.</t>
  </si>
  <si>
    <t>International Executive Director and Board Chair Introduction</t>
  </si>
  <si>
    <t>Greenpeace International Annual Report 2018</t>
  </si>
  <si>
    <t>The last year has been one of significant change and challenge for Greenpeace. We have challenged ourselves to find new ways to respond to the growing environmental drumbeat sounding out in every corner of the world. From the youth uprisings of the school strike movement to the tens of millions taking action on single use plastic or the more than 1000 cases of climate justice litigation - we are finding new ways to inspire, influence, and support a movement that grows in strength day by day. This has seen us try new ways of working in addition to growing our strength and expertise in using peaceful, creative confrontation to expose global environmental problems and develop solutions for a green and peaceful future. In the last year we have achieved some significant victories. In Brazil the local office used our iconic ships in partnership with scientists and local groups in a campaign which was successful in blocking attempts to drill for oil on the Amazon Reef. We leveraged the power of our organization in multiple global actions, petitions, bird of paradise engagement activities and creative confrontations at sea to secure a commitment from the world’s largest palm oil trader, Wilmar International, to end their use of dirty palm oil. This is a victory which will help protect the Indonesian rainforests and all the life that depends on them. Our krill campaign to force companies to suspend fishing in areas under consideration as ocean sanctuaries in the fragile Antarctic ocean was backed by 1.7 million people globally and successful in gaining support by the vast majority of companies operating in the area. In the EU a campaign which we have run for more than three years saw the creation of laws which support and protect citizen’s rights to produce and sell renewable energy. In Russia we launched legal challenges which secured the protection of forests and rivers and saw the court side with Greenpeace over industry and the government. We have also pushed ourselves to continue to change and find new ways of disrupting the systems that prop up our failed and destructive energy and agricultural industries. The mindsets and power dynamics which only serve the interests of a few and continue to degrade the very life support systems we all depend on. Through initiatives like Open Campaigning - where people have the opportunity to run their own campaigns - we have pushed ourselves to develop a more systematic and holistic approach to the work we have always done contributing to the capacity and skills of the movement. This work has led us to brave new ways of thinking about our contribution to the movement and how our work sits within the Framework and has seen us create dedicated tools and resources for building power within the movement, sharing knowledge, and gathering feedback. This is rooted in our understanding that we have limitations and that in overcoming those limitations we must “tap into the wisdom of the crowd” — we source and channel ideas, knowledge, capacity, and power. The world has become more connected, and we need to connect with many others to extend their reach and our reach — the fact we can connect our different struggles means a green and peaceful world is all the more within our reach. In the last year we have also added considerable resources to reflect our commitment to accountability, diversity, and integrity in order to ensure a safe and equitable working space for all of our staff, volunteers, and supporters. In the last year the Integrity System has been greatly strengthened with a new Global Model of the Code of Conduct created, passed, and present in all Greenpeace offices around the world. This code sets standards and expectations for working together and outlines our policy of zero tolerance of all forms of discrimination and harassment. This is also the first year we will publicly report on the incidence and results of our Integrity and Whistleblower complaints. Through these measures we ensure that as Greenpeace works to protect the planet we are also working to build and maintain our own organization as a safe space for creative, collaborative activism. These ways we are growing and developing our work with others will continue, must continue, for we are at a pivotal time in history. This is a time in history that will require every single Greenpeace supporter, every single movement partner, ever ally, no matter how unlikely, to respond to the climate emergency. The heartbreaking storms and floods that engulfed Mozambique not once, but twice in a matter of weeks; bush fires, droughts, typhoons heatwaves and other extreme weather events around the world, show us that we must scale up our action now, and do so decisively. They remind us that we must live up to the resolutions we made in our ten year plan - to put people power at the heart of our work – strengthening, amplifying and working with those who have a shared vision, hope and belief that a better world is possible and that together we can bring it about.</t>
  </si>
  <si>
    <t>Time for disruption</t>
  </si>
  <si>
    <t>The recent Intergovernmental Panel on Climate Change (IPCC) special report makes it clear that we must fundamentally change the way we live and work, in order to prevent a climate disaster. In short - we are in a fight for life on this planet. The world needs a replacement of the power structures that have allowed our climate and biodiversity to be driven to the point where one million species are at risk of extinction. With only a decade ahead of us to avert catastrophic warming, in the last year we focused externally on addressing drivers of climate change, at corporate and governance level. Internally we continued to shape the way we work, in order to deliver the most impact and give more to the wider environment and social justice movement. The Greenpeace Framework, created in 2016 as a organizational, continues to be the touchstone of decision-making and development. This has meant opening up the organization to develop a deeper and more collaborative connection with with our allies, social movements, and communities around the world. It has meant looking beyond only symptoms of environmental destruction and aiming to change systems and mindsets that justify and maintain the status quo. Our goal has been to identify the key opportunities that will inspire a movement. The approach has enabled us to work more closely with indigenous peoples, as well as other non-governmental organizations (NGOs), in addition to our traditional and loyal supporter base of tens of millions of people worldwide. Together we achieved significant victories in the last year. The Greenpeace roadmap, developed through a massive consultative process, guides and prioritizes our work globally over the next seven years. It shapes how we communicate; how we interact with others and our campaign choices. In some ways it is back to basics, in other ways it is an evolution of what we do best. Most of all, it is a firm recognition that the struggle for a green and peaceful future requires fundamental changes in the way we relate to nature and to each other. From climate change to inequity, armed conflict to social injustice, the great challenges of our time are not only urgent, they are intimately linked. From the power structures that make them possible to the mindsets that make them acceptable, they are interwoven and must be changed together. In the Amazon, Greenpeace Brazil, worked with scientists and submarines, local communities and the global Greenpeace network, to block attempts to drill the Amazon Reef by energy giant Total. In Indonesia, the world’s largest palm oil trader, Wilmar International, committed to a detailed action plan to end dirty palm oil after an intensive campaign by Greenpeace Indonesia and allies, including the Greenpeace network, which saw dozens of activities and engagement from more than 1.3 million people worldwide. Another global campaign, which was supported by more than 1.7 million people around the world saw companies representing 85 percent of the krill fishing industry in the Antarctic commit to supporting protection for the region. The pledge removes a significant blockage in the scientific and political process of creating a network of large-scale marine protected areas in the Antarctic. After more than 7 years of campaigning by Greenpeace New Zealand, alongside local communities and indigenous Maori groups, the New Zealand government banned all new offshore oil and gas exploration, in a move towards a zero carbon economy. This huge win for people power means that the fourth-largest exclusive economic zone (EEZ) on the planet — covering more than 4 million square kilometers — is now off limits for any new fossil fuel exploitation. Greenpeace Russia successfully defeated attempts by the government to lift the protection of river bank and water protection zones in order to open them up to gravel and sand mining. GP Russia also won court battles in the Supreme Court, over attempts to open up the Menhxhyora National Park to construction and commercial use. They also ensured five huge forested areas, all vital in the fight against climate change, were given protected status. After three years of campaigning, a European coalition which included multiple Greenpeace organizations, Friends of the Earth, REScoop.eu (the European Federation of Renewable Energy Cooperatives), consumer organizations, municipalities and the solar industry saw EU Law recognize the role of citizens in energy transition for the first time. The rights of citizens to produce, consume, sell and store renewable energy is now established in EU law. Greenpeace International and NROs around the world have worked in an increasingly open and varied way with the wider movement, whether it be providing support behind the scenes, standing shoulder to shoulder or taking the lead. Tools and training, such as non-violent direct action training, have also been shared, as have Greenpeace International and national office public communications channels. Our commitment last year to sharing resources led to powerful work in 2019, such as multiple NROs handing over their social media channels and access to millions of supporters, to the student climate strikers. What we do in these next few ten years is critical for that next generation. It means Greenpeace organizations all over the world must use the limited time left to take, use, and build power. This power is the only way we will be able to trigger the transformational change needed to limit carbon emissions. The time left to spark these changes is short, if we want to create a green and peaceful planet for their future and ours, but it is possible if we combine our global determination, creativity, and focus. On Friday the 15th of March, 1.5 million school students took to the streets in 123 countries, out of fear for their future, love of our planet, and anger at our leaders’ failure to act. Greenpeace offices around the world handed over control of our social media accounts to these students to tell their stories. For nearly two years Greenpeace Brazil worked alongside scientists and local people from Amapá, collaborating on two ship expeditions and a number of high- profile actions, to highlight the risks that oil drilling would bring to the Amazon Reef, a unique ecosystem revealed to the public in 2016. The campaign delivered the very first underwater images of the Amazon Reef, proving the ecosystem could be at least six times bigger than Total’s EIA indicated; showed the existence of reef formations under one of Total’s oil drilling blocks; and evidenced the Amazon Reef extends to French Guiana. Most importantly it showed Total’s flawed and incomplete application. After two years of pressure and more than two million signatures worldwide on our Defend the Amazon Reefs petition, the Brazilian environmental agency IBAMA denied the license for Total to drill near the Brazilian portion of the Amazon Reefs. This decision is final and Total cannot appeal it. It has significant implications for the large group of oil companies who wish to drill this area, including British company BP and Brazil’s state oil giant Petrobras.</t>
  </si>
  <si>
    <t>A movement that will change the world</t>
  </si>
  <si>
    <t>We must limit global warming to less than 1.5 ̊C and we are not on track. We must deliver a transition on a scale has never been done before and it will require global cooperation, on a scale never seen before. It cannot, and will not, be done alone. That is why, globally, Greenpeace puts people power at the heart of our campaigns and will continue to do so as part of a broader, and more diverse movement than ever before. Continuing to play our part in growing the movement means constantly striving to better understand our supporters - their vision, values and needs – through research and feedback. These insights, gained at both GPI and NRO level, help build campaigns that enable people to act individually or collectively, and create change in their community, culture or systems, and ultimately the world. Increasingly Greenpeace NROs are also collaborating with partner organizations, community groups and indigenous peoples to co-create campaigns from inception to implementation. This joint work ensures campaigns are more connected and relevant for all communities involved, as well as continuing the process of growing the wider movement. The climate crisis cannot be solved alone and it cannot be solved by only working with known allies. Creating a broad movement means the Greenpeace global organization has looked beyond our traditional stakeholders, such as our financial supporters, volunteers, online communities, allies, and activists. In addition, our stakeholders include those whom we seek to persuade, such as governments, corporations, individuals and the media, and those who depend on the industries and ecosystems impacted by our campaigns. These stakeholders are identified on both a global and NRO level through detailed analysis, as part of the campaign planning process. Understanding our supporters and stakeholders, and engaging with them as we make our strategic choices, is key to achieving greater impact in the short time we have to make change. At Greenpeace International and national offices this is done in a number of ways. Across our global program we compile annual supporter and stakeholder data analysis. The data quantifies the story of our work – hundreds of millions of interactions – with our supporters, between stakeholders and toward campaign targets such as politicians and corporations. It indicates the scale of sharing and social discourse generated by the campaign goals and messages. Direct feedback from stakeholders is also gathered through a variety of means, including individual feedback to campaigners and teams, as well as to each NRO and GPI. Greenpeace offices around the world operate numerous channels for comment and feedback such as our digital media platforms like greenpeace.org, or social media such as Facebook and Twitter. Through monitoring, moderation and analysis of these channels we discuss emerging issues with supporters and track their sentiment based upon comments, likes, shares, retweets etc. Such analytics give an indication of popularity and support for issues. NROs also run public petitions as part of campaigns that have identified, through the critical pathway analysis, that public engagement and agency can bring positive change. GPI and NROs also have supporter services email and dedicated phone lines, to engage with the public. The public perception of Greenpeace globally is assessed through online surveys conducted in intervals (2012, 2016, 2018) across 29 countries, as well as national brand surveys, which are all collated in a database accessible by every NRO.This data enables us to assess shifts in awareness of and attitudes towards Greenpeace and the issues we work on, as well as being a valuable source of feedback for how we are working as part of the wider movement.</t>
  </si>
  <si>
    <t>Learning and Sharing</t>
  </si>
  <si>
    <t xml:space="preserve">In order for the global network to be successful we must be constantly learning from our work. The lessons we have learned, which are shared with our stakeholders, strengthens our work and our connection with our movement partners, by exploring a range of issues, including: ● How we work with our public stakeholders. ● How we perform as part of a global movement ● A balance of strategic planning and flexibility to respond to changing contexts. ● A need for more cross-issue work in a concerted global effort in the form of “Cluster” teams that involve various NROs in our global network. We have a range of communities of practice in Greenpeace organizations across the globe, focusing on specific aspects of our work, which enable us to practice transparency and accountability, share information, improve our skills, learn from and share knowledge with peers inside and outside the network, all of which improves our work and movement. In recognition of the truth that with fast work comes fast lessons evaluations, assessment and reporting are consistently documented by NROs. GPI plays a key role in assisting in the coordination of this work and sharing the outcomes on a fully accessible evaluation database. Other shared learning tools include communities of practice live web events, and real-time, interactive project dashboards. “I wasn’t surprised that Greenpeace would want to take part in the movement because it’s been years that you have defended our earth so it seemed logic to me. Yet, I didn’t know what to expect because Greenpeace is a huge NGO and I was scared to be involved in something bigger than me, in a project in which I wouldn’t really have a word to say but finally, it was the opposite so I was glad to have put my trust in the Greenpeace team, I have no regrets!” Andrea Tomei, Belgium - Student Climate Striker In 2017 - 2018, this learning and sharing process highlighted: ● Examples of different offices’ experience and success in developing an escalating engagement journey - from signing a mass petition to acting as climbers in a non-violent direct action. ● Trends in successful energy campaign entry points – most notably the issue of air pollution across Asia and Europe – evidenced through the political and regulatory changes it has triggered. This trend is expected to continue in 2019. ● How public engagement, such as with the Barclay’s pipeline protest, can successfully support our corporate finance campaigns – showing work targeting the institutions who financially enable and profit from the fossil fuel industry doesn’t have to happen under the radar ● 2018 was a year of learning for the Urban Revolution campaign project, with piloting workshops in two Greenpeace NROs on how to campaign on changing mindsets and structuring broader people movement building within the cities we operate in. ● The GoodLife team (together with Mindworks and GED) developed capacity and strategy building workshops on mindsets in Japan, Israel, Mexico and Indonesia. These iterative experiences have informed the building and refining of a mindset workshop ‘framework’ that can be adapted for any stage of project planning. ● The Thai Union evaluation noted that the larger DWF work was reduced to focus on the traders. This meant that the larger strategy was not implemented. ● A considerable amount of oceans capacity in offices shifted to focus on plastics, meaning a reduction in expectations for those offices on the Oceans Plan. In addition to the evaluation portal on the organization’s intranet, Greenpeace International also shares lessons learned internally through regular written campaign updates and webinars, and externally with stakeholders and supporters through direct mail-outs, email progress reports and social media updates. Investing in our people Greenpeace International currently runs a Global Learning and Development Curriculum through which we deliver four main training programs. The four units are: ● The L&amp;D Global Campaign Training packages seek to help staff in the Greenpeace network understand the language, tools, and essential elements of Greenpeace campaigns. ● The Future Leadership Programme (FLP) is the Greenpeace in-house curriculum for potential managers and leaders. ● Management Foundations is six to eight months of training aimed at middle managers. ● The Global Project Masters Programme (GPM) has been designed to enable global Greenpeace to successfully lead and/or participate in distributed campaign projects and deliver high quality and winning campaigns. We have recently seen the introduction of a new performance management system, which is being piloted at GPI in 2019. This system focuses heavily on regular check-ins and continual feedback throughout the year. The leaders of the future Greenpeace International also provides training for Greenpeace worldwide around a “5E competency model”. The model identifies the competencies as Energy, Energise, Edge, Expertise, Execute and has had been assessed by external consultants to ensure it supports the needs of The Framework. It is also intended to provide the foundation for separate leadership sessions and ‘deep dives’,including: ● Management and Leadership Essentials for staff new to leadership roles ● FLP Foundations for middle managers with leadership experience on a national or regional level ● FLP Deep Dive for global leaders ● FLP SMT Deep Dive for members of the Senior Management Teams These programs are aimed at developing global campaign and project leaders capable of leading cross-cultural, dispersed teams in a matrix structure. </t>
  </si>
  <si>
    <t>Building with our Allies</t>
  </si>
  <si>
    <t>Globally, GPI and NROs are investing in building sustainable relationships with our supporters and allies, ensuring that, over time, we deepen our engagement with them and the civil society movement as a whole. Our commitment is realized through offering support to partner organizations, as well as capacity, tools and training that will have a life-span beyond individual joint project work. We are also committed to develop campaigns that enable supporters to engage more proactively in the campaign process and even create their own. Our main partner in the Mpumalanga region is groundWork, who in turn works very closely with locally-based NGOs. groundWork strongly believes in allowing local NGOs to be at the forefront of starting initiatives and executing them - thus building their campaigns from the ground up. groundWork therefore provides support through training, conducting and providing research, and facilitating other support provided by like-minded organizations such as Greenpeace. Our relationship is such that we never directly engage with the different local NGOs without speaking with groundWork. This allows us to not replicate what groundWork are doing, but instead our relationship is to complement their work. This has not always been the case. The better part of 2017 was spent rebuilding a fractured relationship with groundWork through engagements such as meetings with representatives in Mpumalanga, with a firm commitment and willingness to resume our partnership. These measures were successful and have helped to define a proper working relationship. In 2018 we were introduced to the main local NGOs and key activists in the Mpumalanga province. We went further to be invited to community and local NGO meetings. In those meetings we were able to present Greenpeace’s aims and objectives of supporting and complementing the work already being done by groundWork. We mostly did informal training on approaches to campaigning - mostly defining our NVDA approach. Greenpeace was also invited to participate in formal meetings that allowed us to state or give opinions. In February of 2019 we had hosted a formal training session on storytelling with groundWork activists, including other NGOs such as CER and Earthlife Africa. We were also invited by groundWork to participate in a consultative workshop on the Just Transition held in Mpumalanga, Middleburg. In this instance, Greenpeace had a formal representation and a voice. Further plans for Mpumalanga, in 2019 still, is to provide more skillshare on mainly communication, NVDA, and fundraising - as this was a direct ask from groundWork and some local NGOs. An important part of achieving this is through designing collaborative supporter and partner journeys where we work together, learn from each other what is needed and what we can do collectively and individually to build skills and capacity to strengthen the movement for the long term. Greenpeace has developed a set of simple metrics to measure our impact in this area - which have already given initial indicators of success, such as positive retention rates, people returning for action rates, satisfaction scores, increased volume in deeper engagement segments over time etc. but we still need to work on more definitive measures to establish if our impact is lasting beyond an immediate intervention. Ensuring the sustainability of our work In order to address the urgency of the climate crisis and other vital environmental issues, we need a movement that lives beyond the moment, one that will prevail over the longer term. Greenpeace International and all national office are committed to building and fostering positive movements for change. Developing stronger connections with partner organizations and individual supporters; being more open with lessons learned; sharing tools and systems more widely and co-creating effective campaigns are key elements that Greenpeace has contributed to the wider movement. This work is multifaceted with fast lessons, impact, and a focus on long term effects, and is documented by NROs and GPI. Reports detail immediate events and activities, as well as progress on longer term strategy work. Some of the ways we aim for sustainability include: ● Theory of Change used as a way to plan and visualize work impact beyond immediate project activities. ● Continuous internal and external reporting with and to key stakeholders. ● Working as “hero among heroes” through direct and indirect collaborations ● Continuous review of three-year cycle plans, taking into account lessons from previous work and expanding on positive results. “We have conducted all our campaigns this year with partners. Communities and partners are a cornerstone in all our campaigns. We did an open campaign design process in our plastics campaign and BreakFree campaign. We are in many environmental networks. In South Africa we are with a group of NGOs working on nuclear issues and coal. In the Democratic Republic of the Congo we belong to the natural resource network, and in Kenya we are a stakeholder in the deCOAlonise movement and farmers networks. These are just a few examples. Working with partner and communities is central to our work, we are in constant touch with them in shaping our tactics. We designed an NVDA with partners in Mpumalanga, which involved training, design and execution. The IRP court case we are planning to do has been strategized with partners. In Cameroon we are working with a local NGO on land grabbing, In Kenya the deCOALonise movement has a variety of partners. Last year our Pristise Campaign in Senegal was all about supporting communities to protect their local biodiversity. “</t>
  </si>
  <si>
    <t>Our Part in the Movement</t>
  </si>
  <si>
    <t xml:space="preserve">Our mission is, as it has always been, to protect the planet in all its diversity and promote peace and non-violence. From our national and regional organizations across the world, to Greenpeace International in Amsterdam, we value our identity as both global and local – taking on formidable opponents and challenges while still being rooted in communities and long-term relationships. We hold firm to our radical roots, speak truth to power and will never take money from governments and corporations. We seek a green and peaceful world that supports life in all its diversity. We are positive about the future, because people working together can achieve anything. This simplicity and optimism is one of our greatest strengths. People power is at the heart of our work – strengthening, amplifying and working with those who share our vision, hope and belief that a better world is possible. We seek to inspire “a billion acts of courage” in support of that better world. Although we have had important victories over the past five decades, we know that now, more than ever, that vision of a green and peaceful world will not be realized through incremental change. We must go beyond treating symptoms of environmental degradation, inequity and conflict, and tackle the root causes and the systems that perpetuate them. Our disruption theory of change Disruptions – whether a refugee crisis, a technological innovation or a global financial meltdown – are sudden and often unanticipated shocks to the system. Those who can orient themselves and act during a moment of disruption can move closer to their goals, while those who ignore it or react late do not. Globally Greenpeace is striving to design work that maintains a focus on big picture objectives – rather than a linear strategy – to be able to respond in moments of disruption. This does not preclude developing long-term campaign goals and NROs continue to do so, but it does require the organization to also react quickly when an opportunity presents itself, such as: ● Responding during a disruption in progress and using it as an opportunity to destabilize destructive powers, strengthen our allies, or cultivate a new mindset. ● Catalyze a disruption that is still developing. When we see a destructive system that is vulnerable, we should look for alternatives that have the potential to disrupt and displace it. ● We can also help create space for solutions to mature into something truly disruptive. Shifting mindsets are a key tool in disrupting the status quo and accepted norms. Greenpeace’s history reminds us that a group of ordinary people in a small boat could stop a global power if we told the right story and appealed to the heart and not just the head. This concept of a “mindbomb” that changes the way people look at the world with a simple image or story, is just as relevant today and continues to be key to the cultural theory of change for the global organization. This means GPI assists NROs in delivering campaigns that put storytelling at the heart of what we do, to reach people on an emotional, human level and develop a dialogue with them. We use our own channels to deepen that conversation, promote a positive vision and dismantle the social license of those responsible for environmental destruction. It’s important to recognize that we also change culture through activism. By bringing more people to activism we can help boost civic participation and fight apathy. This is why our mobilization work is so valuable - not only do we win campaign victories together with people, we promote the idea that together it’s possible to change the world. Activism is itself culture change. The Greenpeace flagship Rainbow Warrior was welcomed into Auckland during the “Making Oil History” to celebrate New Zealand’s ban on new offshore oil exploration. Our ships remain a powerful beacon of hope for communities made vulnerable by climate change and are strong assets in our work as part of broader movements. This was evidenced during a number of campaigns such as the Rainbow Warrior Ship Tour in the Philippines which enabled us to highlight the CJL case before the Philippines Human Rights Commission and run story workshops to prepare people to testify. </t>
  </si>
  <si>
    <t>Finding Root Causes</t>
  </si>
  <si>
    <t>As a global network, Greenpeace campaigns and activities are informed by science. The Greenpeace International Science Unit based at the University of Exeter in the UK plays a significant role in identifying and communicating scientific information on many of the key issues addressed by the Greenpeace Programme. It also identifies emerging trends and areas of concern. In addition to the scientific baseline of campaigns, Greenpeace uses up to date project management processes; situation analysis, including power analysis and audience assessment; experts in the field and delivers it through strong media and engagement strategies and action. In recent years, GPI has recognized the need to also further develop our understanding of the mindsets and assumptions which underpin the power structures at the heart of environmental destruction. We know that changing commonly held mindsets such as “the world needs oil” can be a precursor to changing laws, power dynamics and systems. This is at the centre of our “mindsets work”. A number of initiatives have been developed, including the Mindworks lab in Greenpeace East Asia and the ‘mindbenders’ group, all analyzing and reporting on the impact of current work being done around mindsets. These initiatives are aimed at turning theory and science into practice and are constantly evolving to include a range of mechanisms and tools, such as a KPI Toolkit, models and tools for mindset strategy design, capacity building, and constant feedback and assessment. A report was also produced, assessing the progress of work to date. The aim was to: ● Understand how NROs and GPI campaign on mindsets ● Identify projects and bright spots that attempt to deliver on specific goals ● Identify the biggest challenges the organization is facing in delivering mindset work ● Provide a recommendation to address those challenges. The work has allowed us to identify challenges in this area and to better design focused campaigns that change root cause perceptions and shift power structures. In 10 years time if global warming has not yet risen to 1.5C (we are now 1 degree C above pre industrial levels) , we will be on the way to winning. How we measure our successes en route to that goal is more complex and less easily defined, because of the nature of what needs to happen in order to get there. The goals of both GPI and Greenpeace organizations worldwide are ambitious, and require not only a rethinking of the way that we work, but also a recalibration of how we hold ourselves to account and measure our success. The metrics for measuring impact are very different from traditional output KPIs. Similarly, culture and disruptive theories of change need different metrics from simple environmental outcomes or demands. But we know that this approach is the heart of the change we need to make in the world. Our work on measuring impact has been moving ahead, but not in a systematic way. Our efforts have been more incremental and involve an element of trial and error, reflecting our need to find clarity around what exactly are we measuring, over what time period, how we measure it, and what attribution we can assign to our own efforts when there are many others involved. The issue of attribution is particularly difficult when trying to measure individual impact, but we know that unless we build a broad movement where we work with many others, we cannot achieve the scale of change needed.</t>
  </si>
  <si>
    <t>Case Study Greenpeace</t>
  </si>
  <si>
    <t>Greenpeace Canada works extensively with Indigenous Peoples, community members, and is an active and regular participant in numerous coalitions. This work can take the form of consultative power analysis and strategy creation, as well as engagement and support, when requested by allies. Each campaign regularly works in coalition with ENGOs and other social justice orgs and some of our campaigns, such as the Make Polluters Pay - Campaign Accelerator, involved volunteers and supporters from the outset, including planning and strategy. Both our forest and oil campaigns are actively looking for ways to work with First Nation groups relevant to the campaigns. GP Canada is also setting up a new supporter panel to consult on campaigns. Their annual survey was sent to all supporters and supporters are regularly surveyed and engagement data monitored. Specific examples of work conducted as part of a coalition are; Le Pacte in Quebec; Forest team continuing relationship and visits on the ground to Lac Simon First Nation; Watch House - we worked in coalition with First Nations. We have supported several Indigenous led actions. The bridge action included Will George, as one of the climbers, an Indigenous leader from Secwépemc Nation. Within China, we have significantly expanded our work with NGOs, universities and other potential partners and now always do joint work. In the Hong Kong, Taiwan and Korea supporter feedback is passed to the relevant staff to help address any issues or take advantage of new opportunities. In addition to these typical channels our campaigners and political staff are increasingly well networked with other stakeholders and communities and often hear diverse feedback directly. In Beijing our collaborations enable us to get a better sense of how the work is being perceived and how to adjust it, both at the planning stage of projects and during implementation. We have a range of measures in place in different markets to maximize coordination with others operating in the same sectoral and geographic space. These range from being part of coalitions to direct coordination on specific tactics and events. We aim to be flexible to the campaign’s needs, but we strive to ensure we have consistent contact points to keep lines of communication open. At the moment this approach is not as consistent as we would like. New staff in particular can struggle with this way of working and systems can be improved to minimize or remove these obstacles.</t>
  </si>
  <si>
    <t>Being the Change We Want to See</t>
  </si>
  <si>
    <t>Our success depends on people with courage and conviction, working together to help build a better world. The strength of this movement, as well as the integrity and reputation of Greenpeace globally, relies on the ability of its people to uphold and promote the highest standards of ethical and professional conduct. These standards encompass everything, from the way we treat each other and our movement partners to our protection of personal information, as well as the gathering and use of donations and finances and our environmental stewardship. The responsibility for safeguarding our integrity is shared. It is upheld by each staff member, in each office, and every country in which we operate. It requires a strong framework of policies and procedures to ensure we effectively manage how internal complaints are handled and can deliver on our commitment to create the best possible working environment, in which our people thrive and succeed. Inclusivity, equality and protecting human rights The core strategy document for Greenpeace globally, “The Framework”, recognizes that: “From climate change to inequity, armed conflict to social injustice, the great challenges of our time are not only urgent, they are intimately linked. From the power structures that make them possible to the mindsets that make them acceptable, they are interwoven and must be changed together.” It is a truth reflected in our history - in our campaigns to protect the Great Bear Rainforest; working with indigenous peoples in the Amazon and the Clyde River; or relocating the Rongelap people from a nuclear- contaminated atoll in the Marshall Islands to a new home. But we recognize that there is also much more we must do today and a greater urgency for it. Ensuring our work gives power across the range of social and environmental issues, impacts the design and planning of campaigns - requiring more inclusivity, changes to working cultures, and the need to incorporate relevant human rights and gender equality issues. It also requires Greenpeace, internationally and at national level, to ensure our internal culture is more diverse and inclusive. In 2019, we have begun auditing our priority campaigns, with the goal of ensuring that social justice objectives are incorporated in campaign design from inception.</t>
  </si>
  <si>
    <t>Diversity, inclusion, and accountability</t>
  </si>
  <si>
    <t>Diversity and inclusion are more than just words for us. They’re the hard-and-fast principles guiding how we build our teams and cultivate our leaders. Inclusion means cultivating a culture that reflects how we want the world to be: collaborative, kind, open-minded, respectful and curious. It’s about being open to different ways of seeing and doing things. It means actively working to ensure that every employee, regardless of race, ethnicity, age, sexual orientation, class, gender identity, disability or faith, can be engaged at work, respected in their strengths and weaknesses, and able to contribute to our goals to the maximum of their abilities. The global Greenpeace network must be as diverse as the world we seek to engage in - across country or region of origin, language, religion, ethnicity, sexuality, gender identity, life experience (class and formal education), and age. Increasing the diversity of our staff, volunteers, board members, and movement partners will be an ongoing focus for Greenpeace in every NRO. The Integrity Unit at Greenpeace International plays a role in compiling and tracking key diversity indicators for NROs around the world. The Rainbow Network Greenpeace Netherlands and Greenpeace International participated in their first ever Pride Parade in Amsterdam in 2018. This was a day of celebrating, community building and becoming better allies to the LGBTQIAP+ movement, and to each other. The project inspired the creation of the Greenpeace Rainbow Network, which was facilitated by Greenpeace International for people who identify as part of the queer (LGBTQIAP+) and questioning community, to share their stories and to be part of a supportive and empowering network. The network has already expanded its work in several areas including; ● Sharing stories and lobbying for participation in local and global Pride events in other Greenpeace communities and NROs. ● Established a core pride team to support the wider Rainbow Network within the global Greenpeace, including regular community calls. ● Is enabling Greenpeace to adopt and/or adapt internal policies that promote the inclusion and well being of LGBTQIAP+people. ● Fostering and enabling LGBTQIAP+ leadership. A Gender Pay Gap Analysis of Greenpeace offices around the world was done in July 2018. This is an internal document that has served as a tool to address gender-specific inequities. This has been applied both on a case-by-case basis as well as a means to gauge and start addressing overall organizational trends. For example - overall more people identifying as women are employed globally than people identifying as men, at a ratio of 1.46 to 1. However, the highest paid positions are still more populated by people identifying as male.</t>
  </si>
  <si>
    <t>Ensuring integrity and accountability</t>
  </si>
  <si>
    <t>The methods used by GPI and NROs to ensure Greenpeace achieves its goal of building a diverse and inclusive movement have evolved, and will continue to evolve, over time. In the last two years GPI staff and leadership have recognized more work was needed to live up to this vision and developed a number of initiatives aimed at helping the organization bridge this gap. These include; increased resourcing and a specific team at GPI for implementing integrity, justice, safety and diversity measures, creating global initiatives such as; persons of trust positions and the creation of a Model Code of Conduct and supporting policies to assist individual NGOs with this work. In addition to creating new mechanisms we have also reinforced existing processes, such as enhanced grievance channels at different levels of the global network and improving our support for victims and whistle-blowers. GPI and NROs have a Zero Tolerance approach to sexual, verbal, or physical assault or harassment and any kind of discrimination. Any complaint is investigated and appropriate action is taken without regard to seniority, length of service, or favoritism. This action could include a warning, sensitivity training, probation, or immediate dismissal. In supporting of the Zero Tolerance principle, and after three years of careful development, Greenpeace International’s Integrity Model is now operational, and also the basis for NROs to build their own Integrity System in keeping with national laws and context. The Greenpeace Integrity system is made up of a number of elements: The rules: The model Code of Conduct clarifies what we can expect from each other and what Greenpeace expects of its people in terms of acceptable behavior. Model Integrity Policies support the model Code of Conduct and detail specific expectations of behavior. This includes a Preventing Harassment and Sexual harassment policy, as well as an anti-discrimination policy. The process: The model Protocol on Handling Integrity Violations outlines the process should a violation be alleged. It includes reporting, investigations, and sanctions. The support: The Integrity System is operationalized through the development of an Integrity Function at GPI and also in national offices. An Integrity Officer is responsible for ensuring policies are developed, known and implemented; as well as investigating violations and reporting data to GPI. A Person of Trust is a colleague in whom staff can confide if they are subject or witness to an integrity violation. We are currently developing an External Complaints Policy which will be in line with our Integrity System. The implementation and roll-out is expected in 2019. All of our NROs are contactable through multiple channels and we respond to issues and complaints as quickly and responsibly as possible. But until the external complaints policy is finished we are currently without a formal framework.</t>
  </si>
  <si>
    <t>Restoring Justice</t>
  </si>
  <si>
    <t>Greenpeace International collects and analyses the data and assigns additional support where needed, as well as holding regular calls with the Persons of Trust, to maintain a rolling evaluation of the effectiveness of the process. All staff and volunteers who work with Greenpeace around the world are expected to make themselves aware of the detail of the policies and principles including the Code of Conduct, the Protocol for Handling Suspected Integrity Violations and the Preventing Harassment and Sexual Harassment policy. These codes and protocols are subject to zero tolerance policy enforcement. Restoring Justice Restoring Justice is an organizational priority, intended to act immediately to meet the needs of those who have experienced sexual harassment while working at Greenpeace globally. We acknowledge that our colleagues from all across the global network (and this includes everyone working in any capacity, paid or voluntary) who may have experienced sexual harassment deserve a fair and transparent process of investigation. The GPI Restoring Justice taskforce will provide investigation and process support to NROs that do not have in-house investigation procedures, or who do not have the capacity to support an investigation. The taskforce will also track and monitor progress of cases across all NROs and GPI, allowing us to report more consistently on all cases. Transparency and Confidentiality GPI’s Integrity Unit must carefully navigate the tension between confidentiality and transparency during and after investigations into possible integrity violations. Greenpeace recognizes confidentiality as both a right and an obligation on all parties involved in an investigation and therefore it is not always possible to be fully transparent in all reporting. Maintaining absolute confidentiality is also vital for creating a safe space in which people feel comfortable to report or discuss allegations and breaches of the Integrity System. GPI’s protocol for handling suspected integrity violations states that people have the right to report a violation in a way that protects their anonymity, while recognizing the difficulties this can create for taking action. It also states that staff have the right to report anonymously to the Integrity Officer. If the Whistleblower procedure is activated – raising allegations relating to the organization, rather than individuals - this can be reported directly to the Board and anonymity must still be maintained. Integrity cases, outcomes, and resolutions Between January 2017 and December 2018 there were 146 complaints made to integrity officers at GPI and NROs globally, covering concerns about integrity violations such as discrimination, harassment, and other forms of inappropriate behavior. Of the 146 complaints, 97 concerned Harassment, Sexual Harassment or Bullying. Of these complaints 27 were not integrity-related and were redirected to other processes for resolution, 119 were investigated and 74 were upheld. Of those cases, disciplinary action resulted in 46 people leaving the organization, while the remaining breaches were dealt with through a mixture of training, formal warnings or mediation.</t>
  </si>
  <si>
    <t>Duty of Care</t>
  </si>
  <si>
    <t xml:space="preserve">All of these systems and procedures are designed to support our people. All our staff and volunteers are our greatest asset and we must create a working environment that protects the safety, dignity, and equality of everyone who works with us. In 2018 there were more than 3000 Greenpeace staff working for GPI and NROs around the globe, alongside thousands more volunteers and activists. They took part in hundreds of actions, in over 50 countries and on the high seas and worked in large civil society coalitions, as part of the wider environmental movement. How we care for our people when they campaign, take action or incur legal risk, is fundamental to maintaining our values and objectives, and important for our campaign successes. Without capable, well trained and supported staff and volunteers, we can’t achieve anything. Duty of Care includes the legal obligation of an organization to adhere to a standard of reasonable care when engaging in activities which can be foreseen to cause harm to others. In many countries a “standard of reasonable care” exists, usually in either labour or criminal law. It stipulates the duty to take steps to ensure the safety of your workers. At Greenpeace we go beyond our legal responsibilities both at GPI and at NRO level. Devised at Greenpeace International, the Essential Principles and Protocols for Actions and Legals (EPPAL) forms the foundation of how Greenpeace approaches risk taking in our campaign activities. The five EPPAL principles reflect a belief that we take risks together to create a green and peaceful future but within a framework and are designed to be read within the many different legal, social and political contexts within which NROs operate: 1 Greenpeace is committed to the practice of non-violence. 2 Greenpeace takes calculated and smart risks as part of clear campaign strategies. 3 Greenpeace is committed to a duty of care for those who take risks. 4 Greenpeace recognizes the primacy of individual rights while encouraging collective legal action. 5 Greenpeace takes responsibility for its actions. We also conduct risk assessments; warn our people of risk; train them to avoid or minimize risks; deal with incidents; and have security management plans to mitigate potential risks where possible. </t>
  </si>
  <si>
    <t>Our Stewardship of the Environment</t>
  </si>
  <si>
    <t>Greenpeace strives at all times to live up to the values it champions, which means limiting our environmental impact whenever possible and having rigorous tracking and reporting systems. We are a global organization, operating in 55 countries, and transport-related CO2 emissions is a key area where we are focusing on limiting our impact. In 2018, Greenpeace globally migrated its data analysis from an online tool, to a more accessible IT tool, which is not only much cheaper, it is also more user friendly and timely in its reporting, collating data as soon as NROs submit their yearly energy use. The air travel emissions of Greenpeace International (GPI) will show a slight increase from 2017 to 2018 , largely because GPI staff who work in NROs, rather than in the office in Amsterdam, still have their air travel emissions reported on the GPI account instead of the NROs’ account. In 2018 GPI added additional questions and criteria to the travel booking procedure, to assess if a flight was deemed absolutely necessary before being booked. The importance of financial independence Greenpeace has never, and will never, solicit or accept money from governments, corporations, political parties or supranational governmental bodies such as the United Nations or the European Union. It is not only an organizational principle it is a global policy. Greenpeace relies upon the donations of individual citizens and grant support from foundations to fund its work. We do not seek or accept donations that could compromise Greenpeace’s independence, aims, objectives or integrity, including individual ́s gifts, and any fundraising is always done in accordance with national laws and professional codes of conduct. Our financial records are available to the public and are published annually. Preventing corruption, bribery and misuse of funds Greenpeace believes that corruption is one of the drivers of environmental and human rights abuses and has put policies in place, as part of the GPI Integrity system, designed to ensure that the organization does not support systems that perpetuate it. Policies include means to address corruption, bribery and misuse of funds, such as the Avoiding Corruption policy, Financial Responsibility policy and the Impartiality and Conflict of Interests policy. Not all NROs have fully implemented the policies yet, but the intent is to create a consistent system and a common understanding of acceptable behavior across all Greenpeace organizations. All breaches of the policies states above will result in a integrity investigation, which is guided by our Model Protocol for Handling Suspected Integrity Violations. Privacy rights and protection of personal data To ensure the privacy of our staff, volunteer, freelancer, and donor data we have executed a GDPR program, which was partially facilitated by an external legal firm. GPI’s information security officer has also implemented an information security program, including clear policies, standards and guidelines, all of which can be accessed through the organization’s intranet. Since mid 2018 information security management is mandatory for newly hired personnel and training is also available for established staff. There are a number of new privacy policies and procedures such as staff privacy policy, data retention policy, data breach notification procedure in draft form awaiting approval.</t>
  </si>
  <si>
    <t>Case Study Greenpeace France</t>
  </si>
  <si>
    <t>We are taking extra care to inform and consult other NGOs and develop joint approaches in the design and implementation of campaigns. This is now a standard procedure in the design and development of any project, and a standard task and responsibility assigned to campaigners. Specific examples from the last year are our joint legal approach challenging the government’s (lack of) action on climate which involved partner NGOs with legal expertise on climate; the extensive field work conducted to inform and consult local/Indigenous communities potentially impacted by the oil drilling projects off the Amazon and French Guiana; early stakeholder consultation of parents and parents unions in the context our meat and dairy campaign on vegetarian meals at schools; and workers and farmers union engagement in our energy and meat and dairy production projects.</t>
  </si>
  <si>
    <t>Greenpeace Strengths</t>
  </si>
  <si>
    <t>Our story at Greenpeace has always been about hope. Over the years we have combined this hope with action, compassion, understanding, and love. Without action, hope cannot change the world. Without hope, action has no true north to guide it. Greenpeace organizations around the world combine our ability to take action with rigorous science and investigation, community organizing, engagement and media knowledge, expertise in NVDAs and use it all as leverage. It was Greenpeace founder Bob Hunter who coined the term “mind bombs” before social media and information vitality was even thought of. We use these strengths to engage people’s activism through a belief they can make positive change together. Greenpeace’s role is to inspire, motivate, encourage, and empower people to do something, to act courageously in the many different political and societal contexts, understanding and respecting that those different ways of engaging adds to our collective effort across the world in the face of a tremendous challenge. This means we need to focus even more of our resources on engaging and communicating with our own supporters in the climate fight, explaining why at times we may be in the background and at other times why we all need to be in the foreground providing them with different ways to engage along their journey. Greenpeace brings a long history of NVDA work backed by science and a keen insight into engagement - online, offline, and through the mainstream media. Changes and challenges In recent years it has become clear that the most significant challenge facing the world is the climate emergency, and that a greater proportion of our global program must be focused on addressing this. That realization and decision has consequences for our other work. Organizationally, we recognize the environmental importance of protecting biodiversity – both on land and in the oceans - and that is reflected in organizational strategy and planning agreements, including the Framework, the program goals, and the Global Programme. However, like the rest of the world, to stop CO2 emissions from spiraling out of control, we cannot carry on with business as usual. This does not mean Greenpeace globally will no longer work on biodiversity issues. During 2019 we will reassess the makeup of the planned program for the next three years. We will make adjustments in order to ensure our focus on climate is absolute, but ensure critical pieces of work - like Ocean Sanctuaries, tropical forests, meat and dairy - are supported at the right level by the global network. Internally, we have also continued to focus and invest in resources, systems, and processes which will assist us in championing and living up to our goals around diversity, inclusion, and integrity. A range of Justice, Safety, and Diversity initiatives were approved at the EDM June 2018. We have made our figures around these initiatives public for the first time</t>
  </si>
  <si>
    <t>Equipping ourselves for change</t>
  </si>
  <si>
    <t>The pace of change grows ever faster and the ability to track, assess and respond must be equally swift. Greenpeace International has developed key functions within specific units to address this. The Development Department GPI’s Development Department has responsibility for coordinating global reporting and planning in collaboration with NROs. This is done through monitoring an agreed set of of KPIs and standards which measure efficiency and effective administration and ensure accountability. The Programme Direction Office Greenpeace International recognizes that measuring our success and developing clear ways to define our impacts are crucial. The Programme Direction Office takes responsibility for coordinating and managing global evaluations, using a network of internal and external consultants, as well as assisting NROs is sharing knowledge and lessons learned. In order to be more responsive the PDO has also developed our “probe, test, respond” skills, capacity and expertise in the Greenpeace Programme across NROs and GPI. The Executive Director’s Office The Greenpeace International EDO coordinates the sharing of knowledge and outcomes from the PDO and DD internally with the NRO leadership and governance bodies, as well as ensuring they are also made available publicly through bodies such as Accountable Now. The GPI Talent Acquisition Project is a priority in 2019 with a view to establishing global processes and standards for recruitment that ensure our recruitment decisions reflect our diversity and inclusion principles. This project goes beyond simply filling positions and includes employer branding, candidate care and on boarding. We are currently implementing further development of the Global Compensation and Benefits Framework, to establish and implement minimum standards for Greenpeace organizations globally, to ensure compensation and benefits throughout the global network are equitable, and that they support better diversity and inclusion. Parental leave, annual leave, and compassionate care leave are all considered priorities. Local legal requirements may have to be applied and result in different provision in different countries, but we need to make sure in as far as possible that we do not deviate from our core global principles.</t>
  </si>
  <si>
    <t>Case Study Greenpeace Mexico</t>
  </si>
  <si>
    <t>Thorough stakeholder analysis is done during the development of our concept notes, this includes considerations of networks and allies. These networks of allies have been nurtured by linking and monitoring done by our volunteers, combined with local groups. The lead taken by volunteers in the political lobbying work for our Oceans without Plastics project means they have contacted and built relationships with local organizations and retailers including small and medium sized businesses and entrepreneurs. Campaigners will request brainstorming sessions with allies and coalitions with whom we work. The local groups of volunteers give constant feedback to the project leads and present the main concerns of the people involved, as well as demands for information or clarifications required by the people we work with. Direct dialog teams will share the main concerns and questions of the people with whom they talk on the streets and feedback given on our social networks, tele fundraising and email channels is periodically shared with our core teams. During out plastics planning we met with local groups of volunteers, to train them on citizen science, brand audits, and lobbying strategies. In addition, these local groups involved local NGOs in 10 separate states of the country.</t>
  </si>
  <si>
    <t>Organizational Transparency</t>
  </si>
  <si>
    <t>Greenpeace is a global independent campaigning network, which uses non-violent, creative confrontation to expose global environmental problems, and to force the solutions which are essential to a green and peaceful future. Greenpeace’s goal is to ensure the ability of the earth to nurture life in all its diversity. A full list of our values, goals, and cornerstone principles can be found on our website. The Greenpeace network consists of Greenpeace International (Stichting Greenpeace Council) in Amsterdam, and 27 national and regional organizations (NROs) around the world, with a presence in 55 countries. The NROs are autonomous in carrying out jointly-agreed global campaign strategies within the local context they operate within, and in seeking financial support from donors to fund their work. More in-depth information about our structure is available on our website. Scope of report This report outlines the activities, work, and ambitions of the Greenpeace global network. All Members (GPI and the NROs) of the global Greenpeace network are mutually accountable to each other, as they agreed to be part of the same global network and to become “more than a sum of parts” for a greener and peaceful planet. National/Regional Organizations are the fundamental building blocks of the global network. The strength of the network lies in the fact that each National/Regional Organization acts as a reliable and accountable partner in building the global Greenpeace network. This objective is furthered by a clearly defined relationship and by National/Regional Organizations adopting similar ways of organizing themselves. The following processes and commitments act as glue to hold Greenpeace together as a global network while respecting the legal independence of each of the Greenpeace organisations: ● Shared values, vision, mission and global strategy. These are the single most important aspect of our collaboration as they describe why we work together, what we work for and what we believe in. All other things flow from these. ● Key Global model Policies. These help us ensure that we take care of the same things. Policies are expression of both what we believe and how we believe we should do that ● Single international brand with agreed local variants, backed by license agreements. Our identity goes beyond our brand but the brand is a key component of who we are to the public. People put trust in our brand and we must all use it with care and according to the agreed rules. A shared brand binds us together. ● Peer to peer support and sharing between NROs. There are experiences and skills that benefit us all and the sharing of these between NROs strengthen individual organizations and thus also the global network. Such skills bind us together in an ongoing learning cycle. ● Agreed common positions on key issues and global program areas such as campaigns. ● Annual Meetings of Greenpeace International such as Executive Directors and Annual General Meeting. These events fill more than the simple governance function, it also binds people from various backgrounds and countries together in a strong bond and serve to guide us firmly in the same direction. ● Attendance of International Executive Directors in GP NRO Board meetings. This can be delegated to Development Managers (Devo), as agreed per Framework Agreement. ● Involvement of International Executive Directors on appointment of Executive Director and inputs to performance review. ● Bylaws and formal bilateral agreements. The GPI Bylaws and Rules of Procedure outline both obligations and rights of the NROs, and how power is distributed in our governance. The Bilateral agreements between GPI and each NRO comprises Framework Agreement, License Agreement and explanatory note to the bilateral agreement, 3YSP and ODPs. ● Joint reporting of integrated program and financial results. While GPI and NROS all report as separate organizations, the global report represent our aggregated results that we have achieved as a global network. ● Agreed frame for Contributions to guide the flow of money from and to Greenpeace International as per agreements. ● Trustee in GPI’s Council. The NRO Board appoints a representative who acts as Trustee in the Council of GPI and take strategic decisions that affect us all. ● Participants’ Eligibility Criteria. These are outlined in GPI’s Rules of Procedure section 2 and specify the criteria for becoming and remaining a Participant in Council of Greenpeace International.</t>
  </si>
  <si>
    <t>Oversight role of the board</t>
  </si>
  <si>
    <t>The International Executive Directors are accountable to the GPI Board under the Rules of Procedure, 5.7.1, which provides that it is the responsibility of the Board; “To hire, supervise and fire the International Executive Director [..] To ensure that Council and Board decisions are implemented by the International Executive Director and to supervise the work of the International Executive Director to make sure that it conforms with Council and Board directives ad applicable law[..]”. Replacing and recruiting new trustees and board members We have globally agreed governance principles and guidelines that every NRO is obliged to follow. These include a clear separation of roles of key constituencies (voting members, boards and executives), terms established for board members, and a strict principle to avoid a situation that the boards would be self-electing and self-perpetuating. It also addresses potential conflicts of interest and criteria for avoiding them, so that integrity and independence of the boards is preserved. Greenpeace International’s annual budgets, policies (especially those regarding complaints, governance, staffing/salaries and operations), evaluations, top executive remuneration and vital statistics about the organizations are available on our website, in a variety of languages. A detailed breakdown of the remuneration for staffing, including payments made to board members, International Executive Directors, and senior management can be found in the below links. The Chair and Members of the Greenpeace International Board do not receive a salary, but their expenses are refunded and they receive a compensation (attendance fee) for time spent on activities such as Board meetings and preparation. Payments in 2017 (all numbers rounded off) The Board of Greenpeace International received compensation during 2017 of a total of €101,000.00 (€86,050.35 in 2016). Rounded to the nearest thousand, the Board Chair received €36,000, one Board Member received €16,000, three Board Members received €10,000 and the three other Board Members received respectively €8,000, €7,000, and €5,000. Payments in 2018 (all numbers rounded off) In 2018, the total compensation was €79,163. Rounded to the nearest thousand, the Board Chair received €35,000, one Board member received €12,000, three Board Members received €10,000 and one Board Member received €3,000. Payments to senior staff 2017 - 2018 The IED and SMT are paid salaries that reflect their high level of responsibility, and are in line with other international organizations of similar size. The two individuals appointed to the role of IED in 2017 received €188,000 and €194,000 respectively. This includes a salary of €161,000, employer’s social charges, pension contributions, and other benefits. Employment costs for other members of the SMT totaled €821,000. The employment costs for the IEDs in 2018 were €192,000 and €197,000 respectively. This includes a salary of €163,300, employer’s social charges, pension contributions, and other benefits. Total employment costs for other members of the SMT totaled €628,000. The decrease in SMT employment costs 2017 to 2018 is explained by the removal of one SMT position in the course of 2017 and two SMT vacancies, each lasting several months, in 2018. Environmental impact reports GPI and Greenpeace NROs have ongoing tracking and annual reporting of their environmental impact, which is collated by GPI on the internal website. The key figures from our Global CO2 report from the last four years are included in the charts and tables below.. In 2018 Greenpeace global emissions have slightly increased driven by an increase in marine activities.</t>
  </si>
  <si>
    <t>Ships Use Report</t>
  </si>
  <si>
    <t>Each year a detailed breakdown of the use of the Greenpeace International fleet, comprising of the ships Arctic Sunrise, Esperanza, and Rainbow Warrior, is compiled by the GPI Ships Unit. The report includes time spent on various activities, a global coverage map, operational data including fuel use, costs, crew data, and media analysis. In 2017, the Greenpeace fleet spent a total of 45 percent of the year on campaigning, 20 percent on maintenance, 3 percent on standby, 26 percent on transit, and 5 percent on training. The maintenance included a major planned refit of the Arctic Sunrise for half of the year. The fleet sailed almost 73000 nautical miles, visiting a total of 88 ports throughout the world. In 2018, all three ships were back in full operation following the Arctic Sunrise’s refit. The fleet spent 57 percent of the year on campaigning, 15 percent on maintenance, 8 percent on standby, 16 percent on, and 5 percent on training. The fleet sailed a total of almost 78000 nautical miles around the globe, including to the Antarctic. Changes to this report This report has been changed after feedback from senior Greenpeace International leadership. It includes now both include the general information contained in the Annual Report and answers to questions set by Accountable Now. These are presented in line with the vision and path as set out in The Framework. All figures are unaudited. Acronyms used throughout the report AGM Annual General Meeting D&amp;I Diversity &amp; Inclusion EIB Environmental Initiatives Baseline EDM Executive Directors Meeting EPPAL Essential Principles and Protocols for Legal and Actions FTE Full time equivalent GED Global Engagement Department GHG greenhouse gases GLT Global Leadership Team GPI Greenpeace International GRI Global Reporting Initiative’s IED International Executive Director KPIs Key Performance Indicators M&amp;E Monitoring and evaluation NGO Non-Governmental Organizations NRO national or regional organization, NROs for plural NVDA Non-violent direct action L&amp;D Learning and Development LDFS Learning and Development Framework and Strategy ODP Organization Development Plan OR Works Council “Ondernemingsraad” PAL Performance, Accountability and Learning SGC Stichting Greenpeace Council (Greenpeace International’s formal name) SMT Strategic and Management Team</t>
  </si>
  <si>
    <t>Greenpeace International Annual Report 2019</t>
  </si>
  <si>
    <t>Greenpeace is an independent campaigning network which uses non-violent, creative confrontation to expose global environmental problems and to force solutions which are essential to a green and peaceful future. Greenpeace’s goal is to ensure the ability of Earth to nurture life in all its diversity. Therefore, we strive to:  Protect biodiversity in all its forms  End all nuclear threats  Prevent pollution and abuse of the Earth’s ocean, land, air and fresh water  Promote peace, global disarmament and non-violence.</t>
  </si>
  <si>
    <t>We imagine a planet where it is understood and accepted that the fates of humanity and the natural world are inextricably linked; and therefore economic, cultural and political systems are designed to deliver sustainability, justice and equity for all peoples and the planet.</t>
  </si>
  <si>
    <t>IED Introduction</t>
  </si>
  <si>
    <t>It is daunting what a huge year 2020 has already become since my New Year’s Day tweet. Unprecedented bushfires raging out of control in Australia, plagues of locusts devastating crops in Africa, the Arabian Peninsula and southeast Asia; cyclones and brutal winter storms across Asia, Europe and the Americas; and the hottest weather in Antarctica on record. Every weather record devastatingly smashed was a realisation of the warnings repeatedly issued by scientists and the environmental movement of the impact of climate change. Our world was still reeling from these onslaughts, when it was rocked to its core by the COVID-19 pandemic. As it has spread from continent to continent, the virus has changed us – how we live; if we live; our ability to work; access to basic needs like food, shelter and health care. It has even changed how we now view the simplest human contact. Across the globe, it has also prompted people to question the political and business priorities that got us here. I believe that out of adversity also comes courage – and the opportunity to follow those questions with answers that will reset the system, to switch off the drive for economic growth at any cost and question “at what cost?” Nature has forced a pause in politics and the “business as usual” model. What the COVID-19 pandemic is showing us is that we cannot in good conscience allow this moment to pass without doing everything in our power to bring about the systemic changes we need to avert future crises as the climate emergency has not gone away. We have an historic opportunity to fundamentally shift the political and economic axis; to create more resilient and fairer systems that put the welfare of people and planet at the core of everything we do, every political and business decision made. We must hold world leaders accountable for the actions they take. Greenpeace does that through our campaigns, but also in part by taking a lead ourselves through ensuring transparency and accountability in our own work, and how we create more a just, equitable and diverse workplace, that is an example of the future we want. At a time of such enormous challenge and opportunity, it may feel strange to look back instead of forward. But in 2019, we set the stage for the work we must do now. We saw millions of people - youth activists, unions, religious leaders, families, elders, women, Indigenous Peoples and private individuals take to the streets, to demand fundamental change. I am immensely proud of the work that Greenpeace undertook in 2019 - to protect our vital biodiversity and as part of the global climate movement, and I am delighted to be able to share some of the highlights in this report. We moved forward together, to lay the groundwork and raise up the hope for the future we want. - Jennifer Morgan</t>
  </si>
  <si>
    <t>Board Chair Introduction</t>
  </si>
  <si>
    <t>We are part of nature. As we move through these turbulent times of the global pandemic and the climate emergency, we bear witness to the undeniable interdependence of people and planet. We have seen throughout 2019 and already in 2020, the scale of the climate and biodiversity crisis going beyond even some of the most extreme predictions. As nature is impacted, so are we – some far more than others. We know that people who have been and are being marginalised (poorer communities especially across the Global South but also in the Global North, women, people of colour, Indigenous Peoples) are disproportionately impacted by climate change and biodiversity loss. Environmental sustainability cannot be achieved unless it goes hand in hand with equity, economic and social justice on all fronts globally. Greenpeace has been working with many allies and partners to this end. We are also working to ensure that, as a global network, Greenpeace itself makes the change it wants to see in the world - reflecting and promoting justice, diversity, inclusion and sustainability. In 2019 we witnessed a great resurgence of youth activism. The powerful energy of young people, sometimes standing alone in protest, but united by a common voice, inspired and challenged all of us. Coupled with the student strikes that galvanised millions of people to take to the streets and demand a better future, the youth are a magnificent reminder of people power in action. We continue to be an integral part of that movement, but we must strive to expand its reach and impact. We are committed to continuing to organise ourselves, and with others, to be more impactful, bring faster and deeper change, to live our principles and to achieve our goals of justice, equity and peace for people and the planet. - Ayesh Imam</t>
  </si>
  <si>
    <t>Introduction: We are Living in a Climate Emergency</t>
  </si>
  <si>
    <t>Statistics can only give a fraction of the story of humankind in the midst of this climate emergency, but in 2019 the numbers were still terrifying. 2019 was the second hottest year on record – capping off the hottest decade ever recorded. Cyclones were more intense; bush fires fiercer, floods more frequent. The number of floods and heavy rains has quadrupled since 1980 and doubled since 2004. Extreme temperatures, droughts and wildfires have also more than doubled in the last 40 years. More and more species are being pushed to extinction, and in 2019 the human and financial cost was higher than ever – hundreds of billions of dollars in damage, more than sixteen million people displaced as a result of extreme weather, and countless lives lost. As is always the case – the poorest communities bore the greatest burden of impact - as, Philip Alston, the UN Special Rapporteur on extreme poverty and human rights described it “an unconscionable assault on the poor.” Fossil fuel industries appeared increasingly desperate to frack or drill the last oil and gas, in the least stable, most vulnerable places, like the high Arctic and the deep ocean. Industrial-scale food production – already massively wasteful and destructive on land and at sea – was another prime driver of greenhouse gas emissions, habitat loss and extinction of species. The increasingly violent and deadly natural manifestations of global warming were compounded by the rise of climate- denying world leaders, many funded by and continuing to support damaging fossil fuel and extractive industries. Companies which had begun to lose their social license, found new political favour. Once again corporations were able to buy the rights to drill, dig, scour, trawl and clear our lands and waters on a massive scale, further reducing the planet’s natural resilience and increasing greenhouse gas emissions. The cumulative impact of fossil fuel burning, the cutting of forests, trawling of oceans and massive depletion of the natural world, coupled with the abject failure of governments to find the political will to change prompted the UN Secretary General, Antonio Guterres to declare that the “war against nature must stop.” It was a call echoed loudly on every continent - even Antarctica - as 2019 also saw a record year in the rise of climate activism and hope. Powerful youth movements took to the streets and the political stage. Where elected world leaders failed to act or, more cynically, intentionally rolled back international progress on climate change, new leaders stepped up. Across the globe, from Argentina to Japan, nearly 1,500 national, regional and local authorities, representing more than 820,000,000 people, have declared a climate emergency. Greenpeace International and NROs are proud to be part of this powerful force and of the part it has played in the growth and momentum of the climate change movement.</t>
  </si>
  <si>
    <t>Key Climate Victories</t>
  </si>
  <si>
    <t>Talking about climate change and the climate emergency has, for too long, been amongst too small a group of scientists, environmentalists and some politicians. In 2019 that changed. Climate emergency was declared 2019 Word of the Year by the Oxford English Dictionary - noting the “rapid rise of climate emergency from relative obscurity to becoming one of the most prominent – and prominently debated – terms of 2019”. Virtually all the words that were short-listed in 2019 were also climate crisis-related, and the scale of debate, concern, reporting and information sharing was reflected in mainstream and social media. The urgent need for real action on the climate emergency was also the rallying cry at countless, massive protests throughout 2019. The Fridays for Future campaign mobilised more than 7,500,000 people - in March and September– inspired by youth activists such as Sweden’s Greta Thunberg, Vanessa Nakate from Uganda, Alexandria Villaseñor from the USA, indigenous Mexican campaigner Xiye Bastida, Indian activists Ridhima Pandey and John Paul Jose, indigenous Amazonian youth leader Artemisa Xakriaba, Senegalese University student Yero Sarr, Eyal Weintraub from Argentina, Russian activist Arshak Makichyan and Wu Guanzhuo from China. Greenpeace International and NROs, alongside many others, have cheered, supported and mobilised with the youth movement throughout 2019. We also gave practical support on the ground during many of the climate emergency incidents throughout 2019, including assisting with food distribution, following Typhoon Kammuri (locally known as Tisoy) in the Philippines; documenting and sharing the untold stories from survivors of torrential rains and floods across the African continent; and showing where the once abundant Laguna Aculeo in Chile has been turned into a dried-out wasteland. Rapid response work done during the vast Siberian fires of 2019 helped to provide greater insight and understanding of the climate impacts of wildfires. The reality was brought home to the delegates and media attending the COP 25 Climate Conference. In the Amazon, massive wildfires drew worldwide attention and Greenpeace succeeded in making the connection between the anti-environmental President Jair Bolsonaro’s policies, the industrialised meat industry and agribusiness, and showing how it poses a major threat to the world’s largest rainforest. At the same time, our supporters around the world voiced solidarity with Brazilians, and especially with the indigenous peoples who are most directly impacted by the destruction. Activists from Greenpeace USA also brought the message back to the source – blockading the Fred Hartman Bridge in Baytown, Texas – which spans the busiest fossil fuel thoroughfare in the country – an action which the courts subsequently agreed was justified because of the climate emergency. Throughout 2019, hundreds of Greenpeace activists blocked coal ports in Poland; oil company headquarters in the Philippines; and toxic fracking waste dumps in Patagonia; climbed drilling platforms in the North, Barents and Mediterranean Seas and official EU parliament buildings in Belgium; scaled public statues in Indonesia; disrupted motor shows in Seoul and Frankfurt. 2019 also saw a historic victory, when the Commission on Human Rights in the Philippines judged, for the first time, that fossil fuel companies can be held accountable based on human rights violations as a result of climate change and other threats arising from global warming. It comes as a growing number of climate litigation cases are being brought before judicial courts in several countries. Experts from Greenpeace International and Greenpeace Southeast Asia gave evidence to the Commission ahead of its ruling. Greenpeace Andino and allies in Chile also won a groundbreaking ruling at the country’s Supreme Court, which held coal-fired power stations responsible for both pollution and human rights abuses in Quintero and Puchuncaví. After years of campaigning by Greenpeace Central and Eastern Europe, Budapest became the first capital in the Central and Eastern Europe region to declare a climate emergency and put in place concrete measures to take action to limit global warming.</t>
  </si>
  <si>
    <t>Climate Emergency</t>
  </si>
  <si>
    <t>In English-language news media, mentions of “climate emergency” grew by 78%, with “climate change” growing by 45% during the same time. The use of the #climateemergency hashtag on Twitter more than doubled. Google Searches for the term took up in April, and increased fivefold within only a few months.</t>
  </si>
  <si>
    <t>Additional Victories: Investing and Divesting</t>
  </si>
  <si>
    <t>Greenpeace India, along with its allies, has been campaigning for the speedy implementation of a scheme to provide off-grid solar pumps in rural areas and reduce dependence in grid-connected areas. The KUSUM scheme was announced in the 2018 budget. In addition, a series of ‘Rooftop Revolution’ reports mapping the rooftop solar potential of various cities across India made the case for additional investment. In 2019 the government committed Rs. 46,000 crores ($6million/€5.5million) until 2022 for not just KUSUM, but rooftop solar investment as well. Following years of pressure from Greenpeace Switzerland, banking giant Credit Suisse finally introduced finance guidelines that require them to follow international agreements on the rights of Indigenous Peoples, when considering project financing. it would drop investments in firms that explore for oil and gas - a massive victory for campaigners and yet another huge signal that fossil fuels are bad for business. Campaigning in Slovakia led the government to approve an Action Plan to end subsidies to coal mining by 2023 and end mining in the country by 2027.</t>
  </si>
  <si>
    <t>Clean Air and Lands</t>
  </si>
  <si>
    <t>One of the world’s most polluted countries – India – released its first ever National Clean Air Action Plan. Greenpeace India has been part of a powerful nationwide clean air coalition pushing for regulation for the last three years. Although the plan is weak, it is the first step to hold the government accountable over their air pollution promises. The climate impact of the global reliance on fossil-fuel powered cars was brought into sharp focus by Greenpeace Germany, where activists disrupted German Chancellor The world’s largest insurance company sent the clearest signal possible that the world’s dirtiest fossil fuel generation method is bad for business as well as the environment. Netherlands- based Aegon withdrew more than half a billion dollars of investment in Canada’s tar sands industry, as well as selling off their interests in Canadian oil pipeline companies Transcanada and Enbridge. Aegon is the 19th company to withdraw support and funding for tar sands extraction. Greenpeace Netherlands had been actively petitioning Aegon to withdraw funding. The European Investment Bank also confirmed in 2019 that it would not finance a Gas network expansion infrastructure in the Canary Islands. In addition to the climate impacts of gas extraction, the proposal was a major threat to local habitats. Greenpeace Spain had worked closely with local allies to successfully fight the plans. The Norwegian Government Pension Global Fund - the world’s largest sovereign wealth fund, which manages $1tn (£770bn/€872bn) of Norway’s assets, announced Angela Merkel’s visit to the world-famous Frankfurt Motor Show. Their individual action inspired 25,000 people to also protest. Greenpeace Japan, working with a number of allies forced the government to decontaminate a known radioactive area at the Olympic venue. After two decades of campaigning by Greenpeace Russia and other environmental NGOs, the Russian government established a 300,000 hectare old-growth nature reserves – one of the largest ever created in the country.</t>
  </si>
  <si>
    <t>Food Production &amp; Climate Change</t>
  </si>
  <si>
    <t>Industrial meat production is one of the most significant drivers of climate change. In 2019, Greenpeace organisations across Europe, Asia and the America’s secured a ground-breaking Food Declaration from 14 of the world’s major cities – including Tokyo, London, Los Angeles, Milan, Guadalajara, Paris and Toronto. The Declaration commits the cities to significantly reduce meat consumption in public facilities such as schools.</t>
  </si>
  <si>
    <t>No More Business as Usual</t>
  </si>
  <si>
    <t>The climate emergency facing the planet and humankind requires decisive action at all levels, from all people and organisations. So urgent is the need, that in 2019, Greenpeace International committed to shift the vast majority of its resources to fighting the causes, drivers and perpetrators of climate change. With Greenpeace International devoting its core business to provide high-level strategic global coordination and support for all 27 national and regional organisations addressing the climate emergency has resulted in a laser-sharp focus on creating systemic change in the “business as usual” mindset, policies and systems; responding more quickly to significant political and environmental developments; and working more closely with allies and partners, telling their stories as well as our own.</t>
  </si>
  <si>
    <t>The Power of Many</t>
  </si>
  <si>
    <t>Our mission is to create a green and peaceful world that is also fair and just. We know we can’t achieve this alone, but we can do it together, when the power of many is unleashed; when millions of people are all heroes of change and telling their stories. In 2019 more people than ever before took to the streets, signed petitions, lobbied politicians and corporations on the need for action on climate change. More than seven million strikers took part in the Fridays for Future strikes in March and September, across 150 countries and more than 4,500 locations. In addition to supporting the strikers logistically and joining with them on the streets, Greenpeace organisations also passed control of their social media channels to the youth activists.</t>
  </si>
  <si>
    <t>Working alongside many partners in the youth movement enabled us to also work collaboratively on creating and improving additional tools to help grow and support the movement.</t>
  </si>
  <si>
    <t>Street Classrooms</t>
  </si>
  <si>
    <t>In 2019, while we saw millions of students going on strike and marching for their future, demanding immediate action to address the climate crisis, many also voiced concerns that their school systems are ill-equipped to prepare them for the uncertainties that climate change will bring. We responded to those concerns by partnering with Climate Psychology Alliance and the Presencing Institute to create Street Classrooms. Lasting up to 3 hours, sessions can be held anywhere, in open s paces or designated rooms, during climate protests and is also a – a collaborative programme of two-way learning, in order for facilitators to better understand from the students the kind of skills and knowledge they think they need to adapt.</t>
  </si>
  <si>
    <t>Greenpeace Greenwire</t>
  </si>
  <si>
    <t>The online portal is a tool designed to enable national and regional organisations (NROs) to engage more deeply with their supporters. It provides an easy-to-use, mobile-responsive platform to join groups, locate and attend events, take an active role in change-making and, ultimately, invite others to join the movement.</t>
  </si>
  <si>
    <t>Share Your Story, Change the World.</t>
  </si>
  <si>
    <t>In this Climate Emergency we must all raise our voices, louder than ever. The Greenpeace Story Website was launched in 2019, as a resource, a platform and a megaphone for all. “Storytelling has been a critical tool and space for resistance and progress. Through stories, we illuminate hidden truths, we counter myths that oppress, we unify and build communities. Storytelling is essential to making change. What’s beautiful about stories is that everyone has a story.”</t>
  </si>
  <si>
    <t>Controlshift (or "GreenpeaceX")</t>
  </si>
  <si>
    <t>Supporter-created petitions represent one of the ways we support people-powered campaigning globally. ControlShift is the open-campaigning platform, designed to empower, engage, and mobilize anyone to generate and drive their own campaigns.</t>
  </si>
  <si>
    <t>Allyship</t>
  </si>
  <si>
    <t>Greenpeace International and NROs have always sought to partner with individuals and organisations that share their values and goals. With the need for global climate action ever more urgent, it has never been more important to grow and be part of a movement. We do not campaign alone. We put people power at the heart of our campaigns. We help build campaigns in which people, acting individually or collectively, have the power to create change in their community, culture or systems and ultimately the world. In 2019, more than ever, we have worked in deep but practical partnership with allies, to catalyze a broader climate movement including youth activists, scientists, artists, politicians and celebrities. The approach has enabled us to work more closely with Indigenous Peoples and non-governmental organisations (NGOs), in addition to our traditional and loyal supporter base of tens of millions of people worldwide. Together we achieved significant victories in the last year. In the Fight Inequality Alliance, we tackled the twin crises of inequality and the climate emergency. In 2019 this resulted in work with unions as well as a broad grassroots alliance, from the World Economic Forum meeting in Davos to the high-level climate conference in Madrid – COP25. Greenpeace New Zealand hosted a nationwide series of “protest clinics” which introduced communities to concepts and techniques of non-violent direct action (NVDA). It culminated in dozens of people taking part in direct actions for the first time. In conjunction with activists from Friends of the Earth, Extinction Rebellion, Nature League, Climate Parents, and Artivists, Greenpeace Nordic coordinated a series of training programmes in four cities. The goal was to provide skills and advice to feed the momentum around increased climate activism. Greenpeace USA supported Jane Fonda’s Fire Drill Friday protests, during which the actress makes no secret of leveraging her celebrity status to raise the debate on climate change. Greenpeace Brazil again worked closely with partners at APIB (Articulation of the Indigenous Peoples of Brazil) to facilitate their “Free Land Camp”.</t>
  </si>
  <si>
    <t>From Shores to Ships</t>
  </si>
  <si>
    <t>Greenpeace International manages three ocean-going ships. During 2019 the Rainbow Warrior, the Arctic Sunrise and the Esperanza were at the forefront of Greenpeace campaigns, particularly on climate and ocean related issues. Throughout 2019, the “Protect the Oceans” project has been a priority for the global network, with our vessels sailing ‘pole to pole’ from the Arctic to the Antarctic to highlight the many threats our oceans are facing and demand a strong Global Ocean Treaty, to protect at least 30% of the world’s oceans by 2030. The impact on our oceans and shores of single-use plastic came into sharp focus in 2019. The Greenpeace flagship Rainbow Warrior hosted activists from a range of allied organisations in Southeast Asia to protest this growing problem. It is a powerful example of where systemic change is required including ending the inequity of dumping the problem in Asia. The “Ship it Back” campaign sent that message loud and clear. The Rainbow Warrior also welcomed more activists in Bulgaria and Romania, as well as an aerial artist who took to the ship’s rigging in Greece to mount her protest against climate inaction. The ship was also central to a Greenpeace occupation of an oil rig off the coast of Sicily. In the Amazon, the Esperanza became a crucial scientific and investigation platform, exploring the newly-discovered Amazon Reef. Documentation, provided by Greenpeace from the expedition, including never-seen-before footage of whales swimming on the reef, led oil companies to cancel plans to drill the reef. Each year a detailed breakdown of the use of the Greenpeace International fleet is compiled by the GPI Technical Operations Unit. The report includes time spent on various activities (see below), a global coverage map, operational data including fuel use, costs, crew data, and media analysis. In 2019, the fleet spent 47 percent of the year actively campaigning (mainly to support Greenpeace’s global programme priorities), 27 percent on maintenance, 16 percent on transit towards campaign projects, 5 percent on standby, and 5 percent on training. The fleet sailed a total of almost 76,000 nautical miles around the globe. Throughout the year, the fleet attracted 52,157 visitors during open days. A total of 84 ports were visited in 2019.</t>
  </si>
  <si>
    <t>We Listen to Science</t>
  </si>
  <si>
    <t>Using strong scientific evidence to drive campaigns has been core to Greenpeace work for decades. The Greenpeace International Science Unit, based at the University of Exeter in the UK, also provides its own research and data, as well as identifying emerging trends and areas of concern. In 2019, much of their work and expertise was focused on providing new scientific data and expert testimony on the impacts of climate change. Complex modelling simulations highlighted the terrible human cost and blatant hypocrisy of investing in coal-fired power plants in Southeast Asia. The Double Standard report showed how Korean public finance agencies are funding coal power plants in Bangladesh and Indonesia which would never be permitted in Korea. The modelling shows these plants would be responsible for up to 1200 premature deaths every year. It is the second such report to which the Science Unit and the Greenpeace Air Pollution Unit (a collaboration between Greenpeace International, Greenpeace East Asia and Greenpeace Nordic) have made major contributions (along with a number of Greenpeace Organisation); the first highlighting Japan’s public investment in coal. In 2019 Greenpeace scientists gave key briefings at the Climate COP25 in Madrid on the impacts of the industrialised meat industry. Analysing the health of our oceans was also a key task for the Science Unit as part of the ambitious Pole to Pole oceans expedition which began in 2019. The team worked on a wide range of issues from plastic pollution, species tracking and monitoring, sampling and recording. Work to document and expose the massive impact of plastics pollution in Malaysia was led by the Science Unit on behalf of a number of Greenpeace organisations, including Greenpeace Southeast Asia, Greenpeace Spain, Greenpeace Italy and Greenpeace Germany. Investigating and reporting on microplastics in waterways, soils and fishponds has made the insidious, but almost invisible presence now visible and the problem can no longer be ignored or denied.</t>
  </si>
  <si>
    <t>Change Starts from Within</t>
  </si>
  <si>
    <t>There are no more “normal” years left. The climate emergency requires us to act and organise as though we are in the fight of our lives – because we are. This is the battle Greenpeace was made for, and we recognise that in order to be as effective in the world as we need to be, we also need to be effective in the way we organise ourselves and our work. It is also incredibly important that we be the change we wish to see and are a living example of the just, diverse and sustainable world we urgently need. Greenpeace is a collaborative and diverse global network of national/regional Greenpeace organisations. Our strength lies in our diversity. All Greenpeace organisations are guided by seven core principles, from which stem a range of practical initiatives to put principle into practice.</t>
  </si>
  <si>
    <t>Seven Core Principles on Diversity and Inclusion</t>
  </si>
  <si>
    <t>1) We believe that a diverse and inclusive Greenpeace is essential to delivering effective campaigns, sparking a billion acts of courage, and achieving our mission of creating a sustainable and peaceful planet. 2) Diversity and inclusion reflects our core organisational values and our moral values as human beings. 3) We are committed to attracting, developing, and retaining a diverse and talented community of volunteers, crew, and staff. 4) We create a safe and inclusive culture where all people treat each other with respect and dignity. 5) We value and rely on collaboration based on the diversity of our ideas, perspectives, and experiences to make wise decisions and create effective outcomes. 6) Everyone is supported to learn, lead and grow, while barriers or potential tensions are identified and actions are taken to address them. 7) We all share accountability and responsibility for diversity and inclusion.</t>
  </si>
  <si>
    <t>Justice, Safety, and Diversity Initiatives</t>
  </si>
  <si>
    <t>Initiative 1: Restoring Justice; Initiative 2: Upgrade Systems; Initiative 3: Make Diversity and Inclusion Count; Initiative 4: Increasing Diversity in Leadership and Across our Organisation; Initiative 5: Systematic Discrimination Marginalisation as Root Causes</t>
  </si>
  <si>
    <t>Investing in Staff</t>
  </si>
  <si>
    <t>People power is at the core of our work, our collaborations and also Greenpeace staff. We work hard to ensure that we have great people working across the global network. By great people, we mean people with backgrounds, experiences, and styles—not just skills—that contribute to a more inclusive, collaborative and innovative Greenpeace.</t>
  </si>
  <si>
    <t>Recruitment</t>
  </si>
  <si>
    <t>To support Greenpeace diversity and inclusion goals, Greenpeace International established a set of guidelines in 2019 that help us find and hire those great people. The Global Talent Acquisition Principles &amp; Guidelines are designed to not only find and hire the best people across the Greenpeace network, but also make sure that we offer support, training and development that will ensure they stay with us.</t>
  </si>
  <si>
    <t>Learning and Development</t>
  </si>
  <si>
    <t>Recruiting great people is only part of the commitment. Keeping them is also crucially important if we are to continue to build strength and resilience across the global network. In 2019, we developed a range of programmes to support improvement of the working and learning environment across the network. We strongly believe in empowering and training staff. The Greenpeace International Global Learning and Development team offers assistance to all NROs and provides a range of training programs in campaigning, leadership, project and line management. In 2019, Greenpeace International developed a comprehensive new learning management system – the Greenpeace Academy – to ensure staff and volunteers across the network have access to best practice guidelines, accelerated learning programmes and new training programmes for emerging trends. Individual development processes were also improved in 2019, with the introduction of a tailor-made Performance Management System – CoFFee by Greenpeace International.</t>
  </si>
  <si>
    <t>At Greenpeace International, we embrace risk-taking: we advocate for the use of non-violent creative confrontation to bring about positive change. In doing so, the organisation also undertakes the moral duty of care for the individuals who choose to take action in line with our core values and principles. We ensure, to the highest reasonable level, the physical and psychological wellbeing of our people before, during and after involvement in an activity. That duty of care commitment is set down in network-wide agreed guidelines “Essential Principles and Protocols for Actions and Legal”, or EPPAL, which outlines five basic principles. To promote implementation of EPPAL, Greenpeace International launched a Greenpeace-internal online platform to explain the processes for assessing and communicating risk and the principles underlying them. This “How We Take Risks” Platform supports everyone involved in development, implementation or decision-making around a risk-taking project to understand and apply the steps to follow.</t>
  </si>
  <si>
    <t>Integrating Cases, Outcomes, and Resolutions</t>
  </si>
  <si>
    <t>Greenpeace International is committed to transparency and strives to be as open as possible. In 2019 we made public our Greenpeace Model Code of Conduct, as well as the number of integrity cases and/or complaints reported. Within the #metoo context, important improvements have been made across Greenpeace world wide. Those initiatives have been driven by Greenpeace International for the global network, and subsequently has been adopted by Greenpeace organisations. For international transparency purposes, and as part of our membership with Accountable Now, all global Greenpeace figures are reported where available at the time of publication. We have a Zero Tolerance approach to sexual, verbal, or physical harassment, bullying and any kind of discrimination including that based on gender, race, ethnicity, age, sexual orientation, gender identity, disability, faith, or any other aspect of our beings. Across all Greenpeace NROs and Greenpeace International there are approximately 4,000 employees. Between 1 January 2019 and 31 December 2019, there were 45 cases and/or complaints made and processed by integrity officers (at GPI and NROs) relating to integrity issues such as discrimination, harassment, conflict of interests, substance abuse, financial mismanagement, or other forms of inappropriate behaviour. Of the 45 cases and/or complaints, 30 concerned harassment, sexual harassment or bullying. Of those 30 cases and/or complaints, 8 were redirected to other processes such as grievance or mediation procedures for resolutions and 22 were investigated. Of the 45 cases and/or complaints received and handled in 2019, 18 cases and/or complaints have been upheld, disciplinary action resulted in 8 people leaving Greenpeace, while the remaining breaches were dealt with through a mixture of training, formal warnings and/or mediation.</t>
  </si>
  <si>
    <t>Code Principles and Systems</t>
  </si>
  <si>
    <t>Greenpeace International strives at all times to live up to the values it champions, which means limiting our environmental impact whenever possible and having rigorous tracking and reporting systems. The GPI travel policy precludes all short haul flights and has systems in place to replace face to face meeting with virtual sessions, where possible. The industrial meat industry is one of the highest contributors to greenhouse gas emissions and unsustainable land use. In 2019 Greenpeace International and NROs also adopted a meat-free, organic and locally-grown food policy, for meetings and training programmes. In addition to the meat industry, the car industry is one of the other main accelerators of climate change. Greenpeace International and NROs are committed to removing all fossil- fueled vehicles from our global equipment inventory. In addition to the policies and procedures, Greenpeace International and NROs have ongoing tracking and annual reporting of their environmental impact (CO2 emissions), which is collated and reported by Greenpeace International for transparency and to identify trends and areas for improvement. The key figures from the CO2 Emissions report across Greenpeace from the last five years are included in the table below.</t>
  </si>
  <si>
    <t>Financial Independence</t>
  </si>
  <si>
    <t>A founding principle of Greenpeace is financial independence and transparency. We do not take money from governments, corporations or companies. We are extremely proud that the entirety of our income comes from millions of individuals and a small number of charitable foundations. Our financial records are available to the public and are published annually.</t>
  </si>
  <si>
    <t>Preventing Corruption, Bribery, and Misuse of Funds</t>
  </si>
  <si>
    <t>Bribery and corruption are corrosive drivers of societal and environmental degradation. Greenpeace International is committed to ensuring transparency and accountability in all its work and alliances and has strict policies and procedures in place to counter bribery and corruption, such as Avoiding Corruption Policy, Financial Responsibility Policy and the Impartiality and Conflict of Interests Policy.</t>
  </si>
  <si>
    <t>Privacy and Data Protection</t>
  </si>
  <si>
    <t>All Greenpeace International systems for collecting and retaining information on donors and supporters conform to the European Union’s General Data Protection Regulation (GDPR) requirements. Additional systems and procedures on staff privacy policy, data retention policy, and data breach notification procedure were implemented in 2019 by the GPI Information Security Officer and responsible departments within GPI.</t>
  </si>
  <si>
    <t>Governance</t>
  </si>
  <si>
    <t>Greenpeace International is a non-profit organisation, a foundation under the laws of the Netherlands, which has been registered with the Amsterdam Chamber of Commerce under its formal name “Stichting Greenpeace Council” (SGC) since 1979. The Greenpeace Council is the name for the collective of representatives (Trustees) from National and Regional Greenpeace Organisations (NROs), which addresses strategic issues with broad significance or long term impact for the global Greenpeace network. The Council elects 6 members of the Greenpeace International Board, who in turn elect a Board Chair to form a 7-person Board. The Board appoints the Greenpeace International Executive Director (IED) who is responsible for the day-to-day management of Greenpeace International. The IED is accountable to the Board, while the Board is responsible for setting policy and for supervision of the IED.</t>
  </si>
  <si>
    <t>Oversight Role of the Board</t>
  </si>
  <si>
    <t>The International Executive Director is accountable to the GPI Board under the Rules of Procedure, 5.7.1, which provides that it is the responsibility of the Board; “To hire, supervise and fire the International Executive Director [..] To ensure that Council and Board decisions are implemented by the International Executive Director and to supervise the work of the International Executive Director to make sure that it conforms with Council and Board directives and applicable law [..]”.</t>
  </si>
  <si>
    <t xml:space="preserve">International Executive Director  </t>
  </si>
  <si>
    <t>Jennifer Morgan was appointed International Executive Director of Greenpeace International in 2016, in a shared leadership role with Bunny McDiarmid and took over the entire responsibility in late 2019.</t>
  </si>
  <si>
    <t>Financial Information and Disclosures</t>
  </si>
  <si>
    <t>Greenpeace International’s annual budgets, policies (especially those regarding complaints, governance, staffing/salaries and operations), evaluations, top executive remuneration and vital statistics about the organisation are available on our website. A detailed breakdown of the remuneration for staffing, including payments made to board members, International Executive Director, and senior management can also be found on our website.</t>
  </si>
  <si>
    <t>SGC Board Compensation</t>
  </si>
  <si>
    <t>The Chair and Members of the Greenpeace International Board do not receive a salary, but their expenses are refunded and they receive a compensation (attendance fee) for time spent on activities such as Board meetings and preparation. Payment in 2019 (number rounded off): The Board of Greenpeace International received compensation during 2019 of a total of €89,000.</t>
  </si>
  <si>
    <t>Payments to Senior Staff</t>
  </si>
  <si>
    <t>Greenpeace International uses the same salary grading system for all staff, with the exception of the International Executive Director’s remuneration – which is set by the GPI Board. Netherlands-based members of the GPI Strategy and Management Team (SMT), as well as a few other staff, are all in the top band of the GPI salary structure. In 2019, this band is set at €81-108.2k. GPI SMT members who are living outside of the Netherlands and therefore, in accordance with HR policy, based in other Greenpeace organisations are paid according to the senior levels of local salary structures. The IED and SMT are paid salaries that reflect their high level of responsibility and are in line with other international non-governmental organisations of similar size. The employment costs for the IEDs (Bunny McDiarmid and Jennifer Morgan) in 2019 were €141,000 and €191,000 respectively. This includes a salary of €124,000 and a salary of €168,000 respectively, employer’s social charges and pension contributions. The difference is largely explained by Bunny McDiarmid’s departure in 2019. Total employment costs for other members of the SMT totaled €843,000.</t>
  </si>
  <si>
    <t xml:space="preserve">Like many people, I deeply appreciate the people around the world whose essential work during this COVID-19 pandemic has been the struggle to keep us alive, fed, healthy, safe - the people in the frontline, whether in direct healthcare, maintaining transport for people and of goods, sanitation, producing and selling food and other necessities, communications and the vast array of related services. I am in awe of the courage and commitment with which they work and I am equally dismayed by how poorly so many are treated in return. Governments and private employers continue to pay as little as possible, while imposing heavy workloads in conditions that could be made safer. The physical and mental health toll is already high and likely to grow. We must give more support for better returns and dignity to all of those workers who do so much for us. The pandemic which shaped our lives last year brought into sharper focus many systematic inequalities. Keeping socially distant assumes there is space and ability to do so. Washing hands assumes access to water and good sanitation. Being able to work from home assumes there is a home, and often assumes that people have access to electricity and the internet. Remote learning for children and youth assumes computer access for individual children and stable internet. Being able to be tested, diagnosed, treated and vaccinated assumes a person has easy and affordable access to medical services. These needs are denied millions of people in both the global north and the global south. It is women, poor, Black, Indigenous and People of Colour and LGBTQI+ communities who are excluded and who have been most heavily impacted by the pandemic. As I look back at 2020, I also remember the millions of people who lived through the worst bushfires, floods, droughts, windstorms and heatwaves on record, while the pandemic raged. Many of them are still living with that devastation. Those most vulnerable to the pandemic are also those most vulnerable to climate impacts - an effect of the same interweaving of economic exploitation, sexism, racism, colonial history and other systems which marginalise and exclude, which place individuals and communities in positions of vulnerability. The natural disasters in 2020 have had a profound impact on families. It is estimated that 40 million more children, youth and adults were displaced that year – the highest annual figure in a decade. Of this, three quarters had to move due to floods, storms and wildfires, with people in East Asia and the Pacific region most impacted. These are just a small fraction of the people who are living on the frontline of the climate emergency and the biodiversity crisis. We know that climate justice cannot be achieved without social justice and the people-power to change political, economic, social and cultural environments to sustain all of us with equity within natural environmental boundaries. I am happy that we in Greenpeace are working more closely with allies to make this happen. The need to work collectively and with greater impact is urgent. During 2020 at least 331 human rights defenders were murdered - three quarters of them because of their work on environmental, land or indigenous rights. These are our allies, our friends on the front line of defending nature, justice, equity, human rights and peace. They stand for us. We must not only stand up for and support them, we must stand together. The devastation and disruption we have witnessed and experienced throughout 2020 has forced us to think deeply and act swiftly and decisively. I am inspired by the work that has been done collectively across all of our offices and together with our allies. I am confident that we have the right vision for a holistic, sustainable, and fair future society; for the wellbeing of our planet and all our peoples, and that we continue to work to put the right ethical systems in place within the organisation to achieve it.    </t>
  </si>
  <si>
    <t>Greenpeace 2020 Annual Report</t>
  </si>
  <si>
    <t xml:space="preserve">Like many people, I deeply appreciate the people around the world whose essential work during this COVID-19 pandemic has been the struggle to keep us alive, fed, healthy, safe - the people in the frontline, whether in direct healthcare, maintaining transport for people and of goods, sanitation, producing and selling food and other necessities, communications and the vast array of related services. I am in awe of the courage and commitment with which they work and I am equally dismayed by how poorly so many are treated in return. Governments and private employers continue to pay as little as possible, while imposing heavy workloads in conditions that could be made safer. The physical and mental health toll is already high and likely to grow. We must give more support for better returns and dignity to all of those workers who do so much for us. The pandemic which shaped our lives last year brought into sharper focus many systematic inequalities. Keeping socially distant assumes there is space and ability to do so. Washing hands assumes access to water and good sanitation. Being able to work from home assumes there is a home, and often assumes that people have access to electricity and the internet. Remote learning for children and youth assumes computer access for individual children and stable internet. Being able to be tested, diagnosed, treated and vaccinated assumes a person has easy and affordable access to medical services. These needs are denied millions of people in both the global north and the global south. It is women, poor, Black, Indigenous and People of Colour and LGBTQI+ communities who are excluded and who have been most heavily impacted by the pandemic. As I look back at 2020, I also remember the millions of people who lived through the worst bushfires, floods, droughts, windstorms and heatwaves on record, while the pandemic raged. Many of them are still living with that devastation. Those most vulnerable to the pandemic are also those most vulnerable to climate impacts - an effect of the same interweaving of economic exploitation, sexism, racism, colonial history and other systems which marginalise and exclude, which place individuals and communities in positions of vulnerability. The natural disasters in 2020 have had a profound impact on families. It is estimated that 40 million more children, youth and adults were displaced that year – the highest annual figure in a decade. Of this, three quarters had to move due to floods, storms and wildfires, with people in East Asia and the Pacific region most impacted. These are just a small fraction of the people who are living on the frontline of the climate emergency and the biodiversity crisis. We know that climate justice cannot be achieved without social justice and the people-power to change political, economic, social and cultural environments to sustain all of us with equity within natural environmental boundaries. I am happy that we in Greenpeace are working more closely with allies to make this happen.  </t>
  </si>
  <si>
    <t>IED</t>
  </si>
  <si>
    <t xml:space="preserve">Disruption on a global scale. That’s what 2020 was about and what the world is still striving to live through. The tragedy and chaos of the pandemic further exposed the failed racist, patriarchal, polluting system that is hurling people and the planet to catastrophe. Systemic injustice, inequity, intolerance and imbalance contaminate the courage, compassion and cooperation we have seen across communities. The realities we saw in 2020 are not new, they have been the harsh truth for far too many, for far too long. But, from the bushfires, floods and droughts across the world, to the global pandemic, institutional racism and corporate/ government-directed assaults on environmental and human rights defenders - in 2020 the inequalities and injustices were exposed at an unprecedented scale. But we also saw another truth that we have known since Greenpeace was founded - that when the right pressure is applied - entire systems can be changed. Such massive societal and economic disruption gave us a huge opening to propose radical new solutions; set a course for a better future; to shift not only mindsets, but entire systems, to create a reshaped society. We responded with our hearts, our heads and our own disruption. Across all of our offices we took stock of the work we had been planning for the coming year and re-focused our energy toward reshaping the global narrative and campaigns, seeing and seizing the moments to make systemic change. Our goal was to meet people where they were, to propose recovery programmes designed to strengthen their communities, while respecting our planet and addressing the root causes of injustice. We actively supported the goal for the People’s Recovery, including an urgent demand for #PeoplesVaccine, to address the health care inequalities that have become all too evident during the pandemic. At the same time our offices and activists found heartfelt and practical ways to support to frontline healthcare workers in Asia, Africa, Europe and the Americas - transporting much needed equipment to remote indigenous communities in the Amazon and to hospital staff in Bangkok; repurposing old Greenpeace banners into protective clothing in Spain and delivering sanitation packs and 10,000 face masks to artisanal fisheries workers in Senegal. These are all ways to create the world we are all striving for. Our ships did not lie idle. The logistical challenges of keeping a ship out on the oceans, campaigning and holding corporations to account, could fill an entire annual report! I will spare you the details and only say we did it - not once, but with all three ships, while still keeping our crews safe and healthy. As the pandemic continued to tighten its grip on our planet, we forged closer bonds with new partners across a wide range of diverse organisations. The murder of George Floyd in the United States led us to examine the racial inequalites within our own organisation and campaigns. Our Greenpeace USA office took the lead in working with the Black Lives Matter movement, while Greenpeace offices in Africa, Asia and Australia/Pacific also worked to build deeper allyship at home, while sharing those insights across the whole organisation. We have much to learn. We are listening to our allies to understand how we can be better partners and followers; how we can be actively anti-racist in our work and how we can expose and remove the inherent racism in climate change. Systemic inequality is part of the same broken system that exploits people and the earth alike. Radically disrupting the system today will mean a better tomorrow for all. We are immensely proud of what Greenpeace has achieved in the last year. Together we faced some of the most challenging times we have experienced in the organisation’s lifetime and our own. It was hard. Keeping our people safe while still forging a pathway to a better, fairer, safer and greener planet was challenging for us all, personally and organisationally. We have learned a lot. Greenpeace is now in its fiftieth year. What has been at our core since 1971 came very much to the fore in 2020 - the positive power of disruption, the strength we find through inclusivity and the power of people to make systemic change. As we take stock of the last year and also consider the last half century, I want to thank the millions of people in 2020 who stood up and took action, despite the challenges. To them and to all the change makers, disruptors, agitators and activists; the scientists, lawyers, storytellers and leaders who have been on this journey with us from the start - the challenge remains, but we don’t have fifty years to make a difference - we have ten. This year of positive disruption has given the people a clear pathway. It has taken away the political excuses for inaction, exposed the greenwashing, and proven not only the environmental case, but also the legal necessity for action. It’s time to get it done and I look forward to being part of the systems change that makes it happen in the coming years.  </t>
  </si>
  <si>
    <t>Disruption 1</t>
  </si>
  <si>
    <t xml:space="preserve">to catering companies to feed people without shelter. It was important work that showed, at the outset of the pandemic, the kind of world we want to create and we believe is possible when we show what it means to shift mindsets and make systemic change. Positive changes that looked impossible to achieve before the coronavirus crisis, became both possible and real. Throughout the year Greenpeace International (GPI) provided guidance and resources to enable and enhance the work of the national and regional Greenpeace organisations as they seized the moments to present radical new systems and shifted mindsets. Throughout 2020 Greenpeace campaigns won victories across the span of our campaigns, including these inspiring moments from around the planet: Amazon French Oil company Total abandoned its drilling projects near the Amazon Reef. Greenpeace International and Greenpeace Brazil started the campaign in 2017, working with the local communities to stop the drilling. In 2018, the environmental agency denied Total the license to drill, but the company did not back down. The campaign gathered more than 2 million supporters and was supported by 35 Greenpeace offices - a huge victory for traditional communities, the environment and the climate. Australia Equinor - a Norwegian oil company - cancelled its plans to drill for oil in the Great Australian Bight, following four years of campaigning by Greenpeace Australia/Pacific, firstly against BP, then Chevron, then Equinor. As Equinor was the last major oil company with a permit, it is highly likely to mean the end of oil exploration in the Great Australian Bight. KEY ACHIEVEMENTS &amp; VICTORIES Greenpeace International’s role is to coordinate the global Greenpeace network and support NROs. Below is a selection of the successes they have been able to achieve in 2020. Many Greenpeace National and Regional Organisations sparked and amplified national conversations about a better normal. Greenpeace Spain won a national commitment to phase-out coal; in South Korea, Greenpeace East Asia, won a promise for a Green New Deal and historic commitments from China and Japan. Greenpeace France forced the government to confront the gap between their words and actions on the environment in President Macron’s recovery plan. Greenpeace Canada successfully built a strong public narrative of support for social and environmental goals in the recovery. Our core values came to the fore during the pandemic - using our skills, our equipment, our staff, and our combined resources to stand with and amplify the voices of frontline workers, marginalised communities and countless people suddenly struggling to even put food on their tables. Greenpeace Spain repurposed old banners to make Personal Protective Equipment (PPE) for health workers and turned its telefundraising team into a support helpline for the community. Greenpeace Brazil’s Wings of Emergency project used its skills and machines to deliver supplies to remote Amazon communities. In the Philippines Greenpeace SouthEast Asia drove essential workers to work and staff and volunteers handed out food and PPE. In Senegal Greenpeace delivered sanitation packs and 10,000 face masks to artisanal fisheries workers in Senegal. Greenpeace India worked with sustainable farmers to source food packs in five major cities to jobless migrant workers. Greenpeace United Kingdom and Greenpeace Netherlands turned their office kitchens over </t>
  </si>
  <si>
    <t>Disruption 2</t>
  </si>
  <si>
    <t>Cameroon As a result of relentless campaigning by Greenpeace Africa together with local communities, scientists, and NGOs, the government of Cameroon has suspended logging plans in the Ebo Forest. A logging concession in Ebo Forest was approved in 2019, despite violating community rights, threatening the biodiversity of the forest, and exacerbating the climate crisis. Canada A proposal to build a new tar sands mine was killed by the company itself, citing public opposition and market uncertainty created by the lack of a coherent climate plan from Canadian governments. The decision came after years of campaigning by Greenpeace Canada against the expansion of tar sands projects. Denmark After relentless pressure from Greenpeace Nordic, the Danish Parliament committed to cancelling all future licensing rounds for new oil and gas exploration and production permits in the Danish part of the North Sea and ending existing production by 2050. As a major oil-producing country in the EU, Denmark’s announcement is a landmark decision towards the necessary phase-out of fossil fuels. Russia GP Russia rapidly reacted to one of the biggest accidents in the Russian Arctic - the Norilsk diesel oil spill, Krasnoyarsk Krai, Russia - by providing true data based on satellite images, expertise and proposed solutions based on their Climate Vision. They called on the Government to carry out a thorough damage assessment, which resulted in the company being fined 148 billion rubles - the largest environmental penalty in the history of Russia. President Putin subsequently instructed the Government to introduce amendments to the environmental legislation to prevent emergencies like Norilsk happening in the future. Senegal On World Oceans Day, Senegal’s Minister of Fisheries rejected new licensing requests for 52 foreign industrialscale fishing vessels. The decision followed weeks of sustained campaigning by artisanal fishermen, women fish processors and NGOs, including Greenpeace Africa. A fantastic win for the oceans, for food security in West Africa, and for the fishermen and female fish processors, who have been campaigning for a long time to stop their government supporting these destructive industries. European Union The European Parliament adopted a call to introduce new legislation that requires any ‘forest and ecosystem risk commodities’ (e.g. meat, soy and palm oil) sold on European markets to ensure they are not linked with deforestation, ecosystem destruction or human rights violations. The basis of the law came directly from campaign work driven by Greenpeace and its allies in the European Union. The #Together4Forests campaign mobilised one million citizens to push the European Commission to adopt the legislation. Indonesia Greenpeace South East Asia won an appeal case at the Supreme Court of Indonesia against the Ministry of Agrarian and Spatial Planning, making it legally binding for the Ministry to publish the ownership data of Palm Oil Plantations in Papua and West Papua. Israel After intense efforts over the last year from Greenpeace Israel, alongside other NGOs, to toxify fossil fuels, especially oil shale - The Israeli Ministry of Energy announced they will refuse new authorizations of exploration or exploitation of oil shale. South Korea The South Korea government pledged carbon neutrality by 2050, following a Greenpeace East Asia campaign in Seoul, demanding the government and National Assembly declare a climate emergency and 2050 net zero target. The declaration comes after Greenpeace East Asia launched its Climate Suffrage campaign in Seoul in 2019, demanding a country-level climate emergency declaration. By June 2020, 226 out of a total of 228 local governments in South Korea announced a climate emergency declaration at the National Assembly, making it one of the largest joint climate emergency declarations by the local governments in the world. UK Greenpeace UK and its allies won a third court case against the expansion of Heathrow airport, but importantly this most recent victory was based on climate grounds, with the court agreeing the Government had acted unlawfully in approving it, as they hadn’t properly considered their climate obligations under UK and international law. United States The result of the US election was critical for anyone working to address the climate emergency we are a 12 ll facing. Throughout 13 Wings of Emergency Project Delivers Donations in Remote Places in the Amazon in Brazil. Ninaw  Inu Huni Kuĩ, president of the Huni Kuĩ People Federation in the State of Acre (Fephac), overviewing the transportation of donations by the Wings of Emergency to the city of Jord o, Acre state. Call for Climate Action Projection near Namsan Mountain in Seoul. Greenpeace Korea projects laser beam messages demanding climate action from world leaders before they meet for Leaders Summit on Climate on Earth Day. The messages in English and Korean include the texts "Leaders, Save Earth Save Us", "Act Now" and "Climate Action Now". Stolen Fish in West Africa - Stand 4 Women. Senegal, Joal and Bargny Fishmeal and fish oil factories in West Africa are putting at risk food security and livelihood of up to 40 million people. These factories swallow enormous amounts of fresh fish, that the local population need, to feed fish in aquaculture industries, pigs and chickens and even pets in Europe and Asia. Now people are rising up on International Women's day against the factories. Sampling the Pyasina River Contaminated by Oil in the Russian Arctic Greenpeace Russia takes samples from the Pyasina River's contaminated water. On the 29th of May 21000 tonnes of diesel fuel from the tank N3 of Norilsk Nickel power plant spilled into the Daldikan creek in Norilsk city.</t>
  </si>
  <si>
    <t>Disruption 3</t>
  </si>
  <si>
    <t>2020 Greenpeace US worked to map out a new vision for a fossil-free, just and equitable economic recovery, but also joined other grass roots organisations and coalitions to get out the vote on election day, with particular focus on marginalised communities who are disproportionately impacted by climate change. The campaign reached more than four million people before election day. ALLYSHIP Increasing and deepening our allyships was a key goal in 2020. We worked alongside and learned from a wide variety of different groups. We forged new bonds with new allies and strengthened our relationships with old friends. In the Philippines a broad coalition of local groups, workers and fisherfolk came together with women, LGBTQIA+ activists and concerned citizens to ask the Philippine Commission on Human Rights to conduct an inquiry into the responsibility of major companies like Shell, BHP Billiton, BP, Chevron, ConocoPhillips, ENI, ExxonMobil, Glencore, OMV, Repsol, Sasol, Suncor, Total, RWE and other big carbon polluters for human rights harms resulting from the climate crisis. After a 5-year investigation, we now await the Commission’s findings. A partnership with the Greenpeace International Science Unit, Greenpeace Southeast Asia, the Center for Research on Energy and Clean Air and IQAir AirVisua produced a powerful new monitoring tool to assess the air pollution. The Air Pollution Cost Counter Tool calculates the real-time impact of air pollution in 28 cities around the world and estimates the health and financial cost from pollutants. Greenpeace India partnered with the Centre for Research on Energy, as well as Clean Air (CREA) and the Greenpeace Science Unit, to launch the second sulphur dioxide (SO₂) annual report - “Ranking the World’s Sulfur Dioxide Hotspots: 2019-2020”. The report uses NASA satellite data and a global catalogue of SO2₂ emission sources to identify SO₂ emission hotspots worldwide, and highlights the major source industries and countries as well as trends in SO₂ emissions. Greenpeace US acted swiftly and in solidarity with the Black community and the movement for Black Lives following the murder of George Floyd, demanding action to confront the racism, police violence, white supremacy, and inequality in the country. Greenpeace International and the national and regional organisations continued to work with and support youth climate movements across the globe, including the first #FridaysforFuture underwater climate strike, by Mauritian teenage scientist and activist Shaama Sandooyea. Shaama sailed on the Greenpeace ship Arctic Sunrise as part of an expedition to examine the health of critically important seagrass beds off the coast of the Seychelles. Greenpeace Middle East and North Africa and South East Asia were part of Muslim-focused, alliance led project - “Ummah for Earth”(U4E) project- engaging new audiences in the climate emergency debate In the Philippines we have been hard at work supporting citizens, communities and local governments in voicing out their needs and concerns in shaping a #BetterNormal. Greenpeace activists join the communities and civil society at the University of the Philippines, Quezon City in commemorating Independence Day in a peaceful solidarity activity to call on the government to scrap the proposed anti-terrorism bill. Greenpeace US also became part of the powerful coalition work around the Essential Worker Bill of Rights brought together grassroots groups, non-profits, and coalitions and saw new partnerships with organisations such as unions who have previously opposed Greenpeace campaigns. In Brazil, actress Alice Braga and Greenpeace Brazil partnered to launch “Countdown to Destruction”, a threevideo animated series that explains how the production of food commodities such as meat, dairy, soy and palm oil at an industrial scale is causing widespread deforestation across the world, displacing and threatening Indigenous Peoples, and fueling the climate crisis.</t>
  </si>
  <si>
    <t>Action at Sea</t>
  </si>
  <si>
    <t>The joint campaign generated a significant national debate on the climate crisis, with more than 50,000 signatories to the campaign demands, including climate campaigner Greta Thunberg. The collective pressure resulted in Preem withdrawing the application - saving an estimated one million tonnes of additional CO2 emission per year. Preem also committed to transiting to renewable production instead. The Esperanza played its part in protecting vital marine life, by placing large granite stones in a marine protected area in the North Sea to ensure that bottom trawlers can no longer operate in the new bottom trawler exclusion zone. The stones will prevent trawlers from destroying the marine habitat of the Dogger Bank - one of the North Sea’s most important habitats. It is home to sandeels, crabs, flatfish and more. These species are a vital food source for porpoises and seabirds like puffins. An annual Fleet Report is compiled with a breakdown of our ships operations, including campaign activities, costs and crewing. There were more women on the ship’s crew than last year, accounting for 26.3% of the total, up from 23.6% in 2019. Of the new recruits in 2020, more than half (55.6%) were women. In 2020 the crew of Greenpeace ships was drawn from 38 different countries, split between Europe (44.4%), Asia (24.4%), Latin America (13.3%), Australia/Pacific (8.1%), the US (6.7%), Africa/Middle East (3%). More than a third of the crew were aged 30-39 years old (36%), with a quarter aged 40-49 years old. Across the age spread, 13% were under 30 years old and 4% over 60 years old. Despite the COVID-19 restrictions significantly impacting ship operations, our fleet still spent almost a third of the year (28%) campaigning. Transit time for campaigns and standby in port accounted for 16% of ship’s time, while 9.6% was spent on essential maintenance. Overall COVID restrictions meant the ships collectively spent 46% of the year on standby with a total ban on visitors - with the exception of technicians, surveyors and required authorities. Our fleet sailed 47,822 nautical miles around the globe in 2020, from an average of 78,000 nm over the previous 10 years. Port visits and fuel consumption were also notably reduced as a result of the pandemic. Keeping our ships and crew COVID-safe was a major challenge in 2020. At the start of the pandemic all the ships were brought to shore while comprehensive health and safety protocols, guidelines, risk assessments and sign offs processes were developed. We not only met the challenge, we went beyond it - ensuring that by the middle of the year, all three of our ships were back at sea where they belong - in action and getting results. 18-year-old environmental activist and campaigner Mya-Rose Craig sailed on the Arctic Sunrise to take part in the most northerly climate strike at 82.2  North. The expedition was designed to amplify the voices of youth climate strikers and highlight the diversity of people fighting against the climate breakdown ahead of the UN Biodiversity Summit. The expedition also clearly showed the interdependence between our oceans and the climate crisis, and the need for a Global Oceans Treaty protecting 30% of the world’s oceans. Working with allies in Sweden, the Rainbow Warrior joined a flotilla of sail boats to protest the expansion of a refinery in Lysekil by the oil company Preem. Crew from the Warrior then mounted a 62 hour blockade of the refinery.</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</si>
</sst>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7" formatCode="mmmm\ d\,\ yyyy"/>
  </numFmts>
  <fonts count="21" x14ac:knownFonts="1">
    <font>
      <sz val="10"/>
      <color rgb="FF000000"/>
      <name val="Arial"/>
      <scheme val="minor"/>
    </font>
    <font>
      <sz val="12"/>
      <color theme="1"/>
      <name val="Arial"/>
      <scheme val="minor"/>
    </font>
    <font>
      <u/>
      <sz val="12"/>
      <color rgb="FF1155CC"/>
      <name val="Arial"/>
    </font>
    <font>
      <b/>
      <sz val="12"/>
      <color theme="1"/>
      <name val="Arial"/>
      <scheme val="minor"/>
    </font>
    <font>
      <sz val="12"/>
      <color theme="1"/>
      <name val="Arial"/>
    </font>
    <font>
      <sz val="12"/>
      <color rgb="FF000000"/>
      <name val="Arial"/>
    </font>
    <font>
      <b/>
      <sz val="12"/>
      <color theme="1"/>
      <name val="Arial"/>
    </font>
    <font>
      <sz val="12"/>
      <color rgb="FF212121"/>
      <name val="Arial"/>
    </font>
    <font>
      <sz val="12"/>
      <color rgb="FF292526"/>
      <name val="Arial"/>
    </font>
    <font>
      <b/>
      <sz val="12"/>
      <color rgb="FF000000"/>
      <name val="Arial"/>
    </font>
    <font>
      <b/>
      <sz val="12"/>
      <color rgb="FF3366CC"/>
      <name val="Arial"/>
    </font>
    <font>
      <u/>
      <sz val="12"/>
      <color rgb="FF1155CC"/>
      <name val="Arial"/>
    </font>
    <font>
      <sz val="12"/>
      <color rgb="FF272525"/>
      <name val="Arial"/>
    </font>
    <font>
      <u/>
      <sz val="12"/>
      <color rgb="FF0000FF"/>
      <name val="Arial"/>
    </font>
    <font>
      <u/>
      <sz val="12"/>
      <color rgb="FF1155CC"/>
      <name val="Arial"/>
    </font>
    <font>
      <u/>
      <sz val="12"/>
      <color rgb="FF0000FF"/>
      <name val="Arial"/>
    </font>
    <font>
      <u/>
      <sz val="12"/>
      <color rgb="FF0000FF"/>
      <name val="Arial"/>
    </font>
    <font>
      <sz val="10"/>
      <color theme="1"/>
      <name val="Arial"/>
    </font>
    <font>
      <i/>
      <sz val="12"/>
      <color rgb="FF000000"/>
      <name val="Arial"/>
    </font>
    <font>
      <i/>
      <sz val="12"/>
      <color theme="1"/>
      <name val="Arial"/>
    </font>
    <font>
      <sz val="12"/>
      <name val="Arial"/>
    </font>
  </fonts>
  <fills count="3">
    <fill>
      <patternFill patternType="none"/>
    </fill>
    <fill>
      <patternFill patternType="gray125"/>
    </fill>
    <fill>
      <patternFill patternType="solid">
        <fgColor rgb="FFFFFFFF"/>
        <bgColor rgb="FFFFFFFF"/>
      </patternFill>
    </fill>
  </fills>
  <borders count="2">
    <border>
      <left/>
      <right/>
      <top/>
      <bottom/>
      <diagonal/>
    </border>
    <border>
      <left/>
      <right/>
      <top/>
      <bottom/>
      <diagonal/>
    </border>
  </borders>
  <cellStyleXfs count="1">
    <xf numFmtId="0" fontId="0" fillId="0" borderId="0"/>
  </cellStyleXfs>
  <cellXfs count="73">
    <xf numFmtId="0" fontId="0" fillId="0" borderId="0" xfId="0" applyFont="1" applyAlignment="1"/>
    <xf numFmtId="0" fontId="4" fillId="0" borderId="0" xfId="0" applyFont="1" applyAlignment="1"/>
    <xf numFmtId="0" fontId="4" fillId="0" borderId="0" xfId="0" applyFont="1"/>
    <xf numFmtId="0" fontId="4" fillId="0" borderId="0" xfId="0" applyFont="1" applyAlignment="1">
      <alignment horizontal="center"/>
    </xf>
    <xf numFmtId="0" fontId="1" fillId="0" borderId="0" xfId="0" applyFont="1" applyAlignment="1"/>
    <xf numFmtId="0" fontId="6" fillId="0" borderId="0" xfId="0" applyFont="1" applyAlignment="1">
      <alignment wrapText="1"/>
    </xf>
    <xf numFmtId="0" fontId="6" fillId="0" borderId="0" xfId="0" applyFont="1" applyAlignment="1"/>
    <xf numFmtId="0" fontId="6" fillId="0" borderId="0" xfId="0" applyFont="1" applyAlignment="1">
      <alignment horizontal="center" wrapText="1"/>
    </xf>
    <xf numFmtId="0" fontId="4" fillId="0" borderId="0" xfId="0" applyFont="1" applyAlignment="1">
      <alignment horizontal="left" wrapText="1"/>
    </xf>
    <xf numFmtId="0" fontId="3" fillId="0" borderId="0" xfId="0" applyFont="1" applyAlignment="1">
      <alignment wrapText="1"/>
    </xf>
    <xf numFmtId="0" fontId="4" fillId="0" borderId="0" xfId="0" applyFont="1" applyAlignment="1"/>
    <xf numFmtId="0" fontId="4" fillId="0" borderId="0" xfId="0" applyFont="1" applyAlignment="1">
      <alignment horizontal="center"/>
    </xf>
    <xf numFmtId="0" fontId="5" fillId="2" borderId="0" xfId="0" applyFont="1" applyFill="1" applyAlignment="1">
      <alignment horizontal="left"/>
    </xf>
    <xf numFmtId="0" fontId="4" fillId="0" borderId="0" xfId="0" applyFont="1" applyAlignment="1">
      <alignment horizontal="center"/>
    </xf>
    <xf numFmtId="0" fontId="4" fillId="0" borderId="0" xfId="0" applyFont="1" applyAlignment="1"/>
    <xf numFmtId="0" fontId="5" fillId="0" borderId="0" xfId="0" applyFont="1" applyAlignment="1"/>
    <xf numFmtId="0" fontId="4" fillId="0" borderId="0" xfId="0" applyFont="1" applyAlignment="1"/>
    <xf numFmtId="0" fontId="7" fillId="2" borderId="0" xfId="0" applyFont="1" applyFill="1" applyAlignment="1">
      <alignment horizontal="center"/>
    </xf>
    <xf numFmtId="0" fontId="8" fillId="2" borderId="0" xfId="0" applyFont="1" applyFill="1" applyAlignment="1"/>
    <xf numFmtId="0" fontId="4" fillId="0" borderId="0" xfId="0" applyFont="1" applyAlignment="1"/>
    <xf numFmtId="0" fontId="4" fillId="0" borderId="0" xfId="0" applyFont="1" applyAlignment="1"/>
    <xf numFmtId="0" fontId="5" fillId="2" borderId="0" xfId="0" applyFont="1" applyFill="1" applyAlignment="1">
      <alignment horizontal="left"/>
    </xf>
    <xf numFmtId="0" fontId="4" fillId="2" borderId="0" xfId="0" applyFont="1" applyFill="1" applyAlignment="1"/>
    <xf numFmtId="0" fontId="4" fillId="0" borderId="0" xfId="0" applyFont="1" applyAlignment="1">
      <alignment horizontal="center"/>
    </xf>
    <xf numFmtId="0" fontId="9" fillId="2" borderId="0" xfId="0" applyFont="1" applyFill="1" applyAlignment="1">
      <alignment horizontal="left"/>
    </xf>
    <xf numFmtId="0" fontId="4" fillId="0" borderId="0" xfId="0" applyFont="1" applyAlignment="1"/>
    <xf numFmtId="0" fontId="4" fillId="0" borderId="0" xfId="0" applyFont="1" applyAlignment="1">
      <alignment horizontal="center"/>
    </xf>
    <xf numFmtId="0" fontId="4" fillId="2" borderId="0" xfId="0" applyFont="1" applyFill="1" applyAlignment="1"/>
    <xf numFmtId="0" fontId="10" fillId="2" borderId="0" xfId="0" applyFont="1" applyFill="1" applyAlignment="1"/>
    <xf numFmtId="0" fontId="4" fillId="2" borderId="0" xfId="0" applyFont="1" applyFill="1" applyAlignment="1"/>
    <xf numFmtId="0" fontId="4" fillId="0" borderId="0" xfId="0" applyFont="1" applyAlignment="1">
      <alignment horizontal="center"/>
    </xf>
    <xf numFmtId="0" fontId="1" fillId="0" borderId="0" xfId="0" applyFont="1" applyAlignment="1"/>
    <xf numFmtId="0" fontId="5" fillId="2" borderId="0" xfId="0" applyFont="1" applyFill="1" applyAlignment="1">
      <alignment horizontal="center"/>
    </xf>
    <xf numFmtId="0" fontId="5" fillId="2" borderId="0" xfId="0" applyFont="1" applyFill="1" applyAlignment="1"/>
    <xf numFmtId="0" fontId="5" fillId="2" borderId="0" xfId="0" applyFont="1" applyFill="1" applyAlignment="1"/>
    <xf numFmtId="0" fontId="4" fillId="0" borderId="0" xfId="0" applyFont="1" applyAlignment="1"/>
    <xf numFmtId="0" fontId="4" fillId="0" borderId="0" xfId="0" applyFont="1" applyAlignment="1"/>
    <xf numFmtId="0" fontId="5" fillId="0" borderId="0" xfId="0" applyFont="1" applyAlignment="1"/>
    <xf numFmtId="0" fontId="8" fillId="2" borderId="0" xfId="0" applyFont="1" applyFill="1" applyAlignment="1"/>
    <xf numFmtId="0" fontId="4" fillId="0" borderId="0" xfId="0" applyFont="1" applyAlignment="1">
      <alignment horizontal="center"/>
    </xf>
    <xf numFmtId="0" fontId="4" fillId="0" borderId="0" xfId="0" applyFont="1" applyAlignment="1"/>
    <xf numFmtId="0" fontId="4" fillId="0" borderId="0" xfId="0" applyFont="1" applyAlignment="1"/>
    <xf numFmtId="0" fontId="11" fillId="0" borderId="0" xfId="0" applyFont="1" applyAlignment="1"/>
    <xf numFmtId="0" fontId="8" fillId="0" borderId="0" xfId="0" applyFont="1" applyAlignment="1"/>
    <xf numFmtId="0" fontId="4" fillId="0" borderId="0" xfId="0" applyFont="1" applyAlignment="1"/>
    <xf numFmtId="0" fontId="12" fillId="0" borderId="0" xfId="0" applyFont="1" applyAlignment="1"/>
    <xf numFmtId="0" fontId="13" fillId="0" borderId="0" xfId="0" applyFont="1" applyAlignment="1"/>
    <xf numFmtId="0" fontId="14" fillId="0" borderId="0" xfId="0" applyFont="1" applyAlignment="1"/>
    <xf numFmtId="0" fontId="15" fillId="0" borderId="0" xfId="0" applyFont="1" applyAlignment="1"/>
    <xf numFmtId="0" fontId="8" fillId="0" borderId="1" xfId="0" applyFont="1" applyBorder="1" applyAlignment="1"/>
    <xf numFmtId="0" fontId="4" fillId="0" borderId="1" xfId="0" applyFont="1" applyBorder="1" applyAlignment="1"/>
    <xf numFmtId="0" fontId="16" fillId="0" borderId="0" xfId="0" applyFont="1" applyAlignment="1"/>
    <xf numFmtId="0" fontId="4" fillId="0" borderId="0" xfId="0" applyFont="1" applyAlignment="1"/>
    <xf numFmtId="0" fontId="4" fillId="0" borderId="0" xfId="0" applyFont="1" applyAlignment="1"/>
    <xf numFmtId="0" fontId="1" fillId="0" borderId="0" xfId="0" applyFont="1" applyAlignment="1"/>
    <xf numFmtId="0" fontId="4" fillId="0" borderId="0" xfId="0" applyFont="1" applyAlignment="1">
      <alignment horizontal="center"/>
    </xf>
    <xf numFmtId="0" fontId="5" fillId="0" borderId="0" xfId="0" applyFont="1" applyAlignment="1"/>
    <xf numFmtId="0" fontId="5" fillId="2" borderId="0" xfId="0" quotePrefix="1" applyFont="1" applyFill="1" applyAlignment="1"/>
    <xf numFmtId="0" fontId="4" fillId="0" borderId="0" xfId="0" applyFont="1" applyAlignment="1"/>
    <xf numFmtId="0" fontId="4" fillId="0" borderId="0" xfId="0" applyFont="1" applyAlignment="1"/>
    <xf numFmtId="0" fontId="4" fillId="2" borderId="0" xfId="0" applyFont="1" applyFill="1" applyAlignment="1"/>
    <xf numFmtId="0" fontId="4" fillId="0" borderId="0" xfId="0" applyFont="1" applyAlignment="1"/>
    <xf numFmtId="0" fontId="17" fillId="0" borderId="0" xfId="0" applyFont="1" applyAlignment="1"/>
    <xf numFmtId="0" fontId="4" fillId="2" borderId="0" xfId="0" applyFont="1" applyFill="1" applyAlignment="1"/>
    <xf numFmtId="0" fontId="4" fillId="0" borderId="0" xfId="0" applyFont="1" applyAlignment="1"/>
    <xf numFmtId="0" fontId="4" fillId="0" borderId="0" xfId="0" applyFont="1" applyAlignment="1"/>
    <xf numFmtId="0" fontId="4" fillId="0" borderId="0" xfId="0" quotePrefix="1" applyFont="1" applyAlignment="1"/>
    <xf numFmtId="167" fontId="5" fillId="2" borderId="0" xfId="0" applyNumberFormat="1" applyFont="1" applyFill="1" applyAlignment="1">
      <alignment horizontal="left"/>
    </xf>
    <xf numFmtId="0" fontId="4" fillId="2" borderId="0" xfId="0" applyFont="1" applyFill="1" applyAlignment="1">
      <alignment horizontal="center"/>
    </xf>
    <xf numFmtId="0" fontId="4" fillId="2" borderId="0" xfId="0" applyFont="1" applyFill="1" applyAlignment="1">
      <alignment horizontal="center"/>
    </xf>
    <xf numFmtId="0" fontId="5" fillId="2" borderId="0" xfId="0" applyFont="1" applyFill="1" applyAlignment="1">
      <alignment horizontal="left"/>
    </xf>
    <xf numFmtId="0" fontId="5" fillId="2" borderId="0" xfId="0" applyFont="1" applyFill="1" applyAlignment="1"/>
    <xf numFmtId="0" fontId="4" fillId="2" borderId="0" xfId="0" applyFont="1" applyFill="1" applyAlignmen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285F4"/>
      </a:accent1>
      <a:accent2>
        <a:srgbClr val="EA4335"/>
      </a:accent2>
      <a:accent3>
        <a:srgbClr val="FBBC04"/>
      </a:accent3>
      <a:accent4>
        <a:srgbClr val="34A853"/>
      </a:accent4>
      <a:accent5>
        <a:srgbClr val="FF6D01"/>
      </a:accent5>
      <a:accent6>
        <a:srgbClr val="46BDC6"/>
      </a:accent6>
      <a:hlink>
        <a:srgbClr val="1155CC"/>
      </a:hlink>
      <a:folHlink>
        <a:srgbClr val="1155CC"/>
      </a:folHlink>
    </a:clrScheme>
    <a:fontScheme name="Sheets">
      <a:majorFont>
        <a:latin typeface="Arial"/>
        <a:ea typeface="Arial"/>
        <a:cs typeface="Arial"/>
      </a:majorFont>
      <a:minorFont>
        <a:latin typeface="Arial"/>
        <a:ea typeface="Arial"/>
        <a:cs typeface="Arial"/>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s://www.google.com/url?q=https://web.archive.org/web/19970710160847/http://www.edf.org/pubs/AnnualReport/1985/&amp;sa=D&amp;source=editors&amp;ust=1640641843639431&amp;usg=AOvVaw3ZSjafalVAOj7aP1FuQ5aY" TargetMode="External"/><Relationship Id="rId21" Type="http://schemas.openxmlformats.org/officeDocument/2006/relationships/hyperlink" Target="https://web.archive.org/web/19981205172734/http:/www.edf.org/pubs/AnnualReport/1997/" TargetMode="External"/><Relationship Id="rId63" Type="http://schemas.openxmlformats.org/officeDocument/2006/relationships/hyperlink" Target="https://web.archive.org/web/19970710160802/http:/www.edf.org/pubs/AnnualReport/1991/" TargetMode="External"/><Relationship Id="rId159" Type="http://schemas.openxmlformats.org/officeDocument/2006/relationships/hyperlink" Target="https://www.nfwf.org/sites/default/files/2021-03/2020-annual-report.pdf" TargetMode="External"/><Relationship Id="rId170" Type="http://schemas.openxmlformats.org/officeDocument/2006/relationships/hyperlink" Target="https://www.nfwf.org/sites/default/files/2021-03/2020-annual-report.pdf" TargetMode="External"/><Relationship Id="rId226" Type="http://schemas.openxmlformats.org/officeDocument/2006/relationships/hyperlink" Target="http://nature.org/AR-carbon" TargetMode="External"/><Relationship Id="rId268" Type="http://schemas.openxmlformats.org/officeDocument/2006/relationships/hyperlink" Target="http://www.greenpeace.org/" TargetMode="External"/><Relationship Id="rId11" Type="http://schemas.openxmlformats.org/officeDocument/2006/relationships/hyperlink" Target="https://web.archive.org/web/20000816174828/http:/www.edf.org/pubs/AnnualReport/1999/" TargetMode="External"/><Relationship Id="rId32"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53" Type="http://schemas.openxmlformats.org/officeDocument/2006/relationships/hyperlink" Target="https://www.google.com/url?q=https://web.archive.org/web/19970710160755/http://www.edf.org/pubs/AnnualReport/1992/&amp;sa=D&amp;source=editors&amp;ust=1640641843635928&amp;usg=AOvVaw3NqR-GwI2hU0B5ZsrbswzO" TargetMode="External"/><Relationship Id="rId74" Type="http://schemas.openxmlformats.org/officeDocument/2006/relationships/hyperlink" Target="https://web.archive.org/web/19970710160810/http:/www.edf.org/pubs/AnnualReport/1990/" TargetMode="External"/><Relationship Id="rId128" Type="http://schemas.openxmlformats.org/officeDocument/2006/relationships/hyperlink" Target="https://www.google.com/url?q=https://web.archive.org/web/19970710160906/http://www.edf.org/pubs/AnnualReport/1983/&amp;sa=D&amp;source=editors&amp;ust=1640641843638552&amp;usg=AOvVaw1yZ2PJ0NwfmwUzQpnMEhwd" TargetMode="External"/><Relationship Id="rId149" Type="http://schemas.openxmlformats.org/officeDocument/2006/relationships/hyperlink" Target="https://web.archive.org/web/19970710160931/http:/www.edf.org/pubs/AnnualReport/1980/" TargetMode="External"/><Relationship Id="rId5" Type="http://schemas.openxmlformats.org/officeDocument/2006/relationships/hyperlink" Target="https://web.archive.org/web/20011004184018/http:/www.edf.org/pubs/AnnualReport/2000/" TargetMode="External"/><Relationship Id="rId95" Type="http://schemas.openxmlformats.org/officeDocument/2006/relationships/hyperlink" Target="https://web.archive.org/web/19970710160826/http:/www.edf.org/pubs/AnnualReport/1988/" TargetMode="External"/><Relationship Id="rId160" Type="http://schemas.openxmlformats.org/officeDocument/2006/relationships/hyperlink" Target="https://www.nfwf.org/sites/default/files/2021-03/2020-annual-report.pdf" TargetMode="External"/><Relationship Id="rId181" Type="http://schemas.openxmlformats.org/officeDocument/2006/relationships/hyperlink" Target="https://www.nfwf.org/sites/default/files/2021-03/2020-annual-report.pdf" TargetMode="External"/><Relationship Id="rId216" Type="http://schemas.openxmlformats.org/officeDocument/2006/relationships/hyperlink" Target="https://web.archive.org/web/20170204040040/http:/nfwf.org/2011AR/index.shtml" TargetMode="External"/><Relationship Id="rId237" Type="http://schemas.openxmlformats.org/officeDocument/2006/relationships/hyperlink" Target="http://nature.org/AR-california" TargetMode="External"/><Relationship Id="rId258" Type="http://schemas.openxmlformats.org/officeDocument/2006/relationships/hyperlink" Target="https://web.archive.org/web/20030416151839/http:/www.oceanconservancy.org/dynamic/aboutUs/publications/blueplanet/fall02/feature2.htm" TargetMode="External"/><Relationship Id="rId22" Type="http://schemas.openxmlformats.org/officeDocument/2006/relationships/hyperlink" Target="https://web.archive.org/web/19981205172734/http:/www.edf.org/pubs/AnnualReport/1997/" TargetMode="External"/><Relationship Id="rId43" Type="http://schemas.openxmlformats.org/officeDocument/2006/relationships/hyperlink" Target="https://web.archive.org/web/19970710160741/http:/www.edf.org/pubs/AnnualReport/1994/" TargetMode="External"/><Relationship Id="rId64" Type="http://schemas.openxmlformats.org/officeDocument/2006/relationships/hyperlink" Target="https://web.archive.org/web/19970710160802/http:/www.edf.org/pubs/AnnualReport/1991/" TargetMode="External"/><Relationship Id="rId118" Type="http://schemas.openxmlformats.org/officeDocument/2006/relationships/hyperlink" Target="https://www.google.com/url?q=https://web.archive.org/web/19970710160847/http://www.edf.org/pubs/AnnualReport/1985/&amp;sa=D&amp;source=editors&amp;ust=1640641843639431&amp;usg=AOvVaw3ZSjafalVAOj7aP1FuQ5aY" TargetMode="External"/><Relationship Id="rId139"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85" Type="http://schemas.openxmlformats.org/officeDocument/2006/relationships/hyperlink" Target="https://web.archive.org/web/19970710160818/http:/www.edf.org/pubs/AnnualReport/1989/" TargetMode="External"/><Relationship Id="rId150" Type="http://schemas.openxmlformats.org/officeDocument/2006/relationships/hyperlink" Target="https://web.archive.org/web/19970710160931/http:/www.edf.org/pubs/AnnualReport/1980/" TargetMode="External"/><Relationship Id="rId171" Type="http://schemas.openxmlformats.org/officeDocument/2006/relationships/hyperlink" Target="https://www.nfwf.org/sites/default/files/2021-03/2020-annual-report.pdf" TargetMode="External"/><Relationship Id="rId192" Type="http://schemas.openxmlformats.org/officeDocument/2006/relationships/hyperlink" Target="https://www.nfwf.org/sites/default/files/2021-03/2020-annual-report.pdf" TargetMode="External"/><Relationship Id="rId206" Type="http://schemas.openxmlformats.org/officeDocument/2006/relationships/hyperlink" Target="https://web.archive.org/web/20170204040040/http:/nfwf.org/2011AR/index.shtml" TargetMode="External"/><Relationship Id="rId227" Type="http://schemas.openxmlformats.org/officeDocument/2006/relationships/hyperlink" Target="http://nature.org/AR-kosrae" TargetMode="External"/><Relationship Id="rId248" Type="http://schemas.openxmlformats.org/officeDocument/2006/relationships/hyperlink" Target="https://web.archive.org/web/20040805032034/http:/www.oceanconservancy.org/dynamic/aboutUs/mission/president/president.htm" TargetMode="External"/><Relationship Id="rId269" Type="http://schemas.openxmlformats.org/officeDocument/2006/relationships/vmlDrawing" Target="../drawings/vmlDrawing1.vml"/><Relationship Id="rId12" Type="http://schemas.openxmlformats.org/officeDocument/2006/relationships/hyperlink" Target="https://web.archive.org/web/20000816174828/http:/www.edf.org/pubs/AnnualReport/1999/" TargetMode="External"/><Relationship Id="rId33"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108" Type="http://schemas.openxmlformats.org/officeDocument/2006/relationships/hyperlink" Target="https://web.archive.org/web/19970710160840/http:/www.edf.org/pubs/AnnualReport/1986/" TargetMode="External"/><Relationship Id="rId129" Type="http://schemas.openxmlformats.org/officeDocument/2006/relationships/hyperlink" Target="https://www.google.com/url?q=https://web.archive.org/web/19970710160906/http://www.edf.org/pubs/AnnualReport/1983/&amp;sa=D&amp;source=editors&amp;ust=1640641843638552&amp;usg=AOvVaw1yZ2PJ0NwfmwUzQpnMEhwd" TargetMode="External"/><Relationship Id="rId54" Type="http://schemas.openxmlformats.org/officeDocument/2006/relationships/hyperlink" Target="https://www.google.com/url?q=https://web.archive.org/web/19970710160755/http://www.edf.org/pubs/AnnualReport/1992/&amp;sa=D&amp;source=editors&amp;ust=1640641843635928&amp;usg=AOvVaw3NqR-GwI2hU0B5ZsrbswzO" TargetMode="External"/><Relationship Id="rId75" Type="http://schemas.openxmlformats.org/officeDocument/2006/relationships/hyperlink" Target="https://web.archive.org/web/19970710160810/http:/www.edf.org/pubs/AnnualReport/1990/" TargetMode="External"/><Relationship Id="rId96" Type="http://schemas.openxmlformats.org/officeDocument/2006/relationships/hyperlink" Target="https://web.archive.org/web/19970710160826/http:/www.edf.org/pubs/AnnualReport/1988/" TargetMode="External"/><Relationship Id="rId140"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161" Type="http://schemas.openxmlformats.org/officeDocument/2006/relationships/hyperlink" Target="https://www.nfwf.org/sites/default/files/2021-03/2020-annual-report.pdf" TargetMode="External"/><Relationship Id="rId182" Type="http://schemas.openxmlformats.org/officeDocument/2006/relationships/hyperlink" Target="https://www.nfwf.org/sites/default/files/2021-03/2020-annual-report.pdf" TargetMode="External"/><Relationship Id="rId217" Type="http://schemas.openxmlformats.org/officeDocument/2006/relationships/hyperlink" Target="http://www.nrdc.org/JoinGive." TargetMode="External"/><Relationship Id="rId6" Type="http://schemas.openxmlformats.org/officeDocument/2006/relationships/hyperlink" Target="https://web.archive.org/web/20011004184018/http:/www.edf.org/pubs/AnnualReport/2000/" TargetMode="External"/><Relationship Id="rId238" Type="http://schemas.openxmlformats.org/officeDocument/2006/relationships/hyperlink" Target="http://nature.org/AR-NRT" TargetMode="External"/><Relationship Id="rId259" Type="http://schemas.openxmlformats.org/officeDocument/2006/relationships/hyperlink" Target="https://web.archive.org/web/20061129215453/http:/www.oceanconservancy.org/site/PageServer?pagename=abt_accomplishments" TargetMode="External"/><Relationship Id="rId23" Type="http://schemas.openxmlformats.org/officeDocument/2006/relationships/hyperlink" Target="https://web.archive.org/web/19981205172734/http:/www.edf.org/pubs/AnnualReport/1997/" TargetMode="External"/><Relationship Id="rId119" Type="http://schemas.openxmlformats.org/officeDocument/2006/relationships/hyperlink" Target="https://www.google.com/url?q=https://web.archive.org/web/19970710160847/http://www.edf.org/pubs/AnnualReport/1985/&amp;sa=D&amp;source=editors&amp;ust=1640641843639431&amp;usg=AOvVaw3ZSjafalVAOj7aP1FuQ5aY" TargetMode="External"/><Relationship Id="rId270" Type="http://schemas.openxmlformats.org/officeDocument/2006/relationships/comments" Target="../comments1.xml"/><Relationship Id="rId44" Type="http://schemas.openxmlformats.org/officeDocument/2006/relationships/hyperlink" Target="https://web.archive.org/web/19970710160741/http:/www.edf.org/pubs/AnnualReport/1994/" TargetMode="External"/><Relationship Id="rId65" Type="http://schemas.openxmlformats.org/officeDocument/2006/relationships/hyperlink" Target="https://web.archive.org/web/19970710160802/http:/www.edf.org/pubs/AnnualReport/1991/" TargetMode="External"/><Relationship Id="rId86" Type="http://schemas.openxmlformats.org/officeDocument/2006/relationships/hyperlink" Target="https://web.archive.org/web/19970710160826/http:/www.edf.org/pubs/AnnualReport/1988/" TargetMode="External"/><Relationship Id="rId130" Type="http://schemas.openxmlformats.org/officeDocument/2006/relationships/hyperlink" Target="https://www.google.com/url?q=https://web.archive.org/web/19970710160906/http://www.edf.org/pubs/AnnualReport/1983/&amp;sa=D&amp;source=editors&amp;ust=1640641843638552&amp;usg=AOvVaw1yZ2PJ0NwfmwUzQpnMEhwd" TargetMode="External"/><Relationship Id="rId151" Type="http://schemas.openxmlformats.org/officeDocument/2006/relationships/hyperlink" Target="https://web.archive.org/web/19970710160931/http:/www.edf.org/pubs/AnnualReport/1980/" TargetMode="External"/><Relationship Id="rId172" Type="http://schemas.openxmlformats.org/officeDocument/2006/relationships/hyperlink" Target="https://www.nfwf.org/sites/default/files/2021-03/2020-annual-report.pdf" TargetMode="External"/><Relationship Id="rId193" Type="http://schemas.openxmlformats.org/officeDocument/2006/relationships/hyperlink" Target="https://www.nfwf.org/sites/default/files/2021-03/2020-annual-report.pdf" TargetMode="External"/><Relationship Id="rId207" Type="http://schemas.openxmlformats.org/officeDocument/2006/relationships/hyperlink" Target="https://web.archive.org/web/20170204040040/http:/nfwf.org/2011AR/index.shtml" TargetMode="External"/><Relationship Id="rId228" Type="http://schemas.openxmlformats.org/officeDocument/2006/relationships/hyperlink" Target="http://nature.org/AR-alaska" TargetMode="External"/><Relationship Id="rId249" Type="http://schemas.openxmlformats.org/officeDocument/2006/relationships/hyperlink" Target="https://web.archive.org/web/20061129215453/http:/www.oceanconservancy.org/site/PageServer?pagename=abt_accomplishments" TargetMode="External"/><Relationship Id="rId13" Type="http://schemas.openxmlformats.org/officeDocument/2006/relationships/hyperlink" Target="https://web.archive.org/web/20000816174828/http:/www.edf.org/pubs/AnnualReport/1999/" TargetMode="External"/><Relationship Id="rId109" Type="http://schemas.openxmlformats.org/officeDocument/2006/relationships/hyperlink" Target="https://web.archive.org/web/19970710160840/http:/www.edf.org/pubs/AnnualReport/1986/" TargetMode="External"/><Relationship Id="rId260" Type="http://schemas.openxmlformats.org/officeDocument/2006/relationships/hyperlink" Target="https://web.archive.org/web/20030416151839/http:/www.oceanconservancy.org/dynamic/aboutUs/publications/blueplanet/fall02/feature2.htm" TargetMode="External"/><Relationship Id="rId34"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55" Type="http://schemas.openxmlformats.org/officeDocument/2006/relationships/hyperlink" Target="https://www.google.com/url?q=https://web.archive.org/web/19970710160755/http://www.edf.org/pubs/AnnualReport/1992/&amp;sa=D&amp;source=editors&amp;ust=1640641843635928&amp;usg=AOvVaw3NqR-GwI2hU0B5ZsrbswzO" TargetMode="External"/><Relationship Id="rId76" Type="http://schemas.openxmlformats.org/officeDocument/2006/relationships/hyperlink" Target="https://web.archive.org/web/19970710160818/http:/www.edf.org/pubs/AnnualReport/1989/" TargetMode="External"/><Relationship Id="rId97" Type="http://schemas.openxmlformats.org/officeDocument/2006/relationships/hyperlink" Target="https://web.archive.org/web/19970710160826/http:/www.edf.org/pubs/AnnualReport/1988/" TargetMode="External"/><Relationship Id="rId120" Type="http://schemas.openxmlformats.org/officeDocument/2006/relationships/hyperlink" Target="https://www.google.com/url?q=https://web.archive.org/web/19970710160847/http://www.edf.org/pubs/AnnualReport/1985/&amp;sa=D&amp;source=editors&amp;ust=1640641843639431&amp;usg=AOvVaw3ZSjafalVAOj7aP1FuQ5aY" TargetMode="External"/><Relationship Id="rId141"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7" Type="http://schemas.openxmlformats.org/officeDocument/2006/relationships/hyperlink" Target="https://web.archive.org/web/20011004184018/http:/www.edf.org/pubs/AnnualReport/2000/" TargetMode="External"/><Relationship Id="rId162" Type="http://schemas.openxmlformats.org/officeDocument/2006/relationships/hyperlink" Target="https://www.nfwf.org/sites/default/files/2021-03/2020-annual-report.pdf" TargetMode="External"/><Relationship Id="rId183" Type="http://schemas.openxmlformats.org/officeDocument/2006/relationships/hyperlink" Target="https://www.nfwf.org/sites/default/files/2021-03/2020-annual-report.pdf" TargetMode="External"/><Relationship Id="rId218" Type="http://schemas.openxmlformats.org/officeDocument/2006/relationships/hyperlink" Target="http://nature.org/naturerocks" TargetMode="External"/><Relationship Id="rId239" Type="http://schemas.openxmlformats.org/officeDocument/2006/relationships/hyperlink" Target="http://nature.org/AR-patagonia" TargetMode="External"/><Relationship Id="rId250" Type="http://schemas.openxmlformats.org/officeDocument/2006/relationships/hyperlink" Target="https://web.archive.org/web/20030416151839/http:/www.oceanconservancy.org/dynamic/aboutUs/publications/blueplanet/fall02/feature2.htm" TargetMode="External"/><Relationship Id="rId24" Type="http://schemas.openxmlformats.org/officeDocument/2006/relationships/hyperlink" Target="https://web.archive.org/web/19981205172734/http:/www.edf.org/pubs/AnnualReport/1997/" TargetMode="External"/><Relationship Id="rId45" Type="http://schemas.openxmlformats.org/officeDocument/2006/relationships/hyperlink" Target="https://web.archive.org/web/19970710160741/http:/www.edf.org/pubs/AnnualReport/1994/" TargetMode="External"/><Relationship Id="rId66" Type="http://schemas.openxmlformats.org/officeDocument/2006/relationships/hyperlink" Target="https://web.archive.org/web/19970710160802/http:/www.edf.org/pubs/AnnualReport/1991/" TargetMode="External"/><Relationship Id="rId87" Type="http://schemas.openxmlformats.org/officeDocument/2006/relationships/hyperlink" Target="https://web.archive.org/web/19970710160826/http:/www.edf.org/pubs/AnnualReport/1988/" TargetMode="External"/><Relationship Id="rId110" Type="http://schemas.openxmlformats.org/officeDocument/2006/relationships/hyperlink" Target="https://web.archive.org/web/19970710160840/http:/www.edf.org/pubs/AnnualReport/1986/" TargetMode="External"/><Relationship Id="rId131" Type="http://schemas.openxmlformats.org/officeDocument/2006/relationships/hyperlink" Target="https://www.google.com/url?q=https://web.archive.org/web/19970710160906/http://www.edf.org/pubs/AnnualReport/1983/&amp;sa=D&amp;source=editors&amp;ust=1640641843638552&amp;usg=AOvVaw1yZ2PJ0NwfmwUzQpnMEhwd" TargetMode="External"/><Relationship Id="rId152" Type="http://schemas.openxmlformats.org/officeDocument/2006/relationships/hyperlink" Target="https://web.archive.org/web/19970710160931/http:/www.edf.org/pubs/AnnualReport/1980/" TargetMode="External"/><Relationship Id="rId173" Type="http://schemas.openxmlformats.org/officeDocument/2006/relationships/hyperlink" Target="https://www.nfwf.org/sites/default/files/2021-03/2020-annual-report.pdf" TargetMode="External"/><Relationship Id="rId194" Type="http://schemas.openxmlformats.org/officeDocument/2006/relationships/hyperlink" Target="https://www.nfwf.org/sites/default/files/2021-03/2020-annual-report.pdf" TargetMode="External"/><Relationship Id="rId208" Type="http://schemas.openxmlformats.org/officeDocument/2006/relationships/hyperlink" Target="https://web.archive.org/web/20170204040040/http:/nfwf.org/2011AR/index.shtml" TargetMode="External"/><Relationship Id="rId229" Type="http://schemas.openxmlformats.org/officeDocument/2006/relationships/hyperlink" Target="http://nature.org/AR-anewwild" TargetMode="External"/><Relationship Id="rId240" Type="http://schemas.openxmlformats.org/officeDocument/2006/relationships/hyperlink" Target="http://nature.org/AR-hongkong" TargetMode="External"/><Relationship Id="rId261" Type="http://schemas.openxmlformats.org/officeDocument/2006/relationships/hyperlink" Target="https://web.archive.org/web/20030416151839/http:/www.oceanconservancy.org/dynamic/aboutUs/publications/blueplanet/fall02/feature2.htm" TargetMode="External"/><Relationship Id="rId14" Type="http://schemas.openxmlformats.org/officeDocument/2006/relationships/hyperlink" Target="https://web.archive.org/web/20000815092828/http:/www.edf.org/pubs/AnnualReport/1998/" TargetMode="External"/><Relationship Id="rId35"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56" Type="http://schemas.openxmlformats.org/officeDocument/2006/relationships/hyperlink" Target="https://www.google.com/url?q=https://web.archive.org/web/19970710160755/http://www.edf.org/pubs/AnnualReport/1992/&amp;sa=D&amp;source=editors&amp;ust=1640641843635928&amp;usg=AOvVaw3NqR-GwI2hU0B5ZsrbswzO" TargetMode="External"/><Relationship Id="rId77" Type="http://schemas.openxmlformats.org/officeDocument/2006/relationships/hyperlink" Target="https://web.archive.org/web/19970710160818/http:/www.edf.org/pubs/AnnualReport/1989/" TargetMode="External"/><Relationship Id="rId100" Type="http://schemas.openxmlformats.org/officeDocument/2006/relationships/hyperlink" Target="https://www.google.com/url?q=https://web.archive.org/web/19970710160833/http://www.edf.org/pubs/AnnualReport/1987/&amp;sa=D&amp;source=editors&amp;ust=1640641843640093&amp;usg=AOvVaw3toyARDLoV6k5WNBmHf4TD" TargetMode="External"/><Relationship Id="rId8" Type="http://schemas.openxmlformats.org/officeDocument/2006/relationships/hyperlink" Target="https://web.archive.org/web/20000816174828/http:/www.edf.org/pubs/AnnualReport/1999/" TargetMode="External"/><Relationship Id="rId98" Type="http://schemas.openxmlformats.org/officeDocument/2006/relationships/hyperlink" Target="https://web.archive.org/web/19970710160826/http:/www.edf.org/pubs/AnnualReport/1988/" TargetMode="External"/><Relationship Id="rId121" Type="http://schemas.openxmlformats.org/officeDocument/2006/relationships/hyperlink" Target="https://www.google.com/url?q=https://web.archive.org/web/19970710160847/http://www.edf.org/pubs/AnnualReport/1985/&amp;sa=D&amp;source=editors&amp;ust=1640641843639431&amp;usg=AOvVaw3ZSjafalVAOj7aP1FuQ5aY" TargetMode="External"/><Relationship Id="rId142"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163" Type="http://schemas.openxmlformats.org/officeDocument/2006/relationships/hyperlink" Target="https://www.nfwf.org/sites/default/files/2021-03/2020-annual-report.pdf" TargetMode="External"/><Relationship Id="rId184" Type="http://schemas.openxmlformats.org/officeDocument/2006/relationships/hyperlink" Target="https://www.nfwf.org/sites/default/files/2021-03/2020-annual-report.pdf" TargetMode="External"/><Relationship Id="rId219" Type="http://schemas.openxmlformats.org/officeDocument/2006/relationships/hyperlink" Target="http://nature.org/AR-gulfcoast" TargetMode="External"/><Relationship Id="rId230" Type="http://schemas.openxmlformats.org/officeDocument/2006/relationships/hyperlink" Target="http://nature.org/AR-adirondacks" TargetMode="External"/><Relationship Id="rId251" Type="http://schemas.openxmlformats.org/officeDocument/2006/relationships/hyperlink" Target="https://web.archive.org/web/20030802183430/http:/www.oceanconservancy.org/dynamic/aboutUs/vision/president/president.htm" TargetMode="External"/><Relationship Id="rId25" Type="http://schemas.openxmlformats.org/officeDocument/2006/relationships/hyperlink" Target="https://web.archive.org/web/19981205172734/http:/www.edf.org/pubs/AnnualReport/1997/" TargetMode="External"/><Relationship Id="rId46" Type="http://schemas.openxmlformats.org/officeDocument/2006/relationships/hyperlink" Target="https://web.archive.org/web/19970710160741/http:/www.edf.org/pubs/AnnualReport/1994/" TargetMode="External"/><Relationship Id="rId67" Type="http://schemas.openxmlformats.org/officeDocument/2006/relationships/hyperlink" Target="https://web.archive.org/web/19970710160810/http:/www.edf.org/pubs/AnnualReport/1990/" TargetMode="External"/><Relationship Id="rId88" Type="http://schemas.openxmlformats.org/officeDocument/2006/relationships/hyperlink" Target="https://web.archive.org/web/19970710160826/http:/www.edf.org/pubs/AnnualReport/1988/" TargetMode="External"/><Relationship Id="rId111" Type="http://schemas.openxmlformats.org/officeDocument/2006/relationships/hyperlink" Target="https://web.archive.org/web/19970710160840/http:/www.edf.org/pubs/AnnualReport/1986/" TargetMode="External"/><Relationship Id="rId132" Type="http://schemas.openxmlformats.org/officeDocument/2006/relationships/hyperlink" Target="https://www.google.com/url?q=https://web.archive.org/web/19970710160906/http://www.edf.org/pubs/AnnualReport/1983/&amp;sa=D&amp;source=editors&amp;ust=1640641843638552&amp;usg=AOvVaw1yZ2PJ0NwfmwUzQpnMEhwd" TargetMode="External"/><Relationship Id="rId153" Type="http://schemas.openxmlformats.org/officeDocument/2006/relationships/hyperlink" Target="https://www.nfwf.org/sites/default/files/2021-03/2020-annual-report.pdf" TargetMode="External"/><Relationship Id="rId174" Type="http://schemas.openxmlformats.org/officeDocument/2006/relationships/hyperlink" Target="https://www.nfwf.org/sites/default/files/2021-03/2020-annual-report.pdf" TargetMode="External"/><Relationship Id="rId195" Type="http://schemas.openxmlformats.org/officeDocument/2006/relationships/hyperlink" Target="https://www.nfwf.org/sites/default/files/2021-03/2020-annual-report.pdf" TargetMode="External"/><Relationship Id="rId209" Type="http://schemas.openxmlformats.org/officeDocument/2006/relationships/hyperlink" Target="https://web.archive.org/web/20170204040040/http:/nfwf.org/2011AR/index.shtml" TargetMode="External"/><Relationship Id="rId220" Type="http://schemas.openxmlformats.org/officeDocument/2006/relationships/hyperlink" Target="http://nature.org/AR-amazon" TargetMode="External"/><Relationship Id="rId241" Type="http://schemas.openxmlformats.org/officeDocument/2006/relationships/hyperlink" Target="http://nature.org/AR-farmbill" TargetMode="External"/><Relationship Id="rId15" Type="http://schemas.openxmlformats.org/officeDocument/2006/relationships/hyperlink" Target="https://web.archive.org/web/20000815092828/http:/www.edf.org/pubs/AnnualReport/1998/" TargetMode="External"/><Relationship Id="rId36"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57" Type="http://schemas.openxmlformats.org/officeDocument/2006/relationships/hyperlink" Target="https://www.google.com/url?q=https://web.archive.org/web/19970710160755/http://www.edf.org/pubs/AnnualReport/1992/&amp;sa=D&amp;source=editors&amp;ust=1640641843635928&amp;usg=AOvVaw3NqR-GwI2hU0B5ZsrbswzO" TargetMode="External"/><Relationship Id="rId262" Type="http://schemas.openxmlformats.org/officeDocument/2006/relationships/hyperlink" Target="https://web.archive.org/web/20030416151839/http:/www.oceanconservancy.org/dynamic/aboutUs/publications/blueplanet/fall02/feature2.htm" TargetMode="External"/><Relationship Id="rId78" Type="http://schemas.openxmlformats.org/officeDocument/2006/relationships/hyperlink" Target="https://web.archive.org/web/19970710160818/http:/www.edf.org/pubs/AnnualReport/1989/" TargetMode="External"/><Relationship Id="rId99" Type="http://schemas.openxmlformats.org/officeDocument/2006/relationships/hyperlink" Target="https://www.google.com/url?q=https://web.archive.org/web/19970710160833/http://www.edf.org/pubs/AnnualReport/1987/&amp;sa=D&amp;source=editors&amp;ust=1640641843640093&amp;usg=AOvVaw3toyARDLoV6k5WNBmHf4TD" TargetMode="External"/><Relationship Id="rId101" Type="http://schemas.openxmlformats.org/officeDocument/2006/relationships/hyperlink" Target="https://www.google.com/url?q=https://web.archive.org/web/19970710160833/http://www.edf.org/pubs/AnnualReport/1987/&amp;sa=D&amp;source=editors&amp;ust=1640641843640093&amp;usg=AOvVaw3toyARDLoV6k5WNBmHf4TD" TargetMode="External"/><Relationship Id="rId122" Type="http://schemas.openxmlformats.org/officeDocument/2006/relationships/hyperlink" Target="https://web.archive.org/web/19970710160855/http:/www.edf.org/pubs/AnnualReport/1984/" TargetMode="External"/><Relationship Id="rId143" Type="http://schemas.openxmlformats.org/officeDocument/2006/relationships/hyperlink" Target="https://www.google.com/url?q=https://web.archive.org/web/19970710160923/http://www.edf.org/pubs/AnnualReport/1981/&amp;sa=D&amp;source=editors&amp;ust=1640641843637750&amp;usg=AOvVaw1yclzJ1XhzjACRSrDe1-m4" TargetMode="External"/><Relationship Id="rId164" Type="http://schemas.openxmlformats.org/officeDocument/2006/relationships/hyperlink" Target="https://www.nfwf.org/sites/default/files/2021-03/2020-annual-report.pdf" TargetMode="External"/><Relationship Id="rId185" Type="http://schemas.openxmlformats.org/officeDocument/2006/relationships/hyperlink" Target="https://www.nfwf.org/sites/default/files/2021-03/2020-annual-report.pdf" TargetMode="External"/><Relationship Id="rId9" Type="http://schemas.openxmlformats.org/officeDocument/2006/relationships/hyperlink" Target="https://web.archive.org/web/20000816174828/http:/www.edf.org/pubs/AnnualReport/1999/" TargetMode="External"/><Relationship Id="rId210" Type="http://schemas.openxmlformats.org/officeDocument/2006/relationships/hyperlink" Target="https://web.archive.org/web/20170204040040/http:/nfwf.org/2011AR/index.shtml" TargetMode="External"/><Relationship Id="rId26" Type="http://schemas.openxmlformats.org/officeDocument/2006/relationships/hyperlink" Target="https://web.archive.org/web/19981205172734/http:/www.edf.org/pubs/AnnualReport/1997/" TargetMode="External"/><Relationship Id="rId231" Type="http://schemas.openxmlformats.org/officeDocument/2006/relationships/hyperlink" Target="http://nature.org/AR-haiti" TargetMode="External"/><Relationship Id="rId252" Type="http://schemas.openxmlformats.org/officeDocument/2006/relationships/hyperlink" Target="https://web.archive.org/web/20030416151839/http:/www.oceanconservancy.org/dynamic/aboutUs/publications/blueplanet/fall02/feature2.htm" TargetMode="External"/><Relationship Id="rId47" Type="http://schemas.openxmlformats.org/officeDocument/2006/relationships/hyperlink" Target="https://web.archive.org/web/19970710160748/http:/www.edf.org/pubs/AnnualReport/1993/" TargetMode="External"/><Relationship Id="rId68" Type="http://schemas.openxmlformats.org/officeDocument/2006/relationships/hyperlink" Target="https://web.archive.org/web/19970710160810/http:/www.edf.org/pubs/AnnualReport/1990/" TargetMode="External"/><Relationship Id="rId89" Type="http://schemas.openxmlformats.org/officeDocument/2006/relationships/hyperlink" Target="https://web.archive.org/web/19970710160826/http:/www.edf.org/pubs/AnnualReport/1988/" TargetMode="External"/><Relationship Id="rId112" Type="http://schemas.openxmlformats.org/officeDocument/2006/relationships/hyperlink" Target="https://web.archive.org/web/19970710160840/http:/www.edf.org/pubs/AnnualReport/1986/" TargetMode="External"/><Relationship Id="rId133"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154" Type="http://schemas.openxmlformats.org/officeDocument/2006/relationships/hyperlink" Target="https://www.nfwf.org/sites/default/files/2021-03/2020-annual-report.pdf" TargetMode="External"/><Relationship Id="rId175" Type="http://schemas.openxmlformats.org/officeDocument/2006/relationships/hyperlink" Target="https://www.nfwf.org/sites/default/files/2021-03/2020-annual-report.pdf" TargetMode="External"/><Relationship Id="rId196" Type="http://schemas.openxmlformats.org/officeDocument/2006/relationships/hyperlink" Target="https://www.nfwf.org/sites/default/files/2021-03/2020-annual-report.pdf" TargetMode="External"/><Relationship Id="rId200" Type="http://schemas.openxmlformats.org/officeDocument/2006/relationships/hyperlink" Target="https://www.nfwf.org/sites/default/files/2021-03/2020-annual-report.pdf" TargetMode="External"/><Relationship Id="rId16" Type="http://schemas.openxmlformats.org/officeDocument/2006/relationships/hyperlink" Target="https://web.archive.org/web/20000815092828/http:/www.edf.org/pubs/AnnualReport/1998/" TargetMode="External"/><Relationship Id="rId221" Type="http://schemas.openxmlformats.org/officeDocument/2006/relationships/hyperlink" Target="http://nature.org/AR-carp" TargetMode="External"/><Relationship Id="rId242" Type="http://schemas.openxmlformats.org/officeDocument/2006/relationships/hyperlink" Target="http://nature.org/AR-europe" TargetMode="External"/><Relationship Id="rId263" Type="http://schemas.openxmlformats.org/officeDocument/2006/relationships/hyperlink" Target="https://web.archive.org/web/20030416151839/http:/www.oceanconservancy.org/dynamic/aboutUs/publications/blueplanet/fall02/feature2.htm" TargetMode="External"/><Relationship Id="rId37" Type="http://schemas.openxmlformats.org/officeDocument/2006/relationships/hyperlink" Target="https://www.google.com/url?q=https://web.archive.org/web/19970710160734/http://www.edf.org/pubs/AnnualReport/1995/&amp;sa=D&amp;source=editors&amp;ust=1640641843635300&amp;usg=AOvVaw0C6VfHP49xSG1Yz-ZfWY6r" TargetMode="External"/><Relationship Id="rId58" Type="http://schemas.openxmlformats.org/officeDocument/2006/relationships/hyperlink" Target="https://www.google.com/url?q=https://web.archive.org/web/19970710160755/http://www.edf.org/pubs/AnnualReport/1992/&amp;sa=D&amp;source=editors&amp;ust=1640641843635928&amp;usg=AOvVaw3NqR-GwI2hU0B5ZsrbswzO" TargetMode="External"/><Relationship Id="rId79" Type="http://schemas.openxmlformats.org/officeDocument/2006/relationships/hyperlink" Target="https://web.archive.org/web/19970710160818/http:/www.edf.org/pubs/AnnualReport/1989/" TargetMode="External"/><Relationship Id="rId102" Type="http://schemas.openxmlformats.org/officeDocument/2006/relationships/hyperlink" Target="https://www.google.com/url?q=https://web.archive.org/web/19970710160833/http://www.edf.org/pubs/AnnualReport/1987/&amp;sa=D&amp;source=editors&amp;ust=1640641843640093&amp;usg=AOvVaw3toyARDLoV6k5WNBmHf4TD" TargetMode="External"/><Relationship Id="rId123" Type="http://schemas.openxmlformats.org/officeDocument/2006/relationships/hyperlink" Target="https://web.archive.org/web/19970710160855/http:/www.edf.org/pubs/AnnualReport/1984/" TargetMode="External"/><Relationship Id="rId144" Type="http://schemas.openxmlformats.org/officeDocument/2006/relationships/hyperlink" Target="https://www.google.com/url?q=https://web.archive.org/web/19970710160923/http://www.edf.org/pubs/AnnualReport/1981/&amp;sa=D&amp;source=editors&amp;ust=1640641843637750&amp;usg=AOvVaw1yclzJ1XhzjACRSrDe1-m4" TargetMode="External"/><Relationship Id="rId90" Type="http://schemas.openxmlformats.org/officeDocument/2006/relationships/hyperlink" Target="https://web.archive.org/web/19970710160826/http:/www.edf.org/pubs/AnnualReport/1988/" TargetMode="External"/><Relationship Id="rId165" Type="http://schemas.openxmlformats.org/officeDocument/2006/relationships/hyperlink" Target="https://www.nfwf.org/sites/default/files/2021-03/2020-annual-report.pdf" TargetMode="External"/><Relationship Id="rId186" Type="http://schemas.openxmlformats.org/officeDocument/2006/relationships/hyperlink" Target="https://www.nfwf.org/sites/default/files/2021-03/2020-annual-report.pdf" TargetMode="External"/><Relationship Id="rId211" Type="http://schemas.openxmlformats.org/officeDocument/2006/relationships/hyperlink" Target="https://web.archive.org/web/20170204040040/http:/nfwf.org/2011AR/index.shtml" TargetMode="External"/><Relationship Id="rId232" Type="http://schemas.openxmlformats.org/officeDocument/2006/relationships/hyperlink" Target="http://nature.org/AR-wins" TargetMode="External"/><Relationship Id="rId253" Type="http://schemas.openxmlformats.org/officeDocument/2006/relationships/hyperlink" Target="https://web.archive.org/web/20030416151839/http:/www.oceanconservancy.org/dynamic/aboutUs/publications/blueplanet/fall02/feature2.htm" TargetMode="External"/><Relationship Id="rId27"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48" Type="http://schemas.openxmlformats.org/officeDocument/2006/relationships/hyperlink" Target="https://web.archive.org/web/19970710160748/http:/www.edf.org/pubs/AnnualReport/1993/" TargetMode="External"/><Relationship Id="rId69" Type="http://schemas.openxmlformats.org/officeDocument/2006/relationships/hyperlink" Target="https://web.archive.org/web/19970710160810/http:/www.edf.org/pubs/AnnualReport/1990/" TargetMode="External"/><Relationship Id="rId113" Type="http://schemas.openxmlformats.org/officeDocument/2006/relationships/hyperlink" Target="https://web.archive.org/web/19970710160840/http:/www.edf.org/pubs/AnnualReport/1986/" TargetMode="External"/><Relationship Id="rId134"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80" Type="http://schemas.openxmlformats.org/officeDocument/2006/relationships/hyperlink" Target="https://web.archive.org/web/19970710160818/http:/www.edf.org/pubs/AnnualReport/1989/" TargetMode="External"/><Relationship Id="rId155" Type="http://schemas.openxmlformats.org/officeDocument/2006/relationships/hyperlink" Target="https://www.nfwf.org/sites/default/files/2021-03/2020-annual-report.pdf" TargetMode="External"/><Relationship Id="rId176" Type="http://schemas.openxmlformats.org/officeDocument/2006/relationships/hyperlink" Target="https://www.nfwf.org/sites/default/files/2021-03/2020-annual-report.pdf" TargetMode="External"/><Relationship Id="rId197" Type="http://schemas.openxmlformats.org/officeDocument/2006/relationships/hyperlink" Target="https://www.nfwf.org/sites/default/files/2021-03/2020-annual-report.pdf" TargetMode="External"/><Relationship Id="rId201" Type="http://schemas.openxmlformats.org/officeDocument/2006/relationships/hyperlink" Target="https://www.nfwf.org/sites/default/files/2021-03/2020-annual-report.pdf" TargetMode="External"/><Relationship Id="rId222" Type="http://schemas.openxmlformats.org/officeDocument/2006/relationships/hyperlink" Target="http://nature.org/AR-penobscot" TargetMode="External"/><Relationship Id="rId243" Type="http://schemas.openxmlformats.org/officeDocument/2006/relationships/hyperlink" Target="http://nature.org/AR-kimberley" TargetMode="External"/><Relationship Id="rId264" Type="http://schemas.openxmlformats.org/officeDocument/2006/relationships/hyperlink" Target="https://web.archive.org/web/20030416151839/http:/www.oceanconservancy.org/dynamic/aboutUs/publications/blueplanet/fall02/feature2.htm" TargetMode="External"/><Relationship Id="rId17" Type="http://schemas.openxmlformats.org/officeDocument/2006/relationships/hyperlink" Target="https://web.archive.org/web/20000815092828/http:/www.edf.org/pubs/AnnualReport/1998/" TargetMode="External"/><Relationship Id="rId38" Type="http://schemas.openxmlformats.org/officeDocument/2006/relationships/hyperlink" Target="https://www.google.com/url?q=https://web.archive.org/web/19970710160734/http://www.edf.org/pubs/AnnualReport/1995/&amp;sa=D&amp;source=editors&amp;ust=1640641843635300&amp;usg=AOvVaw0C6VfHP49xSG1Yz-ZfWY6r" TargetMode="External"/><Relationship Id="rId59" Type="http://schemas.openxmlformats.org/officeDocument/2006/relationships/hyperlink" Target="https://www.google.com/url?q=https://web.archive.org/web/19970710160755/http://www.edf.org/pubs/AnnualReport/1992/&amp;sa=D&amp;source=editors&amp;ust=1640641843635928&amp;usg=AOvVaw3NqR-GwI2hU0B5ZsrbswzO" TargetMode="External"/><Relationship Id="rId103" Type="http://schemas.openxmlformats.org/officeDocument/2006/relationships/hyperlink" Target="https://www.google.com/url?q=https://web.archive.org/web/19970710160833/http://www.edf.org/pubs/AnnualReport/1987/&amp;sa=D&amp;source=editors&amp;ust=1640641843640093&amp;usg=AOvVaw3toyARDLoV6k5WNBmHf4TD" TargetMode="External"/><Relationship Id="rId124" Type="http://schemas.openxmlformats.org/officeDocument/2006/relationships/hyperlink" Target="https://web.archive.org/web/19970710160855/http:/www.edf.org/pubs/AnnualReport/1984/" TargetMode="External"/><Relationship Id="rId70" Type="http://schemas.openxmlformats.org/officeDocument/2006/relationships/hyperlink" Target="https://web.archive.org/web/19970710160810/http:/www.edf.org/pubs/AnnualReport/1990/" TargetMode="External"/><Relationship Id="rId91" Type="http://schemas.openxmlformats.org/officeDocument/2006/relationships/hyperlink" Target="https://web.archive.org/web/19970710160826/http:/www.edf.org/pubs/AnnualReport/1988/" TargetMode="External"/><Relationship Id="rId145" Type="http://schemas.openxmlformats.org/officeDocument/2006/relationships/hyperlink" Target="https://www.google.com/url?q=https://web.archive.org/web/19970710160923/http://www.edf.org/pubs/AnnualReport/1981/&amp;sa=D&amp;source=editors&amp;ust=1640641843637750&amp;usg=AOvVaw1yclzJ1XhzjACRSrDe1-m4" TargetMode="External"/><Relationship Id="rId166" Type="http://schemas.openxmlformats.org/officeDocument/2006/relationships/hyperlink" Target="https://www.nfwf.org/sites/default/files/2021-03/2020-annual-report.pdf" TargetMode="External"/><Relationship Id="rId187" Type="http://schemas.openxmlformats.org/officeDocument/2006/relationships/hyperlink" Target="https://www.nfwf.org/sites/default/files/2021-03/2020-annual-report.pdf" TargetMode="External"/><Relationship Id="rId1" Type="http://schemas.openxmlformats.org/officeDocument/2006/relationships/hyperlink" Target="https://web.archive.org/web/20071012021134/http:/web.conservation.org/xp/CIWEB/about/annualreport.xml" TargetMode="External"/><Relationship Id="rId212" Type="http://schemas.openxmlformats.org/officeDocument/2006/relationships/hyperlink" Target="https://web.archive.org/web/20170204040040/http:/nfwf.org/2011AR/index.shtml" TargetMode="External"/><Relationship Id="rId233" Type="http://schemas.openxmlformats.org/officeDocument/2006/relationships/hyperlink" Target="http://nature.org/AR-pugetsound" TargetMode="External"/><Relationship Id="rId254" Type="http://schemas.openxmlformats.org/officeDocument/2006/relationships/hyperlink" Target="https://web.archive.org/web/20030416151839/http:/www.oceanconservancy.org/dynamic/aboutUs/publications/blueplanet/fall02/feature2.htm" TargetMode="External"/><Relationship Id="rId28"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49" Type="http://schemas.openxmlformats.org/officeDocument/2006/relationships/hyperlink" Target="https://web.archive.org/web/19970710160748/http:/www.edf.org/pubs/AnnualReport/1993/" TargetMode="External"/><Relationship Id="rId114" Type="http://schemas.openxmlformats.org/officeDocument/2006/relationships/hyperlink" Target="https://web.archive.org/web/19970710160840/http:/www.edf.org/pubs/AnnualReport/1986/" TargetMode="External"/><Relationship Id="rId60" Type="http://schemas.openxmlformats.org/officeDocument/2006/relationships/hyperlink" Target="https://web.archive.org/web/19970710160802/http:/www.edf.org/pubs/AnnualReport/1991/" TargetMode="External"/><Relationship Id="rId81" Type="http://schemas.openxmlformats.org/officeDocument/2006/relationships/hyperlink" Target="https://web.archive.org/web/19970710160818/http:/www.edf.org/pubs/AnnualReport/1989/" TargetMode="External"/><Relationship Id="rId135"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156" Type="http://schemas.openxmlformats.org/officeDocument/2006/relationships/hyperlink" Target="https://www.nfwf.org/sites/default/files/2021-03/2020-annual-report.pdf" TargetMode="External"/><Relationship Id="rId177" Type="http://schemas.openxmlformats.org/officeDocument/2006/relationships/hyperlink" Target="https://www.nfwf.org/sites/default/files/2021-03/2020-annual-report.pdf" TargetMode="External"/><Relationship Id="rId198" Type="http://schemas.openxmlformats.org/officeDocument/2006/relationships/hyperlink" Target="https://www.nfwf.org/sites/default/files/2021-03/2020-annual-report.pdf" TargetMode="External"/><Relationship Id="rId202" Type="http://schemas.openxmlformats.org/officeDocument/2006/relationships/hyperlink" Target="https://www.nfwf.org/sites/default/files/2021-03/2020-annual-report.pdf" TargetMode="External"/><Relationship Id="rId223" Type="http://schemas.openxmlformats.org/officeDocument/2006/relationships/hyperlink" Target="http://nature.org/AR-naturevest" TargetMode="External"/><Relationship Id="rId244" Type="http://schemas.openxmlformats.org/officeDocument/2006/relationships/hyperlink" Target="http://nature.org/AR-minnesota" TargetMode="External"/><Relationship Id="rId18" Type="http://schemas.openxmlformats.org/officeDocument/2006/relationships/hyperlink" Target="https://web.archive.org/web/20000815092828/http:/www.edf.org/pubs/AnnualReport/1998/" TargetMode="External"/><Relationship Id="rId39" Type="http://schemas.openxmlformats.org/officeDocument/2006/relationships/hyperlink" Target="https://www.google.com/url?q=https://web.archive.org/web/19970710160734/http://www.edf.org/pubs/AnnualReport/1995/&amp;sa=D&amp;source=editors&amp;ust=1640641843635300&amp;usg=AOvVaw0C6VfHP49xSG1Yz-ZfWY6r" TargetMode="External"/><Relationship Id="rId265" Type="http://schemas.openxmlformats.org/officeDocument/2006/relationships/hyperlink" Target="https://web.archive.org/web/20030416151839/http:/www.oceanconservancy.org/dynamic/aboutUs/publications/blueplanet/fall02/feature2.htm" TargetMode="External"/><Relationship Id="rId50" Type="http://schemas.openxmlformats.org/officeDocument/2006/relationships/hyperlink" Target="https://web.archive.org/web/19970710160748/http:/www.edf.org/pubs/AnnualReport/1993/" TargetMode="External"/><Relationship Id="rId104" Type="http://schemas.openxmlformats.org/officeDocument/2006/relationships/hyperlink" Target="https://www.google.com/url?q=https://web.archive.org/web/19970710160833/http://www.edf.org/pubs/AnnualReport/1987/&amp;sa=D&amp;source=editors&amp;ust=1640641843640093&amp;usg=AOvVaw3toyARDLoV6k5WNBmHf4TD" TargetMode="External"/><Relationship Id="rId125" Type="http://schemas.openxmlformats.org/officeDocument/2006/relationships/hyperlink" Target="https://web.archive.org/web/19970710160855/http:/www.edf.org/pubs/AnnualReport/1984/" TargetMode="External"/><Relationship Id="rId146" Type="http://schemas.openxmlformats.org/officeDocument/2006/relationships/hyperlink" Target="https://www.google.com/url?q=https://web.archive.org/web/19970710160923/http://www.edf.org/pubs/AnnualReport/1981/&amp;sa=D&amp;source=editors&amp;ust=1640641843637750&amp;usg=AOvVaw1yclzJ1XhzjACRSrDe1-m4" TargetMode="External"/><Relationship Id="rId167" Type="http://schemas.openxmlformats.org/officeDocument/2006/relationships/hyperlink" Target="https://www.nfwf.org/sites/default/files/2021-03/2020-annual-report.pdf" TargetMode="External"/><Relationship Id="rId188" Type="http://schemas.openxmlformats.org/officeDocument/2006/relationships/hyperlink" Target="https://www.nfwf.org/sites/default/files/2021-03/2020-annual-report.pdf" TargetMode="External"/><Relationship Id="rId71" Type="http://schemas.openxmlformats.org/officeDocument/2006/relationships/hyperlink" Target="https://web.archive.org/web/19970710160810/http:/www.edf.org/pubs/AnnualReport/1990/" TargetMode="External"/><Relationship Id="rId92" Type="http://schemas.openxmlformats.org/officeDocument/2006/relationships/hyperlink" Target="https://web.archive.org/web/19970710160826/http:/www.edf.org/pubs/AnnualReport/1988/" TargetMode="External"/><Relationship Id="rId213" Type="http://schemas.openxmlformats.org/officeDocument/2006/relationships/hyperlink" Target="https://web.archive.org/web/20170204040040/http:/nfwf.org/2011AR/index.shtml" TargetMode="External"/><Relationship Id="rId234" Type="http://schemas.openxmlformats.org/officeDocument/2006/relationships/hyperlink" Target="http://nature.org/AR-energy" TargetMode="External"/><Relationship Id="rId2" Type="http://schemas.openxmlformats.org/officeDocument/2006/relationships/hyperlink" Target="http://kidsafeseafood.org/" TargetMode="External"/><Relationship Id="rId29"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255" Type="http://schemas.openxmlformats.org/officeDocument/2006/relationships/hyperlink" Target="https://web.archive.org/web/20030416151839/http:/www.oceanconservancy.org/dynamic/aboutUs/publications/blueplanet/fall02/feature2.htm" TargetMode="External"/><Relationship Id="rId40" Type="http://schemas.openxmlformats.org/officeDocument/2006/relationships/hyperlink" Target="https://www.google.com/url?q=https://web.archive.org/web/19970710160734/http://www.edf.org/pubs/AnnualReport/1995/&amp;sa=D&amp;source=editors&amp;ust=1640641843635300&amp;usg=AOvVaw0C6VfHP49xSG1Yz-ZfWY6r" TargetMode="External"/><Relationship Id="rId115" Type="http://schemas.openxmlformats.org/officeDocument/2006/relationships/hyperlink" Target="https://web.archive.org/web/19970710160840/http:/www.edf.org/pubs/AnnualReport/1986/" TargetMode="External"/><Relationship Id="rId136"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157" Type="http://schemas.openxmlformats.org/officeDocument/2006/relationships/hyperlink" Target="https://www.nfwf.org/sites/default/files/2021-03/2020-annual-report.pdf" TargetMode="External"/><Relationship Id="rId178" Type="http://schemas.openxmlformats.org/officeDocument/2006/relationships/hyperlink" Target="https://www.nfwf.org/sites/default/files/2021-03/2020-annual-report.pdf" TargetMode="External"/><Relationship Id="rId61" Type="http://schemas.openxmlformats.org/officeDocument/2006/relationships/hyperlink" Target="https://web.archive.org/web/19970710160802/http:/www.edf.org/pubs/AnnualReport/1991/" TargetMode="External"/><Relationship Id="rId82" Type="http://schemas.openxmlformats.org/officeDocument/2006/relationships/hyperlink" Target="https://web.archive.org/web/19970710160818/http:/www.edf.org/pubs/AnnualReport/1989/" TargetMode="External"/><Relationship Id="rId199" Type="http://schemas.openxmlformats.org/officeDocument/2006/relationships/hyperlink" Target="https://www.nfwf.org/sites/default/files/2021-03/2020-annual-report.pdf" TargetMode="External"/><Relationship Id="rId203" Type="http://schemas.openxmlformats.org/officeDocument/2006/relationships/hyperlink" Target="https://web.archive.org/web/20170204040040/http:/nfwf.org/2011AR/index.shtml" TargetMode="External"/><Relationship Id="rId19" Type="http://schemas.openxmlformats.org/officeDocument/2006/relationships/hyperlink" Target="https://web.archive.org/web/20000815092828/http:/www.edf.org/pubs/AnnualReport/1998/" TargetMode="External"/><Relationship Id="rId224" Type="http://schemas.openxmlformats.org/officeDocument/2006/relationships/hyperlink" Target="http://nature.org/AR-LEAF" TargetMode="External"/><Relationship Id="rId245" Type="http://schemas.openxmlformats.org/officeDocument/2006/relationships/hyperlink" Target="https://web.archive.org/web/20060608020010/http:/www.oceanconservancy.org/site/PageServer?pagename=abt_president" TargetMode="External"/><Relationship Id="rId266" Type="http://schemas.openxmlformats.org/officeDocument/2006/relationships/hyperlink" Target="https://web.archive.org/web/20020916113543/http:/www.oceanconservancy.org/dynamic/aboutUs/vision/president/president.htm" TargetMode="External"/><Relationship Id="rId30"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105" Type="http://schemas.openxmlformats.org/officeDocument/2006/relationships/hyperlink" Target="https://www.google.com/url?q=https://web.archive.org/web/19970710160833/http://www.edf.org/pubs/AnnualReport/1987/&amp;sa=D&amp;source=editors&amp;ust=1640641843640093&amp;usg=AOvVaw3toyARDLoV6k5WNBmHf4TD" TargetMode="External"/><Relationship Id="rId126" Type="http://schemas.openxmlformats.org/officeDocument/2006/relationships/hyperlink" Target="https://web.archive.org/web/19970710160855/http:/www.edf.org/pubs/AnnualReport/1984/" TargetMode="External"/><Relationship Id="rId147" Type="http://schemas.openxmlformats.org/officeDocument/2006/relationships/hyperlink" Target="https://www.google.com/url?q=https://web.archive.org/web/19970710160923/http://www.edf.org/pubs/AnnualReport/1981/&amp;sa=D&amp;source=editors&amp;ust=1640641843637750&amp;usg=AOvVaw1yclzJ1XhzjACRSrDe1-m4" TargetMode="External"/><Relationship Id="rId168" Type="http://schemas.openxmlformats.org/officeDocument/2006/relationships/hyperlink" Target="https://www.nfwf.org/sites/default/files/2021-03/2020-annual-report.pdf" TargetMode="External"/><Relationship Id="rId51" Type="http://schemas.openxmlformats.org/officeDocument/2006/relationships/hyperlink" Target="https://web.archive.org/web/19970710160748/http:/www.edf.org/pubs/AnnualReport/1993/" TargetMode="External"/><Relationship Id="rId72" Type="http://schemas.openxmlformats.org/officeDocument/2006/relationships/hyperlink" Target="https://web.archive.org/web/19970710160810/http:/www.edf.org/pubs/AnnualReport/1990/" TargetMode="External"/><Relationship Id="rId93" Type="http://schemas.openxmlformats.org/officeDocument/2006/relationships/hyperlink" Target="https://web.archive.org/web/19970710160826/http:/www.edf.org/pubs/AnnualReport/1988/" TargetMode="External"/><Relationship Id="rId189" Type="http://schemas.openxmlformats.org/officeDocument/2006/relationships/hyperlink" Target="https://www.nfwf.org/sites/default/files/2021-03/2020-annual-report.pdf" TargetMode="External"/><Relationship Id="rId3" Type="http://schemas.openxmlformats.org/officeDocument/2006/relationships/hyperlink" Target="https://web.archive.org/web/20011004184018/http:/www.edf.org/pubs/AnnualReport/2000/" TargetMode="External"/><Relationship Id="rId214" Type="http://schemas.openxmlformats.org/officeDocument/2006/relationships/hyperlink" Target="https://web.archive.org/web/20170204040040/http:/nfwf.org/2011AR/index.shtml" TargetMode="External"/><Relationship Id="rId235" Type="http://schemas.openxmlformats.org/officeDocument/2006/relationships/hyperlink" Target="http://water.nature.org/" TargetMode="External"/><Relationship Id="rId256" Type="http://schemas.openxmlformats.org/officeDocument/2006/relationships/hyperlink" Target="https://web.archive.org/web/20030416151839/http:/www.oceanconservancy.org/dynamic/aboutUs/publications/blueplanet/fall02/feature2.htm" TargetMode="External"/><Relationship Id="rId116" Type="http://schemas.openxmlformats.org/officeDocument/2006/relationships/hyperlink" Target="https://www.google.com/url?q=https://web.archive.org/web/19970710160847/http://www.edf.org/pubs/AnnualReport/1985/&amp;sa=D&amp;source=editors&amp;ust=1640641843639431&amp;usg=AOvVaw3ZSjafalVAOj7aP1FuQ5aY" TargetMode="External"/><Relationship Id="rId137"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158" Type="http://schemas.openxmlformats.org/officeDocument/2006/relationships/hyperlink" Target="https://www.nfwf.org/sites/default/files/2021-03/2020-annual-report.pdf" TargetMode="External"/><Relationship Id="rId20" Type="http://schemas.openxmlformats.org/officeDocument/2006/relationships/hyperlink" Target="https://web.archive.org/web/20000815092828/http:/www.edf.org/pubs/AnnualReport/1998/" TargetMode="External"/><Relationship Id="rId41" Type="http://schemas.openxmlformats.org/officeDocument/2006/relationships/hyperlink" Target="https://www.google.com/url?q=https://web.archive.org/web/19970710160734/http://www.edf.org/pubs/AnnualReport/1995/&amp;sa=D&amp;source=editors&amp;ust=1640641843635300&amp;usg=AOvVaw0C6VfHP49xSG1Yz-ZfWY6r" TargetMode="External"/><Relationship Id="rId62" Type="http://schemas.openxmlformats.org/officeDocument/2006/relationships/hyperlink" Target="https://web.archive.org/web/19970710160802/http:/www.edf.org/pubs/AnnualReport/1991/" TargetMode="External"/><Relationship Id="rId83" Type="http://schemas.openxmlformats.org/officeDocument/2006/relationships/hyperlink" Target="https://web.archive.org/web/19970710160818/http:/www.edf.org/pubs/AnnualReport/1989/" TargetMode="External"/><Relationship Id="rId179" Type="http://schemas.openxmlformats.org/officeDocument/2006/relationships/hyperlink" Target="https://www.nfwf.org/sites/default/files/2021-03/2020-annual-report.pdf" TargetMode="External"/><Relationship Id="rId190" Type="http://schemas.openxmlformats.org/officeDocument/2006/relationships/hyperlink" Target="https://www.nfwf.org/sites/default/files/2021-03/2020-annual-report.pdf" TargetMode="External"/><Relationship Id="rId204" Type="http://schemas.openxmlformats.org/officeDocument/2006/relationships/hyperlink" Target="https://web.archive.org/web/20170204040040/http:/nfwf.org/2011AR/index.shtml" TargetMode="External"/><Relationship Id="rId225" Type="http://schemas.openxmlformats.org/officeDocument/2006/relationships/hyperlink" Target="http://nature.org/AR-guandu" TargetMode="External"/><Relationship Id="rId246" Type="http://schemas.openxmlformats.org/officeDocument/2006/relationships/hyperlink" Target="https://web.archive.org/web/20060608020010/http:/www.oceanconservancy.org/site/PageServer?pagename=abt_president" TargetMode="External"/><Relationship Id="rId267" Type="http://schemas.openxmlformats.org/officeDocument/2006/relationships/hyperlink" Target="https://web.archive.org/web/20061129215453/http:/www.oceanconservancy.org/site/PageServer?pagename=abt_accomplishments" TargetMode="External"/><Relationship Id="rId106" Type="http://schemas.openxmlformats.org/officeDocument/2006/relationships/hyperlink" Target="https://www.google.com/url?q=https://web.archive.org/web/19970710160833/http://www.edf.org/pubs/AnnualReport/1987/&amp;sa=D&amp;source=editors&amp;ust=1640641843640093&amp;usg=AOvVaw3toyARDLoV6k5WNBmHf4TD" TargetMode="External"/><Relationship Id="rId127" Type="http://schemas.openxmlformats.org/officeDocument/2006/relationships/hyperlink" Target="https://www.google.com/url?q=https://web.archive.org/web/19970710160906/http://www.edf.org/pubs/AnnualReport/1983/&amp;sa=D&amp;source=editors&amp;ust=1640641843638552&amp;usg=AOvVaw1yZ2PJ0NwfmwUzQpnMEhwd" TargetMode="External"/><Relationship Id="rId10" Type="http://schemas.openxmlformats.org/officeDocument/2006/relationships/hyperlink" Target="https://web.archive.org/web/20000816174828/http:/www.edf.org/pubs/AnnualReport/1999/" TargetMode="External"/><Relationship Id="rId31" Type="http://schemas.openxmlformats.org/officeDocument/2006/relationships/hyperlink" Target="https://www.google.com/url?q=https://web.archive.org/web/19970710160715/http://www.edf.org/pubs/AnnualReport/1996/&amp;sa=D&amp;source=editors&amp;ust=1640641843635613&amp;usg=AOvVaw2HKosj4hqXlLPtajFLlr2Q" TargetMode="External"/><Relationship Id="rId52" Type="http://schemas.openxmlformats.org/officeDocument/2006/relationships/hyperlink" Target="https://www.google.com/url?q=https://web.archive.org/web/19970710160755/http://www.edf.org/pubs/AnnualReport/1992/&amp;sa=D&amp;source=editors&amp;ust=1640641843635928&amp;usg=AOvVaw3NqR-GwI2hU0B5ZsrbswzO" TargetMode="External"/><Relationship Id="rId73" Type="http://schemas.openxmlformats.org/officeDocument/2006/relationships/hyperlink" Target="https://web.archive.org/web/19970710160810/http:/www.edf.org/pubs/AnnualReport/1990/" TargetMode="External"/><Relationship Id="rId94" Type="http://schemas.openxmlformats.org/officeDocument/2006/relationships/hyperlink" Target="https://web.archive.org/web/19970710160826/http:/www.edf.org/pubs/AnnualReport/1988/" TargetMode="External"/><Relationship Id="rId148" Type="http://schemas.openxmlformats.org/officeDocument/2006/relationships/hyperlink" Target="https://web.archive.org/web/19970710160931/http:/www.edf.org/pubs/AnnualReport/1980/" TargetMode="External"/><Relationship Id="rId169" Type="http://schemas.openxmlformats.org/officeDocument/2006/relationships/hyperlink" Target="https://www.nfwf.org/sites/default/files/2021-03/2020-annual-report.pdf" TargetMode="External"/><Relationship Id="rId4" Type="http://schemas.openxmlformats.org/officeDocument/2006/relationships/hyperlink" Target="https://web.archive.org/web/20011004184018/http:/www.edf.org/pubs/AnnualReport/2000/" TargetMode="External"/><Relationship Id="rId180" Type="http://schemas.openxmlformats.org/officeDocument/2006/relationships/hyperlink" Target="https://www.nfwf.org/sites/default/files/2021-03/2020-annual-report.pdf" TargetMode="External"/><Relationship Id="rId215" Type="http://schemas.openxmlformats.org/officeDocument/2006/relationships/hyperlink" Target="https://web.archive.org/web/20170204040040/http:/nfwf.org/2011AR/index.shtml" TargetMode="External"/><Relationship Id="rId236" Type="http://schemas.openxmlformats.org/officeDocument/2006/relationships/hyperlink" Target="http://nature.org/AR-plantabillion" TargetMode="External"/><Relationship Id="rId257" Type="http://schemas.openxmlformats.org/officeDocument/2006/relationships/hyperlink" Target="https://web.archive.org/web/20030416151839/http:/www.oceanconservancy.org/dynamic/aboutUs/publications/blueplanet/fall02/feature2.htm" TargetMode="External"/><Relationship Id="rId42" Type="http://schemas.openxmlformats.org/officeDocument/2006/relationships/hyperlink" Target="https://web.archive.org/web/19970710160741/http:/www.edf.org/pubs/AnnualReport/1994/" TargetMode="External"/><Relationship Id="rId84" Type="http://schemas.openxmlformats.org/officeDocument/2006/relationships/hyperlink" Target="https://web.archive.org/web/19970710160818/http:/www.edf.org/pubs/AnnualReport/1989/" TargetMode="External"/><Relationship Id="rId138" Type="http://schemas.openxmlformats.org/officeDocument/2006/relationships/hyperlink" Target="https://www.google.com/url?q=https://web.archive.org/web/19970710160913/http://www.edf.org/pubs/AnnualReport/1982/&amp;sa=D&amp;source=editors&amp;ust=1640641843638182&amp;usg=AOvVaw2qGGmk24Szt5gXnY8an2oS" TargetMode="External"/><Relationship Id="rId191" Type="http://schemas.openxmlformats.org/officeDocument/2006/relationships/hyperlink" Target="https://www.nfwf.org/sites/default/files/2021-03/2020-annual-report.pdf" TargetMode="External"/><Relationship Id="rId205" Type="http://schemas.openxmlformats.org/officeDocument/2006/relationships/hyperlink" Target="https://web.archive.org/web/20170204040040/http:/nfwf.org/2011AR/index.shtml" TargetMode="External"/><Relationship Id="rId247" Type="http://schemas.openxmlformats.org/officeDocument/2006/relationships/hyperlink" Target="https://web.archive.org/web/20061129215453/http:/www.oceanconservancy.org/site/PageServer?pagename=abt_accomplishments" TargetMode="External"/><Relationship Id="rId107" Type="http://schemas.openxmlformats.org/officeDocument/2006/relationships/hyperlink" Target="https://www.google.com/url?q=https://web.archive.org/web/19970710160833/http://www.edf.org/pubs/AnnualReport/1987/&amp;sa=D&amp;source=editors&amp;ust=1640641843640093&amp;usg=AOvVaw3toyARDLoV6k5WNBmHf4TD"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outlinePr summaryBelow="0" summaryRight="0"/>
  </sheetPr>
  <dimension ref="A1:AA5479"/>
  <sheetViews>
    <sheetView tabSelected="1" workbookViewId="0">
      <pane xSplit="2" ySplit="1" topLeftCell="C5392" activePane="bottomRight" state="frozen"/>
      <selection pane="topRight" activeCell="C1" sqref="C1"/>
      <selection pane="bottomLeft" activeCell="A2" sqref="A2"/>
      <selection pane="bottomRight" activeCell="C5415" sqref="C5415"/>
    </sheetView>
  </sheetViews>
  <sheetFormatPr baseColWidth="10" defaultColWidth="12.6640625" defaultRowHeight="15.75" customHeight="1" x14ac:dyDescent="0.15"/>
  <cols>
    <col min="1" max="1" width="13.33203125" customWidth="1"/>
    <col min="2" max="2" width="15.6640625" customWidth="1"/>
    <col min="3" max="3" width="32.1640625" customWidth="1"/>
    <col min="4" max="4" width="18.6640625" customWidth="1"/>
    <col min="5" max="5" width="32.6640625" customWidth="1"/>
    <col min="6" max="6" width="29.6640625" customWidth="1"/>
    <col min="7" max="7" width="39.6640625" customWidth="1"/>
    <col min="8" max="8" width="15.1640625" customWidth="1"/>
  </cols>
  <sheetData>
    <row r="1" spans="1:27" ht="34.5" customHeight="1" x14ac:dyDescent="0.2">
      <c r="A1" s="5" t="s">
        <v>0</v>
      </c>
      <c r="B1" s="5" t="s">
        <v>1</v>
      </c>
      <c r="C1" s="5" t="s">
        <v>2</v>
      </c>
      <c r="D1" s="5" t="s">
        <v>3</v>
      </c>
      <c r="E1" s="5" t="s">
        <v>4</v>
      </c>
      <c r="F1" s="6" t="s">
        <v>5</v>
      </c>
      <c r="G1" s="6" t="s">
        <v>6</v>
      </c>
      <c r="H1" s="7" t="s">
        <v>28</v>
      </c>
      <c r="I1" s="8"/>
      <c r="J1" s="9"/>
      <c r="K1" s="9"/>
      <c r="L1" s="9"/>
      <c r="M1" s="9"/>
      <c r="N1" s="9"/>
      <c r="O1" s="9"/>
      <c r="P1" s="9"/>
      <c r="Q1" s="9"/>
      <c r="R1" s="9"/>
      <c r="S1" s="9"/>
      <c r="T1" s="9"/>
      <c r="U1" s="9"/>
      <c r="V1" s="9"/>
      <c r="W1" s="9"/>
      <c r="X1" s="9"/>
      <c r="Y1" s="9"/>
      <c r="Z1" s="9"/>
      <c r="AA1" s="9"/>
    </row>
    <row r="2" spans="1:27" ht="16" x14ac:dyDescent="0.2">
      <c r="A2" s="10" t="s">
        <v>13</v>
      </c>
      <c r="B2" s="10" t="s">
        <v>14</v>
      </c>
      <c r="C2" s="10" t="s">
        <v>29</v>
      </c>
      <c r="D2" s="11">
        <v>2020</v>
      </c>
      <c r="E2" s="10" t="s">
        <v>7</v>
      </c>
      <c r="F2" s="12" t="s">
        <v>30</v>
      </c>
      <c r="G2" s="10" t="s">
        <v>31</v>
      </c>
      <c r="H2" s="13">
        <v>303</v>
      </c>
      <c r="I2" s="14"/>
      <c r="J2" s="4"/>
      <c r="K2" s="4"/>
      <c r="L2" s="4"/>
      <c r="M2" s="4"/>
      <c r="N2" s="4"/>
      <c r="O2" s="4"/>
      <c r="P2" s="4"/>
      <c r="Q2" s="4"/>
      <c r="R2" s="4"/>
      <c r="S2" s="4"/>
      <c r="T2" s="4"/>
      <c r="U2" s="4"/>
      <c r="V2" s="4"/>
      <c r="W2" s="4"/>
      <c r="X2" s="4"/>
      <c r="Y2" s="4"/>
      <c r="Z2" s="4"/>
      <c r="AA2" s="4"/>
    </row>
    <row r="3" spans="1:27" ht="16" x14ac:dyDescent="0.2">
      <c r="A3" s="10" t="s">
        <v>13</v>
      </c>
      <c r="B3" s="10" t="s">
        <v>14</v>
      </c>
      <c r="C3" s="10" t="s">
        <v>32</v>
      </c>
      <c r="D3" s="11">
        <v>2020</v>
      </c>
      <c r="E3" s="10" t="s">
        <v>10</v>
      </c>
      <c r="F3" s="10" t="s">
        <v>30</v>
      </c>
      <c r="G3" s="10" t="s">
        <v>33</v>
      </c>
      <c r="H3" s="13">
        <v>169</v>
      </c>
      <c r="I3" s="14"/>
      <c r="J3" s="4"/>
      <c r="K3" s="4"/>
      <c r="L3" s="4"/>
      <c r="M3" s="4"/>
      <c r="N3" s="4"/>
      <c r="O3" s="4"/>
      <c r="P3" s="4"/>
      <c r="Q3" s="4"/>
      <c r="R3" s="4"/>
      <c r="S3" s="4"/>
      <c r="T3" s="4"/>
      <c r="U3" s="4"/>
      <c r="V3" s="4"/>
      <c r="W3" s="4"/>
      <c r="X3" s="4"/>
      <c r="Y3" s="4"/>
      <c r="Z3" s="4"/>
      <c r="AA3" s="4"/>
    </row>
    <row r="4" spans="1:27" ht="16" x14ac:dyDescent="0.2">
      <c r="A4" s="10" t="s">
        <v>13</v>
      </c>
      <c r="B4" s="10" t="s">
        <v>14</v>
      </c>
      <c r="C4" s="10" t="s">
        <v>34</v>
      </c>
      <c r="D4" s="11">
        <v>2020</v>
      </c>
      <c r="E4" s="10" t="s">
        <v>10</v>
      </c>
      <c r="F4" s="10" t="s">
        <v>30</v>
      </c>
      <c r="G4" s="10" t="s">
        <v>35</v>
      </c>
      <c r="H4" s="13">
        <v>164</v>
      </c>
      <c r="I4" s="14"/>
      <c r="J4" s="4"/>
      <c r="K4" s="4"/>
      <c r="L4" s="4"/>
      <c r="M4" s="4"/>
      <c r="N4" s="4"/>
      <c r="O4" s="4"/>
      <c r="P4" s="4"/>
      <c r="Q4" s="4"/>
      <c r="R4" s="4"/>
      <c r="S4" s="4"/>
      <c r="T4" s="4"/>
      <c r="U4" s="4"/>
      <c r="V4" s="4"/>
      <c r="W4" s="4"/>
      <c r="X4" s="4"/>
      <c r="Y4" s="4"/>
      <c r="Z4" s="4"/>
      <c r="AA4" s="4"/>
    </row>
    <row r="5" spans="1:27" ht="16" x14ac:dyDescent="0.2">
      <c r="A5" s="10" t="s">
        <v>13</v>
      </c>
      <c r="B5" s="10" t="s">
        <v>14</v>
      </c>
      <c r="C5" s="10" t="s">
        <v>36</v>
      </c>
      <c r="D5" s="11">
        <v>2020</v>
      </c>
      <c r="E5" s="10" t="s">
        <v>7</v>
      </c>
      <c r="F5" s="10" t="s">
        <v>30</v>
      </c>
      <c r="G5" s="10" t="s">
        <v>37</v>
      </c>
      <c r="H5" s="13">
        <v>164</v>
      </c>
      <c r="I5" s="14"/>
      <c r="J5" s="4"/>
      <c r="K5" s="4"/>
      <c r="L5" s="4"/>
      <c r="M5" s="4"/>
      <c r="N5" s="4"/>
      <c r="O5" s="4"/>
      <c r="P5" s="4"/>
      <c r="Q5" s="4"/>
      <c r="R5" s="4"/>
      <c r="S5" s="4"/>
      <c r="T5" s="4"/>
      <c r="U5" s="4"/>
      <c r="V5" s="4"/>
      <c r="W5" s="4"/>
      <c r="X5" s="4"/>
      <c r="Y5" s="4"/>
      <c r="Z5" s="4"/>
      <c r="AA5" s="4"/>
    </row>
    <row r="6" spans="1:27" ht="16" x14ac:dyDescent="0.2">
      <c r="A6" s="10" t="s">
        <v>13</v>
      </c>
      <c r="B6" s="10" t="s">
        <v>14</v>
      </c>
      <c r="C6" s="10" t="s">
        <v>38</v>
      </c>
      <c r="D6" s="11">
        <v>2020</v>
      </c>
      <c r="E6" s="10" t="s">
        <v>10</v>
      </c>
      <c r="F6" s="10" t="s">
        <v>30</v>
      </c>
      <c r="G6" s="10" t="s">
        <v>39</v>
      </c>
      <c r="H6" s="13">
        <v>156</v>
      </c>
      <c r="I6" s="14"/>
      <c r="J6" s="4"/>
      <c r="K6" s="4"/>
      <c r="L6" s="4"/>
      <c r="M6" s="4"/>
      <c r="N6" s="4"/>
      <c r="O6" s="4"/>
      <c r="P6" s="4"/>
      <c r="Q6" s="4"/>
      <c r="R6" s="4"/>
      <c r="S6" s="4"/>
      <c r="T6" s="4"/>
      <c r="U6" s="4"/>
      <c r="V6" s="4"/>
      <c r="W6" s="4"/>
      <c r="X6" s="4"/>
      <c r="Y6" s="4"/>
      <c r="Z6" s="4"/>
      <c r="AA6" s="4"/>
    </row>
    <row r="7" spans="1:27" ht="16" x14ac:dyDescent="0.2">
      <c r="A7" s="10" t="s">
        <v>13</v>
      </c>
      <c r="B7" s="10" t="s">
        <v>14</v>
      </c>
      <c r="C7" s="10" t="s">
        <v>40</v>
      </c>
      <c r="D7" s="11">
        <v>2020</v>
      </c>
      <c r="E7" s="10" t="s">
        <v>10</v>
      </c>
      <c r="F7" s="10" t="s">
        <v>30</v>
      </c>
      <c r="G7" s="10" t="s">
        <v>41</v>
      </c>
      <c r="H7" s="13">
        <v>146</v>
      </c>
      <c r="I7" s="14"/>
      <c r="J7" s="4"/>
      <c r="K7" s="4"/>
      <c r="L7" s="4"/>
      <c r="M7" s="4"/>
      <c r="N7" s="4"/>
      <c r="O7" s="4"/>
      <c r="P7" s="4"/>
      <c r="Q7" s="4"/>
      <c r="R7" s="4"/>
      <c r="S7" s="4"/>
      <c r="T7" s="4"/>
      <c r="U7" s="4"/>
      <c r="V7" s="4"/>
      <c r="W7" s="4"/>
      <c r="X7" s="4"/>
      <c r="Y7" s="4"/>
      <c r="Z7" s="4"/>
      <c r="AA7" s="4"/>
    </row>
    <row r="8" spans="1:27" ht="16" x14ac:dyDescent="0.2">
      <c r="A8" s="10" t="s">
        <v>13</v>
      </c>
      <c r="B8" s="10" t="s">
        <v>14</v>
      </c>
      <c r="C8" s="10" t="s">
        <v>42</v>
      </c>
      <c r="D8" s="11">
        <v>2019</v>
      </c>
      <c r="E8" s="10" t="s">
        <v>10</v>
      </c>
      <c r="F8" s="10" t="s">
        <v>43</v>
      </c>
      <c r="G8" s="10" t="s">
        <v>44</v>
      </c>
      <c r="H8" s="13">
        <v>315</v>
      </c>
      <c r="I8" s="14"/>
      <c r="J8" s="4"/>
      <c r="K8" s="4"/>
      <c r="L8" s="4"/>
      <c r="M8" s="4"/>
      <c r="N8" s="4"/>
      <c r="O8" s="4"/>
      <c r="P8" s="4"/>
      <c r="Q8" s="4"/>
      <c r="R8" s="4"/>
      <c r="S8" s="4"/>
      <c r="T8" s="4"/>
      <c r="U8" s="4"/>
      <c r="V8" s="4"/>
      <c r="W8" s="4"/>
      <c r="X8" s="4"/>
      <c r="Y8" s="4"/>
      <c r="Z8" s="4"/>
      <c r="AA8" s="4"/>
    </row>
    <row r="9" spans="1:27" ht="16" x14ac:dyDescent="0.2">
      <c r="A9" s="10" t="s">
        <v>13</v>
      </c>
      <c r="B9" s="10" t="s">
        <v>14</v>
      </c>
      <c r="C9" s="10" t="s">
        <v>45</v>
      </c>
      <c r="D9" s="11">
        <v>2019</v>
      </c>
      <c r="E9" s="10" t="s">
        <v>10</v>
      </c>
      <c r="F9" s="10" t="s">
        <v>43</v>
      </c>
      <c r="G9" s="10" t="s">
        <v>46</v>
      </c>
      <c r="H9" s="13">
        <v>160</v>
      </c>
      <c r="I9" s="14"/>
      <c r="J9" s="4"/>
      <c r="K9" s="4"/>
      <c r="L9" s="4"/>
      <c r="M9" s="4"/>
      <c r="N9" s="4"/>
      <c r="O9" s="4"/>
      <c r="P9" s="4"/>
      <c r="Q9" s="4"/>
      <c r="R9" s="4"/>
      <c r="S9" s="4"/>
      <c r="T9" s="4"/>
      <c r="U9" s="4"/>
      <c r="V9" s="4"/>
      <c r="W9" s="4"/>
      <c r="X9" s="4"/>
      <c r="Y9" s="4"/>
      <c r="Z9" s="4"/>
      <c r="AA9" s="4"/>
    </row>
    <row r="10" spans="1:27" ht="16" x14ac:dyDescent="0.2">
      <c r="A10" s="10" t="s">
        <v>13</v>
      </c>
      <c r="B10" s="10" t="s">
        <v>14</v>
      </c>
      <c r="C10" s="10" t="s">
        <v>47</v>
      </c>
      <c r="D10" s="11">
        <v>2019</v>
      </c>
      <c r="E10" s="10" t="s">
        <v>10</v>
      </c>
      <c r="F10" s="10" t="s">
        <v>43</v>
      </c>
      <c r="G10" s="10" t="s">
        <v>48</v>
      </c>
      <c r="H10" s="13">
        <v>147</v>
      </c>
      <c r="I10" s="14"/>
      <c r="J10" s="4"/>
      <c r="K10" s="4"/>
      <c r="L10" s="4"/>
      <c r="M10" s="4"/>
      <c r="N10" s="4"/>
      <c r="O10" s="4"/>
      <c r="P10" s="4"/>
      <c r="Q10" s="4"/>
      <c r="R10" s="4"/>
      <c r="S10" s="4"/>
      <c r="T10" s="4"/>
      <c r="U10" s="4"/>
      <c r="V10" s="4"/>
      <c r="W10" s="4"/>
      <c r="X10" s="4"/>
      <c r="Y10" s="4"/>
      <c r="Z10" s="4"/>
      <c r="AA10" s="4"/>
    </row>
    <row r="11" spans="1:27" ht="16" x14ac:dyDescent="0.2">
      <c r="A11" s="10" t="s">
        <v>13</v>
      </c>
      <c r="B11" s="10" t="s">
        <v>14</v>
      </c>
      <c r="C11" s="10" t="s">
        <v>49</v>
      </c>
      <c r="D11" s="11">
        <v>2019</v>
      </c>
      <c r="E11" s="10" t="s">
        <v>10</v>
      </c>
      <c r="F11" s="10" t="s">
        <v>43</v>
      </c>
      <c r="G11" s="10" t="s">
        <v>50</v>
      </c>
      <c r="H11" s="13">
        <v>141</v>
      </c>
      <c r="I11" s="14"/>
      <c r="J11" s="4"/>
      <c r="K11" s="4"/>
      <c r="L11" s="4"/>
      <c r="M11" s="4"/>
      <c r="N11" s="4"/>
      <c r="O11" s="4"/>
      <c r="P11" s="4"/>
      <c r="Q11" s="4"/>
      <c r="R11" s="4"/>
      <c r="S11" s="4"/>
      <c r="T11" s="4"/>
      <c r="U11" s="4"/>
      <c r="V11" s="4"/>
      <c r="W11" s="4"/>
      <c r="X11" s="4"/>
      <c r="Y11" s="4"/>
      <c r="Z11" s="4"/>
      <c r="AA11" s="4"/>
    </row>
    <row r="12" spans="1:27" ht="16" x14ac:dyDescent="0.2">
      <c r="A12" s="10" t="s">
        <v>13</v>
      </c>
      <c r="B12" s="10" t="s">
        <v>14</v>
      </c>
      <c r="C12" s="10" t="s">
        <v>51</v>
      </c>
      <c r="D12" s="11">
        <v>2019</v>
      </c>
      <c r="E12" s="10" t="s">
        <v>10</v>
      </c>
      <c r="F12" s="10" t="s">
        <v>43</v>
      </c>
      <c r="G12" s="10" t="s">
        <v>52</v>
      </c>
      <c r="H12" s="13">
        <v>110</v>
      </c>
      <c r="I12" s="14"/>
      <c r="J12" s="4"/>
      <c r="K12" s="4"/>
      <c r="L12" s="4"/>
      <c r="M12" s="4"/>
      <c r="N12" s="4"/>
      <c r="O12" s="4"/>
      <c r="P12" s="4"/>
      <c r="Q12" s="4"/>
      <c r="R12" s="4"/>
      <c r="S12" s="4"/>
      <c r="T12" s="4"/>
      <c r="U12" s="4"/>
      <c r="V12" s="4"/>
      <c r="W12" s="4"/>
      <c r="X12" s="4"/>
      <c r="Y12" s="4"/>
      <c r="Z12" s="4"/>
      <c r="AA12" s="4"/>
    </row>
    <row r="13" spans="1:27" ht="16" x14ac:dyDescent="0.2">
      <c r="A13" s="10" t="s">
        <v>13</v>
      </c>
      <c r="B13" s="10" t="s">
        <v>14</v>
      </c>
      <c r="C13" s="10" t="s">
        <v>53</v>
      </c>
      <c r="D13" s="11">
        <v>2019</v>
      </c>
      <c r="E13" s="10" t="s">
        <v>12</v>
      </c>
      <c r="F13" s="10" t="s">
        <v>43</v>
      </c>
      <c r="G13" s="10" t="s">
        <v>54</v>
      </c>
      <c r="H13" s="13">
        <v>96</v>
      </c>
      <c r="I13" s="14"/>
      <c r="J13" s="4"/>
      <c r="K13" s="4"/>
      <c r="L13" s="4"/>
      <c r="M13" s="4"/>
      <c r="N13" s="4"/>
      <c r="O13" s="4"/>
      <c r="P13" s="4"/>
      <c r="Q13" s="4"/>
      <c r="R13" s="4"/>
      <c r="S13" s="4"/>
      <c r="T13" s="4"/>
      <c r="U13" s="4"/>
      <c r="V13" s="4"/>
      <c r="W13" s="4"/>
      <c r="X13" s="4"/>
      <c r="Y13" s="4"/>
      <c r="Z13" s="4"/>
      <c r="AA13" s="4"/>
    </row>
    <row r="14" spans="1:27" ht="16" x14ac:dyDescent="0.2">
      <c r="A14" s="10" t="s">
        <v>13</v>
      </c>
      <c r="B14" s="10" t="s">
        <v>14</v>
      </c>
      <c r="C14" s="10" t="s">
        <v>55</v>
      </c>
      <c r="D14" s="11">
        <v>2018</v>
      </c>
      <c r="E14" s="10" t="s">
        <v>10</v>
      </c>
      <c r="F14" s="10" t="s">
        <v>56</v>
      </c>
      <c r="G14" s="10" t="s">
        <v>57</v>
      </c>
      <c r="H14" s="13">
        <v>265</v>
      </c>
      <c r="I14" s="14"/>
      <c r="J14" s="4"/>
      <c r="K14" s="4"/>
      <c r="L14" s="4"/>
      <c r="M14" s="4"/>
      <c r="N14" s="4"/>
      <c r="O14" s="4"/>
      <c r="P14" s="4"/>
      <c r="Q14" s="4"/>
      <c r="R14" s="4"/>
      <c r="S14" s="4"/>
      <c r="T14" s="4"/>
      <c r="U14" s="4"/>
      <c r="V14" s="4"/>
      <c r="W14" s="4"/>
      <c r="X14" s="4"/>
      <c r="Y14" s="4"/>
      <c r="Z14" s="4"/>
      <c r="AA14" s="4"/>
    </row>
    <row r="15" spans="1:27" ht="16" x14ac:dyDescent="0.2">
      <c r="A15" s="10" t="s">
        <v>13</v>
      </c>
      <c r="B15" s="10" t="s">
        <v>14</v>
      </c>
      <c r="C15" s="10" t="s">
        <v>58</v>
      </c>
      <c r="D15" s="11">
        <v>2018</v>
      </c>
      <c r="E15" s="10" t="s">
        <v>10</v>
      </c>
      <c r="F15" s="10" t="s">
        <v>56</v>
      </c>
      <c r="G15" s="10" t="s">
        <v>59</v>
      </c>
      <c r="H15" s="13">
        <v>260</v>
      </c>
      <c r="I15" s="14"/>
      <c r="J15" s="4"/>
      <c r="K15" s="4"/>
      <c r="L15" s="4"/>
      <c r="M15" s="4"/>
      <c r="N15" s="4"/>
      <c r="O15" s="4"/>
      <c r="P15" s="4"/>
      <c r="Q15" s="4"/>
      <c r="R15" s="4"/>
      <c r="S15" s="4"/>
      <c r="T15" s="4"/>
      <c r="U15" s="4"/>
      <c r="V15" s="4"/>
      <c r="W15" s="4"/>
      <c r="X15" s="4"/>
      <c r="Y15" s="4"/>
      <c r="Z15" s="4"/>
      <c r="AA15" s="4"/>
    </row>
    <row r="16" spans="1:27" ht="16" x14ac:dyDescent="0.2">
      <c r="A16" s="10" t="s">
        <v>13</v>
      </c>
      <c r="B16" s="10" t="s">
        <v>14</v>
      </c>
      <c r="C16" s="10" t="s">
        <v>60</v>
      </c>
      <c r="D16" s="11">
        <v>2018</v>
      </c>
      <c r="E16" s="10" t="s">
        <v>7</v>
      </c>
      <c r="F16" s="10" t="s">
        <v>56</v>
      </c>
      <c r="G16" s="10" t="s">
        <v>61</v>
      </c>
      <c r="H16" s="13">
        <v>250</v>
      </c>
      <c r="I16" s="14"/>
      <c r="J16" s="4"/>
      <c r="K16" s="4"/>
      <c r="L16" s="4"/>
      <c r="M16" s="4"/>
      <c r="N16" s="4"/>
      <c r="O16" s="4"/>
      <c r="P16" s="4"/>
      <c r="Q16" s="4"/>
      <c r="R16" s="4"/>
      <c r="S16" s="4"/>
      <c r="T16" s="4"/>
      <c r="U16" s="4"/>
      <c r="V16" s="4"/>
      <c r="W16" s="4"/>
      <c r="X16" s="4"/>
      <c r="Y16" s="4"/>
      <c r="Z16" s="4"/>
      <c r="AA16" s="4"/>
    </row>
    <row r="17" spans="1:27" ht="16" x14ac:dyDescent="0.2">
      <c r="A17" s="10" t="s">
        <v>13</v>
      </c>
      <c r="B17" s="10" t="s">
        <v>14</v>
      </c>
      <c r="C17" s="10" t="s">
        <v>62</v>
      </c>
      <c r="D17" s="11">
        <v>2018</v>
      </c>
      <c r="E17" s="10" t="s">
        <v>12</v>
      </c>
      <c r="F17" s="10" t="s">
        <v>56</v>
      </c>
      <c r="G17" s="10" t="s">
        <v>63</v>
      </c>
      <c r="H17" s="13">
        <v>73</v>
      </c>
      <c r="I17" s="14"/>
      <c r="J17" s="4"/>
      <c r="K17" s="4"/>
      <c r="L17" s="4"/>
      <c r="M17" s="4"/>
      <c r="N17" s="4"/>
      <c r="O17" s="4"/>
      <c r="P17" s="4"/>
      <c r="Q17" s="4"/>
      <c r="R17" s="4"/>
      <c r="S17" s="4"/>
      <c r="T17" s="4"/>
      <c r="U17" s="4"/>
      <c r="V17" s="4"/>
      <c r="W17" s="4"/>
      <c r="X17" s="4"/>
      <c r="Y17" s="4"/>
      <c r="Z17" s="4"/>
      <c r="AA17" s="4"/>
    </row>
    <row r="18" spans="1:27" ht="16" x14ac:dyDescent="0.2">
      <c r="A18" s="10" t="s">
        <v>13</v>
      </c>
      <c r="B18" s="10" t="s">
        <v>14</v>
      </c>
      <c r="C18" s="10" t="s">
        <v>64</v>
      </c>
      <c r="D18" s="11">
        <v>2017</v>
      </c>
      <c r="E18" s="10" t="s">
        <v>10</v>
      </c>
      <c r="F18" s="10" t="s">
        <v>65</v>
      </c>
      <c r="G18" s="10" t="s">
        <v>66</v>
      </c>
      <c r="H18" s="13">
        <v>184</v>
      </c>
      <c r="I18" s="14"/>
      <c r="J18" s="4"/>
      <c r="K18" s="4"/>
      <c r="L18" s="4"/>
      <c r="M18" s="4"/>
      <c r="N18" s="4"/>
      <c r="O18" s="4"/>
      <c r="P18" s="4"/>
      <c r="Q18" s="4"/>
      <c r="R18" s="4"/>
      <c r="S18" s="4"/>
      <c r="T18" s="4"/>
      <c r="U18" s="4"/>
      <c r="V18" s="4"/>
      <c r="W18" s="4"/>
      <c r="X18" s="4"/>
      <c r="Y18" s="4"/>
      <c r="Z18" s="4"/>
      <c r="AA18" s="4"/>
    </row>
    <row r="19" spans="1:27" ht="16" x14ac:dyDescent="0.2">
      <c r="A19" s="10" t="s">
        <v>13</v>
      </c>
      <c r="B19" s="10" t="s">
        <v>14</v>
      </c>
      <c r="C19" s="10" t="s">
        <v>67</v>
      </c>
      <c r="D19" s="11">
        <v>2017</v>
      </c>
      <c r="E19" s="10" t="s">
        <v>10</v>
      </c>
      <c r="F19" s="10" t="s">
        <v>65</v>
      </c>
      <c r="G19" s="10" t="s">
        <v>68</v>
      </c>
      <c r="H19" s="13">
        <v>181</v>
      </c>
      <c r="I19" s="14"/>
      <c r="J19" s="4"/>
      <c r="K19" s="4"/>
      <c r="L19" s="4"/>
      <c r="M19" s="4"/>
      <c r="N19" s="4"/>
      <c r="O19" s="4"/>
      <c r="P19" s="4"/>
      <c r="Q19" s="4"/>
      <c r="R19" s="4"/>
      <c r="S19" s="4"/>
      <c r="T19" s="4"/>
      <c r="U19" s="4"/>
      <c r="V19" s="4"/>
      <c r="W19" s="4"/>
      <c r="X19" s="4"/>
      <c r="Y19" s="4"/>
      <c r="Z19" s="4"/>
      <c r="AA19" s="4"/>
    </row>
    <row r="20" spans="1:27" ht="16" x14ac:dyDescent="0.2">
      <c r="A20" s="10" t="s">
        <v>13</v>
      </c>
      <c r="B20" s="10" t="s">
        <v>14</v>
      </c>
      <c r="C20" s="10" t="s">
        <v>69</v>
      </c>
      <c r="D20" s="11">
        <v>2017</v>
      </c>
      <c r="E20" s="10" t="s">
        <v>10</v>
      </c>
      <c r="F20" s="10" t="s">
        <v>65</v>
      </c>
      <c r="G20" s="10" t="s">
        <v>70</v>
      </c>
      <c r="H20" s="13">
        <v>172</v>
      </c>
      <c r="I20" s="14"/>
      <c r="J20" s="4"/>
      <c r="K20" s="4"/>
      <c r="L20" s="4"/>
      <c r="M20" s="4"/>
      <c r="N20" s="4"/>
      <c r="O20" s="4"/>
      <c r="P20" s="4"/>
      <c r="Q20" s="4"/>
      <c r="R20" s="4"/>
      <c r="S20" s="4"/>
      <c r="T20" s="4"/>
      <c r="U20" s="4"/>
      <c r="V20" s="4"/>
      <c r="W20" s="4"/>
      <c r="X20" s="4"/>
      <c r="Y20" s="4"/>
      <c r="Z20" s="4"/>
      <c r="AA20" s="4"/>
    </row>
    <row r="21" spans="1:27" ht="16" x14ac:dyDescent="0.2">
      <c r="A21" s="10" t="s">
        <v>13</v>
      </c>
      <c r="B21" s="10" t="s">
        <v>14</v>
      </c>
      <c r="C21" s="10" t="s">
        <v>71</v>
      </c>
      <c r="D21" s="11">
        <v>2017</v>
      </c>
      <c r="E21" s="10" t="s">
        <v>12</v>
      </c>
      <c r="F21" s="10" t="s">
        <v>65</v>
      </c>
      <c r="G21" s="10" t="s">
        <v>72</v>
      </c>
      <c r="H21" s="13">
        <v>141</v>
      </c>
      <c r="I21" s="14"/>
      <c r="J21" s="4"/>
      <c r="K21" s="4"/>
      <c r="L21" s="4"/>
      <c r="M21" s="4"/>
      <c r="N21" s="4"/>
      <c r="O21" s="4"/>
      <c r="P21" s="4"/>
      <c r="Q21" s="4"/>
      <c r="R21" s="4"/>
      <c r="S21" s="4"/>
      <c r="T21" s="4"/>
      <c r="U21" s="4"/>
      <c r="V21" s="4"/>
      <c r="W21" s="4"/>
      <c r="X21" s="4"/>
      <c r="Y21" s="4"/>
      <c r="Z21" s="4"/>
      <c r="AA21" s="4"/>
    </row>
    <row r="22" spans="1:27" ht="16" x14ac:dyDescent="0.2">
      <c r="A22" s="10" t="s">
        <v>13</v>
      </c>
      <c r="B22" s="10" t="s">
        <v>14</v>
      </c>
      <c r="C22" s="10" t="s">
        <v>73</v>
      </c>
      <c r="D22" s="11">
        <v>2016</v>
      </c>
      <c r="E22" s="10" t="s">
        <v>10</v>
      </c>
      <c r="F22" s="10" t="s">
        <v>74</v>
      </c>
      <c r="G22" s="10" t="s">
        <v>75</v>
      </c>
      <c r="H22" s="13">
        <v>121</v>
      </c>
      <c r="I22" s="14"/>
      <c r="J22" s="4"/>
      <c r="K22" s="4"/>
      <c r="L22" s="4"/>
      <c r="M22" s="4"/>
      <c r="N22" s="4"/>
      <c r="O22" s="4"/>
      <c r="P22" s="4"/>
      <c r="Q22" s="4"/>
      <c r="R22" s="4"/>
      <c r="S22" s="4"/>
      <c r="T22" s="4"/>
      <c r="U22" s="4"/>
      <c r="V22" s="4"/>
      <c r="W22" s="4"/>
      <c r="X22" s="4"/>
      <c r="Y22" s="4"/>
      <c r="Z22" s="4"/>
      <c r="AA22" s="4"/>
    </row>
    <row r="23" spans="1:27" ht="16" x14ac:dyDescent="0.2">
      <c r="A23" s="10" t="s">
        <v>13</v>
      </c>
      <c r="B23" s="10" t="s">
        <v>14</v>
      </c>
      <c r="C23" s="10" t="s">
        <v>76</v>
      </c>
      <c r="D23" s="11">
        <v>2016</v>
      </c>
      <c r="E23" s="10" t="s">
        <v>10</v>
      </c>
      <c r="F23" s="10" t="s">
        <v>74</v>
      </c>
      <c r="G23" s="10" t="s">
        <v>77</v>
      </c>
      <c r="H23" s="13">
        <v>120</v>
      </c>
      <c r="I23" s="14"/>
      <c r="J23" s="4"/>
      <c r="K23" s="4"/>
      <c r="L23" s="4"/>
      <c r="M23" s="4"/>
      <c r="N23" s="4"/>
      <c r="O23" s="4"/>
      <c r="P23" s="4"/>
      <c r="Q23" s="4"/>
      <c r="R23" s="4"/>
      <c r="S23" s="4"/>
      <c r="T23" s="4"/>
      <c r="U23" s="4"/>
      <c r="V23" s="4"/>
      <c r="W23" s="4"/>
      <c r="X23" s="4"/>
      <c r="Y23" s="4"/>
      <c r="Z23" s="4"/>
      <c r="AA23" s="4"/>
    </row>
    <row r="24" spans="1:27" ht="16" x14ac:dyDescent="0.2">
      <c r="A24" s="10" t="s">
        <v>13</v>
      </c>
      <c r="B24" s="10" t="s">
        <v>14</v>
      </c>
      <c r="C24" s="10" t="s">
        <v>78</v>
      </c>
      <c r="D24" s="11">
        <v>2016</v>
      </c>
      <c r="E24" s="10" t="s">
        <v>10</v>
      </c>
      <c r="F24" s="10" t="s">
        <v>74</v>
      </c>
      <c r="G24" s="10" t="s">
        <v>79</v>
      </c>
      <c r="H24" s="13">
        <v>111</v>
      </c>
      <c r="I24" s="14"/>
      <c r="J24" s="4"/>
      <c r="K24" s="4"/>
      <c r="L24" s="4"/>
      <c r="M24" s="4"/>
      <c r="N24" s="4"/>
      <c r="O24" s="4"/>
      <c r="P24" s="4"/>
      <c r="Q24" s="4"/>
      <c r="R24" s="4"/>
      <c r="S24" s="4"/>
      <c r="T24" s="4"/>
      <c r="U24" s="4"/>
      <c r="V24" s="4"/>
      <c r="W24" s="4"/>
      <c r="X24" s="4"/>
      <c r="Y24" s="4"/>
      <c r="Z24" s="4"/>
      <c r="AA24" s="4"/>
    </row>
    <row r="25" spans="1:27" ht="16" x14ac:dyDescent="0.2">
      <c r="A25" s="10" t="s">
        <v>13</v>
      </c>
      <c r="B25" s="10" t="s">
        <v>14</v>
      </c>
      <c r="C25" s="10" t="s">
        <v>80</v>
      </c>
      <c r="D25" s="11">
        <v>2016</v>
      </c>
      <c r="E25" s="10" t="s">
        <v>10</v>
      </c>
      <c r="F25" s="10" t="s">
        <v>74</v>
      </c>
      <c r="G25" s="10" t="s">
        <v>81</v>
      </c>
      <c r="H25" s="13">
        <v>104</v>
      </c>
      <c r="I25" s="14"/>
      <c r="J25" s="4"/>
      <c r="K25" s="4"/>
      <c r="L25" s="4"/>
      <c r="M25" s="4"/>
      <c r="N25" s="4"/>
      <c r="O25" s="4"/>
      <c r="P25" s="4"/>
      <c r="Q25" s="4"/>
      <c r="R25" s="4"/>
      <c r="S25" s="4"/>
      <c r="T25" s="4"/>
      <c r="U25" s="4"/>
      <c r="V25" s="4"/>
      <c r="W25" s="4"/>
      <c r="X25" s="4"/>
      <c r="Y25" s="4"/>
      <c r="Z25" s="4"/>
      <c r="AA25" s="4"/>
    </row>
    <row r="26" spans="1:27" ht="16" x14ac:dyDescent="0.2">
      <c r="A26" s="10" t="s">
        <v>13</v>
      </c>
      <c r="B26" s="10" t="s">
        <v>14</v>
      </c>
      <c r="C26" s="10" t="s">
        <v>82</v>
      </c>
      <c r="D26" s="11">
        <v>2016</v>
      </c>
      <c r="E26" s="10" t="s">
        <v>10</v>
      </c>
      <c r="F26" s="10" t="s">
        <v>74</v>
      </c>
      <c r="G26" s="10" t="s">
        <v>83</v>
      </c>
      <c r="H26" s="13">
        <v>92</v>
      </c>
      <c r="I26" s="14"/>
      <c r="J26" s="4"/>
      <c r="K26" s="4"/>
      <c r="L26" s="4"/>
      <c r="M26" s="4"/>
      <c r="N26" s="4"/>
      <c r="O26" s="4"/>
      <c r="P26" s="4"/>
      <c r="Q26" s="4"/>
      <c r="R26" s="4"/>
      <c r="S26" s="4"/>
      <c r="T26" s="4"/>
      <c r="U26" s="4"/>
      <c r="V26" s="4"/>
      <c r="W26" s="4"/>
      <c r="X26" s="4"/>
      <c r="Y26" s="4"/>
      <c r="Z26" s="4"/>
      <c r="AA26" s="4"/>
    </row>
    <row r="27" spans="1:27" ht="16" x14ac:dyDescent="0.2">
      <c r="A27" s="10" t="s">
        <v>13</v>
      </c>
      <c r="B27" s="10" t="s">
        <v>14</v>
      </c>
      <c r="C27" s="10" t="s">
        <v>84</v>
      </c>
      <c r="D27" s="11">
        <v>2016</v>
      </c>
      <c r="E27" s="10" t="s">
        <v>7</v>
      </c>
      <c r="F27" s="10" t="s">
        <v>74</v>
      </c>
      <c r="G27" s="10" t="s">
        <v>85</v>
      </c>
      <c r="H27" s="13">
        <v>59</v>
      </c>
      <c r="I27" s="14"/>
      <c r="J27" s="4"/>
      <c r="K27" s="4"/>
      <c r="L27" s="4"/>
      <c r="M27" s="4"/>
      <c r="N27" s="4"/>
      <c r="O27" s="4"/>
      <c r="P27" s="4"/>
      <c r="Q27" s="4"/>
      <c r="R27" s="4"/>
      <c r="S27" s="4"/>
      <c r="T27" s="4"/>
      <c r="U27" s="4"/>
      <c r="V27" s="4"/>
      <c r="W27" s="4"/>
      <c r="X27" s="4"/>
      <c r="Y27" s="4"/>
      <c r="Z27" s="4"/>
      <c r="AA27" s="4"/>
    </row>
    <row r="28" spans="1:27" ht="16" x14ac:dyDescent="0.2">
      <c r="A28" s="10" t="s">
        <v>13</v>
      </c>
      <c r="B28" s="10" t="s">
        <v>14</v>
      </c>
      <c r="C28" s="10" t="s">
        <v>86</v>
      </c>
      <c r="D28" s="11">
        <v>2016</v>
      </c>
      <c r="E28" s="10" t="s">
        <v>7</v>
      </c>
      <c r="F28" s="10" t="s">
        <v>74</v>
      </c>
      <c r="G28" s="10" t="s">
        <v>87</v>
      </c>
      <c r="H28" s="13">
        <v>52</v>
      </c>
      <c r="I28" s="14"/>
      <c r="J28" s="4"/>
      <c r="K28" s="4"/>
      <c r="L28" s="4"/>
      <c r="M28" s="4"/>
      <c r="N28" s="4"/>
      <c r="O28" s="4"/>
      <c r="P28" s="4"/>
      <c r="Q28" s="4"/>
      <c r="R28" s="4"/>
      <c r="S28" s="4"/>
      <c r="T28" s="4"/>
      <c r="U28" s="4"/>
      <c r="V28" s="4"/>
      <c r="W28" s="4"/>
      <c r="X28" s="4"/>
      <c r="Y28" s="4"/>
      <c r="Z28" s="4"/>
      <c r="AA28" s="4"/>
    </row>
    <row r="29" spans="1:27" ht="16" x14ac:dyDescent="0.2">
      <c r="A29" s="10" t="s">
        <v>13</v>
      </c>
      <c r="B29" s="10" t="s">
        <v>14</v>
      </c>
      <c r="C29" s="10" t="s">
        <v>88</v>
      </c>
      <c r="D29" s="11">
        <v>2015</v>
      </c>
      <c r="E29" s="10" t="s">
        <v>7</v>
      </c>
      <c r="F29" s="10" t="s">
        <v>89</v>
      </c>
      <c r="G29" s="10" t="s">
        <v>90</v>
      </c>
      <c r="H29" s="13">
        <v>231</v>
      </c>
      <c r="I29" s="14"/>
      <c r="J29" s="4"/>
      <c r="K29" s="4"/>
      <c r="L29" s="4"/>
      <c r="M29" s="4"/>
      <c r="N29" s="4"/>
      <c r="O29" s="4"/>
      <c r="P29" s="4"/>
      <c r="Q29" s="4"/>
      <c r="R29" s="4"/>
      <c r="S29" s="4"/>
      <c r="T29" s="4"/>
      <c r="U29" s="4"/>
      <c r="V29" s="4"/>
      <c r="W29" s="4"/>
      <c r="X29" s="4"/>
      <c r="Y29" s="4"/>
      <c r="Z29" s="4"/>
      <c r="AA29" s="4"/>
    </row>
    <row r="30" spans="1:27" ht="16" x14ac:dyDescent="0.2">
      <c r="A30" s="10" t="s">
        <v>13</v>
      </c>
      <c r="B30" s="10" t="s">
        <v>14</v>
      </c>
      <c r="C30" s="10" t="s">
        <v>91</v>
      </c>
      <c r="D30" s="11">
        <v>2015</v>
      </c>
      <c r="E30" s="10" t="s">
        <v>12</v>
      </c>
      <c r="F30" s="10" t="s">
        <v>89</v>
      </c>
      <c r="G30" s="10" t="s">
        <v>92</v>
      </c>
      <c r="H30" s="13">
        <v>128</v>
      </c>
      <c r="I30" s="14"/>
      <c r="J30" s="4"/>
      <c r="K30" s="4"/>
      <c r="L30" s="4"/>
      <c r="M30" s="4"/>
      <c r="N30" s="4"/>
      <c r="O30" s="4"/>
      <c r="P30" s="4"/>
      <c r="Q30" s="4"/>
      <c r="R30" s="4"/>
      <c r="S30" s="4"/>
      <c r="T30" s="4"/>
      <c r="U30" s="4"/>
      <c r="V30" s="4"/>
      <c r="W30" s="4"/>
      <c r="X30" s="4"/>
      <c r="Y30" s="4"/>
      <c r="Z30" s="4"/>
      <c r="AA30" s="4"/>
    </row>
    <row r="31" spans="1:27" ht="16" x14ac:dyDescent="0.2">
      <c r="A31" s="10" t="s">
        <v>13</v>
      </c>
      <c r="B31" s="10" t="s">
        <v>14</v>
      </c>
      <c r="C31" s="10" t="s">
        <v>93</v>
      </c>
      <c r="D31" s="11">
        <v>2015</v>
      </c>
      <c r="E31" s="10" t="s">
        <v>10</v>
      </c>
      <c r="F31" s="10" t="s">
        <v>89</v>
      </c>
      <c r="G31" s="10" t="s">
        <v>94</v>
      </c>
      <c r="H31" s="13">
        <v>111</v>
      </c>
      <c r="I31" s="14"/>
      <c r="J31" s="4"/>
      <c r="K31" s="4"/>
      <c r="L31" s="4"/>
      <c r="M31" s="4"/>
      <c r="N31" s="4"/>
      <c r="O31" s="4"/>
      <c r="P31" s="4"/>
      <c r="Q31" s="4"/>
      <c r="R31" s="4"/>
      <c r="S31" s="4"/>
      <c r="T31" s="4"/>
      <c r="U31" s="4"/>
      <c r="V31" s="4"/>
      <c r="W31" s="4"/>
      <c r="X31" s="4"/>
      <c r="Y31" s="4"/>
      <c r="Z31" s="4"/>
      <c r="AA31" s="4"/>
    </row>
    <row r="32" spans="1:27" ht="16" x14ac:dyDescent="0.2">
      <c r="A32" s="10" t="s">
        <v>13</v>
      </c>
      <c r="B32" s="10" t="s">
        <v>14</v>
      </c>
      <c r="C32" s="10" t="s">
        <v>95</v>
      </c>
      <c r="D32" s="11">
        <v>2015</v>
      </c>
      <c r="E32" s="10" t="s">
        <v>10</v>
      </c>
      <c r="F32" s="10" t="s">
        <v>89</v>
      </c>
      <c r="G32" s="10" t="s">
        <v>96</v>
      </c>
      <c r="H32" s="13">
        <v>109</v>
      </c>
      <c r="I32" s="14"/>
      <c r="J32" s="4"/>
      <c r="K32" s="4"/>
      <c r="L32" s="4"/>
      <c r="M32" s="4"/>
      <c r="N32" s="4"/>
      <c r="O32" s="4"/>
      <c r="P32" s="4"/>
      <c r="Q32" s="4"/>
      <c r="R32" s="4"/>
      <c r="S32" s="4"/>
      <c r="T32" s="4"/>
      <c r="U32" s="4"/>
      <c r="V32" s="4"/>
      <c r="W32" s="4"/>
      <c r="X32" s="4"/>
      <c r="Y32" s="4"/>
      <c r="Z32" s="4"/>
      <c r="AA32" s="4"/>
    </row>
    <row r="33" spans="1:27" ht="16" x14ac:dyDescent="0.2">
      <c r="A33" s="10" t="s">
        <v>13</v>
      </c>
      <c r="B33" s="10" t="s">
        <v>14</v>
      </c>
      <c r="C33" s="10" t="s">
        <v>97</v>
      </c>
      <c r="D33" s="11">
        <v>2015</v>
      </c>
      <c r="E33" s="10" t="s">
        <v>10</v>
      </c>
      <c r="F33" s="10" t="s">
        <v>89</v>
      </c>
      <c r="G33" s="10" t="s">
        <v>98</v>
      </c>
      <c r="H33" s="13">
        <v>101</v>
      </c>
      <c r="I33" s="14"/>
      <c r="J33" s="4"/>
      <c r="K33" s="4"/>
      <c r="L33" s="4"/>
      <c r="M33" s="4"/>
      <c r="N33" s="4"/>
      <c r="O33" s="4"/>
      <c r="P33" s="4"/>
      <c r="Q33" s="4"/>
      <c r="R33" s="4"/>
      <c r="S33" s="4"/>
      <c r="T33" s="4"/>
      <c r="U33" s="4"/>
      <c r="V33" s="4"/>
      <c r="W33" s="4"/>
      <c r="X33" s="4"/>
      <c r="Y33" s="4"/>
      <c r="Z33" s="4"/>
      <c r="AA33" s="4"/>
    </row>
    <row r="34" spans="1:27" ht="16" x14ac:dyDescent="0.2">
      <c r="A34" s="10" t="s">
        <v>13</v>
      </c>
      <c r="B34" s="10" t="s">
        <v>14</v>
      </c>
      <c r="C34" s="10" t="s">
        <v>99</v>
      </c>
      <c r="D34" s="11">
        <v>2015</v>
      </c>
      <c r="E34" s="10" t="s">
        <v>10</v>
      </c>
      <c r="F34" s="10" t="s">
        <v>89</v>
      </c>
      <c r="G34" s="10" t="s">
        <v>100</v>
      </c>
      <c r="H34" s="13">
        <v>84</v>
      </c>
      <c r="I34" s="14"/>
      <c r="J34" s="4"/>
      <c r="K34" s="4"/>
      <c r="L34" s="4"/>
      <c r="M34" s="4"/>
      <c r="N34" s="4"/>
      <c r="O34" s="4"/>
      <c r="P34" s="4"/>
      <c r="Q34" s="4"/>
      <c r="R34" s="4"/>
      <c r="S34" s="4"/>
      <c r="T34" s="4"/>
      <c r="U34" s="4"/>
      <c r="V34" s="4"/>
      <c r="W34" s="4"/>
      <c r="X34" s="4"/>
      <c r="Y34" s="4"/>
      <c r="Z34" s="4"/>
      <c r="AA34" s="4"/>
    </row>
    <row r="35" spans="1:27" ht="16" x14ac:dyDescent="0.2">
      <c r="A35" s="10" t="s">
        <v>13</v>
      </c>
      <c r="B35" s="10" t="s">
        <v>14</v>
      </c>
      <c r="C35" s="10" t="s">
        <v>101</v>
      </c>
      <c r="D35" s="11">
        <v>2015</v>
      </c>
      <c r="E35" s="10" t="s">
        <v>10</v>
      </c>
      <c r="F35" s="10" t="s">
        <v>89</v>
      </c>
      <c r="G35" s="10" t="s">
        <v>102</v>
      </c>
      <c r="H35" s="13">
        <v>81</v>
      </c>
      <c r="I35" s="14"/>
      <c r="J35" s="4"/>
      <c r="K35" s="4"/>
      <c r="L35" s="4"/>
      <c r="M35" s="4"/>
      <c r="N35" s="4"/>
      <c r="O35" s="4"/>
      <c r="P35" s="4"/>
      <c r="Q35" s="4"/>
      <c r="R35" s="4"/>
      <c r="S35" s="4"/>
      <c r="T35" s="4"/>
      <c r="U35" s="4"/>
      <c r="V35" s="4"/>
      <c r="W35" s="4"/>
      <c r="X35" s="4"/>
      <c r="Y35" s="4"/>
      <c r="Z35" s="4"/>
      <c r="AA35" s="4"/>
    </row>
    <row r="36" spans="1:27" ht="16" x14ac:dyDescent="0.2">
      <c r="A36" s="10" t="s">
        <v>13</v>
      </c>
      <c r="B36" s="10" t="s">
        <v>14</v>
      </c>
      <c r="C36" s="10" t="s">
        <v>103</v>
      </c>
      <c r="D36" s="11">
        <v>2015</v>
      </c>
      <c r="E36" s="10" t="s">
        <v>10</v>
      </c>
      <c r="F36" s="10" t="s">
        <v>89</v>
      </c>
      <c r="G36" s="10" t="s">
        <v>104</v>
      </c>
      <c r="H36" s="13">
        <v>29</v>
      </c>
      <c r="I36" s="14"/>
      <c r="J36" s="4"/>
      <c r="K36" s="4"/>
      <c r="L36" s="4"/>
      <c r="M36" s="4"/>
      <c r="N36" s="4"/>
      <c r="O36" s="4"/>
      <c r="P36" s="4"/>
      <c r="Q36" s="4"/>
      <c r="R36" s="4"/>
      <c r="S36" s="4"/>
      <c r="T36" s="4"/>
      <c r="U36" s="4"/>
      <c r="V36" s="4"/>
      <c r="W36" s="4"/>
      <c r="X36" s="4"/>
      <c r="Y36" s="4"/>
      <c r="Z36" s="4"/>
      <c r="AA36" s="4"/>
    </row>
    <row r="37" spans="1:27" ht="16" x14ac:dyDescent="0.2">
      <c r="A37" s="10" t="s">
        <v>13</v>
      </c>
      <c r="B37" s="10" t="s">
        <v>14</v>
      </c>
      <c r="C37" s="10" t="s">
        <v>105</v>
      </c>
      <c r="D37" s="11">
        <v>2014</v>
      </c>
      <c r="E37" s="10" t="s">
        <v>12</v>
      </c>
      <c r="F37" s="10" t="s">
        <v>106</v>
      </c>
      <c r="G37" s="10" t="s">
        <v>107</v>
      </c>
      <c r="H37" s="13">
        <v>303</v>
      </c>
      <c r="I37" s="14"/>
      <c r="J37" s="4"/>
      <c r="K37" s="4"/>
      <c r="L37" s="4"/>
      <c r="M37" s="4"/>
      <c r="N37" s="4"/>
      <c r="O37" s="4"/>
      <c r="P37" s="4"/>
      <c r="Q37" s="4"/>
      <c r="R37" s="4"/>
      <c r="S37" s="4"/>
      <c r="T37" s="4"/>
      <c r="U37" s="4"/>
      <c r="V37" s="4"/>
      <c r="W37" s="4"/>
      <c r="X37" s="4"/>
      <c r="Y37" s="4"/>
      <c r="Z37" s="4"/>
      <c r="AA37" s="4"/>
    </row>
    <row r="38" spans="1:27" ht="16" x14ac:dyDescent="0.2">
      <c r="A38" s="10" t="s">
        <v>13</v>
      </c>
      <c r="B38" s="10" t="s">
        <v>14</v>
      </c>
      <c r="C38" s="10" t="s">
        <v>108</v>
      </c>
      <c r="D38" s="11">
        <v>2014</v>
      </c>
      <c r="E38" s="10" t="s">
        <v>10</v>
      </c>
      <c r="F38" s="10" t="s">
        <v>106</v>
      </c>
      <c r="G38" s="10" t="s">
        <v>109</v>
      </c>
      <c r="H38" s="13">
        <v>168</v>
      </c>
      <c r="I38" s="14"/>
      <c r="J38" s="4"/>
      <c r="K38" s="4"/>
      <c r="L38" s="4"/>
      <c r="M38" s="4"/>
      <c r="N38" s="4"/>
      <c r="O38" s="4"/>
      <c r="P38" s="4"/>
      <c r="Q38" s="4"/>
      <c r="R38" s="4"/>
      <c r="S38" s="4"/>
      <c r="T38" s="4"/>
      <c r="U38" s="4"/>
      <c r="V38" s="4"/>
      <c r="W38" s="4"/>
      <c r="X38" s="4"/>
      <c r="Y38" s="4"/>
      <c r="Z38" s="4"/>
      <c r="AA38" s="4"/>
    </row>
    <row r="39" spans="1:27" ht="16" x14ac:dyDescent="0.2">
      <c r="A39" s="10" t="s">
        <v>13</v>
      </c>
      <c r="B39" s="10" t="s">
        <v>14</v>
      </c>
      <c r="C39" s="10" t="s">
        <v>110</v>
      </c>
      <c r="D39" s="11">
        <v>2014</v>
      </c>
      <c r="E39" s="10" t="s">
        <v>10</v>
      </c>
      <c r="F39" s="10" t="s">
        <v>106</v>
      </c>
      <c r="G39" s="10" t="s">
        <v>111</v>
      </c>
      <c r="H39" s="13">
        <v>106</v>
      </c>
      <c r="I39" s="14"/>
      <c r="J39" s="4"/>
      <c r="K39" s="4"/>
      <c r="L39" s="4"/>
      <c r="M39" s="4"/>
      <c r="N39" s="4"/>
      <c r="O39" s="4"/>
      <c r="P39" s="4"/>
      <c r="Q39" s="4"/>
      <c r="R39" s="4"/>
      <c r="S39" s="4"/>
      <c r="T39" s="4"/>
      <c r="U39" s="4"/>
      <c r="V39" s="4"/>
      <c r="W39" s="4"/>
      <c r="X39" s="4"/>
      <c r="Y39" s="4"/>
      <c r="Z39" s="4"/>
      <c r="AA39" s="4"/>
    </row>
    <row r="40" spans="1:27" ht="16" x14ac:dyDescent="0.2">
      <c r="A40" s="10" t="s">
        <v>13</v>
      </c>
      <c r="B40" s="10" t="s">
        <v>14</v>
      </c>
      <c r="C40" s="10" t="s">
        <v>112</v>
      </c>
      <c r="D40" s="11">
        <v>2014</v>
      </c>
      <c r="E40" s="10" t="s">
        <v>10</v>
      </c>
      <c r="F40" s="10" t="s">
        <v>106</v>
      </c>
      <c r="G40" s="10" t="s">
        <v>113</v>
      </c>
      <c r="H40" s="13">
        <v>86</v>
      </c>
      <c r="I40" s="14"/>
      <c r="J40" s="4"/>
      <c r="K40" s="4"/>
      <c r="L40" s="4"/>
      <c r="M40" s="4"/>
      <c r="N40" s="4"/>
      <c r="O40" s="4"/>
      <c r="P40" s="4"/>
      <c r="Q40" s="4"/>
      <c r="R40" s="4"/>
      <c r="S40" s="4"/>
      <c r="T40" s="4"/>
      <c r="U40" s="4"/>
      <c r="V40" s="4"/>
      <c r="W40" s="4"/>
      <c r="X40" s="4"/>
      <c r="Y40" s="4"/>
      <c r="Z40" s="4"/>
      <c r="AA40" s="4"/>
    </row>
    <row r="41" spans="1:27" ht="16" x14ac:dyDescent="0.2">
      <c r="A41" s="10" t="s">
        <v>13</v>
      </c>
      <c r="B41" s="10" t="s">
        <v>14</v>
      </c>
      <c r="C41" s="10" t="s">
        <v>114</v>
      </c>
      <c r="D41" s="11">
        <v>2014</v>
      </c>
      <c r="E41" s="10" t="s">
        <v>10</v>
      </c>
      <c r="F41" s="10" t="s">
        <v>106</v>
      </c>
      <c r="G41" s="10" t="s">
        <v>115</v>
      </c>
      <c r="H41" s="13">
        <v>85</v>
      </c>
      <c r="I41" s="14"/>
      <c r="J41" s="4"/>
      <c r="K41" s="4"/>
      <c r="L41" s="4"/>
      <c r="M41" s="4"/>
      <c r="N41" s="4"/>
      <c r="O41" s="4"/>
      <c r="P41" s="4"/>
      <c r="Q41" s="4"/>
      <c r="R41" s="4"/>
      <c r="S41" s="4"/>
      <c r="T41" s="4"/>
      <c r="U41" s="4"/>
      <c r="V41" s="4"/>
      <c r="W41" s="4"/>
      <c r="X41" s="4"/>
      <c r="Y41" s="4"/>
      <c r="Z41" s="4"/>
      <c r="AA41" s="4"/>
    </row>
    <row r="42" spans="1:27" ht="16" x14ac:dyDescent="0.2">
      <c r="A42" s="10" t="s">
        <v>13</v>
      </c>
      <c r="B42" s="10" t="s">
        <v>14</v>
      </c>
      <c r="C42" s="10" t="s">
        <v>95</v>
      </c>
      <c r="D42" s="11">
        <v>2014</v>
      </c>
      <c r="E42" s="10" t="s">
        <v>10</v>
      </c>
      <c r="F42" s="10" t="s">
        <v>106</v>
      </c>
      <c r="G42" s="10" t="s">
        <v>116</v>
      </c>
      <c r="H42" s="13">
        <v>81</v>
      </c>
      <c r="I42" s="14"/>
      <c r="J42" s="4"/>
      <c r="K42" s="4"/>
      <c r="L42" s="4"/>
      <c r="M42" s="4"/>
      <c r="N42" s="4"/>
      <c r="O42" s="4"/>
      <c r="P42" s="4"/>
      <c r="Q42" s="4"/>
      <c r="R42" s="4"/>
      <c r="S42" s="4"/>
      <c r="T42" s="4"/>
      <c r="U42" s="4"/>
      <c r="V42" s="4"/>
      <c r="W42" s="4"/>
      <c r="X42" s="4"/>
      <c r="Y42" s="4"/>
      <c r="Z42" s="4"/>
      <c r="AA42" s="4"/>
    </row>
    <row r="43" spans="1:27" ht="16" x14ac:dyDescent="0.2">
      <c r="A43" s="10" t="s">
        <v>13</v>
      </c>
      <c r="B43" s="10" t="s">
        <v>14</v>
      </c>
      <c r="C43" s="10" t="s">
        <v>117</v>
      </c>
      <c r="D43" s="11">
        <v>2014</v>
      </c>
      <c r="E43" s="10" t="s">
        <v>10</v>
      </c>
      <c r="F43" s="10" t="s">
        <v>106</v>
      </c>
      <c r="G43" s="10" t="s">
        <v>118</v>
      </c>
      <c r="H43" s="13">
        <v>51</v>
      </c>
      <c r="I43" s="14"/>
      <c r="J43" s="4"/>
      <c r="K43" s="4"/>
      <c r="L43" s="4"/>
      <c r="M43" s="4"/>
      <c r="N43" s="4"/>
      <c r="O43" s="4"/>
      <c r="P43" s="4"/>
      <c r="Q43" s="4"/>
      <c r="R43" s="4"/>
      <c r="S43" s="4"/>
      <c r="T43" s="4"/>
      <c r="U43" s="4"/>
      <c r="V43" s="4"/>
      <c r="W43" s="4"/>
      <c r="X43" s="4"/>
      <c r="Y43" s="4"/>
      <c r="Z43" s="4"/>
      <c r="AA43" s="4"/>
    </row>
    <row r="44" spans="1:27" ht="16" x14ac:dyDescent="0.2">
      <c r="A44" s="10" t="s">
        <v>13</v>
      </c>
      <c r="B44" s="10" t="s">
        <v>14</v>
      </c>
      <c r="C44" s="10" t="s">
        <v>103</v>
      </c>
      <c r="D44" s="11">
        <v>2014</v>
      </c>
      <c r="E44" s="10" t="s">
        <v>10</v>
      </c>
      <c r="F44" s="10" t="s">
        <v>106</v>
      </c>
      <c r="G44" s="10" t="s">
        <v>119</v>
      </c>
      <c r="H44" s="13">
        <v>50</v>
      </c>
      <c r="I44" s="14"/>
      <c r="J44" s="4"/>
      <c r="K44" s="4"/>
      <c r="L44" s="4"/>
      <c r="M44" s="4"/>
      <c r="N44" s="4"/>
      <c r="O44" s="4"/>
      <c r="P44" s="4"/>
      <c r="Q44" s="4"/>
      <c r="R44" s="4"/>
      <c r="S44" s="4"/>
      <c r="T44" s="4"/>
      <c r="U44" s="4"/>
      <c r="V44" s="4"/>
      <c r="W44" s="4"/>
      <c r="X44" s="4"/>
      <c r="Y44" s="4"/>
      <c r="Z44" s="4"/>
      <c r="AA44" s="4"/>
    </row>
    <row r="45" spans="1:27" ht="16" x14ac:dyDescent="0.2">
      <c r="A45" s="10" t="s">
        <v>13</v>
      </c>
      <c r="B45" s="10" t="s">
        <v>14</v>
      </c>
      <c r="C45" s="10" t="s">
        <v>120</v>
      </c>
      <c r="D45" s="11">
        <v>2014</v>
      </c>
      <c r="E45" s="10" t="s">
        <v>10</v>
      </c>
      <c r="F45" s="10" t="s">
        <v>106</v>
      </c>
      <c r="G45" s="10" t="s">
        <v>121</v>
      </c>
      <c r="H45" s="13">
        <v>34</v>
      </c>
      <c r="I45" s="14"/>
      <c r="J45" s="4"/>
      <c r="K45" s="4"/>
      <c r="L45" s="4"/>
      <c r="M45" s="4"/>
      <c r="N45" s="4"/>
      <c r="O45" s="4"/>
      <c r="P45" s="4"/>
      <c r="Q45" s="4"/>
      <c r="R45" s="4"/>
      <c r="S45" s="4"/>
      <c r="T45" s="4"/>
      <c r="U45" s="4"/>
      <c r="V45" s="4"/>
      <c r="W45" s="4"/>
      <c r="X45" s="4"/>
      <c r="Y45" s="4"/>
      <c r="Z45" s="4"/>
      <c r="AA45" s="4"/>
    </row>
    <row r="46" spans="1:27" ht="16" x14ac:dyDescent="0.2">
      <c r="A46" s="10" t="s">
        <v>13</v>
      </c>
      <c r="B46" s="10" t="s">
        <v>14</v>
      </c>
      <c r="C46" s="10" t="s">
        <v>122</v>
      </c>
      <c r="D46" s="11">
        <v>2013</v>
      </c>
      <c r="E46" s="10" t="s">
        <v>10</v>
      </c>
      <c r="F46" s="10" t="s">
        <v>123</v>
      </c>
      <c r="G46" s="10" t="s">
        <v>124</v>
      </c>
      <c r="H46" s="13">
        <v>293</v>
      </c>
      <c r="I46" s="14"/>
      <c r="J46" s="4"/>
      <c r="K46" s="4"/>
      <c r="L46" s="4"/>
      <c r="M46" s="4"/>
      <c r="N46" s="4"/>
      <c r="O46" s="4"/>
      <c r="P46" s="4"/>
      <c r="Q46" s="4"/>
      <c r="R46" s="4"/>
      <c r="S46" s="4"/>
      <c r="T46" s="4"/>
      <c r="U46" s="4"/>
      <c r="V46" s="4"/>
      <c r="W46" s="4"/>
      <c r="X46" s="4"/>
      <c r="Y46" s="4"/>
      <c r="Z46" s="4"/>
      <c r="AA46" s="4"/>
    </row>
    <row r="47" spans="1:27" ht="16" x14ac:dyDescent="0.2">
      <c r="A47" s="10" t="s">
        <v>13</v>
      </c>
      <c r="B47" s="10" t="s">
        <v>14</v>
      </c>
      <c r="C47" s="10" t="s">
        <v>125</v>
      </c>
      <c r="D47" s="11">
        <v>2013</v>
      </c>
      <c r="E47" s="10" t="s">
        <v>12</v>
      </c>
      <c r="F47" s="10" t="s">
        <v>123</v>
      </c>
      <c r="G47" s="10" t="s">
        <v>126</v>
      </c>
      <c r="H47" s="13">
        <v>195</v>
      </c>
      <c r="I47" s="14"/>
      <c r="J47" s="4"/>
      <c r="K47" s="4"/>
      <c r="L47" s="4"/>
      <c r="M47" s="4"/>
      <c r="N47" s="4"/>
      <c r="O47" s="4"/>
      <c r="P47" s="4"/>
      <c r="Q47" s="4"/>
      <c r="R47" s="4"/>
      <c r="S47" s="4"/>
      <c r="T47" s="4"/>
      <c r="U47" s="4"/>
      <c r="V47" s="4"/>
      <c r="W47" s="4"/>
      <c r="X47" s="4"/>
      <c r="Y47" s="4"/>
      <c r="Z47" s="4"/>
      <c r="AA47" s="4"/>
    </row>
    <row r="48" spans="1:27" ht="16" x14ac:dyDescent="0.2">
      <c r="A48" s="10" t="s">
        <v>13</v>
      </c>
      <c r="B48" s="10" t="s">
        <v>14</v>
      </c>
      <c r="C48" s="10" t="s">
        <v>123</v>
      </c>
      <c r="D48" s="11">
        <v>2013</v>
      </c>
      <c r="E48" s="10" t="s">
        <v>8</v>
      </c>
      <c r="F48" s="10" t="s">
        <v>123</v>
      </c>
      <c r="G48" s="10" t="s">
        <v>127</v>
      </c>
      <c r="H48" s="13">
        <v>114</v>
      </c>
      <c r="I48" s="14"/>
      <c r="J48" s="4"/>
      <c r="K48" s="4"/>
      <c r="L48" s="4"/>
      <c r="M48" s="4"/>
      <c r="N48" s="4"/>
      <c r="O48" s="4"/>
      <c r="P48" s="4"/>
      <c r="Q48" s="4"/>
      <c r="R48" s="4"/>
      <c r="S48" s="4"/>
      <c r="T48" s="4"/>
      <c r="U48" s="4"/>
      <c r="V48" s="4"/>
      <c r="W48" s="4"/>
      <c r="X48" s="4"/>
      <c r="Y48" s="4"/>
      <c r="Z48" s="4"/>
      <c r="AA48" s="4"/>
    </row>
    <row r="49" spans="1:27" ht="16" x14ac:dyDescent="0.2">
      <c r="A49" s="10" t="s">
        <v>13</v>
      </c>
      <c r="B49" s="10" t="s">
        <v>14</v>
      </c>
      <c r="C49" s="10" t="s">
        <v>128</v>
      </c>
      <c r="D49" s="11">
        <v>2013</v>
      </c>
      <c r="E49" s="10" t="s">
        <v>10</v>
      </c>
      <c r="F49" s="10" t="s">
        <v>123</v>
      </c>
      <c r="G49" s="10" t="s">
        <v>129</v>
      </c>
      <c r="H49" s="13">
        <v>88</v>
      </c>
      <c r="I49" s="14"/>
      <c r="J49" s="4"/>
      <c r="K49" s="4"/>
      <c r="L49" s="4"/>
      <c r="M49" s="4"/>
      <c r="N49" s="4"/>
      <c r="O49" s="4"/>
      <c r="P49" s="4"/>
      <c r="Q49" s="4"/>
      <c r="R49" s="4"/>
      <c r="S49" s="4"/>
      <c r="T49" s="4"/>
      <c r="U49" s="4"/>
      <c r="V49" s="4"/>
      <c r="W49" s="4"/>
      <c r="X49" s="4"/>
      <c r="Y49" s="4"/>
      <c r="Z49" s="4"/>
      <c r="AA49" s="4"/>
    </row>
    <row r="50" spans="1:27" ht="16" x14ac:dyDescent="0.2">
      <c r="A50" s="10" t="s">
        <v>13</v>
      </c>
      <c r="B50" s="10" t="s">
        <v>14</v>
      </c>
      <c r="C50" s="10" t="s">
        <v>130</v>
      </c>
      <c r="D50" s="11">
        <v>2013</v>
      </c>
      <c r="E50" s="10" t="s">
        <v>10</v>
      </c>
      <c r="F50" s="10" t="s">
        <v>123</v>
      </c>
      <c r="G50" s="10" t="s">
        <v>131</v>
      </c>
      <c r="H50" s="13">
        <v>80</v>
      </c>
      <c r="I50" s="14"/>
      <c r="J50" s="4"/>
      <c r="K50" s="4"/>
      <c r="L50" s="4"/>
      <c r="M50" s="4"/>
      <c r="N50" s="4"/>
      <c r="O50" s="4"/>
      <c r="P50" s="4"/>
      <c r="Q50" s="4"/>
      <c r="R50" s="4"/>
      <c r="S50" s="4"/>
      <c r="T50" s="4"/>
      <c r="U50" s="4"/>
      <c r="V50" s="4"/>
      <c r="W50" s="4"/>
      <c r="X50" s="4"/>
      <c r="Y50" s="4"/>
      <c r="Z50" s="4"/>
      <c r="AA50" s="4"/>
    </row>
    <row r="51" spans="1:27" ht="16" x14ac:dyDescent="0.2">
      <c r="A51" s="10" t="s">
        <v>13</v>
      </c>
      <c r="B51" s="10" t="s">
        <v>14</v>
      </c>
      <c r="C51" s="10" t="s">
        <v>132</v>
      </c>
      <c r="D51" s="11">
        <v>2013</v>
      </c>
      <c r="E51" s="10" t="s">
        <v>10</v>
      </c>
      <c r="F51" s="10" t="s">
        <v>123</v>
      </c>
      <c r="G51" s="10" t="s">
        <v>133</v>
      </c>
      <c r="H51" s="13">
        <v>68</v>
      </c>
      <c r="I51" s="14"/>
      <c r="J51" s="4"/>
      <c r="K51" s="4"/>
      <c r="L51" s="4"/>
      <c r="M51" s="4"/>
      <c r="N51" s="4"/>
      <c r="O51" s="4"/>
      <c r="P51" s="4"/>
      <c r="Q51" s="4"/>
      <c r="R51" s="4"/>
      <c r="S51" s="4"/>
      <c r="T51" s="4"/>
      <c r="U51" s="4"/>
      <c r="V51" s="4"/>
      <c r="W51" s="4"/>
      <c r="X51" s="4"/>
      <c r="Y51" s="4"/>
      <c r="Z51" s="4"/>
      <c r="AA51" s="4"/>
    </row>
    <row r="52" spans="1:27" ht="16" x14ac:dyDescent="0.2">
      <c r="A52" s="10" t="s">
        <v>13</v>
      </c>
      <c r="B52" s="10" t="s">
        <v>14</v>
      </c>
      <c r="C52" s="10" t="s">
        <v>134</v>
      </c>
      <c r="D52" s="11">
        <v>2013</v>
      </c>
      <c r="E52" s="10" t="s">
        <v>10</v>
      </c>
      <c r="F52" s="10" t="s">
        <v>123</v>
      </c>
      <c r="G52" s="10" t="s">
        <v>135</v>
      </c>
      <c r="H52" s="13">
        <v>53</v>
      </c>
      <c r="I52" s="14"/>
      <c r="J52" s="4"/>
      <c r="K52" s="4"/>
      <c r="L52" s="4"/>
      <c r="M52" s="4"/>
      <c r="N52" s="4"/>
      <c r="O52" s="4"/>
      <c r="P52" s="4"/>
      <c r="Q52" s="4"/>
      <c r="R52" s="4"/>
      <c r="S52" s="4"/>
      <c r="T52" s="4"/>
      <c r="U52" s="4"/>
      <c r="V52" s="4"/>
      <c r="W52" s="4"/>
      <c r="X52" s="4"/>
      <c r="Y52" s="4"/>
      <c r="Z52" s="4"/>
      <c r="AA52" s="4"/>
    </row>
    <row r="53" spans="1:27" ht="16" x14ac:dyDescent="0.2">
      <c r="A53" s="10" t="s">
        <v>13</v>
      </c>
      <c r="B53" s="10" t="s">
        <v>14</v>
      </c>
      <c r="C53" s="10" t="s">
        <v>136</v>
      </c>
      <c r="D53" s="11">
        <v>2012</v>
      </c>
      <c r="E53" s="10" t="s">
        <v>10</v>
      </c>
      <c r="F53" s="10" t="s">
        <v>137</v>
      </c>
      <c r="G53" s="10" t="s">
        <v>138</v>
      </c>
      <c r="H53" s="13">
        <v>495</v>
      </c>
      <c r="I53" s="14"/>
      <c r="J53" s="4"/>
      <c r="K53" s="4"/>
      <c r="L53" s="4"/>
      <c r="M53" s="4"/>
      <c r="N53" s="4"/>
      <c r="O53" s="4"/>
      <c r="P53" s="4"/>
      <c r="Q53" s="4"/>
      <c r="R53" s="4"/>
      <c r="S53" s="4"/>
      <c r="T53" s="4"/>
      <c r="U53" s="4"/>
      <c r="V53" s="4"/>
      <c r="W53" s="4"/>
      <c r="X53" s="4"/>
      <c r="Y53" s="4"/>
      <c r="Z53" s="4"/>
      <c r="AA53" s="4"/>
    </row>
    <row r="54" spans="1:27" ht="16" x14ac:dyDescent="0.2">
      <c r="A54" s="10" t="s">
        <v>13</v>
      </c>
      <c r="B54" s="10" t="s">
        <v>14</v>
      </c>
      <c r="C54" s="10" t="s">
        <v>8</v>
      </c>
      <c r="D54" s="11">
        <v>2012</v>
      </c>
      <c r="E54" s="10" t="s">
        <v>8</v>
      </c>
      <c r="F54" s="10" t="s">
        <v>137</v>
      </c>
      <c r="G54" s="10" t="s">
        <v>139</v>
      </c>
      <c r="H54" s="13">
        <v>487</v>
      </c>
      <c r="I54" s="14"/>
      <c r="J54" s="4"/>
      <c r="K54" s="4"/>
      <c r="L54" s="4"/>
      <c r="M54" s="4"/>
      <c r="N54" s="4"/>
      <c r="O54" s="4"/>
      <c r="P54" s="4"/>
      <c r="Q54" s="4"/>
      <c r="R54" s="4"/>
      <c r="S54" s="4"/>
      <c r="T54" s="4"/>
      <c r="U54" s="4"/>
      <c r="V54" s="4"/>
      <c r="W54" s="4"/>
      <c r="X54" s="4"/>
      <c r="Y54" s="4"/>
      <c r="Z54" s="4"/>
      <c r="AA54" s="4"/>
    </row>
    <row r="55" spans="1:27" ht="16" x14ac:dyDescent="0.2">
      <c r="A55" s="10" t="s">
        <v>13</v>
      </c>
      <c r="B55" s="10" t="s">
        <v>14</v>
      </c>
      <c r="C55" s="10" t="s">
        <v>140</v>
      </c>
      <c r="D55" s="11">
        <v>2012</v>
      </c>
      <c r="E55" s="10" t="s">
        <v>10</v>
      </c>
      <c r="F55" s="10" t="s">
        <v>137</v>
      </c>
      <c r="G55" s="10" t="s">
        <v>141</v>
      </c>
      <c r="H55" s="13">
        <v>474</v>
      </c>
      <c r="I55" s="14"/>
      <c r="J55" s="4"/>
      <c r="K55" s="4"/>
      <c r="L55" s="4"/>
      <c r="M55" s="4"/>
      <c r="N55" s="4"/>
      <c r="O55" s="4"/>
      <c r="P55" s="4"/>
      <c r="Q55" s="4"/>
      <c r="R55" s="4"/>
      <c r="S55" s="4"/>
      <c r="T55" s="4"/>
      <c r="U55" s="4"/>
      <c r="V55" s="4"/>
      <c r="W55" s="4"/>
      <c r="X55" s="4"/>
      <c r="Y55" s="4"/>
      <c r="Z55" s="4"/>
      <c r="AA55" s="4"/>
    </row>
    <row r="56" spans="1:27" ht="16" x14ac:dyDescent="0.2">
      <c r="A56" s="10" t="s">
        <v>13</v>
      </c>
      <c r="B56" s="10" t="s">
        <v>14</v>
      </c>
      <c r="C56" s="10" t="s">
        <v>142</v>
      </c>
      <c r="D56" s="11">
        <v>2012</v>
      </c>
      <c r="E56" s="10" t="s">
        <v>10</v>
      </c>
      <c r="F56" s="10" t="s">
        <v>137</v>
      </c>
      <c r="G56" s="10" t="s">
        <v>143</v>
      </c>
      <c r="H56" s="13">
        <v>453</v>
      </c>
      <c r="I56" s="14"/>
      <c r="J56" s="4"/>
      <c r="K56" s="4"/>
      <c r="L56" s="4"/>
      <c r="M56" s="4"/>
      <c r="N56" s="4"/>
      <c r="O56" s="4"/>
      <c r="P56" s="4"/>
      <c r="Q56" s="4"/>
      <c r="R56" s="4"/>
      <c r="S56" s="4"/>
      <c r="T56" s="4"/>
      <c r="U56" s="4"/>
      <c r="V56" s="4"/>
      <c r="W56" s="4"/>
      <c r="X56" s="4"/>
      <c r="Y56" s="4"/>
      <c r="Z56" s="4"/>
      <c r="AA56" s="4"/>
    </row>
    <row r="57" spans="1:27" ht="16" x14ac:dyDescent="0.2">
      <c r="A57" s="10" t="s">
        <v>13</v>
      </c>
      <c r="B57" s="10" t="s">
        <v>14</v>
      </c>
      <c r="C57" s="10" t="s">
        <v>144</v>
      </c>
      <c r="D57" s="11">
        <v>2012</v>
      </c>
      <c r="E57" s="10" t="s">
        <v>10</v>
      </c>
      <c r="F57" s="10" t="s">
        <v>137</v>
      </c>
      <c r="G57" s="10" t="s">
        <v>145</v>
      </c>
      <c r="H57" s="13">
        <v>448</v>
      </c>
      <c r="I57" s="14"/>
      <c r="J57" s="4"/>
      <c r="K57" s="4"/>
      <c r="L57" s="4"/>
      <c r="M57" s="4"/>
      <c r="N57" s="4"/>
      <c r="O57" s="4"/>
      <c r="P57" s="4"/>
      <c r="Q57" s="4"/>
      <c r="R57" s="4"/>
      <c r="S57" s="4"/>
      <c r="T57" s="4"/>
      <c r="U57" s="4"/>
      <c r="V57" s="4"/>
      <c r="W57" s="4"/>
      <c r="X57" s="4"/>
      <c r="Y57" s="4"/>
      <c r="Z57" s="4"/>
      <c r="AA57" s="4"/>
    </row>
    <row r="58" spans="1:27" ht="16" x14ac:dyDescent="0.2">
      <c r="A58" s="10" t="s">
        <v>13</v>
      </c>
      <c r="B58" s="10" t="s">
        <v>14</v>
      </c>
      <c r="C58" s="10" t="s">
        <v>146</v>
      </c>
      <c r="D58" s="11">
        <v>2012</v>
      </c>
      <c r="E58" s="10" t="s">
        <v>10</v>
      </c>
      <c r="F58" s="10" t="s">
        <v>137</v>
      </c>
      <c r="G58" s="10" t="s">
        <v>147</v>
      </c>
      <c r="H58" s="13">
        <v>444</v>
      </c>
      <c r="I58" s="14"/>
      <c r="J58" s="4"/>
      <c r="K58" s="4"/>
      <c r="L58" s="4"/>
      <c r="M58" s="4"/>
      <c r="N58" s="4"/>
      <c r="O58" s="4"/>
      <c r="P58" s="4"/>
      <c r="Q58" s="4"/>
      <c r="R58" s="4"/>
      <c r="S58" s="4"/>
      <c r="T58" s="4"/>
      <c r="U58" s="4"/>
      <c r="V58" s="4"/>
      <c r="W58" s="4"/>
      <c r="X58" s="4"/>
      <c r="Y58" s="4"/>
      <c r="Z58" s="4"/>
      <c r="AA58" s="4"/>
    </row>
    <row r="59" spans="1:27" ht="16" x14ac:dyDescent="0.2">
      <c r="A59" s="10" t="s">
        <v>13</v>
      </c>
      <c r="B59" s="10" t="s">
        <v>14</v>
      </c>
      <c r="C59" s="10" t="s">
        <v>148</v>
      </c>
      <c r="D59" s="11">
        <v>2012</v>
      </c>
      <c r="E59" s="10" t="s">
        <v>10</v>
      </c>
      <c r="F59" s="10" t="s">
        <v>137</v>
      </c>
      <c r="G59" s="10" t="s">
        <v>149</v>
      </c>
      <c r="H59" s="13">
        <v>434</v>
      </c>
      <c r="I59" s="14"/>
      <c r="J59" s="4"/>
      <c r="K59" s="4"/>
      <c r="L59" s="4"/>
      <c r="M59" s="4"/>
      <c r="N59" s="4"/>
      <c r="O59" s="4"/>
      <c r="P59" s="4"/>
      <c r="Q59" s="4"/>
      <c r="R59" s="4"/>
      <c r="S59" s="4"/>
      <c r="T59" s="4"/>
      <c r="U59" s="4"/>
      <c r="V59" s="4"/>
      <c r="W59" s="4"/>
      <c r="X59" s="4"/>
      <c r="Y59" s="4"/>
      <c r="Z59" s="4"/>
      <c r="AA59" s="4"/>
    </row>
    <row r="60" spans="1:27" ht="16" x14ac:dyDescent="0.2">
      <c r="A60" s="10" t="s">
        <v>13</v>
      </c>
      <c r="B60" s="10" t="s">
        <v>14</v>
      </c>
      <c r="C60" s="10" t="s">
        <v>150</v>
      </c>
      <c r="D60" s="11">
        <v>2012</v>
      </c>
      <c r="E60" s="10" t="s">
        <v>10</v>
      </c>
      <c r="F60" s="10" t="s">
        <v>137</v>
      </c>
      <c r="G60" s="10" t="s">
        <v>151</v>
      </c>
      <c r="H60" s="13">
        <v>431</v>
      </c>
      <c r="I60" s="14"/>
      <c r="J60" s="4"/>
      <c r="K60" s="4"/>
      <c r="L60" s="4"/>
      <c r="M60" s="4"/>
      <c r="N60" s="4"/>
      <c r="O60" s="4"/>
      <c r="P60" s="4"/>
      <c r="Q60" s="4"/>
      <c r="R60" s="4"/>
      <c r="S60" s="4"/>
      <c r="T60" s="4"/>
      <c r="U60" s="4"/>
      <c r="V60" s="4"/>
      <c r="W60" s="4"/>
      <c r="X60" s="4"/>
      <c r="Y60" s="4"/>
      <c r="Z60" s="4"/>
      <c r="AA60" s="4"/>
    </row>
    <row r="61" spans="1:27" ht="16" x14ac:dyDescent="0.2">
      <c r="A61" s="10" t="s">
        <v>13</v>
      </c>
      <c r="B61" s="10" t="s">
        <v>14</v>
      </c>
      <c r="C61" s="10" t="s">
        <v>152</v>
      </c>
      <c r="D61" s="11">
        <v>2012</v>
      </c>
      <c r="E61" s="10" t="s">
        <v>10</v>
      </c>
      <c r="F61" s="10" t="s">
        <v>137</v>
      </c>
      <c r="G61" s="10" t="s">
        <v>153</v>
      </c>
      <c r="H61" s="13">
        <v>420</v>
      </c>
      <c r="I61" s="14"/>
      <c r="J61" s="4"/>
      <c r="K61" s="4"/>
      <c r="L61" s="4"/>
      <c r="M61" s="4"/>
      <c r="N61" s="4"/>
      <c r="O61" s="4"/>
      <c r="P61" s="4"/>
      <c r="Q61" s="4"/>
      <c r="R61" s="4"/>
      <c r="S61" s="4"/>
      <c r="T61" s="4"/>
      <c r="U61" s="4"/>
      <c r="V61" s="4"/>
      <c r="W61" s="4"/>
      <c r="X61" s="4"/>
      <c r="Y61" s="4"/>
      <c r="Z61" s="4"/>
      <c r="AA61" s="4"/>
    </row>
    <row r="62" spans="1:27" ht="16" x14ac:dyDescent="0.2">
      <c r="A62" s="10" t="s">
        <v>13</v>
      </c>
      <c r="B62" s="10" t="s">
        <v>14</v>
      </c>
      <c r="C62" s="10" t="s">
        <v>154</v>
      </c>
      <c r="D62" s="11">
        <v>2012</v>
      </c>
      <c r="E62" s="10" t="s">
        <v>10</v>
      </c>
      <c r="F62" s="10" t="s">
        <v>137</v>
      </c>
      <c r="G62" s="10" t="s">
        <v>155</v>
      </c>
      <c r="H62" s="13">
        <v>384</v>
      </c>
      <c r="I62" s="14"/>
      <c r="J62" s="4"/>
      <c r="K62" s="4"/>
      <c r="L62" s="4"/>
      <c r="M62" s="4"/>
      <c r="N62" s="4"/>
      <c r="O62" s="4"/>
      <c r="P62" s="4"/>
      <c r="Q62" s="4"/>
      <c r="R62" s="4"/>
      <c r="S62" s="4"/>
      <c r="T62" s="4"/>
      <c r="U62" s="4"/>
      <c r="V62" s="4"/>
      <c r="W62" s="4"/>
      <c r="X62" s="4"/>
      <c r="Y62" s="4"/>
      <c r="Z62" s="4"/>
      <c r="AA62" s="4"/>
    </row>
    <row r="63" spans="1:27" ht="16" x14ac:dyDescent="0.2">
      <c r="A63" s="10" t="s">
        <v>13</v>
      </c>
      <c r="B63" s="10" t="s">
        <v>14</v>
      </c>
      <c r="C63" s="10" t="s">
        <v>156</v>
      </c>
      <c r="D63" s="11">
        <v>2012</v>
      </c>
      <c r="E63" s="10" t="s">
        <v>10</v>
      </c>
      <c r="F63" s="10" t="s">
        <v>137</v>
      </c>
      <c r="G63" s="10" t="s">
        <v>157</v>
      </c>
      <c r="H63" s="13">
        <v>371</v>
      </c>
      <c r="I63" s="14"/>
      <c r="J63" s="4"/>
      <c r="K63" s="4"/>
      <c r="L63" s="4"/>
      <c r="M63" s="4"/>
      <c r="N63" s="4"/>
      <c r="O63" s="4"/>
      <c r="P63" s="4"/>
      <c r="Q63" s="4"/>
      <c r="R63" s="4"/>
      <c r="S63" s="4"/>
      <c r="T63" s="4"/>
      <c r="U63" s="4"/>
      <c r="V63" s="4"/>
      <c r="W63" s="4"/>
      <c r="X63" s="4"/>
      <c r="Y63" s="4"/>
      <c r="Z63" s="4"/>
      <c r="AA63" s="4"/>
    </row>
    <row r="64" spans="1:27" ht="16" x14ac:dyDescent="0.2">
      <c r="A64" s="10" t="s">
        <v>13</v>
      </c>
      <c r="B64" s="10" t="s">
        <v>14</v>
      </c>
      <c r="C64" s="10" t="s">
        <v>158</v>
      </c>
      <c r="D64" s="11">
        <v>2012</v>
      </c>
      <c r="E64" s="10" t="s">
        <v>10</v>
      </c>
      <c r="F64" s="10" t="s">
        <v>137</v>
      </c>
      <c r="G64" s="10" t="s">
        <v>159</v>
      </c>
      <c r="H64" s="13">
        <v>370</v>
      </c>
      <c r="I64" s="14"/>
      <c r="J64" s="4"/>
      <c r="K64" s="4"/>
      <c r="L64" s="4"/>
      <c r="M64" s="4"/>
      <c r="N64" s="4"/>
      <c r="O64" s="4"/>
      <c r="P64" s="4"/>
      <c r="Q64" s="4"/>
      <c r="R64" s="4"/>
      <c r="S64" s="4"/>
      <c r="T64" s="4"/>
      <c r="U64" s="4"/>
      <c r="V64" s="4"/>
      <c r="W64" s="4"/>
      <c r="X64" s="4"/>
      <c r="Y64" s="4"/>
      <c r="Z64" s="4"/>
      <c r="AA64" s="4"/>
    </row>
    <row r="65" spans="1:27" ht="16" x14ac:dyDescent="0.2">
      <c r="A65" s="10" t="s">
        <v>13</v>
      </c>
      <c r="B65" s="10" t="s">
        <v>14</v>
      </c>
      <c r="C65" s="10" t="s">
        <v>160</v>
      </c>
      <c r="D65" s="11">
        <v>2012</v>
      </c>
      <c r="E65" s="10" t="s">
        <v>10</v>
      </c>
      <c r="F65" s="10" t="s">
        <v>137</v>
      </c>
      <c r="G65" s="10" t="s">
        <v>161</v>
      </c>
      <c r="H65" s="13">
        <v>354</v>
      </c>
      <c r="I65" s="14"/>
      <c r="J65" s="4"/>
      <c r="K65" s="4"/>
      <c r="L65" s="4"/>
      <c r="M65" s="4"/>
      <c r="N65" s="4"/>
      <c r="O65" s="4"/>
      <c r="P65" s="4"/>
      <c r="Q65" s="4"/>
      <c r="R65" s="4"/>
      <c r="S65" s="4"/>
      <c r="T65" s="4"/>
      <c r="U65" s="4"/>
      <c r="V65" s="4"/>
      <c r="W65" s="4"/>
      <c r="X65" s="4"/>
      <c r="Y65" s="4"/>
      <c r="Z65" s="4"/>
      <c r="AA65" s="4"/>
    </row>
    <row r="66" spans="1:27" ht="16" x14ac:dyDescent="0.2">
      <c r="A66" s="10" t="s">
        <v>13</v>
      </c>
      <c r="B66" s="10" t="s">
        <v>14</v>
      </c>
      <c r="C66" s="10" t="s">
        <v>162</v>
      </c>
      <c r="D66" s="11">
        <v>2012</v>
      </c>
      <c r="E66" s="10" t="s">
        <v>10</v>
      </c>
      <c r="F66" s="10" t="s">
        <v>137</v>
      </c>
      <c r="G66" s="10" t="s">
        <v>163</v>
      </c>
      <c r="H66" s="13">
        <v>336</v>
      </c>
      <c r="I66" s="14"/>
      <c r="J66" s="4"/>
      <c r="K66" s="4"/>
      <c r="L66" s="4"/>
      <c r="M66" s="4"/>
      <c r="N66" s="4"/>
      <c r="O66" s="4"/>
      <c r="P66" s="4"/>
      <c r="Q66" s="4"/>
      <c r="R66" s="4"/>
      <c r="S66" s="4"/>
      <c r="T66" s="4"/>
      <c r="U66" s="4"/>
      <c r="V66" s="4"/>
      <c r="W66" s="4"/>
      <c r="X66" s="4"/>
      <c r="Y66" s="4"/>
      <c r="Z66" s="4"/>
      <c r="AA66" s="4"/>
    </row>
    <row r="67" spans="1:27" ht="16" x14ac:dyDescent="0.2">
      <c r="A67" s="10" t="s">
        <v>13</v>
      </c>
      <c r="B67" s="10" t="s">
        <v>14</v>
      </c>
      <c r="C67" s="10" t="s">
        <v>164</v>
      </c>
      <c r="D67" s="11">
        <v>2012</v>
      </c>
      <c r="E67" s="10" t="s">
        <v>10</v>
      </c>
      <c r="F67" s="10" t="s">
        <v>137</v>
      </c>
      <c r="G67" s="10" t="s">
        <v>165</v>
      </c>
      <c r="H67" s="13">
        <v>322</v>
      </c>
      <c r="I67" s="14"/>
      <c r="J67" s="4"/>
      <c r="K67" s="4"/>
      <c r="L67" s="4"/>
      <c r="M67" s="4"/>
      <c r="N67" s="4"/>
      <c r="O67" s="4"/>
      <c r="P67" s="4"/>
      <c r="Q67" s="4"/>
      <c r="R67" s="4"/>
      <c r="S67" s="4"/>
      <c r="T67" s="4"/>
      <c r="U67" s="4"/>
      <c r="V67" s="4"/>
      <c r="W67" s="4"/>
      <c r="X67" s="4"/>
      <c r="Y67" s="4"/>
      <c r="Z67" s="4"/>
      <c r="AA67" s="4"/>
    </row>
    <row r="68" spans="1:27" ht="16" x14ac:dyDescent="0.2">
      <c r="A68" s="10" t="s">
        <v>13</v>
      </c>
      <c r="B68" s="10" t="s">
        <v>14</v>
      </c>
      <c r="C68" s="10" t="s">
        <v>166</v>
      </c>
      <c r="D68" s="11">
        <v>2012</v>
      </c>
      <c r="E68" s="10" t="s">
        <v>10</v>
      </c>
      <c r="F68" s="10" t="s">
        <v>137</v>
      </c>
      <c r="G68" s="10" t="s">
        <v>167</v>
      </c>
      <c r="H68" s="13">
        <v>317</v>
      </c>
      <c r="I68" s="14"/>
      <c r="J68" s="4"/>
      <c r="K68" s="4"/>
      <c r="L68" s="4"/>
      <c r="M68" s="4"/>
      <c r="N68" s="4"/>
      <c r="O68" s="4"/>
      <c r="P68" s="4"/>
      <c r="Q68" s="4"/>
      <c r="R68" s="4"/>
      <c r="S68" s="4"/>
      <c r="T68" s="4"/>
      <c r="U68" s="4"/>
      <c r="V68" s="4"/>
      <c r="W68" s="4"/>
      <c r="X68" s="4"/>
      <c r="Y68" s="4"/>
      <c r="Z68" s="4"/>
      <c r="AA68" s="4"/>
    </row>
    <row r="69" spans="1:27" ht="16" x14ac:dyDescent="0.2">
      <c r="A69" s="10" t="s">
        <v>13</v>
      </c>
      <c r="B69" s="10" t="s">
        <v>14</v>
      </c>
      <c r="C69" s="10" t="s">
        <v>168</v>
      </c>
      <c r="D69" s="11">
        <v>2012</v>
      </c>
      <c r="E69" s="10" t="s">
        <v>10</v>
      </c>
      <c r="F69" s="10" t="s">
        <v>137</v>
      </c>
      <c r="G69" s="10" t="s">
        <v>169</v>
      </c>
      <c r="H69" s="13">
        <v>311</v>
      </c>
      <c r="I69" s="14"/>
      <c r="J69" s="4"/>
      <c r="K69" s="4"/>
      <c r="L69" s="4"/>
      <c r="M69" s="4"/>
      <c r="N69" s="4"/>
      <c r="O69" s="4"/>
      <c r="P69" s="4"/>
      <c r="Q69" s="4"/>
      <c r="R69" s="4"/>
      <c r="S69" s="4"/>
      <c r="T69" s="4"/>
      <c r="U69" s="4"/>
      <c r="V69" s="4"/>
      <c r="W69" s="4"/>
      <c r="X69" s="4"/>
      <c r="Y69" s="4"/>
      <c r="Z69" s="4"/>
      <c r="AA69" s="4"/>
    </row>
    <row r="70" spans="1:27" ht="16" x14ac:dyDescent="0.2">
      <c r="A70" s="10" t="s">
        <v>13</v>
      </c>
      <c r="B70" s="10" t="s">
        <v>14</v>
      </c>
      <c r="C70" s="10" t="s">
        <v>170</v>
      </c>
      <c r="D70" s="11">
        <v>2012</v>
      </c>
      <c r="E70" s="10" t="s">
        <v>10</v>
      </c>
      <c r="F70" s="10" t="s">
        <v>137</v>
      </c>
      <c r="G70" s="10" t="s">
        <v>171</v>
      </c>
      <c r="H70" s="13">
        <v>301</v>
      </c>
      <c r="I70" s="14"/>
      <c r="J70" s="4"/>
      <c r="K70" s="4"/>
      <c r="L70" s="4"/>
      <c r="M70" s="4"/>
      <c r="N70" s="4"/>
      <c r="O70" s="4"/>
      <c r="P70" s="4"/>
      <c r="Q70" s="4"/>
      <c r="R70" s="4"/>
      <c r="S70" s="4"/>
      <c r="T70" s="4"/>
      <c r="U70" s="4"/>
      <c r="V70" s="4"/>
      <c r="W70" s="4"/>
      <c r="X70" s="4"/>
      <c r="Y70" s="4"/>
      <c r="Z70" s="4"/>
      <c r="AA70" s="4"/>
    </row>
    <row r="71" spans="1:27" ht="16" x14ac:dyDescent="0.2">
      <c r="A71" s="10" t="s">
        <v>13</v>
      </c>
      <c r="B71" s="10" t="s">
        <v>14</v>
      </c>
      <c r="C71" s="10" t="s">
        <v>172</v>
      </c>
      <c r="D71" s="11">
        <v>2012</v>
      </c>
      <c r="E71" s="10" t="s">
        <v>10</v>
      </c>
      <c r="F71" s="10" t="s">
        <v>137</v>
      </c>
      <c r="G71" s="10" t="s">
        <v>173</v>
      </c>
      <c r="H71" s="13">
        <v>293</v>
      </c>
      <c r="I71" s="14"/>
      <c r="J71" s="4"/>
      <c r="K71" s="4"/>
      <c r="L71" s="4"/>
      <c r="M71" s="4"/>
      <c r="N71" s="4"/>
      <c r="O71" s="4"/>
      <c r="P71" s="4"/>
      <c r="Q71" s="4"/>
      <c r="R71" s="4"/>
      <c r="S71" s="4"/>
      <c r="T71" s="4"/>
      <c r="U71" s="4"/>
      <c r="V71" s="4"/>
      <c r="W71" s="4"/>
      <c r="X71" s="4"/>
      <c r="Y71" s="4"/>
      <c r="Z71" s="4"/>
      <c r="AA71" s="4"/>
    </row>
    <row r="72" spans="1:27" ht="16" x14ac:dyDescent="0.2">
      <c r="A72" s="10" t="s">
        <v>13</v>
      </c>
      <c r="B72" s="10" t="s">
        <v>14</v>
      </c>
      <c r="C72" s="10" t="s">
        <v>174</v>
      </c>
      <c r="D72" s="11">
        <v>2012</v>
      </c>
      <c r="E72" s="10" t="s">
        <v>10</v>
      </c>
      <c r="F72" s="10" t="s">
        <v>137</v>
      </c>
      <c r="G72" s="10" t="s">
        <v>175</v>
      </c>
      <c r="H72" s="13">
        <v>287</v>
      </c>
      <c r="I72" s="14"/>
      <c r="J72" s="4"/>
      <c r="K72" s="4"/>
      <c r="L72" s="4"/>
      <c r="M72" s="4"/>
      <c r="N72" s="4"/>
      <c r="O72" s="4"/>
      <c r="P72" s="4"/>
      <c r="Q72" s="4"/>
      <c r="R72" s="4"/>
      <c r="S72" s="4"/>
      <c r="T72" s="4"/>
      <c r="U72" s="4"/>
      <c r="V72" s="4"/>
      <c r="W72" s="4"/>
      <c r="X72" s="4"/>
      <c r="Y72" s="4"/>
      <c r="Z72" s="4"/>
      <c r="AA72" s="4"/>
    </row>
    <row r="73" spans="1:27" ht="16" x14ac:dyDescent="0.2">
      <c r="A73" s="10" t="s">
        <v>13</v>
      </c>
      <c r="B73" s="10" t="s">
        <v>14</v>
      </c>
      <c r="C73" s="10" t="s">
        <v>176</v>
      </c>
      <c r="D73" s="11">
        <v>2012</v>
      </c>
      <c r="E73" s="10" t="s">
        <v>10</v>
      </c>
      <c r="F73" s="10" t="s">
        <v>137</v>
      </c>
      <c r="G73" s="10" t="s">
        <v>177</v>
      </c>
      <c r="H73" s="13">
        <v>283</v>
      </c>
      <c r="I73" s="14"/>
      <c r="J73" s="4"/>
      <c r="K73" s="4"/>
      <c r="L73" s="4"/>
      <c r="M73" s="4"/>
      <c r="N73" s="4"/>
      <c r="O73" s="4"/>
      <c r="P73" s="4"/>
      <c r="Q73" s="4"/>
      <c r="R73" s="4"/>
      <c r="S73" s="4"/>
      <c r="T73" s="4"/>
      <c r="U73" s="4"/>
      <c r="V73" s="4"/>
      <c r="W73" s="4"/>
      <c r="X73" s="4"/>
      <c r="Y73" s="4"/>
      <c r="Z73" s="4"/>
      <c r="AA73" s="4"/>
    </row>
    <row r="74" spans="1:27" ht="16" x14ac:dyDescent="0.2">
      <c r="A74" s="10" t="s">
        <v>13</v>
      </c>
      <c r="B74" s="10" t="s">
        <v>14</v>
      </c>
      <c r="C74" s="10" t="s">
        <v>178</v>
      </c>
      <c r="D74" s="11">
        <v>2012</v>
      </c>
      <c r="E74" s="10" t="s">
        <v>10</v>
      </c>
      <c r="F74" s="10" t="s">
        <v>137</v>
      </c>
      <c r="G74" s="10" t="s">
        <v>179</v>
      </c>
      <c r="H74" s="13">
        <v>280</v>
      </c>
      <c r="I74" s="14"/>
      <c r="J74" s="4"/>
      <c r="K74" s="4"/>
      <c r="L74" s="4"/>
      <c r="M74" s="4"/>
      <c r="N74" s="4"/>
      <c r="O74" s="4"/>
      <c r="P74" s="4"/>
      <c r="Q74" s="4"/>
      <c r="R74" s="4"/>
      <c r="S74" s="4"/>
      <c r="T74" s="4"/>
      <c r="U74" s="4"/>
      <c r="V74" s="4"/>
      <c r="W74" s="4"/>
      <c r="X74" s="4"/>
      <c r="Y74" s="4"/>
      <c r="Z74" s="4"/>
      <c r="AA74" s="4"/>
    </row>
    <row r="75" spans="1:27" ht="16" x14ac:dyDescent="0.2">
      <c r="A75" s="10" t="s">
        <v>13</v>
      </c>
      <c r="B75" s="10" t="s">
        <v>14</v>
      </c>
      <c r="C75" s="10" t="s">
        <v>180</v>
      </c>
      <c r="D75" s="11">
        <v>2012</v>
      </c>
      <c r="E75" s="10" t="s">
        <v>10</v>
      </c>
      <c r="F75" s="10" t="s">
        <v>137</v>
      </c>
      <c r="G75" s="10" t="s">
        <v>181</v>
      </c>
      <c r="H75" s="13">
        <v>272</v>
      </c>
      <c r="I75" s="14"/>
      <c r="J75" s="4"/>
      <c r="K75" s="4"/>
      <c r="L75" s="4"/>
      <c r="M75" s="4"/>
      <c r="N75" s="4"/>
      <c r="O75" s="4"/>
      <c r="P75" s="4"/>
      <c r="Q75" s="4"/>
      <c r="R75" s="4"/>
      <c r="S75" s="4"/>
      <c r="T75" s="4"/>
      <c r="U75" s="4"/>
      <c r="V75" s="4"/>
      <c r="W75" s="4"/>
      <c r="X75" s="4"/>
      <c r="Y75" s="4"/>
      <c r="Z75" s="4"/>
      <c r="AA75" s="4"/>
    </row>
    <row r="76" spans="1:27" ht="16" x14ac:dyDescent="0.2">
      <c r="A76" s="10" t="s">
        <v>13</v>
      </c>
      <c r="B76" s="10" t="s">
        <v>14</v>
      </c>
      <c r="C76" s="10" t="s">
        <v>182</v>
      </c>
      <c r="D76" s="11">
        <v>2012</v>
      </c>
      <c r="E76" s="10" t="s">
        <v>10</v>
      </c>
      <c r="F76" s="10" t="s">
        <v>137</v>
      </c>
      <c r="G76" s="10" t="s">
        <v>183</v>
      </c>
      <c r="H76" s="13">
        <v>229</v>
      </c>
      <c r="I76" s="14"/>
      <c r="J76" s="4"/>
      <c r="K76" s="4"/>
      <c r="L76" s="4"/>
      <c r="M76" s="4"/>
      <c r="N76" s="4"/>
      <c r="O76" s="4"/>
      <c r="P76" s="4"/>
      <c r="Q76" s="4"/>
      <c r="R76" s="4"/>
      <c r="S76" s="4"/>
      <c r="T76" s="4"/>
      <c r="U76" s="4"/>
      <c r="V76" s="4"/>
      <c r="W76" s="4"/>
      <c r="X76" s="4"/>
      <c r="Y76" s="4"/>
      <c r="Z76" s="4"/>
      <c r="AA76" s="4"/>
    </row>
    <row r="77" spans="1:27" ht="16" x14ac:dyDescent="0.2">
      <c r="A77" s="10" t="s">
        <v>13</v>
      </c>
      <c r="B77" s="10" t="s">
        <v>14</v>
      </c>
      <c r="C77" s="10" t="s">
        <v>184</v>
      </c>
      <c r="D77" s="11">
        <v>2012</v>
      </c>
      <c r="E77" s="10" t="s">
        <v>10</v>
      </c>
      <c r="F77" s="10" t="s">
        <v>137</v>
      </c>
      <c r="G77" s="10" t="s">
        <v>185</v>
      </c>
      <c r="H77" s="13">
        <v>155</v>
      </c>
      <c r="I77" s="14"/>
      <c r="J77" s="4"/>
      <c r="K77" s="4"/>
      <c r="L77" s="4"/>
      <c r="M77" s="4"/>
      <c r="N77" s="4"/>
      <c r="O77" s="4"/>
      <c r="P77" s="4"/>
      <c r="Q77" s="4"/>
      <c r="R77" s="4"/>
      <c r="S77" s="4"/>
      <c r="T77" s="4"/>
      <c r="U77" s="4"/>
      <c r="V77" s="4"/>
      <c r="W77" s="4"/>
      <c r="X77" s="4"/>
      <c r="Y77" s="4"/>
      <c r="Z77" s="4"/>
      <c r="AA77" s="4"/>
    </row>
    <row r="78" spans="1:27" ht="16" x14ac:dyDescent="0.2">
      <c r="A78" s="10" t="s">
        <v>13</v>
      </c>
      <c r="B78" s="10" t="s">
        <v>14</v>
      </c>
      <c r="C78" s="10" t="s">
        <v>186</v>
      </c>
      <c r="D78" s="11">
        <v>2012</v>
      </c>
      <c r="E78" s="10" t="s">
        <v>9</v>
      </c>
      <c r="F78" s="10" t="s">
        <v>137</v>
      </c>
      <c r="G78" s="10" t="s">
        <v>187</v>
      </c>
      <c r="H78" s="13">
        <v>133</v>
      </c>
      <c r="I78" s="14"/>
      <c r="J78" s="4"/>
      <c r="K78" s="4"/>
      <c r="L78" s="4"/>
      <c r="M78" s="4"/>
      <c r="N78" s="4"/>
      <c r="O78" s="4"/>
      <c r="P78" s="4"/>
      <c r="Q78" s="4"/>
      <c r="R78" s="4"/>
      <c r="S78" s="4"/>
      <c r="T78" s="4"/>
      <c r="U78" s="4"/>
      <c r="V78" s="4"/>
      <c r="W78" s="4"/>
      <c r="X78" s="4"/>
      <c r="Y78" s="4"/>
      <c r="Z78" s="4"/>
      <c r="AA78" s="4"/>
    </row>
    <row r="79" spans="1:27" ht="16" x14ac:dyDescent="0.2">
      <c r="A79" s="10" t="s">
        <v>13</v>
      </c>
      <c r="B79" s="10" t="s">
        <v>14</v>
      </c>
      <c r="C79" s="10" t="s">
        <v>188</v>
      </c>
      <c r="D79" s="11">
        <v>2011</v>
      </c>
      <c r="E79" s="10" t="s">
        <v>7</v>
      </c>
      <c r="F79" s="10" t="s">
        <v>189</v>
      </c>
      <c r="G79" s="10" t="s">
        <v>190</v>
      </c>
      <c r="H79" s="13">
        <v>545</v>
      </c>
      <c r="I79" s="14"/>
      <c r="J79" s="4"/>
      <c r="K79" s="4"/>
      <c r="L79" s="4"/>
      <c r="M79" s="4"/>
      <c r="N79" s="4"/>
      <c r="O79" s="4"/>
      <c r="P79" s="4"/>
      <c r="Q79" s="4"/>
      <c r="R79" s="4"/>
      <c r="S79" s="4"/>
      <c r="T79" s="4"/>
      <c r="U79" s="4"/>
      <c r="V79" s="4"/>
      <c r="W79" s="4"/>
      <c r="X79" s="4"/>
      <c r="Y79" s="4"/>
      <c r="Z79" s="4"/>
      <c r="AA79" s="4"/>
    </row>
    <row r="80" spans="1:27" ht="16" x14ac:dyDescent="0.2">
      <c r="A80" s="10" t="s">
        <v>13</v>
      </c>
      <c r="B80" s="10" t="s">
        <v>14</v>
      </c>
      <c r="C80" s="10" t="s">
        <v>191</v>
      </c>
      <c r="D80" s="11">
        <v>2011</v>
      </c>
      <c r="E80" s="10" t="s">
        <v>10</v>
      </c>
      <c r="F80" s="10" t="s">
        <v>189</v>
      </c>
      <c r="G80" s="10" t="s">
        <v>192</v>
      </c>
      <c r="H80" s="13">
        <v>416</v>
      </c>
      <c r="I80" s="14"/>
      <c r="J80" s="4"/>
      <c r="K80" s="4"/>
      <c r="L80" s="4"/>
      <c r="M80" s="4"/>
      <c r="N80" s="4"/>
      <c r="O80" s="4"/>
      <c r="P80" s="4"/>
      <c r="Q80" s="4"/>
      <c r="R80" s="4"/>
      <c r="S80" s="4"/>
      <c r="T80" s="4"/>
      <c r="U80" s="4"/>
      <c r="V80" s="4"/>
      <c r="W80" s="4"/>
      <c r="X80" s="4"/>
      <c r="Y80" s="4"/>
      <c r="Z80" s="4"/>
      <c r="AA80" s="4"/>
    </row>
    <row r="81" spans="1:27" ht="16" x14ac:dyDescent="0.2">
      <c r="A81" s="10" t="s">
        <v>13</v>
      </c>
      <c r="B81" s="10" t="s">
        <v>14</v>
      </c>
      <c r="C81" s="10" t="s">
        <v>193</v>
      </c>
      <c r="D81" s="11">
        <v>2011</v>
      </c>
      <c r="E81" s="10" t="s">
        <v>10</v>
      </c>
      <c r="F81" s="10" t="s">
        <v>189</v>
      </c>
      <c r="G81" s="10" t="s">
        <v>194</v>
      </c>
      <c r="H81" s="13">
        <v>268</v>
      </c>
      <c r="I81" s="14"/>
      <c r="J81" s="4"/>
      <c r="K81" s="4"/>
      <c r="L81" s="4"/>
      <c r="M81" s="4"/>
      <c r="N81" s="4"/>
      <c r="O81" s="4"/>
      <c r="P81" s="4"/>
      <c r="Q81" s="4"/>
      <c r="R81" s="4"/>
      <c r="S81" s="4"/>
      <c r="T81" s="4"/>
      <c r="U81" s="4"/>
      <c r="V81" s="4"/>
      <c r="W81" s="4"/>
      <c r="X81" s="4"/>
      <c r="Y81" s="4"/>
      <c r="Z81" s="4"/>
      <c r="AA81" s="4"/>
    </row>
    <row r="82" spans="1:27" ht="16" x14ac:dyDescent="0.2">
      <c r="A82" s="10" t="s">
        <v>13</v>
      </c>
      <c r="B82" s="10" t="s">
        <v>14</v>
      </c>
      <c r="C82" s="10" t="s">
        <v>195</v>
      </c>
      <c r="D82" s="11">
        <v>2011</v>
      </c>
      <c r="E82" s="10" t="s">
        <v>10</v>
      </c>
      <c r="F82" s="10" t="s">
        <v>189</v>
      </c>
      <c r="G82" s="10" t="s">
        <v>196</v>
      </c>
      <c r="H82" s="13">
        <v>228</v>
      </c>
      <c r="I82" s="14"/>
      <c r="J82" s="4"/>
      <c r="K82" s="4"/>
      <c r="L82" s="4"/>
      <c r="M82" s="4"/>
      <c r="N82" s="4"/>
      <c r="O82" s="4"/>
      <c r="P82" s="4"/>
      <c r="Q82" s="4"/>
      <c r="R82" s="4"/>
      <c r="S82" s="4"/>
      <c r="T82" s="4"/>
      <c r="U82" s="4"/>
      <c r="V82" s="4"/>
      <c r="W82" s="4"/>
      <c r="X82" s="4"/>
      <c r="Y82" s="4"/>
      <c r="Z82" s="4"/>
      <c r="AA82" s="4"/>
    </row>
    <row r="83" spans="1:27" ht="16" x14ac:dyDescent="0.2">
      <c r="A83" s="10" t="s">
        <v>13</v>
      </c>
      <c r="B83" s="10" t="s">
        <v>14</v>
      </c>
      <c r="C83" s="10" t="s">
        <v>197</v>
      </c>
      <c r="D83" s="11">
        <v>2011</v>
      </c>
      <c r="E83" s="10" t="s">
        <v>10</v>
      </c>
      <c r="F83" s="10" t="s">
        <v>189</v>
      </c>
      <c r="G83" s="10" t="s">
        <v>198</v>
      </c>
      <c r="H83" s="13">
        <v>210</v>
      </c>
      <c r="I83" s="14"/>
      <c r="J83" s="4"/>
      <c r="K83" s="4"/>
      <c r="L83" s="4"/>
      <c r="M83" s="4"/>
      <c r="N83" s="4"/>
      <c r="O83" s="4"/>
      <c r="P83" s="4"/>
      <c r="Q83" s="4"/>
      <c r="R83" s="4"/>
      <c r="S83" s="4"/>
      <c r="T83" s="4"/>
      <c r="U83" s="4"/>
      <c r="V83" s="4"/>
      <c r="W83" s="4"/>
      <c r="X83" s="4"/>
      <c r="Y83" s="4"/>
      <c r="Z83" s="4"/>
      <c r="AA83" s="4"/>
    </row>
    <row r="84" spans="1:27" ht="16" x14ac:dyDescent="0.2">
      <c r="A84" s="10" t="s">
        <v>13</v>
      </c>
      <c r="B84" s="10" t="s">
        <v>14</v>
      </c>
      <c r="C84" s="10" t="s">
        <v>199</v>
      </c>
      <c r="D84" s="11">
        <v>2011</v>
      </c>
      <c r="E84" s="10" t="s">
        <v>10</v>
      </c>
      <c r="F84" s="10" t="s">
        <v>189</v>
      </c>
      <c r="G84" s="10" t="s">
        <v>200</v>
      </c>
      <c r="H84" s="13">
        <v>195</v>
      </c>
      <c r="I84" s="14"/>
      <c r="J84" s="4"/>
      <c r="K84" s="4"/>
      <c r="L84" s="4"/>
      <c r="M84" s="4"/>
      <c r="N84" s="4"/>
      <c r="O84" s="4"/>
      <c r="P84" s="4"/>
      <c r="Q84" s="4"/>
      <c r="R84" s="4"/>
      <c r="S84" s="4"/>
      <c r="T84" s="4"/>
      <c r="U84" s="4"/>
      <c r="V84" s="4"/>
      <c r="W84" s="4"/>
      <c r="X84" s="4"/>
      <c r="Y84" s="4"/>
      <c r="Z84" s="4"/>
      <c r="AA84" s="4"/>
    </row>
    <row r="85" spans="1:27" ht="16" x14ac:dyDescent="0.2">
      <c r="A85" s="10" t="s">
        <v>13</v>
      </c>
      <c r="B85" s="10" t="s">
        <v>14</v>
      </c>
      <c r="C85" s="10" t="s">
        <v>201</v>
      </c>
      <c r="D85" s="11">
        <v>2011</v>
      </c>
      <c r="E85" s="10" t="s">
        <v>10</v>
      </c>
      <c r="F85" s="10" t="s">
        <v>189</v>
      </c>
      <c r="G85" s="10" t="s">
        <v>202</v>
      </c>
      <c r="H85" s="13">
        <v>189</v>
      </c>
      <c r="I85" s="14"/>
      <c r="J85" s="4"/>
      <c r="K85" s="4"/>
      <c r="L85" s="4"/>
      <c r="M85" s="4"/>
      <c r="N85" s="4"/>
      <c r="O85" s="4"/>
      <c r="P85" s="4"/>
      <c r="Q85" s="4"/>
      <c r="R85" s="4"/>
      <c r="S85" s="4"/>
      <c r="T85" s="4"/>
      <c r="U85" s="4"/>
      <c r="V85" s="4"/>
      <c r="W85" s="4"/>
      <c r="X85" s="4"/>
      <c r="Y85" s="4"/>
      <c r="Z85" s="4"/>
      <c r="AA85" s="4"/>
    </row>
    <row r="86" spans="1:27" ht="16" x14ac:dyDescent="0.2">
      <c r="A86" s="10" t="s">
        <v>13</v>
      </c>
      <c r="B86" s="10" t="s">
        <v>14</v>
      </c>
      <c r="C86" s="10" t="s">
        <v>203</v>
      </c>
      <c r="D86" s="11">
        <v>2011</v>
      </c>
      <c r="E86" s="10" t="s">
        <v>10</v>
      </c>
      <c r="F86" s="10" t="s">
        <v>189</v>
      </c>
      <c r="G86" s="10" t="s">
        <v>204</v>
      </c>
      <c r="H86" s="13">
        <v>176</v>
      </c>
      <c r="I86" s="14"/>
      <c r="J86" s="4"/>
      <c r="K86" s="4"/>
      <c r="L86" s="4"/>
      <c r="M86" s="4"/>
      <c r="N86" s="4"/>
      <c r="O86" s="4"/>
      <c r="P86" s="4"/>
      <c r="Q86" s="4"/>
      <c r="R86" s="4"/>
      <c r="S86" s="4"/>
      <c r="T86" s="4"/>
      <c r="U86" s="4"/>
      <c r="V86" s="4"/>
      <c r="W86" s="4"/>
      <c r="X86" s="4"/>
      <c r="Y86" s="4"/>
      <c r="Z86" s="4"/>
      <c r="AA86" s="4"/>
    </row>
    <row r="87" spans="1:27" ht="16" x14ac:dyDescent="0.2">
      <c r="A87" s="10" t="s">
        <v>13</v>
      </c>
      <c r="B87" s="10" t="s">
        <v>14</v>
      </c>
      <c r="C87" s="10" t="s">
        <v>205</v>
      </c>
      <c r="D87" s="11">
        <v>2011</v>
      </c>
      <c r="E87" s="10" t="s">
        <v>10</v>
      </c>
      <c r="F87" s="10" t="s">
        <v>189</v>
      </c>
      <c r="G87" s="10" t="s">
        <v>206</v>
      </c>
      <c r="H87" s="13">
        <v>148</v>
      </c>
      <c r="I87" s="14"/>
      <c r="J87" s="4"/>
      <c r="K87" s="4"/>
      <c r="L87" s="4"/>
      <c r="M87" s="4"/>
      <c r="N87" s="4"/>
      <c r="O87" s="4"/>
      <c r="P87" s="4"/>
      <c r="Q87" s="4"/>
      <c r="R87" s="4"/>
      <c r="S87" s="4"/>
      <c r="T87" s="4"/>
      <c r="U87" s="4"/>
      <c r="V87" s="4"/>
      <c r="W87" s="4"/>
      <c r="X87" s="4"/>
      <c r="Y87" s="4"/>
      <c r="Z87" s="4"/>
      <c r="AA87" s="4"/>
    </row>
    <row r="88" spans="1:27" ht="16" x14ac:dyDescent="0.2">
      <c r="A88" s="10" t="s">
        <v>13</v>
      </c>
      <c r="B88" s="10" t="s">
        <v>14</v>
      </c>
      <c r="C88" s="10" t="s">
        <v>207</v>
      </c>
      <c r="D88" s="11">
        <v>2010</v>
      </c>
      <c r="E88" s="10" t="s">
        <v>10</v>
      </c>
      <c r="F88" s="10" t="s">
        <v>208</v>
      </c>
      <c r="G88" s="10" t="s">
        <v>209</v>
      </c>
      <c r="H88" s="13">
        <v>481</v>
      </c>
      <c r="I88" s="14"/>
      <c r="J88" s="4"/>
      <c r="K88" s="4"/>
      <c r="L88" s="4"/>
      <c r="M88" s="4"/>
      <c r="N88" s="4"/>
      <c r="O88" s="4"/>
      <c r="P88" s="4"/>
      <c r="Q88" s="4"/>
      <c r="R88" s="4"/>
      <c r="S88" s="4"/>
      <c r="T88" s="4"/>
      <c r="U88" s="4"/>
      <c r="V88" s="4"/>
      <c r="W88" s="4"/>
      <c r="X88" s="4"/>
      <c r="Y88" s="4"/>
      <c r="Z88" s="4"/>
      <c r="AA88" s="4"/>
    </row>
    <row r="89" spans="1:27" ht="16" x14ac:dyDescent="0.2">
      <c r="A89" s="10" t="s">
        <v>13</v>
      </c>
      <c r="B89" s="10" t="s">
        <v>14</v>
      </c>
      <c r="C89" s="10" t="s">
        <v>208</v>
      </c>
      <c r="D89" s="11">
        <v>2010</v>
      </c>
      <c r="E89" s="10" t="s">
        <v>8</v>
      </c>
      <c r="F89" s="10" t="s">
        <v>208</v>
      </c>
      <c r="G89" s="10" t="s">
        <v>210</v>
      </c>
      <c r="H89" s="13">
        <v>341</v>
      </c>
      <c r="I89" s="14"/>
      <c r="J89" s="4"/>
      <c r="K89" s="4"/>
      <c r="L89" s="4"/>
      <c r="M89" s="4"/>
      <c r="N89" s="4"/>
      <c r="O89" s="4"/>
      <c r="P89" s="4"/>
      <c r="Q89" s="4"/>
      <c r="R89" s="4"/>
      <c r="S89" s="4"/>
      <c r="T89" s="4"/>
      <c r="U89" s="4"/>
      <c r="V89" s="4"/>
      <c r="W89" s="4"/>
      <c r="X89" s="4"/>
      <c r="Y89" s="4"/>
      <c r="Z89" s="4"/>
      <c r="AA89" s="4"/>
    </row>
    <row r="90" spans="1:27" ht="16" x14ac:dyDescent="0.2">
      <c r="A90" s="10" t="s">
        <v>13</v>
      </c>
      <c r="B90" s="10" t="s">
        <v>14</v>
      </c>
      <c r="C90" s="10" t="s">
        <v>211</v>
      </c>
      <c r="D90" s="11">
        <v>2010</v>
      </c>
      <c r="E90" s="10" t="s">
        <v>10</v>
      </c>
      <c r="F90" s="10" t="s">
        <v>208</v>
      </c>
      <c r="G90" s="10" t="s">
        <v>212</v>
      </c>
      <c r="H90" s="13">
        <v>303</v>
      </c>
      <c r="I90" s="14"/>
      <c r="J90" s="4"/>
      <c r="K90" s="4"/>
      <c r="L90" s="4"/>
      <c r="M90" s="4"/>
      <c r="N90" s="4"/>
      <c r="O90" s="4"/>
      <c r="P90" s="4"/>
      <c r="Q90" s="4"/>
      <c r="R90" s="4"/>
      <c r="S90" s="4"/>
      <c r="T90" s="4"/>
      <c r="U90" s="4"/>
      <c r="V90" s="4"/>
      <c r="W90" s="4"/>
      <c r="X90" s="4"/>
      <c r="Y90" s="4"/>
      <c r="Z90" s="4"/>
      <c r="AA90" s="4"/>
    </row>
    <row r="91" spans="1:27" ht="16" x14ac:dyDescent="0.2">
      <c r="A91" s="10" t="s">
        <v>13</v>
      </c>
      <c r="B91" s="10" t="s">
        <v>14</v>
      </c>
      <c r="C91" s="10" t="s">
        <v>213</v>
      </c>
      <c r="D91" s="11">
        <v>2010</v>
      </c>
      <c r="E91" s="10" t="s">
        <v>10</v>
      </c>
      <c r="F91" s="10" t="s">
        <v>208</v>
      </c>
      <c r="G91" s="10" t="s">
        <v>214</v>
      </c>
      <c r="H91" s="13">
        <v>244</v>
      </c>
      <c r="I91" s="14"/>
      <c r="J91" s="4"/>
      <c r="K91" s="4"/>
      <c r="L91" s="4"/>
      <c r="M91" s="4"/>
      <c r="N91" s="4"/>
      <c r="O91" s="4"/>
      <c r="P91" s="4"/>
      <c r="Q91" s="4"/>
      <c r="R91" s="4"/>
      <c r="S91" s="4"/>
      <c r="T91" s="4"/>
      <c r="U91" s="4"/>
      <c r="V91" s="4"/>
      <c r="W91" s="4"/>
      <c r="X91" s="4"/>
      <c r="Y91" s="4"/>
      <c r="Z91" s="4"/>
      <c r="AA91" s="4"/>
    </row>
    <row r="92" spans="1:27" ht="16" x14ac:dyDescent="0.2">
      <c r="A92" s="10" t="s">
        <v>13</v>
      </c>
      <c r="B92" s="10" t="s">
        <v>14</v>
      </c>
      <c r="C92" s="10" t="s">
        <v>215</v>
      </c>
      <c r="D92" s="11">
        <v>2010</v>
      </c>
      <c r="E92" s="10" t="s">
        <v>10</v>
      </c>
      <c r="F92" s="10" t="s">
        <v>208</v>
      </c>
      <c r="G92" s="10" t="s">
        <v>216</v>
      </c>
      <c r="H92" s="13">
        <v>113</v>
      </c>
      <c r="I92" s="14"/>
      <c r="J92" s="4"/>
      <c r="K92" s="4"/>
      <c r="L92" s="4"/>
      <c r="M92" s="4"/>
      <c r="N92" s="4"/>
      <c r="O92" s="4"/>
      <c r="P92" s="4"/>
      <c r="Q92" s="4"/>
      <c r="R92" s="4"/>
      <c r="S92" s="4"/>
      <c r="T92" s="4"/>
      <c r="U92" s="4"/>
      <c r="V92" s="4"/>
      <c r="W92" s="4"/>
      <c r="X92" s="4"/>
      <c r="Y92" s="4"/>
      <c r="Z92" s="4"/>
      <c r="AA92" s="4"/>
    </row>
    <row r="93" spans="1:27" ht="16" x14ac:dyDescent="0.2">
      <c r="A93" s="10" t="s">
        <v>13</v>
      </c>
      <c r="B93" s="10" t="s">
        <v>14</v>
      </c>
      <c r="C93" s="10" t="s">
        <v>217</v>
      </c>
      <c r="D93" s="11">
        <v>2009</v>
      </c>
      <c r="E93" s="10" t="s">
        <v>10</v>
      </c>
      <c r="F93" s="10" t="s">
        <v>218</v>
      </c>
      <c r="G93" s="10" t="s">
        <v>219</v>
      </c>
      <c r="H93" s="13">
        <v>240</v>
      </c>
      <c r="I93" s="14"/>
      <c r="J93" s="4"/>
      <c r="K93" s="4"/>
      <c r="L93" s="4"/>
      <c r="M93" s="4"/>
      <c r="N93" s="4"/>
      <c r="O93" s="4"/>
      <c r="P93" s="4"/>
      <c r="Q93" s="4"/>
      <c r="R93" s="4"/>
      <c r="S93" s="4"/>
      <c r="T93" s="4"/>
      <c r="U93" s="4"/>
      <c r="V93" s="4"/>
      <c r="W93" s="4"/>
      <c r="X93" s="4"/>
      <c r="Y93" s="4"/>
      <c r="Z93" s="4"/>
      <c r="AA93" s="4"/>
    </row>
    <row r="94" spans="1:27" ht="16" x14ac:dyDescent="0.2">
      <c r="A94" s="10" t="s">
        <v>13</v>
      </c>
      <c r="B94" s="10" t="s">
        <v>14</v>
      </c>
      <c r="C94" s="10" t="s">
        <v>220</v>
      </c>
      <c r="D94" s="11">
        <v>2009</v>
      </c>
      <c r="E94" s="10" t="s">
        <v>10</v>
      </c>
      <c r="F94" s="10" t="s">
        <v>221</v>
      </c>
      <c r="G94" s="10" t="s">
        <v>222</v>
      </c>
      <c r="H94" s="13">
        <v>197</v>
      </c>
      <c r="I94" s="14"/>
      <c r="J94" s="4"/>
      <c r="K94" s="4"/>
      <c r="L94" s="4"/>
      <c r="M94" s="4"/>
      <c r="N94" s="4"/>
      <c r="O94" s="4"/>
      <c r="P94" s="4"/>
      <c r="Q94" s="4"/>
      <c r="R94" s="4"/>
      <c r="S94" s="4"/>
      <c r="T94" s="4"/>
      <c r="U94" s="4"/>
      <c r="V94" s="4"/>
      <c r="W94" s="4"/>
      <c r="X94" s="4"/>
      <c r="Y94" s="4"/>
      <c r="Z94" s="4"/>
      <c r="AA94" s="4"/>
    </row>
    <row r="95" spans="1:27" ht="16" x14ac:dyDescent="0.2">
      <c r="A95" s="10" t="s">
        <v>13</v>
      </c>
      <c r="B95" s="10" t="s">
        <v>14</v>
      </c>
      <c r="C95" s="10" t="s">
        <v>223</v>
      </c>
      <c r="D95" s="11">
        <v>2009</v>
      </c>
      <c r="E95" s="10" t="s">
        <v>8</v>
      </c>
      <c r="F95" s="10" t="s">
        <v>224</v>
      </c>
      <c r="G95" s="10" t="s">
        <v>225</v>
      </c>
      <c r="H95" s="13">
        <v>166</v>
      </c>
      <c r="I95" s="14"/>
      <c r="J95" s="4"/>
      <c r="K95" s="4"/>
      <c r="L95" s="4"/>
      <c r="M95" s="4"/>
      <c r="N95" s="4"/>
      <c r="O95" s="4"/>
      <c r="P95" s="4"/>
      <c r="Q95" s="4"/>
      <c r="R95" s="4"/>
      <c r="S95" s="4"/>
      <c r="T95" s="4"/>
      <c r="U95" s="4"/>
      <c r="V95" s="4"/>
      <c r="W95" s="4"/>
      <c r="X95" s="4"/>
      <c r="Y95" s="4"/>
      <c r="Z95" s="4"/>
      <c r="AA95" s="4"/>
    </row>
    <row r="96" spans="1:27" ht="16" x14ac:dyDescent="0.2">
      <c r="A96" s="10" t="s">
        <v>13</v>
      </c>
      <c r="B96" s="10" t="s">
        <v>14</v>
      </c>
      <c r="C96" s="10" t="s">
        <v>226</v>
      </c>
      <c r="D96" s="11">
        <v>2009</v>
      </c>
      <c r="E96" s="10" t="s">
        <v>10</v>
      </c>
      <c r="F96" s="10" t="s">
        <v>224</v>
      </c>
      <c r="G96" s="10" t="s">
        <v>227</v>
      </c>
      <c r="H96" s="13">
        <v>166</v>
      </c>
      <c r="I96" s="14"/>
      <c r="J96" s="4"/>
      <c r="K96" s="4"/>
      <c r="L96" s="4"/>
      <c r="M96" s="4"/>
      <c r="N96" s="4"/>
      <c r="O96" s="4"/>
      <c r="P96" s="4"/>
      <c r="Q96" s="4"/>
      <c r="R96" s="4"/>
      <c r="S96" s="4"/>
      <c r="T96" s="4"/>
      <c r="U96" s="4"/>
      <c r="V96" s="4"/>
      <c r="W96" s="4"/>
      <c r="X96" s="4"/>
      <c r="Y96" s="4"/>
      <c r="Z96" s="4"/>
      <c r="AA96" s="4"/>
    </row>
    <row r="97" spans="1:27" ht="16" x14ac:dyDescent="0.2">
      <c r="A97" s="10" t="s">
        <v>13</v>
      </c>
      <c r="B97" s="10" t="s">
        <v>14</v>
      </c>
      <c r="C97" s="10" t="s">
        <v>228</v>
      </c>
      <c r="D97" s="11">
        <v>2009</v>
      </c>
      <c r="E97" s="10" t="s">
        <v>10</v>
      </c>
      <c r="F97" s="10" t="s">
        <v>229</v>
      </c>
      <c r="G97" s="10" t="s">
        <v>230</v>
      </c>
      <c r="H97" s="13">
        <v>165</v>
      </c>
      <c r="I97" s="14"/>
      <c r="J97" s="4"/>
      <c r="K97" s="4"/>
      <c r="L97" s="4"/>
      <c r="M97" s="4"/>
      <c r="N97" s="4"/>
      <c r="O97" s="4"/>
      <c r="P97" s="4"/>
      <c r="Q97" s="4"/>
      <c r="R97" s="4"/>
      <c r="S97" s="4"/>
      <c r="T97" s="4"/>
      <c r="U97" s="4"/>
      <c r="V97" s="4"/>
      <c r="W97" s="4"/>
      <c r="X97" s="4"/>
      <c r="Y97" s="4"/>
      <c r="Z97" s="4"/>
      <c r="AA97" s="4"/>
    </row>
    <row r="98" spans="1:27" ht="16" x14ac:dyDescent="0.2">
      <c r="A98" s="10" t="s">
        <v>13</v>
      </c>
      <c r="B98" s="10" t="s">
        <v>14</v>
      </c>
      <c r="C98" s="10" t="s">
        <v>231</v>
      </c>
      <c r="D98" s="11">
        <v>2009</v>
      </c>
      <c r="E98" s="10" t="s">
        <v>10</v>
      </c>
      <c r="F98" s="10" t="s">
        <v>232</v>
      </c>
      <c r="G98" s="10" t="s">
        <v>233</v>
      </c>
      <c r="H98" s="13">
        <v>149</v>
      </c>
      <c r="I98" s="14"/>
      <c r="J98" s="4"/>
      <c r="K98" s="4"/>
      <c r="L98" s="4"/>
      <c r="M98" s="4"/>
      <c r="N98" s="4"/>
      <c r="O98" s="4"/>
      <c r="P98" s="4"/>
      <c r="Q98" s="4"/>
      <c r="R98" s="4"/>
      <c r="S98" s="4"/>
      <c r="T98" s="4"/>
      <c r="U98" s="4"/>
      <c r="V98" s="4"/>
      <c r="W98" s="4"/>
      <c r="X98" s="4"/>
      <c r="Y98" s="4"/>
      <c r="Z98" s="4"/>
      <c r="AA98" s="4"/>
    </row>
    <row r="99" spans="1:27" ht="16" x14ac:dyDescent="0.2">
      <c r="A99" s="10" t="s">
        <v>13</v>
      </c>
      <c r="B99" s="10" t="s">
        <v>14</v>
      </c>
      <c r="C99" s="10" t="s">
        <v>217</v>
      </c>
      <c r="D99" s="11">
        <v>2008</v>
      </c>
      <c r="E99" s="10" t="s">
        <v>10</v>
      </c>
      <c r="F99" s="10" t="s">
        <v>234</v>
      </c>
      <c r="G99" s="10" t="s">
        <v>235</v>
      </c>
      <c r="H99" s="13">
        <v>206</v>
      </c>
      <c r="I99" s="14"/>
      <c r="J99" s="4"/>
      <c r="K99" s="4"/>
      <c r="L99" s="4"/>
      <c r="M99" s="4"/>
      <c r="N99" s="4"/>
      <c r="O99" s="4"/>
      <c r="P99" s="4"/>
      <c r="Q99" s="4"/>
      <c r="R99" s="4"/>
      <c r="S99" s="4"/>
      <c r="T99" s="4"/>
      <c r="U99" s="4"/>
      <c r="V99" s="4"/>
      <c r="W99" s="4"/>
      <c r="X99" s="4"/>
      <c r="Y99" s="4"/>
      <c r="Z99" s="4"/>
      <c r="AA99" s="4"/>
    </row>
    <row r="100" spans="1:27" ht="16" x14ac:dyDescent="0.2">
      <c r="A100" s="10" t="s">
        <v>13</v>
      </c>
      <c r="B100" s="10" t="s">
        <v>14</v>
      </c>
      <c r="C100" s="10" t="s">
        <v>231</v>
      </c>
      <c r="D100" s="11">
        <v>2008</v>
      </c>
      <c r="E100" s="10" t="s">
        <v>10</v>
      </c>
      <c r="F100" s="10" t="s">
        <v>234</v>
      </c>
      <c r="G100" s="10" t="s">
        <v>236</v>
      </c>
      <c r="H100" s="13">
        <v>196</v>
      </c>
      <c r="I100" s="14"/>
      <c r="J100" s="4"/>
      <c r="K100" s="4"/>
      <c r="L100" s="4"/>
      <c r="M100" s="4"/>
      <c r="N100" s="4"/>
      <c r="O100" s="4"/>
      <c r="P100" s="4"/>
      <c r="Q100" s="4"/>
      <c r="R100" s="4"/>
      <c r="S100" s="4"/>
      <c r="T100" s="4"/>
      <c r="U100" s="4"/>
      <c r="V100" s="4"/>
      <c r="W100" s="4"/>
      <c r="X100" s="4"/>
      <c r="Y100" s="4"/>
      <c r="Z100" s="4"/>
      <c r="AA100" s="4"/>
    </row>
    <row r="101" spans="1:27" ht="16" x14ac:dyDescent="0.2">
      <c r="A101" s="10" t="s">
        <v>13</v>
      </c>
      <c r="B101" s="10" t="s">
        <v>14</v>
      </c>
      <c r="C101" s="10" t="s">
        <v>228</v>
      </c>
      <c r="D101" s="11">
        <v>2008</v>
      </c>
      <c r="E101" s="10" t="s">
        <v>10</v>
      </c>
      <c r="F101" s="10" t="s">
        <v>234</v>
      </c>
      <c r="G101" s="10" t="s">
        <v>237</v>
      </c>
      <c r="H101" s="13">
        <v>184</v>
      </c>
      <c r="I101" s="14"/>
      <c r="J101" s="4"/>
      <c r="K101" s="4"/>
      <c r="L101" s="4"/>
      <c r="M101" s="4"/>
      <c r="N101" s="4"/>
      <c r="O101" s="4"/>
      <c r="P101" s="4"/>
      <c r="Q101" s="4"/>
      <c r="R101" s="4"/>
      <c r="S101" s="4"/>
      <c r="T101" s="4"/>
      <c r="U101" s="4"/>
      <c r="V101" s="4"/>
      <c r="W101" s="4"/>
      <c r="X101" s="4"/>
      <c r="Y101" s="4"/>
      <c r="Z101" s="4"/>
      <c r="AA101" s="4"/>
    </row>
    <row r="102" spans="1:27" ht="16" x14ac:dyDescent="0.2">
      <c r="A102" s="10" t="s">
        <v>13</v>
      </c>
      <c r="B102" s="10" t="s">
        <v>14</v>
      </c>
      <c r="C102" s="10" t="s">
        <v>238</v>
      </c>
      <c r="D102" s="11">
        <v>2008</v>
      </c>
      <c r="E102" s="10" t="s">
        <v>10</v>
      </c>
      <c r="F102" s="10" t="s">
        <v>234</v>
      </c>
      <c r="G102" s="10" t="s">
        <v>239</v>
      </c>
      <c r="H102" s="13">
        <v>141</v>
      </c>
      <c r="I102" s="14"/>
      <c r="J102" s="4"/>
      <c r="K102" s="4"/>
      <c r="L102" s="4"/>
      <c r="M102" s="4"/>
      <c r="N102" s="4"/>
      <c r="O102" s="4"/>
      <c r="P102" s="4"/>
      <c r="Q102" s="4"/>
      <c r="R102" s="4"/>
      <c r="S102" s="4"/>
      <c r="T102" s="4"/>
      <c r="U102" s="4"/>
      <c r="V102" s="4"/>
      <c r="W102" s="4"/>
      <c r="X102" s="4"/>
      <c r="Y102" s="4"/>
      <c r="Z102" s="4"/>
      <c r="AA102" s="4"/>
    </row>
    <row r="103" spans="1:27" ht="16" x14ac:dyDescent="0.2">
      <c r="A103" s="10" t="s">
        <v>13</v>
      </c>
      <c r="B103" s="10" t="s">
        <v>14</v>
      </c>
      <c r="C103" s="10" t="s">
        <v>226</v>
      </c>
      <c r="D103" s="11">
        <v>2008</v>
      </c>
      <c r="E103" s="10" t="s">
        <v>8</v>
      </c>
      <c r="F103" s="10" t="s">
        <v>234</v>
      </c>
      <c r="G103" s="10" t="s">
        <v>240</v>
      </c>
      <c r="H103" s="13">
        <v>64</v>
      </c>
      <c r="I103" s="14"/>
      <c r="J103" s="4"/>
      <c r="K103" s="4"/>
      <c r="L103" s="4"/>
      <c r="M103" s="4"/>
      <c r="N103" s="4"/>
      <c r="O103" s="4"/>
      <c r="P103" s="4"/>
      <c r="Q103" s="4"/>
      <c r="R103" s="4"/>
      <c r="S103" s="4"/>
      <c r="T103" s="4"/>
      <c r="U103" s="4"/>
      <c r="V103" s="4"/>
      <c r="W103" s="4"/>
      <c r="X103" s="4"/>
      <c r="Y103" s="4"/>
      <c r="Z103" s="4"/>
      <c r="AA103" s="4"/>
    </row>
    <row r="104" spans="1:27" ht="16" x14ac:dyDescent="0.2">
      <c r="A104" s="10" t="s">
        <v>13</v>
      </c>
      <c r="B104" s="10" t="s">
        <v>14</v>
      </c>
      <c r="C104" s="10" t="s">
        <v>241</v>
      </c>
      <c r="D104" s="11">
        <v>2007</v>
      </c>
      <c r="E104" s="10" t="s">
        <v>10</v>
      </c>
      <c r="F104" s="10" t="s">
        <v>242</v>
      </c>
      <c r="G104" s="10" t="s">
        <v>243</v>
      </c>
      <c r="H104" s="13">
        <v>692</v>
      </c>
      <c r="I104" s="14"/>
      <c r="J104" s="4"/>
      <c r="K104" s="4"/>
      <c r="L104" s="4"/>
      <c r="M104" s="4"/>
      <c r="N104" s="4"/>
      <c r="O104" s="4"/>
      <c r="P104" s="4"/>
      <c r="Q104" s="4"/>
      <c r="R104" s="4"/>
      <c r="S104" s="4"/>
      <c r="T104" s="4"/>
      <c r="U104" s="4"/>
      <c r="V104" s="4"/>
      <c r="W104" s="4"/>
      <c r="X104" s="4"/>
      <c r="Y104" s="4"/>
      <c r="Z104" s="4"/>
      <c r="AA104" s="4"/>
    </row>
    <row r="105" spans="1:27" ht="16" x14ac:dyDescent="0.2">
      <c r="A105" s="10" t="s">
        <v>13</v>
      </c>
      <c r="B105" s="10" t="s">
        <v>14</v>
      </c>
      <c r="C105" s="10" t="s">
        <v>244</v>
      </c>
      <c r="D105" s="11">
        <v>2007</v>
      </c>
      <c r="E105" s="10" t="s">
        <v>10</v>
      </c>
      <c r="F105" s="10" t="s">
        <v>242</v>
      </c>
      <c r="G105" s="10" t="s">
        <v>245</v>
      </c>
      <c r="H105" s="13">
        <v>335</v>
      </c>
      <c r="I105" s="14"/>
      <c r="J105" s="4"/>
      <c r="K105" s="4"/>
      <c r="L105" s="4"/>
      <c r="M105" s="4"/>
      <c r="N105" s="4"/>
      <c r="O105" s="4"/>
      <c r="P105" s="4"/>
      <c r="Q105" s="4"/>
      <c r="R105" s="4"/>
      <c r="S105" s="4"/>
      <c r="T105" s="4"/>
      <c r="U105" s="4"/>
      <c r="V105" s="4"/>
      <c r="W105" s="4"/>
      <c r="X105" s="4"/>
      <c r="Y105" s="4"/>
      <c r="Z105" s="4"/>
      <c r="AA105" s="4"/>
    </row>
    <row r="106" spans="1:27" ht="16" x14ac:dyDescent="0.2">
      <c r="A106" s="10" t="s">
        <v>13</v>
      </c>
      <c r="B106" s="10" t="s">
        <v>14</v>
      </c>
      <c r="C106" s="10" t="s">
        <v>246</v>
      </c>
      <c r="D106" s="11">
        <v>2007</v>
      </c>
      <c r="E106" s="10" t="s">
        <v>10</v>
      </c>
      <c r="F106" s="10" t="s">
        <v>242</v>
      </c>
      <c r="G106" s="10" t="s">
        <v>247</v>
      </c>
      <c r="H106" s="13">
        <v>171</v>
      </c>
      <c r="I106" s="14"/>
      <c r="J106" s="4"/>
      <c r="K106" s="4"/>
      <c r="L106" s="4"/>
      <c r="M106" s="4"/>
      <c r="N106" s="4"/>
      <c r="O106" s="4"/>
      <c r="P106" s="4"/>
      <c r="Q106" s="4"/>
      <c r="R106" s="4"/>
      <c r="S106" s="4"/>
      <c r="T106" s="4"/>
      <c r="U106" s="4"/>
      <c r="V106" s="4"/>
      <c r="W106" s="4"/>
      <c r="X106" s="4"/>
      <c r="Y106" s="4"/>
      <c r="Z106" s="4"/>
      <c r="AA106" s="4"/>
    </row>
    <row r="107" spans="1:27" ht="16" x14ac:dyDescent="0.2">
      <c r="A107" s="10" t="s">
        <v>13</v>
      </c>
      <c r="B107" s="10" t="s">
        <v>14</v>
      </c>
      <c r="C107" s="10" t="s">
        <v>226</v>
      </c>
      <c r="D107" s="11">
        <v>2007</v>
      </c>
      <c r="E107" s="10" t="s">
        <v>8</v>
      </c>
      <c r="F107" s="10" t="s">
        <v>242</v>
      </c>
      <c r="G107" s="10" t="s">
        <v>248</v>
      </c>
      <c r="H107" s="13">
        <v>135</v>
      </c>
      <c r="I107" s="14"/>
      <c r="J107" s="4"/>
      <c r="K107" s="4"/>
      <c r="L107" s="4"/>
      <c r="M107" s="4"/>
      <c r="N107" s="4"/>
      <c r="O107" s="4"/>
      <c r="P107" s="4"/>
      <c r="Q107" s="4"/>
      <c r="R107" s="4"/>
      <c r="S107" s="4"/>
      <c r="T107" s="4"/>
      <c r="U107" s="4"/>
      <c r="V107" s="4"/>
      <c r="W107" s="4"/>
      <c r="X107" s="4"/>
      <c r="Y107" s="4"/>
      <c r="Z107" s="4"/>
      <c r="AA107" s="4"/>
    </row>
    <row r="108" spans="1:27" ht="16" x14ac:dyDescent="0.2">
      <c r="A108" s="10" t="s">
        <v>13</v>
      </c>
      <c r="B108" s="10" t="s">
        <v>14</v>
      </c>
      <c r="C108" s="10" t="s">
        <v>249</v>
      </c>
      <c r="D108" s="11">
        <v>2006</v>
      </c>
      <c r="E108" s="10" t="s">
        <v>10</v>
      </c>
      <c r="F108" s="10" t="s">
        <v>250</v>
      </c>
      <c r="G108" s="10" t="s">
        <v>251</v>
      </c>
      <c r="H108" s="13">
        <v>543</v>
      </c>
      <c r="I108" s="14"/>
      <c r="J108" s="4"/>
      <c r="K108" s="4"/>
      <c r="L108" s="4"/>
      <c r="M108" s="4"/>
      <c r="N108" s="4"/>
      <c r="O108" s="4"/>
      <c r="P108" s="4"/>
      <c r="Q108" s="4"/>
      <c r="R108" s="4"/>
      <c r="S108" s="4"/>
      <c r="T108" s="4"/>
      <c r="U108" s="4"/>
      <c r="V108" s="4"/>
      <c r="W108" s="4"/>
      <c r="X108" s="4"/>
      <c r="Y108" s="4"/>
      <c r="Z108" s="4"/>
      <c r="AA108" s="4"/>
    </row>
    <row r="109" spans="1:27" ht="16" x14ac:dyDescent="0.2">
      <c r="A109" s="10" t="s">
        <v>13</v>
      </c>
      <c r="B109" s="10" t="s">
        <v>14</v>
      </c>
      <c r="C109" s="10" t="s">
        <v>252</v>
      </c>
      <c r="D109" s="11">
        <v>2006</v>
      </c>
      <c r="E109" s="10" t="s">
        <v>10</v>
      </c>
      <c r="F109" s="10" t="s">
        <v>253</v>
      </c>
      <c r="G109" s="10" t="s">
        <v>254</v>
      </c>
      <c r="H109" s="13">
        <v>175</v>
      </c>
      <c r="I109" s="14"/>
      <c r="J109" s="4"/>
      <c r="K109" s="4"/>
      <c r="L109" s="4"/>
      <c r="M109" s="4"/>
      <c r="N109" s="4"/>
      <c r="O109" s="4"/>
      <c r="P109" s="4"/>
      <c r="Q109" s="4"/>
      <c r="R109" s="4"/>
      <c r="S109" s="4"/>
      <c r="T109" s="4"/>
      <c r="U109" s="4"/>
      <c r="V109" s="4"/>
      <c r="W109" s="4"/>
      <c r="X109" s="4"/>
      <c r="Y109" s="4"/>
      <c r="Z109" s="4"/>
      <c r="AA109" s="4"/>
    </row>
    <row r="110" spans="1:27" ht="16" x14ac:dyDescent="0.2">
      <c r="A110" s="10" t="s">
        <v>13</v>
      </c>
      <c r="B110" s="10" t="s">
        <v>14</v>
      </c>
      <c r="C110" s="10" t="s">
        <v>255</v>
      </c>
      <c r="D110" s="11">
        <v>2006</v>
      </c>
      <c r="E110" s="10" t="s">
        <v>10</v>
      </c>
      <c r="F110" s="10" t="s">
        <v>256</v>
      </c>
      <c r="G110" s="10" t="s">
        <v>257</v>
      </c>
      <c r="H110" s="13">
        <v>143</v>
      </c>
      <c r="I110" s="14"/>
      <c r="J110" s="4"/>
      <c r="K110" s="4"/>
      <c r="L110" s="4"/>
      <c r="M110" s="4"/>
      <c r="N110" s="4"/>
      <c r="O110" s="4"/>
      <c r="P110" s="4"/>
      <c r="Q110" s="4"/>
      <c r="R110" s="4"/>
      <c r="S110" s="4"/>
      <c r="T110" s="4"/>
      <c r="U110" s="4"/>
      <c r="V110" s="4"/>
      <c r="W110" s="4"/>
      <c r="X110" s="4"/>
      <c r="Y110" s="4"/>
      <c r="Z110" s="4"/>
      <c r="AA110" s="4"/>
    </row>
    <row r="111" spans="1:27" ht="16" x14ac:dyDescent="0.2">
      <c r="A111" s="10" t="s">
        <v>13</v>
      </c>
      <c r="B111" s="10" t="s">
        <v>14</v>
      </c>
      <c r="C111" s="10" t="s">
        <v>226</v>
      </c>
      <c r="D111" s="11">
        <v>2006</v>
      </c>
      <c r="E111" s="10" t="s">
        <v>8</v>
      </c>
      <c r="F111" s="10" t="s">
        <v>258</v>
      </c>
      <c r="G111" s="10" t="s">
        <v>259</v>
      </c>
      <c r="H111" s="13">
        <v>55</v>
      </c>
      <c r="I111" s="14"/>
      <c r="J111" s="4"/>
      <c r="K111" s="4"/>
      <c r="L111" s="4"/>
      <c r="M111" s="4"/>
      <c r="N111" s="4"/>
      <c r="O111" s="4"/>
      <c r="P111" s="4"/>
      <c r="Q111" s="4"/>
      <c r="R111" s="4"/>
      <c r="S111" s="4"/>
      <c r="T111" s="4"/>
      <c r="U111" s="4"/>
      <c r="V111" s="4"/>
      <c r="W111" s="4"/>
      <c r="X111" s="4"/>
      <c r="Y111" s="4"/>
      <c r="Z111" s="4"/>
      <c r="AA111" s="4"/>
    </row>
    <row r="112" spans="1:27" ht="16" x14ac:dyDescent="0.2">
      <c r="A112" s="10" t="s">
        <v>13</v>
      </c>
      <c r="B112" s="10" t="s">
        <v>14</v>
      </c>
      <c r="C112" s="10" t="s">
        <v>260</v>
      </c>
      <c r="D112" s="11">
        <v>2005</v>
      </c>
      <c r="E112" s="10" t="s">
        <v>10</v>
      </c>
      <c r="F112" s="10" t="s">
        <v>261</v>
      </c>
      <c r="G112" s="10" t="s">
        <v>262</v>
      </c>
      <c r="H112" s="13">
        <v>580</v>
      </c>
      <c r="I112" s="14"/>
      <c r="J112" s="4"/>
      <c r="K112" s="4"/>
      <c r="L112" s="4"/>
      <c r="M112" s="4"/>
      <c r="N112" s="4"/>
      <c r="O112" s="4"/>
      <c r="P112" s="4"/>
      <c r="Q112" s="4"/>
      <c r="R112" s="4"/>
      <c r="S112" s="4"/>
      <c r="T112" s="4"/>
      <c r="U112" s="4"/>
      <c r="V112" s="4"/>
      <c r="W112" s="4"/>
      <c r="X112" s="4"/>
      <c r="Y112" s="4"/>
      <c r="Z112" s="4"/>
      <c r="AA112" s="4"/>
    </row>
    <row r="113" spans="1:27" ht="16" x14ac:dyDescent="0.2">
      <c r="A113" s="10" t="s">
        <v>13</v>
      </c>
      <c r="B113" s="10" t="s">
        <v>14</v>
      </c>
      <c r="C113" s="10" t="s">
        <v>263</v>
      </c>
      <c r="D113" s="11">
        <v>2005</v>
      </c>
      <c r="E113" s="10" t="s">
        <v>10</v>
      </c>
      <c r="F113" s="10" t="s">
        <v>261</v>
      </c>
      <c r="G113" s="10" t="s">
        <v>264</v>
      </c>
      <c r="H113" s="13">
        <v>527</v>
      </c>
      <c r="I113" s="14"/>
      <c r="J113" s="4"/>
      <c r="K113" s="4"/>
      <c r="L113" s="4"/>
      <c r="M113" s="4"/>
      <c r="N113" s="4"/>
      <c r="O113" s="4"/>
      <c r="P113" s="4"/>
      <c r="Q113" s="4"/>
      <c r="R113" s="4"/>
      <c r="S113" s="4"/>
      <c r="T113" s="4"/>
      <c r="U113" s="4"/>
      <c r="V113" s="4"/>
      <c r="W113" s="4"/>
      <c r="X113" s="4"/>
      <c r="Y113" s="4"/>
      <c r="Z113" s="4"/>
      <c r="AA113" s="4"/>
    </row>
    <row r="114" spans="1:27" ht="16" x14ac:dyDescent="0.2">
      <c r="A114" s="10" t="s">
        <v>13</v>
      </c>
      <c r="B114" s="10" t="s">
        <v>14</v>
      </c>
      <c r="C114" s="10" t="s">
        <v>265</v>
      </c>
      <c r="D114" s="11">
        <v>2005</v>
      </c>
      <c r="E114" s="10" t="s">
        <v>10</v>
      </c>
      <c r="F114" s="10" t="s">
        <v>261</v>
      </c>
      <c r="G114" s="10" t="s">
        <v>266</v>
      </c>
      <c r="H114" s="13">
        <v>433</v>
      </c>
      <c r="I114" s="14"/>
      <c r="J114" s="4"/>
      <c r="K114" s="4"/>
      <c r="L114" s="4"/>
      <c r="M114" s="4"/>
      <c r="N114" s="4"/>
      <c r="O114" s="4"/>
      <c r="P114" s="4"/>
      <c r="Q114" s="4"/>
      <c r="R114" s="4"/>
      <c r="S114" s="4"/>
      <c r="T114" s="4"/>
      <c r="U114" s="4"/>
      <c r="V114" s="4"/>
      <c r="W114" s="4"/>
      <c r="X114" s="4"/>
      <c r="Y114" s="4"/>
      <c r="Z114" s="4"/>
      <c r="AA114" s="4"/>
    </row>
    <row r="115" spans="1:27" ht="16" x14ac:dyDescent="0.2">
      <c r="A115" s="10" t="s">
        <v>13</v>
      </c>
      <c r="B115" s="10" t="s">
        <v>14</v>
      </c>
      <c r="C115" s="10" t="s">
        <v>267</v>
      </c>
      <c r="D115" s="11">
        <v>2005</v>
      </c>
      <c r="E115" s="10" t="s">
        <v>8</v>
      </c>
      <c r="F115" s="10" t="s">
        <v>261</v>
      </c>
      <c r="G115" s="10" t="s">
        <v>268</v>
      </c>
      <c r="H115" s="13">
        <v>123</v>
      </c>
      <c r="I115" s="14"/>
      <c r="J115" s="4"/>
      <c r="K115" s="4"/>
      <c r="L115" s="4"/>
      <c r="M115" s="4"/>
      <c r="N115" s="4"/>
      <c r="O115" s="4"/>
      <c r="P115" s="4"/>
      <c r="Q115" s="4"/>
      <c r="R115" s="4"/>
      <c r="S115" s="4"/>
      <c r="T115" s="4"/>
      <c r="U115" s="4"/>
      <c r="V115" s="4"/>
      <c r="W115" s="4"/>
      <c r="X115" s="4"/>
      <c r="Y115" s="4"/>
      <c r="Z115" s="4"/>
      <c r="AA115" s="4"/>
    </row>
    <row r="116" spans="1:27" ht="16" x14ac:dyDescent="0.2">
      <c r="A116" s="10" t="s">
        <v>13</v>
      </c>
      <c r="B116" s="10" t="s">
        <v>14</v>
      </c>
      <c r="C116" s="10" t="s">
        <v>269</v>
      </c>
      <c r="D116" s="11">
        <v>2004</v>
      </c>
      <c r="E116" s="10" t="s">
        <v>8</v>
      </c>
      <c r="F116" s="10" t="s">
        <v>270</v>
      </c>
      <c r="G116" s="10" t="s">
        <v>271</v>
      </c>
      <c r="H116" s="13">
        <v>805</v>
      </c>
      <c r="I116" s="14"/>
      <c r="J116" s="4"/>
      <c r="K116" s="4"/>
      <c r="L116" s="4"/>
      <c r="M116" s="4"/>
      <c r="N116" s="4"/>
      <c r="O116" s="4"/>
      <c r="P116" s="4"/>
      <c r="Q116" s="4"/>
      <c r="R116" s="4"/>
      <c r="S116" s="4"/>
      <c r="T116" s="4"/>
      <c r="U116" s="4"/>
      <c r="V116" s="4"/>
      <c r="W116" s="4"/>
      <c r="X116" s="4"/>
      <c r="Y116" s="4"/>
      <c r="Z116" s="4"/>
      <c r="AA116" s="4"/>
    </row>
    <row r="117" spans="1:27" ht="16" x14ac:dyDescent="0.2">
      <c r="A117" s="10" t="s">
        <v>13</v>
      </c>
      <c r="B117" s="10" t="s">
        <v>14</v>
      </c>
      <c r="C117" s="10" t="s">
        <v>260</v>
      </c>
      <c r="D117" s="11">
        <v>2001</v>
      </c>
      <c r="E117" s="10" t="s">
        <v>10</v>
      </c>
      <c r="F117" s="10" t="s">
        <v>272</v>
      </c>
      <c r="G117" s="15" t="s">
        <v>273</v>
      </c>
      <c r="H117" s="13">
        <v>301</v>
      </c>
      <c r="I117" s="14"/>
      <c r="J117" s="4"/>
      <c r="K117" s="4"/>
      <c r="L117" s="4"/>
      <c r="M117" s="4"/>
      <c r="N117" s="4"/>
      <c r="O117" s="4"/>
      <c r="P117" s="4"/>
      <c r="Q117" s="4"/>
      <c r="R117" s="4"/>
      <c r="S117" s="4"/>
      <c r="T117" s="4"/>
      <c r="U117" s="4"/>
      <c r="V117" s="4"/>
      <c r="W117" s="4"/>
      <c r="X117" s="4"/>
      <c r="Y117" s="4"/>
      <c r="Z117" s="4"/>
      <c r="AA117" s="4"/>
    </row>
    <row r="118" spans="1:27" ht="16" x14ac:dyDescent="0.2">
      <c r="A118" s="10" t="s">
        <v>13</v>
      </c>
      <c r="B118" s="10" t="s">
        <v>14</v>
      </c>
      <c r="C118" s="10" t="s">
        <v>274</v>
      </c>
      <c r="D118" s="11">
        <v>2001</v>
      </c>
      <c r="E118" s="10" t="s">
        <v>10</v>
      </c>
      <c r="F118" s="10" t="s">
        <v>275</v>
      </c>
      <c r="G118" s="15" t="s">
        <v>276</v>
      </c>
      <c r="H118" s="13">
        <v>247</v>
      </c>
      <c r="I118" s="14"/>
      <c r="J118" s="4"/>
      <c r="K118" s="4"/>
      <c r="L118" s="4"/>
      <c r="M118" s="4"/>
      <c r="N118" s="4"/>
      <c r="O118" s="4"/>
      <c r="P118" s="4"/>
      <c r="Q118" s="4"/>
      <c r="R118" s="4"/>
      <c r="S118" s="4"/>
      <c r="T118" s="4"/>
      <c r="U118" s="4"/>
      <c r="V118" s="4"/>
      <c r="W118" s="4"/>
      <c r="X118" s="4"/>
      <c r="Y118" s="4"/>
      <c r="Z118" s="4"/>
      <c r="AA118" s="4"/>
    </row>
    <row r="119" spans="1:27" ht="16" x14ac:dyDescent="0.2">
      <c r="A119" s="10" t="s">
        <v>13</v>
      </c>
      <c r="B119" s="10" t="s">
        <v>14</v>
      </c>
      <c r="C119" s="10" t="s">
        <v>226</v>
      </c>
      <c r="D119" s="11">
        <v>2001</v>
      </c>
      <c r="E119" s="10" t="s">
        <v>8</v>
      </c>
      <c r="F119" s="10" t="s">
        <v>277</v>
      </c>
      <c r="G119" s="15" t="s">
        <v>278</v>
      </c>
      <c r="H119" s="13">
        <v>225</v>
      </c>
      <c r="I119" s="14"/>
      <c r="J119" s="4"/>
      <c r="K119" s="4"/>
      <c r="L119" s="4"/>
      <c r="M119" s="4"/>
      <c r="N119" s="4"/>
      <c r="O119" s="4"/>
      <c r="P119" s="4"/>
      <c r="Q119" s="4"/>
      <c r="R119" s="4"/>
      <c r="S119" s="4"/>
      <c r="T119" s="4"/>
      <c r="U119" s="4"/>
      <c r="V119" s="4"/>
      <c r="W119" s="4"/>
      <c r="X119" s="4"/>
      <c r="Y119" s="4"/>
      <c r="Z119" s="4"/>
      <c r="AA119" s="4"/>
    </row>
    <row r="120" spans="1:27" ht="16" x14ac:dyDescent="0.2">
      <c r="A120" s="10" t="s">
        <v>13</v>
      </c>
      <c r="B120" s="10" t="s">
        <v>14</v>
      </c>
      <c r="C120" s="10" t="s">
        <v>265</v>
      </c>
      <c r="D120" s="11">
        <v>2001</v>
      </c>
      <c r="E120" s="10" t="s">
        <v>10</v>
      </c>
      <c r="F120" s="10" t="s">
        <v>279</v>
      </c>
      <c r="G120" s="15" t="s">
        <v>280</v>
      </c>
      <c r="H120" s="13">
        <v>162</v>
      </c>
      <c r="I120" s="14"/>
      <c r="J120" s="4"/>
      <c r="K120" s="4"/>
      <c r="L120" s="4"/>
      <c r="M120" s="4"/>
      <c r="N120" s="4"/>
      <c r="O120" s="4"/>
      <c r="P120" s="4"/>
      <c r="Q120" s="4"/>
      <c r="R120" s="4"/>
      <c r="S120" s="4"/>
      <c r="T120" s="4"/>
      <c r="U120" s="4"/>
      <c r="V120" s="4"/>
      <c r="W120" s="4"/>
      <c r="X120" s="4"/>
      <c r="Y120" s="4"/>
      <c r="Z120" s="4"/>
      <c r="AA120" s="4"/>
    </row>
    <row r="121" spans="1:27" ht="16" x14ac:dyDescent="0.2">
      <c r="A121" s="10" t="s">
        <v>13</v>
      </c>
      <c r="B121" s="10" t="s">
        <v>14</v>
      </c>
      <c r="C121" s="10" t="s">
        <v>265</v>
      </c>
      <c r="D121" s="11">
        <v>2000</v>
      </c>
      <c r="E121" s="10" t="s">
        <v>10</v>
      </c>
      <c r="F121" s="10" t="s">
        <v>281</v>
      </c>
      <c r="G121" s="15" t="s">
        <v>282</v>
      </c>
      <c r="H121" s="13">
        <v>310</v>
      </c>
      <c r="I121" s="14"/>
      <c r="J121" s="4"/>
      <c r="K121" s="4"/>
      <c r="L121" s="4"/>
      <c r="M121" s="4"/>
      <c r="N121" s="4"/>
      <c r="O121" s="4"/>
      <c r="P121" s="4"/>
      <c r="Q121" s="4"/>
      <c r="R121" s="4"/>
      <c r="S121" s="4"/>
      <c r="T121" s="4"/>
      <c r="U121" s="4"/>
      <c r="V121" s="4"/>
      <c r="W121" s="4"/>
      <c r="X121" s="4"/>
      <c r="Y121" s="4"/>
      <c r="Z121" s="4"/>
      <c r="AA121" s="4"/>
    </row>
    <row r="122" spans="1:27" ht="16" x14ac:dyDescent="0.2">
      <c r="A122" s="10" t="s">
        <v>13</v>
      </c>
      <c r="B122" s="10" t="s">
        <v>14</v>
      </c>
      <c r="C122" s="10" t="s">
        <v>260</v>
      </c>
      <c r="D122" s="11">
        <v>2000</v>
      </c>
      <c r="E122" s="10" t="s">
        <v>10</v>
      </c>
      <c r="F122" s="10" t="s">
        <v>281</v>
      </c>
      <c r="G122" s="15" t="s">
        <v>283</v>
      </c>
      <c r="H122" s="13">
        <v>177</v>
      </c>
      <c r="I122" s="14"/>
      <c r="J122" s="4"/>
      <c r="K122" s="4"/>
      <c r="L122" s="4"/>
      <c r="M122" s="4"/>
      <c r="N122" s="4"/>
      <c r="O122" s="4"/>
      <c r="P122" s="4"/>
      <c r="Q122" s="4"/>
      <c r="R122" s="4"/>
      <c r="S122" s="4"/>
      <c r="T122" s="4"/>
      <c r="U122" s="4"/>
      <c r="V122" s="4"/>
      <c r="W122" s="4"/>
      <c r="X122" s="4"/>
      <c r="Y122" s="4"/>
      <c r="Z122" s="4"/>
      <c r="AA122" s="4"/>
    </row>
    <row r="123" spans="1:27" ht="16" x14ac:dyDescent="0.2">
      <c r="A123" s="10" t="s">
        <v>13</v>
      </c>
      <c r="B123" s="10" t="s">
        <v>14</v>
      </c>
      <c r="C123" s="10" t="s">
        <v>274</v>
      </c>
      <c r="D123" s="11">
        <v>2000</v>
      </c>
      <c r="E123" s="10" t="s">
        <v>10</v>
      </c>
      <c r="F123" s="10" t="s">
        <v>281</v>
      </c>
      <c r="G123" s="15" t="s">
        <v>284</v>
      </c>
      <c r="H123" s="13">
        <v>173</v>
      </c>
      <c r="I123" s="14"/>
      <c r="J123" s="4"/>
      <c r="K123" s="4"/>
      <c r="L123" s="4"/>
      <c r="M123" s="4"/>
      <c r="N123" s="4"/>
      <c r="O123" s="4"/>
      <c r="P123" s="4"/>
      <c r="Q123" s="4"/>
      <c r="R123" s="4"/>
      <c r="S123" s="4"/>
      <c r="T123" s="4"/>
      <c r="U123" s="4"/>
      <c r="V123" s="4"/>
      <c r="W123" s="4"/>
      <c r="X123" s="4"/>
      <c r="Y123" s="4"/>
      <c r="Z123" s="4"/>
      <c r="AA123" s="4"/>
    </row>
    <row r="124" spans="1:27" ht="16" x14ac:dyDescent="0.2">
      <c r="A124" s="10" t="s">
        <v>13</v>
      </c>
      <c r="B124" s="10" t="s">
        <v>14</v>
      </c>
      <c r="C124" s="10" t="s">
        <v>226</v>
      </c>
      <c r="D124" s="11">
        <v>2000</v>
      </c>
      <c r="E124" s="10" t="s">
        <v>9</v>
      </c>
      <c r="F124" s="10" t="s">
        <v>281</v>
      </c>
      <c r="G124" s="15" t="s">
        <v>285</v>
      </c>
      <c r="H124" s="13">
        <v>132</v>
      </c>
      <c r="I124" s="14"/>
      <c r="J124" s="4"/>
      <c r="K124" s="4"/>
      <c r="L124" s="4"/>
      <c r="M124" s="4"/>
      <c r="N124" s="4"/>
      <c r="O124" s="4"/>
      <c r="P124" s="4"/>
      <c r="Q124" s="4"/>
      <c r="R124" s="4"/>
      <c r="S124" s="4"/>
      <c r="T124" s="4"/>
      <c r="U124" s="4"/>
      <c r="V124" s="4"/>
      <c r="W124" s="4"/>
      <c r="X124" s="4"/>
      <c r="Y124" s="4"/>
      <c r="Z124" s="4"/>
      <c r="AA124" s="4"/>
    </row>
    <row r="125" spans="1:27" ht="16" x14ac:dyDescent="0.2">
      <c r="A125" s="10" t="s">
        <v>13</v>
      </c>
      <c r="B125" s="10" t="s">
        <v>14</v>
      </c>
      <c r="C125" s="10" t="s">
        <v>260</v>
      </c>
      <c r="D125" s="11">
        <v>1999</v>
      </c>
      <c r="E125" s="10" t="s">
        <v>10</v>
      </c>
      <c r="F125" s="10" t="s">
        <v>286</v>
      </c>
      <c r="G125" s="15" t="s">
        <v>287</v>
      </c>
      <c r="H125" s="13">
        <v>304</v>
      </c>
      <c r="I125" s="14"/>
      <c r="J125" s="4"/>
      <c r="K125" s="4"/>
      <c r="L125" s="4"/>
      <c r="M125" s="4"/>
      <c r="N125" s="4"/>
      <c r="O125" s="4"/>
      <c r="P125" s="4"/>
      <c r="Q125" s="4"/>
      <c r="R125" s="4"/>
      <c r="S125" s="4"/>
      <c r="T125" s="4"/>
      <c r="U125" s="4"/>
      <c r="V125" s="4"/>
      <c r="W125" s="4"/>
      <c r="X125" s="4"/>
      <c r="Y125" s="4"/>
      <c r="Z125" s="4"/>
      <c r="AA125" s="4"/>
    </row>
    <row r="126" spans="1:27" ht="16" x14ac:dyDescent="0.2">
      <c r="A126" s="10" t="s">
        <v>13</v>
      </c>
      <c r="B126" s="10" t="s">
        <v>14</v>
      </c>
      <c r="C126" s="10" t="s">
        <v>274</v>
      </c>
      <c r="D126" s="11">
        <v>1999</v>
      </c>
      <c r="E126" s="10" t="s">
        <v>10</v>
      </c>
      <c r="F126" s="10" t="s">
        <v>286</v>
      </c>
      <c r="G126" s="15" t="s">
        <v>288</v>
      </c>
      <c r="H126" s="13">
        <v>223</v>
      </c>
      <c r="I126" s="14"/>
      <c r="J126" s="4"/>
      <c r="K126" s="4"/>
      <c r="L126" s="4"/>
      <c r="M126" s="4"/>
      <c r="N126" s="4"/>
      <c r="O126" s="4"/>
      <c r="P126" s="4"/>
      <c r="Q126" s="4"/>
      <c r="R126" s="4"/>
      <c r="S126" s="4"/>
      <c r="T126" s="4"/>
      <c r="U126" s="4"/>
      <c r="V126" s="4"/>
      <c r="W126" s="4"/>
      <c r="X126" s="4"/>
      <c r="Y126" s="4"/>
      <c r="Z126" s="4"/>
      <c r="AA126" s="4"/>
    </row>
    <row r="127" spans="1:27" ht="16" x14ac:dyDescent="0.2">
      <c r="A127" s="10" t="s">
        <v>13</v>
      </c>
      <c r="B127" s="10" t="s">
        <v>14</v>
      </c>
      <c r="C127" s="10" t="s">
        <v>265</v>
      </c>
      <c r="D127" s="11">
        <v>1999</v>
      </c>
      <c r="E127" s="10" t="s">
        <v>10</v>
      </c>
      <c r="F127" s="10" t="s">
        <v>286</v>
      </c>
      <c r="G127" s="15" t="s">
        <v>289</v>
      </c>
      <c r="H127" s="13">
        <v>125</v>
      </c>
      <c r="I127" s="14"/>
      <c r="J127" s="4"/>
      <c r="K127" s="4"/>
      <c r="L127" s="4"/>
      <c r="M127" s="4"/>
      <c r="N127" s="4"/>
      <c r="O127" s="4"/>
      <c r="P127" s="4"/>
      <c r="Q127" s="4"/>
      <c r="R127" s="4"/>
      <c r="S127" s="4"/>
      <c r="T127" s="4"/>
      <c r="U127" s="4"/>
      <c r="V127" s="4"/>
      <c r="W127" s="4"/>
      <c r="X127" s="4"/>
      <c r="Y127" s="4"/>
      <c r="Z127" s="4"/>
      <c r="AA127" s="4"/>
    </row>
    <row r="128" spans="1:27" ht="16" x14ac:dyDescent="0.2">
      <c r="A128" s="10" t="s">
        <v>13</v>
      </c>
      <c r="B128" s="10" t="s">
        <v>14</v>
      </c>
      <c r="C128" s="10" t="s">
        <v>226</v>
      </c>
      <c r="D128" s="11">
        <v>1999</v>
      </c>
      <c r="E128" s="10" t="s">
        <v>9</v>
      </c>
      <c r="F128" s="10" t="s">
        <v>286</v>
      </c>
      <c r="G128" s="15" t="s">
        <v>290</v>
      </c>
      <c r="H128" s="13">
        <v>120</v>
      </c>
      <c r="I128" s="14"/>
      <c r="J128" s="4"/>
      <c r="K128" s="4"/>
      <c r="L128" s="4"/>
      <c r="M128" s="4"/>
      <c r="N128" s="4"/>
      <c r="O128" s="4"/>
      <c r="P128" s="4"/>
      <c r="Q128" s="4"/>
      <c r="R128" s="4"/>
      <c r="S128" s="4"/>
      <c r="T128" s="4"/>
      <c r="U128" s="4"/>
      <c r="V128" s="4"/>
      <c r="W128" s="4"/>
      <c r="X128" s="4"/>
      <c r="Y128" s="4"/>
      <c r="Z128" s="4"/>
      <c r="AA128" s="4"/>
    </row>
    <row r="129" spans="1:27" ht="16" x14ac:dyDescent="0.2">
      <c r="A129" s="10" t="s">
        <v>13</v>
      </c>
      <c r="B129" s="10" t="s">
        <v>14</v>
      </c>
      <c r="C129" s="10" t="s">
        <v>226</v>
      </c>
      <c r="D129" s="11">
        <v>1998</v>
      </c>
      <c r="E129" s="10" t="s">
        <v>8</v>
      </c>
      <c r="F129" s="10" t="s">
        <v>291</v>
      </c>
      <c r="G129" s="15" t="s">
        <v>292</v>
      </c>
      <c r="H129" s="13">
        <v>127</v>
      </c>
      <c r="I129" s="14"/>
      <c r="J129" s="4"/>
      <c r="K129" s="4"/>
      <c r="L129" s="4"/>
      <c r="M129" s="4"/>
      <c r="N129" s="4"/>
      <c r="O129" s="4"/>
      <c r="P129" s="4"/>
      <c r="Q129" s="4"/>
      <c r="R129" s="4"/>
      <c r="S129" s="4"/>
      <c r="T129" s="4"/>
      <c r="U129" s="4"/>
      <c r="V129" s="4"/>
      <c r="W129" s="4"/>
      <c r="X129" s="4"/>
      <c r="Y129" s="4"/>
      <c r="Z129" s="4"/>
      <c r="AA129" s="4"/>
    </row>
    <row r="130" spans="1:27" ht="16" x14ac:dyDescent="0.2">
      <c r="A130" s="10" t="s">
        <v>13</v>
      </c>
      <c r="B130" s="10" t="s">
        <v>14</v>
      </c>
      <c r="C130" s="10" t="s">
        <v>260</v>
      </c>
      <c r="D130" s="11">
        <v>1998</v>
      </c>
      <c r="E130" s="10" t="s">
        <v>10</v>
      </c>
      <c r="F130" s="10" t="s">
        <v>291</v>
      </c>
      <c r="G130" s="15" t="s">
        <v>293</v>
      </c>
      <c r="H130" s="13">
        <v>110</v>
      </c>
      <c r="I130" s="14"/>
      <c r="J130" s="4"/>
      <c r="K130" s="4"/>
      <c r="L130" s="4"/>
      <c r="M130" s="4"/>
      <c r="N130" s="4"/>
      <c r="O130" s="4"/>
      <c r="P130" s="4"/>
      <c r="Q130" s="4"/>
      <c r="R130" s="4"/>
      <c r="S130" s="4"/>
      <c r="T130" s="4"/>
      <c r="U130" s="4"/>
      <c r="V130" s="4"/>
      <c r="W130" s="4"/>
      <c r="X130" s="4"/>
      <c r="Y130" s="4"/>
      <c r="Z130" s="4"/>
      <c r="AA130" s="4"/>
    </row>
    <row r="131" spans="1:27" ht="16" x14ac:dyDescent="0.2">
      <c r="A131" s="10" t="s">
        <v>13</v>
      </c>
      <c r="B131" s="10" t="s">
        <v>14</v>
      </c>
      <c r="C131" s="10" t="s">
        <v>274</v>
      </c>
      <c r="D131" s="11">
        <v>1998</v>
      </c>
      <c r="E131" s="10" t="s">
        <v>10</v>
      </c>
      <c r="F131" s="10" t="s">
        <v>291</v>
      </c>
      <c r="G131" s="15" t="s">
        <v>294</v>
      </c>
      <c r="H131" s="13">
        <v>97</v>
      </c>
      <c r="I131" s="14"/>
      <c r="J131" s="4"/>
      <c r="K131" s="4"/>
      <c r="L131" s="4"/>
      <c r="M131" s="4"/>
      <c r="N131" s="4"/>
      <c r="O131" s="4"/>
      <c r="P131" s="4"/>
      <c r="Q131" s="4"/>
      <c r="R131" s="4"/>
      <c r="S131" s="4"/>
      <c r="T131" s="4"/>
      <c r="U131" s="4"/>
      <c r="V131" s="4"/>
      <c r="W131" s="4"/>
      <c r="X131" s="4"/>
      <c r="Y131" s="4"/>
      <c r="Z131" s="4"/>
      <c r="AA131" s="4"/>
    </row>
    <row r="132" spans="1:27" ht="16" x14ac:dyDescent="0.2">
      <c r="A132" s="10" t="s">
        <v>13</v>
      </c>
      <c r="B132" s="10" t="s">
        <v>14</v>
      </c>
      <c r="C132" s="10" t="s">
        <v>265</v>
      </c>
      <c r="D132" s="11">
        <v>1998</v>
      </c>
      <c r="E132" s="10" t="s">
        <v>10</v>
      </c>
      <c r="F132" s="10" t="s">
        <v>291</v>
      </c>
      <c r="G132" s="15" t="s">
        <v>295</v>
      </c>
      <c r="H132" s="13">
        <v>75</v>
      </c>
      <c r="I132" s="14"/>
      <c r="J132" s="4"/>
      <c r="K132" s="4"/>
      <c r="L132" s="4"/>
      <c r="M132" s="4"/>
      <c r="N132" s="4"/>
      <c r="O132" s="4"/>
      <c r="P132" s="4"/>
      <c r="Q132" s="4"/>
      <c r="R132" s="4"/>
      <c r="S132" s="4"/>
      <c r="T132" s="4"/>
      <c r="U132" s="4"/>
      <c r="V132" s="4"/>
      <c r="W132" s="4"/>
      <c r="X132" s="4"/>
      <c r="Y132" s="4"/>
      <c r="Z132" s="4"/>
      <c r="AA132" s="4"/>
    </row>
    <row r="133" spans="1:27" ht="16" x14ac:dyDescent="0.2">
      <c r="A133" s="10" t="s">
        <v>13</v>
      </c>
      <c r="B133" s="10" t="s">
        <v>14</v>
      </c>
      <c r="C133" s="10" t="s">
        <v>260</v>
      </c>
      <c r="D133" s="11">
        <v>1997</v>
      </c>
      <c r="E133" s="10" t="s">
        <v>10</v>
      </c>
      <c r="F133" s="10" t="s">
        <v>296</v>
      </c>
      <c r="G133" s="15" t="s">
        <v>297</v>
      </c>
      <c r="H133" s="13">
        <v>156</v>
      </c>
      <c r="I133" s="14"/>
      <c r="J133" s="4"/>
      <c r="K133" s="4"/>
      <c r="L133" s="4"/>
      <c r="M133" s="4"/>
      <c r="N133" s="4"/>
      <c r="O133" s="4"/>
      <c r="P133" s="4"/>
      <c r="Q133" s="4"/>
      <c r="R133" s="4"/>
      <c r="S133" s="4"/>
      <c r="T133" s="4"/>
      <c r="U133" s="4"/>
      <c r="V133" s="4"/>
      <c r="W133" s="4"/>
      <c r="X133" s="4"/>
      <c r="Y133" s="4"/>
      <c r="Z133" s="4"/>
      <c r="AA133" s="4"/>
    </row>
    <row r="134" spans="1:27" ht="16" x14ac:dyDescent="0.2">
      <c r="A134" s="10" t="s">
        <v>13</v>
      </c>
      <c r="B134" s="10" t="s">
        <v>14</v>
      </c>
      <c r="C134" s="10" t="s">
        <v>265</v>
      </c>
      <c r="D134" s="11">
        <v>1997</v>
      </c>
      <c r="E134" s="10" t="s">
        <v>10</v>
      </c>
      <c r="F134" s="10" t="s">
        <v>296</v>
      </c>
      <c r="G134" s="15" t="s">
        <v>298</v>
      </c>
      <c r="H134" s="13">
        <v>118</v>
      </c>
      <c r="I134" s="14"/>
      <c r="J134" s="4"/>
      <c r="K134" s="4"/>
      <c r="L134" s="4"/>
      <c r="M134" s="4"/>
      <c r="N134" s="4"/>
      <c r="O134" s="4"/>
      <c r="P134" s="4"/>
      <c r="Q134" s="4"/>
      <c r="R134" s="4"/>
      <c r="S134" s="4"/>
      <c r="T134" s="4"/>
      <c r="U134" s="4"/>
      <c r="V134" s="4"/>
      <c r="W134" s="4"/>
      <c r="X134" s="4"/>
      <c r="Y134" s="4"/>
      <c r="Z134" s="4"/>
      <c r="AA134" s="4"/>
    </row>
    <row r="135" spans="1:27" ht="16" x14ac:dyDescent="0.2">
      <c r="A135" s="10" t="s">
        <v>13</v>
      </c>
      <c r="B135" s="10" t="s">
        <v>14</v>
      </c>
      <c r="C135" s="10" t="s">
        <v>226</v>
      </c>
      <c r="D135" s="11">
        <v>1997</v>
      </c>
      <c r="E135" s="10" t="s">
        <v>8</v>
      </c>
      <c r="F135" s="10" t="s">
        <v>296</v>
      </c>
      <c r="G135" s="15" t="s">
        <v>299</v>
      </c>
      <c r="H135" s="13">
        <v>111</v>
      </c>
      <c r="I135" s="14"/>
      <c r="J135" s="4"/>
      <c r="K135" s="4"/>
      <c r="L135" s="4"/>
      <c r="M135" s="4"/>
      <c r="N135" s="4"/>
      <c r="O135" s="4"/>
      <c r="P135" s="4"/>
      <c r="Q135" s="4"/>
      <c r="R135" s="4"/>
      <c r="S135" s="4"/>
      <c r="T135" s="4"/>
      <c r="U135" s="4"/>
      <c r="V135" s="4"/>
      <c r="W135" s="4"/>
      <c r="X135" s="4"/>
      <c r="Y135" s="4"/>
      <c r="Z135" s="4"/>
      <c r="AA135" s="4"/>
    </row>
    <row r="136" spans="1:27" ht="16" x14ac:dyDescent="0.2">
      <c r="A136" s="10" t="s">
        <v>13</v>
      </c>
      <c r="B136" s="10" t="s">
        <v>14</v>
      </c>
      <c r="C136" s="10" t="s">
        <v>274</v>
      </c>
      <c r="D136" s="11">
        <v>1997</v>
      </c>
      <c r="E136" s="10" t="s">
        <v>10</v>
      </c>
      <c r="F136" s="10" t="s">
        <v>296</v>
      </c>
      <c r="G136" s="15" t="s">
        <v>300</v>
      </c>
      <c r="H136" s="13">
        <v>97</v>
      </c>
      <c r="I136" s="14"/>
      <c r="J136" s="4"/>
      <c r="K136" s="4"/>
      <c r="L136" s="4"/>
      <c r="M136" s="4"/>
      <c r="N136" s="4"/>
      <c r="O136" s="4"/>
      <c r="P136" s="4"/>
      <c r="Q136" s="4"/>
      <c r="R136" s="4"/>
      <c r="S136" s="4"/>
      <c r="T136" s="4"/>
      <c r="U136" s="4"/>
      <c r="V136" s="4"/>
      <c r="W136" s="4"/>
      <c r="X136" s="4"/>
      <c r="Y136" s="4"/>
      <c r="Z136" s="4"/>
      <c r="AA136" s="4"/>
    </row>
    <row r="137" spans="1:27" ht="16" x14ac:dyDescent="0.2">
      <c r="A137" s="10" t="s">
        <v>13</v>
      </c>
      <c r="B137" s="10" t="s">
        <v>14</v>
      </c>
      <c r="C137" s="10" t="s">
        <v>301</v>
      </c>
      <c r="D137" s="11">
        <v>1995</v>
      </c>
      <c r="E137" s="10" t="s">
        <v>10</v>
      </c>
      <c r="F137" s="10" t="s">
        <v>302</v>
      </c>
      <c r="G137" s="15" t="s">
        <v>303</v>
      </c>
      <c r="H137" s="13">
        <v>362</v>
      </c>
      <c r="I137" s="14"/>
      <c r="J137" s="4"/>
      <c r="K137" s="4"/>
      <c r="L137" s="4"/>
      <c r="M137" s="4"/>
      <c r="N137" s="4"/>
      <c r="O137" s="4"/>
      <c r="P137" s="4"/>
      <c r="Q137" s="4"/>
      <c r="R137" s="4"/>
      <c r="S137" s="4"/>
      <c r="T137" s="4"/>
      <c r="U137" s="4"/>
      <c r="V137" s="4"/>
      <c r="W137" s="4"/>
      <c r="X137" s="4"/>
      <c r="Y137" s="4"/>
      <c r="Z137" s="4"/>
      <c r="AA137" s="4"/>
    </row>
    <row r="138" spans="1:27" ht="16" x14ac:dyDescent="0.2">
      <c r="A138" s="10" t="s">
        <v>13</v>
      </c>
      <c r="B138" s="10" t="s">
        <v>14</v>
      </c>
      <c r="C138" s="10" t="s">
        <v>265</v>
      </c>
      <c r="D138" s="11">
        <v>1995</v>
      </c>
      <c r="E138" s="10" t="s">
        <v>10</v>
      </c>
      <c r="F138" s="10" t="s">
        <v>302</v>
      </c>
      <c r="G138" s="15" t="s">
        <v>304</v>
      </c>
      <c r="H138" s="13">
        <v>273</v>
      </c>
      <c r="I138" s="14"/>
      <c r="J138" s="4"/>
      <c r="K138" s="4"/>
      <c r="L138" s="4"/>
      <c r="M138" s="4"/>
      <c r="N138" s="4"/>
      <c r="O138" s="4"/>
      <c r="P138" s="4"/>
      <c r="Q138" s="4"/>
      <c r="R138" s="4"/>
      <c r="S138" s="4"/>
      <c r="T138" s="4"/>
      <c r="U138" s="4"/>
      <c r="V138" s="4"/>
      <c r="W138" s="4"/>
      <c r="X138" s="4"/>
      <c r="Y138" s="4"/>
      <c r="Z138" s="4"/>
      <c r="AA138" s="4"/>
    </row>
    <row r="139" spans="1:27" ht="16" x14ac:dyDescent="0.2">
      <c r="A139" s="10" t="s">
        <v>13</v>
      </c>
      <c r="B139" s="10" t="s">
        <v>14</v>
      </c>
      <c r="C139" s="10" t="s">
        <v>305</v>
      </c>
      <c r="D139" s="11">
        <v>1995</v>
      </c>
      <c r="E139" s="10" t="s">
        <v>10</v>
      </c>
      <c r="F139" s="10" t="s">
        <v>302</v>
      </c>
      <c r="G139" s="15" t="s">
        <v>306</v>
      </c>
      <c r="H139" s="13">
        <v>254</v>
      </c>
      <c r="I139" s="14"/>
      <c r="J139" s="4"/>
      <c r="K139" s="4"/>
      <c r="L139" s="4"/>
      <c r="M139" s="4"/>
      <c r="N139" s="4"/>
      <c r="O139" s="4"/>
      <c r="P139" s="4"/>
      <c r="Q139" s="4"/>
      <c r="R139" s="4"/>
      <c r="S139" s="4"/>
      <c r="T139" s="4"/>
      <c r="U139" s="4"/>
      <c r="V139" s="4"/>
      <c r="W139" s="4"/>
      <c r="X139" s="4"/>
      <c r="Y139" s="4"/>
      <c r="Z139" s="4"/>
      <c r="AA139" s="4"/>
    </row>
    <row r="140" spans="1:27" ht="16" x14ac:dyDescent="0.2">
      <c r="A140" s="10" t="s">
        <v>13</v>
      </c>
      <c r="B140" s="10" t="s">
        <v>14</v>
      </c>
      <c r="C140" s="10" t="s">
        <v>302</v>
      </c>
      <c r="D140" s="11">
        <v>1995</v>
      </c>
      <c r="E140" s="10" t="s">
        <v>7</v>
      </c>
      <c r="F140" s="10" t="s">
        <v>302</v>
      </c>
      <c r="G140" s="15" t="s">
        <v>307</v>
      </c>
      <c r="H140" s="13">
        <v>244</v>
      </c>
      <c r="I140" s="14"/>
      <c r="J140" s="4"/>
      <c r="K140" s="4"/>
      <c r="L140" s="4"/>
      <c r="M140" s="4"/>
      <c r="N140" s="4"/>
      <c r="O140" s="4"/>
      <c r="P140" s="4"/>
      <c r="Q140" s="4"/>
      <c r="R140" s="4"/>
      <c r="S140" s="4"/>
      <c r="T140" s="4"/>
      <c r="U140" s="4"/>
      <c r="V140" s="4"/>
      <c r="W140" s="4"/>
      <c r="X140" s="4"/>
      <c r="Y140" s="4"/>
      <c r="Z140" s="4"/>
      <c r="AA140" s="4"/>
    </row>
    <row r="141" spans="1:27" ht="16" x14ac:dyDescent="0.2">
      <c r="A141" s="10" t="s">
        <v>13</v>
      </c>
      <c r="B141" s="10" t="s">
        <v>14</v>
      </c>
      <c r="C141" s="10" t="s">
        <v>308</v>
      </c>
      <c r="D141" s="11">
        <v>1995</v>
      </c>
      <c r="E141" s="10" t="s">
        <v>10</v>
      </c>
      <c r="F141" s="10" t="s">
        <v>302</v>
      </c>
      <c r="G141" s="15" t="s">
        <v>309</v>
      </c>
      <c r="H141" s="13">
        <v>213</v>
      </c>
      <c r="I141" s="14"/>
      <c r="J141" s="4"/>
      <c r="K141" s="4"/>
      <c r="L141" s="4"/>
      <c r="M141" s="4"/>
      <c r="N141" s="4"/>
      <c r="O141" s="4"/>
      <c r="P141" s="4"/>
      <c r="Q141" s="4"/>
      <c r="R141" s="4"/>
      <c r="S141" s="4"/>
      <c r="T141" s="4"/>
      <c r="U141" s="4"/>
      <c r="V141" s="4"/>
      <c r="W141" s="4"/>
      <c r="X141" s="4"/>
      <c r="Y141" s="4"/>
      <c r="Z141" s="4"/>
      <c r="AA141" s="4"/>
    </row>
    <row r="142" spans="1:27" ht="16" x14ac:dyDescent="0.2">
      <c r="A142" s="10" t="s">
        <v>13</v>
      </c>
      <c r="B142" s="10" t="s">
        <v>14</v>
      </c>
      <c r="C142" s="10" t="s">
        <v>310</v>
      </c>
      <c r="D142" s="11">
        <v>1995</v>
      </c>
      <c r="E142" s="10" t="s">
        <v>10</v>
      </c>
      <c r="F142" s="10" t="s">
        <v>302</v>
      </c>
      <c r="G142" s="15" t="s">
        <v>311</v>
      </c>
      <c r="H142" s="13">
        <v>203</v>
      </c>
      <c r="I142" s="14"/>
      <c r="J142" s="4"/>
      <c r="K142" s="4"/>
      <c r="L142" s="4"/>
      <c r="M142" s="4"/>
      <c r="N142" s="4"/>
      <c r="O142" s="4"/>
      <c r="P142" s="4"/>
      <c r="Q142" s="4"/>
      <c r="R142" s="4"/>
      <c r="S142" s="4"/>
      <c r="T142" s="4"/>
      <c r="U142" s="4"/>
      <c r="V142" s="4"/>
      <c r="W142" s="4"/>
      <c r="X142" s="4"/>
      <c r="Y142" s="4"/>
      <c r="Z142" s="4"/>
      <c r="AA142" s="4"/>
    </row>
    <row r="143" spans="1:27" ht="16" x14ac:dyDescent="0.2">
      <c r="A143" s="10" t="s">
        <v>13</v>
      </c>
      <c r="B143" s="10" t="s">
        <v>14</v>
      </c>
      <c r="C143" s="10" t="s">
        <v>312</v>
      </c>
      <c r="D143" s="11">
        <v>1995</v>
      </c>
      <c r="E143" s="10" t="s">
        <v>10</v>
      </c>
      <c r="F143" s="10" t="s">
        <v>302</v>
      </c>
      <c r="G143" s="15" t="s">
        <v>313</v>
      </c>
      <c r="H143" s="13">
        <v>143</v>
      </c>
      <c r="I143" s="14"/>
      <c r="J143" s="4"/>
      <c r="K143" s="4"/>
      <c r="L143" s="4"/>
      <c r="M143" s="4"/>
      <c r="N143" s="4"/>
      <c r="O143" s="4"/>
      <c r="P143" s="4"/>
      <c r="Q143" s="4"/>
      <c r="R143" s="4"/>
      <c r="S143" s="4"/>
      <c r="T143" s="4"/>
      <c r="U143" s="4"/>
      <c r="V143" s="4"/>
      <c r="W143" s="4"/>
      <c r="X143" s="4"/>
      <c r="Y143" s="4"/>
      <c r="Z143" s="4"/>
      <c r="AA143" s="4"/>
    </row>
    <row r="144" spans="1:27" ht="16" x14ac:dyDescent="0.2">
      <c r="A144" s="10" t="s">
        <v>13</v>
      </c>
      <c r="B144" s="10" t="s">
        <v>14</v>
      </c>
      <c r="C144" s="10" t="s">
        <v>314</v>
      </c>
      <c r="D144" s="11">
        <v>1995</v>
      </c>
      <c r="E144" s="10" t="s">
        <v>315</v>
      </c>
      <c r="F144" s="10" t="s">
        <v>302</v>
      </c>
      <c r="G144" s="15" t="s">
        <v>316</v>
      </c>
      <c r="H144" s="13">
        <v>143</v>
      </c>
      <c r="I144" s="14"/>
      <c r="J144" s="4"/>
      <c r="K144" s="4"/>
      <c r="L144" s="4"/>
      <c r="M144" s="4"/>
      <c r="N144" s="4"/>
      <c r="O144" s="4"/>
      <c r="P144" s="4"/>
      <c r="Q144" s="4"/>
      <c r="R144" s="4"/>
      <c r="S144" s="4"/>
      <c r="T144" s="4"/>
      <c r="U144" s="4"/>
      <c r="V144" s="4"/>
      <c r="W144" s="4"/>
      <c r="X144" s="4"/>
      <c r="Y144" s="4"/>
      <c r="Z144" s="4"/>
      <c r="AA144" s="4"/>
    </row>
    <row r="145" spans="1:27" ht="16" x14ac:dyDescent="0.2">
      <c r="A145" s="10" t="s">
        <v>13</v>
      </c>
      <c r="B145" s="10" t="s">
        <v>14</v>
      </c>
      <c r="C145" s="10" t="s">
        <v>317</v>
      </c>
      <c r="D145" s="11">
        <v>1995</v>
      </c>
      <c r="E145" s="10" t="s">
        <v>10</v>
      </c>
      <c r="F145" s="10" t="s">
        <v>302</v>
      </c>
      <c r="G145" s="15" t="s">
        <v>318</v>
      </c>
      <c r="H145" s="13">
        <v>115</v>
      </c>
      <c r="I145" s="14"/>
      <c r="J145" s="4"/>
      <c r="K145" s="4"/>
      <c r="L145" s="4"/>
      <c r="M145" s="4"/>
      <c r="N145" s="4"/>
      <c r="O145" s="4"/>
      <c r="P145" s="4"/>
      <c r="Q145" s="4"/>
      <c r="R145" s="4"/>
      <c r="S145" s="4"/>
      <c r="T145" s="4"/>
      <c r="U145" s="4"/>
      <c r="V145" s="4"/>
      <c r="W145" s="4"/>
      <c r="X145" s="4"/>
      <c r="Y145" s="4"/>
      <c r="Z145" s="4"/>
      <c r="AA145" s="4"/>
    </row>
    <row r="146" spans="1:27" ht="16" x14ac:dyDescent="0.2">
      <c r="A146" s="10" t="s">
        <v>13</v>
      </c>
      <c r="B146" s="10" t="s">
        <v>14</v>
      </c>
      <c r="C146" s="10" t="s">
        <v>319</v>
      </c>
      <c r="D146" s="11">
        <v>1995</v>
      </c>
      <c r="E146" s="10" t="s">
        <v>10</v>
      </c>
      <c r="F146" s="10" t="s">
        <v>302</v>
      </c>
      <c r="G146" s="15" t="s">
        <v>320</v>
      </c>
      <c r="H146" s="13">
        <v>98</v>
      </c>
      <c r="I146" s="14"/>
      <c r="J146" s="4"/>
      <c r="K146" s="4"/>
      <c r="L146" s="4"/>
      <c r="M146" s="4"/>
      <c r="N146" s="4"/>
      <c r="O146" s="4"/>
      <c r="P146" s="4"/>
      <c r="Q146" s="4"/>
      <c r="R146" s="4"/>
      <c r="S146" s="4"/>
      <c r="T146" s="4"/>
      <c r="U146" s="4"/>
      <c r="V146" s="4"/>
      <c r="W146" s="4"/>
      <c r="X146" s="4"/>
      <c r="Y146" s="4"/>
      <c r="Z146" s="4"/>
      <c r="AA146" s="4"/>
    </row>
    <row r="147" spans="1:27" ht="16" x14ac:dyDescent="0.2">
      <c r="A147" s="10" t="s">
        <v>13</v>
      </c>
      <c r="B147" s="10" t="s">
        <v>14</v>
      </c>
      <c r="C147" s="10" t="s">
        <v>321</v>
      </c>
      <c r="D147" s="11">
        <v>1995</v>
      </c>
      <c r="E147" s="10" t="s">
        <v>10</v>
      </c>
      <c r="F147" s="10" t="s">
        <v>302</v>
      </c>
      <c r="G147" s="15" t="s">
        <v>322</v>
      </c>
      <c r="H147" s="13">
        <v>67</v>
      </c>
      <c r="I147" s="14"/>
      <c r="J147" s="4"/>
      <c r="K147" s="4"/>
      <c r="L147" s="4"/>
      <c r="M147" s="4"/>
      <c r="N147" s="4"/>
      <c r="O147" s="4"/>
      <c r="P147" s="4"/>
      <c r="Q147" s="4"/>
      <c r="R147" s="4"/>
      <c r="S147" s="4"/>
      <c r="T147" s="4"/>
      <c r="U147" s="4"/>
      <c r="V147" s="4"/>
      <c r="W147" s="4"/>
      <c r="X147" s="4"/>
      <c r="Y147" s="4"/>
      <c r="Z147" s="4"/>
      <c r="AA147" s="4"/>
    </row>
    <row r="148" spans="1:27" ht="16" x14ac:dyDescent="0.2">
      <c r="A148" s="10" t="s">
        <v>13</v>
      </c>
      <c r="B148" s="10" t="s">
        <v>14</v>
      </c>
      <c r="C148" s="10" t="s">
        <v>323</v>
      </c>
      <c r="D148" s="11">
        <v>1995</v>
      </c>
      <c r="E148" s="10" t="s">
        <v>10</v>
      </c>
      <c r="F148" s="10" t="s">
        <v>302</v>
      </c>
      <c r="G148" s="15" t="s">
        <v>324</v>
      </c>
      <c r="H148" s="13">
        <v>44</v>
      </c>
      <c r="I148" s="14"/>
      <c r="J148" s="4"/>
      <c r="K148" s="4"/>
      <c r="L148" s="4"/>
      <c r="M148" s="4"/>
      <c r="N148" s="4"/>
      <c r="O148" s="4"/>
      <c r="P148" s="4"/>
      <c r="Q148" s="4"/>
      <c r="R148" s="4"/>
      <c r="S148" s="4"/>
      <c r="T148" s="4"/>
      <c r="U148" s="4"/>
      <c r="V148" s="4"/>
      <c r="W148" s="4"/>
      <c r="X148" s="4"/>
      <c r="Y148" s="4"/>
      <c r="Z148" s="4"/>
      <c r="AA148" s="4"/>
    </row>
    <row r="149" spans="1:27" ht="16" x14ac:dyDescent="0.2">
      <c r="A149" s="10" t="s">
        <v>13</v>
      </c>
      <c r="B149" s="10" t="s">
        <v>14</v>
      </c>
      <c r="C149" s="10" t="s">
        <v>226</v>
      </c>
      <c r="D149" s="11">
        <v>1990</v>
      </c>
      <c r="E149" s="10" t="s">
        <v>8</v>
      </c>
      <c r="F149" s="10" t="s">
        <v>325</v>
      </c>
      <c r="G149" s="10" t="s">
        <v>326</v>
      </c>
      <c r="H149" s="13">
        <v>1083</v>
      </c>
      <c r="I149" s="14"/>
      <c r="J149" s="4"/>
      <c r="K149" s="4"/>
      <c r="L149" s="4"/>
      <c r="M149" s="4"/>
      <c r="N149" s="4"/>
      <c r="O149" s="4"/>
      <c r="P149" s="4"/>
      <c r="Q149" s="4"/>
      <c r="R149" s="4"/>
      <c r="S149" s="4"/>
      <c r="T149" s="4"/>
      <c r="U149" s="4"/>
      <c r="V149" s="4"/>
      <c r="W149" s="4"/>
      <c r="X149" s="4"/>
      <c r="Y149" s="4"/>
      <c r="Z149" s="4"/>
      <c r="AA149" s="4"/>
    </row>
    <row r="150" spans="1:27" ht="16" x14ac:dyDescent="0.2">
      <c r="A150" s="10" t="s">
        <v>13</v>
      </c>
      <c r="B150" s="10" t="s">
        <v>14</v>
      </c>
      <c r="C150" s="10" t="s">
        <v>217</v>
      </c>
      <c r="D150" s="11">
        <v>1990</v>
      </c>
      <c r="E150" s="10" t="s">
        <v>10</v>
      </c>
      <c r="F150" s="10" t="s">
        <v>327</v>
      </c>
      <c r="G150" s="10" t="s">
        <v>328</v>
      </c>
      <c r="H150" s="13">
        <v>956</v>
      </c>
      <c r="I150" s="14"/>
      <c r="J150" s="4"/>
      <c r="K150" s="4"/>
      <c r="L150" s="4"/>
      <c r="M150" s="4"/>
      <c r="N150" s="4"/>
      <c r="O150" s="4"/>
      <c r="P150" s="4"/>
      <c r="Q150" s="4"/>
      <c r="R150" s="4"/>
      <c r="S150" s="4"/>
      <c r="T150" s="4"/>
      <c r="U150" s="4"/>
      <c r="V150" s="4"/>
      <c r="W150" s="4"/>
      <c r="X150" s="4"/>
      <c r="Y150" s="4"/>
      <c r="Z150" s="4"/>
      <c r="AA150" s="4"/>
    </row>
    <row r="151" spans="1:27" ht="16" x14ac:dyDescent="0.2">
      <c r="A151" s="10" t="s">
        <v>13</v>
      </c>
      <c r="B151" s="10" t="s">
        <v>14</v>
      </c>
      <c r="C151" s="10" t="s">
        <v>329</v>
      </c>
      <c r="D151" s="11">
        <v>1990</v>
      </c>
      <c r="E151" s="10" t="s">
        <v>7</v>
      </c>
      <c r="F151" s="10" t="s">
        <v>330</v>
      </c>
      <c r="G151" s="10" t="s">
        <v>331</v>
      </c>
      <c r="H151" s="13">
        <v>666</v>
      </c>
      <c r="I151" s="14"/>
      <c r="J151" s="4"/>
      <c r="K151" s="4"/>
      <c r="L151" s="4"/>
      <c r="M151" s="4"/>
      <c r="N151" s="4"/>
      <c r="O151" s="4"/>
      <c r="P151" s="4"/>
      <c r="Q151" s="4"/>
      <c r="R151" s="4"/>
      <c r="S151" s="4"/>
      <c r="T151" s="4"/>
      <c r="U151" s="4"/>
      <c r="V151" s="4"/>
      <c r="W151" s="4"/>
      <c r="X151" s="4"/>
      <c r="Y151" s="4"/>
      <c r="Z151" s="4"/>
      <c r="AA151" s="4"/>
    </row>
    <row r="152" spans="1:27" ht="16" x14ac:dyDescent="0.2">
      <c r="A152" s="10" t="s">
        <v>13</v>
      </c>
      <c r="B152" s="10" t="s">
        <v>14</v>
      </c>
      <c r="C152" s="10" t="s">
        <v>332</v>
      </c>
      <c r="D152" s="11">
        <v>1990</v>
      </c>
      <c r="E152" s="10" t="s">
        <v>10</v>
      </c>
      <c r="F152" s="10" t="s">
        <v>333</v>
      </c>
      <c r="G152" s="15" t="s">
        <v>334</v>
      </c>
      <c r="H152" s="13">
        <v>471</v>
      </c>
      <c r="I152" s="14"/>
      <c r="J152" s="4"/>
      <c r="K152" s="4"/>
      <c r="L152" s="4"/>
      <c r="M152" s="4"/>
      <c r="N152" s="4"/>
      <c r="O152" s="4"/>
      <c r="P152" s="4"/>
      <c r="Q152" s="4"/>
      <c r="R152" s="4"/>
      <c r="S152" s="4"/>
      <c r="T152" s="4"/>
      <c r="U152" s="4"/>
      <c r="V152" s="4"/>
      <c r="W152" s="4"/>
      <c r="X152" s="4"/>
      <c r="Y152" s="4"/>
      <c r="Z152" s="4"/>
      <c r="AA152" s="4"/>
    </row>
    <row r="153" spans="1:27" ht="16" x14ac:dyDescent="0.2">
      <c r="A153" s="10" t="s">
        <v>13</v>
      </c>
      <c r="B153" s="10" t="s">
        <v>14</v>
      </c>
      <c r="C153" s="10" t="s">
        <v>335</v>
      </c>
      <c r="D153" s="11">
        <v>1990</v>
      </c>
      <c r="E153" s="10" t="s">
        <v>10</v>
      </c>
      <c r="F153" s="10" t="s">
        <v>336</v>
      </c>
      <c r="G153" s="15" t="s">
        <v>337</v>
      </c>
      <c r="H153" s="13">
        <v>338</v>
      </c>
      <c r="I153" s="14"/>
      <c r="J153" s="4"/>
      <c r="K153" s="4"/>
      <c r="L153" s="4"/>
      <c r="M153" s="4"/>
      <c r="N153" s="4"/>
      <c r="O153" s="4"/>
      <c r="P153" s="4"/>
      <c r="Q153" s="4"/>
      <c r="R153" s="4"/>
      <c r="S153" s="4"/>
      <c r="T153" s="4"/>
      <c r="U153" s="4"/>
      <c r="V153" s="4"/>
      <c r="W153" s="4"/>
      <c r="X153" s="4"/>
      <c r="Y153" s="4"/>
      <c r="Z153" s="4"/>
      <c r="AA153" s="4"/>
    </row>
    <row r="154" spans="1:27" ht="16" x14ac:dyDescent="0.2">
      <c r="A154" s="10" t="s">
        <v>13</v>
      </c>
      <c r="B154" s="10" t="s">
        <v>14</v>
      </c>
      <c r="C154" s="10" t="s">
        <v>338</v>
      </c>
      <c r="D154" s="11">
        <v>1990</v>
      </c>
      <c r="E154" s="10" t="s">
        <v>10</v>
      </c>
      <c r="F154" s="10" t="s">
        <v>339</v>
      </c>
      <c r="G154" s="15" t="s">
        <v>340</v>
      </c>
      <c r="H154" s="13">
        <v>301</v>
      </c>
      <c r="I154" s="14"/>
      <c r="J154" s="4"/>
      <c r="K154" s="4"/>
      <c r="L154" s="4"/>
      <c r="M154" s="4"/>
      <c r="N154" s="4"/>
      <c r="O154" s="4"/>
      <c r="P154" s="4"/>
      <c r="Q154" s="4"/>
      <c r="R154" s="4"/>
      <c r="S154" s="4"/>
      <c r="T154" s="4"/>
      <c r="U154" s="4"/>
      <c r="V154" s="4"/>
      <c r="W154" s="4"/>
      <c r="X154" s="4"/>
      <c r="Y154" s="4"/>
      <c r="Z154" s="4"/>
      <c r="AA154" s="4"/>
    </row>
    <row r="155" spans="1:27" ht="16" x14ac:dyDescent="0.2">
      <c r="A155" s="10" t="s">
        <v>13</v>
      </c>
      <c r="B155" s="10" t="s">
        <v>14</v>
      </c>
      <c r="C155" s="10" t="s">
        <v>341</v>
      </c>
      <c r="D155" s="11">
        <v>1990</v>
      </c>
      <c r="E155" s="10" t="s">
        <v>10</v>
      </c>
      <c r="F155" s="10" t="s">
        <v>342</v>
      </c>
      <c r="G155" s="15" t="s">
        <v>343</v>
      </c>
      <c r="H155" s="13">
        <v>260</v>
      </c>
      <c r="I155" s="14"/>
      <c r="J155" s="4"/>
      <c r="K155" s="4"/>
      <c r="L155" s="4"/>
      <c r="M155" s="4"/>
      <c r="N155" s="4"/>
      <c r="O155" s="4"/>
      <c r="P155" s="4"/>
      <c r="Q155" s="4"/>
      <c r="R155" s="4"/>
      <c r="S155" s="4"/>
      <c r="T155" s="4"/>
      <c r="U155" s="4"/>
      <c r="V155" s="4"/>
      <c r="W155" s="4"/>
      <c r="X155" s="4"/>
      <c r="Y155" s="4"/>
      <c r="Z155" s="4"/>
      <c r="AA155" s="4"/>
    </row>
    <row r="156" spans="1:27" ht="16" x14ac:dyDescent="0.2">
      <c r="A156" s="10" t="s">
        <v>13</v>
      </c>
      <c r="B156" s="10" t="s">
        <v>14</v>
      </c>
      <c r="C156" s="10" t="s">
        <v>344</v>
      </c>
      <c r="D156" s="11">
        <v>1990</v>
      </c>
      <c r="E156" s="10" t="s">
        <v>10</v>
      </c>
      <c r="F156" s="10" t="s">
        <v>345</v>
      </c>
      <c r="G156" s="10" t="s">
        <v>346</v>
      </c>
      <c r="H156" s="13">
        <v>225</v>
      </c>
      <c r="I156" s="14"/>
      <c r="J156" s="4"/>
      <c r="K156" s="4"/>
      <c r="L156" s="4"/>
      <c r="M156" s="4"/>
      <c r="N156" s="4"/>
      <c r="O156" s="4"/>
      <c r="P156" s="4"/>
      <c r="Q156" s="4"/>
      <c r="R156" s="4"/>
      <c r="S156" s="4"/>
      <c r="T156" s="4"/>
      <c r="U156" s="4"/>
      <c r="V156" s="4"/>
      <c r="W156" s="4"/>
      <c r="X156" s="4"/>
      <c r="Y156" s="4"/>
      <c r="Z156" s="4"/>
      <c r="AA156" s="4"/>
    </row>
    <row r="157" spans="1:27" ht="16" x14ac:dyDescent="0.2">
      <c r="A157" s="10" t="s">
        <v>13</v>
      </c>
      <c r="B157" s="10" t="s">
        <v>14</v>
      </c>
      <c r="C157" s="10" t="s">
        <v>347</v>
      </c>
      <c r="D157" s="11">
        <v>1989</v>
      </c>
      <c r="E157" s="10" t="s">
        <v>7</v>
      </c>
      <c r="F157" s="10" t="s">
        <v>348</v>
      </c>
      <c r="G157" s="10" t="s">
        <v>349</v>
      </c>
      <c r="H157" s="13">
        <v>1764</v>
      </c>
      <c r="I157" s="14"/>
      <c r="J157" s="4"/>
      <c r="K157" s="4"/>
      <c r="L157" s="4"/>
      <c r="M157" s="4"/>
      <c r="N157" s="4"/>
      <c r="O157" s="4"/>
      <c r="P157" s="4"/>
      <c r="Q157" s="4"/>
      <c r="R157" s="4"/>
      <c r="S157" s="4"/>
      <c r="T157" s="4"/>
      <c r="U157" s="4"/>
      <c r="V157" s="4"/>
      <c r="W157" s="4"/>
      <c r="X157" s="4"/>
      <c r="Y157" s="4"/>
      <c r="Z157" s="4"/>
      <c r="AA157" s="4"/>
    </row>
    <row r="158" spans="1:27" ht="16" x14ac:dyDescent="0.2">
      <c r="A158" s="10" t="s">
        <v>13</v>
      </c>
      <c r="B158" s="10" t="s">
        <v>14</v>
      </c>
      <c r="C158" s="10" t="s">
        <v>350</v>
      </c>
      <c r="D158" s="11">
        <v>1989</v>
      </c>
      <c r="E158" s="10" t="s">
        <v>10</v>
      </c>
      <c r="F158" s="10" t="s">
        <v>348</v>
      </c>
      <c r="G158" s="15" t="s">
        <v>351</v>
      </c>
      <c r="H158" s="13">
        <v>250</v>
      </c>
      <c r="I158" s="14"/>
      <c r="J158" s="4"/>
      <c r="K158" s="4"/>
      <c r="L158" s="4"/>
      <c r="M158" s="4"/>
      <c r="N158" s="4"/>
      <c r="O158" s="4"/>
      <c r="P158" s="4"/>
      <c r="Q158" s="4"/>
      <c r="R158" s="4"/>
      <c r="S158" s="4"/>
      <c r="T158" s="4"/>
      <c r="U158" s="4"/>
      <c r="V158" s="4"/>
      <c r="W158" s="4"/>
      <c r="X158" s="4"/>
      <c r="Y158" s="4"/>
      <c r="Z158" s="4"/>
      <c r="AA158" s="4"/>
    </row>
    <row r="159" spans="1:27" ht="16" x14ac:dyDescent="0.2">
      <c r="A159" s="10" t="s">
        <v>13</v>
      </c>
      <c r="B159" s="10" t="s">
        <v>14</v>
      </c>
      <c r="C159" s="10" t="s">
        <v>332</v>
      </c>
      <c r="D159" s="11">
        <v>1989</v>
      </c>
      <c r="E159" s="10" t="s">
        <v>10</v>
      </c>
      <c r="F159" s="10" t="s">
        <v>348</v>
      </c>
      <c r="G159" s="10" t="s">
        <v>352</v>
      </c>
      <c r="H159" s="13">
        <v>202</v>
      </c>
      <c r="I159" s="14"/>
      <c r="J159" s="4"/>
      <c r="K159" s="4"/>
      <c r="L159" s="4"/>
      <c r="M159" s="4"/>
      <c r="N159" s="4"/>
      <c r="O159" s="4"/>
      <c r="P159" s="4"/>
      <c r="Q159" s="4"/>
      <c r="R159" s="4"/>
      <c r="S159" s="4"/>
      <c r="T159" s="4"/>
      <c r="U159" s="4"/>
      <c r="V159" s="4"/>
      <c r="W159" s="4"/>
      <c r="X159" s="4"/>
      <c r="Y159" s="4"/>
      <c r="Z159" s="4"/>
      <c r="AA159" s="4"/>
    </row>
    <row r="160" spans="1:27" ht="16" x14ac:dyDescent="0.2">
      <c r="A160" s="10" t="s">
        <v>13</v>
      </c>
      <c r="B160" s="10" t="s">
        <v>14</v>
      </c>
      <c r="C160" s="10" t="s">
        <v>353</v>
      </c>
      <c r="D160" s="11">
        <v>1989</v>
      </c>
      <c r="E160" s="10" t="s">
        <v>10</v>
      </c>
      <c r="F160" s="10" t="s">
        <v>348</v>
      </c>
      <c r="G160" s="10" t="s">
        <v>354</v>
      </c>
      <c r="H160" s="13">
        <v>168</v>
      </c>
      <c r="I160" s="14"/>
      <c r="J160" s="4"/>
      <c r="K160" s="4"/>
      <c r="L160" s="4"/>
      <c r="M160" s="4"/>
      <c r="N160" s="4"/>
      <c r="O160" s="4"/>
      <c r="P160" s="4"/>
      <c r="Q160" s="4"/>
      <c r="R160" s="4"/>
      <c r="S160" s="4"/>
      <c r="T160" s="4"/>
      <c r="U160" s="4"/>
      <c r="V160" s="4"/>
      <c r="W160" s="4"/>
      <c r="X160" s="4"/>
      <c r="Y160" s="4"/>
      <c r="Z160" s="4"/>
      <c r="AA160" s="4"/>
    </row>
    <row r="161" spans="1:27" ht="16" x14ac:dyDescent="0.2">
      <c r="A161" s="10" t="s">
        <v>13</v>
      </c>
      <c r="B161" s="10" t="s">
        <v>14</v>
      </c>
      <c r="C161" s="10" t="s">
        <v>355</v>
      </c>
      <c r="D161" s="11">
        <v>1989</v>
      </c>
      <c r="E161" s="10" t="s">
        <v>10</v>
      </c>
      <c r="F161" s="10" t="s">
        <v>348</v>
      </c>
      <c r="G161" s="10" t="s">
        <v>356</v>
      </c>
      <c r="H161" s="13">
        <v>131</v>
      </c>
      <c r="I161" s="14"/>
      <c r="J161" s="4"/>
      <c r="K161" s="4"/>
      <c r="L161" s="4"/>
      <c r="M161" s="4"/>
      <c r="N161" s="4"/>
      <c r="O161" s="4"/>
      <c r="P161" s="4"/>
      <c r="Q161" s="4"/>
      <c r="R161" s="4"/>
      <c r="S161" s="4"/>
      <c r="T161" s="4"/>
      <c r="U161" s="4"/>
      <c r="V161" s="4"/>
      <c r="W161" s="4"/>
      <c r="X161" s="4"/>
      <c r="Y161" s="4"/>
      <c r="Z161" s="4"/>
      <c r="AA161" s="4"/>
    </row>
    <row r="162" spans="1:27" ht="16" x14ac:dyDescent="0.2">
      <c r="A162" s="10" t="s">
        <v>13</v>
      </c>
      <c r="B162" s="10" t="s">
        <v>14</v>
      </c>
      <c r="C162" s="10" t="s">
        <v>357</v>
      </c>
      <c r="D162" s="11">
        <v>1989</v>
      </c>
      <c r="E162" s="10" t="s">
        <v>10</v>
      </c>
      <c r="F162" s="10" t="s">
        <v>348</v>
      </c>
      <c r="G162" s="15" t="s">
        <v>358</v>
      </c>
      <c r="H162" s="13">
        <v>110</v>
      </c>
      <c r="I162" s="14"/>
      <c r="J162" s="4"/>
      <c r="K162" s="4"/>
      <c r="L162" s="4"/>
      <c r="M162" s="4"/>
      <c r="N162" s="4"/>
      <c r="O162" s="4"/>
      <c r="P162" s="4"/>
      <c r="Q162" s="4"/>
      <c r="R162" s="4"/>
      <c r="S162" s="4"/>
      <c r="T162" s="4"/>
      <c r="U162" s="4"/>
      <c r="V162" s="4"/>
      <c r="W162" s="4"/>
      <c r="X162" s="4"/>
      <c r="Y162" s="4"/>
      <c r="Z162" s="4"/>
      <c r="AA162" s="4"/>
    </row>
    <row r="163" spans="1:27" ht="16" x14ac:dyDescent="0.2">
      <c r="A163" s="10" t="s">
        <v>13</v>
      </c>
      <c r="B163" s="10" t="s">
        <v>14</v>
      </c>
      <c r="C163" s="10" t="s">
        <v>359</v>
      </c>
      <c r="D163" s="11">
        <v>1989</v>
      </c>
      <c r="E163" s="10" t="s">
        <v>10</v>
      </c>
      <c r="F163" s="10" t="s">
        <v>348</v>
      </c>
      <c r="G163" s="10" t="s">
        <v>360</v>
      </c>
      <c r="H163" s="13">
        <v>96</v>
      </c>
      <c r="I163" s="14"/>
      <c r="J163" s="4"/>
      <c r="K163" s="4"/>
      <c r="L163" s="4"/>
      <c r="M163" s="4"/>
      <c r="N163" s="4"/>
      <c r="O163" s="4"/>
      <c r="P163" s="4"/>
      <c r="Q163" s="4"/>
      <c r="R163" s="4"/>
      <c r="S163" s="4"/>
      <c r="T163" s="4"/>
      <c r="U163" s="4"/>
      <c r="V163" s="4"/>
      <c r="W163" s="4"/>
      <c r="X163" s="4"/>
      <c r="Y163" s="4"/>
      <c r="Z163" s="4"/>
      <c r="AA163" s="4"/>
    </row>
    <row r="164" spans="1:27" ht="16" x14ac:dyDescent="0.2">
      <c r="A164" s="10" t="s">
        <v>13</v>
      </c>
      <c r="B164" s="10" t="s">
        <v>14</v>
      </c>
      <c r="C164" s="10" t="s">
        <v>361</v>
      </c>
      <c r="D164" s="11">
        <v>1989</v>
      </c>
      <c r="E164" s="10" t="s">
        <v>10</v>
      </c>
      <c r="F164" s="10" t="s">
        <v>348</v>
      </c>
      <c r="G164" s="15" t="s">
        <v>362</v>
      </c>
      <c r="H164" s="13">
        <v>95</v>
      </c>
      <c r="I164" s="14"/>
      <c r="J164" s="4"/>
      <c r="K164" s="4"/>
      <c r="L164" s="4"/>
      <c r="M164" s="4"/>
      <c r="N164" s="4"/>
      <c r="O164" s="4"/>
      <c r="P164" s="4"/>
      <c r="Q164" s="4"/>
      <c r="R164" s="4"/>
      <c r="S164" s="4"/>
      <c r="T164" s="4"/>
      <c r="U164" s="4"/>
      <c r="V164" s="4"/>
      <c r="W164" s="4"/>
      <c r="X164" s="4"/>
      <c r="Y164" s="4"/>
      <c r="Z164" s="4"/>
      <c r="AA164" s="4"/>
    </row>
    <row r="165" spans="1:27" ht="16" x14ac:dyDescent="0.2">
      <c r="A165" s="10" t="s">
        <v>13</v>
      </c>
      <c r="B165" s="10" t="s">
        <v>14</v>
      </c>
      <c r="C165" s="10" t="s">
        <v>363</v>
      </c>
      <c r="D165" s="11">
        <v>1987</v>
      </c>
      <c r="E165" s="10" t="s">
        <v>10</v>
      </c>
      <c r="F165" s="15" t="s">
        <v>364</v>
      </c>
      <c r="G165" s="15" t="s">
        <v>365</v>
      </c>
      <c r="H165" s="13">
        <v>482</v>
      </c>
      <c r="I165" s="14"/>
      <c r="J165" s="4"/>
      <c r="K165" s="4"/>
      <c r="L165" s="4"/>
      <c r="M165" s="4"/>
      <c r="N165" s="4"/>
      <c r="O165" s="4"/>
      <c r="P165" s="4"/>
      <c r="Q165" s="4"/>
      <c r="R165" s="4"/>
      <c r="S165" s="4"/>
      <c r="T165" s="4"/>
      <c r="U165" s="4"/>
      <c r="V165" s="4"/>
      <c r="W165" s="4"/>
      <c r="X165" s="4"/>
      <c r="Y165" s="4"/>
      <c r="Z165" s="4"/>
      <c r="AA165" s="4"/>
    </row>
    <row r="166" spans="1:27" ht="16" x14ac:dyDescent="0.2">
      <c r="A166" s="10" t="s">
        <v>13</v>
      </c>
      <c r="B166" s="10" t="s">
        <v>14</v>
      </c>
      <c r="C166" s="10" t="s">
        <v>366</v>
      </c>
      <c r="D166" s="11">
        <v>1987</v>
      </c>
      <c r="E166" s="10" t="s">
        <v>7</v>
      </c>
      <c r="F166" s="15" t="s">
        <v>364</v>
      </c>
      <c r="G166" s="15" t="s">
        <v>367</v>
      </c>
      <c r="H166" s="13">
        <v>407</v>
      </c>
      <c r="I166" s="14"/>
      <c r="J166" s="4"/>
      <c r="K166" s="4"/>
      <c r="L166" s="4"/>
      <c r="M166" s="4"/>
      <c r="N166" s="4"/>
      <c r="O166" s="4"/>
      <c r="P166" s="4"/>
      <c r="Q166" s="4"/>
      <c r="R166" s="4"/>
      <c r="S166" s="4"/>
      <c r="T166" s="4"/>
      <c r="U166" s="4"/>
      <c r="V166" s="4"/>
      <c r="W166" s="4"/>
      <c r="X166" s="4"/>
      <c r="Y166" s="4"/>
      <c r="Z166" s="4"/>
      <c r="AA166" s="4"/>
    </row>
    <row r="167" spans="1:27" ht="16" x14ac:dyDescent="0.2">
      <c r="A167" s="10" t="s">
        <v>13</v>
      </c>
      <c r="B167" s="10" t="s">
        <v>14</v>
      </c>
      <c r="C167" s="10" t="s">
        <v>368</v>
      </c>
      <c r="D167" s="11">
        <v>1987</v>
      </c>
      <c r="E167" s="10" t="s">
        <v>10</v>
      </c>
      <c r="F167" s="15" t="s">
        <v>364</v>
      </c>
      <c r="G167" s="15" t="s">
        <v>369</v>
      </c>
      <c r="H167" s="13">
        <v>335</v>
      </c>
      <c r="I167" s="14"/>
      <c r="J167" s="4"/>
      <c r="K167" s="4"/>
      <c r="L167" s="4"/>
      <c r="M167" s="4"/>
      <c r="N167" s="4"/>
      <c r="O167" s="4"/>
      <c r="P167" s="4"/>
      <c r="Q167" s="4"/>
      <c r="R167" s="4"/>
      <c r="S167" s="4"/>
      <c r="T167" s="4"/>
      <c r="U167" s="4"/>
      <c r="V167" s="4"/>
      <c r="W167" s="4"/>
      <c r="X167" s="4"/>
      <c r="Y167" s="4"/>
      <c r="Z167" s="4"/>
      <c r="AA167" s="4"/>
    </row>
    <row r="168" spans="1:27" ht="16" x14ac:dyDescent="0.2">
      <c r="A168" s="10" t="s">
        <v>13</v>
      </c>
      <c r="B168" s="10" t="s">
        <v>14</v>
      </c>
      <c r="C168" s="10" t="s">
        <v>370</v>
      </c>
      <c r="D168" s="11">
        <v>1987</v>
      </c>
      <c r="E168" s="10" t="s">
        <v>12</v>
      </c>
      <c r="F168" s="15" t="s">
        <v>364</v>
      </c>
      <c r="G168" s="15" t="s">
        <v>371</v>
      </c>
      <c r="H168" s="13">
        <v>187</v>
      </c>
      <c r="I168" s="14"/>
      <c r="J168" s="4"/>
      <c r="K168" s="4"/>
      <c r="L168" s="4"/>
      <c r="M168" s="4"/>
      <c r="N168" s="4"/>
      <c r="O168" s="4"/>
      <c r="P168" s="4"/>
      <c r="Q168" s="4"/>
      <c r="R168" s="4"/>
      <c r="S168" s="4"/>
      <c r="T168" s="4"/>
      <c r="U168" s="4"/>
      <c r="V168" s="4"/>
      <c r="W168" s="4"/>
      <c r="X168" s="4"/>
      <c r="Y168" s="4"/>
      <c r="Z168" s="4"/>
      <c r="AA168" s="4"/>
    </row>
    <row r="169" spans="1:27" ht="16" x14ac:dyDescent="0.2">
      <c r="A169" s="10" t="s">
        <v>13</v>
      </c>
      <c r="B169" s="10" t="s">
        <v>14</v>
      </c>
      <c r="C169" s="10" t="s">
        <v>372</v>
      </c>
      <c r="D169" s="11">
        <v>1987</v>
      </c>
      <c r="E169" s="10" t="s">
        <v>10</v>
      </c>
      <c r="F169" s="15" t="s">
        <v>364</v>
      </c>
      <c r="G169" s="15" t="s">
        <v>373</v>
      </c>
      <c r="H169" s="13">
        <v>177</v>
      </c>
      <c r="I169" s="14"/>
      <c r="J169" s="4"/>
      <c r="K169" s="4"/>
      <c r="L169" s="4"/>
      <c r="M169" s="4"/>
      <c r="N169" s="4"/>
      <c r="O169" s="4"/>
      <c r="P169" s="4"/>
      <c r="Q169" s="4"/>
      <c r="R169" s="4"/>
      <c r="S169" s="4"/>
      <c r="T169" s="4"/>
      <c r="U169" s="4"/>
      <c r="V169" s="4"/>
      <c r="W169" s="4"/>
      <c r="X169" s="4"/>
      <c r="Y169" s="4"/>
      <c r="Z169" s="4"/>
      <c r="AA169" s="4"/>
    </row>
    <row r="170" spans="1:27" ht="16" x14ac:dyDescent="0.2">
      <c r="A170" s="10" t="s">
        <v>13</v>
      </c>
      <c r="B170" s="10" t="s">
        <v>14</v>
      </c>
      <c r="C170" s="10" t="s">
        <v>374</v>
      </c>
      <c r="D170" s="11">
        <v>1987</v>
      </c>
      <c r="E170" s="10" t="s">
        <v>10</v>
      </c>
      <c r="F170" s="15" t="s">
        <v>364</v>
      </c>
      <c r="G170" s="15" t="s">
        <v>375</v>
      </c>
      <c r="H170" s="13">
        <v>146</v>
      </c>
      <c r="I170" s="14"/>
      <c r="J170" s="4"/>
      <c r="K170" s="4"/>
      <c r="L170" s="4"/>
      <c r="M170" s="4"/>
      <c r="N170" s="4"/>
      <c r="O170" s="4"/>
      <c r="P170" s="4"/>
      <c r="Q170" s="4"/>
      <c r="R170" s="4"/>
      <c r="S170" s="4"/>
      <c r="T170" s="4"/>
      <c r="U170" s="4"/>
      <c r="V170" s="4"/>
      <c r="W170" s="4"/>
      <c r="X170" s="4"/>
      <c r="Y170" s="4"/>
      <c r="Z170" s="4"/>
      <c r="AA170" s="4"/>
    </row>
    <row r="171" spans="1:27" ht="16" x14ac:dyDescent="0.2">
      <c r="A171" s="10" t="s">
        <v>13</v>
      </c>
      <c r="B171" s="10" t="s">
        <v>14</v>
      </c>
      <c r="C171" s="10" t="s">
        <v>376</v>
      </c>
      <c r="D171" s="11">
        <v>1987</v>
      </c>
      <c r="E171" s="10" t="s">
        <v>10</v>
      </c>
      <c r="F171" s="15" t="s">
        <v>364</v>
      </c>
      <c r="G171" s="15" t="s">
        <v>377</v>
      </c>
      <c r="H171" s="13">
        <v>126</v>
      </c>
      <c r="I171" s="14"/>
      <c r="J171" s="4"/>
      <c r="K171" s="4"/>
      <c r="L171" s="4"/>
      <c r="M171" s="4"/>
      <c r="N171" s="4"/>
      <c r="O171" s="4"/>
      <c r="P171" s="4"/>
      <c r="Q171" s="4"/>
      <c r="R171" s="4"/>
      <c r="S171" s="4"/>
      <c r="T171" s="4"/>
      <c r="U171" s="4"/>
      <c r="V171" s="4"/>
      <c r="W171" s="4"/>
      <c r="X171" s="4"/>
      <c r="Y171" s="4"/>
      <c r="Z171" s="4"/>
      <c r="AA171" s="4"/>
    </row>
    <row r="172" spans="1:27" ht="16" x14ac:dyDescent="0.2">
      <c r="A172" s="10" t="s">
        <v>13</v>
      </c>
      <c r="B172" s="10" t="s">
        <v>14</v>
      </c>
      <c r="C172" s="10" t="s">
        <v>378</v>
      </c>
      <c r="D172" s="11">
        <v>1987</v>
      </c>
      <c r="E172" s="10" t="s">
        <v>10</v>
      </c>
      <c r="F172" s="15" t="s">
        <v>364</v>
      </c>
      <c r="G172" s="15" t="s">
        <v>379</v>
      </c>
      <c r="H172" s="13">
        <v>103</v>
      </c>
      <c r="I172" s="14"/>
      <c r="J172" s="4"/>
      <c r="K172" s="4"/>
      <c r="L172" s="4"/>
      <c r="M172" s="4"/>
      <c r="N172" s="4"/>
      <c r="O172" s="4"/>
      <c r="P172" s="4"/>
      <c r="Q172" s="4"/>
      <c r="R172" s="4"/>
      <c r="S172" s="4"/>
      <c r="T172" s="4"/>
      <c r="U172" s="4"/>
      <c r="V172" s="4"/>
      <c r="W172" s="4"/>
      <c r="X172" s="4"/>
      <c r="Y172" s="4"/>
      <c r="Z172" s="4"/>
      <c r="AA172" s="4"/>
    </row>
    <row r="173" spans="1:27" ht="16" x14ac:dyDescent="0.2">
      <c r="A173" s="10" t="s">
        <v>13</v>
      </c>
      <c r="B173" s="10" t="s">
        <v>14</v>
      </c>
      <c r="C173" s="10" t="s">
        <v>380</v>
      </c>
      <c r="D173" s="11">
        <v>1987</v>
      </c>
      <c r="E173" s="10" t="s">
        <v>10</v>
      </c>
      <c r="F173" s="15" t="s">
        <v>364</v>
      </c>
      <c r="G173" s="15" t="s">
        <v>381</v>
      </c>
      <c r="H173" s="13">
        <v>80</v>
      </c>
      <c r="I173" s="14"/>
      <c r="J173" s="4"/>
      <c r="K173" s="4"/>
      <c r="L173" s="4"/>
      <c r="M173" s="4"/>
      <c r="N173" s="4"/>
      <c r="O173" s="4"/>
      <c r="P173" s="4"/>
      <c r="Q173" s="4"/>
      <c r="R173" s="4"/>
      <c r="S173" s="4"/>
      <c r="T173" s="4"/>
      <c r="U173" s="4"/>
      <c r="V173" s="4"/>
      <c r="W173" s="4"/>
      <c r="X173" s="4"/>
      <c r="Y173" s="4"/>
      <c r="Z173" s="4"/>
      <c r="AA173" s="4"/>
    </row>
    <row r="174" spans="1:27" ht="16" x14ac:dyDescent="0.2">
      <c r="A174" s="10" t="s">
        <v>13</v>
      </c>
      <c r="B174" s="10" t="s">
        <v>14</v>
      </c>
      <c r="C174" s="10" t="s">
        <v>382</v>
      </c>
      <c r="D174" s="11">
        <v>1987</v>
      </c>
      <c r="E174" s="10" t="s">
        <v>10</v>
      </c>
      <c r="F174" s="15" t="s">
        <v>364</v>
      </c>
      <c r="G174" s="15" t="s">
        <v>383</v>
      </c>
      <c r="H174" s="13">
        <v>50</v>
      </c>
      <c r="I174" s="14"/>
      <c r="J174" s="4"/>
      <c r="K174" s="4"/>
      <c r="L174" s="4"/>
      <c r="M174" s="4"/>
      <c r="N174" s="4"/>
      <c r="O174" s="4"/>
      <c r="P174" s="4"/>
      <c r="Q174" s="4"/>
      <c r="R174" s="4"/>
      <c r="S174" s="4"/>
      <c r="T174" s="4"/>
      <c r="U174" s="4"/>
      <c r="V174" s="4"/>
      <c r="W174" s="4"/>
      <c r="X174" s="4"/>
      <c r="Y174" s="4"/>
      <c r="Z174" s="4"/>
      <c r="AA174" s="4"/>
    </row>
    <row r="175" spans="1:27" ht="16" x14ac:dyDescent="0.2">
      <c r="A175" s="10" t="s">
        <v>13</v>
      </c>
      <c r="B175" s="10" t="s">
        <v>14</v>
      </c>
      <c r="C175" s="10" t="s">
        <v>384</v>
      </c>
      <c r="D175" s="11">
        <v>1984</v>
      </c>
      <c r="E175" s="10" t="s">
        <v>12</v>
      </c>
      <c r="F175" s="10" t="s">
        <v>385</v>
      </c>
      <c r="G175" s="10" t="s">
        <v>386</v>
      </c>
      <c r="H175" s="13">
        <v>471</v>
      </c>
      <c r="I175" s="14"/>
      <c r="J175" s="4"/>
      <c r="K175" s="4"/>
      <c r="L175" s="4"/>
      <c r="M175" s="4"/>
      <c r="N175" s="4"/>
      <c r="O175" s="4"/>
      <c r="P175" s="4"/>
      <c r="Q175" s="4"/>
      <c r="R175" s="4"/>
      <c r="S175" s="4"/>
      <c r="T175" s="4"/>
      <c r="U175" s="4"/>
      <c r="V175" s="4"/>
      <c r="W175" s="4"/>
      <c r="X175" s="4"/>
      <c r="Y175" s="4"/>
      <c r="Z175" s="4"/>
      <c r="AA175" s="4"/>
    </row>
    <row r="176" spans="1:27" ht="16" x14ac:dyDescent="0.2">
      <c r="A176" s="10" t="s">
        <v>13</v>
      </c>
      <c r="B176" s="10" t="s">
        <v>14</v>
      </c>
      <c r="C176" s="10" t="s">
        <v>387</v>
      </c>
      <c r="D176" s="11">
        <v>1984</v>
      </c>
      <c r="E176" s="10" t="s">
        <v>9</v>
      </c>
      <c r="F176" s="10" t="s">
        <v>385</v>
      </c>
      <c r="G176" s="10" t="s">
        <v>388</v>
      </c>
      <c r="H176" s="13">
        <v>387</v>
      </c>
      <c r="I176" s="14"/>
      <c r="J176" s="4"/>
      <c r="K176" s="4"/>
      <c r="L176" s="4"/>
      <c r="M176" s="4"/>
      <c r="N176" s="4"/>
      <c r="O176" s="4"/>
      <c r="P176" s="4"/>
      <c r="Q176" s="4"/>
      <c r="R176" s="4"/>
      <c r="S176" s="4"/>
      <c r="T176" s="4"/>
      <c r="U176" s="4"/>
      <c r="V176" s="4"/>
      <c r="W176" s="4"/>
      <c r="X176" s="4"/>
      <c r="Y176" s="4"/>
      <c r="Z176" s="4"/>
      <c r="AA176" s="4"/>
    </row>
    <row r="177" spans="1:27" ht="16" x14ac:dyDescent="0.2">
      <c r="A177" s="10" t="s">
        <v>13</v>
      </c>
      <c r="B177" s="10" t="s">
        <v>14</v>
      </c>
      <c r="C177" s="10" t="s">
        <v>389</v>
      </c>
      <c r="D177" s="11">
        <v>1984</v>
      </c>
      <c r="E177" s="10" t="s">
        <v>7</v>
      </c>
      <c r="F177" s="10" t="s">
        <v>385</v>
      </c>
      <c r="G177" s="10" t="s">
        <v>390</v>
      </c>
      <c r="H177" s="13">
        <v>307</v>
      </c>
      <c r="I177" s="14"/>
      <c r="J177" s="4"/>
      <c r="K177" s="4"/>
      <c r="L177" s="4"/>
      <c r="M177" s="4"/>
      <c r="N177" s="4"/>
      <c r="O177" s="4"/>
      <c r="P177" s="4"/>
      <c r="Q177" s="4"/>
      <c r="R177" s="4"/>
      <c r="S177" s="4"/>
      <c r="T177" s="4"/>
      <c r="U177" s="4"/>
      <c r="V177" s="4"/>
      <c r="W177" s="4"/>
      <c r="X177" s="4"/>
      <c r="Y177" s="4"/>
      <c r="Z177" s="4"/>
      <c r="AA177" s="4"/>
    </row>
    <row r="178" spans="1:27" ht="16" x14ac:dyDescent="0.2">
      <c r="A178" s="10" t="s">
        <v>13</v>
      </c>
      <c r="B178" s="10" t="s">
        <v>14</v>
      </c>
      <c r="C178" s="10" t="s">
        <v>366</v>
      </c>
      <c r="D178" s="11">
        <v>1984</v>
      </c>
      <c r="E178" s="10" t="s">
        <v>7</v>
      </c>
      <c r="F178" s="10" t="s">
        <v>385</v>
      </c>
      <c r="G178" s="10" t="s">
        <v>391</v>
      </c>
      <c r="H178" s="13">
        <v>272</v>
      </c>
      <c r="I178" s="14"/>
      <c r="J178" s="4"/>
      <c r="K178" s="4"/>
      <c r="L178" s="4"/>
      <c r="M178" s="4"/>
      <c r="N178" s="4"/>
      <c r="O178" s="4"/>
      <c r="P178" s="4"/>
      <c r="Q178" s="4"/>
      <c r="R178" s="4"/>
      <c r="S178" s="4"/>
      <c r="T178" s="4"/>
      <c r="U178" s="4"/>
      <c r="V178" s="4"/>
      <c r="W178" s="4"/>
      <c r="X178" s="4"/>
      <c r="Y178" s="4"/>
      <c r="Z178" s="4"/>
      <c r="AA178" s="4"/>
    </row>
    <row r="179" spans="1:27" ht="16" x14ac:dyDescent="0.2">
      <c r="A179" s="10" t="s">
        <v>13</v>
      </c>
      <c r="B179" s="10" t="s">
        <v>14</v>
      </c>
      <c r="C179" s="10" t="s">
        <v>392</v>
      </c>
      <c r="D179" s="11">
        <v>1984</v>
      </c>
      <c r="E179" s="10" t="s">
        <v>10</v>
      </c>
      <c r="F179" s="10" t="s">
        <v>385</v>
      </c>
      <c r="G179" s="10" t="s">
        <v>393</v>
      </c>
      <c r="H179" s="13">
        <v>181</v>
      </c>
      <c r="I179" s="14"/>
      <c r="J179" s="4"/>
      <c r="K179" s="4"/>
      <c r="L179" s="4"/>
      <c r="M179" s="4"/>
      <c r="N179" s="4"/>
      <c r="O179" s="4"/>
      <c r="P179" s="4"/>
      <c r="Q179" s="4"/>
      <c r="R179" s="4"/>
      <c r="S179" s="4"/>
      <c r="T179" s="4"/>
      <c r="U179" s="4"/>
      <c r="V179" s="4"/>
      <c r="W179" s="4"/>
      <c r="X179" s="4"/>
      <c r="Y179" s="4"/>
      <c r="Z179" s="4"/>
      <c r="AA179" s="4"/>
    </row>
    <row r="180" spans="1:27" ht="16" x14ac:dyDescent="0.2">
      <c r="A180" s="10" t="s">
        <v>13</v>
      </c>
      <c r="B180" s="10" t="s">
        <v>14</v>
      </c>
      <c r="C180" s="10" t="s">
        <v>394</v>
      </c>
      <c r="D180" s="11">
        <v>1984</v>
      </c>
      <c r="E180" s="10" t="s">
        <v>10</v>
      </c>
      <c r="F180" s="10" t="s">
        <v>385</v>
      </c>
      <c r="G180" s="10" t="s">
        <v>395</v>
      </c>
      <c r="H180" s="13">
        <v>170</v>
      </c>
      <c r="I180" s="14"/>
      <c r="J180" s="4"/>
      <c r="K180" s="4"/>
      <c r="L180" s="4"/>
      <c r="M180" s="4"/>
      <c r="N180" s="4"/>
      <c r="O180" s="4"/>
      <c r="P180" s="4"/>
      <c r="Q180" s="4"/>
      <c r="R180" s="4"/>
      <c r="S180" s="4"/>
      <c r="T180" s="4"/>
      <c r="U180" s="4"/>
      <c r="V180" s="4"/>
      <c r="W180" s="4"/>
      <c r="X180" s="4"/>
      <c r="Y180" s="4"/>
      <c r="Z180" s="4"/>
      <c r="AA180" s="4"/>
    </row>
    <row r="181" spans="1:27" ht="16" x14ac:dyDescent="0.2">
      <c r="A181" s="10" t="s">
        <v>13</v>
      </c>
      <c r="B181" s="10" t="s">
        <v>14</v>
      </c>
      <c r="C181" s="10" t="s">
        <v>344</v>
      </c>
      <c r="D181" s="11">
        <v>1984</v>
      </c>
      <c r="E181" s="10" t="s">
        <v>10</v>
      </c>
      <c r="F181" s="10" t="s">
        <v>385</v>
      </c>
      <c r="G181" s="10" t="s">
        <v>396</v>
      </c>
      <c r="H181" s="13">
        <v>150</v>
      </c>
      <c r="I181" s="14"/>
      <c r="J181" s="4"/>
      <c r="K181" s="4"/>
      <c r="L181" s="4"/>
      <c r="M181" s="4"/>
      <c r="N181" s="4"/>
      <c r="O181" s="4"/>
      <c r="P181" s="4"/>
      <c r="Q181" s="4"/>
      <c r="R181" s="4"/>
      <c r="S181" s="4"/>
      <c r="T181" s="4"/>
      <c r="U181" s="4"/>
      <c r="V181" s="4"/>
      <c r="W181" s="4"/>
      <c r="X181" s="4"/>
      <c r="Y181" s="4"/>
      <c r="Z181" s="4"/>
      <c r="AA181" s="4"/>
    </row>
    <row r="182" spans="1:27" ht="16" x14ac:dyDescent="0.2">
      <c r="A182" s="10" t="s">
        <v>13</v>
      </c>
      <c r="B182" s="10" t="s">
        <v>14</v>
      </c>
      <c r="C182" s="10" t="s">
        <v>397</v>
      </c>
      <c r="D182" s="11">
        <v>1984</v>
      </c>
      <c r="E182" s="10" t="s">
        <v>10</v>
      </c>
      <c r="F182" s="10" t="s">
        <v>385</v>
      </c>
      <c r="G182" s="10" t="s">
        <v>398</v>
      </c>
      <c r="H182" s="13">
        <v>148</v>
      </c>
      <c r="I182" s="14"/>
      <c r="J182" s="4"/>
      <c r="K182" s="4"/>
      <c r="L182" s="4"/>
      <c r="M182" s="4"/>
      <c r="N182" s="4"/>
      <c r="O182" s="4"/>
      <c r="P182" s="4"/>
      <c r="Q182" s="4"/>
      <c r="R182" s="4"/>
      <c r="S182" s="4"/>
      <c r="T182" s="4"/>
      <c r="U182" s="4"/>
      <c r="V182" s="4"/>
      <c r="W182" s="4"/>
      <c r="X182" s="4"/>
      <c r="Y182" s="4"/>
      <c r="Z182" s="4"/>
      <c r="AA182" s="4"/>
    </row>
    <row r="183" spans="1:27" ht="16" x14ac:dyDescent="0.2">
      <c r="A183" s="10" t="s">
        <v>13</v>
      </c>
      <c r="B183" s="10" t="s">
        <v>14</v>
      </c>
      <c r="C183" s="10" t="s">
        <v>399</v>
      </c>
      <c r="D183" s="11">
        <v>1984</v>
      </c>
      <c r="E183" s="10" t="s">
        <v>10</v>
      </c>
      <c r="F183" s="10" t="s">
        <v>385</v>
      </c>
      <c r="G183" s="10" t="s">
        <v>400</v>
      </c>
      <c r="H183" s="13">
        <v>135</v>
      </c>
      <c r="I183" s="14"/>
      <c r="J183" s="4"/>
      <c r="K183" s="4"/>
      <c r="L183" s="4"/>
      <c r="M183" s="4"/>
      <c r="N183" s="4"/>
      <c r="O183" s="4"/>
      <c r="P183" s="4"/>
      <c r="Q183" s="4"/>
      <c r="R183" s="4"/>
      <c r="S183" s="4"/>
      <c r="T183" s="4"/>
      <c r="U183" s="4"/>
      <c r="V183" s="4"/>
      <c r="W183" s="4"/>
      <c r="X183" s="4"/>
      <c r="Y183" s="4"/>
      <c r="Z183" s="4"/>
      <c r="AA183" s="4"/>
    </row>
    <row r="184" spans="1:27" ht="16" x14ac:dyDescent="0.2">
      <c r="A184" s="10" t="s">
        <v>13</v>
      </c>
      <c r="B184" s="10" t="s">
        <v>14</v>
      </c>
      <c r="C184" s="10" t="s">
        <v>401</v>
      </c>
      <c r="D184" s="11">
        <v>1984</v>
      </c>
      <c r="E184" s="10" t="s">
        <v>10</v>
      </c>
      <c r="F184" s="10" t="s">
        <v>385</v>
      </c>
      <c r="G184" s="10" t="s">
        <v>402</v>
      </c>
      <c r="H184" s="13">
        <v>119</v>
      </c>
      <c r="I184" s="14"/>
      <c r="J184" s="4"/>
      <c r="K184" s="4"/>
      <c r="L184" s="4"/>
      <c r="M184" s="4"/>
      <c r="N184" s="4"/>
      <c r="O184" s="4"/>
      <c r="P184" s="4"/>
      <c r="Q184" s="4"/>
      <c r="R184" s="4"/>
      <c r="S184" s="4"/>
      <c r="T184" s="4"/>
      <c r="U184" s="4"/>
      <c r="V184" s="4"/>
      <c r="W184" s="4"/>
      <c r="X184" s="4"/>
      <c r="Y184" s="4"/>
      <c r="Z184" s="4"/>
      <c r="AA184" s="4"/>
    </row>
    <row r="185" spans="1:27" ht="16" x14ac:dyDescent="0.2">
      <c r="A185" s="10" t="s">
        <v>13</v>
      </c>
      <c r="B185" s="10" t="s">
        <v>14</v>
      </c>
      <c r="C185" s="10" t="s">
        <v>403</v>
      </c>
      <c r="D185" s="11">
        <v>1984</v>
      </c>
      <c r="E185" s="10" t="s">
        <v>10</v>
      </c>
      <c r="F185" s="10" t="s">
        <v>385</v>
      </c>
      <c r="G185" s="10" t="s">
        <v>404</v>
      </c>
      <c r="H185" s="13">
        <v>106</v>
      </c>
      <c r="I185" s="14"/>
      <c r="J185" s="4"/>
      <c r="K185" s="4"/>
      <c r="L185" s="4"/>
      <c r="M185" s="4"/>
      <c r="N185" s="4"/>
      <c r="O185" s="4"/>
      <c r="P185" s="4"/>
      <c r="Q185" s="4"/>
      <c r="R185" s="4"/>
      <c r="S185" s="4"/>
      <c r="T185" s="4"/>
      <c r="U185" s="4"/>
      <c r="V185" s="4"/>
      <c r="W185" s="4"/>
      <c r="X185" s="4"/>
      <c r="Y185" s="4"/>
      <c r="Z185" s="4"/>
      <c r="AA185" s="4"/>
    </row>
    <row r="186" spans="1:27" ht="16" x14ac:dyDescent="0.2">
      <c r="A186" s="10" t="s">
        <v>13</v>
      </c>
      <c r="B186" s="10" t="s">
        <v>14</v>
      </c>
      <c r="C186" s="10" t="s">
        <v>405</v>
      </c>
      <c r="D186" s="11">
        <v>1984</v>
      </c>
      <c r="E186" s="10" t="s">
        <v>10</v>
      </c>
      <c r="F186" s="10" t="s">
        <v>385</v>
      </c>
      <c r="G186" s="10" t="s">
        <v>406</v>
      </c>
      <c r="H186" s="13">
        <v>56</v>
      </c>
      <c r="I186" s="14"/>
      <c r="J186" s="4"/>
      <c r="K186" s="4"/>
      <c r="L186" s="4"/>
      <c r="M186" s="4"/>
      <c r="N186" s="4"/>
      <c r="O186" s="4"/>
      <c r="P186" s="4"/>
      <c r="Q186" s="4"/>
      <c r="R186" s="4"/>
      <c r="S186" s="4"/>
      <c r="T186" s="4"/>
      <c r="U186" s="4"/>
      <c r="V186" s="4"/>
      <c r="W186" s="4"/>
      <c r="X186" s="4"/>
      <c r="Y186" s="4"/>
      <c r="Z186" s="4"/>
      <c r="AA186" s="4"/>
    </row>
    <row r="187" spans="1:27" ht="16" x14ac:dyDescent="0.2">
      <c r="A187" s="16" t="s">
        <v>15</v>
      </c>
      <c r="B187" s="10" t="s">
        <v>23</v>
      </c>
      <c r="C187" s="10" t="s">
        <v>407</v>
      </c>
      <c r="D187" s="11">
        <v>2020</v>
      </c>
      <c r="E187" s="10" t="s">
        <v>10</v>
      </c>
      <c r="F187" s="10" t="s">
        <v>408</v>
      </c>
      <c r="G187" s="10" t="s">
        <v>409</v>
      </c>
      <c r="H187" s="17">
        <v>801</v>
      </c>
      <c r="I187" s="14"/>
      <c r="J187" s="4"/>
      <c r="K187" s="4"/>
      <c r="L187" s="4"/>
      <c r="M187" s="4"/>
      <c r="N187" s="4"/>
      <c r="O187" s="4"/>
      <c r="P187" s="4"/>
      <c r="Q187" s="4"/>
      <c r="R187" s="4"/>
      <c r="S187" s="4"/>
      <c r="T187" s="4"/>
      <c r="U187" s="4"/>
      <c r="V187" s="4"/>
      <c r="W187" s="4"/>
      <c r="X187" s="4"/>
      <c r="Y187" s="4"/>
      <c r="Z187" s="4"/>
      <c r="AA187" s="4"/>
    </row>
    <row r="188" spans="1:27" ht="16" x14ac:dyDescent="0.2">
      <c r="A188" s="16" t="s">
        <v>15</v>
      </c>
      <c r="B188" s="10" t="s">
        <v>23</v>
      </c>
      <c r="C188" s="10" t="s">
        <v>410</v>
      </c>
      <c r="D188" s="11">
        <v>2020</v>
      </c>
      <c r="E188" s="10" t="s">
        <v>7</v>
      </c>
      <c r="F188" s="10" t="s">
        <v>408</v>
      </c>
      <c r="G188" s="10" t="s">
        <v>411</v>
      </c>
      <c r="H188" s="17">
        <v>520</v>
      </c>
      <c r="I188" s="14"/>
      <c r="J188" s="4"/>
      <c r="K188" s="4"/>
      <c r="L188" s="4"/>
      <c r="M188" s="4"/>
      <c r="N188" s="4"/>
      <c r="O188" s="4"/>
      <c r="P188" s="4"/>
      <c r="Q188" s="4"/>
      <c r="R188" s="4"/>
      <c r="S188" s="4"/>
      <c r="T188" s="4"/>
      <c r="U188" s="4"/>
      <c r="V188" s="4"/>
      <c r="W188" s="4"/>
      <c r="X188" s="4"/>
      <c r="Y188" s="4"/>
      <c r="Z188" s="4"/>
      <c r="AA188" s="4"/>
    </row>
    <row r="189" spans="1:27" ht="16" x14ac:dyDescent="0.2">
      <c r="A189" s="16" t="s">
        <v>15</v>
      </c>
      <c r="B189" s="10" t="s">
        <v>23</v>
      </c>
      <c r="C189" s="10" t="s">
        <v>412</v>
      </c>
      <c r="D189" s="11">
        <v>2020</v>
      </c>
      <c r="E189" s="10" t="s">
        <v>10</v>
      </c>
      <c r="F189" s="10" t="s">
        <v>408</v>
      </c>
      <c r="G189" s="10" t="s">
        <v>413</v>
      </c>
      <c r="H189" s="17">
        <v>482</v>
      </c>
      <c r="I189" s="14"/>
      <c r="J189" s="4"/>
      <c r="K189" s="4"/>
      <c r="L189" s="4"/>
      <c r="M189" s="4"/>
      <c r="N189" s="4"/>
      <c r="O189" s="4"/>
      <c r="P189" s="4"/>
      <c r="Q189" s="4"/>
      <c r="R189" s="4"/>
      <c r="S189" s="4"/>
      <c r="T189" s="4"/>
      <c r="U189" s="4"/>
      <c r="V189" s="4"/>
      <c r="W189" s="4"/>
      <c r="X189" s="4"/>
      <c r="Y189" s="4"/>
      <c r="Z189" s="4"/>
      <c r="AA189" s="4"/>
    </row>
    <row r="190" spans="1:27" ht="16" x14ac:dyDescent="0.2">
      <c r="A190" s="16" t="s">
        <v>15</v>
      </c>
      <c r="B190" s="10" t="s">
        <v>23</v>
      </c>
      <c r="C190" s="10" t="s">
        <v>414</v>
      </c>
      <c r="D190" s="11">
        <v>2020</v>
      </c>
      <c r="E190" s="10" t="s">
        <v>10</v>
      </c>
      <c r="F190" s="10" t="s">
        <v>408</v>
      </c>
      <c r="G190" s="10" t="s">
        <v>415</v>
      </c>
      <c r="H190" s="17">
        <v>480</v>
      </c>
      <c r="I190" s="14"/>
      <c r="J190" s="4"/>
      <c r="K190" s="4"/>
      <c r="L190" s="4"/>
      <c r="M190" s="4"/>
      <c r="N190" s="4"/>
      <c r="O190" s="4"/>
      <c r="P190" s="4"/>
      <c r="Q190" s="4"/>
      <c r="R190" s="4"/>
      <c r="S190" s="4"/>
      <c r="T190" s="4"/>
      <c r="U190" s="4"/>
      <c r="V190" s="4"/>
      <c r="W190" s="4"/>
      <c r="X190" s="4"/>
      <c r="Y190" s="4"/>
      <c r="Z190" s="4"/>
      <c r="AA190" s="4"/>
    </row>
    <row r="191" spans="1:27" ht="16" x14ac:dyDescent="0.2">
      <c r="A191" s="16" t="s">
        <v>15</v>
      </c>
      <c r="B191" s="10" t="s">
        <v>23</v>
      </c>
      <c r="C191" s="10" t="s">
        <v>416</v>
      </c>
      <c r="D191" s="11">
        <v>2020</v>
      </c>
      <c r="E191" s="10" t="s">
        <v>10</v>
      </c>
      <c r="F191" s="10" t="s">
        <v>408</v>
      </c>
      <c r="G191" s="10" t="s">
        <v>417</v>
      </c>
      <c r="H191" s="17">
        <v>468</v>
      </c>
      <c r="I191" s="14"/>
      <c r="J191" s="4"/>
      <c r="K191" s="4"/>
      <c r="L191" s="4"/>
      <c r="M191" s="4"/>
      <c r="N191" s="4"/>
      <c r="O191" s="4"/>
      <c r="P191" s="4"/>
      <c r="Q191" s="4"/>
      <c r="R191" s="4"/>
      <c r="S191" s="4"/>
      <c r="T191" s="4"/>
      <c r="U191" s="4"/>
      <c r="V191" s="4"/>
      <c r="W191" s="4"/>
      <c r="X191" s="4"/>
      <c r="Y191" s="4"/>
      <c r="Z191" s="4"/>
      <c r="AA191" s="4"/>
    </row>
    <row r="192" spans="1:27" ht="16" x14ac:dyDescent="0.2">
      <c r="A192" s="16" t="s">
        <v>15</v>
      </c>
      <c r="B192" s="10" t="s">
        <v>23</v>
      </c>
      <c r="C192" s="10" t="s">
        <v>418</v>
      </c>
      <c r="D192" s="11">
        <v>2020</v>
      </c>
      <c r="E192" s="10" t="s">
        <v>10</v>
      </c>
      <c r="F192" s="10" t="s">
        <v>408</v>
      </c>
      <c r="G192" s="10" t="s">
        <v>419</v>
      </c>
      <c r="H192" s="17">
        <v>435</v>
      </c>
      <c r="I192" s="14"/>
      <c r="J192" s="4"/>
      <c r="K192" s="4"/>
      <c r="L192" s="4"/>
      <c r="M192" s="4"/>
      <c r="N192" s="4"/>
      <c r="O192" s="4"/>
      <c r="P192" s="4"/>
      <c r="Q192" s="4"/>
      <c r="R192" s="4"/>
      <c r="S192" s="4"/>
      <c r="T192" s="4"/>
      <c r="U192" s="4"/>
      <c r="V192" s="4"/>
      <c r="W192" s="4"/>
      <c r="X192" s="4"/>
      <c r="Y192" s="4"/>
      <c r="Z192" s="4"/>
      <c r="AA192" s="4"/>
    </row>
    <row r="193" spans="1:27" ht="16" x14ac:dyDescent="0.2">
      <c r="A193" s="16" t="s">
        <v>15</v>
      </c>
      <c r="B193" s="10" t="s">
        <v>23</v>
      </c>
      <c r="C193" s="10" t="s">
        <v>420</v>
      </c>
      <c r="D193" s="11">
        <v>2020</v>
      </c>
      <c r="E193" s="10" t="s">
        <v>10</v>
      </c>
      <c r="F193" s="10" t="s">
        <v>408</v>
      </c>
      <c r="G193" s="10" t="s">
        <v>421</v>
      </c>
      <c r="H193" s="17">
        <v>426</v>
      </c>
      <c r="I193" s="14"/>
      <c r="J193" s="4"/>
      <c r="K193" s="4"/>
      <c r="L193" s="4"/>
      <c r="M193" s="4"/>
      <c r="N193" s="4"/>
      <c r="O193" s="4"/>
      <c r="P193" s="4"/>
      <c r="Q193" s="4"/>
      <c r="R193" s="4"/>
      <c r="S193" s="4"/>
      <c r="T193" s="4"/>
      <c r="U193" s="4"/>
      <c r="V193" s="4"/>
      <c r="W193" s="4"/>
      <c r="X193" s="4"/>
      <c r="Y193" s="4"/>
      <c r="Z193" s="4"/>
      <c r="AA193" s="4"/>
    </row>
    <row r="194" spans="1:27" ht="16" x14ac:dyDescent="0.2">
      <c r="A194" s="16" t="s">
        <v>15</v>
      </c>
      <c r="B194" s="10" t="s">
        <v>23</v>
      </c>
      <c r="C194" s="10" t="s">
        <v>422</v>
      </c>
      <c r="D194" s="11">
        <v>2020</v>
      </c>
      <c r="E194" s="10" t="s">
        <v>10</v>
      </c>
      <c r="F194" s="10" t="s">
        <v>408</v>
      </c>
      <c r="G194" s="10" t="s">
        <v>423</v>
      </c>
      <c r="H194" s="17">
        <v>419</v>
      </c>
      <c r="I194" s="14"/>
      <c r="J194" s="4"/>
      <c r="K194" s="4"/>
      <c r="L194" s="4"/>
      <c r="M194" s="4"/>
      <c r="N194" s="4"/>
      <c r="O194" s="4"/>
      <c r="P194" s="4"/>
      <c r="Q194" s="4"/>
      <c r="R194" s="4"/>
      <c r="S194" s="4"/>
      <c r="T194" s="4"/>
      <c r="U194" s="4"/>
      <c r="V194" s="4"/>
      <c r="W194" s="4"/>
      <c r="X194" s="4"/>
      <c r="Y194" s="4"/>
      <c r="Z194" s="4"/>
      <c r="AA194" s="4"/>
    </row>
    <row r="195" spans="1:27" ht="16" x14ac:dyDescent="0.2">
      <c r="A195" s="16" t="s">
        <v>15</v>
      </c>
      <c r="B195" s="10" t="s">
        <v>23</v>
      </c>
      <c r="C195" s="10" t="s">
        <v>424</v>
      </c>
      <c r="D195" s="11">
        <v>2019</v>
      </c>
      <c r="E195" s="10" t="s">
        <v>10</v>
      </c>
      <c r="F195" s="10" t="s">
        <v>425</v>
      </c>
      <c r="G195" s="10" t="s">
        <v>426</v>
      </c>
      <c r="H195" s="17">
        <v>542</v>
      </c>
      <c r="I195" s="14"/>
      <c r="J195" s="4"/>
      <c r="K195" s="4"/>
      <c r="L195" s="4"/>
      <c r="M195" s="4"/>
      <c r="N195" s="4"/>
      <c r="O195" s="4"/>
      <c r="P195" s="4"/>
      <c r="Q195" s="4"/>
      <c r="R195" s="4"/>
      <c r="S195" s="4"/>
      <c r="T195" s="4"/>
      <c r="U195" s="4"/>
      <c r="V195" s="4"/>
      <c r="W195" s="4"/>
      <c r="X195" s="4"/>
      <c r="Y195" s="4"/>
      <c r="Z195" s="4"/>
      <c r="AA195" s="4"/>
    </row>
    <row r="196" spans="1:27" ht="16" x14ac:dyDescent="0.2">
      <c r="A196" s="16" t="s">
        <v>15</v>
      </c>
      <c r="B196" s="10" t="s">
        <v>23</v>
      </c>
      <c r="C196" s="10" t="s">
        <v>427</v>
      </c>
      <c r="D196" s="11">
        <v>2019</v>
      </c>
      <c r="E196" s="10" t="s">
        <v>10</v>
      </c>
      <c r="F196" s="10" t="s">
        <v>425</v>
      </c>
      <c r="G196" s="10" t="s">
        <v>428</v>
      </c>
      <c r="H196" s="17">
        <v>486</v>
      </c>
      <c r="I196" s="14"/>
      <c r="J196" s="4"/>
      <c r="K196" s="4"/>
      <c r="L196" s="4"/>
      <c r="M196" s="4"/>
      <c r="N196" s="4"/>
      <c r="O196" s="4"/>
      <c r="P196" s="4"/>
      <c r="Q196" s="4"/>
      <c r="R196" s="4"/>
      <c r="S196" s="4"/>
      <c r="T196" s="4"/>
      <c r="U196" s="4"/>
      <c r="V196" s="4"/>
      <c r="W196" s="4"/>
      <c r="X196" s="4"/>
      <c r="Y196" s="4"/>
      <c r="Z196" s="4"/>
      <c r="AA196" s="4"/>
    </row>
    <row r="197" spans="1:27" ht="16" x14ac:dyDescent="0.2">
      <c r="A197" s="16" t="s">
        <v>15</v>
      </c>
      <c r="B197" s="10" t="s">
        <v>23</v>
      </c>
      <c r="C197" s="10" t="s">
        <v>429</v>
      </c>
      <c r="D197" s="11">
        <v>2019</v>
      </c>
      <c r="E197" s="10" t="s">
        <v>10</v>
      </c>
      <c r="F197" s="10" t="s">
        <v>425</v>
      </c>
      <c r="G197" s="10" t="s">
        <v>430</v>
      </c>
      <c r="H197" s="17">
        <v>436</v>
      </c>
      <c r="I197" s="14"/>
      <c r="J197" s="4"/>
      <c r="K197" s="4"/>
      <c r="L197" s="4"/>
      <c r="M197" s="4"/>
      <c r="N197" s="4"/>
      <c r="O197" s="4"/>
      <c r="P197" s="4"/>
      <c r="Q197" s="4"/>
      <c r="R197" s="4"/>
      <c r="S197" s="4"/>
      <c r="T197" s="4"/>
      <c r="U197" s="4"/>
      <c r="V197" s="4"/>
      <c r="W197" s="4"/>
      <c r="X197" s="4"/>
      <c r="Y197" s="4"/>
      <c r="Z197" s="4"/>
      <c r="AA197" s="4"/>
    </row>
    <row r="198" spans="1:27" ht="16" x14ac:dyDescent="0.2">
      <c r="A198" s="16" t="s">
        <v>15</v>
      </c>
      <c r="B198" s="10" t="s">
        <v>23</v>
      </c>
      <c r="C198" s="10" t="s">
        <v>431</v>
      </c>
      <c r="D198" s="11">
        <v>2019</v>
      </c>
      <c r="E198" s="10" t="s">
        <v>10</v>
      </c>
      <c r="F198" s="10" t="s">
        <v>425</v>
      </c>
      <c r="G198" s="10" t="s">
        <v>432</v>
      </c>
      <c r="H198" s="17">
        <v>421</v>
      </c>
      <c r="I198" s="14"/>
      <c r="J198" s="4"/>
      <c r="K198" s="4"/>
      <c r="L198" s="4"/>
      <c r="M198" s="4"/>
      <c r="N198" s="4"/>
      <c r="O198" s="4"/>
      <c r="P198" s="4"/>
      <c r="Q198" s="4"/>
      <c r="R198" s="4"/>
      <c r="S198" s="4"/>
      <c r="T198" s="4"/>
      <c r="U198" s="4"/>
      <c r="V198" s="4"/>
      <c r="W198" s="4"/>
      <c r="X198" s="4"/>
      <c r="Y198" s="4"/>
      <c r="Z198" s="4"/>
      <c r="AA198" s="4"/>
    </row>
    <row r="199" spans="1:27" ht="16" x14ac:dyDescent="0.2">
      <c r="A199" s="16" t="s">
        <v>15</v>
      </c>
      <c r="B199" s="10" t="s">
        <v>23</v>
      </c>
      <c r="C199" s="10" t="s">
        <v>433</v>
      </c>
      <c r="D199" s="11">
        <v>2019</v>
      </c>
      <c r="E199" s="10" t="s">
        <v>10</v>
      </c>
      <c r="F199" s="10" t="s">
        <v>425</v>
      </c>
      <c r="G199" s="10" t="s">
        <v>434</v>
      </c>
      <c r="H199" s="17">
        <v>410</v>
      </c>
      <c r="I199" s="14"/>
      <c r="J199" s="4"/>
      <c r="K199" s="4"/>
      <c r="L199" s="4"/>
      <c r="M199" s="4"/>
      <c r="N199" s="4"/>
      <c r="O199" s="4"/>
      <c r="P199" s="4"/>
      <c r="Q199" s="4"/>
      <c r="R199" s="4"/>
      <c r="S199" s="4"/>
      <c r="T199" s="4"/>
      <c r="U199" s="4"/>
      <c r="V199" s="4"/>
      <c r="W199" s="4"/>
      <c r="X199" s="4"/>
      <c r="Y199" s="4"/>
      <c r="Z199" s="4"/>
      <c r="AA199" s="4"/>
    </row>
    <row r="200" spans="1:27" ht="16" x14ac:dyDescent="0.2">
      <c r="A200" s="16" t="s">
        <v>15</v>
      </c>
      <c r="B200" s="10" t="s">
        <v>23</v>
      </c>
      <c r="C200" s="10" t="s">
        <v>435</v>
      </c>
      <c r="D200" s="11">
        <v>2019</v>
      </c>
      <c r="E200" s="10" t="s">
        <v>10</v>
      </c>
      <c r="F200" s="10" t="s">
        <v>425</v>
      </c>
      <c r="G200" s="10" t="s">
        <v>436</v>
      </c>
      <c r="H200" s="17">
        <v>391</v>
      </c>
      <c r="I200" s="14"/>
      <c r="J200" s="4"/>
      <c r="K200" s="4"/>
      <c r="L200" s="4"/>
      <c r="M200" s="4"/>
      <c r="N200" s="4"/>
      <c r="O200" s="4"/>
      <c r="P200" s="4"/>
      <c r="Q200" s="4"/>
      <c r="R200" s="4"/>
      <c r="S200" s="4"/>
      <c r="T200" s="4"/>
      <c r="U200" s="4"/>
      <c r="V200" s="4"/>
      <c r="W200" s="4"/>
      <c r="X200" s="4"/>
      <c r="Y200" s="4"/>
      <c r="Z200" s="4"/>
      <c r="AA200" s="4"/>
    </row>
    <row r="201" spans="1:27" ht="16" x14ac:dyDescent="0.2">
      <c r="A201" s="16" t="s">
        <v>15</v>
      </c>
      <c r="B201" s="10" t="s">
        <v>23</v>
      </c>
      <c r="C201" s="10" t="s">
        <v>437</v>
      </c>
      <c r="D201" s="11">
        <v>2019</v>
      </c>
      <c r="E201" s="10" t="s">
        <v>10</v>
      </c>
      <c r="F201" s="10" t="s">
        <v>425</v>
      </c>
      <c r="G201" s="10" t="s">
        <v>438</v>
      </c>
      <c r="H201" s="17">
        <v>125</v>
      </c>
      <c r="I201" s="14"/>
      <c r="J201" s="4"/>
      <c r="K201" s="4"/>
      <c r="L201" s="4"/>
      <c r="M201" s="4"/>
      <c r="N201" s="4"/>
      <c r="O201" s="4"/>
      <c r="P201" s="4"/>
      <c r="Q201" s="4"/>
      <c r="R201" s="4"/>
      <c r="S201" s="4"/>
      <c r="T201" s="4"/>
      <c r="U201" s="4"/>
      <c r="V201" s="4"/>
      <c r="W201" s="4"/>
      <c r="X201" s="4"/>
      <c r="Y201" s="4"/>
      <c r="Z201" s="4"/>
      <c r="AA201" s="4"/>
    </row>
    <row r="202" spans="1:27" ht="16" x14ac:dyDescent="0.2">
      <c r="A202" s="16" t="s">
        <v>15</v>
      </c>
      <c r="B202" s="10" t="s">
        <v>23</v>
      </c>
      <c r="C202" s="10" t="s">
        <v>439</v>
      </c>
      <c r="D202" s="11">
        <v>2019</v>
      </c>
      <c r="E202" s="10" t="s">
        <v>10</v>
      </c>
      <c r="F202" s="10" t="s">
        <v>425</v>
      </c>
      <c r="G202" s="10" t="s">
        <v>440</v>
      </c>
      <c r="H202" s="17">
        <v>98</v>
      </c>
      <c r="I202" s="14"/>
      <c r="J202" s="4"/>
      <c r="K202" s="4"/>
      <c r="L202" s="4"/>
      <c r="M202" s="4"/>
      <c r="N202" s="4"/>
      <c r="O202" s="4"/>
      <c r="P202" s="4"/>
      <c r="Q202" s="4"/>
      <c r="R202" s="4"/>
      <c r="S202" s="4"/>
      <c r="T202" s="4"/>
      <c r="U202" s="4"/>
      <c r="V202" s="4"/>
      <c r="W202" s="4"/>
      <c r="X202" s="4"/>
      <c r="Y202" s="4"/>
      <c r="Z202" s="4"/>
      <c r="AA202" s="4"/>
    </row>
    <row r="203" spans="1:27" ht="16" x14ac:dyDescent="0.2">
      <c r="A203" s="16" t="s">
        <v>15</v>
      </c>
      <c r="B203" s="10" t="s">
        <v>23</v>
      </c>
      <c r="C203" s="10" t="s">
        <v>441</v>
      </c>
      <c r="D203" s="11">
        <v>2018</v>
      </c>
      <c r="E203" s="10" t="s">
        <v>7</v>
      </c>
      <c r="F203" s="10" t="s">
        <v>442</v>
      </c>
      <c r="G203" s="18" t="s">
        <v>443</v>
      </c>
      <c r="H203" s="17">
        <v>688</v>
      </c>
      <c r="I203" s="14"/>
      <c r="J203" s="4"/>
      <c r="K203" s="4"/>
      <c r="L203" s="4"/>
      <c r="M203" s="4"/>
      <c r="N203" s="4"/>
      <c r="O203" s="4"/>
      <c r="P203" s="4"/>
      <c r="Q203" s="4"/>
      <c r="R203" s="4"/>
      <c r="S203" s="4"/>
      <c r="T203" s="4"/>
      <c r="U203" s="4"/>
      <c r="V203" s="4"/>
      <c r="W203" s="4"/>
      <c r="X203" s="4"/>
      <c r="Y203" s="4"/>
      <c r="Z203" s="4"/>
      <c r="AA203" s="4"/>
    </row>
    <row r="204" spans="1:27" ht="16" x14ac:dyDescent="0.2">
      <c r="A204" s="16" t="s">
        <v>15</v>
      </c>
      <c r="B204" s="10" t="s">
        <v>23</v>
      </c>
      <c r="C204" s="10" t="s">
        <v>444</v>
      </c>
      <c r="D204" s="11">
        <v>2018</v>
      </c>
      <c r="E204" s="10" t="s">
        <v>10</v>
      </c>
      <c r="F204" s="10" t="s">
        <v>442</v>
      </c>
      <c r="G204" s="10" t="s">
        <v>445</v>
      </c>
      <c r="H204" s="17">
        <v>539</v>
      </c>
      <c r="I204" s="14"/>
      <c r="J204" s="4"/>
      <c r="K204" s="4"/>
      <c r="L204" s="4"/>
      <c r="M204" s="4"/>
      <c r="N204" s="4"/>
      <c r="O204" s="4"/>
      <c r="P204" s="4"/>
      <c r="Q204" s="4"/>
      <c r="R204" s="4"/>
      <c r="S204" s="4"/>
      <c r="T204" s="4"/>
      <c r="U204" s="4"/>
      <c r="V204" s="4"/>
      <c r="W204" s="4"/>
      <c r="X204" s="4"/>
      <c r="Y204" s="4"/>
      <c r="Z204" s="4"/>
      <c r="AA204" s="4"/>
    </row>
    <row r="205" spans="1:27" ht="16" x14ac:dyDescent="0.2">
      <c r="A205" s="16" t="s">
        <v>15</v>
      </c>
      <c r="B205" s="10" t="s">
        <v>23</v>
      </c>
      <c r="C205" s="10" t="s">
        <v>446</v>
      </c>
      <c r="D205" s="11">
        <v>2018</v>
      </c>
      <c r="E205" s="10" t="s">
        <v>10</v>
      </c>
      <c r="F205" s="10" t="s">
        <v>442</v>
      </c>
      <c r="G205" s="10" t="s">
        <v>447</v>
      </c>
      <c r="H205" s="17">
        <v>396</v>
      </c>
      <c r="I205" s="14"/>
      <c r="J205" s="4"/>
      <c r="K205" s="4"/>
      <c r="L205" s="4"/>
      <c r="M205" s="4"/>
      <c r="N205" s="4"/>
      <c r="O205" s="4"/>
      <c r="P205" s="4"/>
      <c r="Q205" s="4"/>
      <c r="R205" s="4"/>
      <c r="S205" s="4"/>
      <c r="T205" s="4"/>
      <c r="U205" s="4"/>
      <c r="V205" s="4"/>
      <c r="W205" s="4"/>
      <c r="X205" s="4"/>
      <c r="Y205" s="4"/>
      <c r="Z205" s="4"/>
      <c r="AA205" s="4"/>
    </row>
    <row r="206" spans="1:27" ht="16" x14ac:dyDescent="0.2">
      <c r="A206" s="16" t="s">
        <v>15</v>
      </c>
      <c r="B206" s="10" t="s">
        <v>23</v>
      </c>
      <c r="C206" s="10" t="s">
        <v>448</v>
      </c>
      <c r="D206" s="11">
        <v>2018</v>
      </c>
      <c r="E206" s="10" t="s">
        <v>10</v>
      </c>
      <c r="F206" s="10" t="s">
        <v>442</v>
      </c>
      <c r="G206" s="10" t="s">
        <v>449</v>
      </c>
      <c r="H206" s="17">
        <v>325</v>
      </c>
      <c r="I206" s="14"/>
      <c r="J206" s="4"/>
      <c r="K206" s="4"/>
      <c r="L206" s="4"/>
      <c r="M206" s="4"/>
      <c r="N206" s="4"/>
      <c r="O206" s="4"/>
      <c r="P206" s="4"/>
      <c r="Q206" s="4"/>
      <c r="R206" s="4"/>
      <c r="S206" s="4"/>
      <c r="T206" s="4"/>
      <c r="U206" s="4"/>
      <c r="V206" s="4"/>
      <c r="W206" s="4"/>
      <c r="X206" s="4"/>
      <c r="Y206" s="4"/>
      <c r="Z206" s="4"/>
      <c r="AA206" s="4"/>
    </row>
    <row r="207" spans="1:27" ht="16" x14ac:dyDescent="0.2">
      <c r="A207" s="16" t="s">
        <v>15</v>
      </c>
      <c r="B207" s="10" t="s">
        <v>23</v>
      </c>
      <c r="C207" s="10" t="s">
        <v>67</v>
      </c>
      <c r="D207" s="11">
        <v>2018</v>
      </c>
      <c r="E207" s="10" t="s">
        <v>10</v>
      </c>
      <c r="F207" s="10" t="s">
        <v>442</v>
      </c>
      <c r="G207" s="10" t="s">
        <v>450</v>
      </c>
      <c r="H207" s="17">
        <v>293</v>
      </c>
      <c r="I207" s="14"/>
      <c r="J207" s="4"/>
      <c r="K207" s="4"/>
      <c r="L207" s="4"/>
      <c r="M207" s="4"/>
      <c r="N207" s="4"/>
      <c r="O207" s="4"/>
      <c r="P207" s="4"/>
      <c r="Q207" s="4"/>
      <c r="R207" s="4"/>
      <c r="S207" s="4"/>
      <c r="T207" s="4"/>
      <c r="U207" s="4"/>
      <c r="V207" s="4"/>
      <c r="W207" s="4"/>
      <c r="X207" s="4"/>
      <c r="Y207" s="4"/>
      <c r="Z207" s="4"/>
      <c r="AA207" s="4"/>
    </row>
    <row r="208" spans="1:27" ht="16" x14ac:dyDescent="0.2">
      <c r="A208" s="16" t="s">
        <v>15</v>
      </c>
      <c r="B208" s="10" t="s">
        <v>23</v>
      </c>
      <c r="C208" s="10" t="s">
        <v>451</v>
      </c>
      <c r="D208" s="11">
        <v>2018</v>
      </c>
      <c r="E208" s="10" t="s">
        <v>10</v>
      </c>
      <c r="F208" s="10" t="s">
        <v>442</v>
      </c>
      <c r="G208" s="10" t="s">
        <v>452</v>
      </c>
      <c r="H208" s="17">
        <v>292</v>
      </c>
      <c r="I208" s="14"/>
      <c r="J208" s="4"/>
      <c r="K208" s="4"/>
      <c r="L208" s="4"/>
      <c r="M208" s="4"/>
      <c r="N208" s="4"/>
      <c r="O208" s="4"/>
      <c r="P208" s="4"/>
      <c r="Q208" s="4"/>
      <c r="R208" s="4"/>
      <c r="S208" s="4"/>
      <c r="T208" s="4"/>
      <c r="U208" s="4"/>
      <c r="V208" s="4"/>
      <c r="W208" s="4"/>
      <c r="X208" s="4"/>
      <c r="Y208" s="4"/>
      <c r="Z208" s="4"/>
      <c r="AA208" s="4"/>
    </row>
    <row r="209" spans="1:27" ht="16" x14ac:dyDescent="0.2">
      <c r="A209" s="16" t="s">
        <v>15</v>
      </c>
      <c r="B209" s="10" t="s">
        <v>23</v>
      </c>
      <c r="C209" s="10" t="s">
        <v>453</v>
      </c>
      <c r="D209" s="11">
        <v>2018</v>
      </c>
      <c r="E209" s="10" t="s">
        <v>10</v>
      </c>
      <c r="F209" s="10" t="s">
        <v>442</v>
      </c>
      <c r="G209" s="10" t="s">
        <v>454</v>
      </c>
      <c r="H209" s="17">
        <v>282</v>
      </c>
      <c r="I209" s="14"/>
      <c r="J209" s="4"/>
      <c r="K209" s="4"/>
      <c r="L209" s="4"/>
      <c r="M209" s="4"/>
      <c r="N209" s="4"/>
      <c r="O209" s="4"/>
      <c r="P209" s="4"/>
      <c r="Q209" s="4"/>
      <c r="R209" s="4"/>
      <c r="S209" s="4"/>
      <c r="T209" s="4"/>
      <c r="U209" s="4"/>
      <c r="V209" s="4"/>
      <c r="W209" s="4"/>
      <c r="X209" s="4"/>
      <c r="Y209" s="4"/>
      <c r="Z209" s="4"/>
      <c r="AA209" s="4"/>
    </row>
    <row r="210" spans="1:27" ht="16" x14ac:dyDescent="0.2">
      <c r="A210" s="16" t="s">
        <v>15</v>
      </c>
      <c r="B210" s="10" t="s">
        <v>23</v>
      </c>
      <c r="C210" s="10" t="s">
        <v>455</v>
      </c>
      <c r="D210" s="11">
        <v>2018</v>
      </c>
      <c r="E210" s="10" t="s">
        <v>10</v>
      </c>
      <c r="F210" s="10" t="s">
        <v>442</v>
      </c>
      <c r="G210" s="10" t="s">
        <v>456</v>
      </c>
      <c r="H210" s="17">
        <v>275</v>
      </c>
      <c r="I210" s="14"/>
      <c r="J210" s="4"/>
      <c r="K210" s="4"/>
      <c r="L210" s="4"/>
      <c r="M210" s="4"/>
      <c r="N210" s="4"/>
      <c r="O210" s="4"/>
      <c r="P210" s="4"/>
      <c r="Q210" s="4"/>
      <c r="R210" s="4"/>
      <c r="S210" s="4"/>
      <c r="T210" s="4"/>
      <c r="U210" s="4"/>
      <c r="V210" s="4"/>
      <c r="W210" s="4"/>
      <c r="X210" s="4"/>
      <c r="Y210" s="4"/>
      <c r="Z210" s="4"/>
      <c r="AA210" s="4"/>
    </row>
    <row r="211" spans="1:27" ht="16" x14ac:dyDescent="0.2">
      <c r="A211" s="16" t="s">
        <v>15</v>
      </c>
      <c r="B211" s="10" t="s">
        <v>23</v>
      </c>
      <c r="C211" s="10" t="s">
        <v>457</v>
      </c>
      <c r="D211" s="11">
        <v>2018</v>
      </c>
      <c r="E211" s="10" t="s">
        <v>10</v>
      </c>
      <c r="F211" s="10" t="s">
        <v>442</v>
      </c>
      <c r="G211" s="10" t="s">
        <v>458</v>
      </c>
      <c r="H211" s="17">
        <v>245</v>
      </c>
      <c r="I211" s="14"/>
      <c r="J211" s="4"/>
      <c r="K211" s="4"/>
      <c r="L211" s="4"/>
      <c r="M211" s="4"/>
      <c r="N211" s="4"/>
      <c r="O211" s="4"/>
      <c r="P211" s="4"/>
      <c r="Q211" s="4"/>
      <c r="R211" s="4"/>
      <c r="S211" s="4"/>
      <c r="T211" s="4"/>
      <c r="U211" s="4"/>
      <c r="V211" s="4"/>
      <c r="W211" s="4"/>
      <c r="X211" s="4"/>
      <c r="Y211" s="4"/>
      <c r="Z211" s="4"/>
      <c r="AA211" s="4"/>
    </row>
    <row r="212" spans="1:27" ht="16" x14ac:dyDescent="0.2">
      <c r="A212" s="16" t="s">
        <v>15</v>
      </c>
      <c r="B212" s="10" t="s">
        <v>23</v>
      </c>
      <c r="C212" s="10" t="s">
        <v>424</v>
      </c>
      <c r="D212" s="11">
        <v>2017</v>
      </c>
      <c r="E212" s="10" t="s">
        <v>10</v>
      </c>
      <c r="F212" s="10" t="s">
        <v>459</v>
      </c>
      <c r="G212" s="18" t="s">
        <v>460</v>
      </c>
      <c r="H212" s="17">
        <v>512</v>
      </c>
      <c r="I212" s="14"/>
      <c r="J212" s="4"/>
      <c r="K212" s="4"/>
      <c r="L212" s="4"/>
      <c r="M212" s="4"/>
      <c r="N212" s="4"/>
      <c r="O212" s="4"/>
      <c r="P212" s="4"/>
      <c r="Q212" s="4"/>
      <c r="R212" s="4"/>
      <c r="S212" s="4"/>
      <c r="T212" s="4"/>
      <c r="U212" s="4"/>
      <c r="V212" s="4"/>
      <c r="W212" s="4"/>
      <c r="X212" s="4"/>
      <c r="Y212" s="4"/>
      <c r="Z212" s="4"/>
      <c r="AA212" s="4"/>
    </row>
    <row r="213" spans="1:27" ht="16" x14ac:dyDescent="0.2">
      <c r="A213" s="16" t="s">
        <v>15</v>
      </c>
      <c r="B213" s="10" t="s">
        <v>23</v>
      </c>
      <c r="C213" s="10" t="s">
        <v>461</v>
      </c>
      <c r="D213" s="11">
        <v>2017</v>
      </c>
      <c r="E213" s="10" t="s">
        <v>10</v>
      </c>
      <c r="F213" s="10" t="s">
        <v>459</v>
      </c>
      <c r="G213" s="18" t="s">
        <v>462</v>
      </c>
      <c r="H213" s="17">
        <v>397</v>
      </c>
      <c r="I213" s="14"/>
      <c r="J213" s="4"/>
      <c r="K213" s="4"/>
      <c r="L213" s="4"/>
      <c r="M213" s="4"/>
      <c r="N213" s="4"/>
      <c r="O213" s="4"/>
      <c r="P213" s="4"/>
      <c r="Q213" s="4"/>
      <c r="R213" s="4"/>
      <c r="S213" s="4"/>
      <c r="T213" s="4"/>
      <c r="U213" s="4"/>
      <c r="V213" s="4"/>
      <c r="W213" s="4"/>
      <c r="X213" s="4"/>
      <c r="Y213" s="4"/>
      <c r="Z213" s="4"/>
      <c r="AA213" s="4"/>
    </row>
    <row r="214" spans="1:27" ht="16" x14ac:dyDescent="0.2">
      <c r="A214" s="16" t="s">
        <v>15</v>
      </c>
      <c r="B214" s="10" t="s">
        <v>23</v>
      </c>
      <c r="C214" s="10" t="s">
        <v>463</v>
      </c>
      <c r="D214" s="11">
        <v>2017</v>
      </c>
      <c r="E214" s="10" t="s">
        <v>10</v>
      </c>
      <c r="F214" s="10" t="s">
        <v>459</v>
      </c>
      <c r="G214" s="18" t="s">
        <v>464</v>
      </c>
      <c r="H214" s="17">
        <v>350</v>
      </c>
      <c r="I214" s="14"/>
      <c r="J214" s="4"/>
      <c r="K214" s="4"/>
      <c r="L214" s="4"/>
      <c r="M214" s="4"/>
      <c r="N214" s="4"/>
      <c r="O214" s="4"/>
      <c r="P214" s="4"/>
      <c r="Q214" s="4"/>
      <c r="R214" s="4"/>
      <c r="S214" s="4"/>
      <c r="T214" s="4"/>
      <c r="U214" s="4"/>
      <c r="V214" s="4"/>
      <c r="W214" s="4"/>
      <c r="X214" s="4"/>
      <c r="Y214" s="4"/>
      <c r="Z214" s="4"/>
      <c r="AA214" s="4"/>
    </row>
    <row r="215" spans="1:27" ht="16" x14ac:dyDescent="0.2">
      <c r="A215" s="16" t="s">
        <v>15</v>
      </c>
      <c r="B215" s="10" t="s">
        <v>23</v>
      </c>
      <c r="C215" s="10" t="s">
        <v>465</v>
      </c>
      <c r="D215" s="11">
        <v>2017</v>
      </c>
      <c r="E215" s="10" t="s">
        <v>10</v>
      </c>
      <c r="F215" s="10" t="s">
        <v>459</v>
      </c>
      <c r="G215" s="18" t="s">
        <v>466</v>
      </c>
      <c r="H215" s="17">
        <v>258</v>
      </c>
      <c r="I215" s="14"/>
      <c r="J215" s="4"/>
      <c r="K215" s="4"/>
      <c r="L215" s="4"/>
      <c r="M215" s="4"/>
      <c r="N215" s="4"/>
      <c r="O215" s="4"/>
      <c r="P215" s="4"/>
      <c r="Q215" s="4"/>
      <c r="R215" s="4"/>
      <c r="S215" s="4"/>
      <c r="T215" s="4"/>
      <c r="U215" s="4"/>
      <c r="V215" s="4"/>
      <c r="W215" s="4"/>
      <c r="X215" s="4"/>
      <c r="Y215" s="4"/>
      <c r="Z215" s="4"/>
      <c r="AA215" s="4"/>
    </row>
    <row r="216" spans="1:27" ht="16" x14ac:dyDescent="0.2">
      <c r="A216" s="16" t="s">
        <v>15</v>
      </c>
      <c r="B216" s="10" t="s">
        <v>23</v>
      </c>
      <c r="C216" s="10" t="s">
        <v>467</v>
      </c>
      <c r="D216" s="11">
        <v>2017</v>
      </c>
      <c r="E216" s="10" t="s">
        <v>10</v>
      </c>
      <c r="F216" s="10" t="s">
        <v>459</v>
      </c>
      <c r="G216" s="18" t="s">
        <v>468</v>
      </c>
      <c r="H216" s="17">
        <v>242</v>
      </c>
      <c r="I216" s="14"/>
      <c r="J216" s="4"/>
      <c r="K216" s="4"/>
      <c r="L216" s="4"/>
      <c r="M216" s="4"/>
      <c r="N216" s="4"/>
      <c r="O216" s="4"/>
      <c r="P216" s="4"/>
      <c r="Q216" s="4"/>
      <c r="R216" s="4"/>
      <c r="S216" s="4"/>
      <c r="T216" s="4"/>
      <c r="U216" s="4"/>
      <c r="V216" s="4"/>
      <c r="W216" s="4"/>
      <c r="X216" s="4"/>
      <c r="Y216" s="4"/>
      <c r="Z216" s="4"/>
      <c r="AA216" s="4"/>
    </row>
    <row r="217" spans="1:27" ht="16" x14ac:dyDescent="0.2">
      <c r="A217" s="16" t="s">
        <v>15</v>
      </c>
      <c r="B217" s="10" t="s">
        <v>23</v>
      </c>
      <c r="C217" s="10" t="s">
        <v>469</v>
      </c>
      <c r="D217" s="11">
        <v>2017</v>
      </c>
      <c r="E217" s="10" t="s">
        <v>10</v>
      </c>
      <c r="F217" s="10" t="s">
        <v>459</v>
      </c>
      <c r="G217" s="18" t="s">
        <v>470</v>
      </c>
      <c r="H217" s="17">
        <v>240</v>
      </c>
      <c r="I217" s="14"/>
      <c r="J217" s="4"/>
      <c r="K217" s="4"/>
      <c r="L217" s="4"/>
      <c r="M217" s="4"/>
      <c r="N217" s="4"/>
      <c r="O217" s="4"/>
      <c r="P217" s="4"/>
      <c r="Q217" s="4"/>
      <c r="R217" s="4"/>
      <c r="S217" s="4"/>
      <c r="T217" s="4"/>
      <c r="U217" s="4"/>
      <c r="V217" s="4"/>
      <c r="W217" s="4"/>
      <c r="X217" s="4"/>
      <c r="Y217" s="4"/>
      <c r="Z217" s="4"/>
      <c r="AA217" s="4"/>
    </row>
    <row r="218" spans="1:27" ht="16" x14ac:dyDescent="0.2">
      <c r="A218" s="16" t="s">
        <v>15</v>
      </c>
      <c r="B218" s="10" t="s">
        <v>23</v>
      </c>
      <c r="C218" s="10" t="s">
        <v>471</v>
      </c>
      <c r="D218" s="11">
        <v>2017</v>
      </c>
      <c r="E218" s="10" t="s">
        <v>10</v>
      </c>
      <c r="F218" s="10" t="s">
        <v>459</v>
      </c>
      <c r="G218" s="18" t="s">
        <v>472</v>
      </c>
      <c r="H218" s="17">
        <v>227</v>
      </c>
      <c r="I218" s="14"/>
      <c r="J218" s="4"/>
      <c r="K218" s="4"/>
      <c r="L218" s="4"/>
      <c r="M218" s="4"/>
      <c r="N218" s="4"/>
      <c r="O218" s="4"/>
      <c r="P218" s="4"/>
      <c r="Q218" s="4"/>
      <c r="R218" s="4"/>
      <c r="S218" s="4"/>
      <c r="T218" s="4"/>
      <c r="U218" s="4"/>
      <c r="V218" s="4"/>
      <c r="W218" s="4"/>
      <c r="X218" s="4"/>
      <c r="Y218" s="4"/>
      <c r="Z218" s="4"/>
      <c r="AA218" s="4"/>
    </row>
    <row r="219" spans="1:27" ht="16" x14ac:dyDescent="0.2">
      <c r="A219" s="16" t="s">
        <v>15</v>
      </c>
      <c r="B219" s="10" t="s">
        <v>23</v>
      </c>
      <c r="C219" s="10" t="s">
        <v>473</v>
      </c>
      <c r="D219" s="11">
        <v>2017</v>
      </c>
      <c r="E219" s="10" t="s">
        <v>10</v>
      </c>
      <c r="F219" s="10" t="s">
        <v>459</v>
      </c>
      <c r="G219" s="18" t="s">
        <v>474</v>
      </c>
      <c r="H219" s="17">
        <v>224</v>
      </c>
      <c r="I219" s="14"/>
      <c r="J219" s="4"/>
      <c r="K219" s="4"/>
      <c r="L219" s="4"/>
      <c r="M219" s="4"/>
      <c r="N219" s="4"/>
      <c r="O219" s="4"/>
      <c r="P219" s="4"/>
      <c r="Q219" s="4"/>
      <c r="R219" s="4"/>
      <c r="S219" s="4"/>
      <c r="T219" s="4"/>
      <c r="U219" s="4"/>
      <c r="V219" s="4"/>
      <c r="W219" s="4"/>
      <c r="X219" s="4"/>
      <c r="Y219" s="4"/>
      <c r="Z219" s="4"/>
      <c r="AA219" s="4"/>
    </row>
    <row r="220" spans="1:27" ht="16" x14ac:dyDescent="0.2">
      <c r="A220" s="16" t="s">
        <v>15</v>
      </c>
      <c r="B220" s="10" t="s">
        <v>23</v>
      </c>
      <c r="C220" s="10" t="s">
        <v>475</v>
      </c>
      <c r="D220" s="11">
        <v>2017</v>
      </c>
      <c r="E220" s="10" t="s">
        <v>10</v>
      </c>
      <c r="F220" s="10" t="s">
        <v>459</v>
      </c>
      <c r="G220" s="18" t="s">
        <v>476</v>
      </c>
      <c r="H220" s="17">
        <v>220</v>
      </c>
      <c r="I220" s="14"/>
      <c r="J220" s="4"/>
      <c r="K220" s="4"/>
      <c r="L220" s="4"/>
      <c r="M220" s="4"/>
      <c r="N220" s="4"/>
      <c r="O220" s="4"/>
      <c r="P220" s="4"/>
      <c r="Q220" s="4"/>
      <c r="R220" s="4"/>
      <c r="S220" s="4"/>
      <c r="T220" s="4"/>
      <c r="U220" s="4"/>
      <c r="V220" s="4"/>
      <c r="W220" s="4"/>
      <c r="X220" s="4"/>
      <c r="Y220" s="4"/>
      <c r="Z220" s="4"/>
      <c r="AA220" s="4"/>
    </row>
    <row r="221" spans="1:27" ht="16" x14ac:dyDescent="0.2">
      <c r="A221" s="16" t="s">
        <v>15</v>
      </c>
      <c r="B221" s="10" t="s">
        <v>23</v>
      </c>
      <c r="C221" s="10" t="s">
        <v>477</v>
      </c>
      <c r="D221" s="11">
        <v>2017</v>
      </c>
      <c r="E221" s="10" t="s">
        <v>10</v>
      </c>
      <c r="F221" s="10" t="s">
        <v>459</v>
      </c>
      <c r="G221" s="18" t="s">
        <v>478</v>
      </c>
      <c r="H221" s="17">
        <v>218</v>
      </c>
      <c r="I221" s="14"/>
      <c r="J221" s="4"/>
      <c r="K221" s="4"/>
      <c r="L221" s="4"/>
      <c r="M221" s="4"/>
      <c r="N221" s="4"/>
      <c r="O221" s="4"/>
      <c r="P221" s="4"/>
      <c r="Q221" s="4"/>
      <c r="R221" s="4"/>
      <c r="S221" s="4"/>
      <c r="T221" s="4"/>
      <c r="U221" s="4"/>
      <c r="V221" s="4"/>
      <c r="W221" s="4"/>
      <c r="X221" s="4"/>
      <c r="Y221" s="4"/>
      <c r="Z221" s="4"/>
      <c r="AA221" s="4"/>
    </row>
    <row r="222" spans="1:27" ht="16" x14ac:dyDescent="0.2">
      <c r="A222" s="16" t="s">
        <v>15</v>
      </c>
      <c r="B222" s="10" t="s">
        <v>23</v>
      </c>
      <c r="C222" s="10" t="s">
        <v>479</v>
      </c>
      <c r="D222" s="11">
        <v>2017</v>
      </c>
      <c r="E222" s="10" t="s">
        <v>10</v>
      </c>
      <c r="F222" s="10" t="s">
        <v>459</v>
      </c>
      <c r="G222" s="18" t="s">
        <v>480</v>
      </c>
      <c r="H222" s="17">
        <v>155</v>
      </c>
      <c r="I222" s="14"/>
      <c r="J222" s="4"/>
      <c r="K222" s="4"/>
      <c r="L222" s="4"/>
      <c r="M222" s="4"/>
      <c r="N222" s="4"/>
      <c r="O222" s="4"/>
      <c r="P222" s="4"/>
      <c r="Q222" s="4"/>
      <c r="R222" s="4"/>
      <c r="S222" s="4"/>
      <c r="T222" s="4"/>
      <c r="U222" s="4"/>
      <c r="V222" s="4"/>
      <c r="W222" s="4"/>
      <c r="X222" s="4"/>
      <c r="Y222" s="4"/>
      <c r="Z222" s="4"/>
      <c r="AA222" s="4"/>
    </row>
    <row r="223" spans="1:27" ht="16" x14ac:dyDescent="0.2">
      <c r="A223" s="16" t="s">
        <v>15</v>
      </c>
      <c r="B223" s="10" t="s">
        <v>23</v>
      </c>
      <c r="C223" s="10" t="s">
        <v>481</v>
      </c>
      <c r="D223" s="11">
        <v>2017</v>
      </c>
      <c r="E223" s="10" t="s">
        <v>10</v>
      </c>
      <c r="F223" s="10" t="s">
        <v>459</v>
      </c>
      <c r="G223" s="18" t="s">
        <v>482</v>
      </c>
      <c r="H223" s="17">
        <v>149</v>
      </c>
      <c r="I223" s="14"/>
      <c r="J223" s="4"/>
      <c r="K223" s="4"/>
      <c r="L223" s="4"/>
      <c r="M223" s="4"/>
      <c r="N223" s="4"/>
      <c r="O223" s="4"/>
      <c r="P223" s="4"/>
      <c r="Q223" s="4"/>
      <c r="R223" s="4"/>
      <c r="S223" s="4"/>
      <c r="T223" s="4"/>
      <c r="U223" s="4"/>
      <c r="V223" s="4"/>
      <c r="W223" s="4"/>
      <c r="X223" s="4"/>
      <c r="Y223" s="4"/>
      <c r="Z223" s="4"/>
      <c r="AA223" s="4"/>
    </row>
    <row r="224" spans="1:27" ht="16" x14ac:dyDescent="0.2">
      <c r="A224" s="16" t="s">
        <v>15</v>
      </c>
      <c r="B224" s="10" t="s">
        <v>23</v>
      </c>
      <c r="C224" s="10" t="s">
        <v>483</v>
      </c>
      <c r="D224" s="11">
        <v>2017</v>
      </c>
      <c r="E224" s="10" t="s">
        <v>10</v>
      </c>
      <c r="F224" s="10" t="s">
        <v>459</v>
      </c>
      <c r="G224" s="18" t="s">
        <v>484</v>
      </c>
      <c r="H224" s="17">
        <v>140</v>
      </c>
      <c r="I224" s="14"/>
      <c r="J224" s="4"/>
      <c r="K224" s="4"/>
      <c r="L224" s="4"/>
      <c r="M224" s="4"/>
      <c r="N224" s="4"/>
      <c r="O224" s="4"/>
      <c r="P224" s="4"/>
      <c r="Q224" s="4"/>
      <c r="R224" s="4"/>
      <c r="S224" s="4"/>
      <c r="T224" s="4"/>
      <c r="U224" s="4"/>
      <c r="V224" s="4"/>
      <c r="W224" s="4"/>
      <c r="X224" s="4"/>
      <c r="Y224" s="4"/>
      <c r="Z224" s="4"/>
      <c r="AA224" s="4"/>
    </row>
    <row r="225" spans="1:27" ht="16" x14ac:dyDescent="0.2">
      <c r="A225" s="16" t="s">
        <v>15</v>
      </c>
      <c r="B225" s="10" t="s">
        <v>23</v>
      </c>
      <c r="C225" s="10" t="s">
        <v>485</v>
      </c>
      <c r="D225" s="11">
        <v>2017</v>
      </c>
      <c r="E225" s="10" t="s">
        <v>10</v>
      </c>
      <c r="F225" s="10" t="s">
        <v>459</v>
      </c>
      <c r="G225" s="18" t="s">
        <v>486</v>
      </c>
      <c r="H225" s="17">
        <v>135</v>
      </c>
      <c r="I225" s="14"/>
      <c r="J225" s="4"/>
      <c r="K225" s="4"/>
      <c r="L225" s="4"/>
      <c r="M225" s="4"/>
      <c r="N225" s="4"/>
      <c r="O225" s="4"/>
      <c r="P225" s="4"/>
      <c r="Q225" s="4"/>
      <c r="R225" s="4"/>
      <c r="S225" s="4"/>
      <c r="T225" s="4"/>
      <c r="U225" s="4"/>
      <c r="V225" s="4"/>
      <c r="W225" s="4"/>
      <c r="X225" s="4"/>
      <c r="Y225" s="4"/>
      <c r="Z225" s="4"/>
      <c r="AA225" s="4"/>
    </row>
    <row r="226" spans="1:27" ht="16" x14ac:dyDescent="0.2">
      <c r="A226" s="16" t="s">
        <v>15</v>
      </c>
      <c r="B226" s="10" t="s">
        <v>23</v>
      </c>
      <c r="C226" s="10" t="s">
        <v>487</v>
      </c>
      <c r="D226" s="11">
        <v>2017</v>
      </c>
      <c r="E226" s="10" t="s">
        <v>10</v>
      </c>
      <c r="F226" s="10" t="s">
        <v>459</v>
      </c>
      <c r="G226" s="18" t="s">
        <v>488</v>
      </c>
      <c r="H226" s="17">
        <v>129</v>
      </c>
      <c r="I226" s="14"/>
      <c r="J226" s="4"/>
      <c r="K226" s="4"/>
      <c r="L226" s="4"/>
      <c r="M226" s="4"/>
      <c r="N226" s="4"/>
      <c r="O226" s="4"/>
      <c r="P226" s="4"/>
      <c r="Q226" s="4"/>
      <c r="R226" s="4"/>
      <c r="S226" s="4"/>
      <c r="T226" s="4"/>
      <c r="U226" s="4"/>
      <c r="V226" s="4"/>
      <c r="W226" s="4"/>
      <c r="X226" s="4"/>
      <c r="Y226" s="4"/>
      <c r="Z226" s="4"/>
      <c r="AA226" s="4"/>
    </row>
    <row r="227" spans="1:27" ht="16" x14ac:dyDescent="0.2">
      <c r="A227" s="16" t="s">
        <v>15</v>
      </c>
      <c r="B227" s="10" t="s">
        <v>23</v>
      </c>
      <c r="C227" s="10" t="s">
        <v>489</v>
      </c>
      <c r="D227" s="11">
        <v>2017</v>
      </c>
      <c r="E227" s="10" t="s">
        <v>10</v>
      </c>
      <c r="F227" s="10" t="s">
        <v>459</v>
      </c>
      <c r="G227" s="18" t="s">
        <v>490</v>
      </c>
      <c r="H227" s="17">
        <v>128</v>
      </c>
      <c r="I227" s="14"/>
      <c r="J227" s="4"/>
      <c r="K227" s="4"/>
      <c r="L227" s="4"/>
      <c r="M227" s="4"/>
      <c r="N227" s="4"/>
      <c r="O227" s="4"/>
      <c r="P227" s="4"/>
      <c r="Q227" s="4"/>
      <c r="R227" s="4"/>
      <c r="S227" s="4"/>
      <c r="T227" s="4"/>
      <c r="U227" s="4"/>
      <c r="V227" s="4"/>
      <c r="W227" s="4"/>
      <c r="X227" s="4"/>
      <c r="Y227" s="4"/>
      <c r="Z227" s="4"/>
      <c r="AA227" s="4"/>
    </row>
    <row r="228" spans="1:27" ht="16" x14ac:dyDescent="0.2">
      <c r="A228" s="16" t="s">
        <v>15</v>
      </c>
      <c r="B228" s="10" t="s">
        <v>23</v>
      </c>
      <c r="C228" s="10" t="s">
        <v>491</v>
      </c>
      <c r="D228" s="11">
        <v>2017</v>
      </c>
      <c r="E228" s="10" t="s">
        <v>10</v>
      </c>
      <c r="F228" s="10" t="s">
        <v>459</v>
      </c>
      <c r="G228" s="18" t="s">
        <v>492</v>
      </c>
      <c r="H228" s="17">
        <v>105</v>
      </c>
      <c r="I228" s="14"/>
      <c r="J228" s="4"/>
      <c r="K228" s="4"/>
      <c r="L228" s="4"/>
      <c r="M228" s="4"/>
      <c r="N228" s="4"/>
      <c r="O228" s="4"/>
      <c r="P228" s="4"/>
      <c r="Q228" s="4"/>
      <c r="R228" s="4"/>
      <c r="S228" s="4"/>
      <c r="T228" s="4"/>
      <c r="U228" s="4"/>
      <c r="V228" s="4"/>
      <c r="W228" s="4"/>
      <c r="X228" s="4"/>
      <c r="Y228" s="4"/>
      <c r="Z228" s="4"/>
      <c r="AA228" s="4"/>
    </row>
    <row r="229" spans="1:27" ht="16" x14ac:dyDescent="0.2">
      <c r="A229" s="16" t="s">
        <v>15</v>
      </c>
      <c r="B229" s="10" t="s">
        <v>23</v>
      </c>
      <c r="C229" s="10" t="s">
        <v>493</v>
      </c>
      <c r="D229" s="11">
        <v>2017</v>
      </c>
      <c r="E229" s="10" t="s">
        <v>10</v>
      </c>
      <c r="F229" s="10" t="s">
        <v>459</v>
      </c>
      <c r="G229" s="18" t="s">
        <v>494</v>
      </c>
      <c r="H229" s="17">
        <v>102</v>
      </c>
      <c r="I229" s="14"/>
      <c r="J229" s="4"/>
      <c r="K229" s="4"/>
      <c r="L229" s="4"/>
      <c r="M229" s="4"/>
      <c r="N229" s="4"/>
      <c r="O229" s="4"/>
      <c r="P229" s="4"/>
      <c r="Q229" s="4"/>
      <c r="R229" s="4"/>
      <c r="S229" s="4"/>
      <c r="T229" s="4"/>
      <c r="U229" s="4"/>
      <c r="V229" s="4"/>
      <c r="W229" s="4"/>
      <c r="X229" s="4"/>
      <c r="Y229" s="4"/>
      <c r="Z229" s="4"/>
      <c r="AA229" s="4"/>
    </row>
    <row r="230" spans="1:27" ht="16" x14ac:dyDescent="0.2">
      <c r="A230" s="16" t="s">
        <v>15</v>
      </c>
      <c r="B230" s="10" t="s">
        <v>23</v>
      </c>
      <c r="C230" s="10" t="s">
        <v>424</v>
      </c>
      <c r="D230" s="11">
        <v>2016</v>
      </c>
      <c r="E230" s="10" t="s">
        <v>10</v>
      </c>
      <c r="F230" s="10" t="s">
        <v>495</v>
      </c>
      <c r="G230" s="10" t="s">
        <v>496</v>
      </c>
      <c r="H230" s="17">
        <v>514</v>
      </c>
      <c r="I230" s="14"/>
      <c r="J230" s="4"/>
      <c r="K230" s="4"/>
      <c r="L230" s="4"/>
      <c r="M230" s="4"/>
      <c r="N230" s="4"/>
      <c r="O230" s="4"/>
      <c r="P230" s="4"/>
      <c r="Q230" s="4"/>
      <c r="R230" s="4"/>
      <c r="S230" s="4"/>
      <c r="T230" s="4"/>
      <c r="U230" s="4"/>
      <c r="V230" s="4"/>
      <c r="W230" s="4"/>
      <c r="X230" s="4"/>
      <c r="Y230" s="4"/>
      <c r="Z230" s="4"/>
      <c r="AA230" s="4"/>
    </row>
    <row r="231" spans="1:27" ht="16" x14ac:dyDescent="0.2">
      <c r="A231" s="16" t="s">
        <v>15</v>
      </c>
      <c r="B231" s="10" t="s">
        <v>23</v>
      </c>
      <c r="C231" s="10" t="s">
        <v>497</v>
      </c>
      <c r="D231" s="11">
        <v>2016</v>
      </c>
      <c r="E231" s="10" t="s">
        <v>10</v>
      </c>
      <c r="F231" s="10" t="s">
        <v>495</v>
      </c>
      <c r="G231" s="10" t="s">
        <v>498</v>
      </c>
      <c r="H231" s="17">
        <v>396</v>
      </c>
      <c r="I231" s="14"/>
      <c r="J231" s="4"/>
      <c r="K231" s="4"/>
      <c r="L231" s="4"/>
      <c r="M231" s="4"/>
      <c r="N231" s="4"/>
      <c r="O231" s="4"/>
      <c r="P231" s="4"/>
      <c r="Q231" s="4"/>
      <c r="R231" s="4"/>
      <c r="S231" s="4"/>
      <c r="T231" s="4"/>
      <c r="U231" s="4"/>
      <c r="V231" s="4"/>
      <c r="W231" s="4"/>
      <c r="X231" s="4"/>
      <c r="Y231" s="4"/>
      <c r="Z231" s="4"/>
      <c r="AA231" s="4"/>
    </row>
    <row r="232" spans="1:27" ht="16" x14ac:dyDescent="0.2">
      <c r="A232" s="16" t="s">
        <v>15</v>
      </c>
      <c r="B232" s="10" t="s">
        <v>23</v>
      </c>
      <c r="C232" s="10" t="s">
        <v>499</v>
      </c>
      <c r="D232" s="11">
        <v>2016</v>
      </c>
      <c r="E232" s="10" t="s">
        <v>10</v>
      </c>
      <c r="F232" s="10" t="s">
        <v>495</v>
      </c>
      <c r="G232" s="10" t="s">
        <v>500</v>
      </c>
      <c r="H232" s="17">
        <v>264</v>
      </c>
      <c r="I232" s="14"/>
      <c r="J232" s="4"/>
      <c r="K232" s="4"/>
      <c r="L232" s="4"/>
      <c r="M232" s="4"/>
      <c r="N232" s="4"/>
      <c r="O232" s="4"/>
      <c r="P232" s="4"/>
      <c r="Q232" s="4"/>
      <c r="R232" s="4"/>
      <c r="S232" s="4"/>
      <c r="T232" s="4"/>
      <c r="U232" s="4"/>
      <c r="V232" s="4"/>
      <c r="W232" s="4"/>
      <c r="X232" s="4"/>
      <c r="Y232" s="4"/>
      <c r="Z232" s="4"/>
      <c r="AA232" s="4"/>
    </row>
    <row r="233" spans="1:27" ht="16" x14ac:dyDescent="0.2">
      <c r="A233" s="16" t="s">
        <v>15</v>
      </c>
      <c r="B233" s="10" t="s">
        <v>23</v>
      </c>
      <c r="C233" s="10" t="s">
        <v>501</v>
      </c>
      <c r="D233" s="11">
        <v>2016</v>
      </c>
      <c r="E233" s="10" t="s">
        <v>10</v>
      </c>
      <c r="F233" s="10" t="s">
        <v>495</v>
      </c>
      <c r="G233" s="18" t="s">
        <v>502</v>
      </c>
      <c r="H233" s="17">
        <v>261</v>
      </c>
      <c r="I233" s="14"/>
      <c r="J233" s="4"/>
      <c r="K233" s="4"/>
      <c r="L233" s="4"/>
      <c r="M233" s="4"/>
      <c r="N233" s="4"/>
      <c r="O233" s="4"/>
      <c r="P233" s="4"/>
      <c r="Q233" s="4"/>
      <c r="R233" s="4"/>
      <c r="S233" s="4"/>
      <c r="T233" s="4"/>
      <c r="U233" s="4"/>
      <c r="V233" s="4"/>
      <c r="W233" s="4"/>
      <c r="X233" s="4"/>
      <c r="Y233" s="4"/>
      <c r="Z233" s="4"/>
      <c r="AA233" s="4"/>
    </row>
    <row r="234" spans="1:27" ht="16" x14ac:dyDescent="0.2">
      <c r="A234" s="16" t="s">
        <v>15</v>
      </c>
      <c r="B234" s="10" t="s">
        <v>23</v>
      </c>
      <c r="C234" s="10" t="s">
        <v>503</v>
      </c>
      <c r="D234" s="11">
        <v>2016</v>
      </c>
      <c r="E234" s="10" t="s">
        <v>10</v>
      </c>
      <c r="F234" s="10" t="s">
        <v>495</v>
      </c>
      <c r="G234" s="10" t="s">
        <v>504</v>
      </c>
      <c r="H234" s="17">
        <v>245</v>
      </c>
      <c r="I234" s="14"/>
      <c r="J234" s="4"/>
      <c r="K234" s="4"/>
      <c r="L234" s="4"/>
      <c r="M234" s="4"/>
      <c r="N234" s="4"/>
      <c r="O234" s="4"/>
      <c r="P234" s="4"/>
      <c r="Q234" s="4"/>
      <c r="R234" s="4"/>
      <c r="S234" s="4"/>
      <c r="T234" s="4"/>
      <c r="U234" s="4"/>
      <c r="V234" s="4"/>
      <c r="W234" s="4"/>
      <c r="X234" s="4"/>
      <c r="Y234" s="4"/>
      <c r="Z234" s="4"/>
      <c r="AA234" s="4"/>
    </row>
    <row r="235" spans="1:27" ht="16" x14ac:dyDescent="0.2">
      <c r="A235" s="16" t="s">
        <v>15</v>
      </c>
      <c r="B235" s="10" t="s">
        <v>23</v>
      </c>
      <c r="C235" s="10" t="s">
        <v>505</v>
      </c>
      <c r="D235" s="11">
        <v>2016</v>
      </c>
      <c r="E235" s="10" t="s">
        <v>10</v>
      </c>
      <c r="F235" s="10" t="s">
        <v>495</v>
      </c>
      <c r="G235" s="10" t="s">
        <v>506</v>
      </c>
      <c r="H235" s="17">
        <v>241</v>
      </c>
      <c r="I235" s="14"/>
      <c r="J235" s="4"/>
      <c r="K235" s="4"/>
      <c r="L235" s="4"/>
      <c r="M235" s="4"/>
      <c r="N235" s="4"/>
      <c r="O235" s="4"/>
      <c r="P235" s="4"/>
      <c r="Q235" s="4"/>
      <c r="R235" s="4"/>
      <c r="S235" s="4"/>
      <c r="T235" s="4"/>
      <c r="U235" s="4"/>
      <c r="V235" s="4"/>
      <c r="W235" s="4"/>
      <c r="X235" s="4"/>
      <c r="Y235" s="4"/>
      <c r="Z235" s="4"/>
      <c r="AA235" s="4"/>
    </row>
    <row r="236" spans="1:27" ht="16" x14ac:dyDescent="0.2">
      <c r="A236" s="16" t="s">
        <v>15</v>
      </c>
      <c r="B236" s="10" t="s">
        <v>23</v>
      </c>
      <c r="C236" s="10" t="s">
        <v>507</v>
      </c>
      <c r="D236" s="11">
        <v>2016</v>
      </c>
      <c r="E236" s="10" t="s">
        <v>10</v>
      </c>
      <c r="F236" s="10" t="s">
        <v>495</v>
      </c>
      <c r="G236" s="18" t="s">
        <v>508</v>
      </c>
      <c r="H236" s="17">
        <v>237</v>
      </c>
      <c r="I236" s="14"/>
      <c r="J236" s="4"/>
      <c r="K236" s="4"/>
      <c r="L236" s="4"/>
      <c r="M236" s="4"/>
      <c r="N236" s="4"/>
      <c r="O236" s="4"/>
      <c r="P236" s="4"/>
      <c r="Q236" s="4"/>
      <c r="R236" s="4"/>
      <c r="S236" s="4"/>
      <c r="T236" s="4"/>
      <c r="U236" s="4"/>
      <c r="V236" s="4"/>
      <c r="W236" s="4"/>
      <c r="X236" s="4"/>
      <c r="Y236" s="4"/>
      <c r="Z236" s="4"/>
      <c r="AA236" s="4"/>
    </row>
    <row r="237" spans="1:27" ht="16" x14ac:dyDescent="0.2">
      <c r="A237" s="16" t="s">
        <v>15</v>
      </c>
      <c r="B237" s="10" t="s">
        <v>23</v>
      </c>
      <c r="C237" s="10" t="s">
        <v>509</v>
      </c>
      <c r="D237" s="11">
        <v>2016</v>
      </c>
      <c r="E237" s="10" t="s">
        <v>12</v>
      </c>
      <c r="F237" s="10" t="s">
        <v>495</v>
      </c>
      <c r="G237" s="10" t="s">
        <v>510</v>
      </c>
      <c r="H237" s="17">
        <v>229</v>
      </c>
      <c r="I237" s="14"/>
      <c r="J237" s="4"/>
      <c r="K237" s="4"/>
      <c r="L237" s="4"/>
      <c r="M237" s="4"/>
      <c r="N237" s="4"/>
      <c r="O237" s="4"/>
      <c r="P237" s="4"/>
      <c r="Q237" s="4"/>
      <c r="R237" s="4"/>
      <c r="S237" s="4"/>
      <c r="T237" s="4"/>
      <c r="U237" s="4"/>
      <c r="V237" s="4"/>
      <c r="W237" s="4"/>
      <c r="X237" s="4"/>
      <c r="Y237" s="4"/>
      <c r="Z237" s="4"/>
      <c r="AA237" s="4"/>
    </row>
    <row r="238" spans="1:27" ht="16" x14ac:dyDescent="0.2">
      <c r="A238" s="16" t="s">
        <v>15</v>
      </c>
      <c r="B238" s="10" t="s">
        <v>23</v>
      </c>
      <c r="C238" s="10" t="s">
        <v>511</v>
      </c>
      <c r="D238" s="11">
        <v>2016</v>
      </c>
      <c r="E238" s="10" t="s">
        <v>10</v>
      </c>
      <c r="F238" s="10" t="s">
        <v>495</v>
      </c>
      <c r="G238" s="18" t="s">
        <v>512</v>
      </c>
      <c r="H238" s="17">
        <v>224</v>
      </c>
      <c r="I238" s="14"/>
      <c r="J238" s="4"/>
      <c r="K238" s="4"/>
      <c r="L238" s="4"/>
      <c r="M238" s="4"/>
      <c r="N238" s="4"/>
      <c r="O238" s="4"/>
      <c r="P238" s="4"/>
      <c r="Q238" s="4"/>
      <c r="R238" s="4"/>
      <c r="S238" s="4"/>
      <c r="T238" s="4"/>
      <c r="U238" s="4"/>
      <c r="V238" s="4"/>
      <c r="W238" s="4"/>
      <c r="X238" s="4"/>
      <c r="Y238" s="4"/>
      <c r="Z238" s="4"/>
      <c r="AA238" s="4"/>
    </row>
    <row r="239" spans="1:27" ht="16" x14ac:dyDescent="0.2">
      <c r="A239" s="16" t="s">
        <v>15</v>
      </c>
      <c r="B239" s="10" t="s">
        <v>23</v>
      </c>
      <c r="C239" s="10" t="s">
        <v>513</v>
      </c>
      <c r="D239" s="11">
        <v>2016</v>
      </c>
      <c r="E239" s="10" t="s">
        <v>10</v>
      </c>
      <c r="F239" s="10" t="s">
        <v>495</v>
      </c>
      <c r="G239" s="10" t="s">
        <v>514</v>
      </c>
      <c r="H239" s="17">
        <v>213</v>
      </c>
      <c r="I239" s="14"/>
      <c r="J239" s="4"/>
      <c r="K239" s="4"/>
      <c r="L239" s="4"/>
      <c r="M239" s="4"/>
      <c r="N239" s="4"/>
      <c r="O239" s="4"/>
      <c r="P239" s="4"/>
      <c r="Q239" s="4"/>
      <c r="R239" s="4"/>
      <c r="S239" s="4"/>
      <c r="T239" s="4"/>
      <c r="U239" s="4"/>
      <c r="V239" s="4"/>
      <c r="W239" s="4"/>
      <c r="X239" s="4"/>
      <c r="Y239" s="4"/>
      <c r="Z239" s="4"/>
      <c r="AA239" s="4"/>
    </row>
    <row r="240" spans="1:27" ht="16" x14ac:dyDescent="0.2">
      <c r="A240" s="16" t="s">
        <v>15</v>
      </c>
      <c r="B240" s="10" t="s">
        <v>23</v>
      </c>
      <c r="C240" s="10" t="s">
        <v>515</v>
      </c>
      <c r="D240" s="11">
        <v>2016</v>
      </c>
      <c r="E240" s="10" t="s">
        <v>10</v>
      </c>
      <c r="F240" s="10" t="s">
        <v>495</v>
      </c>
      <c r="G240" s="10" t="s">
        <v>516</v>
      </c>
      <c r="H240" s="17">
        <v>196</v>
      </c>
      <c r="I240" s="14"/>
      <c r="J240" s="4"/>
      <c r="K240" s="4"/>
      <c r="L240" s="4"/>
      <c r="M240" s="4"/>
      <c r="N240" s="4"/>
      <c r="O240" s="4"/>
      <c r="P240" s="4"/>
      <c r="Q240" s="4"/>
      <c r="R240" s="4"/>
      <c r="S240" s="4"/>
      <c r="T240" s="4"/>
      <c r="U240" s="4"/>
      <c r="V240" s="4"/>
      <c r="W240" s="4"/>
      <c r="X240" s="4"/>
      <c r="Y240" s="4"/>
      <c r="Z240" s="4"/>
      <c r="AA240" s="4"/>
    </row>
    <row r="241" spans="1:27" ht="16" x14ac:dyDescent="0.2">
      <c r="A241" s="16" t="s">
        <v>15</v>
      </c>
      <c r="B241" s="10" t="s">
        <v>23</v>
      </c>
      <c r="C241" s="10" t="s">
        <v>517</v>
      </c>
      <c r="D241" s="11">
        <v>2016</v>
      </c>
      <c r="E241" s="10" t="s">
        <v>10</v>
      </c>
      <c r="F241" s="10" t="s">
        <v>495</v>
      </c>
      <c r="G241" s="10" t="s">
        <v>518</v>
      </c>
      <c r="H241" s="17">
        <v>83</v>
      </c>
      <c r="I241" s="14"/>
      <c r="J241" s="4"/>
      <c r="K241" s="4"/>
      <c r="L241" s="4"/>
      <c r="M241" s="4"/>
      <c r="N241" s="4"/>
      <c r="O241" s="4"/>
      <c r="P241" s="4"/>
      <c r="Q241" s="4"/>
      <c r="R241" s="4"/>
      <c r="S241" s="4"/>
      <c r="T241" s="4"/>
      <c r="U241" s="4"/>
      <c r="V241" s="4"/>
      <c r="W241" s="4"/>
      <c r="X241" s="4"/>
      <c r="Y241" s="4"/>
      <c r="Z241" s="4"/>
      <c r="AA241" s="4"/>
    </row>
    <row r="242" spans="1:27" ht="16" x14ac:dyDescent="0.2">
      <c r="A242" s="16" t="s">
        <v>15</v>
      </c>
      <c r="B242" s="10" t="s">
        <v>23</v>
      </c>
      <c r="C242" s="10" t="s">
        <v>519</v>
      </c>
      <c r="D242" s="11">
        <v>2016</v>
      </c>
      <c r="E242" s="10" t="s">
        <v>10</v>
      </c>
      <c r="F242" s="10" t="s">
        <v>495</v>
      </c>
      <c r="G242" s="18" t="s">
        <v>520</v>
      </c>
      <c r="H242" s="17">
        <v>82</v>
      </c>
      <c r="I242" s="14"/>
      <c r="J242" s="4"/>
      <c r="K242" s="4"/>
      <c r="L242" s="4"/>
      <c r="M242" s="4"/>
      <c r="N242" s="4"/>
      <c r="O242" s="4"/>
      <c r="P242" s="4"/>
      <c r="Q242" s="4"/>
      <c r="R242" s="4"/>
      <c r="S242" s="4"/>
      <c r="T242" s="4"/>
      <c r="U242" s="4"/>
      <c r="V242" s="4"/>
      <c r="W242" s="4"/>
      <c r="X242" s="4"/>
      <c r="Y242" s="4"/>
      <c r="Z242" s="4"/>
      <c r="AA242" s="4"/>
    </row>
    <row r="243" spans="1:27" ht="16" x14ac:dyDescent="0.2">
      <c r="A243" s="16" t="s">
        <v>15</v>
      </c>
      <c r="B243" s="10" t="s">
        <v>23</v>
      </c>
      <c r="C243" s="10" t="s">
        <v>521</v>
      </c>
      <c r="D243" s="11">
        <v>2016</v>
      </c>
      <c r="E243" s="10" t="s">
        <v>10</v>
      </c>
      <c r="F243" s="10" t="s">
        <v>495</v>
      </c>
      <c r="G243" s="18" t="s">
        <v>522</v>
      </c>
      <c r="H243" s="17">
        <v>81</v>
      </c>
      <c r="I243" s="14"/>
      <c r="J243" s="4"/>
      <c r="K243" s="4"/>
      <c r="L243" s="4"/>
      <c r="M243" s="4"/>
      <c r="N243" s="4"/>
      <c r="O243" s="4"/>
      <c r="P243" s="4"/>
      <c r="Q243" s="4"/>
      <c r="R243" s="4"/>
      <c r="S243" s="4"/>
      <c r="T243" s="4"/>
      <c r="U243" s="4"/>
      <c r="V243" s="4"/>
      <c r="W243" s="4"/>
      <c r="X243" s="4"/>
      <c r="Y243" s="4"/>
      <c r="Z243" s="4"/>
      <c r="AA243" s="4"/>
    </row>
    <row r="244" spans="1:27" ht="16" x14ac:dyDescent="0.2">
      <c r="A244" s="16" t="s">
        <v>15</v>
      </c>
      <c r="B244" s="10" t="s">
        <v>23</v>
      </c>
      <c r="C244" s="10" t="s">
        <v>523</v>
      </c>
      <c r="D244" s="11">
        <v>2016</v>
      </c>
      <c r="E244" s="10" t="s">
        <v>10</v>
      </c>
      <c r="F244" s="10" t="s">
        <v>495</v>
      </c>
      <c r="G244" s="18" t="s">
        <v>524</v>
      </c>
      <c r="H244" s="17">
        <v>76</v>
      </c>
      <c r="I244" s="14"/>
      <c r="J244" s="4"/>
      <c r="K244" s="4"/>
      <c r="L244" s="4"/>
      <c r="M244" s="4"/>
      <c r="N244" s="4"/>
      <c r="O244" s="4"/>
      <c r="P244" s="4"/>
      <c r="Q244" s="4"/>
      <c r="R244" s="4"/>
      <c r="S244" s="4"/>
      <c r="T244" s="4"/>
      <c r="U244" s="4"/>
      <c r="V244" s="4"/>
      <c r="W244" s="4"/>
      <c r="X244" s="4"/>
      <c r="Y244" s="4"/>
      <c r="Z244" s="4"/>
      <c r="AA244" s="4"/>
    </row>
    <row r="245" spans="1:27" ht="16" x14ac:dyDescent="0.2">
      <c r="A245" s="16" t="s">
        <v>15</v>
      </c>
      <c r="B245" s="10" t="s">
        <v>23</v>
      </c>
      <c r="C245" s="10" t="s">
        <v>525</v>
      </c>
      <c r="D245" s="11">
        <v>2015</v>
      </c>
      <c r="E245" s="10" t="s">
        <v>10</v>
      </c>
      <c r="F245" s="10" t="s">
        <v>526</v>
      </c>
      <c r="G245" s="10" t="s">
        <v>527</v>
      </c>
      <c r="H245" s="17">
        <v>516</v>
      </c>
      <c r="I245" s="14"/>
      <c r="J245" s="4"/>
      <c r="K245" s="4"/>
      <c r="L245" s="4"/>
      <c r="M245" s="4"/>
      <c r="N245" s="4"/>
      <c r="O245" s="4"/>
      <c r="P245" s="4"/>
      <c r="Q245" s="4"/>
      <c r="R245" s="4"/>
      <c r="S245" s="4"/>
      <c r="T245" s="4"/>
      <c r="U245" s="4"/>
      <c r="V245" s="4"/>
      <c r="W245" s="4"/>
      <c r="X245" s="4"/>
      <c r="Y245" s="4"/>
      <c r="Z245" s="4"/>
      <c r="AA245" s="4"/>
    </row>
    <row r="246" spans="1:27" ht="16" x14ac:dyDescent="0.2">
      <c r="A246" s="16" t="s">
        <v>15</v>
      </c>
      <c r="B246" s="10" t="s">
        <v>23</v>
      </c>
      <c r="C246" s="10" t="s">
        <v>424</v>
      </c>
      <c r="D246" s="11">
        <v>2015</v>
      </c>
      <c r="E246" s="10" t="s">
        <v>10</v>
      </c>
      <c r="F246" s="10" t="s">
        <v>526</v>
      </c>
      <c r="G246" s="10" t="s">
        <v>528</v>
      </c>
      <c r="H246" s="17">
        <v>501</v>
      </c>
      <c r="I246" s="14"/>
      <c r="J246" s="4"/>
      <c r="K246" s="4"/>
      <c r="L246" s="4"/>
      <c r="M246" s="4"/>
      <c r="N246" s="4"/>
      <c r="O246" s="4"/>
      <c r="P246" s="4"/>
      <c r="Q246" s="4"/>
      <c r="R246" s="4"/>
      <c r="S246" s="4"/>
      <c r="T246" s="4"/>
      <c r="U246" s="4"/>
      <c r="V246" s="4"/>
      <c r="W246" s="4"/>
      <c r="X246" s="4"/>
      <c r="Y246" s="4"/>
      <c r="Z246" s="4"/>
      <c r="AA246" s="4"/>
    </row>
    <row r="247" spans="1:27" ht="16" x14ac:dyDescent="0.2">
      <c r="A247" s="16" t="s">
        <v>15</v>
      </c>
      <c r="B247" s="10" t="s">
        <v>23</v>
      </c>
      <c r="C247" s="10" t="s">
        <v>529</v>
      </c>
      <c r="D247" s="11">
        <v>2015</v>
      </c>
      <c r="E247" s="10" t="s">
        <v>10</v>
      </c>
      <c r="F247" s="10" t="s">
        <v>526</v>
      </c>
      <c r="G247" s="10" t="s">
        <v>530</v>
      </c>
      <c r="H247" s="17">
        <v>477</v>
      </c>
      <c r="I247" s="14"/>
      <c r="J247" s="4"/>
      <c r="K247" s="4"/>
      <c r="L247" s="4"/>
      <c r="M247" s="4"/>
      <c r="N247" s="4"/>
      <c r="O247" s="4"/>
      <c r="P247" s="4"/>
      <c r="Q247" s="4"/>
      <c r="R247" s="4"/>
      <c r="S247" s="4"/>
      <c r="T247" s="4"/>
      <c r="U247" s="4"/>
      <c r="V247" s="4"/>
      <c r="W247" s="4"/>
      <c r="X247" s="4"/>
      <c r="Y247" s="4"/>
      <c r="Z247" s="4"/>
      <c r="AA247" s="4"/>
    </row>
    <row r="248" spans="1:27" ht="16" x14ac:dyDescent="0.2">
      <c r="A248" s="16" t="s">
        <v>15</v>
      </c>
      <c r="B248" s="10" t="s">
        <v>23</v>
      </c>
      <c r="C248" s="10" t="s">
        <v>531</v>
      </c>
      <c r="D248" s="11">
        <v>2015</v>
      </c>
      <c r="E248" s="10" t="s">
        <v>10</v>
      </c>
      <c r="F248" s="10" t="s">
        <v>526</v>
      </c>
      <c r="G248" s="10" t="s">
        <v>532</v>
      </c>
      <c r="H248" s="17">
        <v>360</v>
      </c>
      <c r="I248" s="14"/>
      <c r="J248" s="4"/>
      <c r="K248" s="4"/>
      <c r="L248" s="4"/>
      <c r="M248" s="4"/>
      <c r="N248" s="4"/>
      <c r="O248" s="4"/>
      <c r="P248" s="4"/>
      <c r="Q248" s="4"/>
      <c r="R248" s="4"/>
      <c r="S248" s="4"/>
      <c r="T248" s="4"/>
      <c r="U248" s="4"/>
      <c r="V248" s="4"/>
      <c r="W248" s="4"/>
      <c r="X248" s="4"/>
      <c r="Y248" s="4"/>
      <c r="Z248" s="4"/>
      <c r="AA248" s="4"/>
    </row>
    <row r="249" spans="1:27" ht="16" x14ac:dyDescent="0.2">
      <c r="A249" s="16" t="s">
        <v>15</v>
      </c>
      <c r="B249" s="10" t="s">
        <v>23</v>
      </c>
      <c r="C249" s="10" t="s">
        <v>533</v>
      </c>
      <c r="D249" s="11">
        <v>2015</v>
      </c>
      <c r="E249" s="10" t="s">
        <v>10</v>
      </c>
      <c r="F249" s="10" t="s">
        <v>526</v>
      </c>
      <c r="G249" s="10" t="s">
        <v>534</v>
      </c>
      <c r="H249" s="17">
        <v>260</v>
      </c>
      <c r="I249" s="14"/>
      <c r="J249" s="4"/>
      <c r="K249" s="4"/>
      <c r="L249" s="4"/>
      <c r="M249" s="4"/>
      <c r="N249" s="4"/>
      <c r="O249" s="4"/>
      <c r="P249" s="4"/>
      <c r="Q249" s="4"/>
      <c r="R249" s="4"/>
      <c r="S249" s="4"/>
      <c r="T249" s="4"/>
      <c r="U249" s="4"/>
      <c r="V249" s="4"/>
      <c r="W249" s="4"/>
      <c r="X249" s="4"/>
      <c r="Y249" s="4"/>
      <c r="Z249" s="4"/>
      <c r="AA249" s="4"/>
    </row>
    <row r="250" spans="1:27" ht="16" x14ac:dyDescent="0.2">
      <c r="A250" s="16" t="s">
        <v>15</v>
      </c>
      <c r="B250" s="10" t="s">
        <v>23</v>
      </c>
      <c r="C250" s="10" t="s">
        <v>535</v>
      </c>
      <c r="D250" s="11">
        <v>2015</v>
      </c>
      <c r="E250" s="10" t="s">
        <v>10</v>
      </c>
      <c r="F250" s="10" t="s">
        <v>526</v>
      </c>
      <c r="G250" s="10" t="s">
        <v>536</v>
      </c>
      <c r="H250" s="17">
        <v>218</v>
      </c>
      <c r="I250" s="14"/>
      <c r="J250" s="4"/>
      <c r="K250" s="4"/>
      <c r="L250" s="4"/>
      <c r="M250" s="4"/>
      <c r="N250" s="4"/>
      <c r="O250" s="4"/>
      <c r="P250" s="4"/>
      <c r="Q250" s="4"/>
      <c r="R250" s="4"/>
      <c r="S250" s="4"/>
      <c r="T250" s="4"/>
      <c r="U250" s="4"/>
      <c r="V250" s="4"/>
      <c r="W250" s="4"/>
      <c r="X250" s="4"/>
      <c r="Y250" s="4"/>
      <c r="Z250" s="4"/>
      <c r="AA250" s="4"/>
    </row>
    <row r="251" spans="1:27" ht="16" x14ac:dyDescent="0.2">
      <c r="A251" s="16" t="s">
        <v>15</v>
      </c>
      <c r="B251" s="10" t="s">
        <v>23</v>
      </c>
      <c r="C251" s="10" t="s">
        <v>537</v>
      </c>
      <c r="D251" s="11">
        <v>2015</v>
      </c>
      <c r="E251" s="10" t="s">
        <v>7</v>
      </c>
      <c r="F251" s="10" t="s">
        <v>526</v>
      </c>
      <c r="G251" s="10" t="s">
        <v>538</v>
      </c>
      <c r="H251" s="17">
        <v>201</v>
      </c>
      <c r="I251" s="14"/>
      <c r="J251" s="4"/>
      <c r="K251" s="4"/>
      <c r="L251" s="4"/>
      <c r="M251" s="4"/>
      <c r="N251" s="4"/>
      <c r="O251" s="4"/>
      <c r="P251" s="4"/>
      <c r="Q251" s="4"/>
      <c r="R251" s="4"/>
      <c r="S251" s="4"/>
      <c r="T251" s="4"/>
      <c r="U251" s="4"/>
      <c r="V251" s="4"/>
      <c r="W251" s="4"/>
      <c r="X251" s="4"/>
      <c r="Y251" s="4"/>
      <c r="Z251" s="4"/>
      <c r="AA251" s="4"/>
    </row>
    <row r="252" spans="1:27" ht="16" x14ac:dyDescent="0.2">
      <c r="A252" s="16" t="s">
        <v>15</v>
      </c>
      <c r="B252" s="10" t="s">
        <v>23</v>
      </c>
      <c r="C252" s="10" t="s">
        <v>539</v>
      </c>
      <c r="D252" s="11">
        <v>2015</v>
      </c>
      <c r="E252" s="10" t="s">
        <v>10</v>
      </c>
      <c r="F252" s="10" t="s">
        <v>526</v>
      </c>
      <c r="G252" s="10" t="s">
        <v>540</v>
      </c>
      <c r="H252" s="17">
        <v>198</v>
      </c>
      <c r="I252" s="14"/>
      <c r="J252" s="4"/>
      <c r="K252" s="4"/>
      <c r="L252" s="4"/>
      <c r="M252" s="4"/>
      <c r="N252" s="4"/>
      <c r="O252" s="4"/>
      <c r="P252" s="4"/>
      <c r="Q252" s="4"/>
      <c r="R252" s="4"/>
      <c r="S252" s="4"/>
      <c r="T252" s="4"/>
      <c r="U252" s="4"/>
      <c r="V252" s="4"/>
      <c r="W252" s="4"/>
      <c r="X252" s="4"/>
      <c r="Y252" s="4"/>
      <c r="Z252" s="4"/>
      <c r="AA252" s="4"/>
    </row>
    <row r="253" spans="1:27" ht="16" x14ac:dyDescent="0.2">
      <c r="A253" s="16" t="s">
        <v>15</v>
      </c>
      <c r="B253" s="10" t="s">
        <v>23</v>
      </c>
      <c r="C253" s="10" t="s">
        <v>541</v>
      </c>
      <c r="D253" s="11">
        <v>2015</v>
      </c>
      <c r="E253" s="10" t="s">
        <v>10</v>
      </c>
      <c r="F253" s="10" t="s">
        <v>526</v>
      </c>
      <c r="G253" s="10" t="s">
        <v>542</v>
      </c>
      <c r="H253" s="17">
        <v>195</v>
      </c>
      <c r="I253" s="14"/>
      <c r="J253" s="4"/>
      <c r="K253" s="4"/>
      <c r="L253" s="4"/>
      <c r="M253" s="4"/>
      <c r="N253" s="4"/>
      <c r="O253" s="4"/>
      <c r="P253" s="4"/>
      <c r="Q253" s="4"/>
      <c r="R253" s="4"/>
      <c r="S253" s="4"/>
      <c r="T253" s="4"/>
      <c r="U253" s="4"/>
      <c r="V253" s="4"/>
      <c r="W253" s="4"/>
      <c r="X253" s="4"/>
      <c r="Y253" s="4"/>
      <c r="Z253" s="4"/>
      <c r="AA253" s="4"/>
    </row>
    <row r="254" spans="1:27" ht="16" x14ac:dyDescent="0.2">
      <c r="A254" s="16" t="s">
        <v>15</v>
      </c>
      <c r="B254" s="10" t="s">
        <v>23</v>
      </c>
      <c r="C254" s="10" t="s">
        <v>543</v>
      </c>
      <c r="D254" s="11">
        <v>2015</v>
      </c>
      <c r="E254" s="10" t="s">
        <v>10</v>
      </c>
      <c r="F254" s="10" t="s">
        <v>526</v>
      </c>
      <c r="G254" s="10" t="s">
        <v>544</v>
      </c>
      <c r="H254" s="17">
        <v>184</v>
      </c>
      <c r="I254" s="14"/>
      <c r="J254" s="4"/>
      <c r="K254" s="4"/>
      <c r="L254" s="4"/>
      <c r="M254" s="4"/>
      <c r="N254" s="4"/>
      <c r="O254" s="4"/>
      <c r="P254" s="4"/>
      <c r="Q254" s="4"/>
      <c r="R254" s="4"/>
      <c r="S254" s="4"/>
      <c r="T254" s="4"/>
      <c r="U254" s="4"/>
      <c r="V254" s="4"/>
      <c r="W254" s="4"/>
      <c r="X254" s="4"/>
      <c r="Y254" s="4"/>
      <c r="Z254" s="4"/>
      <c r="AA254" s="4"/>
    </row>
    <row r="255" spans="1:27" ht="16" x14ac:dyDescent="0.2">
      <c r="A255" s="16" t="s">
        <v>15</v>
      </c>
      <c r="B255" s="10" t="s">
        <v>23</v>
      </c>
      <c r="C255" s="10" t="s">
        <v>545</v>
      </c>
      <c r="D255" s="11">
        <v>2015</v>
      </c>
      <c r="E255" s="10" t="s">
        <v>10</v>
      </c>
      <c r="F255" s="10" t="s">
        <v>526</v>
      </c>
      <c r="G255" s="10" t="s">
        <v>546</v>
      </c>
      <c r="H255" s="17">
        <v>181</v>
      </c>
      <c r="I255" s="14"/>
      <c r="J255" s="4"/>
      <c r="K255" s="4"/>
      <c r="L255" s="4"/>
      <c r="M255" s="4"/>
      <c r="N255" s="4"/>
      <c r="O255" s="4"/>
      <c r="P255" s="4"/>
      <c r="Q255" s="4"/>
      <c r="R255" s="4"/>
      <c r="S255" s="4"/>
      <c r="T255" s="4"/>
      <c r="U255" s="4"/>
      <c r="V255" s="4"/>
      <c r="W255" s="4"/>
      <c r="X255" s="4"/>
      <c r="Y255" s="4"/>
      <c r="Z255" s="4"/>
      <c r="AA255" s="4"/>
    </row>
    <row r="256" spans="1:27" ht="16" x14ac:dyDescent="0.2">
      <c r="A256" s="16" t="s">
        <v>15</v>
      </c>
      <c r="B256" s="10" t="s">
        <v>23</v>
      </c>
      <c r="C256" s="10" t="s">
        <v>547</v>
      </c>
      <c r="D256" s="11">
        <v>2015</v>
      </c>
      <c r="E256" s="10" t="s">
        <v>10</v>
      </c>
      <c r="F256" s="10" t="s">
        <v>526</v>
      </c>
      <c r="G256" s="10" t="s">
        <v>548</v>
      </c>
      <c r="H256" s="17">
        <v>175</v>
      </c>
      <c r="I256" s="14"/>
      <c r="J256" s="4"/>
      <c r="K256" s="4"/>
      <c r="L256" s="4"/>
      <c r="M256" s="4"/>
      <c r="N256" s="4"/>
      <c r="O256" s="4"/>
      <c r="P256" s="4"/>
      <c r="Q256" s="4"/>
      <c r="R256" s="4"/>
      <c r="S256" s="4"/>
      <c r="T256" s="4"/>
      <c r="U256" s="4"/>
      <c r="V256" s="4"/>
      <c r="W256" s="4"/>
      <c r="X256" s="4"/>
      <c r="Y256" s="4"/>
      <c r="Z256" s="4"/>
      <c r="AA256" s="4"/>
    </row>
    <row r="257" spans="1:27" ht="16" x14ac:dyDescent="0.2">
      <c r="A257" s="16" t="s">
        <v>15</v>
      </c>
      <c r="B257" s="10" t="s">
        <v>23</v>
      </c>
      <c r="C257" s="10" t="s">
        <v>549</v>
      </c>
      <c r="D257" s="11">
        <v>2015</v>
      </c>
      <c r="E257" s="10" t="s">
        <v>10</v>
      </c>
      <c r="F257" s="10" t="s">
        <v>526</v>
      </c>
      <c r="G257" s="10" t="s">
        <v>550</v>
      </c>
      <c r="H257" s="17">
        <v>169</v>
      </c>
      <c r="I257" s="14"/>
      <c r="J257" s="4"/>
      <c r="K257" s="4"/>
      <c r="L257" s="4"/>
      <c r="M257" s="4"/>
      <c r="N257" s="4"/>
      <c r="O257" s="4"/>
      <c r="P257" s="4"/>
      <c r="Q257" s="4"/>
      <c r="R257" s="4"/>
      <c r="S257" s="4"/>
      <c r="T257" s="4"/>
      <c r="U257" s="4"/>
      <c r="V257" s="4"/>
      <c r="W257" s="4"/>
      <c r="X257" s="4"/>
      <c r="Y257" s="4"/>
      <c r="Z257" s="4"/>
      <c r="AA257" s="4"/>
    </row>
    <row r="258" spans="1:27" ht="16" x14ac:dyDescent="0.2">
      <c r="A258" s="16" t="s">
        <v>15</v>
      </c>
      <c r="B258" s="10" t="s">
        <v>23</v>
      </c>
      <c r="C258" s="10" t="s">
        <v>551</v>
      </c>
      <c r="D258" s="11">
        <v>2015</v>
      </c>
      <c r="E258" s="10" t="s">
        <v>10</v>
      </c>
      <c r="F258" s="10" t="s">
        <v>526</v>
      </c>
      <c r="G258" s="10" t="s">
        <v>552</v>
      </c>
      <c r="H258" s="17">
        <v>165</v>
      </c>
      <c r="I258" s="14"/>
      <c r="J258" s="4"/>
      <c r="K258" s="4"/>
      <c r="L258" s="4"/>
      <c r="M258" s="4"/>
      <c r="N258" s="4"/>
      <c r="O258" s="4"/>
      <c r="P258" s="4"/>
      <c r="Q258" s="4"/>
      <c r="R258" s="4"/>
      <c r="S258" s="4"/>
      <c r="T258" s="4"/>
      <c r="U258" s="4"/>
      <c r="V258" s="4"/>
      <c r="W258" s="4"/>
      <c r="X258" s="4"/>
      <c r="Y258" s="4"/>
      <c r="Z258" s="4"/>
      <c r="AA258" s="4"/>
    </row>
    <row r="259" spans="1:27" ht="16" x14ac:dyDescent="0.2">
      <c r="A259" s="19" t="s">
        <v>20</v>
      </c>
      <c r="B259" s="20" t="s">
        <v>23</v>
      </c>
      <c r="C259" s="21" t="s">
        <v>553</v>
      </c>
      <c r="D259" s="11">
        <v>2014</v>
      </c>
      <c r="E259" s="10" t="s">
        <v>10</v>
      </c>
      <c r="F259" s="10" t="s">
        <v>554</v>
      </c>
      <c r="G259" s="10" t="s">
        <v>555</v>
      </c>
      <c r="H259" s="13">
        <v>1123</v>
      </c>
      <c r="I259" s="14"/>
      <c r="J259" s="4"/>
      <c r="K259" s="4"/>
      <c r="L259" s="4"/>
      <c r="M259" s="4"/>
      <c r="N259" s="4"/>
      <c r="O259" s="4"/>
      <c r="P259" s="4"/>
      <c r="Q259" s="4"/>
      <c r="R259" s="4"/>
      <c r="S259" s="4"/>
      <c r="T259" s="4"/>
      <c r="U259" s="4"/>
      <c r="V259" s="4"/>
      <c r="W259" s="4"/>
      <c r="X259" s="4"/>
      <c r="Y259" s="4"/>
      <c r="Z259" s="4"/>
      <c r="AA259" s="4"/>
    </row>
    <row r="260" spans="1:27" ht="16" x14ac:dyDescent="0.2">
      <c r="A260" s="19" t="s">
        <v>20</v>
      </c>
      <c r="B260" s="20" t="s">
        <v>23</v>
      </c>
      <c r="C260" s="21" t="s">
        <v>424</v>
      </c>
      <c r="D260" s="11">
        <v>2014</v>
      </c>
      <c r="E260" s="10" t="s">
        <v>10</v>
      </c>
      <c r="F260" s="10" t="s">
        <v>554</v>
      </c>
      <c r="G260" s="10" t="s">
        <v>556</v>
      </c>
      <c r="H260" s="13">
        <v>594</v>
      </c>
      <c r="I260" s="14"/>
      <c r="J260" s="4"/>
      <c r="K260" s="4"/>
      <c r="L260" s="4"/>
      <c r="M260" s="4"/>
      <c r="N260" s="4"/>
      <c r="O260" s="4"/>
      <c r="P260" s="4"/>
      <c r="Q260" s="4"/>
      <c r="R260" s="4"/>
      <c r="S260" s="4"/>
      <c r="T260" s="4"/>
      <c r="U260" s="4"/>
      <c r="V260" s="4"/>
      <c r="W260" s="4"/>
      <c r="X260" s="4"/>
      <c r="Y260" s="4"/>
      <c r="Z260" s="4"/>
      <c r="AA260" s="4"/>
    </row>
    <row r="261" spans="1:27" ht="16" x14ac:dyDescent="0.2">
      <c r="A261" s="19" t="s">
        <v>20</v>
      </c>
      <c r="B261" s="19" t="s">
        <v>23</v>
      </c>
      <c r="C261" s="22" t="s">
        <v>557</v>
      </c>
      <c r="D261" s="23">
        <v>2014</v>
      </c>
      <c r="E261" s="20" t="s">
        <v>10</v>
      </c>
      <c r="F261" s="19" t="s">
        <v>554</v>
      </c>
      <c r="G261" s="10" t="s">
        <v>558</v>
      </c>
      <c r="H261" s="13">
        <v>556</v>
      </c>
      <c r="I261" s="14"/>
      <c r="J261" s="4"/>
      <c r="K261" s="4"/>
      <c r="L261" s="4"/>
      <c r="M261" s="4"/>
      <c r="N261" s="4"/>
      <c r="O261" s="4"/>
      <c r="P261" s="4"/>
      <c r="Q261" s="4"/>
      <c r="R261" s="4"/>
      <c r="S261" s="4"/>
      <c r="T261" s="4"/>
      <c r="U261" s="4"/>
      <c r="V261" s="4"/>
      <c r="W261" s="4"/>
      <c r="X261" s="4"/>
      <c r="Y261" s="4"/>
      <c r="Z261" s="4"/>
      <c r="AA261" s="4"/>
    </row>
    <row r="262" spans="1:27" ht="16" x14ac:dyDescent="0.2">
      <c r="A262" s="19" t="s">
        <v>20</v>
      </c>
      <c r="B262" s="19" t="s">
        <v>23</v>
      </c>
      <c r="C262" s="21" t="s">
        <v>559</v>
      </c>
      <c r="D262" s="23">
        <v>2014</v>
      </c>
      <c r="E262" s="20" t="s">
        <v>10</v>
      </c>
      <c r="F262" s="19" t="s">
        <v>554</v>
      </c>
      <c r="G262" s="10" t="s">
        <v>560</v>
      </c>
      <c r="H262" s="13">
        <v>545</v>
      </c>
      <c r="I262" s="14"/>
      <c r="J262" s="4"/>
      <c r="K262" s="4"/>
      <c r="L262" s="4"/>
      <c r="M262" s="4"/>
      <c r="N262" s="4"/>
      <c r="O262" s="4"/>
      <c r="P262" s="4"/>
      <c r="Q262" s="4"/>
      <c r="R262" s="4"/>
      <c r="S262" s="4"/>
      <c r="T262" s="4"/>
      <c r="U262" s="4"/>
      <c r="V262" s="4"/>
      <c r="W262" s="4"/>
      <c r="X262" s="4"/>
      <c r="Y262" s="4"/>
      <c r="Z262" s="4"/>
      <c r="AA262" s="4"/>
    </row>
    <row r="263" spans="1:27" ht="16" x14ac:dyDescent="0.2">
      <c r="A263" s="19" t="s">
        <v>20</v>
      </c>
      <c r="B263" s="19" t="s">
        <v>23</v>
      </c>
      <c r="C263" s="22" t="s">
        <v>561</v>
      </c>
      <c r="D263" s="23">
        <v>2014</v>
      </c>
      <c r="E263" s="20" t="s">
        <v>10</v>
      </c>
      <c r="F263" s="19" t="s">
        <v>554</v>
      </c>
      <c r="G263" s="10" t="s">
        <v>562</v>
      </c>
      <c r="H263" s="13">
        <v>533</v>
      </c>
      <c r="I263" s="14"/>
      <c r="J263" s="4"/>
      <c r="K263" s="4"/>
      <c r="L263" s="4"/>
      <c r="M263" s="4"/>
      <c r="N263" s="4"/>
      <c r="O263" s="4"/>
      <c r="P263" s="4"/>
      <c r="Q263" s="4"/>
      <c r="R263" s="4"/>
      <c r="S263" s="4"/>
      <c r="T263" s="4"/>
      <c r="U263" s="4"/>
      <c r="V263" s="4"/>
      <c r="W263" s="4"/>
      <c r="X263" s="4"/>
      <c r="Y263" s="4"/>
      <c r="Z263" s="4"/>
      <c r="AA263" s="4"/>
    </row>
    <row r="264" spans="1:27" ht="16" x14ac:dyDescent="0.2">
      <c r="A264" s="19" t="s">
        <v>20</v>
      </c>
      <c r="B264" s="20" t="s">
        <v>23</v>
      </c>
      <c r="C264" s="21" t="s">
        <v>563</v>
      </c>
      <c r="D264" s="11">
        <v>2014</v>
      </c>
      <c r="E264" s="10" t="s">
        <v>10</v>
      </c>
      <c r="F264" s="10" t="s">
        <v>554</v>
      </c>
      <c r="G264" s="10" t="s">
        <v>564</v>
      </c>
      <c r="H264" s="13">
        <v>501</v>
      </c>
      <c r="I264" s="14"/>
      <c r="J264" s="4"/>
      <c r="K264" s="4"/>
      <c r="L264" s="4"/>
      <c r="M264" s="4"/>
      <c r="N264" s="4"/>
      <c r="O264" s="4"/>
      <c r="P264" s="4"/>
      <c r="Q264" s="4"/>
      <c r="R264" s="4"/>
      <c r="S264" s="4"/>
      <c r="T264" s="4"/>
      <c r="U264" s="4"/>
      <c r="V264" s="4"/>
      <c r="W264" s="4"/>
      <c r="X264" s="4"/>
      <c r="Y264" s="4"/>
      <c r="Z264" s="4"/>
      <c r="AA264" s="4"/>
    </row>
    <row r="265" spans="1:27" ht="16" x14ac:dyDescent="0.2">
      <c r="A265" s="19" t="s">
        <v>20</v>
      </c>
      <c r="B265" s="19" t="s">
        <v>23</v>
      </c>
      <c r="C265" s="21" t="s">
        <v>565</v>
      </c>
      <c r="D265" s="23">
        <v>2014</v>
      </c>
      <c r="E265" s="20" t="s">
        <v>8</v>
      </c>
      <c r="F265" s="19" t="s">
        <v>554</v>
      </c>
      <c r="G265" s="10" t="s">
        <v>566</v>
      </c>
      <c r="H265" s="13">
        <v>350</v>
      </c>
      <c r="I265" s="14"/>
      <c r="J265" s="4"/>
      <c r="K265" s="4"/>
      <c r="L265" s="4"/>
      <c r="M265" s="4"/>
      <c r="N265" s="4"/>
      <c r="O265" s="4"/>
      <c r="P265" s="4"/>
      <c r="Q265" s="4"/>
      <c r="R265" s="4"/>
      <c r="S265" s="4"/>
      <c r="T265" s="4"/>
      <c r="U265" s="4"/>
      <c r="V265" s="4"/>
      <c r="W265" s="4"/>
      <c r="X265" s="4"/>
      <c r="Y265" s="4"/>
      <c r="Z265" s="4"/>
      <c r="AA265" s="4"/>
    </row>
    <row r="266" spans="1:27" ht="16" x14ac:dyDescent="0.2">
      <c r="A266" s="19" t="s">
        <v>20</v>
      </c>
      <c r="B266" s="19" t="s">
        <v>23</v>
      </c>
      <c r="C266" s="22" t="s">
        <v>567</v>
      </c>
      <c r="D266" s="23">
        <v>2014</v>
      </c>
      <c r="E266" s="20" t="s">
        <v>7</v>
      </c>
      <c r="F266" s="19" t="s">
        <v>554</v>
      </c>
      <c r="G266" s="10" t="s">
        <v>568</v>
      </c>
      <c r="H266" s="13">
        <v>313</v>
      </c>
      <c r="I266" s="14"/>
      <c r="J266" s="4"/>
      <c r="K266" s="4"/>
      <c r="L266" s="4"/>
      <c r="M266" s="4"/>
      <c r="N266" s="4"/>
      <c r="O266" s="4"/>
      <c r="P266" s="4"/>
      <c r="Q266" s="4"/>
      <c r="R266" s="4"/>
      <c r="S266" s="4"/>
      <c r="T266" s="4"/>
      <c r="U266" s="4"/>
      <c r="V266" s="4"/>
      <c r="W266" s="4"/>
      <c r="X266" s="4"/>
      <c r="Y266" s="4"/>
      <c r="Z266" s="4"/>
      <c r="AA266" s="4"/>
    </row>
    <row r="267" spans="1:27" ht="16" x14ac:dyDescent="0.2">
      <c r="A267" s="19" t="s">
        <v>20</v>
      </c>
      <c r="B267" s="19" t="s">
        <v>23</v>
      </c>
      <c r="C267" s="22" t="s">
        <v>569</v>
      </c>
      <c r="D267" s="23">
        <v>2014</v>
      </c>
      <c r="E267" s="20" t="s">
        <v>7</v>
      </c>
      <c r="F267" s="19" t="s">
        <v>554</v>
      </c>
      <c r="G267" s="10" t="s">
        <v>570</v>
      </c>
      <c r="H267" s="13">
        <v>225</v>
      </c>
      <c r="I267" s="14"/>
      <c r="J267" s="4"/>
      <c r="K267" s="4"/>
      <c r="L267" s="4"/>
      <c r="M267" s="4"/>
      <c r="N267" s="4"/>
      <c r="O267" s="4"/>
      <c r="P267" s="4"/>
      <c r="Q267" s="4"/>
      <c r="R267" s="4"/>
      <c r="S267" s="4"/>
      <c r="T267" s="4"/>
      <c r="U267" s="4"/>
      <c r="V267" s="4"/>
      <c r="W267" s="4"/>
      <c r="X267" s="4"/>
      <c r="Y267" s="4"/>
      <c r="Z267" s="4"/>
      <c r="AA267" s="4"/>
    </row>
    <row r="268" spans="1:27" ht="16" x14ac:dyDescent="0.2">
      <c r="A268" s="19" t="s">
        <v>20</v>
      </c>
      <c r="B268" s="20" t="s">
        <v>23</v>
      </c>
      <c r="C268" s="21" t="s">
        <v>571</v>
      </c>
      <c r="D268" s="11">
        <v>2014</v>
      </c>
      <c r="E268" s="10" t="s">
        <v>10</v>
      </c>
      <c r="F268" s="10" t="s">
        <v>554</v>
      </c>
      <c r="G268" s="10" t="s">
        <v>572</v>
      </c>
      <c r="H268" s="13">
        <v>213</v>
      </c>
      <c r="I268" s="14"/>
      <c r="J268" s="4"/>
      <c r="K268" s="4"/>
      <c r="L268" s="4"/>
      <c r="M268" s="4"/>
      <c r="N268" s="4"/>
      <c r="O268" s="4"/>
      <c r="P268" s="4"/>
      <c r="Q268" s="4"/>
      <c r="R268" s="4"/>
      <c r="S268" s="4"/>
      <c r="T268" s="4"/>
      <c r="U268" s="4"/>
      <c r="V268" s="4"/>
      <c r="W268" s="4"/>
      <c r="X268" s="4"/>
      <c r="Y268" s="4"/>
      <c r="Z268" s="4"/>
      <c r="AA268" s="4"/>
    </row>
    <row r="269" spans="1:27" ht="16" x14ac:dyDescent="0.2">
      <c r="A269" s="19" t="s">
        <v>20</v>
      </c>
      <c r="B269" s="20" t="s">
        <v>23</v>
      </c>
      <c r="C269" s="21" t="s">
        <v>573</v>
      </c>
      <c r="D269" s="11">
        <v>2014</v>
      </c>
      <c r="E269" s="10" t="s">
        <v>10</v>
      </c>
      <c r="F269" s="10" t="s">
        <v>554</v>
      </c>
      <c r="G269" s="10" t="s">
        <v>574</v>
      </c>
      <c r="H269" s="13">
        <v>175</v>
      </c>
      <c r="I269" s="14"/>
      <c r="J269" s="4"/>
      <c r="K269" s="4"/>
      <c r="L269" s="4"/>
      <c r="M269" s="4"/>
      <c r="N269" s="4"/>
      <c r="O269" s="4"/>
      <c r="P269" s="4"/>
      <c r="Q269" s="4"/>
      <c r="R269" s="4"/>
      <c r="S269" s="4"/>
      <c r="T269" s="4"/>
      <c r="U269" s="4"/>
      <c r="V269" s="4"/>
      <c r="W269" s="4"/>
      <c r="X269" s="4"/>
      <c r="Y269" s="4"/>
      <c r="Z269" s="4"/>
      <c r="AA269" s="4"/>
    </row>
    <row r="270" spans="1:27" ht="16" x14ac:dyDescent="0.2">
      <c r="A270" s="19" t="s">
        <v>20</v>
      </c>
      <c r="B270" s="20" t="s">
        <v>23</v>
      </c>
      <c r="C270" s="21" t="s">
        <v>575</v>
      </c>
      <c r="D270" s="11">
        <v>2014</v>
      </c>
      <c r="E270" s="10" t="s">
        <v>10</v>
      </c>
      <c r="F270" s="10" t="s">
        <v>554</v>
      </c>
      <c r="G270" s="10" t="s">
        <v>576</v>
      </c>
      <c r="H270" s="13">
        <v>169</v>
      </c>
      <c r="I270" s="14"/>
      <c r="J270" s="4"/>
      <c r="K270" s="4"/>
      <c r="L270" s="4"/>
      <c r="M270" s="4"/>
      <c r="N270" s="4"/>
      <c r="O270" s="4"/>
      <c r="P270" s="4"/>
      <c r="Q270" s="4"/>
      <c r="R270" s="4"/>
      <c r="S270" s="4"/>
      <c r="T270" s="4"/>
      <c r="U270" s="4"/>
      <c r="V270" s="4"/>
      <c r="W270" s="4"/>
      <c r="X270" s="4"/>
      <c r="Y270" s="4"/>
      <c r="Z270" s="4"/>
      <c r="AA270" s="4"/>
    </row>
    <row r="271" spans="1:27" ht="16" x14ac:dyDescent="0.2">
      <c r="A271" s="19" t="s">
        <v>20</v>
      </c>
      <c r="B271" s="20" t="s">
        <v>23</v>
      </c>
      <c r="C271" s="24" t="s">
        <v>577</v>
      </c>
      <c r="D271" s="11">
        <v>2013</v>
      </c>
      <c r="E271" s="10" t="s">
        <v>10</v>
      </c>
      <c r="F271" s="10" t="s">
        <v>578</v>
      </c>
      <c r="G271" s="10" t="s">
        <v>579</v>
      </c>
      <c r="H271" s="13">
        <v>1620</v>
      </c>
      <c r="I271" s="14"/>
      <c r="J271" s="4"/>
      <c r="K271" s="4"/>
      <c r="L271" s="4"/>
      <c r="M271" s="4"/>
      <c r="N271" s="4"/>
      <c r="O271" s="4"/>
      <c r="P271" s="4"/>
      <c r="Q271" s="4"/>
      <c r="R271" s="4"/>
      <c r="S271" s="4"/>
      <c r="T271" s="4"/>
      <c r="U271" s="4"/>
      <c r="V271" s="4"/>
      <c r="W271" s="4"/>
      <c r="X271" s="4"/>
      <c r="Y271" s="4"/>
      <c r="Z271" s="4"/>
      <c r="AA271" s="4"/>
    </row>
    <row r="272" spans="1:27" ht="16" x14ac:dyDescent="0.2">
      <c r="A272" s="19" t="s">
        <v>20</v>
      </c>
      <c r="B272" s="20" t="s">
        <v>23</v>
      </c>
      <c r="C272" s="21" t="s">
        <v>541</v>
      </c>
      <c r="D272" s="11">
        <v>2013</v>
      </c>
      <c r="E272" s="10" t="s">
        <v>10</v>
      </c>
      <c r="F272" s="10" t="s">
        <v>578</v>
      </c>
      <c r="G272" s="10" t="s">
        <v>580</v>
      </c>
      <c r="H272" s="13">
        <v>756</v>
      </c>
      <c r="I272" s="14"/>
      <c r="J272" s="4"/>
      <c r="K272" s="4"/>
      <c r="L272" s="4"/>
      <c r="M272" s="4"/>
      <c r="N272" s="4"/>
      <c r="O272" s="4"/>
      <c r="P272" s="4"/>
      <c r="Q272" s="4"/>
      <c r="R272" s="4"/>
      <c r="S272" s="4"/>
      <c r="T272" s="4"/>
      <c r="U272" s="4"/>
      <c r="V272" s="4"/>
      <c r="W272" s="4"/>
      <c r="X272" s="4"/>
      <c r="Y272" s="4"/>
      <c r="Z272" s="4"/>
      <c r="AA272" s="4"/>
    </row>
    <row r="273" spans="1:27" ht="16" x14ac:dyDescent="0.2">
      <c r="A273" s="19" t="s">
        <v>20</v>
      </c>
      <c r="B273" s="20" t="s">
        <v>23</v>
      </c>
      <c r="C273" s="24" t="s">
        <v>581</v>
      </c>
      <c r="D273" s="11">
        <v>2013</v>
      </c>
      <c r="E273" s="10" t="s">
        <v>10</v>
      </c>
      <c r="F273" s="10" t="s">
        <v>578</v>
      </c>
      <c r="G273" s="10" t="s">
        <v>582</v>
      </c>
      <c r="H273" s="13">
        <v>689</v>
      </c>
      <c r="I273" s="14"/>
      <c r="J273" s="4"/>
      <c r="K273" s="4"/>
      <c r="L273" s="4"/>
      <c r="M273" s="4"/>
      <c r="N273" s="4"/>
      <c r="O273" s="4"/>
      <c r="P273" s="4"/>
      <c r="Q273" s="4"/>
      <c r="R273" s="4"/>
      <c r="S273" s="4"/>
      <c r="T273" s="4"/>
      <c r="U273" s="4"/>
      <c r="V273" s="4"/>
      <c r="W273" s="4"/>
      <c r="X273" s="4"/>
      <c r="Y273" s="4"/>
      <c r="Z273" s="4"/>
      <c r="AA273" s="4"/>
    </row>
    <row r="274" spans="1:27" ht="16" x14ac:dyDescent="0.2">
      <c r="A274" s="19" t="s">
        <v>20</v>
      </c>
      <c r="B274" s="20" t="s">
        <v>23</v>
      </c>
      <c r="C274" s="21" t="s">
        <v>545</v>
      </c>
      <c r="D274" s="11">
        <v>2013</v>
      </c>
      <c r="E274" s="10" t="s">
        <v>10</v>
      </c>
      <c r="F274" s="10" t="s">
        <v>578</v>
      </c>
      <c r="G274" s="10" t="s">
        <v>583</v>
      </c>
      <c r="H274" s="13">
        <v>676</v>
      </c>
      <c r="I274" s="14"/>
      <c r="J274" s="4"/>
      <c r="K274" s="4"/>
      <c r="L274" s="4"/>
      <c r="M274" s="4"/>
      <c r="N274" s="4"/>
      <c r="O274" s="4"/>
      <c r="P274" s="4"/>
      <c r="Q274" s="4"/>
      <c r="R274" s="4"/>
      <c r="S274" s="4"/>
      <c r="T274" s="4"/>
      <c r="U274" s="4"/>
      <c r="V274" s="4"/>
      <c r="W274" s="4"/>
      <c r="X274" s="4"/>
      <c r="Y274" s="4"/>
      <c r="Z274" s="4"/>
      <c r="AA274" s="4"/>
    </row>
    <row r="275" spans="1:27" ht="16" x14ac:dyDescent="0.2">
      <c r="A275" s="19" t="s">
        <v>20</v>
      </c>
      <c r="B275" s="20" t="s">
        <v>23</v>
      </c>
      <c r="C275" s="21" t="s">
        <v>584</v>
      </c>
      <c r="D275" s="11">
        <v>2013</v>
      </c>
      <c r="E275" s="10" t="s">
        <v>10</v>
      </c>
      <c r="F275" s="10" t="s">
        <v>578</v>
      </c>
      <c r="G275" s="10" t="s">
        <v>585</v>
      </c>
      <c r="H275" s="13">
        <v>671</v>
      </c>
      <c r="I275" s="14"/>
      <c r="J275" s="4"/>
      <c r="K275" s="4"/>
      <c r="L275" s="4"/>
      <c r="M275" s="4"/>
      <c r="N275" s="4"/>
      <c r="O275" s="4"/>
      <c r="P275" s="4"/>
      <c r="Q275" s="4"/>
      <c r="R275" s="4"/>
      <c r="S275" s="4"/>
      <c r="T275" s="4"/>
      <c r="U275" s="4"/>
      <c r="V275" s="4"/>
      <c r="W275" s="4"/>
      <c r="X275" s="4"/>
      <c r="Y275" s="4"/>
      <c r="Z275" s="4"/>
      <c r="AA275" s="4"/>
    </row>
    <row r="276" spans="1:27" ht="16" x14ac:dyDescent="0.2">
      <c r="A276" s="19" t="s">
        <v>20</v>
      </c>
      <c r="B276" s="20" t="s">
        <v>23</v>
      </c>
      <c r="C276" s="21" t="s">
        <v>586</v>
      </c>
      <c r="D276" s="11">
        <v>2013</v>
      </c>
      <c r="E276" s="10" t="s">
        <v>10</v>
      </c>
      <c r="F276" s="10" t="s">
        <v>578</v>
      </c>
      <c r="G276" s="10" t="s">
        <v>587</v>
      </c>
      <c r="H276" s="13">
        <v>557</v>
      </c>
      <c r="I276" s="14"/>
      <c r="J276" s="4"/>
      <c r="K276" s="4"/>
      <c r="L276" s="4"/>
      <c r="M276" s="4"/>
      <c r="N276" s="4"/>
      <c r="O276" s="4"/>
      <c r="P276" s="4"/>
      <c r="Q276" s="4"/>
      <c r="R276" s="4"/>
      <c r="S276" s="4"/>
      <c r="T276" s="4"/>
      <c r="U276" s="4"/>
      <c r="V276" s="4"/>
      <c r="W276" s="4"/>
      <c r="X276" s="4"/>
      <c r="Y276" s="4"/>
      <c r="Z276" s="4"/>
      <c r="AA276" s="4"/>
    </row>
    <row r="277" spans="1:27" ht="16" x14ac:dyDescent="0.2">
      <c r="A277" s="19" t="s">
        <v>20</v>
      </c>
      <c r="B277" s="20" t="s">
        <v>23</v>
      </c>
      <c r="C277" s="21" t="s">
        <v>588</v>
      </c>
      <c r="D277" s="11">
        <v>2013</v>
      </c>
      <c r="E277" s="10" t="s">
        <v>10</v>
      </c>
      <c r="F277" s="10" t="s">
        <v>578</v>
      </c>
      <c r="G277" s="10" t="s">
        <v>589</v>
      </c>
      <c r="H277" s="13">
        <v>538</v>
      </c>
      <c r="I277" s="14"/>
      <c r="J277" s="4"/>
      <c r="K277" s="4"/>
      <c r="L277" s="4"/>
      <c r="M277" s="4"/>
      <c r="N277" s="4"/>
      <c r="O277" s="4"/>
      <c r="P277" s="4"/>
      <c r="Q277" s="4"/>
      <c r="R277" s="4"/>
      <c r="S277" s="4"/>
      <c r="T277" s="4"/>
      <c r="U277" s="4"/>
      <c r="V277" s="4"/>
      <c r="W277" s="4"/>
      <c r="X277" s="4"/>
      <c r="Y277" s="4"/>
      <c r="Z277" s="4"/>
      <c r="AA277" s="4"/>
    </row>
    <row r="278" spans="1:27" ht="16" x14ac:dyDescent="0.2">
      <c r="A278" s="19" t="s">
        <v>20</v>
      </c>
      <c r="B278" s="20" t="s">
        <v>23</v>
      </c>
      <c r="C278" s="21" t="s">
        <v>590</v>
      </c>
      <c r="D278" s="11">
        <v>2013</v>
      </c>
      <c r="E278" s="10" t="s">
        <v>10</v>
      </c>
      <c r="F278" s="10" t="s">
        <v>578</v>
      </c>
      <c r="G278" s="10" t="s">
        <v>591</v>
      </c>
      <c r="H278" s="13">
        <v>447</v>
      </c>
      <c r="I278" s="14"/>
      <c r="J278" s="4"/>
      <c r="K278" s="4"/>
      <c r="L278" s="4"/>
      <c r="M278" s="4"/>
      <c r="N278" s="4"/>
      <c r="O278" s="4"/>
      <c r="P278" s="4"/>
      <c r="Q278" s="4"/>
      <c r="R278" s="4"/>
      <c r="S278" s="4"/>
      <c r="T278" s="4"/>
      <c r="U278" s="4"/>
      <c r="V278" s="4"/>
      <c r="W278" s="4"/>
      <c r="X278" s="4"/>
      <c r="Y278" s="4"/>
      <c r="Z278" s="4"/>
      <c r="AA278" s="4"/>
    </row>
    <row r="279" spans="1:27" ht="16" x14ac:dyDescent="0.2">
      <c r="A279" s="19" t="s">
        <v>20</v>
      </c>
      <c r="B279" s="20" t="s">
        <v>23</v>
      </c>
      <c r="C279" s="21" t="s">
        <v>592</v>
      </c>
      <c r="D279" s="11">
        <v>2013</v>
      </c>
      <c r="E279" s="10" t="s">
        <v>10</v>
      </c>
      <c r="F279" s="10" t="s">
        <v>578</v>
      </c>
      <c r="G279" s="10" t="s">
        <v>593</v>
      </c>
      <c r="H279" s="13">
        <v>444</v>
      </c>
      <c r="I279" s="14"/>
      <c r="J279" s="4"/>
      <c r="K279" s="4"/>
      <c r="L279" s="4"/>
      <c r="M279" s="4"/>
      <c r="N279" s="4"/>
      <c r="O279" s="4"/>
      <c r="P279" s="4"/>
      <c r="Q279" s="4"/>
      <c r="R279" s="4"/>
      <c r="S279" s="4"/>
      <c r="T279" s="4"/>
      <c r="U279" s="4"/>
      <c r="V279" s="4"/>
      <c r="W279" s="4"/>
      <c r="X279" s="4"/>
      <c r="Y279" s="4"/>
      <c r="Z279" s="4"/>
      <c r="AA279" s="4"/>
    </row>
    <row r="280" spans="1:27" ht="16" x14ac:dyDescent="0.2">
      <c r="A280" s="19" t="s">
        <v>20</v>
      </c>
      <c r="B280" s="20" t="s">
        <v>23</v>
      </c>
      <c r="C280" s="21" t="s">
        <v>594</v>
      </c>
      <c r="D280" s="11">
        <v>2013</v>
      </c>
      <c r="E280" s="10" t="s">
        <v>8</v>
      </c>
      <c r="F280" s="10" t="s">
        <v>578</v>
      </c>
      <c r="G280" s="10" t="s">
        <v>595</v>
      </c>
      <c r="H280" s="13">
        <v>369</v>
      </c>
      <c r="I280" s="14"/>
      <c r="J280" s="4"/>
      <c r="K280" s="4"/>
      <c r="L280" s="4"/>
      <c r="M280" s="4"/>
      <c r="N280" s="4"/>
      <c r="O280" s="4"/>
      <c r="P280" s="4"/>
      <c r="Q280" s="4"/>
      <c r="R280" s="4"/>
      <c r="S280" s="4"/>
      <c r="T280" s="4"/>
      <c r="U280" s="4"/>
      <c r="V280" s="4"/>
      <c r="W280" s="4"/>
      <c r="X280" s="4"/>
      <c r="Y280" s="4"/>
      <c r="Z280" s="4"/>
      <c r="AA280" s="4"/>
    </row>
    <row r="281" spans="1:27" ht="16" x14ac:dyDescent="0.2">
      <c r="A281" s="19" t="s">
        <v>20</v>
      </c>
      <c r="B281" s="20" t="s">
        <v>23</v>
      </c>
      <c r="C281" s="21" t="s">
        <v>424</v>
      </c>
      <c r="D281" s="11">
        <v>2013</v>
      </c>
      <c r="E281" s="10" t="s">
        <v>10</v>
      </c>
      <c r="F281" s="10" t="s">
        <v>578</v>
      </c>
      <c r="G281" s="10" t="s">
        <v>596</v>
      </c>
      <c r="H281" s="13">
        <v>291</v>
      </c>
      <c r="I281" s="14"/>
      <c r="J281" s="4"/>
      <c r="K281" s="4"/>
      <c r="L281" s="4"/>
      <c r="M281" s="4"/>
      <c r="N281" s="4"/>
      <c r="O281" s="4"/>
      <c r="P281" s="4"/>
      <c r="Q281" s="4"/>
      <c r="R281" s="4"/>
      <c r="S281" s="4"/>
      <c r="T281" s="4"/>
      <c r="U281" s="4"/>
      <c r="V281" s="4"/>
      <c r="W281" s="4"/>
      <c r="X281" s="4"/>
      <c r="Y281" s="4"/>
      <c r="Z281" s="4"/>
      <c r="AA281" s="4"/>
    </row>
    <row r="282" spans="1:27" ht="16" x14ac:dyDescent="0.2">
      <c r="A282" s="19" t="s">
        <v>20</v>
      </c>
      <c r="B282" s="20" t="s">
        <v>23</v>
      </c>
      <c r="C282" s="10" t="s">
        <v>567</v>
      </c>
      <c r="D282" s="11">
        <v>2013</v>
      </c>
      <c r="E282" s="10" t="s">
        <v>7</v>
      </c>
      <c r="F282" s="10" t="s">
        <v>578</v>
      </c>
      <c r="G282" s="10" t="s">
        <v>597</v>
      </c>
      <c r="H282" s="13">
        <v>277</v>
      </c>
      <c r="I282" s="14"/>
      <c r="J282" s="4"/>
      <c r="K282" s="4"/>
      <c r="L282" s="4"/>
      <c r="M282" s="4"/>
      <c r="N282" s="4"/>
      <c r="O282" s="4"/>
      <c r="P282" s="4"/>
      <c r="Q282" s="4"/>
      <c r="R282" s="4"/>
      <c r="S282" s="4"/>
      <c r="T282" s="4"/>
      <c r="U282" s="4"/>
      <c r="V282" s="4"/>
      <c r="W282" s="4"/>
      <c r="X282" s="4"/>
      <c r="Y282" s="4"/>
      <c r="Z282" s="4"/>
      <c r="AA282" s="4"/>
    </row>
    <row r="283" spans="1:27" ht="16" x14ac:dyDescent="0.2">
      <c r="A283" s="19" t="s">
        <v>20</v>
      </c>
      <c r="B283" s="20" t="s">
        <v>23</v>
      </c>
      <c r="C283" s="21" t="s">
        <v>598</v>
      </c>
      <c r="D283" s="11">
        <v>2013</v>
      </c>
      <c r="E283" s="10" t="s">
        <v>10</v>
      </c>
      <c r="F283" s="10" t="s">
        <v>578</v>
      </c>
      <c r="G283" s="10" t="s">
        <v>599</v>
      </c>
      <c r="H283" s="13">
        <v>253</v>
      </c>
      <c r="I283" s="14"/>
      <c r="J283" s="4"/>
      <c r="K283" s="4"/>
      <c r="L283" s="4"/>
      <c r="M283" s="4"/>
      <c r="N283" s="4"/>
      <c r="O283" s="4"/>
      <c r="P283" s="4"/>
      <c r="Q283" s="4"/>
      <c r="R283" s="4"/>
      <c r="S283" s="4"/>
      <c r="T283" s="4"/>
      <c r="U283" s="4"/>
      <c r="V283" s="4"/>
      <c r="W283" s="4"/>
      <c r="X283" s="4"/>
      <c r="Y283" s="4"/>
      <c r="Z283" s="4"/>
      <c r="AA283" s="4"/>
    </row>
    <row r="284" spans="1:27" ht="16" x14ac:dyDescent="0.2">
      <c r="A284" s="19" t="s">
        <v>20</v>
      </c>
      <c r="B284" s="20" t="s">
        <v>23</v>
      </c>
      <c r="C284" s="10" t="s">
        <v>600</v>
      </c>
      <c r="D284" s="11">
        <v>2013</v>
      </c>
      <c r="E284" s="10" t="s">
        <v>7</v>
      </c>
      <c r="F284" s="10" t="s">
        <v>578</v>
      </c>
      <c r="G284" s="10" t="s">
        <v>601</v>
      </c>
      <c r="H284" s="13">
        <v>241</v>
      </c>
      <c r="I284" s="2"/>
    </row>
    <row r="285" spans="1:27" ht="16" x14ac:dyDescent="0.2">
      <c r="A285" s="19" t="s">
        <v>20</v>
      </c>
      <c r="B285" s="20" t="s">
        <v>23</v>
      </c>
      <c r="C285" s="21" t="s">
        <v>602</v>
      </c>
      <c r="D285" s="11">
        <v>2013</v>
      </c>
      <c r="E285" s="10" t="s">
        <v>10</v>
      </c>
      <c r="F285" s="10" t="s">
        <v>578</v>
      </c>
      <c r="G285" s="10" t="s">
        <v>603</v>
      </c>
      <c r="H285" s="13">
        <v>193</v>
      </c>
      <c r="I285" s="14"/>
      <c r="J285" s="4"/>
      <c r="K285" s="4"/>
      <c r="L285" s="4"/>
      <c r="M285" s="4"/>
      <c r="N285" s="4"/>
      <c r="O285" s="4"/>
      <c r="P285" s="4"/>
      <c r="Q285" s="4"/>
      <c r="R285" s="4"/>
      <c r="S285" s="4"/>
      <c r="T285" s="4"/>
      <c r="U285" s="4"/>
      <c r="V285" s="4"/>
      <c r="W285" s="4"/>
      <c r="X285" s="4"/>
      <c r="Y285" s="4"/>
      <c r="Z285" s="4"/>
      <c r="AA285" s="4"/>
    </row>
    <row r="286" spans="1:27" ht="16" x14ac:dyDescent="0.2">
      <c r="A286" s="19" t="s">
        <v>20</v>
      </c>
      <c r="B286" s="20" t="s">
        <v>23</v>
      </c>
      <c r="C286" s="21" t="s">
        <v>604</v>
      </c>
      <c r="D286" s="11">
        <v>2013</v>
      </c>
      <c r="E286" s="10" t="s">
        <v>10</v>
      </c>
      <c r="F286" s="10" t="s">
        <v>578</v>
      </c>
      <c r="G286" s="10" t="s">
        <v>605</v>
      </c>
      <c r="H286" s="13">
        <v>175</v>
      </c>
      <c r="I286" s="14"/>
      <c r="J286" s="4"/>
      <c r="K286" s="4"/>
      <c r="L286" s="4"/>
      <c r="M286" s="4"/>
      <c r="N286" s="4"/>
      <c r="O286" s="4"/>
      <c r="P286" s="4"/>
      <c r="Q286" s="4"/>
      <c r="R286" s="4"/>
      <c r="S286" s="4"/>
      <c r="T286" s="4"/>
      <c r="U286" s="4"/>
      <c r="V286" s="4"/>
      <c r="W286" s="4"/>
      <c r="X286" s="4"/>
      <c r="Y286" s="4"/>
      <c r="Z286" s="4"/>
      <c r="AA286" s="4"/>
    </row>
    <row r="287" spans="1:27" ht="16" x14ac:dyDescent="0.2">
      <c r="A287" s="19" t="s">
        <v>20</v>
      </c>
      <c r="B287" s="20" t="s">
        <v>23</v>
      </c>
      <c r="C287" s="21" t="s">
        <v>606</v>
      </c>
      <c r="D287" s="11">
        <v>2013</v>
      </c>
      <c r="E287" s="10" t="s">
        <v>10</v>
      </c>
      <c r="F287" s="10" t="s">
        <v>578</v>
      </c>
      <c r="G287" s="10" t="s">
        <v>607</v>
      </c>
      <c r="H287" s="13">
        <v>114</v>
      </c>
      <c r="I287" s="14"/>
      <c r="J287" s="4"/>
      <c r="K287" s="4"/>
      <c r="L287" s="4"/>
      <c r="M287" s="4"/>
      <c r="N287" s="4"/>
      <c r="O287" s="4"/>
      <c r="P287" s="4"/>
      <c r="Q287" s="4"/>
      <c r="R287" s="4"/>
      <c r="S287" s="4"/>
      <c r="T287" s="4"/>
      <c r="U287" s="4"/>
      <c r="V287" s="4"/>
      <c r="W287" s="4"/>
      <c r="X287" s="4"/>
      <c r="Y287" s="4"/>
      <c r="Z287" s="4"/>
      <c r="AA287" s="4"/>
    </row>
    <row r="288" spans="1:27" ht="16" x14ac:dyDescent="0.2">
      <c r="A288" s="19" t="s">
        <v>20</v>
      </c>
      <c r="B288" s="20" t="s">
        <v>23</v>
      </c>
      <c r="C288" s="21" t="s">
        <v>608</v>
      </c>
      <c r="D288" s="11">
        <v>2013</v>
      </c>
      <c r="E288" s="10" t="s">
        <v>10</v>
      </c>
      <c r="F288" s="10" t="s">
        <v>578</v>
      </c>
      <c r="G288" s="10" t="s">
        <v>609</v>
      </c>
      <c r="H288" s="13">
        <v>80</v>
      </c>
      <c r="I288" s="14"/>
      <c r="J288" s="4"/>
      <c r="K288" s="4"/>
      <c r="L288" s="4"/>
      <c r="M288" s="4"/>
      <c r="N288" s="4"/>
      <c r="O288" s="4"/>
      <c r="P288" s="4"/>
      <c r="Q288" s="4"/>
      <c r="R288" s="4"/>
      <c r="S288" s="4"/>
      <c r="T288" s="4"/>
      <c r="U288" s="4"/>
      <c r="V288" s="4"/>
      <c r="W288" s="4"/>
      <c r="X288" s="4"/>
      <c r="Y288" s="4"/>
      <c r="Z288" s="4"/>
      <c r="AA288" s="4"/>
    </row>
    <row r="289" spans="1:27" ht="16" x14ac:dyDescent="0.2">
      <c r="A289" s="19" t="s">
        <v>20</v>
      </c>
      <c r="B289" s="20" t="s">
        <v>23</v>
      </c>
      <c r="C289" s="21" t="s">
        <v>610</v>
      </c>
      <c r="D289" s="11">
        <v>2013</v>
      </c>
      <c r="E289" s="10" t="s">
        <v>10</v>
      </c>
      <c r="F289" s="10" t="s">
        <v>578</v>
      </c>
      <c r="G289" s="10" t="s">
        <v>611</v>
      </c>
      <c r="H289" s="13">
        <v>41</v>
      </c>
      <c r="I289" s="14"/>
      <c r="J289" s="4"/>
      <c r="K289" s="4"/>
      <c r="L289" s="4"/>
      <c r="M289" s="4"/>
      <c r="N289" s="4"/>
      <c r="O289" s="4"/>
      <c r="P289" s="4"/>
      <c r="Q289" s="4"/>
      <c r="R289" s="4"/>
      <c r="S289" s="4"/>
      <c r="T289" s="4"/>
      <c r="U289" s="4"/>
      <c r="V289" s="4"/>
      <c r="W289" s="4"/>
      <c r="X289" s="4"/>
      <c r="Y289" s="4"/>
      <c r="Z289" s="4"/>
      <c r="AA289" s="4"/>
    </row>
    <row r="290" spans="1:27" ht="16" x14ac:dyDescent="0.2">
      <c r="A290" s="19" t="s">
        <v>20</v>
      </c>
      <c r="B290" s="20" t="s">
        <v>23</v>
      </c>
      <c r="C290" s="10" t="s">
        <v>612</v>
      </c>
      <c r="D290" s="11">
        <v>2012</v>
      </c>
      <c r="E290" s="10" t="s">
        <v>10</v>
      </c>
      <c r="F290" s="10" t="s">
        <v>613</v>
      </c>
      <c r="G290" s="10" t="s">
        <v>614</v>
      </c>
      <c r="H290" s="13">
        <v>1319</v>
      </c>
      <c r="I290" s="14"/>
      <c r="J290" s="4"/>
      <c r="K290" s="4"/>
      <c r="L290" s="4"/>
      <c r="M290" s="4"/>
      <c r="N290" s="4"/>
      <c r="O290" s="4"/>
      <c r="P290" s="4"/>
      <c r="Q290" s="4"/>
      <c r="R290" s="4"/>
      <c r="S290" s="4"/>
      <c r="T290" s="4"/>
      <c r="U290" s="4"/>
      <c r="V290" s="4"/>
      <c r="W290" s="4"/>
      <c r="X290" s="4"/>
      <c r="Y290" s="4"/>
      <c r="Z290" s="4"/>
      <c r="AA290" s="4"/>
    </row>
    <row r="291" spans="1:27" ht="16" x14ac:dyDescent="0.2">
      <c r="A291" s="19" t="s">
        <v>20</v>
      </c>
      <c r="B291" s="20" t="s">
        <v>23</v>
      </c>
      <c r="C291" s="21" t="s">
        <v>577</v>
      </c>
      <c r="D291" s="11">
        <v>2012</v>
      </c>
      <c r="E291" s="10" t="s">
        <v>10</v>
      </c>
      <c r="F291" s="10" t="s">
        <v>613</v>
      </c>
      <c r="G291" s="10" t="s">
        <v>615</v>
      </c>
      <c r="H291" s="13">
        <v>1243</v>
      </c>
      <c r="I291" s="14"/>
      <c r="J291" s="4"/>
      <c r="K291" s="4"/>
      <c r="L291" s="4"/>
      <c r="M291" s="4"/>
      <c r="N291" s="4"/>
      <c r="O291" s="4"/>
      <c r="P291" s="4"/>
      <c r="Q291" s="4"/>
      <c r="R291" s="4"/>
      <c r="S291" s="4"/>
      <c r="T291" s="4"/>
      <c r="U291" s="4"/>
      <c r="V291" s="4"/>
      <c r="W291" s="4"/>
      <c r="X291" s="4"/>
      <c r="Y291" s="4"/>
      <c r="Z291" s="4"/>
      <c r="AA291" s="4"/>
    </row>
    <row r="292" spans="1:27" ht="16" x14ac:dyDescent="0.2">
      <c r="A292" s="19" t="s">
        <v>20</v>
      </c>
      <c r="B292" s="20" t="s">
        <v>23</v>
      </c>
      <c r="C292" s="10" t="s">
        <v>616</v>
      </c>
      <c r="D292" s="11">
        <v>2012</v>
      </c>
      <c r="E292" s="10" t="s">
        <v>10</v>
      </c>
      <c r="F292" s="10" t="s">
        <v>613</v>
      </c>
      <c r="G292" s="10" t="s">
        <v>617</v>
      </c>
      <c r="H292" s="13">
        <v>1210</v>
      </c>
      <c r="I292" s="14"/>
      <c r="J292" s="4"/>
      <c r="K292" s="4"/>
      <c r="L292" s="4"/>
      <c r="M292" s="4"/>
      <c r="N292" s="4"/>
      <c r="O292" s="4"/>
      <c r="P292" s="4"/>
      <c r="Q292" s="4"/>
      <c r="R292" s="4"/>
      <c r="S292" s="4"/>
      <c r="T292" s="4"/>
      <c r="U292" s="4"/>
      <c r="V292" s="4"/>
      <c r="W292" s="4"/>
      <c r="X292" s="4"/>
      <c r="Y292" s="4"/>
      <c r="Z292" s="4"/>
      <c r="AA292" s="4"/>
    </row>
    <row r="293" spans="1:27" ht="16" x14ac:dyDescent="0.2">
      <c r="A293" s="19" t="s">
        <v>20</v>
      </c>
      <c r="B293" s="20" t="s">
        <v>23</v>
      </c>
      <c r="C293" s="10" t="s">
        <v>618</v>
      </c>
      <c r="D293" s="11">
        <v>2012</v>
      </c>
      <c r="E293" s="10" t="s">
        <v>10</v>
      </c>
      <c r="F293" s="10" t="s">
        <v>613</v>
      </c>
      <c r="G293" s="10" t="s">
        <v>619</v>
      </c>
      <c r="H293" s="13">
        <v>1103</v>
      </c>
      <c r="I293" s="14"/>
      <c r="J293" s="4"/>
      <c r="K293" s="4"/>
      <c r="L293" s="4"/>
      <c r="M293" s="4"/>
      <c r="N293" s="4"/>
      <c r="O293" s="4"/>
      <c r="P293" s="4"/>
      <c r="Q293" s="4"/>
      <c r="R293" s="4"/>
      <c r="S293" s="4"/>
      <c r="T293" s="4"/>
      <c r="U293" s="4"/>
      <c r="V293" s="4"/>
      <c r="W293" s="4"/>
      <c r="X293" s="4"/>
      <c r="Y293" s="4"/>
      <c r="Z293" s="4"/>
      <c r="AA293" s="4"/>
    </row>
    <row r="294" spans="1:27" ht="16" x14ac:dyDescent="0.2">
      <c r="A294" s="19" t="s">
        <v>20</v>
      </c>
      <c r="B294" s="20" t="s">
        <v>23</v>
      </c>
      <c r="C294" s="10" t="s">
        <v>620</v>
      </c>
      <c r="D294" s="11">
        <v>2012</v>
      </c>
      <c r="E294" s="10" t="s">
        <v>10</v>
      </c>
      <c r="F294" s="10" t="s">
        <v>613</v>
      </c>
      <c r="G294" s="10" t="s">
        <v>621</v>
      </c>
      <c r="H294" s="13">
        <v>977</v>
      </c>
      <c r="I294" s="14"/>
      <c r="J294" s="4"/>
      <c r="K294" s="4"/>
      <c r="L294" s="4"/>
      <c r="M294" s="4"/>
      <c r="N294" s="4"/>
      <c r="O294" s="4"/>
      <c r="P294" s="4"/>
      <c r="Q294" s="4"/>
      <c r="R294" s="4"/>
      <c r="S294" s="4"/>
      <c r="T294" s="4"/>
      <c r="U294" s="4"/>
      <c r="V294" s="4"/>
      <c r="W294" s="4"/>
      <c r="X294" s="4"/>
      <c r="Y294" s="4"/>
      <c r="Z294" s="4"/>
      <c r="AA294" s="4"/>
    </row>
    <row r="295" spans="1:27" ht="16" x14ac:dyDescent="0.2">
      <c r="A295" s="19" t="s">
        <v>20</v>
      </c>
      <c r="B295" s="20" t="s">
        <v>23</v>
      </c>
      <c r="C295" s="10" t="s">
        <v>622</v>
      </c>
      <c r="D295" s="11">
        <v>2012</v>
      </c>
      <c r="E295" s="10" t="s">
        <v>10</v>
      </c>
      <c r="F295" s="10" t="s">
        <v>613</v>
      </c>
      <c r="G295" s="10" t="s">
        <v>623</v>
      </c>
      <c r="H295" s="13">
        <v>890</v>
      </c>
      <c r="I295" s="14"/>
      <c r="J295" s="4"/>
      <c r="K295" s="4"/>
      <c r="L295" s="4"/>
      <c r="M295" s="4"/>
      <c r="N295" s="4"/>
      <c r="O295" s="4"/>
      <c r="P295" s="4"/>
      <c r="Q295" s="4"/>
      <c r="R295" s="4"/>
      <c r="S295" s="4"/>
      <c r="T295" s="4"/>
      <c r="U295" s="4"/>
      <c r="V295" s="4"/>
      <c r="W295" s="4"/>
      <c r="X295" s="4"/>
      <c r="Y295" s="4"/>
      <c r="Z295" s="4"/>
      <c r="AA295" s="4"/>
    </row>
    <row r="296" spans="1:27" ht="16" x14ac:dyDescent="0.2">
      <c r="A296" s="19" t="s">
        <v>20</v>
      </c>
      <c r="B296" s="20" t="s">
        <v>23</v>
      </c>
      <c r="C296" s="10" t="s">
        <v>624</v>
      </c>
      <c r="D296" s="11">
        <v>2012</v>
      </c>
      <c r="E296" s="10" t="s">
        <v>10</v>
      </c>
      <c r="F296" s="10" t="s">
        <v>613</v>
      </c>
      <c r="G296" s="10" t="s">
        <v>625</v>
      </c>
      <c r="H296" s="13">
        <v>762</v>
      </c>
      <c r="I296" s="14"/>
      <c r="J296" s="4"/>
      <c r="K296" s="4"/>
      <c r="L296" s="4"/>
      <c r="M296" s="4"/>
      <c r="N296" s="4"/>
      <c r="O296" s="4"/>
      <c r="P296" s="4"/>
      <c r="Q296" s="4"/>
      <c r="R296" s="4"/>
      <c r="S296" s="4"/>
      <c r="T296" s="4"/>
      <c r="U296" s="4"/>
      <c r="V296" s="4"/>
      <c r="W296" s="4"/>
      <c r="X296" s="4"/>
      <c r="Y296" s="4"/>
      <c r="Z296" s="4"/>
      <c r="AA296" s="4"/>
    </row>
    <row r="297" spans="1:27" ht="16" x14ac:dyDescent="0.2">
      <c r="A297" s="19" t="s">
        <v>20</v>
      </c>
      <c r="B297" s="20" t="s">
        <v>23</v>
      </c>
      <c r="C297" s="10" t="s">
        <v>626</v>
      </c>
      <c r="D297" s="11">
        <v>2012</v>
      </c>
      <c r="E297" s="10" t="s">
        <v>10</v>
      </c>
      <c r="F297" s="10" t="s">
        <v>613</v>
      </c>
      <c r="G297" s="6" t="s">
        <v>627</v>
      </c>
      <c r="H297" s="13">
        <v>633</v>
      </c>
      <c r="I297" s="14"/>
      <c r="J297" s="4"/>
      <c r="K297" s="4"/>
      <c r="L297" s="4"/>
      <c r="M297" s="4"/>
      <c r="N297" s="4"/>
      <c r="O297" s="4"/>
      <c r="P297" s="4"/>
      <c r="Q297" s="4"/>
      <c r="R297" s="4"/>
      <c r="S297" s="4"/>
      <c r="T297" s="4"/>
      <c r="U297" s="4"/>
      <c r="V297" s="4"/>
      <c r="W297" s="4"/>
      <c r="X297" s="4"/>
      <c r="Y297" s="4"/>
      <c r="Z297" s="4"/>
      <c r="AA297" s="4"/>
    </row>
    <row r="298" spans="1:27" ht="16" x14ac:dyDescent="0.2">
      <c r="A298" s="19" t="s">
        <v>20</v>
      </c>
      <c r="B298" s="20" t="s">
        <v>23</v>
      </c>
      <c r="C298" s="10" t="s">
        <v>628</v>
      </c>
      <c r="D298" s="11">
        <v>2012</v>
      </c>
      <c r="E298" s="10" t="s">
        <v>11</v>
      </c>
      <c r="F298" s="10" t="s">
        <v>613</v>
      </c>
      <c r="G298" s="10" t="s">
        <v>629</v>
      </c>
      <c r="H298" s="13">
        <v>562</v>
      </c>
      <c r="I298" s="14"/>
      <c r="J298" s="4"/>
      <c r="K298" s="4"/>
      <c r="L298" s="4"/>
      <c r="M298" s="4"/>
      <c r="N298" s="4"/>
      <c r="O298" s="4"/>
      <c r="P298" s="4"/>
      <c r="Q298" s="4"/>
      <c r="R298" s="4"/>
      <c r="S298" s="4"/>
      <c r="T298" s="4"/>
      <c r="U298" s="4"/>
      <c r="V298" s="4"/>
      <c r="W298" s="4"/>
      <c r="X298" s="4"/>
      <c r="Y298" s="4"/>
      <c r="Z298" s="4"/>
      <c r="AA298" s="4"/>
    </row>
    <row r="299" spans="1:27" ht="16" x14ac:dyDescent="0.2">
      <c r="A299" s="19" t="s">
        <v>20</v>
      </c>
      <c r="B299" s="20" t="s">
        <v>23</v>
      </c>
      <c r="C299" s="21" t="s">
        <v>630</v>
      </c>
      <c r="D299" s="11">
        <v>2012</v>
      </c>
      <c r="E299" s="10" t="s">
        <v>10</v>
      </c>
      <c r="F299" s="10" t="s">
        <v>613</v>
      </c>
      <c r="G299" s="10" t="s">
        <v>631</v>
      </c>
      <c r="H299" s="13">
        <v>398</v>
      </c>
      <c r="I299" s="14"/>
      <c r="J299" s="4"/>
      <c r="K299" s="4"/>
      <c r="L299" s="4"/>
      <c r="M299" s="4"/>
      <c r="N299" s="4"/>
      <c r="O299" s="4"/>
      <c r="P299" s="4"/>
      <c r="Q299" s="4"/>
      <c r="R299" s="4"/>
      <c r="S299" s="4"/>
      <c r="T299" s="4"/>
      <c r="U299" s="4"/>
      <c r="V299" s="4"/>
      <c r="W299" s="4"/>
      <c r="X299" s="4"/>
      <c r="Y299" s="4"/>
      <c r="Z299" s="4"/>
      <c r="AA299" s="4"/>
    </row>
    <row r="300" spans="1:27" ht="16" x14ac:dyDescent="0.2">
      <c r="A300" s="19" t="s">
        <v>20</v>
      </c>
      <c r="B300" s="20" t="s">
        <v>23</v>
      </c>
      <c r="C300" s="21" t="s">
        <v>632</v>
      </c>
      <c r="D300" s="11">
        <v>2012</v>
      </c>
      <c r="E300" s="10" t="s">
        <v>10</v>
      </c>
      <c r="F300" s="10" t="s">
        <v>613</v>
      </c>
      <c r="G300" s="10" t="s">
        <v>633</v>
      </c>
      <c r="H300" s="13">
        <v>379</v>
      </c>
      <c r="I300" s="14"/>
      <c r="J300" s="4"/>
      <c r="K300" s="4"/>
      <c r="L300" s="4"/>
      <c r="M300" s="4"/>
      <c r="N300" s="4"/>
      <c r="O300" s="4"/>
      <c r="P300" s="4"/>
      <c r="Q300" s="4"/>
      <c r="R300" s="4"/>
      <c r="S300" s="4"/>
      <c r="T300" s="4"/>
      <c r="U300" s="4"/>
      <c r="V300" s="4"/>
      <c r="W300" s="4"/>
      <c r="X300" s="4"/>
      <c r="Y300" s="4"/>
      <c r="Z300" s="4"/>
      <c r="AA300" s="4"/>
    </row>
    <row r="301" spans="1:27" ht="16" x14ac:dyDescent="0.2">
      <c r="A301" s="19" t="s">
        <v>20</v>
      </c>
      <c r="B301" s="20" t="s">
        <v>23</v>
      </c>
      <c r="C301" s="10" t="s">
        <v>569</v>
      </c>
      <c r="D301" s="11">
        <v>2012</v>
      </c>
      <c r="E301" s="10" t="s">
        <v>7</v>
      </c>
      <c r="F301" s="10" t="s">
        <v>613</v>
      </c>
      <c r="G301" s="10" t="s">
        <v>634</v>
      </c>
      <c r="H301" s="13">
        <v>229</v>
      </c>
      <c r="I301" s="14"/>
      <c r="J301" s="4"/>
      <c r="K301" s="4"/>
      <c r="L301" s="4"/>
      <c r="M301" s="4"/>
      <c r="N301" s="4"/>
      <c r="O301" s="4"/>
      <c r="P301" s="4"/>
      <c r="Q301" s="4"/>
      <c r="R301" s="4"/>
      <c r="S301" s="4"/>
      <c r="T301" s="4"/>
      <c r="U301" s="4"/>
      <c r="V301" s="4"/>
      <c r="W301" s="4"/>
      <c r="X301" s="4"/>
      <c r="Y301" s="4"/>
      <c r="Z301" s="4"/>
      <c r="AA301" s="4"/>
    </row>
    <row r="302" spans="1:27" ht="16" x14ac:dyDescent="0.2">
      <c r="A302" s="19" t="s">
        <v>20</v>
      </c>
      <c r="B302" s="20" t="s">
        <v>23</v>
      </c>
      <c r="C302" s="10" t="s">
        <v>567</v>
      </c>
      <c r="D302" s="11">
        <v>2012</v>
      </c>
      <c r="E302" s="10" t="s">
        <v>7</v>
      </c>
      <c r="F302" s="10" t="s">
        <v>613</v>
      </c>
      <c r="G302" s="10" t="s">
        <v>635</v>
      </c>
      <c r="H302" s="13">
        <v>213</v>
      </c>
      <c r="I302" s="14"/>
      <c r="J302" s="4"/>
      <c r="K302" s="4"/>
      <c r="L302" s="4"/>
      <c r="M302" s="4"/>
      <c r="N302" s="4"/>
      <c r="O302" s="4"/>
      <c r="P302" s="4"/>
      <c r="Q302" s="4"/>
      <c r="R302" s="4"/>
      <c r="S302" s="4"/>
      <c r="T302" s="4"/>
      <c r="U302" s="4"/>
      <c r="V302" s="4"/>
      <c r="W302" s="4"/>
      <c r="X302" s="4"/>
      <c r="Y302" s="4"/>
      <c r="Z302" s="4"/>
      <c r="AA302" s="4"/>
    </row>
    <row r="303" spans="1:27" ht="16" x14ac:dyDescent="0.2">
      <c r="A303" s="19" t="s">
        <v>20</v>
      </c>
      <c r="B303" s="20" t="s">
        <v>23</v>
      </c>
      <c r="C303" s="10" t="s">
        <v>573</v>
      </c>
      <c r="D303" s="11">
        <v>2012</v>
      </c>
      <c r="E303" s="10" t="s">
        <v>10</v>
      </c>
      <c r="F303" s="10" t="s">
        <v>613</v>
      </c>
      <c r="G303" s="10" t="s">
        <v>636</v>
      </c>
      <c r="H303" s="13">
        <v>175</v>
      </c>
      <c r="I303" s="14"/>
      <c r="J303" s="4"/>
      <c r="K303" s="4"/>
      <c r="L303" s="4"/>
      <c r="M303" s="4"/>
      <c r="N303" s="4"/>
      <c r="O303" s="4"/>
      <c r="P303" s="4"/>
      <c r="Q303" s="4"/>
      <c r="R303" s="4"/>
      <c r="S303" s="4"/>
      <c r="T303" s="4"/>
      <c r="U303" s="4"/>
      <c r="V303" s="4"/>
      <c r="W303" s="4"/>
      <c r="X303" s="4"/>
      <c r="Y303" s="4"/>
      <c r="Z303" s="4"/>
      <c r="AA303" s="4"/>
    </row>
    <row r="304" spans="1:27" ht="16" x14ac:dyDescent="0.2">
      <c r="A304" s="19" t="s">
        <v>20</v>
      </c>
      <c r="B304" s="20" t="s">
        <v>23</v>
      </c>
      <c r="C304" s="21" t="s">
        <v>637</v>
      </c>
      <c r="D304" s="11">
        <v>2012</v>
      </c>
      <c r="E304" s="10" t="s">
        <v>11</v>
      </c>
      <c r="F304" s="10" t="s">
        <v>613</v>
      </c>
      <c r="G304" s="10" t="s">
        <v>638</v>
      </c>
      <c r="H304" s="13">
        <v>173</v>
      </c>
      <c r="I304" s="14"/>
      <c r="J304" s="4"/>
      <c r="K304" s="4"/>
      <c r="L304" s="4"/>
      <c r="M304" s="4"/>
      <c r="N304" s="4"/>
      <c r="O304" s="4"/>
      <c r="P304" s="4"/>
      <c r="Q304" s="4"/>
      <c r="R304" s="4"/>
      <c r="S304" s="4"/>
      <c r="T304" s="4"/>
      <c r="U304" s="4"/>
      <c r="V304" s="4"/>
      <c r="W304" s="4"/>
      <c r="X304" s="4"/>
      <c r="Y304" s="4"/>
      <c r="Z304" s="4"/>
      <c r="AA304" s="4"/>
    </row>
    <row r="305" spans="1:27" ht="16" x14ac:dyDescent="0.2">
      <c r="A305" s="19" t="s">
        <v>20</v>
      </c>
      <c r="B305" s="20" t="s">
        <v>23</v>
      </c>
      <c r="C305" s="10" t="s">
        <v>565</v>
      </c>
      <c r="D305" s="11">
        <v>2012</v>
      </c>
      <c r="E305" s="10" t="s">
        <v>7</v>
      </c>
      <c r="F305" s="10" t="s">
        <v>613</v>
      </c>
      <c r="G305" s="10" t="s">
        <v>639</v>
      </c>
      <c r="H305" s="13">
        <v>145</v>
      </c>
      <c r="I305" s="14"/>
      <c r="J305" s="4"/>
      <c r="K305" s="4"/>
      <c r="L305" s="4"/>
      <c r="M305" s="4"/>
      <c r="N305" s="4"/>
      <c r="O305" s="4"/>
      <c r="P305" s="4"/>
      <c r="Q305" s="4"/>
      <c r="R305" s="4"/>
      <c r="S305" s="4"/>
      <c r="T305" s="4"/>
      <c r="U305" s="4"/>
      <c r="V305" s="4"/>
      <c r="W305" s="4"/>
      <c r="X305" s="4"/>
      <c r="Y305" s="4"/>
      <c r="Z305" s="4"/>
      <c r="AA305" s="4"/>
    </row>
    <row r="306" spans="1:27" ht="16" x14ac:dyDescent="0.2">
      <c r="A306" s="19" t="s">
        <v>20</v>
      </c>
      <c r="B306" s="20" t="s">
        <v>23</v>
      </c>
      <c r="C306" s="21" t="s">
        <v>640</v>
      </c>
      <c r="D306" s="11">
        <v>2012</v>
      </c>
      <c r="E306" s="10" t="s">
        <v>10</v>
      </c>
      <c r="F306" s="10" t="s">
        <v>613</v>
      </c>
      <c r="G306" s="10" t="s">
        <v>641</v>
      </c>
      <c r="H306" s="13">
        <v>60</v>
      </c>
      <c r="I306" s="14"/>
      <c r="J306" s="4"/>
      <c r="K306" s="4"/>
      <c r="L306" s="4"/>
      <c r="M306" s="4"/>
      <c r="N306" s="4"/>
      <c r="O306" s="4"/>
      <c r="P306" s="4"/>
      <c r="Q306" s="4"/>
      <c r="R306" s="4"/>
      <c r="S306" s="4"/>
      <c r="T306" s="4"/>
      <c r="U306" s="4"/>
      <c r="V306" s="4"/>
      <c r="W306" s="4"/>
      <c r="X306" s="4"/>
      <c r="Y306" s="4"/>
      <c r="Z306" s="4"/>
      <c r="AA306" s="4"/>
    </row>
    <row r="307" spans="1:27" ht="16" x14ac:dyDescent="0.2">
      <c r="A307" s="25" t="s">
        <v>20</v>
      </c>
      <c r="B307" s="20" t="s">
        <v>23</v>
      </c>
      <c r="C307" s="10" t="s">
        <v>642</v>
      </c>
      <c r="D307" s="11">
        <v>2010</v>
      </c>
      <c r="E307" s="20" t="s">
        <v>10</v>
      </c>
      <c r="F307" s="10" t="s">
        <v>643</v>
      </c>
      <c r="G307" s="10" t="s">
        <v>644</v>
      </c>
      <c r="H307" s="13">
        <v>2465</v>
      </c>
      <c r="I307" s="14"/>
      <c r="J307" s="4"/>
      <c r="K307" s="4"/>
      <c r="L307" s="4"/>
      <c r="M307" s="4"/>
      <c r="N307" s="4"/>
      <c r="O307" s="4"/>
      <c r="P307" s="4"/>
      <c r="Q307" s="4"/>
      <c r="R307" s="4"/>
      <c r="S307" s="4"/>
      <c r="T307" s="4"/>
      <c r="U307" s="4"/>
      <c r="V307" s="4"/>
      <c r="W307" s="4"/>
      <c r="X307" s="4"/>
      <c r="Y307" s="4"/>
      <c r="Z307" s="4"/>
      <c r="AA307" s="4"/>
    </row>
    <row r="308" spans="1:27" ht="16" x14ac:dyDescent="0.2">
      <c r="A308" s="25" t="s">
        <v>20</v>
      </c>
      <c r="B308" s="20" t="s">
        <v>23</v>
      </c>
      <c r="C308" s="10" t="s">
        <v>645</v>
      </c>
      <c r="D308" s="11">
        <v>2010</v>
      </c>
      <c r="E308" s="20" t="s">
        <v>10</v>
      </c>
      <c r="F308" s="10" t="s">
        <v>643</v>
      </c>
      <c r="G308" s="10" t="s">
        <v>646</v>
      </c>
      <c r="H308" s="13">
        <v>2255</v>
      </c>
      <c r="I308" s="14"/>
      <c r="J308" s="4"/>
      <c r="K308" s="4"/>
      <c r="L308" s="4"/>
      <c r="M308" s="4"/>
      <c r="N308" s="4"/>
      <c r="O308" s="4"/>
      <c r="P308" s="4"/>
      <c r="Q308" s="4"/>
      <c r="R308" s="4"/>
      <c r="S308" s="4"/>
      <c r="T308" s="4"/>
      <c r="U308" s="4"/>
      <c r="V308" s="4"/>
      <c r="W308" s="4"/>
      <c r="X308" s="4"/>
      <c r="Y308" s="4"/>
      <c r="Z308" s="4"/>
      <c r="AA308" s="4"/>
    </row>
    <row r="309" spans="1:27" ht="16" x14ac:dyDescent="0.2">
      <c r="A309" s="25" t="s">
        <v>20</v>
      </c>
      <c r="B309" s="20" t="s">
        <v>23</v>
      </c>
      <c r="C309" s="10" t="s">
        <v>647</v>
      </c>
      <c r="D309" s="11">
        <v>2010</v>
      </c>
      <c r="E309" s="20" t="s">
        <v>10</v>
      </c>
      <c r="F309" s="10" t="s">
        <v>643</v>
      </c>
      <c r="G309" s="10" t="s">
        <v>648</v>
      </c>
      <c r="H309" s="13">
        <v>1101</v>
      </c>
      <c r="I309" s="14"/>
      <c r="J309" s="4"/>
      <c r="K309" s="4"/>
      <c r="L309" s="4"/>
      <c r="M309" s="4"/>
      <c r="N309" s="4"/>
      <c r="O309" s="4"/>
      <c r="P309" s="4"/>
      <c r="Q309" s="4"/>
      <c r="R309" s="4"/>
      <c r="S309" s="4"/>
      <c r="T309" s="4"/>
      <c r="U309" s="4"/>
      <c r="V309" s="4"/>
      <c r="W309" s="4"/>
      <c r="X309" s="4"/>
      <c r="Y309" s="4"/>
      <c r="Z309" s="4"/>
      <c r="AA309" s="4"/>
    </row>
    <row r="310" spans="1:27" ht="16" x14ac:dyDescent="0.2">
      <c r="A310" s="25" t="s">
        <v>20</v>
      </c>
      <c r="B310" s="20" t="s">
        <v>23</v>
      </c>
      <c r="C310" s="10" t="s">
        <v>628</v>
      </c>
      <c r="D310" s="11">
        <v>2010</v>
      </c>
      <c r="E310" s="20" t="s">
        <v>11</v>
      </c>
      <c r="F310" s="10" t="s">
        <v>643</v>
      </c>
      <c r="G310" s="10" t="s">
        <v>649</v>
      </c>
      <c r="H310" s="13">
        <v>712</v>
      </c>
      <c r="I310" s="14"/>
      <c r="J310" s="4"/>
      <c r="K310" s="4"/>
      <c r="L310" s="4"/>
      <c r="M310" s="4"/>
      <c r="N310" s="4"/>
      <c r="O310" s="4"/>
      <c r="P310" s="4"/>
      <c r="Q310" s="4"/>
      <c r="R310" s="4"/>
      <c r="S310" s="4"/>
      <c r="T310" s="4"/>
      <c r="U310" s="4"/>
      <c r="V310" s="4"/>
      <c r="W310" s="4"/>
      <c r="X310" s="4"/>
      <c r="Y310" s="4"/>
      <c r="Z310" s="4"/>
      <c r="AA310" s="4"/>
    </row>
    <row r="311" spans="1:27" ht="16" x14ac:dyDescent="0.2">
      <c r="A311" s="25" t="s">
        <v>20</v>
      </c>
      <c r="B311" s="20" t="s">
        <v>23</v>
      </c>
      <c r="C311" s="10" t="s">
        <v>650</v>
      </c>
      <c r="D311" s="11">
        <v>2010</v>
      </c>
      <c r="E311" s="20" t="s">
        <v>10</v>
      </c>
      <c r="F311" s="10" t="s">
        <v>643</v>
      </c>
      <c r="G311" s="10" t="s">
        <v>651</v>
      </c>
      <c r="H311" s="13">
        <v>690</v>
      </c>
      <c r="I311" s="14"/>
      <c r="J311" s="4"/>
      <c r="K311" s="4"/>
      <c r="L311" s="4"/>
      <c r="M311" s="4"/>
      <c r="N311" s="4"/>
      <c r="O311" s="4"/>
      <c r="P311" s="4"/>
      <c r="Q311" s="4"/>
      <c r="R311" s="4"/>
      <c r="S311" s="4"/>
      <c r="T311" s="4"/>
      <c r="U311" s="4"/>
      <c r="V311" s="4"/>
      <c r="W311" s="4"/>
      <c r="X311" s="4"/>
      <c r="Y311" s="4"/>
      <c r="Z311" s="4"/>
      <c r="AA311" s="4"/>
    </row>
    <row r="312" spans="1:27" ht="16" x14ac:dyDescent="0.2">
      <c r="A312" s="25" t="s">
        <v>20</v>
      </c>
      <c r="B312" s="20" t="s">
        <v>23</v>
      </c>
      <c r="C312" s="21" t="s">
        <v>652</v>
      </c>
      <c r="D312" s="11">
        <v>2010</v>
      </c>
      <c r="E312" s="20" t="s">
        <v>10</v>
      </c>
      <c r="F312" s="10" t="s">
        <v>643</v>
      </c>
      <c r="G312" s="10" t="s">
        <v>653</v>
      </c>
      <c r="H312" s="13">
        <v>651</v>
      </c>
      <c r="I312" s="14"/>
      <c r="J312" s="4"/>
      <c r="K312" s="4"/>
      <c r="L312" s="4"/>
      <c r="M312" s="4"/>
      <c r="N312" s="4"/>
      <c r="O312" s="4"/>
      <c r="P312" s="4"/>
      <c r="Q312" s="4"/>
      <c r="R312" s="4"/>
      <c r="S312" s="4"/>
      <c r="T312" s="4"/>
      <c r="U312" s="4"/>
      <c r="V312" s="4"/>
      <c r="W312" s="4"/>
      <c r="X312" s="4"/>
      <c r="Y312" s="4"/>
      <c r="Z312" s="4"/>
      <c r="AA312" s="4"/>
    </row>
    <row r="313" spans="1:27" ht="16" x14ac:dyDescent="0.2">
      <c r="A313" s="25" t="s">
        <v>20</v>
      </c>
      <c r="B313" s="20" t="s">
        <v>23</v>
      </c>
      <c r="C313" s="10" t="s">
        <v>654</v>
      </c>
      <c r="D313" s="11">
        <v>2010</v>
      </c>
      <c r="E313" s="20" t="s">
        <v>7</v>
      </c>
      <c r="F313" s="10" t="s">
        <v>643</v>
      </c>
      <c r="G313" s="10" t="s">
        <v>655</v>
      </c>
      <c r="H313" s="13">
        <v>375</v>
      </c>
      <c r="I313" s="14"/>
      <c r="J313" s="4"/>
      <c r="K313" s="4"/>
      <c r="L313" s="4"/>
      <c r="M313" s="4"/>
      <c r="N313" s="4"/>
      <c r="O313" s="4"/>
      <c r="P313" s="4"/>
      <c r="Q313" s="4"/>
      <c r="R313" s="4"/>
      <c r="S313" s="4"/>
      <c r="T313" s="4"/>
      <c r="U313" s="4"/>
      <c r="V313" s="4"/>
      <c r="W313" s="4"/>
      <c r="X313" s="4"/>
      <c r="Y313" s="4"/>
      <c r="Z313" s="4"/>
      <c r="AA313" s="4"/>
    </row>
    <row r="314" spans="1:27" ht="16" x14ac:dyDescent="0.2">
      <c r="A314" s="25" t="s">
        <v>20</v>
      </c>
      <c r="B314" s="20" t="s">
        <v>23</v>
      </c>
      <c r="C314" s="10" t="s">
        <v>600</v>
      </c>
      <c r="D314" s="11">
        <v>2010</v>
      </c>
      <c r="E314" s="20" t="s">
        <v>7</v>
      </c>
      <c r="F314" s="10" t="s">
        <v>643</v>
      </c>
      <c r="G314" s="10" t="s">
        <v>656</v>
      </c>
      <c r="H314" s="13">
        <v>359</v>
      </c>
      <c r="I314" s="14"/>
      <c r="J314" s="4"/>
      <c r="K314" s="4"/>
      <c r="L314" s="4"/>
      <c r="M314" s="4"/>
      <c r="N314" s="4"/>
      <c r="O314" s="4"/>
      <c r="P314" s="4"/>
      <c r="Q314" s="4"/>
      <c r="R314" s="4"/>
      <c r="S314" s="4"/>
      <c r="T314" s="4"/>
      <c r="U314" s="4"/>
      <c r="V314" s="4"/>
      <c r="W314" s="4"/>
      <c r="X314" s="4"/>
      <c r="Y314" s="4"/>
      <c r="Z314" s="4"/>
      <c r="AA314" s="4"/>
    </row>
    <row r="315" spans="1:27" ht="16" x14ac:dyDescent="0.2">
      <c r="A315" s="25" t="s">
        <v>20</v>
      </c>
      <c r="B315" s="20" t="s">
        <v>23</v>
      </c>
      <c r="C315" s="10" t="s">
        <v>573</v>
      </c>
      <c r="D315" s="11">
        <v>2009</v>
      </c>
      <c r="E315" s="20" t="s">
        <v>10</v>
      </c>
      <c r="F315" s="10" t="s">
        <v>657</v>
      </c>
      <c r="G315" s="10" t="s">
        <v>658</v>
      </c>
      <c r="H315" s="13">
        <v>2274</v>
      </c>
      <c r="I315" s="14"/>
      <c r="J315" s="4"/>
      <c r="K315" s="4"/>
      <c r="L315" s="4"/>
      <c r="M315" s="4"/>
      <c r="N315" s="4"/>
      <c r="O315" s="4"/>
      <c r="P315" s="4"/>
      <c r="Q315" s="4"/>
      <c r="R315" s="4"/>
      <c r="S315" s="4"/>
      <c r="T315" s="4"/>
      <c r="U315" s="4"/>
      <c r="V315" s="4"/>
      <c r="W315" s="4"/>
      <c r="X315" s="4"/>
      <c r="Y315" s="4"/>
      <c r="Z315" s="4"/>
      <c r="AA315" s="4"/>
    </row>
    <row r="316" spans="1:27" ht="16" x14ac:dyDescent="0.2">
      <c r="A316" s="25" t="s">
        <v>20</v>
      </c>
      <c r="B316" s="20" t="s">
        <v>23</v>
      </c>
      <c r="C316" s="10" t="s">
        <v>659</v>
      </c>
      <c r="D316" s="11">
        <v>2009</v>
      </c>
      <c r="E316" s="20" t="s">
        <v>10</v>
      </c>
      <c r="F316" s="10" t="s">
        <v>657</v>
      </c>
      <c r="G316" s="10" t="s">
        <v>660</v>
      </c>
      <c r="H316" s="13">
        <v>1564</v>
      </c>
      <c r="I316" s="14"/>
      <c r="J316" s="4"/>
      <c r="K316" s="4"/>
      <c r="L316" s="4"/>
      <c r="M316" s="4"/>
      <c r="N316" s="4"/>
      <c r="O316" s="4"/>
      <c r="P316" s="4"/>
      <c r="Q316" s="4"/>
      <c r="R316" s="4"/>
      <c r="S316" s="4"/>
      <c r="T316" s="4"/>
      <c r="U316" s="4"/>
      <c r="V316" s="4"/>
      <c r="W316" s="4"/>
      <c r="X316" s="4"/>
      <c r="Y316" s="4"/>
      <c r="Z316" s="4"/>
      <c r="AA316" s="4"/>
    </row>
    <row r="317" spans="1:27" ht="16" x14ac:dyDescent="0.2">
      <c r="A317" s="25" t="s">
        <v>20</v>
      </c>
      <c r="B317" s="20" t="s">
        <v>23</v>
      </c>
      <c r="C317" s="10" t="s">
        <v>612</v>
      </c>
      <c r="D317" s="11">
        <v>2009</v>
      </c>
      <c r="E317" s="20" t="s">
        <v>10</v>
      </c>
      <c r="F317" s="10" t="s">
        <v>657</v>
      </c>
      <c r="G317" s="10" t="s">
        <v>661</v>
      </c>
      <c r="H317" s="13">
        <v>1411</v>
      </c>
      <c r="I317" s="14"/>
      <c r="J317" s="4"/>
      <c r="K317" s="4"/>
      <c r="L317" s="4"/>
      <c r="M317" s="4"/>
      <c r="N317" s="4"/>
      <c r="O317" s="4"/>
      <c r="P317" s="4"/>
      <c r="Q317" s="4"/>
      <c r="R317" s="4"/>
      <c r="S317" s="4"/>
      <c r="T317" s="4"/>
      <c r="U317" s="4"/>
      <c r="V317" s="4"/>
      <c r="W317" s="4"/>
      <c r="X317" s="4"/>
      <c r="Y317" s="4"/>
      <c r="Z317" s="4"/>
      <c r="AA317" s="4"/>
    </row>
    <row r="318" spans="1:27" ht="16" x14ac:dyDescent="0.2">
      <c r="A318" s="25" t="s">
        <v>20</v>
      </c>
      <c r="B318" s="20" t="s">
        <v>23</v>
      </c>
      <c r="C318" s="10" t="s">
        <v>662</v>
      </c>
      <c r="D318" s="11">
        <v>2009</v>
      </c>
      <c r="E318" s="20" t="s">
        <v>10</v>
      </c>
      <c r="F318" s="10" t="s">
        <v>657</v>
      </c>
      <c r="G318" s="10" t="s">
        <v>663</v>
      </c>
      <c r="H318" s="13">
        <v>1372</v>
      </c>
      <c r="I318" s="14"/>
      <c r="J318" s="4"/>
      <c r="K318" s="4"/>
      <c r="L318" s="4"/>
      <c r="M318" s="4"/>
      <c r="N318" s="4"/>
      <c r="O318" s="4"/>
      <c r="P318" s="4"/>
      <c r="Q318" s="4"/>
      <c r="R318" s="4"/>
      <c r="S318" s="4"/>
      <c r="T318" s="4"/>
      <c r="U318" s="4"/>
      <c r="V318" s="4"/>
      <c r="W318" s="4"/>
      <c r="X318" s="4"/>
      <c r="Y318" s="4"/>
      <c r="Z318" s="4"/>
      <c r="AA318" s="4"/>
    </row>
    <row r="319" spans="1:27" ht="16" x14ac:dyDescent="0.2">
      <c r="A319" s="25" t="s">
        <v>20</v>
      </c>
      <c r="B319" s="20" t="s">
        <v>23</v>
      </c>
      <c r="C319" s="10" t="s">
        <v>577</v>
      </c>
      <c r="D319" s="11">
        <v>2009</v>
      </c>
      <c r="E319" s="20" t="s">
        <v>10</v>
      </c>
      <c r="F319" s="10" t="s">
        <v>657</v>
      </c>
      <c r="G319" s="10" t="s">
        <v>664</v>
      </c>
      <c r="H319" s="13">
        <v>1311</v>
      </c>
      <c r="I319" s="14"/>
      <c r="J319" s="4"/>
      <c r="K319" s="4"/>
      <c r="L319" s="4"/>
      <c r="M319" s="4"/>
      <c r="N319" s="4"/>
      <c r="O319" s="4"/>
      <c r="P319" s="4"/>
      <c r="Q319" s="4"/>
      <c r="R319" s="4"/>
      <c r="S319" s="4"/>
      <c r="T319" s="4"/>
      <c r="U319" s="4"/>
      <c r="V319" s="4"/>
      <c r="W319" s="4"/>
      <c r="X319" s="4"/>
      <c r="Y319" s="4"/>
      <c r="Z319" s="4"/>
      <c r="AA319" s="4"/>
    </row>
    <row r="320" spans="1:27" ht="16" x14ac:dyDescent="0.2">
      <c r="A320" s="25" t="s">
        <v>20</v>
      </c>
      <c r="B320" s="20" t="s">
        <v>23</v>
      </c>
      <c r="C320" s="10" t="s">
        <v>628</v>
      </c>
      <c r="D320" s="11">
        <v>2009</v>
      </c>
      <c r="E320" s="20" t="s">
        <v>11</v>
      </c>
      <c r="F320" s="10" t="s">
        <v>657</v>
      </c>
      <c r="G320" s="10" t="s">
        <v>665</v>
      </c>
      <c r="H320" s="13">
        <v>930</v>
      </c>
      <c r="I320" s="14"/>
      <c r="J320" s="4"/>
      <c r="K320" s="4"/>
      <c r="L320" s="4"/>
      <c r="M320" s="4"/>
      <c r="N320" s="4"/>
      <c r="O320" s="4"/>
      <c r="P320" s="4"/>
      <c r="Q320" s="4"/>
      <c r="R320" s="4"/>
      <c r="S320" s="4"/>
      <c r="T320" s="4"/>
      <c r="U320" s="4"/>
      <c r="V320" s="4"/>
      <c r="W320" s="4"/>
      <c r="X320" s="4"/>
      <c r="Y320" s="4"/>
      <c r="Z320" s="4"/>
      <c r="AA320" s="4"/>
    </row>
    <row r="321" spans="1:27" ht="16" x14ac:dyDescent="0.2">
      <c r="A321" s="25" t="s">
        <v>20</v>
      </c>
      <c r="B321" s="20" t="s">
        <v>23</v>
      </c>
      <c r="C321" s="10" t="s">
        <v>666</v>
      </c>
      <c r="D321" s="11">
        <v>2009</v>
      </c>
      <c r="E321" s="20" t="s">
        <v>7</v>
      </c>
      <c r="F321" s="10" t="s">
        <v>657</v>
      </c>
      <c r="G321" s="10" t="s">
        <v>667</v>
      </c>
      <c r="H321" s="13">
        <v>816</v>
      </c>
      <c r="I321" s="14"/>
      <c r="J321" s="4"/>
      <c r="K321" s="4"/>
      <c r="L321" s="4"/>
      <c r="M321" s="4"/>
      <c r="N321" s="4"/>
      <c r="O321" s="4"/>
      <c r="P321" s="4"/>
      <c r="Q321" s="4"/>
      <c r="R321" s="4"/>
      <c r="S321" s="4"/>
      <c r="T321" s="4"/>
      <c r="U321" s="4"/>
      <c r="V321" s="4"/>
      <c r="W321" s="4"/>
      <c r="X321" s="4"/>
      <c r="Y321" s="4"/>
      <c r="Z321" s="4"/>
      <c r="AA321" s="4"/>
    </row>
    <row r="322" spans="1:27" ht="16" x14ac:dyDescent="0.2">
      <c r="A322" s="25" t="s">
        <v>20</v>
      </c>
      <c r="B322" s="20" t="s">
        <v>23</v>
      </c>
      <c r="C322" s="21" t="s">
        <v>668</v>
      </c>
      <c r="D322" s="11">
        <v>2009</v>
      </c>
      <c r="E322" s="10" t="s">
        <v>9</v>
      </c>
      <c r="F322" s="10" t="s">
        <v>657</v>
      </c>
      <c r="G322" s="10" t="s">
        <v>669</v>
      </c>
      <c r="H322" s="13">
        <v>24</v>
      </c>
      <c r="I322" s="14"/>
      <c r="J322" s="4"/>
      <c r="K322" s="4"/>
      <c r="L322" s="4"/>
      <c r="M322" s="4"/>
      <c r="N322" s="4"/>
      <c r="O322" s="4"/>
      <c r="P322" s="4"/>
      <c r="Q322" s="4"/>
      <c r="R322" s="4"/>
      <c r="S322" s="4"/>
      <c r="T322" s="4"/>
      <c r="U322" s="4"/>
      <c r="V322" s="4"/>
      <c r="W322" s="4"/>
      <c r="X322" s="4"/>
      <c r="Y322" s="4"/>
      <c r="Z322" s="4"/>
      <c r="AA322" s="4"/>
    </row>
    <row r="323" spans="1:27" ht="16" x14ac:dyDescent="0.2">
      <c r="A323" s="25" t="s">
        <v>20</v>
      </c>
      <c r="B323" s="20" t="s">
        <v>23</v>
      </c>
      <c r="C323" s="10" t="s">
        <v>670</v>
      </c>
      <c r="D323" s="11">
        <v>2007</v>
      </c>
      <c r="E323" s="20" t="s">
        <v>10</v>
      </c>
      <c r="F323" s="10" t="s">
        <v>671</v>
      </c>
      <c r="G323" s="10" t="s">
        <v>672</v>
      </c>
      <c r="H323" s="13">
        <v>1214</v>
      </c>
      <c r="I323" s="14"/>
      <c r="J323" s="4"/>
      <c r="K323" s="4"/>
      <c r="L323" s="4"/>
      <c r="M323" s="4"/>
      <c r="N323" s="4"/>
      <c r="O323" s="4"/>
      <c r="P323" s="4"/>
      <c r="Q323" s="4"/>
      <c r="R323" s="4"/>
      <c r="S323" s="4"/>
      <c r="T323" s="4"/>
      <c r="U323" s="4"/>
      <c r="V323" s="4"/>
      <c r="W323" s="4"/>
      <c r="X323" s="4"/>
      <c r="Y323" s="4"/>
      <c r="Z323" s="4"/>
      <c r="AA323" s="4"/>
    </row>
    <row r="324" spans="1:27" ht="16" x14ac:dyDescent="0.2">
      <c r="A324" s="25" t="s">
        <v>20</v>
      </c>
      <c r="B324" s="20" t="s">
        <v>23</v>
      </c>
      <c r="C324" s="10" t="s">
        <v>673</v>
      </c>
      <c r="D324" s="11">
        <v>2007</v>
      </c>
      <c r="E324" s="20" t="s">
        <v>10</v>
      </c>
      <c r="F324" s="10" t="s">
        <v>671</v>
      </c>
      <c r="G324" s="10" t="s">
        <v>674</v>
      </c>
      <c r="H324" s="13">
        <v>1083</v>
      </c>
      <c r="I324" s="14"/>
      <c r="J324" s="4"/>
      <c r="K324" s="4"/>
      <c r="L324" s="4"/>
      <c r="M324" s="4"/>
      <c r="N324" s="4"/>
      <c r="O324" s="4"/>
      <c r="P324" s="4"/>
      <c r="Q324" s="4"/>
      <c r="R324" s="4"/>
      <c r="S324" s="4"/>
      <c r="T324" s="4"/>
      <c r="U324" s="4"/>
      <c r="V324" s="4"/>
      <c r="W324" s="4"/>
      <c r="X324" s="4"/>
      <c r="Y324" s="4"/>
      <c r="Z324" s="4"/>
      <c r="AA324" s="4"/>
    </row>
    <row r="325" spans="1:27" ht="16" x14ac:dyDescent="0.2">
      <c r="A325" s="25" t="s">
        <v>20</v>
      </c>
      <c r="B325" s="20" t="s">
        <v>23</v>
      </c>
      <c r="C325" s="10" t="s">
        <v>675</v>
      </c>
      <c r="D325" s="11">
        <v>2007</v>
      </c>
      <c r="E325" s="20" t="s">
        <v>10</v>
      </c>
      <c r="F325" s="10" t="s">
        <v>671</v>
      </c>
      <c r="G325" s="10" t="s">
        <v>676</v>
      </c>
      <c r="H325" s="13">
        <v>927</v>
      </c>
      <c r="I325" s="14"/>
      <c r="J325" s="4"/>
      <c r="K325" s="4"/>
      <c r="L325" s="4"/>
      <c r="M325" s="4"/>
      <c r="N325" s="4"/>
      <c r="O325" s="4"/>
      <c r="P325" s="4"/>
      <c r="Q325" s="4"/>
      <c r="R325" s="4"/>
      <c r="S325" s="4"/>
      <c r="T325" s="4"/>
      <c r="U325" s="4"/>
      <c r="V325" s="4"/>
      <c r="W325" s="4"/>
      <c r="X325" s="4"/>
      <c r="Y325" s="4"/>
      <c r="Z325" s="4"/>
      <c r="AA325" s="4"/>
    </row>
    <row r="326" spans="1:27" ht="16" x14ac:dyDescent="0.2">
      <c r="A326" s="25" t="s">
        <v>20</v>
      </c>
      <c r="B326" s="20" t="s">
        <v>23</v>
      </c>
      <c r="C326" s="10" t="s">
        <v>666</v>
      </c>
      <c r="D326" s="11">
        <v>2007</v>
      </c>
      <c r="E326" s="20" t="s">
        <v>7</v>
      </c>
      <c r="F326" s="10" t="s">
        <v>671</v>
      </c>
      <c r="G326" s="10" t="s">
        <v>677</v>
      </c>
      <c r="H326" s="13">
        <v>477</v>
      </c>
      <c r="I326" s="14"/>
      <c r="J326" s="4"/>
      <c r="K326" s="4"/>
      <c r="L326" s="4"/>
      <c r="M326" s="4"/>
      <c r="N326" s="4"/>
      <c r="O326" s="4"/>
      <c r="P326" s="4"/>
      <c r="Q326" s="4"/>
      <c r="R326" s="4"/>
      <c r="S326" s="4"/>
      <c r="T326" s="4"/>
      <c r="U326" s="4"/>
      <c r="V326" s="4"/>
      <c r="W326" s="4"/>
      <c r="X326" s="4"/>
      <c r="Y326" s="4"/>
      <c r="Z326" s="4"/>
      <c r="AA326" s="4"/>
    </row>
    <row r="327" spans="1:27" ht="16" x14ac:dyDescent="0.2">
      <c r="A327" s="25" t="s">
        <v>20</v>
      </c>
      <c r="B327" s="20" t="s">
        <v>23</v>
      </c>
      <c r="C327" s="21" t="s">
        <v>668</v>
      </c>
      <c r="D327" s="11">
        <v>2007</v>
      </c>
      <c r="E327" s="10" t="s">
        <v>9</v>
      </c>
      <c r="F327" s="10" t="s">
        <v>671</v>
      </c>
      <c r="G327" s="10" t="s">
        <v>669</v>
      </c>
      <c r="H327" s="13">
        <v>24</v>
      </c>
      <c r="I327" s="14"/>
      <c r="J327" s="4"/>
      <c r="K327" s="4"/>
      <c r="L327" s="4"/>
      <c r="M327" s="4"/>
      <c r="N327" s="4"/>
      <c r="O327" s="4"/>
      <c r="P327" s="4"/>
      <c r="Q327" s="4"/>
      <c r="R327" s="4"/>
      <c r="S327" s="4"/>
      <c r="T327" s="4"/>
      <c r="U327" s="4"/>
      <c r="V327" s="4"/>
      <c r="W327" s="4"/>
      <c r="X327" s="4"/>
      <c r="Y327" s="4"/>
      <c r="Z327" s="4"/>
      <c r="AA327" s="4"/>
    </row>
    <row r="328" spans="1:27" ht="16" x14ac:dyDescent="0.2">
      <c r="A328" s="25" t="s">
        <v>20</v>
      </c>
      <c r="B328" s="20" t="s">
        <v>23</v>
      </c>
      <c r="C328" s="10" t="s">
        <v>678</v>
      </c>
      <c r="D328" s="11">
        <v>2006</v>
      </c>
      <c r="E328" s="20" t="s">
        <v>10</v>
      </c>
      <c r="F328" s="10" t="s">
        <v>679</v>
      </c>
      <c r="G328" s="10" t="s">
        <v>680</v>
      </c>
      <c r="H328" s="13">
        <v>1272</v>
      </c>
      <c r="I328" s="14"/>
      <c r="J328" s="4"/>
      <c r="K328" s="4"/>
      <c r="L328" s="4"/>
      <c r="M328" s="4"/>
      <c r="N328" s="4"/>
      <c r="O328" s="4"/>
      <c r="P328" s="4"/>
      <c r="Q328" s="4"/>
      <c r="R328" s="4"/>
      <c r="S328" s="4"/>
      <c r="T328" s="4"/>
      <c r="U328" s="4"/>
      <c r="V328" s="4"/>
      <c r="W328" s="4"/>
      <c r="X328" s="4"/>
      <c r="Y328" s="4"/>
      <c r="Z328" s="4"/>
      <c r="AA328" s="4"/>
    </row>
    <row r="329" spans="1:27" ht="16" x14ac:dyDescent="0.2">
      <c r="A329" s="25" t="s">
        <v>20</v>
      </c>
      <c r="B329" s="20" t="s">
        <v>23</v>
      </c>
      <c r="C329" s="10" t="s">
        <v>681</v>
      </c>
      <c r="D329" s="11">
        <v>2006</v>
      </c>
      <c r="E329" s="20" t="s">
        <v>9</v>
      </c>
      <c r="F329" s="10" t="s">
        <v>679</v>
      </c>
      <c r="G329" s="10" t="s">
        <v>682</v>
      </c>
      <c r="H329" s="13">
        <v>1252</v>
      </c>
      <c r="I329" s="14"/>
      <c r="J329" s="4"/>
      <c r="K329" s="4"/>
      <c r="L329" s="4"/>
      <c r="M329" s="4"/>
      <c r="N329" s="4"/>
      <c r="O329" s="4"/>
      <c r="P329" s="4"/>
      <c r="Q329" s="4"/>
      <c r="R329" s="4"/>
      <c r="S329" s="4"/>
      <c r="T329" s="4"/>
      <c r="U329" s="4"/>
      <c r="V329" s="4"/>
      <c r="W329" s="4"/>
      <c r="X329" s="4"/>
      <c r="Y329" s="4"/>
      <c r="Z329" s="4"/>
      <c r="AA329" s="4"/>
    </row>
    <row r="330" spans="1:27" ht="16" x14ac:dyDescent="0.2">
      <c r="A330" s="25" t="s">
        <v>20</v>
      </c>
      <c r="B330" s="20" t="s">
        <v>23</v>
      </c>
      <c r="C330" s="10" t="s">
        <v>683</v>
      </c>
      <c r="D330" s="11">
        <v>2006</v>
      </c>
      <c r="E330" s="20" t="s">
        <v>10</v>
      </c>
      <c r="F330" s="10" t="s">
        <v>679</v>
      </c>
      <c r="G330" s="10" t="s">
        <v>684</v>
      </c>
      <c r="H330" s="13">
        <v>1193</v>
      </c>
      <c r="I330" s="14"/>
      <c r="J330" s="4"/>
      <c r="K330" s="4"/>
      <c r="L330" s="4"/>
      <c r="M330" s="4"/>
      <c r="N330" s="4"/>
      <c r="O330" s="4"/>
      <c r="P330" s="4"/>
      <c r="Q330" s="4"/>
      <c r="R330" s="4"/>
      <c r="S330" s="4"/>
      <c r="T330" s="4"/>
      <c r="U330" s="4"/>
      <c r="V330" s="4"/>
      <c r="W330" s="4"/>
      <c r="X330" s="4"/>
      <c r="Y330" s="4"/>
      <c r="Z330" s="4"/>
      <c r="AA330" s="4"/>
    </row>
    <row r="331" spans="1:27" ht="16" x14ac:dyDescent="0.2">
      <c r="A331" s="25" t="s">
        <v>20</v>
      </c>
      <c r="B331" s="20" t="s">
        <v>23</v>
      </c>
      <c r="C331" s="10" t="s">
        <v>683</v>
      </c>
      <c r="D331" s="11">
        <v>2006</v>
      </c>
      <c r="E331" s="20" t="s">
        <v>10</v>
      </c>
      <c r="F331" s="10" t="s">
        <v>679</v>
      </c>
      <c r="G331" s="10" t="s">
        <v>684</v>
      </c>
      <c r="H331" s="13">
        <v>1193</v>
      </c>
      <c r="I331" s="14"/>
      <c r="J331" s="4"/>
      <c r="K331" s="4"/>
      <c r="L331" s="4"/>
      <c r="M331" s="4"/>
      <c r="N331" s="4"/>
      <c r="O331" s="4"/>
      <c r="P331" s="4"/>
      <c r="Q331" s="4"/>
      <c r="R331" s="4"/>
      <c r="S331" s="4"/>
      <c r="T331" s="4"/>
      <c r="U331" s="4"/>
      <c r="V331" s="4"/>
      <c r="W331" s="4"/>
      <c r="X331" s="4"/>
      <c r="Y331" s="4"/>
      <c r="Z331" s="4"/>
      <c r="AA331" s="4"/>
    </row>
    <row r="332" spans="1:27" ht="16" x14ac:dyDescent="0.2">
      <c r="A332" s="25" t="s">
        <v>20</v>
      </c>
      <c r="B332" s="20" t="s">
        <v>23</v>
      </c>
      <c r="C332" s="10" t="s">
        <v>685</v>
      </c>
      <c r="D332" s="11">
        <v>2006</v>
      </c>
      <c r="E332" s="20" t="s">
        <v>10</v>
      </c>
      <c r="F332" s="10" t="s">
        <v>679</v>
      </c>
      <c r="G332" s="10" t="s">
        <v>686</v>
      </c>
      <c r="H332" s="13">
        <v>1140</v>
      </c>
      <c r="I332" s="14"/>
      <c r="J332" s="4"/>
      <c r="K332" s="4"/>
      <c r="L332" s="4"/>
      <c r="M332" s="4"/>
      <c r="N332" s="4"/>
      <c r="O332" s="4"/>
      <c r="P332" s="4"/>
      <c r="Q332" s="4"/>
      <c r="R332" s="4"/>
      <c r="S332" s="4"/>
      <c r="T332" s="4"/>
      <c r="U332" s="4"/>
      <c r="V332" s="4"/>
      <c r="W332" s="4"/>
      <c r="X332" s="4"/>
      <c r="Y332" s="4"/>
      <c r="Z332" s="4"/>
      <c r="AA332" s="4"/>
    </row>
    <row r="333" spans="1:27" ht="16" x14ac:dyDescent="0.2">
      <c r="A333" s="25" t="s">
        <v>20</v>
      </c>
      <c r="B333" s="20" t="s">
        <v>23</v>
      </c>
      <c r="C333" s="10" t="s">
        <v>666</v>
      </c>
      <c r="D333" s="11">
        <v>2006</v>
      </c>
      <c r="E333" s="20" t="s">
        <v>7</v>
      </c>
      <c r="F333" s="10" t="s">
        <v>679</v>
      </c>
      <c r="G333" s="10" t="s">
        <v>687</v>
      </c>
      <c r="H333" s="13">
        <v>464</v>
      </c>
      <c r="I333" s="14"/>
      <c r="J333" s="4"/>
      <c r="K333" s="4"/>
      <c r="L333" s="4"/>
      <c r="M333" s="4"/>
      <c r="N333" s="4"/>
      <c r="O333" s="4"/>
      <c r="P333" s="4"/>
      <c r="Q333" s="4"/>
      <c r="R333" s="4"/>
      <c r="S333" s="4"/>
      <c r="T333" s="4"/>
      <c r="U333" s="4"/>
      <c r="V333" s="4"/>
      <c r="W333" s="4"/>
      <c r="X333" s="4"/>
      <c r="Y333" s="4"/>
      <c r="Z333" s="4"/>
      <c r="AA333" s="4"/>
    </row>
    <row r="334" spans="1:27" ht="16" x14ac:dyDescent="0.2">
      <c r="A334" s="25" t="s">
        <v>20</v>
      </c>
      <c r="B334" s="20" t="s">
        <v>23</v>
      </c>
      <c r="C334" s="21" t="s">
        <v>668</v>
      </c>
      <c r="D334" s="11">
        <v>2006</v>
      </c>
      <c r="E334" s="10" t="s">
        <v>9</v>
      </c>
      <c r="F334" s="10" t="s">
        <v>679</v>
      </c>
      <c r="G334" s="10" t="s">
        <v>669</v>
      </c>
      <c r="H334" s="13">
        <v>24</v>
      </c>
      <c r="I334" s="14"/>
      <c r="J334" s="4"/>
      <c r="K334" s="4"/>
      <c r="L334" s="4"/>
      <c r="M334" s="4"/>
      <c r="N334" s="4"/>
      <c r="O334" s="4"/>
      <c r="P334" s="4"/>
      <c r="Q334" s="4"/>
      <c r="R334" s="4"/>
      <c r="S334" s="4"/>
      <c r="T334" s="4"/>
      <c r="U334" s="4"/>
      <c r="V334" s="4"/>
      <c r="W334" s="4"/>
      <c r="X334" s="4"/>
      <c r="Y334" s="4"/>
      <c r="Z334" s="4"/>
      <c r="AA334" s="4"/>
    </row>
    <row r="335" spans="1:27" ht="16" x14ac:dyDescent="0.2">
      <c r="A335" s="25" t="s">
        <v>20</v>
      </c>
      <c r="B335" s="20" t="s">
        <v>23</v>
      </c>
      <c r="C335" s="10" t="s">
        <v>688</v>
      </c>
      <c r="D335" s="11">
        <v>2005</v>
      </c>
      <c r="E335" s="20" t="s">
        <v>10</v>
      </c>
      <c r="F335" s="10" t="s">
        <v>689</v>
      </c>
      <c r="G335" s="10" t="s">
        <v>690</v>
      </c>
      <c r="H335" s="13">
        <v>1959</v>
      </c>
      <c r="I335" s="14"/>
      <c r="J335" s="4"/>
      <c r="K335" s="4"/>
      <c r="L335" s="4"/>
      <c r="M335" s="4"/>
      <c r="N335" s="4"/>
      <c r="O335" s="4"/>
      <c r="P335" s="4"/>
      <c r="Q335" s="4"/>
      <c r="R335" s="4"/>
      <c r="S335" s="4"/>
      <c r="T335" s="4"/>
      <c r="U335" s="4"/>
      <c r="V335" s="4"/>
      <c r="W335" s="4"/>
      <c r="X335" s="4"/>
      <c r="Y335" s="4"/>
      <c r="Z335" s="4"/>
      <c r="AA335" s="4"/>
    </row>
    <row r="336" spans="1:27" ht="16" x14ac:dyDescent="0.2">
      <c r="A336" s="25" t="s">
        <v>20</v>
      </c>
      <c r="B336" s="20" t="s">
        <v>23</v>
      </c>
      <c r="C336" s="10" t="s">
        <v>691</v>
      </c>
      <c r="D336" s="11">
        <v>2005</v>
      </c>
      <c r="E336" s="20" t="s">
        <v>9</v>
      </c>
      <c r="F336" s="10" t="s">
        <v>689</v>
      </c>
      <c r="G336" s="10" t="s">
        <v>692</v>
      </c>
      <c r="H336" s="13">
        <v>1363</v>
      </c>
      <c r="I336" s="14"/>
      <c r="J336" s="4"/>
      <c r="K336" s="4"/>
      <c r="L336" s="4"/>
      <c r="M336" s="4"/>
      <c r="N336" s="4"/>
      <c r="O336" s="4"/>
      <c r="P336" s="4"/>
      <c r="Q336" s="4"/>
      <c r="R336" s="4"/>
      <c r="S336" s="4"/>
      <c r="T336" s="4"/>
      <c r="U336" s="4"/>
      <c r="V336" s="4"/>
      <c r="W336" s="4"/>
      <c r="X336" s="4"/>
      <c r="Y336" s="4"/>
      <c r="Z336" s="4"/>
      <c r="AA336" s="4"/>
    </row>
    <row r="337" spans="1:27" ht="16" x14ac:dyDescent="0.2">
      <c r="A337" s="25" t="s">
        <v>20</v>
      </c>
      <c r="B337" s="20" t="s">
        <v>23</v>
      </c>
      <c r="C337" s="10" t="s">
        <v>693</v>
      </c>
      <c r="D337" s="11">
        <v>2005</v>
      </c>
      <c r="E337" s="20" t="s">
        <v>10</v>
      </c>
      <c r="F337" s="10" t="s">
        <v>689</v>
      </c>
      <c r="G337" s="10" t="s">
        <v>694</v>
      </c>
      <c r="H337" s="13">
        <v>1151</v>
      </c>
      <c r="I337" s="14"/>
      <c r="J337" s="4"/>
      <c r="K337" s="4"/>
      <c r="L337" s="4"/>
      <c r="M337" s="4"/>
      <c r="N337" s="4"/>
      <c r="O337" s="4"/>
      <c r="P337" s="4"/>
      <c r="Q337" s="4"/>
      <c r="R337" s="4"/>
      <c r="S337" s="4"/>
      <c r="T337" s="4"/>
      <c r="U337" s="4"/>
      <c r="V337" s="4"/>
      <c r="W337" s="4"/>
      <c r="X337" s="4"/>
      <c r="Y337" s="4"/>
      <c r="Z337" s="4"/>
      <c r="AA337" s="4"/>
    </row>
    <row r="338" spans="1:27" ht="16" x14ac:dyDescent="0.2">
      <c r="A338" s="25" t="s">
        <v>20</v>
      </c>
      <c r="B338" s="20" t="s">
        <v>23</v>
      </c>
      <c r="C338" s="10" t="s">
        <v>685</v>
      </c>
      <c r="D338" s="11">
        <v>2005</v>
      </c>
      <c r="E338" s="20" t="s">
        <v>10</v>
      </c>
      <c r="F338" s="10" t="s">
        <v>689</v>
      </c>
      <c r="G338" s="10" t="s">
        <v>686</v>
      </c>
      <c r="H338" s="13">
        <v>1140</v>
      </c>
      <c r="I338" s="14"/>
      <c r="J338" s="4"/>
      <c r="K338" s="4"/>
      <c r="L338" s="4"/>
      <c r="M338" s="4"/>
      <c r="N338" s="4"/>
      <c r="O338" s="4"/>
      <c r="P338" s="4"/>
      <c r="Q338" s="4"/>
      <c r="R338" s="4"/>
      <c r="S338" s="4"/>
      <c r="T338" s="4"/>
      <c r="U338" s="4"/>
      <c r="V338" s="4"/>
      <c r="W338" s="4"/>
      <c r="X338" s="4"/>
      <c r="Y338" s="4"/>
      <c r="Z338" s="4"/>
      <c r="AA338" s="4"/>
    </row>
    <row r="339" spans="1:27" ht="16" x14ac:dyDescent="0.2">
      <c r="A339" s="25" t="s">
        <v>20</v>
      </c>
      <c r="B339" s="20" t="s">
        <v>23</v>
      </c>
      <c r="C339" s="10" t="s">
        <v>654</v>
      </c>
      <c r="D339" s="11">
        <v>2005</v>
      </c>
      <c r="E339" s="20" t="s">
        <v>7</v>
      </c>
      <c r="F339" s="10" t="s">
        <v>689</v>
      </c>
      <c r="G339" s="10" t="s">
        <v>695</v>
      </c>
      <c r="H339" s="13">
        <v>521</v>
      </c>
      <c r="I339" s="14"/>
      <c r="J339" s="4"/>
      <c r="K339" s="4"/>
      <c r="L339" s="4"/>
      <c r="M339" s="4"/>
      <c r="N339" s="4"/>
      <c r="O339" s="4"/>
      <c r="P339" s="4"/>
      <c r="Q339" s="4"/>
      <c r="R339" s="4"/>
      <c r="S339" s="4"/>
      <c r="T339" s="4"/>
      <c r="U339" s="4"/>
      <c r="V339" s="4"/>
      <c r="W339" s="4"/>
      <c r="X339" s="4"/>
      <c r="Y339" s="4"/>
      <c r="Z339" s="4"/>
      <c r="AA339" s="4"/>
    </row>
    <row r="340" spans="1:27" ht="16" x14ac:dyDescent="0.2">
      <c r="A340" s="25" t="s">
        <v>20</v>
      </c>
      <c r="B340" s="20" t="s">
        <v>23</v>
      </c>
      <c r="C340" s="10" t="s">
        <v>600</v>
      </c>
      <c r="D340" s="11">
        <v>2005</v>
      </c>
      <c r="E340" s="20" t="s">
        <v>7</v>
      </c>
      <c r="F340" s="10" t="s">
        <v>689</v>
      </c>
      <c r="G340" s="10" t="s">
        <v>696</v>
      </c>
      <c r="H340" s="13">
        <v>503</v>
      </c>
      <c r="I340" s="14"/>
      <c r="J340" s="4"/>
      <c r="K340" s="4"/>
      <c r="L340" s="4"/>
      <c r="M340" s="4"/>
      <c r="N340" s="4"/>
      <c r="O340" s="4"/>
      <c r="P340" s="4"/>
      <c r="Q340" s="4"/>
      <c r="R340" s="4"/>
      <c r="S340" s="4"/>
      <c r="T340" s="4"/>
      <c r="U340" s="4"/>
      <c r="V340" s="4"/>
      <c r="W340" s="4"/>
      <c r="X340" s="4"/>
      <c r="Y340" s="4"/>
      <c r="Z340" s="4"/>
      <c r="AA340" s="4"/>
    </row>
    <row r="341" spans="1:27" ht="16" x14ac:dyDescent="0.2">
      <c r="A341" s="25" t="s">
        <v>20</v>
      </c>
      <c r="B341" s="20" t="s">
        <v>23</v>
      </c>
      <c r="C341" s="21" t="s">
        <v>668</v>
      </c>
      <c r="D341" s="11">
        <v>2005</v>
      </c>
      <c r="E341" s="10" t="s">
        <v>9</v>
      </c>
      <c r="F341" s="10" t="s">
        <v>689</v>
      </c>
      <c r="G341" s="10" t="s">
        <v>669</v>
      </c>
      <c r="H341" s="13">
        <v>24</v>
      </c>
      <c r="I341" s="14"/>
      <c r="J341" s="4"/>
      <c r="K341" s="4"/>
      <c r="L341" s="4"/>
      <c r="M341" s="4"/>
      <c r="N341" s="4"/>
      <c r="O341" s="4"/>
      <c r="P341" s="4"/>
      <c r="Q341" s="4"/>
      <c r="R341" s="4"/>
      <c r="S341" s="4"/>
      <c r="T341" s="4"/>
      <c r="U341" s="4"/>
      <c r="V341" s="4"/>
      <c r="W341" s="4"/>
      <c r="X341" s="4"/>
      <c r="Y341" s="4"/>
      <c r="Z341" s="4"/>
      <c r="AA341" s="4"/>
    </row>
    <row r="342" spans="1:27" ht="16" x14ac:dyDescent="0.2">
      <c r="A342" s="25" t="s">
        <v>20</v>
      </c>
      <c r="B342" s="20" t="s">
        <v>23</v>
      </c>
      <c r="C342" s="10" t="s">
        <v>697</v>
      </c>
      <c r="D342" s="26">
        <v>2003</v>
      </c>
      <c r="E342" s="20" t="s">
        <v>10</v>
      </c>
      <c r="F342" s="20" t="s">
        <v>698</v>
      </c>
      <c r="G342" s="10" t="s">
        <v>699</v>
      </c>
      <c r="H342" s="13">
        <v>1644</v>
      </c>
      <c r="I342" s="14"/>
      <c r="J342" s="4"/>
      <c r="K342" s="4"/>
      <c r="L342" s="4"/>
      <c r="M342" s="4"/>
      <c r="N342" s="4"/>
      <c r="O342" s="4"/>
      <c r="P342" s="4"/>
      <c r="Q342" s="4"/>
      <c r="R342" s="4"/>
      <c r="S342" s="4"/>
      <c r="T342" s="4"/>
      <c r="U342" s="4"/>
      <c r="V342" s="4"/>
      <c r="W342" s="4"/>
      <c r="X342" s="4"/>
      <c r="Y342" s="4"/>
      <c r="Z342" s="4"/>
      <c r="AA342" s="4"/>
    </row>
    <row r="343" spans="1:27" ht="16" x14ac:dyDescent="0.2">
      <c r="A343" s="25" t="s">
        <v>20</v>
      </c>
      <c r="B343" s="20" t="s">
        <v>23</v>
      </c>
      <c r="C343" s="10" t="s">
        <v>700</v>
      </c>
      <c r="D343" s="26">
        <v>2003</v>
      </c>
      <c r="E343" s="20" t="s">
        <v>10</v>
      </c>
      <c r="F343" s="20" t="s">
        <v>698</v>
      </c>
      <c r="G343" s="10" t="s">
        <v>701</v>
      </c>
      <c r="H343" s="13">
        <v>1602</v>
      </c>
      <c r="I343" s="14"/>
      <c r="J343" s="4"/>
      <c r="K343" s="4"/>
      <c r="L343" s="4"/>
      <c r="M343" s="4"/>
      <c r="N343" s="4"/>
      <c r="O343" s="4"/>
      <c r="P343" s="4"/>
      <c r="Q343" s="4"/>
      <c r="R343" s="4"/>
      <c r="S343" s="4"/>
      <c r="T343" s="4"/>
      <c r="U343" s="4"/>
      <c r="V343" s="4"/>
      <c r="W343" s="4"/>
      <c r="X343" s="4"/>
      <c r="Y343" s="4"/>
      <c r="Z343" s="4"/>
      <c r="AA343" s="4"/>
    </row>
    <row r="344" spans="1:27" ht="16" x14ac:dyDescent="0.2">
      <c r="A344" s="25" t="s">
        <v>20</v>
      </c>
      <c r="B344" s="20" t="s">
        <v>23</v>
      </c>
      <c r="C344" s="10" t="s">
        <v>702</v>
      </c>
      <c r="D344" s="26">
        <v>2003</v>
      </c>
      <c r="E344" s="20" t="s">
        <v>10</v>
      </c>
      <c r="F344" s="20" t="s">
        <v>698</v>
      </c>
      <c r="G344" s="10" t="s">
        <v>703</v>
      </c>
      <c r="H344" s="13">
        <v>1599</v>
      </c>
      <c r="I344" s="14"/>
      <c r="J344" s="4"/>
      <c r="K344" s="4"/>
      <c r="L344" s="4"/>
      <c r="M344" s="4"/>
      <c r="N344" s="4"/>
      <c r="O344" s="4"/>
      <c r="P344" s="4"/>
      <c r="Q344" s="4"/>
      <c r="R344" s="4"/>
      <c r="S344" s="4"/>
      <c r="T344" s="4"/>
      <c r="U344" s="4"/>
      <c r="V344" s="4"/>
      <c r="W344" s="4"/>
      <c r="X344" s="4"/>
      <c r="Y344" s="4"/>
      <c r="Z344" s="4"/>
      <c r="AA344" s="4"/>
    </row>
    <row r="345" spans="1:27" ht="16" x14ac:dyDescent="0.2">
      <c r="A345" s="25" t="s">
        <v>20</v>
      </c>
      <c r="B345" s="20" t="s">
        <v>23</v>
      </c>
      <c r="C345" s="10" t="s">
        <v>704</v>
      </c>
      <c r="D345" s="26">
        <v>2003</v>
      </c>
      <c r="E345" s="20" t="s">
        <v>10</v>
      </c>
      <c r="F345" s="20" t="s">
        <v>698</v>
      </c>
      <c r="G345" s="10" t="s">
        <v>705</v>
      </c>
      <c r="H345" s="13">
        <v>1498</v>
      </c>
      <c r="I345" s="14"/>
      <c r="J345" s="4"/>
      <c r="K345" s="4"/>
      <c r="L345" s="4"/>
      <c r="M345" s="4"/>
      <c r="N345" s="4"/>
      <c r="O345" s="4"/>
      <c r="P345" s="4"/>
      <c r="Q345" s="4"/>
      <c r="R345" s="4"/>
      <c r="S345" s="4"/>
      <c r="T345" s="4"/>
      <c r="U345" s="4"/>
      <c r="V345" s="4"/>
      <c r="W345" s="4"/>
      <c r="X345" s="4"/>
      <c r="Y345" s="4"/>
      <c r="Z345" s="4"/>
      <c r="AA345" s="4"/>
    </row>
    <row r="346" spans="1:27" ht="16" x14ac:dyDescent="0.2">
      <c r="A346" s="25" t="s">
        <v>20</v>
      </c>
      <c r="B346" s="20" t="s">
        <v>23</v>
      </c>
      <c r="C346" s="10" t="s">
        <v>654</v>
      </c>
      <c r="D346" s="26">
        <v>2003</v>
      </c>
      <c r="E346" s="20" t="s">
        <v>7</v>
      </c>
      <c r="F346" s="20" t="s">
        <v>698</v>
      </c>
      <c r="G346" s="10" t="s">
        <v>706</v>
      </c>
      <c r="H346" s="13">
        <v>808</v>
      </c>
      <c r="I346" s="14"/>
      <c r="J346" s="4"/>
      <c r="K346" s="4"/>
      <c r="L346" s="4"/>
      <c r="M346" s="4"/>
      <c r="N346" s="4"/>
      <c r="O346" s="4"/>
      <c r="P346" s="4"/>
      <c r="Q346" s="4"/>
      <c r="R346" s="4"/>
      <c r="S346" s="4"/>
      <c r="T346" s="4"/>
      <c r="U346" s="4"/>
      <c r="V346" s="4"/>
      <c r="W346" s="4"/>
      <c r="X346" s="4"/>
      <c r="Y346" s="4"/>
      <c r="Z346" s="4"/>
      <c r="AA346" s="4"/>
    </row>
    <row r="347" spans="1:27" ht="16" x14ac:dyDescent="0.2">
      <c r="A347" s="25" t="s">
        <v>20</v>
      </c>
      <c r="B347" s="20" t="s">
        <v>23</v>
      </c>
      <c r="C347" s="10" t="s">
        <v>600</v>
      </c>
      <c r="D347" s="26">
        <v>2003</v>
      </c>
      <c r="E347" s="20" t="s">
        <v>7</v>
      </c>
      <c r="F347" s="20" t="s">
        <v>698</v>
      </c>
      <c r="G347" s="10" t="s">
        <v>707</v>
      </c>
      <c r="H347" s="13">
        <v>796</v>
      </c>
      <c r="I347" s="14"/>
      <c r="J347" s="4"/>
      <c r="K347" s="4"/>
      <c r="L347" s="4"/>
      <c r="M347" s="4"/>
      <c r="N347" s="4"/>
      <c r="O347" s="4"/>
      <c r="P347" s="4"/>
      <c r="Q347" s="4"/>
      <c r="R347" s="4"/>
      <c r="S347" s="4"/>
      <c r="T347" s="4"/>
      <c r="U347" s="4"/>
      <c r="V347" s="4"/>
      <c r="W347" s="4"/>
      <c r="X347" s="4"/>
      <c r="Y347" s="4"/>
      <c r="Z347" s="4"/>
      <c r="AA347" s="4"/>
    </row>
    <row r="348" spans="1:27" ht="16" x14ac:dyDescent="0.2">
      <c r="A348" s="25" t="s">
        <v>20</v>
      </c>
      <c r="B348" s="20" t="s">
        <v>23</v>
      </c>
      <c r="C348" s="10" t="s">
        <v>708</v>
      </c>
      <c r="D348" s="26">
        <v>2003</v>
      </c>
      <c r="E348" s="20" t="s">
        <v>8</v>
      </c>
      <c r="F348" s="20" t="s">
        <v>698</v>
      </c>
      <c r="G348" s="10" t="s">
        <v>709</v>
      </c>
      <c r="H348" s="13">
        <v>79</v>
      </c>
      <c r="I348" s="14"/>
      <c r="J348" s="4"/>
      <c r="K348" s="4"/>
      <c r="L348" s="4"/>
      <c r="M348" s="4"/>
      <c r="N348" s="4"/>
      <c r="O348" s="4"/>
      <c r="P348" s="4"/>
      <c r="Q348" s="4"/>
      <c r="R348" s="4"/>
      <c r="S348" s="4"/>
      <c r="T348" s="4"/>
      <c r="U348" s="4"/>
      <c r="V348" s="4"/>
      <c r="W348" s="4"/>
      <c r="X348" s="4"/>
      <c r="Y348" s="4"/>
      <c r="Z348" s="4"/>
      <c r="AA348" s="4"/>
    </row>
    <row r="349" spans="1:27" ht="16" x14ac:dyDescent="0.2">
      <c r="A349" s="25" t="s">
        <v>20</v>
      </c>
      <c r="B349" s="20" t="s">
        <v>23</v>
      </c>
      <c r="C349" s="10" t="s">
        <v>697</v>
      </c>
      <c r="D349" s="26">
        <v>2002</v>
      </c>
      <c r="E349" s="20" t="s">
        <v>10</v>
      </c>
      <c r="F349" s="20" t="s">
        <v>710</v>
      </c>
      <c r="G349" s="10" t="s">
        <v>711</v>
      </c>
      <c r="H349" s="13">
        <v>1513</v>
      </c>
      <c r="I349" s="14"/>
      <c r="J349" s="4"/>
      <c r="K349" s="4"/>
      <c r="L349" s="4"/>
      <c r="M349" s="4"/>
      <c r="N349" s="4"/>
      <c r="O349" s="4"/>
      <c r="P349" s="4"/>
      <c r="Q349" s="4"/>
      <c r="R349" s="4"/>
      <c r="S349" s="4"/>
      <c r="T349" s="4"/>
      <c r="U349" s="4"/>
      <c r="V349" s="4"/>
      <c r="W349" s="4"/>
      <c r="X349" s="4"/>
      <c r="Y349" s="4"/>
      <c r="Z349" s="4"/>
      <c r="AA349" s="4"/>
    </row>
    <row r="350" spans="1:27" ht="16" x14ac:dyDescent="0.2">
      <c r="A350" s="25" t="s">
        <v>20</v>
      </c>
      <c r="B350" s="20" t="s">
        <v>23</v>
      </c>
      <c r="C350" s="10" t="s">
        <v>702</v>
      </c>
      <c r="D350" s="26">
        <v>2002</v>
      </c>
      <c r="E350" s="20" t="s">
        <v>10</v>
      </c>
      <c r="F350" s="20" t="s">
        <v>710</v>
      </c>
      <c r="G350" s="10" t="s">
        <v>712</v>
      </c>
      <c r="H350" s="13">
        <v>1425</v>
      </c>
      <c r="I350" s="14"/>
      <c r="J350" s="4"/>
      <c r="K350" s="4"/>
      <c r="L350" s="4"/>
      <c r="M350" s="4"/>
      <c r="N350" s="4"/>
      <c r="O350" s="4"/>
      <c r="P350" s="4"/>
      <c r="Q350" s="4"/>
      <c r="R350" s="4"/>
      <c r="S350" s="4"/>
      <c r="T350" s="4"/>
      <c r="U350" s="4"/>
      <c r="V350" s="4"/>
      <c r="W350" s="4"/>
      <c r="X350" s="4"/>
      <c r="Y350" s="4"/>
      <c r="Z350" s="4"/>
      <c r="AA350" s="4"/>
    </row>
    <row r="351" spans="1:27" ht="16" x14ac:dyDescent="0.2">
      <c r="A351" s="25" t="s">
        <v>20</v>
      </c>
      <c r="B351" s="20" t="s">
        <v>23</v>
      </c>
      <c r="C351" s="10" t="s">
        <v>700</v>
      </c>
      <c r="D351" s="26">
        <v>2002</v>
      </c>
      <c r="E351" s="20" t="s">
        <v>10</v>
      </c>
      <c r="F351" s="20" t="s">
        <v>710</v>
      </c>
      <c r="G351" s="10" t="s">
        <v>713</v>
      </c>
      <c r="H351" s="13">
        <v>1412</v>
      </c>
      <c r="I351" s="14"/>
      <c r="J351" s="4"/>
      <c r="K351" s="4"/>
      <c r="L351" s="4"/>
      <c r="M351" s="4"/>
      <c r="N351" s="4"/>
      <c r="O351" s="4"/>
      <c r="P351" s="4"/>
      <c r="Q351" s="4"/>
      <c r="R351" s="4"/>
      <c r="S351" s="4"/>
      <c r="T351" s="4"/>
      <c r="U351" s="4"/>
      <c r="V351" s="4"/>
      <c r="W351" s="4"/>
      <c r="X351" s="4"/>
      <c r="Y351" s="4"/>
      <c r="Z351" s="4"/>
      <c r="AA351" s="4"/>
    </row>
    <row r="352" spans="1:27" ht="16" x14ac:dyDescent="0.2">
      <c r="A352" s="25" t="s">
        <v>20</v>
      </c>
      <c r="B352" s="20" t="s">
        <v>23</v>
      </c>
      <c r="C352" s="10" t="s">
        <v>704</v>
      </c>
      <c r="D352" s="26">
        <v>2002</v>
      </c>
      <c r="E352" s="20" t="s">
        <v>10</v>
      </c>
      <c r="F352" s="20" t="s">
        <v>710</v>
      </c>
      <c r="G352" s="10" t="s">
        <v>714</v>
      </c>
      <c r="H352" s="13">
        <v>1376</v>
      </c>
      <c r="I352" s="14"/>
      <c r="J352" s="4"/>
      <c r="K352" s="4"/>
      <c r="L352" s="4"/>
      <c r="M352" s="4"/>
      <c r="N352" s="4"/>
      <c r="O352" s="4"/>
      <c r="P352" s="4"/>
      <c r="Q352" s="4"/>
      <c r="R352" s="4"/>
      <c r="S352" s="4"/>
      <c r="T352" s="4"/>
      <c r="U352" s="4"/>
      <c r="V352" s="4"/>
      <c r="W352" s="4"/>
      <c r="X352" s="4"/>
      <c r="Y352" s="4"/>
      <c r="Z352" s="4"/>
      <c r="AA352" s="4"/>
    </row>
    <row r="353" spans="1:27" ht="16" x14ac:dyDescent="0.2">
      <c r="A353" s="25" t="s">
        <v>20</v>
      </c>
      <c r="B353" s="20" t="s">
        <v>23</v>
      </c>
      <c r="C353" s="10" t="s">
        <v>654</v>
      </c>
      <c r="D353" s="26">
        <v>2002</v>
      </c>
      <c r="E353" s="20" t="s">
        <v>7</v>
      </c>
      <c r="F353" s="20" t="s">
        <v>710</v>
      </c>
      <c r="G353" s="10" t="s">
        <v>715</v>
      </c>
      <c r="H353" s="13">
        <v>586</v>
      </c>
      <c r="I353" s="14"/>
      <c r="J353" s="4"/>
      <c r="K353" s="4"/>
      <c r="L353" s="4"/>
      <c r="M353" s="4"/>
      <c r="N353" s="4"/>
      <c r="O353" s="4"/>
      <c r="P353" s="4"/>
      <c r="Q353" s="4"/>
      <c r="R353" s="4"/>
      <c r="S353" s="4"/>
      <c r="T353" s="4"/>
      <c r="U353" s="4"/>
      <c r="V353" s="4"/>
      <c r="W353" s="4"/>
      <c r="X353" s="4"/>
      <c r="Y353" s="4"/>
      <c r="Z353" s="4"/>
      <c r="AA353" s="4"/>
    </row>
    <row r="354" spans="1:27" ht="16" x14ac:dyDescent="0.2">
      <c r="A354" s="25" t="s">
        <v>20</v>
      </c>
      <c r="B354" s="20" t="s">
        <v>23</v>
      </c>
      <c r="C354" s="10" t="s">
        <v>600</v>
      </c>
      <c r="D354" s="26">
        <v>2002</v>
      </c>
      <c r="E354" s="20" t="s">
        <v>7</v>
      </c>
      <c r="F354" s="20" t="s">
        <v>710</v>
      </c>
      <c r="G354" s="10" t="s">
        <v>716</v>
      </c>
      <c r="H354" s="13">
        <v>545</v>
      </c>
      <c r="I354" s="14"/>
      <c r="J354" s="4"/>
      <c r="K354" s="4"/>
      <c r="L354" s="4"/>
      <c r="M354" s="4"/>
      <c r="N354" s="4"/>
      <c r="O354" s="4"/>
      <c r="P354" s="4"/>
      <c r="Q354" s="4"/>
      <c r="R354" s="4"/>
      <c r="S354" s="4"/>
      <c r="T354" s="4"/>
      <c r="U354" s="4"/>
      <c r="V354" s="4"/>
      <c r="W354" s="4"/>
      <c r="X354" s="4"/>
      <c r="Y354" s="4"/>
      <c r="Z354" s="4"/>
      <c r="AA354" s="4"/>
    </row>
    <row r="355" spans="1:27" ht="16" x14ac:dyDescent="0.2">
      <c r="A355" s="25" t="s">
        <v>20</v>
      </c>
      <c r="B355" s="20" t="s">
        <v>23</v>
      </c>
      <c r="C355" s="10" t="s">
        <v>708</v>
      </c>
      <c r="D355" s="26">
        <v>2002</v>
      </c>
      <c r="E355" s="20" t="s">
        <v>8</v>
      </c>
      <c r="F355" s="20" t="s">
        <v>710</v>
      </c>
      <c r="G355" s="10" t="s">
        <v>717</v>
      </c>
      <c r="H355" s="13">
        <v>73</v>
      </c>
      <c r="I355" s="14"/>
      <c r="J355" s="4"/>
      <c r="K355" s="4"/>
      <c r="L355" s="4"/>
      <c r="M355" s="4"/>
      <c r="N355" s="4"/>
      <c r="O355" s="4"/>
      <c r="P355" s="4"/>
      <c r="Q355" s="4"/>
      <c r="R355" s="4"/>
      <c r="S355" s="4"/>
      <c r="T355" s="4"/>
      <c r="U355" s="4"/>
      <c r="V355" s="4"/>
      <c r="W355" s="4"/>
      <c r="X355" s="4"/>
      <c r="Y355" s="4"/>
      <c r="Z355" s="4"/>
      <c r="AA355" s="4"/>
    </row>
    <row r="356" spans="1:27" ht="16" x14ac:dyDescent="0.2">
      <c r="A356" s="25" t="s">
        <v>20</v>
      </c>
      <c r="B356" s="20" t="s">
        <v>23</v>
      </c>
      <c r="C356" s="21" t="s">
        <v>718</v>
      </c>
      <c r="D356" s="26">
        <v>2001</v>
      </c>
      <c r="E356" s="20" t="s">
        <v>10</v>
      </c>
      <c r="F356" s="20" t="s">
        <v>719</v>
      </c>
      <c r="G356" s="10" t="s">
        <v>720</v>
      </c>
      <c r="H356" s="13">
        <v>2007</v>
      </c>
      <c r="I356" s="14"/>
      <c r="J356" s="4"/>
      <c r="K356" s="4"/>
      <c r="L356" s="4"/>
      <c r="M356" s="4"/>
      <c r="N356" s="4"/>
      <c r="O356" s="4"/>
      <c r="P356" s="4"/>
      <c r="Q356" s="4"/>
      <c r="R356" s="4"/>
      <c r="S356" s="4"/>
      <c r="T356" s="4"/>
      <c r="U356" s="4"/>
      <c r="V356" s="4"/>
      <c r="W356" s="4"/>
      <c r="X356" s="4"/>
      <c r="Y356" s="4"/>
      <c r="Z356" s="4"/>
      <c r="AA356" s="4"/>
    </row>
    <row r="357" spans="1:27" ht="16" x14ac:dyDescent="0.2">
      <c r="A357" s="25" t="s">
        <v>20</v>
      </c>
      <c r="B357" s="20" t="s">
        <v>23</v>
      </c>
      <c r="C357" s="21" t="s">
        <v>700</v>
      </c>
      <c r="D357" s="26">
        <v>2001</v>
      </c>
      <c r="E357" s="20" t="s">
        <v>10</v>
      </c>
      <c r="F357" s="20" t="s">
        <v>719</v>
      </c>
      <c r="G357" s="10" t="s">
        <v>721</v>
      </c>
      <c r="H357" s="13">
        <v>1995</v>
      </c>
      <c r="I357" s="14"/>
      <c r="J357" s="4"/>
      <c r="K357" s="4"/>
      <c r="L357" s="4"/>
      <c r="M357" s="4"/>
      <c r="N357" s="4"/>
      <c r="O357" s="4"/>
      <c r="P357" s="4"/>
      <c r="Q357" s="4"/>
      <c r="R357" s="4"/>
      <c r="S357" s="4"/>
      <c r="T357" s="4"/>
      <c r="U357" s="4"/>
      <c r="V357" s="4"/>
      <c r="W357" s="4"/>
      <c r="X357" s="4"/>
      <c r="Y357" s="4"/>
      <c r="Z357" s="4"/>
      <c r="AA357" s="4"/>
    </row>
    <row r="358" spans="1:27" ht="16" x14ac:dyDescent="0.2">
      <c r="A358" s="25" t="s">
        <v>20</v>
      </c>
      <c r="B358" s="20" t="s">
        <v>23</v>
      </c>
      <c r="C358" s="21" t="s">
        <v>722</v>
      </c>
      <c r="D358" s="26">
        <v>2001</v>
      </c>
      <c r="E358" s="20" t="s">
        <v>10</v>
      </c>
      <c r="F358" s="20" t="s">
        <v>719</v>
      </c>
      <c r="G358" s="10" t="s">
        <v>723</v>
      </c>
      <c r="H358" s="13">
        <v>1798</v>
      </c>
      <c r="I358" s="14"/>
      <c r="J358" s="4"/>
      <c r="K358" s="4"/>
      <c r="L358" s="4"/>
      <c r="M358" s="4"/>
      <c r="N358" s="4"/>
      <c r="O358" s="4"/>
      <c r="P358" s="4"/>
      <c r="Q358" s="4"/>
      <c r="R358" s="4"/>
      <c r="S358" s="4"/>
      <c r="T358" s="4"/>
      <c r="U358" s="4"/>
      <c r="V358" s="4"/>
      <c r="W358" s="4"/>
      <c r="X358" s="4"/>
      <c r="Y358" s="4"/>
      <c r="Z358" s="4"/>
      <c r="AA358" s="4"/>
    </row>
    <row r="359" spans="1:27" ht="16" x14ac:dyDescent="0.2">
      <c r="A359" s="25" t="s">
        <v>20</v>
      </c>
      <c r="B359" s="19" t="s">
        <v>23</v>
      </c>
      <c r="C359" s="22" t="s">
        <v>654</v>
      </c>
      <c r="D359" s="26">
        <v>2001</v>
      </c>
      <c r="E359" s="20" t="s">
        <v>7</v>
      </c>
      <c r="F359" s="20" t="s">
        <v>719</v>
      </c>
      <c r="G359" s="10" t="s">
        <v>724</v>
      </c>
      <c r="H359" s="13">
        <v>537</v>
      </c>
      <c r="I359" s="14"/>
      <c r="J359" s="4"/>
      <c r="K359" s="4"/>
      <c r="L359" s="4"/>
      <c r="M359" s="4"/>
      <c r="N359" s="4"/>
      <c r="O359" s="4"/>
      <c r="P359" s="4"/>
      <c r="Q359" s="4"/>
      <c r="R359" s="4"/>
      <c r="S359" s="4"/>
      <c r="T359" s="4"/>
      <c r="U359" s="4"/>
      <c r="V359" s="4"/>
      <c r="W359" s="4"/>
      <c r="X359" s="4"/>
      <c r="Y359" s="4"/>
      <c r="Z359" s="4"/>
      <c r="AA359" s="4"/>
    </row>
    <row r="360" spans="1:27" ht="16" x14ac:dyDescent="0.2">
      <c r="A360" s="25" t="s">
        <v>20</v>
      </c>
      <c r="B360" s="20" t="s">
        <v>23</v>
      </c>
      <c r="C360" s="21" t="s">
        <v>600</v>
      </c>
      <c r="D360" s="26">
        <v>2001</v>
      </c>
      <c r="E360" s="20" t="s">
        <v>7</v>
      </c>
      <c r="F360" s="20" t="s">
        <v>719</v>
      </c>
      <c r="G360" s="10" t="s">
        <v>725</v>
      </c>
      <c r="H360" s="13">
        <v>511</v>
      </c>
      <c r="I360" s="14"/>
      <c r="J360" s="4"/>
      <c r="K360" s="4"/>
      <c r="L360" s="4"/>
      <c r="M360" s="4"/>
      <c r="N360" s="4"/>
      <c r="O360" s="4"/>
      <c r="P360" s="4"/>
      <c r="Q360" s="4"/>
      <c r="R360" s="4"/>
      <c r="S360" s="4"/>
      <c r="T360" s="4"/>
      <c r="U360" s="4"/>
      <c r="V360" s="4"/>
      <c r="W360" s="4"/>
      <c r="X360" s="4"/>
      <c r="Y360" s="4"/>
      <c r="Z360" s="4"/>
      <c r="AA360" s="4"/>
    </row>
    <row r="361" spans="1:27" ht="16" x14ac:dyDescent="0.2">
      <c r="A361" s="25" t="s">
        <v>20</v>
      </c>
      <c r="B361" s="20" t="s">
        <v>23</v>
      </c>
      <c r="C361" s="21" t="s">
        <v>726</v>
      </c>
      <c r="D361" s="26">
        <v>2001</v>
      </c>
      <c r="E361" s="20" t="s">
        <v>10</v>
      </c>
      <c r="F361" s="20" t="s">
        <v>719</v>
      </c>
      <c r="G361" s="10" t="s">
        <v>727</v>
      </c>
      <c r="H361" s="13">
        <v>452</v>
      </c>
      <c r="I361" s="14"/>
      <c r="J361" s="4"/>
      <c r="K361" s="4"/>
      <c r="L361" s="4"/>
      <c r="M361" s="4"/>
      <c r="N361" s="4"/>
      <c r="O361" s="4"/>
      <c r="P361" s="4"/>
      <c r="Q361" s="4"/>
      <c r="R361" s="4"/>
      <c r="S361" s="4"/>
      <c r="T361" s="4"/>
      <c r="U361" s="4"/>
      <c r="V361" s="4"/>
      <c r="W361" s="4"/>
      <c r="X361" s="4"/>
      <c r="Y361" s="4"/>
      <c r="Z361" s="4"/>
      <c r="AA361" s="4"/>
    </row>
    <row r="362" spans="1:27" ht="16" x14ac:dyDescent="0.2">
      <c r="A362" s="25" t="s">
        <v>20</v>
      </c>
      <c r="B362" s="20" t="s">
        <v>23</v>
      </c>
      <c r="C362" s="21" t="s">
        <v>728</v>
      </c>
      <c r="D362" s="26">
        <v>2001</v>
      </c>
      <c r="E362" s="20" t="s">
        <v>8</v>
      </c>
      <c r="F362" s="20" t="s">
        <v>719</v>
      </c>
      <c r="G362" s="10" t="s">
        <v>729</v>
      </c>
      <c r="H362" s="13">
        <v>175</v>
      </c>
      <c r="I362" s="14"/>
      <c r="J362" s="4"/>
      <c r="K362" s="4"/>
      <c r="L362" s="4"/>
      <c r="M362" s="4"/>
      <c r="N362" s="4"/>
      <c r="O362" s="4"/>
      <c r="P362" s="4"/>
      <c r="Q362" s="4"/>
      <c r="R362" s="4"/>
      <c r="S362" s="4"/>
      <c r="T362" s="4"/>
      <c r="U362" s="4"/>
      <c r="V362" s="4"/>
      <c r="W362" s="4"/>
      <c r="X362" s="4"/>
      <c r="Y362" s="4"/>
      <c r="Z362" s="4"/>
      <c r="AA362" s="4"/>
    </row>
    <row r="363" spans="1:27" ht="16" x14ac:dyDescent="0.2">
      <c r="A363" s="25" t="s">
        <v>20</v>
      </c>
      <c r="B363" s="20" t="s">
        <v>23</v>
      </c>
      <c r="C363" s="21" t="s">
        <v>730</v>
      </c>
      <c r="D363" s="26">
        <v>2000</v>
      </c>
      <c r="E363" s="20" t="s">
        <v>10</v>
      </c>
      <c r="F363" s="20" t="s">
        <v>731</v>
      </c>
      <c r="G363" s="10" t="s">
        <v>732</v>
      </c>
      <c r="H363" s="13">
        <v>1225</v>
      </c>
      <c r="I363" s="14"/>
      <c r="J363" s="4"/>
      <c r="K363" s="4"/>
      <c r="L363" s="4"/>
      <c r="M363" s="4"/>
      <c r="N363" s="4"/>
      <c r="O363" s="4"/>
      <c r="P363" s="4"/>
      <c r="Q363" s="4"/>
      <c r="R363" s="4"/>
      <c r="S363" s="4"/>
      <c r="T363" s="4"/>
      <c r="U363" s="4"/>
      <c r="V363" s="4"/>
      <c r="W363" s="4"/>
      <c r="X363" s="4"/>
      <c r="Y363" s="4"/>
      <c r="Z363" s="4"/>
      <c r="AA363" s="4"/>
    </row>
    <row r="364" spans="1:27" ht="16" x14ac:dyDescent="0.2">
      <c r="A364" s="25" t="s">
        <v>20</v>
      </c>
      <c r="B364" s="20" t="s">
        <v>23</v>
      </c>
      <c r="C364" s="21" t="s">
        <v>733</v>
      </c>
      <c r="D364" s="26">
        <v>2000</v>
      </c>
      <c r="E364" s="20" t="s">
        <v>10</v>
      </c>
      <c r="F364" s="20" t="s">
        <v>731</v>
      </c>
      <c r="G364" s="10" t="s">
        <v>734</v>
      </c>
      <c r="H364" s="13">
        <v>969</v>
      </c>
      <c r="I364" s="14"/>
      <c r="J364" s="4"/>
      <c r="K364" s="4"/>
      <c r="L364" s="4"/>
      <c r="M364" s="4"/>
      <c r="N364" s="4"/>
      <c r="O364" s="4"/>
      <c r="P364" s="4"/>
      <c r="Q364" s="4"/>
      <c r="R364" s="4"/>
      <c r="S364" s="4"/>
      <c r="T364" s="4"/>
      <c r="U364" s="4"/>
      <c r="V364" s="4"/>
      <c r="W364" s="4"/>
      <c r="X364" s="4"/>
      <c r="Y364" s="4"/>
      <c r="Z364" s="4"/>
      <c r="AA364" s="4"/>
    </row>
    <row r="365" spans="1:27" ht="16" x14ac:dyDescent="0.2">
      <c r="A365" s="25" t="s">
        <v>20</v>
      </c>
      <c r="B365" s="20" t="s">
        <v>23</v>
      </c>
      <c r="C365" s="21" t="s">
        <v>735</v>
      </c>
      <c r="D365" s="26">
        <v>2000</v>
      </c>
      <c r="E365" s="20" t="s">
        <v>7</v>
      </c>
      <c r="F365" s="20" t="s">
        <v>731</v>
      </c>
      <c r="G365" s="10" t="s">
        <v>736</v>
      </c>
      <c r="H365" s="13">
        <v>855</v>
      </c>
      <c r="I365" s="14"/>
      <c r="J365" s="4"/>
      <c r="K365" s="4"/>
      <c r="L365" s="4"/>
      <c r="M365" s="4"/>
      <c r="N365" s="4"/>
      <c r="O365" s="4"/>
      <c r="P365" s="4"/>
      <c r="Q365" s="4"/>
      <c r="R365" s="4"/>
      <c r="S365" s="4"/>
      <c r="T365" s="4"/>
      <c r="U365" s="4"/>
      <c r="V365" s="4"/>
      <c r="W365" s="4"/>
      <c r="X365" s="4"/>
      <c r="Y365" s="4"/>
      <c r="Z365" s="4"/>
      <c r="AA365" s="4"/>
    </row>
    <row r="366" spans="1:27" ht="16" x14ac:dyDescent="0.2">
      <c r="A366" s="25" t="s">
        <v>20</v>
      </c>
      <c r="B366" s="20" t="s">
        <v>23</v>
      </c>
      <c r="C366" s="21" t="s">
        <v>737</v>
      </c>
      <c r="D366" s="26">
        <v>2000</v>
      </c>
      <c r="E366" s="20" t="s">
        <v>7</v>
      </c>
      <c r="F366" s="20" t="s">
        <v>731</v>
      </c>
      <c r="G366" s="10" t="s">
        <v>738</v>
      </c>
      <c r="H366" s="13">
        <v>844</v>
      </c>
      <c r="I366" s="14"/>
      <c r="J366" s="4"/>
      <c r="K366" s="4"/>
      <c r="L366" s="4"/>
      <c r="M366" s="4"/>
      <c r="N366" s="4"/>
      <c r="O366" s="4"/>
      <c r="P366" s="4"/>
      <c r="Q366" s="4"/>
      <c r="R366" s="4"/>
      <c r="S366" s="4"/>
      <c r="T366" s="4"/>
      <c r="U366" s="4"/>
      <c r="V366" s="4"/>
      <c r="W366" s="4"/>
      <c r="X366" s="4"/>
      <c r="Y366" s="4"/>
      <c r="Z366" s="4"/>
      <c r="AA366" s="4"/>
    </row>
    <row r="367" spans="1:27" ht="16" x14ac:dyDescent="0.2">
      <c r="A367" s="25" t="s">
        <v>20</v>
      </c>
      <c r="B367" s="20" t="s">
        <v>23</v>
      </c>
      <c r="C367" s="21" t="s">
        <v>739</v>
      </c>
      <c r="D367" s="26">
        <v>2000</v>
      </c>
      <c r="E367" s="20" t="s">
        <v>10</v>
      </c>
      <c r="F367" s="20" t="s">
        <v>731</v>
      </c>
      <c r="G367" s="10" t="s">
        <v>740</v>
      </c>
      <c r="H367" s="13">
        <v>704</v>
      </c>
      <c r="I367" s="14"/>
      <c r="J367" s="4"/>
      <c r="K367" s="4"/>
      <c r="L367" s="4"/>
      <c r="M367" s="4"/>
      <c r="N367" s="4"/>
      <c r="O367" s="4"/>
      <c r="P367" s="4"/>
      <c r="Q367" s="4"/>
      <c r="R367" s="4"/>
      <c r="S367" s="4"/>
      <c r="T367" s="4"/>
      <c r="U367" s="4"/>
      <c r="V367" s="4"/>
      <c r="W367" s="4"/>
      <c r="X367" s="4"/>
      <c r="Y367" s="4"/>
      <c r="Z367" s="4"/>
      <c r="AA367" s="4"/>
    </row>
    <row r="368" spans="1:27" ht="16" x14ac:dyDescent="0.2">
      <c r="A368" s="25" t="s">
        <v>20</v>
      </c>
      <c r="B368" s="20" t="s">
        <v>23</v>
      </c>
      <c r="C368" s="21" t="s">
        <v>741</v>
      </c>
      <c r="D368" s="26">
        <v>2000</v>
      </c>
      <c r="E368" s="20" t="s">
        <v>10</v>
      </c>
      <c r="F368" s="20" t="s">
        <v>731</v>
      </c>
      <c r="G368" s="10" t="s">
        <v>742</v>
      </c>
      <c r="H368" s="13">
        <v>636</v>
      </c>
      <c r="I368" s="14"/>
      <c r="J368" s="4"/>
      <c r="K368" s="4"/>
      <c r="L368" s="4"/>
      <c r="M368" s="4"/>
      <c r="N368" s="4"/>
      <c r="O368" s="4"/>
      <c r="P368" s="4"/>
      <c r="Q368" s="4"/>
      <c r="R368" s="4"/>
      <c r="S368" s="4"/>
      <c r="T368" s="4"/>
      <c r="U368" s="4"/>
      <c r="V368" s="4"/>
      <c r="W368" s="4"/>
      <c r="X368" s="4"/>
      <c r="Y368" s="4"/>
      <c r="Z368" s="4"/>
      <c r="AA368" s="4"/>
    </row>
    <row r="369" spans="1:27" ht="16" x14ac:dyDescent="0.2">
      <c r="A369" s="25" t="s">
        <v>20</v>
      </c>
      <c r="B369" s="19" t="s">
        <v>23</v>
      </c>
      <c r="C369" s="27" t="s">
        <v>743</v>
      </c>
      <c r="D369" s="26">
        <v>2000</v>
      </c>
      <c r="E369" s="20" t="s">
        <v>9</v>
      </c>
      <c r="F369" s="20" t="s">
        <v>731</v>
      </c>
      <c r="G369" s="10" t="s">
        <v>744</v>
      </c>
      <c r="H369" s="13">
        <v>340</v>
      </c>
      <c r="I369" s="14"/>
      <c r="J369" s="4"/>
      <c r="K369" s="4"/>
      <c r="L369" s="4"/>
      <c r="M369" s="4"/>
      <c r="N369" s="4"/>
      <c r="O369" s="4"/>
      <c r="P369" s="4"/>
      <c r="Q369" s="4"/>
      <c r="R369" s="4"/>
      <c r="S369" s="4"/>
      <c r="T369" s="4"/>
      <c r="U369" s="4"/>
      <c r="V369" s="4"/>
      <c r="W369" s="4"/>
      <c r="X369" s="4"/>
      <c r="Y369" s="4"/>
      <c r="Z369" s="4"/>
      <c r="AA369" s="4"/>
    </row>
    <row r="370" spans="1:27" ht="16" x14ac:dyDescent="0.2">
      <c r="A370" s="25" t="s">
        <v>20</v>
      </c>
      <c r="B370" s="20" t="s">
        <v>23</v>
      </c>
      <c r="C370" s="21" t="s">
        <v>745</v>
      </c>
      <c r="D370" s="26">
        <v>1999</v>
      </c>
      <c r="E370" s="20" t="s">
        <v>10</v>
      </c>
      <c r="F370" s="20" t="s">
        <v>746</v>
      </c>
      <c r="G370" s="10" t="s">
        <v>747</v>
      </c>
      <c r="H370" s="13">
        <v>2848</v>
      </c>
      <c r="I370" s="14"/>
      <c r="J370" s="4"/>
      <c r="K370" s="4"/>
      <c r="L370" s="4"/>
      <c r="M370" s="4"/>
      <c r="N370" s="4"/>
      <c r="O370" s="4"/>
      <c r="P370" s="4"/>
      <c r="Q370" s="4"/>
      <c r="R370" s="4"/>
      <c r="S370" s="4"/>
      <c r="T370" s="4"/>
      <c r="U370" s="4"/>
      <c r="V370" s="4"/>
      <c r="W370" s="4"/>
      <c r="X370" s="4"/>
      <c r="Y370" s="4"/>
      <c r="Z370" s="4"/>
      <c r="AA370" s="4"/>
    </row>
    <row r="371" spans="1:27" ht="16" x14ac:dyDescent="0.2">
      <c r="A371" s="25" t="s">
        <v>20</v>
      </c>
      <c r="B371" s="20" t="s">
        <v>23</v>
      </c>
      <c r="C371" s="21" t="s">
        <v>748</v>
      </c>
      <c r="D371" s="26">
        <v>1999</v>
      </c>
      <c r="E371" s="20" t="s">
        <v>10</v>
      </c>
      <c r="F371" s="20" t="s">
        <v>746</v>
      </c>
      <c r="G371" s="10" t="s">
        <v>749</v>
      </c>
      <c r="H371" s="13">
        <v>2568</v>
      </c>
      <c r="I371" s="14"/>
      <c r="J371" s="4"/>
      <c r="K371" s="4"/>
      <c r="L371" s="4"/>
      <c r="M371" s="4"/>
      <c r="N371" s="4"/>
      <c r="O371" s="4"/>
      <c r="P371" s="4"/>
      <c r="Q371" s="4"/>
      <c r="R371" s="4"/>
      <c r="S371" s="4"/>
      <c r="T371" s="4"/>
      <c r="U371" s="4"/>
      <c r="V371" s="4"/>
      <c r="W371" s="4"/>
      <c r="X371" s="4"/>
      <c r="Y371" s="4"/>
      <c r="Z371" s="4"/>
      <c r="AA371" s="4"/>
    </row>
    <row r="372" spans="1:27" ht="16" x14ac:dyDescent="0.2">
      <c r="A372" s="25" t="s">
        <v>20</v>
      </c>
      <c r="B372" s="20" t="s">
        <v>23</v>
      </c>
      <c r="C372" s="21" t="s">
        <v>750</v>
      </c>
      <c r="D372" s="26">
        <v>1999</v>
      </c>
      <c r="E372" s="20" t="s">
        <v>10</v>
      </c>
      <c r="F372" s="20" t="s">
        <v>746</v>
      </c>
      <c r="G372" s="10" t="s">
        <v>751</v>
      </c>
      <c r="H372" s="13">
        <v>2085</v>
      </c>
      <c r="I372" s="14"/>
      <c r="J372" s="4"/>
      <c r="K372" s="4"/>
      <c r="L372" s="4"/>
      <c r="M372" s="4"/>
      <c r="N372" s="4"/>
      <c r="O372" s="4"/>
      <c r="P372" s="4"/>
      <c r="Q372" s="4"/>
      <c r="R372" s="4"/>
      <c r="S372" s="4"/>
      <c r="T372" s="4"/>
      <c r="U372" s="4"/>
      <c r="V372" s="4"/>
      <c r="W372" s="4"/>
      <c r="X372" s="4"/>
      <c r="Y372" s="4"/>
      <c r="Z372" s="4"/>
      <c r="AA372" s="4"/>
    </row>
    <row r="373" spans="1:27" ht="16" x14ac:dyDescent="0.2">
      <c r="A373" s="25" t="s">
        <v>20</v>
      </c>
      <c r="B373" s="20" t="s">
        <v>23</v>
      </c>
      <c r="C373" s="21" t="s">
        <v>752</v>
      </c>
      <c r="D373" s="26">
        <v>1999</v>
      </c>
      <c r="E373" s="20" t="s">
        <v>10</v>
      </c>
      <c r="F373" s="20" t="s">
        <v>746</v>
      </c>
      <c r="G373" s="21" t="s">
        <v>753</v>
      </c>
      <c r="H373" s="13">
        <v>1714</v>
      </c>
      <c r="I373" s="14"/>
      <c r="J373" s="4"/>
      <c r="K373" s="4"/>
      <c r="L373" s="4"/>
      <c r="M373" s="4"/>
      <c r="N373" s="4"/>
      <c r="O373" s="4"/>
      <c r="P373" s="4"/>
      <c r="Q373" s="4"/>
      <c r="R373" s="4"/>
      <c r="S373" s="4"/>
      <c r="T373" s="4"/>
      <c r="U373" s="4"/>
      <c r="V373" s="4"/>
      <c r="W373" s="4"/>
      <c r="X373" s="4"/>
      <c r="Y373" s="4"/>
      <c r="Z373" s="4"/>
      <c r="AA373" s="4"/>
    </row>
    <row r="374" spans="1:27" ht="16" x14ac:dyDescent="0.2">
      <c r="A374" s="25" t="s">
        <v>20</v>
      </c>
      <c r="B374" s="20" t="s">
        <v>23</v>
      </c>
      <c r="C374" s="22" t="s">
        <v>754</v>
      </c>
      <c r="D374" s="26">
        <v>1999</v>
      </c>
      <c r="E374" s="20" t="s">
        <v>7</v>
      </c>
      <c r="F374" s="20" t="s">
        <v>746</v>
      </c>
      <c r="G374" s="10" t="s">
        <v>755</v>
      </c>
      <c r="H374" s="13">
        <v>1064</v>
      </c>
      <c r="I374" s="14"/>
      <c r="J374" s="4"/>
      <c r="K374" s="4"/>
      <c r="L374" s="4"/>
      <c r="M374" s="4"/>
      <c r="N374" s="4"/>
      <c r="O374" s="4"/>
      <c r="P374" s="4"/>
      <c r="Q374" s="4"/>
      <c r="R374" s="4"/>
      <c r="S374" s="4"/>
      <c r="T374" s="4"/>
      <c r="U374" s="4"/>
      <c r="V374" s="4"/>
      <c r="W374" s="4"/>
      <c r="X374" s="4"/>
      <c r="Y374" s="4"/>
      <c r="Z374" s="4"/>
      <c r="AA374" s="4"/>
    </row>
    <row r="375" spans="1:27" ht="16" x14ac:dyDescent="0.2">
      <c r="A375" s="25" t="s">
        <v>20</v>
      </c>
      <c r="B375" s="19" t="s">
        <v>23</v>
      </c>
      <c r="C375" s="27" t="s">
        <v>756</v>
      </c>
      <c r="D375" s="26">
        <v>1999</v>
      </c>
      <c r="E375" s="19" t="s">
        <v>10</v>
      </c>
      <c r="F375" s="20" t="s">
        <v>746</v>
      </c>
      <c r="G375" s="19" t="s">
        <v>757</v>
      </c>
      <c r="H375" s="13">
        <v>1022</v>
      </c>
      <c r="I375" s="14"/>
      <c r="J375" s="4"/>
      <c r="K375" s="4"/>
      <c r="L375" s="4"/>
      <c r="M375" s="4"/>
      <c r="N375" s="4"/>
      <c r="O375" s="4"/>
      <c r="P375" s="4"/>
      <c r="Q375" s="4"/>
      <c r="R375" s="4"/>
      <c r="S375" s="4"/>
      <c r="T375" s="4"/>
      <c r="U375" s="4"/>
      <c r="V375" s="4"/>
      <c r="W375" s="4"/>
      <c r="X375" s="4"/>
      <c r="Y375" s="4"/>
      <c r="Z375" s="4"/>
      <c r="AA375" s="4"/>
    </row>
    <row r="376" spans="1:27" ht="16" x14ac:dyDescent="0.2">
      <c r="A376" s="25" t="s">
        <v>20</v>
      </c>
      <c r="B376" s="20" t="s">
        <v>23</v>
      </c>
      <c r="C376" s="28" t="s">
        <v>758</v>
      </c>
      <c r="D376" s="26">
        <v>1999</v>
      </c>
      <c r="E376" s="20" t="s">
        <v>7</v>
      </c>
      <c r="F376" s="20" t="s">
        <v>746</v>
      </c>
      <c r="G376" s="10" t="s">
        <v>759</v>
      </c>
      <c r="H376" s="13">
        <v>820</v>
      </c>
      <c r="I376" s="14"/>
      <c r="J376" s="4"/>
      <c r="K376" s="4"/>
      <c r="L376" s="4"/>
      <c r="M376" s="4"/>
      <c r="N376" s="4"/>
      <c r="O376" s="4"/>
      <c r="P376" s="4"/>
      <c r="Q376" s="4"/>
      <c r="R376" s="4"/>
      <c r="S376" s="4"/>
      <c r="T376" s="4"/>
      <c r="U376" s="4"/>
      <c r="V376" s="4"/>
      <c r="W376" s="4"/>
      <c r="X376" s="4"/>
      <c r="Y376" s="4"/>
      <c r="Z376" s="4"/>
      <c r="AA376" s="4"/>
    </row>
    <row r="377" spans="1:27" ht="16" x14ac:dyDescent="0.2">
      <c r="A377" s="25" t="s">
        <v>20</v>
      </c>
      <c r="B377" s="20" t="s">
        <v>23</v>
      </c>
      <c r="C377" s="21" t="s">
        <v>741</v>
      </c>
      <c r="D377" s="26">
        <v>1999</v>
      </c>
      <c r="E377" s="20" t="s">
        <v>10</v>
      </c>
      <c r="F377" s="20" t="s">
        <v>746</v>
      </c>
      <c r="G377" s="10" t="s">
        <v>760</v>
      </c>
      <c r="H377" s="13">
        <v>798</v>
      </c>
      <c r="I377" s="14"/>
      <c r="J377" s="4"/>
      <c r="K377" s="4"/>
      <c r="L377" s="4"/>
      <c r="M377" s="4"/>
      <c r="N377" s="4"/>
      <c r="O377" s="4"/>
      <c r="P377" s="4"/>
      <c r="Q377" s="4"/>
      <c r="R377" s="4"/>
      <c r="S377" s="4"/>
      <c r="T377" s="4"/>
      <c r="U377" s="4"/>
      <c r="V377" s="4"/>
      <c r="W377" s="4"/>
      <c r="X377" s="4"/>
      <c r="Y377" s="4"/>
      <c r="Z377" s="4"/>
      <c r="AA377" s="4"/>
    </row>
    <row r="378" spans="1:27" ht="16" x14ac:dyDescent="0.2">
      <c r="A378" s="25" t="s">
        <v>20</v>
      </c>
      <c r="B378" s="20" t="s">
        <v>23</v>
      </c>
      <c r="C378" s="21" t="s">
        <v>761</v>
      </c>
      <c r="D378" s="26">
        <v>1998</v>
      </c>
      <c r="E378" s="20" t="s">
        <v>10</v>
      </c>
      <c r="F378" s="20" t="s">
        <v>762</v>
      </c>
      <c r="G378" s="10" t="s">
        <v>763</v>
      </c>
      <c r="H378" s="13">
        <v>2867</v>
      </c>
      <c r="I378" s="14"/>
      <c r="J378" s="4"/>
      <c r="K378" s="4"/>
      <c r="L378" s="4"/>
      <c r="M378" s="4"/>
      <c r="N378" s="4"/>
      <c r="O378" s="4"/>
      <c r="P378" s="4"/>
      <c r="Q378" s="4"/>
      <c r="R378" s="4"/>
      <c r="S378" s="4"/>
      <c r="T378" s="4"/>
      <c r="U378" s="4"/>
      <c r="V378" s="4"/>
      <c r="W378" s="4"/>
      <c r="X378" s="4"/>
      <c r="Y378" s="4"/>
      <c r="Z378" s="4"/>
      <c r="AA378" s="4"/>
    </row>
    <row r="379" spans="1:27" ht="16" x14ac:dyDescent="0.2">
      <c r="A379" s="25" t="s">
        <v>20</v>
      </c>
      <c r="B379" s="20" t="s">
        <v>23</v>
      </c>
      <c r="C379" s="22" t="s">
        <v>764</v>
      </c>
      <c r="D379" s="26">
        <v>1998</v>
      </c>
      <c r="E379" s="10" t="s">
        <v>10</v>
      </c>
      <c r="F379" s="20" t="s">
        <v>762</v>
      </c>
      <c r="G379" s="10" t="s">
        <v>765</v>
      </c>
      <c r="H379" s="13">
        <v>2054</v>
      </c>
      <c r="I379" s="14"/>
      <c r="J379" s="4"/>
      <c r="K379" s="4"/>
      <c r="L379" s="4"/>
      <c r="M379" s="4"/>
      <c r="N379" s="4"/>
      <c r="O379" s="4"/>
      <c r="P379" s="4"/>
      <c r="Q379" s="4"/>
      <c r="R379" s="4"/>
      <c r="S379" s="4"/>
      <c r="T379" s="4"/>
      <c r="U379" s="4"/>
      <c r="V379" s="4"/>
      <c r="W379" s="4"/>
      <c r="X379" s="4"/>
      <c r="Y379" s="4"/>
      <c r="Z379" s="4"/>
      <c r="AA379" s="4"/>
    </row>
    <row r="380" spans="1:27" ht="16" x14ac:dyDescent="0.2">
      <c r="A380" s="25" t="s">
        <v>20</v>
      </c>
      <c r="B380" s="20" t="s">
        <v>23</v>
      </c>
      <c r="C380" s="21" t="s">
        <v>766</v>
      </c>
      <c r="D380" s="26">
        <v>1998</v>
      </c>
      <c r="E380" s="20" t="s">
        <v>10</v>
      </c>
      <c r="F380" s="20" t="s">
        <v>762</v>
      </c>
      <c r="G380" s="10" t="s">
        <v>767</v>
      </c>
      <c r="H380" s="13">
        <v>1728</v>
      </c>
      <c r="I380" s="14"/>
      <c r="J380" s="4"/>
      <c r="K380" s="4"/>
      <c r="L380" s="4"/>
      <c r="M380" s="4"/>
      <c r="N380" s="4"/>
      <c r="O380" s="4"/>
      <c r="P380" s="4"/>
      <c r="Q380" s="4"/>
      <c r="R380" s="4"/>
      <c r="S380" s="4"/>
      <c r="T380" s="4"/>
      <c r="U380" s="4"/>
      <c r="V380" s="4"/>
      <c r="W380" s="4"/>
      <c r="X380" s="4"/>
      <c r="Y380" s="4"/>
      <c r="Z380" s="4"/>
      <c r="AA380" s="4"/>
    </row>
    <row r="381" spans="1:27" ht="16" x14ac:dyDescent="0.2">
      <c r="A381" s="25" t="s">
        <v>20</v>
      </c>
      <c r="B381" s="20" t="s">
        <v>23</v>
      </c>
      <c r="C381" s="22" t="s">
        <v>768</v>
      </c>
      <c r="D381" s="26">
        <v>1998</v>
      </c>
      <c r="E381" s="10" t="s">
        <v>10</v>
      </c>
      <c r="F381" s="20" t="s">
        <v>762</v>
      </c>
      <c r="G381" s="21" t="s">
        <v>769</v>
      </c>
      <c r="H381" s="13">
        <v>1473</v>
      </c>
      <c r="I381" s="14"/>
      <c r="J381" s="4"/>
      <c r="K381" s="4"/>
      <c r="L381" s="4"/>
      <c r="M381" s="4"/>
      <c r="N381" s="4"/>
      <c r="O381" s="4"/>
      <c r="P381" s="4"/>
      <c r="Q381" s="4"/>
      <c r="R381" s="4"/>
      <c r="S381" s="4"/>
      <c r="T381" s="4"/>
      <c r="U381" s="4"/>
      <c r="V381" s="4"/>
      <c r="W381" s="4"/>
      <c r="X381" s="4"/>
      <c r="Y381" s="4"/>
      <c r="Z381" s="4"/>
      <c r="AA381" s="4"/>
    </row>
    <row r="382" spans="1:27" ht="16" x14ac:dyDescent="0.2">
      <c r="A382" s="25" t="s">
        <v>20</v>
      </c>
      <c r="B382" s="20" t="s">
        <v>23</v>
      </c>
      <c r="C382" s="22" t="s">
        <v>770</v>
      </c>
      <c r="D382" s="26">
        <v>1998</v>
      </c>
      <c r="E382" s="20" t="s">
        <v>7</v>
      </c>
      <c r="F382" s="20" t="s">
        <v>762</v>
      </c>
      <c r="G382" s="10" t="s">
        <v>771</v>
      </c>
      <c r="H382" s="13">
        <v>1229</v>
      </c>
      <c r="I382" s="14"/>
      <c r="J382" s="4"/>
      <c r="K382" s="4"/>
      <c r="L382" s="4"/>
      <c r="M382" s="4"/>
      <c r="N382" s="4"/>
      <c r="O382" s="4"/>
      <c r="P382" s="4"/>
      <c r="Q382" s="4"/>
      <c r="R382" s="4"/>
      <c r="S382" s="4"/>
      <c r="T382" s="4"/>
      <c r="U382" s="4"/>
      <c r="V382" s="4"/>
      <c r="W382" s="4"/>
      <c r="X382" s="4"/>
      <c r="Y382" s="4"/>
      <c r="Z382" s="4"/>
      <c r="AA382" s="4"/>
    </row>
    <row r="383" spans="1:27" ht="16" x14ac:dyDescent="0.2">
      <c r="A383" s="25" t="s">
        <v>20</v>
      </c>
      <c r="B383" s="20" t="s">
        <v>23</v>
      </c>
      <c r="C383" s="21" t="s">
        <v>772</v>
      </c>
      <c r="D383" s="26">
        <v>1998</v>
      </c>
      <c r="E383" s="20" t="s">
        <v>10</v>
      </c>
      <c r="F383" s="20" t="s">
        <v>762</v>
      </c>
      <c r="G383" s="10" t="s">
        <v>773</v>
      </c>
      <c r="H383" s="13">
        <v>940</v>
      </c>
      <c r="I383" s="14"/>
      <c r="J383" s="4"/>
      <c r="K383" s="4"/>
      <c r="L383" s="4"/>
      <c r="M383" s="4"/>
      <c r="N383" s="4"/>
      <c r="O383" s="4"/>
      <c r="P383" s="4"/>
      <c r="Q383" s="4"/>
      <c r="R383" s="4"/>
      <c r="S383" s="4"/>
      <c r="T383" s="4"/>
      <c r="U383" s="4"/>
      <c r="V383" s="4"/>
      <c r="W383" s="4"/>
      <c r="X383" s="4"/>
      <c r="Y383" s="4"/>
      <c r="Z383" s="4"/>
      <c r="AA383" s="4"/>
    </row>
    <row r="384" spans="1:27" ht="16" x14ac:dyDescent="0.2">
      <c r="A384" s="25" t="s">
        <v>20</v>
      </c>
      <c r="B384" s="20" t="s">
        <v>23</v>
      </c>
      <c r="C384" s="22" t="s">
        <v>774</v>
      </c>
      <c r="D384" s="26">
        <v>1998</v>
      </c>
      <c r="E384" s="20" t="s">
        <v>10</v>
      </c>
      <c r="F384" s="20" t="s">
        <v>762</v>
      </c>
      <c r="G384" s="10" t="s">
        <v>775</v>
      </c>
      <c r="H384" s="13">
        <v>903</v>
      </c>
      <c r="I384" s="14"/>
      <c r="J384" s="4"/>
      <c r="K384" s="4"/>
      <c r="L384" s="4"/>
      <c r="M384" s="4"/>
      <c r="N384" s="4"/>
      <c r="O384" s="4"/>
      <c r="P384" s="4"/>
      <c r="Q384" s="4"/>
      <c r="R384" s="4"/>
      <c r="S384" s="4"/>
      <c r="T384" s="4"/>
      <c r="U384" s="4"/>
      <c r="V384" s="4"/>
      <c r="W384" s="4"/>
      <c r="X384" s="4"/>
      <c r="Y384" s="4"/>
      <c r="Z384" s="4"/>
      <c r="AA384" s="4"/>
    </row>
    <row r="385" spans="1:27" ht="16" x14ac:dyDescent="0.2">
      <c r="A385" s="25" t="s">
        <v>20</v>
      </c>
      <c r="B385" s="20" t="s">
        <v>23</v>
      </c>
      <c r="C385" s="22" t="s">
        <v>743</v>
      </c>
      <c r="D385" s="26">
        <v>1998</v>
      </c>
      <c r="E385" s="20" t="s">
        <v>9</v>
      </c>
      <c r="F385" s="20" t="s">
        <v>762</v>
      </c>
      <c r="G385" s="10" t="s">
        <v>776</v>
      </c>
      <c r="H385" s="13">
        <v>319</v>
      </c>
      <c r="I385" s="14"/>
      <c r="J385" s="4"/>
      <c r="K385" s="4"/>
      <c r="L385" s="4"/>
      <c r="M385" s="4"/>
      <c r="N385" s="4"/>
      <c r="O385" s="4"/>
      <c r="P385" s="4"/>
      <c r="Q385" s="4"/>
      <c r="R385" s="4"/>
      <c r="S385" s="4"/>
      <c r="T385" s="4"/>
      <c r="U385" s="4"/>
      <c r="V385" s="4"/>
      <c r="W385" s="4"/>
      <c r="X385" s="4"/>
      <c r="Y385" s="4"/>
      <c r="Z385" s="4"/>
      <c r="AA385" s="4"/>
    </row>
    <row r="386" spans="1:27" ht="16" x14ac:dyDescent="0.2">
      <c r="A386" s="25" t="s">
        <v>20</v>
      </c>
      <c r="B386" s="20" t="s">
        <v>23</v>
      </c>
      <c r="C386" s="22" t="s">
        <v>777</v>
      </c>
      <c r="D386" s="26">
        <v>1998</v>
      </c>
      <c r="E386" s="20" t="s">
        <v>10</v>
      </c>
      <c r="F386" s="20" t="s">
        <v>762</v>
      </c>
      <c r="G386" s="10" t="s">
        <v>778</v>
      </c>
      <c r="H386" s="13">
        <v>158</v>
      </c>
      <c r="I386" s="14"/>
      <c r="J386" s="4"/>
      <c r="K386" s="4"/>
      <c r="L386" s="4"/>
      <c r="M386" s="4"/>
      <c r="N386" s="4"/>
      <c r="O386" s="4"/>
      <c r="P386" s="4"/>
      <c r="Q386" s="4"/>
      <c r="R386" s="4"/>
      <c r="S386" s="4"/>
      <c r="T386" s="4"/>
      <c r="U386" s="4"/>
      <c r="V386" s="4"/>
      <c r="W386" s="4"/>
      <c r="X386" s="4"/>
      <c r="Y386" s="4"/>
      <c r="Z386" s="4"/>
      <c r="AA386" s="4"/>
    </row>
    <row r="387" spans="1:27" ht="16" x14ac:dyDescent="0.2">
      <c r="A387" s="25" t="s">
        <v>20</v>
      </c>
      <c r="B387" s="20" t="s">
        <v>23</v>
      </c>
      <c r="C387" s="21" t="s">
        <v>779</v>
      </c>
      <c r="D387" s="26">
        <v>1997</v>
      </c>
      <c r="E387" s="20" t="s">
        <v>10</v>
      </c>
      <c r="F387" s="20" t="s">
        <v>780</v>
      </c>
      <c r="G387" s="10" t="s">
        <v>781</v>
      </c>
      <c r="H387" s="13">
        <v>2680</v>
      </c>
      <c r="I387" s="14"/>
      <c r="J387" s="4"/>
      <c r="K387" s="4"/>
      <c r="L387" s="4"/>
      <c r="M387" s="4"/>
      <c r="N387" s="4"/>
      <c r="O387" s="4"/>
      <c r="P387" s="4"/>
      <c r="Q387" s="4"/>
      <c r="R387" s="4"/>
      <c r="S387" s="4"/>
      <c r="T387" s="4"/>
      <c r="U387" s="4"/>
      <c r="V387" s="4"/>
      <c r="W387" s="4"/>
      <c r="X387" s="4"/>
      <c r="Y387" s="4"/>
      <c r="Z387" s="4"/>
      <c r="AA387" s="4"/>
    </row>
    <row r="388" spans="1:27" ht="16" x14ac:dyDescent="0.2">
      <c r="A388" s="25" t="s">
        <v>20</v>
      </c>
      <c r="B388" s="20" t="s">
        <v>23</v>
      </c>
      <c r="C388" s="22" t="s">
        <v>777</v>
      </c>
      <c r="D388" s="26">
        <v>1997</v>
      </c>
      <c r="E388" s="20" t="s">
        <v>10</v>
      </c>
      <c r="F388" s="20" t="s">
        <v>780</v>
      </c>
      <c r="G388" s="10" t="s">
        <v>782</v>
      </c>
      <c r="H388" s="13">
        <v>2251</v>
      </c>
      <c r="I388" s="14"/>
      <c r="J388" s="4"/>
      <c r="K388" s="4"/>
      <c r="L388" s="4"/>
      <c r="M388" s="4"/>
      <c r="N388" s="4"/>
      <c r="O388" s="4"/>
      <c r="P388" s="4"/>
      <c r="Q388" s="4"/>
      <c r="R388" s="4"/>
      <c r="S388" s="4"/>
      <c r="T388" s="4"/>
      <c r="U388" s="4"/>
      <c r="V388" s="4"/>
      <c r="W388" s="4"/>
      <c r="X388" s="4"/>
      <c r="Y388" s="4"/>
      <c r="Z388" s="4"/>
      <c r="AA388" s="4"/>
    </row>
    <row r="389" spans="1:27" ht="16" x14ac:dyDescent="0.2">
      <c r="A389" s="25" t="s">
        <v>20</v>
      </c>
      <c r="B389" s="20" t="s">
        <v>23</v>
      </c>
      <c r="C389" s="22" t="s">
        <v>761</v>
      </c>
      <c r="D389" s="26">
        <v>1997</v>
      </c>
      <c r="E389" s="20" t="s">
        <v>10</v>
      </c>
      <c r="F389" s="20" t="s">
        <v>780</v>
      </c>
      <c r="G389" s="10" t="s">
        <v>783</v>
      </c>
      <c r="H389" s="13">
        <v>2158</v>
      </c>
      <c r="I389" s="14"/>
      <c r="J389" s="4"/>
      <c r="K389" s="4"/>
      <c r="L389" s="4"/>
      <c r="M389" s="4"/>
      <c r="N389" s="4"/>
      <c r="O389" s="4"/>
      <c r="P389" s="4"/>
      <c r="Q389" s="4"/>
      <c r="R389" s="4"/>
      <c r="S389" s="4"/>
      <c r="T389" s="4"/>
      <c r="U389" s="4"/>
      <c r="V389" s="4"/>
      <c r="W389" s="4"/>
      <c r="X389" s="4"/>
      <c r="Y389" s="4"/>
      <c r="Z389" s="4"/>
      <c r="AA389" s="4"/>
    </row>
    <row r="390" spans="1:27" ht="16" x14ac:dyDescent="0.2">
      <c r="A390" s="25" t="s">
        <v>20</v>
      </c>
      <c r="B390" s="20" t="s">
        <v>23</v>
      </c>
      <c r="C390" s="21" t="s">
        <v>784</v>
      </c>
      <c r="D390" s="26">
        <v>1997</v>
      </c>
      <c r="E390" s="20" t="s">
        <v>10</v>
      </c>
      <c r="F390" s="20" t="s">
        <v>780</v>
      </c>
      <c r="G390" s="10" t="s">
        <v>785</v>
      </c>
      <c r="H390" s="13">
        <v>1242</v>
      </c>
      <c r="I390" s="14"/>
      <c r="J390" s="4"/>
      <c r="K390" s="4"/>
      <c r="L390" s="4"/>
      <c r="M390" s="4"/>
      <c r="N390" s="4"/>
      <c r="O390" s="4"/>
      <c r="P390" s="4"/>
      <c r="Q390" s="4"/>
      <c r="R390" s="4"/>
      <c r="S390" s="4"/>
      <c r="T390" s="4"/>
      <c r="U390" s="4"/>
      <c r="V390" s="4"/>
      <c r="W390" s="4"/>
      <c r="X390" s="4"/>
      <c r="Y390" s="4"/>
      <c r="Z390" s="4"/>
      <c r="AA390" s="4"/>
    </row>
    <row r="391" spans="1:27" ht="16" x14ac:dyDescent="0.2">
      <c r="A391" s="25" t="s">
        <v>20</v>
      </c>
      <c r="B391" s="20" t="s">
        <v>23</v>
      </c>
      <c r="C391" s="22" t="s">
        <v>702</v>
      </c>
      <c r="D391" s="26">
        <v>1997</v>
      </c>
      <c r="E391" s="20" t="s">
        <v>10</v>
      </c>
      <c r="F391" s="20" t="s">
        <v>780</v>
      </c>
      <c r="G391" s="10" t="s">
        <v>786</v>
      </c>
      <c r="H391" s="13">
        <v>960</v>
      </c>
      <c r="I391" s="14"/>
      <c r="J391" s="4"/>
      <c r="K391" s="4"/>
      <c r="L391" s="4"/>
      <c r="M391" s="4"/>
      <c r="N391" s="4"/>
      <c r="O391" s="4"/>
      <c r="P391" s="4"/>
      <c r="Q391" s="4"/>
      <c r="R391" s="4"/>
      <c r="S391" s="4"/>
      <c r="T391" s="4"/>
      <c r="U391" s="4"/>
      <c r="V391" s="4"/>
      <c r="W391" s="4"/>
      <c r="X391" s="4"/>
      <c r="Y391" s="4"/>
      <c r="Z391" s="4"/>
      <c r="AA391" s="4"/>
    </row>
    <row r="392" spans="1:27" ht="16" x14ac:dyDescent="0.2">
      <c r="A392" s="25" t="s">
        <v>20</v>
      </c>
      <c r="B392" s="20" t="s">
        <v>23</v>
      </c>
      <c r="C392" s="22" t="s">
        <v>787</v>
      </c>
      <c r="D392" s="26">
        <v>1997</v>
      </c>
      <c r="E392" s="20" t="s">
        <v>7</v>
      </c>
      <c r="F392" s="20" t="s">
        <v>780</v>
      </c>
      <c r="G392" s="10" t="s">
        <v>788</v>
      </c>
      <c r="H392" s="13">
        <v>504</v>
      </c>
      <c r="I392" s="14"/>
      <c r="J392" s="4"/>
      <c r="K392" s="4"/>
      <c r="L392" s="4"/>
      <c r="M392" s="4"/>
      <c r="N392" s="4"/>
      <c r="O392" s="4"/>
      <c r="P392" s="4"/>
      <c r="Q392" s="4"/>
      <c r="R392" s="4"/>
      <c r="S392" s="4"/>
      <c r="T392" s="4"/>
      <c r="U392" s="4"/>
      <c r="V392" s="4"/>
      <c r="W392" s="4"/>
      <c r="X392" s="4"/>
      <c r="Y392" s="4"/>
      <c r="Z392" s="4"/>
      <c r="AA392" s="4"/>
    </row>
    <row r="393" spans="1:27" ht="16" x14ac:dyDescent="0.2">
      <c r="A393" s="25" t="s">
        <v>20</v>
      </c>
      <c r="B393" s="20" t="s">
        <v>23</v>
      </c>
      <c r="C393" s="22" t="s">
        <v>789</v>
      </c>
      <c r="D393" s="26">
        <v>1997</v>
      </c>
      <c r="E393" s="20" t="s">
        <v>7</v>
      </c>
      <c r="F393" s="20" t="s">
        <v>780</v>
      </c>
      <c r="G393" s="10" t="s">
        <v>790</v>
      </c>
      <c r="H393" s="13">
        <v>157</v>
      </c>
      <c r="I393" s="14"/>
      <c r="J393" s="4"/>
      <c r="K393" s="4"/>
      <c r="L393" s="4"/>
      <c r="M393" s="4"/>
      <c r="N393" s="4"/>
      <c r="O393" s="4"/>
      <c r="P393" s="4"/>
      <c r="Q393" s="4"/>
      <c r="R393" s="4"/>
      <c r="S393" s="4"/>
      <c r="T393" s="4"/>
      <c r="U393" s="4"/>
      <c r="V393" s="4"/>
      <c r="W393" s="4"/>
      <c r="X393" s="4"/>
      <c r="Y393" s="4"/>
      <c r="Z393" s="4"/>
      <c r="AA393" s="4"/>
    </row>
    <row r="394" spans="1:27" ht="16" x14ac:dyDescent="0.2">
      <c r="A394" s="20" t="s">
        <v>791</v>
      </c>
      <c r="B394" s="20" t="s">
        <v>23</v>
      </c>
      <c r="C394" s="22" t="s">
        <v>792</v>
      </c>
      <c r="D394" s="26">
        <v>1989</v>
      </c>
      <c r="E394" s="20" t="s">
        <v>7</v>
      </c>
      <c r="F394" s="20" t="s">
        <v>793</v>
      </c>
      <c r="G394" s="20" t="s">
        <v>794</v>
      </c>
      <c r="H394" s="13">
        <v>949</v>
      </c>
      <c r="I394" s="14"/>
      <c r="J394" s="4"/>
      <c r="K394" s="4"/>
      <c r="L394" s="4"/>
      <c r="M394" s="4"/>
      <c r="N394" s="4"/>
      <c r="O394" s="4"/>
      <c r="P394" s="4"/>
      <c r="Q394" s="4"/>
      <c r="R394" s="4"/>
      <c r="S394" s="4"/>
      <c r="T394" s="4"/>
      <c r="U394" s="4"/>
      <c r="V394" s="4"/>
      <c r="W394" s="4"/>
      <c r="X394" s="4"/>
      <c r="Y394" s="4"/>
      <c r="Z394" s="4"/>
      <c r="AA394" s="4"/>
    </row>
    <row r="395" spans="1:27" ht="16" x14ac:dyDescent="0.2">
      <c r="A395" s="20" t="s">
        <v>791</v>
      </c>
      <c r="B395" s="20" t="s">
        <v>23</v>
      </c>
      <c r="C395" s="22" t="s">
        <v>795</v>
      </c>
      <c r="D395" s="26">
        <v>1989</v>
      </c>
      <c r="E395" s="20" t="s">
        <v>8</v>
      </c>
      <c r="F395" s="20" t="s">
        <v>793</v>
      </c>
      <c r="G395" s="20" t="s">
        <v>796</v>
      </c>
      <c r="H395" s="13">
        <v>725</v>
      </c>
      <c r="I395" s="14"/>
      <c r="J395" s="4"/>
      <c r="K395" s="4"/>
      <c r="L395" s="4"/>
      <c r="M395" s="4"/>
      <c r="N395" s="4"/>
      <c r="O395" s="4"/>
      <c r="P395" s="4"/>
      <c r="Q395" s="4"/>
      <c r="R395" s="4"/>
      <c r="S395" s="4"/>
      <c r="T395" s="4"/>
      <c r="U395" s="4"/>
      <c r="V395" s="4"/>
      <c r="W395" s="4"/>
      <c r="X395" s="4"/>
      <c r="Y395" s="4"/>
      <c r="Z395" s="4"/>
      <c r="AA395" s="4"/>
    </row>
    <row r="396" spans="1:27" ht="16" x14ac:dyDescent="0.2">
      <c r="A396" s="20" t="s">
        <v>791</v>
      </c>
      <c r="B396" s="20" t="s">
        <v>23</v>
      </c>
      <c r="C396" s="22" t="s">
        <v>797</v>
      </c>
      <c r="D396" s="26">
        <v>1989</v>
      </c>
      <c r="E396" s="20" t="s">
        <v>10</v>
      </c>
      <c r="F396" s="20" t="s">
        <v>793</v>
      </c>
      <c r="G396" s="20" t="s">
        <v>798</v>
      </c>
      <c r="H396" s="13">
        <v>533</v>
      </c>
      <c r="I396" s="14"/>
      <c r="J396" s="4"/>
      <c r="K396" s="4"/>
      <c r="L396" s="4"/>
      <c r="M396" s="4"/>
      <c r="N396" s="4"/>
      <c r="O396" s="4"/>
      <c r="P396" s="4"/>
      <c r="Q396" s="4"/>
      <c r="R396" s="4"/>
      <c r="S396" s="4"/>
      <c r="T396" s="4"/>
      <c r="U396" s="4"/>
      <c r="V396" s="4"/>
      <c r="W396" s="4"/>
      <c r="X396" s="4"/>
      <c r="Y396" s="4"/>
      <c r="Z396" s="4"/>
      <c r="AA396" s="4"/>
    </row>
    <row r="397" spans="1:27" ht="16" x14ac:dyDescent="0.2">
      <c r="A397" s="20" t="s">
        <v>791</v>
      </c>
      <c r="B397" s="20" t="s">
        <v>23</v>
      </c>
      <c r="C397" s="29" t="s">
        <v>799</v>
      </c>
      <c r="D397" s="26">
        <v>1989</v>
      </c>
      <c r="E397" s="20" t="s">
        <v>7</v>
      </c>
      <c r="F397" s="20" t="s">
        <v>793</v>
      </c>
      <c r="G397" s="20" t="s">
        <v>800</v>
      </c>
      <c r="H397" s="30">
        <v>492</v>
      </c>
      <c r="I397" s="25"/>
      <c r="J397" s="31"/>
      <c r="K397" s="31"/>
      <c r="L397" s="31"/>
      <c r="M397" s="31"/>
      <c r="N397" s="31"/>
      <c r="O397" s="31"/>
      <c r="P397" s="31"/>
      <c r="Q397" s="31"/>
      <c r="R397" s="31"/>
      <c r="S397" s="31"/>
      <c r="T397" s="31"/>
      <c r="U397" s="31"/>
      <c r="V397" s="31"/>
      <c r="W397" s="31"/>
      <c r="X397" s="31"/>
      <c r="Y397" s="31"/>
      <c r="Z397" s="31"/>
      <c r="AA397" s="31"/>
    </row>
    <row r="398" spans="1:27" ht="16" x14ac:dyDescent="0.2">
      <c r="A398" s="20" t="s">
        <v>791</v>
      </c>
      <c r="B398" s="20" t="s">
        <v>23</v>
      </c>
      <c r="C398" s="29" t="s">
        <v>801</v>
      </c>
      <c r="D398" s="26">
        <v>1989</v>
      </c>
      <c r="E398" s="20" t="s">
        <v>7</v>
      </c>
      <c r="F398" s="20" t="s">
        <v>793</v>
      </c>
      <c r="G398" s="20" t="s">
        <v>802</v>
      </c>
      <c r="H398" s="30">
        <v>409</v>
      </c>
      <c r="I398" s="25"/>
      <c r="J398" s="31"/>
      <c r="K398" s="31"/>
      <c r="L398" s="31"/>
      <c r="M398" s="31"/>
      <c r="N398" s="31"/>
      <c r="O398" s="31"/>
      <c r="P398" s="31"/>
      <c r="Q398" s="31"/>
      <c r="R398" s="31"/>
      <c r="S398" s="31"/>
      <c r="T398" s="31"/>
      <c r="U398" s="31"/>
      <c r="V398" s="31"/>
      <c r="W398" s="31"/>
      <c r="X398" s="31"/>
      <c r="Y398" s="31"/>
      <c r="Z398" s="31"/>
      <c r="AA398" s="31"/>
    </row>
    <row r="399" spans="1:27" ht="16" x14ac:dyDescent="0.2">
      <c r="A399" s="20" t="s">
        <v>791</v>
      </c>
      <c r="B399" s="20" t="s">
        <v>23</v>
      </c>
      <c r="C399" s="22" t="s">
        <v>803</v>
      </c>
      <c r="D399" s="26">
        <v>1989</v>
      </c>
      <c r="E399" s="20" t="s">
        <v>10</v>
      </c>
      <c r="F399" s="20" t="s">
        <v>793</v>
      </c>
      <c r="G399" s="20" t="s">
        <v>804</v>
      </c>
      <c r="H399" s="13">
        <v>392</v>
      </c>
      <c r="I399" s="14"/>
      <c r="J399" s="4"/>
      <c r="K399" s="4"/>
      <c r="L399" s="4"/>
      <c r="M399" s="4"/>
      <c r="N399" s="4"/>
      <c r="O399" s="4"/>
      <c r="P399" s="4"/>
      <c r="Q399" s="4"/>
      <c r="R399" s="4"/>
      <c r="S399" s="4"/>
      <c r="T399" s="4"/>
      <c r="U399" s="4"/>
      <c r="V399" s="4"/>
      <c r="W399" s="4"/>
      <c r="X399" s="4"/>
      <c r="Y399" s="4"/>
      <c r="Z399" s="4"/>
      <c r="AA399" s="4"/>
    </row>
    <row r="400" spans="1:27" ht="16" x14ac:dyDescent="0.2">
      <c r="A400" s="20" t="s">
        <v>791</v>
      </c>
      <c r="B400" s="20" t="s">
        <v>23</v>
      </c>
      <c r="C400" s="22" t="s">
        <v>805</v>
      </c>
      <c r="D400" s="26">
        <v>1989</v>
      </c>
      <c r="E400" s="20" t="s">
        <v>10</v>
      </c>
      <c r="F400" s="20" t="s">
        <v>793</v>
      </c>
      <c r="G400" s="20" t="s">
        <v>806</v>
      </c>
      <c r="H400" s="13">
        <v>382</v>
      </c>
      <c r="I400" s="14"/>
      <c r="J400" s="4"/>
      <c r="K400" s="4"/>
      <c r="L400" s="4"/>
      <c r="M400" s="4"/>
      <c r="N400" s="4"/>
      <c r="O400" s="4"/>
      <c r="P400" s="4"/>
      <c r="Q400" s="4"/>
      <c r="R400" s="4"/>
      <c r="S400" s="4"/>
      <c r="T400" s="4"/>
      <c r="U400" s="4"/>
      <c r="V400" s="4"/>
      <c r="W400" s="4"/>
      <c r="X400" s="4"/>
      <c r="Y400" s="4"/>
      <c r="Z400" s="4"/>
      <c r="AA400" s="4"/>
    </row>
    <row r="401" spans="1:27" ht="16" x14ac:dyDescent="0.2">
      <c r="A401" s="20" t="s">
        <v>791</v>
      </c>
      <c r="B401" s="20" t="s">
        <v>23</v>
      </c>
      <c r="C401" s="29" t="s">
        <v>805</v>
      </c>
      <c r="D401" s="26">
        <v>1989</v>
      </c>
      <c r="E401" s="20" t="s">
        <v>8</v>
      </c>
      <c r="F401" s="20" t="s">
        <v>793</v>
      </c>
      <c r="G401" s="20" t="s">
        <v>807</v>
      </c>
      <c r="H401" s="30">
        <v>361</v>
      </c>
      <c r="I401" s="25"/>
      <c r="J401" s="31"/>
      <c r="K401" s="31"/>
      <c r="L401" s="31"/>
      <c r="M401" s="31"/>
      <c r="N401" s="31"/>
      <c r="O401" s="31"/>
      <c r="P401" s="31"/>
      <c r="Q401" s="31"/>
      <c r="R401" s="31"/>
      <c r="S401" s="31"/>
      <c r="T401" s="31"/>
      <c r="U401" s="31"/>
      <c r="V401" s="31"/>
      <c r="W401" s="31"/>
      <c r="X401" s="31"/>
      <c r="Y401" s="31"/>
      <c r="Z401" s="31"/>
      <c r="AA401" s="31"/>
    </row>
    <row r="402" spans="1:27" ht="16" x14ac:dyDescent="0.2">
      <c r="A402" s="20" t="s">
        <v>791</v>
      </c>
      <c r="B402" s="20" t="s">
        <v>23</v>
      </c>
      <c r="C402" s="22" t="s">
        <v>808</v>
      </c>
      <c r="D402" s="26">
        <v>1989</v>
      </c>
      <c r="E402" s="20" t="s">
        <v>10</v>
      </c>
      <c r="F402" s="20" t="s">
        <v>793</v>
      </c>
      <c r="G402" s="20" t="s">
        <v>809</v>
      </c>
      <c r="H402" s="13">
        <v>344</v>
      </c>
      <c r="I402" s="14"/>
      <c r="J402" s="4"/>
      <c r="K402" s="4"/>
      <c r="L402" s="4"/>
      <c r="M402" s="4"/>
      <c r="N402" s="4"/>
      <c r="O402" s="4"/>
      <c r="P402" s="4"/>
      <c r="Q402" s="4"/>
      <c r="R402" s="4"/>
      <c r="S402" s="4"/>
      <c r="T402" s="4"/>
      <c r="U402" s="4"/>
      <c r="V402" s="4"/>
      <c r="W402" s="4"/>
      <c r="X402" s="4"/>
      <c r="Y402" s="4"/>
      <c r="Z402" s="4"/>
      <c r="AA402" s="4"/>
    </row>
    <row r="403" spans="1:27" ht="16" x14ac:dyDescent="0.2">
      <c r="A403" s="20" t="s">
        <v>791</v>
      </c>
      <c r="B403" s="20" t="s">
        <v>23</v>
      </c>
      <c r="C403" s="22" t="s">
        <v>810</v>
      </c>
      <c r="D403" s="26">
        <v>1989</v>
      </c>
      <c r="E403" s="20" t="s">
        <v>10</v>
      </c>
      <c r="F403" s="20" t="s">
        <v>793</v>
      </c>
      <c r="G403" s="20" t="s">
        <v>811</v>
      </c>
      <c r="H403" s="13">
        <v>342</v>
      </c>
      <c r="I403" s="14"/>
      <c r="J403" s="4"/>
      <c r="K403" s="4"/>
      <c r="L403" s="4"/>
      <c r="M403" s="4"/>
      <c r="N403" s="4"/>
      <c r="O403" s="4"/>
      <c r="P403" s="4"/>
      <c r="Q403" s="4"/>
      <c r="R403" s="4"/>
      <c r="S403" s="4"/>
      <c r="T403" s="4"/>
      <c r="U403" s="4"/>
      <c r="V403" s="4"/>
      <c r="W403" s="4"/>
      <c r="X403" s="4"/>
      <c r="Y403" s="4"/>
      <c r="Z403" s="4"/>
      <c r="AA403" s="4"/>
    </row>
    <row r="404" spans="1:27" ht="16" x14ac:dyDescent="0.2">
      <c r="A404" s="20" t="s">
        <v>791</v>
      </c>
      <c r="B404" s="20" t="s">
        <v>23</v>
      </c>
      <c r="C404" s="22" t="s">
        <v>812</v>
      </c>
      <c r="D404" s="26">
        <v>1989</v>
      </c>
      <c r="E404" s="20" t="s">
        <v>10</v>
      </c>
      <c r="F404" s="20" t="s">
        <v>793</v>
      </c>
      <c r="G404" s="20" t="s">
        <v>813</v>
      </c>
      <c r="H404" s="13">
        <v>330</v>
      </c>
      <c r="I404" s="14"/>
      <c r="J404" s="4"/>
      <c r="K404" s="4"/>
      <c r="L404" s="4"/>
      <c r="M404" s="4"/>
      <c r="N404" s="4"/>
      <c r="O404" s="4"/>
      <c r="P404" s="4"/>
      <c r="Q404" s="4"/>
      <c r="R404" s="4"/>
      <c r="S404" s="4"/>
      <c r="T404" s="4"/>
      <c r="U404" s="4"/>
      <c r="V404" s="4"/>
      <c r="W404" s="4"/>
      <c r="X404" s="4"/>
      <c r="Y404" s="4"/>
      <c r="Z404" s="4"/>
      <c r="AA404" s="4"/>
    </row>
    <row r="405" spans="1:27" ht="16" x14ac:dyDescent="0.2">
      <c r="A405" s="20" t="s">
        <v>791</v>
      </c>
      <c r="B405" s="20" t="s">
        <v>23</v>
      </c>
      <c r="C405" s="22" t="s">
        <v>814</v>
      </c>
      <c r="D405" s="26">
        <v>1989</v>
      </c>
      <c r="E405" s="20" t="s">
        <v>10</v>
      </c>
      <c r="F405" s="20" t="s">
        <v>793</v>
      </c>
      <c r="G405" s="20" t="s">
        <v>815</v>
      </c>
      <c r="H405" s="13">
        <v>322</v>
      </c>
      <c r="I405" s="14"/>
      <c r="J405" s="4"/>
      <c r="K405" s="4"/>
      <c r="L405" s="4"/>
      <c r="M405" s="4"/>
      <c r="N405" s="4"/>
      <c r="O405" s="4"/>
      <c r="P405" s="4"/>
      <c r="Q405" s="4"/>
      <c r="R405" s="4"/>
      <c r="S405" s="4"/>
      <c r="T405" s="4"/>
      <c r="U405" s="4"/>
      <c r="V405" s="4"/>
      <c r="W405" s="4"/>
      <c r="X405" s="4"/>
      <c r="Y405" s="4"/>
      <c r="Z405" s="4"/>
      <c r="AA405" s="4"/>
    </row>
    <row r="406" spans="1:27" ht="16" x14ac:dyDescent="0.2">
      <c r="A406" s="20" t="s">
        <v>791</v>
      </c>
      <c r="B406" s="20" t="s">
        <v>23</v>
      </c>
      <c r="C406" s="29" t="s">
        <v>816</v>
      </c>
      <c r="D406" s="26">
        <v>1989</v>
      </c>
      <c r="E406" s="20" t="s">
        <v>8</v>
      </c>
      <c r="F406" s="20" t="s">
        <v>793</v>
      </c>
      <c r="G406" s="20" t="s">
        <v>817</v>
      </c>
      <c r="H406" s="30">
        <v>296</v>
      </c>
      <c r="I406" s="25"/>
      <c r="J406" s="31"/>
      <c r="K406" s="31"/>
      <c r="L406" s="31"/>
      <c r="M406" s="31"/>
      <c r="N406" s="31"/>
      <c r="O406" s="31"/>
      <c r="P406" s="31"/>
      <c r="Q406" s="31"/>
      <c r="R406" s="31"/>
      <c r="S406" s="31"/>
      <c r="T406" s="31"/>
      <c r="U406" s="31"/>
      <c r="V406" s="31"/>
      <c r="W406" s="31"/>
      <c r="X406" s="31"/>
      <c r="Y406" s="31"/>
      <c r="Z406" s="31"/>
      <c r="AA406" s="31"/>
    </row>
    <row r="407" spans="1:27" ht="16" x14ac:dyDescent="0.2">
      <c r="A407" s="20" t="s">
        <v>791</v>
      </c>
      <c r="B407" s="20" t="s">
        <v>23</v>
      </c>
      <c r="C407" s="22" t="s">
        <v>818</v>
      </c>
      <c r="D407" s="26">
        <v>1989</v>
      </c>
      <c r="E407" s="20" t="s">
        <v>10</v>
      </c>
      <c r="F407" s="20" t="s">
        <v>793</v>
      </c>
      <c r="G407" s="20" t="s">
        <v>819</v>
      </c>
      <c r="H407" s="13">
        <v>290</v>
      </c>
      <c r="I407" s="14"/>
      <c r="J407" s="4"/>
      <c r="K407" s="4"/>
      <c r="L407" s="4"/>
      <c r="M407" s="4"/>
      <c r="N407" s="4"/>
      <c r="O407" s="4"/>
      <c r="P407" s="4"/>
      <c r="Q407" s="4"/>
      <c r="R407" s="4"/>
      <c r="S407" s="4"/>
      <c r="T407" s="4"/>
      <c r="U407" s="4"/>
      <c r="V407" s="4"/>
      <c r="W407" s="4"/>
      <c r="X407" s="4"/>
      <c r="Y407" s="4"/>
      <c r="Z407" s="4"/>
      <c r="AA407" s="4"/>
    </row>
    <row r="408" spans="1:27" ht="16" x14ac:dyDescent="0.2">
      <c r="A408" s="20" t="s">
        <v>791</v>
      </c>
      <c r="B408" s="20" t="s">
        <v>23</v>
      </c>
      <c r="C408" s="22" t="s">
        <v>820</v>
      </c>
      <c r="D408" s="26">
        <v>1989</v>
      </c>
      <c r="E408" s="20" t="s">
        <v>10</v>
      </c>
      <c r="F408" s="20" t="s">
        <v>793</v>
      </c>
      <c r="G408" s="20" t="s">
        <v>821</v>
      </c>
      <c r="H408" s="13">
        <v>271</v>
      </c>
      <c r="I408" s="14"/>
      <c r="J408" s="4"/>
      <c r="K408" s="4"/>
      <c r="L408" s="4"/>
      <c r="M408" s="4"/>
      <c r="N408" s="4"/>
      <c r="O408" s="4"/>
      <c r="P408" s="4"/>
      <c r="Q408" s="4"/>
      <c r="R408" s="4"/>
      <c r="S408" s="4"/>
      <c r="T408" s="4"/>
      <c r="U408" s="4"/>
      <c r="V408" s="4"/>
      <c r="W408" s="4"/>
      <c r="X408" s="4"/>
      <c r="Y408" s="4"/>
      <c r="Z408" s="4"/>
      <c r="AA408" s="4"/>
    </row>
    <row r="409" spans="1:27" ht="16" x14ac:dyDescent="0.2">
      <c r="A409" s="20" t="s">
        <v>791</v>
      </c>
      <c r="B409" s="20" t="s">
        <v>23</v>
      </c>
      <c r="C409" s="22" t="s">
        <v>822</v>
      </c>
      <c r="D409" s="26">
        <v>1989</v>
      </c>
      <c r="E409" s="20" t="s">
        <v>10</v>
      </c>
      <c r="F409" s="20" t="s">
        <v>793</v>
      </c>
      <c r="G409" s="20" t="s">
        <v>823</v>
      </c>
      <c r="H409" s="13">
        <v>269</v>
      </c>
      <c r="I409" s="14"/>
      <c r="J409" s="4"/>
      <c r="K409" s="4"/>
      <c r="L409" s="4"/>
      <c r="M409" s="4"/>
      <c r="N409" s="4"/>
      <c r="O409" s="4"/>
      <c r="P409" s="4"/>
      <c r="Q409" s="4"/>
      <c r="R409" s="4"/>
      <c r="S409" s="4"/>
      <c r="T409" s="4"/>
      <c r="U409" s="4"/>
      <c r="V409" s="4"/>
      <c r="W409" s="4"/>
      <c r="X409" s="4"/>
      <c r="Y409" s="4"/>
      <c r="Z409" s="4"/>
      <c r="AA409" s="4"/>
    </row>
    <row r="410" spans="1:27" ht="16" x14ac:dyDescent="0.2">
      <c r="A410" s="20" t="s">
        <v>791</v>
      </c>
      <c r="B410" s="20" t="s">
        <v>23</v>
      </c>
      <c r="C410" s="22" t="s">
        <v>824</v>
      </c>
      <c r="D410" s="26">
        <v>1989</v>
      </c>
      <c r="E410" s="20" t="s">
        <v>10</v>
      </c>
      <c r="F410" s="20" t="s">
        <v>793</v>
      </c>
      <c r="G410" s="20" t="s">
        <v>825</v>
      </c>
      <c r="H410" s="13">
        <v>265</v>
      </c>
      <c r="I410" s="14"/>
      <c r="J410" s="4"/>
      <c r="K410" s="4"/>
      <c r="L410" s="4"/>
      <c r="M410" s="4"/>
      <c r="N410" s="4"/>
      <c r="O410" s="4"/>
      <c r="P410" s="4"/>
      <c r="Q410" s="4"/>
      <c r="R410" s="4"/>
      <c r="S410" s="4"/>
      <c r="T410" s="4"/>
      <c r="U410" s="4"/>
      <c r="V410" s="4"/>
      <c r="W410" s="4"/>
      <c r="X410" s="4"/>
      <c r="Y410" s="4"/>
      <c r="Z410" s="4"/>
      <c r="AA410" s="4"/>
    </row>
    <row r="411" spans="1:27" ht="16" x14ac:dyDescent="0.2">
      <c r="A411" s="20" t="s">
        <v>791</v>
      </c>
      <c r="B411" s="20" t="s">
        <v>23</v>
      </c>
      <c r="C411" s="22" t="s">
        <v>826</v>
      </c>
      <c r="D411" s="26">
        <v>1989</v>
      </c>
      <c r="E411" s="20" t="s">
        <v>10</v>
      </c>
      <c r="F411" s="20" t="s">
        <v>793</v>
      </c>
      <c r="G411" s="20" t="s">
        <v>827</v>
      </c>
      <c r="H411" s="13">
        <v>264</v>
      </c>
      <c r="I411" s="14"/>
      <c r="J411" s="4"/>
      <c r="K411" s="4"/>
      <c r="L411" s="4"/>
      <c r="M411" s="4"/>
      <c r="N411" s="4"/>
      <c r="O411" s="4"/>
      <c r="P411" s="4"/>
      <c r="Q411" s="4"/>
      <c r="R411" s="4"/>
      <c r="S411" s="4"/>
      <c r="T411" s="4"/>
      <c r="U411" s="4"/>
      <c r="V411" s="4"/>
      <c r="W411" s="4"/>
      <c r="X411" s="4"/>
      <c r="Y411" s="4"/>
      <c r="Z411" s="4"/>
      <c r="AA411" s="4"/>
    </row>
    <row r="412" spans="1:27" ht="16" x14ac:dyDescent="0.2">
      <c r="A412" s="20" t="s">
        <v>791</v>
      </c>
      <c r="B412" s="20" t="s">
        <v>23</v>
      </c>
      <c r="C412" s="22" t="s">
        <v>828</v>
      </c>
      <c r="D412" s="26">
        <v>1989</v>
      </c>
      <c r="E412" s="20" t="s">
        <v>10</v>
      </c>
      <c r="F412" s="20" t="s">
        <v>793</v>
      </c>
      <c r="G412" s="20" t="s">
        <v>829</v>
      </c>
      <c r="H412" s="13">
        <v>246</v>
      </c>
      <c r="I412" s="14"/>
      <c r="J412" s="4"/>
      <c r="K412" s="4"/>
      <c r="L412" s="4"/>
      <c r="M412" s="4"/>
      <c r="N412" s="4"/>
      <c r="O412" s="4"/>
      <c r="P412" s="4"/>
      <c r="Q412" s="4"/>
      <c r="R412" s="4"/>
      <c r="S412" s="4"/>
      <c r="T412" s="4"/>
      <c r="U412" s="4"/>
      <c r="V412" s="4"/>
      <c r="W412" s="4"/>
      <c r="X412" s="4"/>
      <c r="Y412" s="4"/>
      <c r="Z412" s="4"/>
      <c r="AA412" s="4"/>
    </row>
    <row r="413" spans="1:27" ht="16" x14ac:dyDescent="0.2">
      <c r="A413" s="20" t="s">
        <v>791</v>
      </c>
      <c r="B413" s="20" t="s">
        <v>23</v>
      </c>
      <c r="C413" s="22" t="s">
        <v>830</v>
      </c>
      <c r="D413" s="26">
        <v>1989</v>
      </c>
      <c r="E413" s="20" t="s">
        <v>10</v>
      </c>
      <c r="F413" s="20" t="s">
        <v>793</v>
      </c>
      <c r="G413" s="20" t="s">
        <v>831</v>
      </c>
      <c r="H413" s="13">
        <v>224</v>
      </c>
      <c r="I413" s="14"/>
      <c r="J413" s="4"/>
      <c r="K413" s="4"/>
      <c r="L413" s="4"/>
      <c r="M413" s="4"/>
      <c r="N413" s="4"/>
      <c r="O413" s="4"/>
      <c r="P413" s="4"/>
      <c r="Q413" s="4"/>
      <c r="R413" s="4"/>
      <c r="S413" s="4"/>
      <c r="T413" s="4"/>
      <c r="U413" s="4"/>
      <c r="V413" s="4"/>
      <c r="W413" s="4"/>
      <c r="X413" s="4"/>
      <c r="Y413" s="4"/>
      <c r="Z413" s="4"/>
      <c r="AA413" s="4"/>
    </row>
    <row r="414" spans="1:27" ht="16" x14ac:dyDescent="0.2">
      <c r="A414" s="20" t="s">
        <v>791</v>
      </c>
      <c r="B414" s="20" t="s">
        <v>23</v>
      </c>
      <c r="C414" s="22" t="s">
        <v>832</v>
      </c>
      <c r="D414" s="26">
        <v>1989</v>
      </c>
      <c r="E414" s="20" t="s">
        <v>10</v>
      </c>
      <c r="F414" s="20" t="s">
        <v>793</v>
      </c>
      <c r="G414" s="20" t="s">
        <v>833</v>
      </c>
      <c r="H414" s="13">
        <v>218</v>
      </c>
      <c r="I414" s="14"/>
      <c r="J414" s="4"/>
      <c r="K414" s="4"/>
      <c r="L414" s="4"/>
      <c r="M414" s="4"/>
      <c r="N414" s="4"/>
      <c r="O414" s="4"/>
      <c r="P414" s="4"/>
      <c r="Q414" s="4"/>
      <c r="R414" s="4"/>
      <c r="S414" s="4"/>
      <c r="T414" s="4"/>
      <c r="U414" s="4"/>
      <c r="V414" s="4"/>
      <c r="W414" s="4"/>
      <c r="X414" s="4"/>
      <c r="Y414" s="4"/>
      <c r="Z414" s="4"/>
      <c r="AA414" s="4"/>
    </row>
    <row r="415" spans="1:27" ht="16" x14ac:dyDescent="0.2">
      <c r="A415" s="20" t="s">
        <v>791</v>
      </c>
      <c r="B415" s="20" t="s">
        <v>23</v>
      </c>
      <c r="C415" s="22" t="s">
        <v>834</v>
      </c>
      <c r="D415" s="26">
        <v>1989</v>
      </c>
      <c r="E415" s="20" t="s">
        <v>10</v>
      </c>
      <c r="F415" s="20" t="s">
        <v>793</v>
      </c>
      <c r="G415" s="20" t="s">
        <v>835</v>
      </c>
      <c r="H415" s="13">
        <v>216</v>
      </c>
      <c r="I415" s="14"/>
      <c r="J415" s="4"/>
      <c r="K415" s="4"/>
      <c r="L415" s="4"/>
      <c r="M415" s="4"/>
      <c r="N415" s="4"/>
      <c r="O415" s="4"/>
      <c r="P415" s="4"/>
      <c r="Q415" s="4"/>
      <c r="R415" s="4"/>
      <c r="S415" s="4"/>
      <c r="T415" s="4"/>
      <c r="U415" s="4"/>
      <c r="V415" s="4"/>
      <c r="W415" s="4"/>
      <c r="X415" s="4"/>
      <c r="Y415" s="4"/>
      <c r="Z415" s="4"/>
      <c r="AA415" s="4"/>
    </row>
    <row r="416" spans="1:27" ht="16" x14ac:dyDescent="0.2">
      <c r="A416" s="20" t="s">
        <v>791</v>
      </c>
      <c r="B416" s="20" t="s">
        <v>23</v>
      </c>
      <c r="C416" s="22" t="s">
        <v>836</v>
      </c>
      <c r="D416" s="26">
        <v>1989</v>
      </c>
      <c r="E416" s="20" t="s">
        <v>10</v>
      </c>
      <c r="F416" s="20" t="s">
        <v>793</v>
      </c>
      <c r="G416" s="20" t="s">
        <v>837</v>
      </c>
      <c r="H416" s="13">
        <v>212</v>
      </c>
      <c r="I416" s="14"/>
      <c r="J416" s="4"/>
      <c r="K416" s="4"/>
      <c r="L416" s="4"/>
      <c r="M416" s="4"/>
      <c r="N416" s="4"/>
      <c r="O416" s="4"/>
      <c r="P416" s="4"/>
      <c r="Q416" s="4"/>
      <c r="R416" s="4"/>
      <c r="S416" s="4"/>
      <c r="T416" s="4"/>
      <c r="U416" s="4"/>
      <c r="V416" s="4"/>
      <c r="W416" s="4"/>
      <c r="X416" s="4"/>
      <c r="Y416" s="4"/>
      <c r="Z416" s="4"/>
      <c r="AA416" s="4"/>
    </row>
    <row r="417" spans="1:27" ht="16" x14ac:dyDescent="0.2">
      <c r="A417" s="20" t="s">
        <v>791</v>
      </c>
      <c r="B417" s="20" t="s">
        <v>23</v>
      </c>
      <c r="C417" s="22" t="s">
        <v>838</v>
      </c>
      <c r="D417" s="26">
        <v>1989</v>
      </c>
      <c r="E417" s="20" t="s">
        <v>10</v>
      </c>
      <c r="F417" s="20" t="s">
        <v>793</v>
      </c>
      <c r="G417" s="20" t="s">
        <v>839</v>
      </c>
      <c r="H417" s="13">
        <v>192</v>
      </c>
      <c r="I417" s="14"/>
      <c r="J417" s="4"/>
      <c r="K417" s="4"/>
      <c r="L417" s="4"/>
      <c r="M417" s="4"/>
      <c r="N417" s="4"/>
      <c r="O417" s="4"/>
      <c r="P417" s="4"/>
      <c r="Q417" s="4"/>
      <c r="R417" s="4"/>
      <c r="S417" s="4"/>
      <c r="T417" s="4"/>
      <c r="U417" s="4"/>
      <c r="V417" s="4"/>
      <c r="W417" s="4"/>
      <c r="X417" s="4"/>
      <c r="Y417" s="4"/>
      <c r="Z417" s="4"/>
      <c r="AA417" s="4"/>
    </row>
    <row r="418" spans="1:27" ht="16" x14ac:dyDescent="0.2">
      <c r="A418" s="20" t="s">
        <v>791</v>
      </c>
      <c r="B418" s="20" t="s">
        <v>23</v>
      </c>
      <c r="C418" s="22" t="s">
        <v>840</v>
      </c>
      <c r="D418" s="26">
        <v>1989</v>
      </c>
      <c r="E418" s="20" t="s">
        <v>10</v>
      </c>
      <c r="F418" s="20" t="s">
        <v>793</v>
      </c>
      <c r="G418" s="20" t="s">
        <v>841</v>
      </c>
      <c r="H418" s="13">
        <v>161</v>
      </c>
      <c r="I418" s="14"/>
      <c r="J418" s="4"/>
      <c r="K418" s="4"/>
      <c r="L418" s="4"/>
      <c r="M418" s="4"/>
      <c r="N418" s="4"/>
      <c r="O418" s="4"/>
      <c r="P418" s="4"/>
      <c r="Q418" s="4"/>
      <c r="R418" s="4"/>
      <c r="S418" s="4"/>
      <c r="T418" s="4"/>
      <c r="U418" s="4"/>
      <c r="V418" s="4"/>
      <c r="W418" s="4"/>
      <c r="X418" s="4"/>
      <c r="Y418" s="4"/>
      <c r="Z418" s="4"/>
      <c r="AA418" s="4"/>
    </row>
    <row r="419" spans="1:27" ht="16" x14ac:dyDescent="0.2">
      <c r="A419" s="20" t="s">
        <v>791</v>
      </c>
      <c r="B419" s="20" t="s">
        <v>23</v>
      </c>
      <c r="C419" s="22" t="s">
        <v>842</v>
      </c>
      <c r="D419" s="26">
        <v>1989</v>
      </c>
      <c r="E419" s="20" t="s">
        <v>9</v>
      </c>
      <c r="F419" s="20" t="s">
        <v>793</v>
      </c>
      <c r="G419" s="20" t="s">
        <v>843</v>
      </c>
      <c r="H419" s="13">
        <v>154</v>
      </c>
      <c r="I419" s="14"/>
      <c r="J419" s="4"/>
      <c r="K419" s="4"/>
      <c r="L419" s="4"/>
      <c r="M419" s="4"/>
      <c r="N419" s="4"/>
      <c r="O419" s="4"/>
      <c r="P419" s="4"/>
      <c r="Q419" s="4"/>
      <c r="R419" s="4"/>
      <c r="S419" s="4"/>
      <c r="T419" s="4"/>
      <c r="U419" s="4"/>
      <c r="V419" s="4"/>
      <c r="W419" s="4"/>
      <c r="X419" s="4"/>
      <c r="Y419" s="4"/>
      <c r="Z419" s="4"/>
      <c r="AA419" s="4"/>
    </row>
    <row r="420" spans="1:27" ht="16" x14ac:dyDescent="0.2">
      <c r="A420" s="20" t="s">
        <v>791</v>
      </c>
      <c r="B420" s="20" t="s">
        <v>23</v>
      </c>
      <c r="C420" s="1" t="s">
        <v>844</v>
      </c>
      <c r="D420" s="26">
        <v>1989</v>
      </c>
      <c r="E420" s="20" t="s">
        <v>9</v>
      </c>
      <c r="F420" s="20" t="s">
        <v>793</v>
      </c>
      <c r="G420" s="20" t="s">
        <v>845</v>
      </c>
      <c r="H420" s="13">
        <v>154</v>
      </c>
      <c r="I420" s="14"/>
      <c r="J420" s="4"/>
      <c r="K420" s="4"/>
      <c r="L420" s="4"/>
      <c r="M420" s="4"/>
      <c r="N420" s="4"/>
      <c r="O420" s="4"/>
      <c r="P420" s="4"/>
      <c r="Q420" s="4"/>
      <c r="R420" s="4"/>
      <c r="S420" s="4"/>
      <c r="T420" s="4"/>
      <c r="U420" s="4"/>
      <c r="V420" s="4"/>
      <c r="W420" s="4"/>
      <c r="X420" s="4"/>
      <c r="Y420" s="4"/>
      <c r="Z420" s="4"/>
      <c r="AA420" s="4"/>
    </row>
    <row r="421" spans="1:27" ht="16" x14ac:dyDescent="0.2">
      <c r="A421" s="20" t="s">
        <v>791</v>
      </c>
      <c r="B421" s="20" t="s">
        <v>23</v>
      </c>
      <c r="C421" s="22" t="s">
        <v>846</v>
      </c>
      <c r="D421" s="26">
        <v>1989</v>
      </c>
      <c r="E421" s="20" t="s">
        <v>10</v>
      </c>
      <c r="F421" s="20" t="s">
        <v>793</v>
      </c>
      <c r="G421" s="20" t="s">
        <v>847</v>
      </c>
      <c r="H421" s="13">
        <v>148</v>
      </c>
      <c r="I421" s="14"/>
      <c r="J421" s="4"/>
      <c r="K421" s="4"/>
      <c r="L421" s="4"/>
      <c r="M421" s="4"/>
      <c r="N421" s="4"/>
      <c r="O421" s="4"/>
      <c r="P421" s="4"/>
      <c r="Q421" s="4"/>
      <c r="R421" s="4"/>
      <c r="S421" s="4"/>
      <c r="T421" s="4"/>
      <c r="U421" s="4"/>
      <c r="V421" s="4"/>
      <c r="W421" s="4"/>
      <c r="X421" s="4"/>
      <c r="Y421" s="4"/>
      <c r="Z421" s="4"/>
      <c r="AA421" s="4"/>
    </row>
    <row r="422" spans="1:27" ht="16" x14ac:dyDescent="0.2">
      <c r="A422" s="20" t="s">
        <v>791</v>
      </c>
      <c r="B422" s="20" t="s">
        <v>23</v>
      </c>
      <c r="C422" s="22" t="s">
        <v>848</v>
      </c>
      <c r="D422" s="26">
        <v>1989</v>
      </c>
      <c r="E422" s="20" t="s">
        <v>10</v>
      </c>
      <c r="F422" s="20" t="s">
        <v>793</v>
      </c>
      <c r="G422" s="20" t="s">
        <v>849</v>
      </c>
      <c r="H422" s="13">
        <v>134</v>
      </c>
      <c r="I422" s="14"/>
      <c r="J422" s="4"/>
      <c r="K422" s="4"/>
      <c r="L422" s="4"/>
      <c r="M422" s="4"/>
      <c r="N422" s="4"/>
      <c r="O422" s="4"/>
      <c r="P422" s="4"/>
      <c r="Q422" s="4"/>
      <c r="R422" s="4"/>
      <c r="S422" s="4"/>
      <c r="T422" s="4"/>
      <c r="U422" s="4"/>
      <c r="V422" s="4"/>
      <c r="W422" s="4"/>
      <c r="X422" s="4"/>
      <c r="Y422" s="4"/>
      <c r="Z422" s="4"/>
      <c r="AA422" s="4"/>
    </row>
    <row r="423" spans="1:27" ht="16" x14ac:dyDescent="0.2">
      <c r="A423" s="20" t="s">
        <v>791</v>
      </c>
      <c r="B423" s="20" t="s">
        <v>23</v>
      </c>
      <c r="C423" s="22" t="s">
        <v>850</v>
      </c>
      <c r="D423" s="26">
        <v>1989</v>
      </c>
      <c r="E423" s="20" t="s">
        <v>10</v>
      </c>
      <c r="F423" s="20" t="s">
        <v>793</v>
      </c>
      <c r="G423" s="20" t="s">
        <v>851</v>
      </c>
      <c r="H423" s="13">
        <v>117</v>
      </c>
      <c r="I423" s="14"/>
      <c r="J423" s="4"/>
      <c r="K423" s="4"/>
      <c r="L423" s="4"/>
      <c r="M423" s="4"/>
      <c r="N423" s="4"/>
      <c r="O423" s="4"/>
      <c r="P423" s="4"/>
      <c r="Q423" s="4"/>
      <c r="R423" s="4"/>
      <c r="S423" s="4"/>
      <c r="T423" s="4"/>
      <c r="U423" s="4"/>
      <c r="V423" s="4"/>
      <c r="W423" s="4"/>
      <c r="X423" s="4"/>
      <c r="Y423" s="4"/>
      <c r="Z423" s="4"/>
      <c r="AA423" s="4"/>
    </row>
    <row r="424" spans="1:27" ht="16" x14ac:dyDescent="0.2">
      <c r="A424" s="20" t="s">
        <v>791</v>
      </c>
      <c r="B424" s="20" t="s">
        <v>23</v>
      </c>
      <c r="C424" s="29" t="s">
        <v>852</v>
      </c>
      <c r="D424" s="26">
        <v>1989</v>
      </c>
      <c r="E424" s="20" t="s">
        <v>8</v>
      </c>
      <c r="F424" s="20" t="s">
        <v>793</v>
      </c>
      <c r="G424" s="20" t="s">
        <v>853</v>
      </c>
      <c r="H424" s="30">
        <v>102</v>
      </c>
      <c r="I424" s="25"/>
      <c r="J424" s="31"/>
      <c r="K424" s="31"/>
      <c r="L424" s="31"/>
      <c r="M424" s="31"/>
      <c r="N424" s="31"/>
      <c r="O424" s="31"/>
      <c r="P424" s="31"/>
      <c r="Q424" s="31"/>
      <c r="R424" s="31"/>
      <c r="S424" s="31"/>
      <c r="T424" s="31"/>
      <c r="U424" s="31"/>
      <c r="V424" s="31"/>
      <c r="W424" s="31"/>
      <c r="X424" s="31"/>
      <c r="Y424" s="31"/>
      <c r="Z424" s="31"/>
      <c r="AA424" s="31"/>
    </row>
    <row r="425" spans="1:27" ht="16" x14ac:dyDescent="0.2">
      <c r="A425" s="20" t="s">
        <v>791</v>
      </c>
      <c r="B425" s="20" t="s">
        <v>23</v>
      </c>
      <c r="C425" s="22" t="s">
        <v>854</v>
      </c>
      <c r="D425" s="26">
        <v>1989</v>
      </c>
      <c r="E425" s="20" t="s">
        <v>10</v>
      </c>
      <c r="F425" s="20" t="s">
        <v>793</v>
      </c>
      <c r="G425" s="20" t="s">
        <v>855</v>
      </c>
      <c r="H425" s="13">
        <v>89</v>
      </c>
      <c r="I425" s="14"/>
      <c r="J425" s="4"/>
      <c r="K425" s="4"/>
      <c r="L425" s="4"/>
      <c r="M425" s="4"/>
      <c r="N425" s="4"/>
      <c r="O425" s="4"/>
      <c r="P425" s="4"/>
      <c r="Q425" s="4"/>
      <c r="R425" s="4"/>
      <c r="S425" s="4"/>
      <c r="T425" s="4"/>
      <c r="U425" s="4"/>
      <c r="V425" s="4"/>
      <c r="W425" s="4"/>
      <c r="X425" s="4"/>
      <c r="Y425" s="4"/>
      <c r="Z425" s="4"/>
      <c r="AA425" s="4"/>
    </row>
    <row r="426" spans="1:27" ht="16" x14ac:dyDescent="0.2">
      <c r="A426" s="20" t="s">
        <v>791</v>
      </c>
      <c r="B426" s="20" t="s">
        <v>23</v>
      </c>
      <c r="C426" s="22" t="s">
        <v>856</v>
      </c>
      <c r="D426" s="26">
        <v>1989</v>
      </c>
      <c r="E426" s="20" t="s">
        <v>10</v>
      </c>
      <c r="F426" s="20" t="s">
        <v>793</v>
      </c>
      <c r="G426" s="20" t="s">
        <v>857</v>
      </c>
      <c r="H426" s="13">
        <v>79</v>
      </c>
      <c r="I426" s="14"/>
      <c r="J426" s="4"/>
      <c r="K426" s="4"/>
      <c r="L426" s="4"/>
      <c r="M426" s="4"/>
      <c r="N426" s="4"/>
      <c r="O426" s="4"/>
      <c r="P426" s="4"/>
      <c r="Q426" s="4"/>
      <c r="R426" s="4"/>
      <c r="S426" s="4"/>
      <c r="T426" s="4"/>
      <c r="U426" s="4"/>
      <c r="V426" s="4"/>
      <c r="W426" s="4"/>
      <c r="X426" s="4"/>
      <c r="Y426" s="4"/>
      <c r="Z426" s="4"/>
      <c r="AA426" s="4"/>
    </row>
    <row r="427" spans="1:27" ht="16" x14ac:dyDescent="0.2">
      <c r="A427" s="20" t="s">
        <v>791</v>
      </c>
      <c r="B427" s="20" t="s">
        <v>23</v>
      </c>
      <c r="C427" s="29" t="s">
        <v>856</v>
      </c>
      <c r="D427" s="26">
        <v>1989</v>
      </c>
      <c r="E427" s="20" t="s">
        <v>8</v>
      </c>
      <c r="F427" s="20" t="s">
        <v>793</v>
      </c>
      <c r="G427" s="20" t="s">
        <v>858</v>
      </c>
      <c r="H427" s="30">
        <v>48</v>
      </c>
      <c r="I427" s="25"/>
      <c r="J427" s="31"/>
      <c r="K427" s="31"/>
      <c r="L427" s="31"/>
      <c r="M427" s="31"/>
      <c r="N427" s="31"/>
      <c r="O427" s="31"/>
      <c r="P427" s="31"/>
      <c r="Q427" s="31"/>
      <c r="R427" s="31"/>
      <c r="S427" s="31"/>
      <c r="T427" s="31"/>
      <c r="U427" s="31"/>
      <c r="V427" s="31"/>
      <c r="W427" s="31"/>
      <c r="X427" s="31"/>
      <c r="Y427" s="31"/>
      <c r="Z427" s="31"/>
      <c r="AA427" s="31"/>
    </row>
    <row r="428" spans="1:27" ht="16" x14ac:dyDescent="0.2">
      <c r="A428" s="21" t="s">
        <v>859</v>
      </c>
      <c r="B428" s="21" t="s">
        <v>23</v>
      </c>
      <c r="C428" s="22" t="s">
        <v>860</v>
      </c>
      <c r="D428" s="32">
        <v>1988</v>
      </c>
      <c r="E428" s="21" t="s">
        <v>10</v>
      </c>
      <c r="F428" s="21" t="s">
        <v>861</v>
      </c>
      <c r="G428" s="33" t="s">
        <v>862</v>
      </c>
      <c r="H428" s="11">
        <v>587</v>
      </c>
      <c r="I428" s="14"/>
      <c r="J428" s="4"/>
      <c r="K428" s="4"/>
      <c r="L428" s="4"/>
      <c r="M428" s="4"/>
      <c r="N428" s="4"/>
      <c r="O428" s="4"/>
      <c r="P428" s="4"/>
      <c r="Q428" s="4"/>
      <c r="R428" s="4"/>
      <c r="S428" s="4"/>
      <c r="T428" s="4"/>
      <c r="U428" s="4"/>
      <c r="V428" s="4"/>
      <c r="W428" s="4"/>
      <c r="X428" s="4"/>
      <c r="Y428" s="4"/>
      <c r="Z428" s="4"/>
      <c r="AA428" s="4"/>
    </row>
    <row r="429" spans="1:27" ht="16" x14ac:dyDescent="0.2">
      <c r="A429" s="21" t="s">
        <v>859</v>
      </c>
      <c r="B429" s="21" t="s">
        <v>23</v>
      </c>
      <c r="C429" s="22" t="s">
        <v>863</v>
      </c>
      <c r="D429" s="32">
        <v>1988</v>
      </c>
      <c r="E429" s="21" t="s">
        <v>10</v>
      </c>
      <c r="F429" s="21" t="s">
        <v>861</v>
      </c>
      <c r="G429" s="33" t="s">
        <v>864</v>
      </c>
      <c r="H429" s="11">
        <v>555</v>
      </c>
      <c r="I429" s="14"/>
      <c r="J429" s="4"/>
      <c r="K429" s="4"/>
      <c r="L429" s="4"/>
      <c r="M429" s="4"/>
      <c r="N429" s="4"/>
      <c r="O429" s="4"/>
      <c r="P429" s="4"/>
      <c r="Q429" s="4"/>
      <c r="R429" s="4"/>
      <c r="S429" s="4"/>
      <c r="T429" s="4"/>
      <c r="U429" s="4"/>
      <c r="V429" s="4"/>
      <c r="W429" s="4"/>
      <c r="X429" s="4"/>
      <c r="Y429" s="4"/>
      <c r="Z429" s="4"/>
      <c r="AA429" s="4"/>
    </row>
    <row r="430" spans="1:27" ht="16" x14ac:dyDescent="0.2">
      <c r="A430" s="21" t="s">
        <v>859</v>
      </c>
      <c r="B430" s="21" t="s">
        <v>23</v>
      </c>
      <c r="C430" s="22" t="s">
        <v>808</v>
      </c>
      <c r="D430" s="32">
        <v>1988</v>
      </c>
      <c r="E430" s="21" t="s">
        <v>10</v>
      </c>
      <c r="F430" s="21" t="s">
        <v>861</v>
      </c>
      <c r="G430" s="33" t="s">
        <v>865</v>
      </c>
      <c r="H430" s="11">
        <v>500</v>
      </c>
      <c r="I430" s="14"/>
      <c r="J430" s="4"/>
      <c r="K430" s="4"/>
      <c r="L430" s="4"/>
      <c r="M430" s="4"/>
      <c r="N430" s="4"/>
      <c r="O430" s="4"/>
      <c r="P430" s="4"/>
      <c r="Q430" s="4"/>
      <c r="R430" s="4"/>
      <c r="S430" s="4"/>
      <c r="T430" s="4"/>
      <c r="U430" s="4"/>
      <c r="V430" s="4"/>
      <c r="W430" s="4"/>
      <c r="X430" s="4"/>
      <c r="Y430" s="4"/>
      <c r="Z430" s="4"/>
      <c r="AA430" s="4"/>
    </row>
    <row r="431" spans="1:27" ht="16" x14ac:dyDescent="0.2">
      <c r="A431" s="21" t="s">
        <v>859</v>
      </c>
      <c r="B431" s="21" t="s">
        <v>23</v>
      </c>
      <c r="C431" s="22" t="s">
        <v>866</v>
      </c>
      <c r="D431" s="32">
        <v>1988</v>
      </c>
      <c r="E431" s="21" t="s">
        <v>10</v>
      </c>
      <c r="F431" s="21" t="s">
        <v>861</v>
      </c>
      <c r="G431" s="34" t="s">
        <v>867</v>
      </c>
      <c r="H431" s="11">
        <v>491</v>
      </c>
      <c r="I431" s="14"/>
      <c r="J431" s="4"/>
      <c r="K431" s="4"/>
      <c r="L431" s="4"/>
      <c r="M431" s="4"/>
      <c r="N431" s="4"/>
      <c r="O431" s="4"/>
      <c r="P431" s="4"/>
      <c r="Q431" s="4"/>
      <c r="R431" s="4"/>
      <c r="S431" s="4"/>
      <c r="T431" s="4"/>
      <c r="U431" s="4"/>
      <c r="V431" s="4"/>
      <c r="W431" s="4"/>
      <c r="X431" s="4"/>
      <c r="Y431" s="4"/>
      <c r="Z431" s="4"/>
      <c r="AA431" s="4"/>
    </row>
    <row r="432" spans="1:27" ht="16" x14ac:dyDescent="0.2">
      <c r="A432" s="21" t="s">
        <v>859</v>
      </c>
      <c r="B432" s="21" t="s">
        <v>23</v>
      </c>
      <c r="C432" s="22" t="s">
        <v>808</v>
      </c>
      <c r="D432" s="32">
        <v>1988</v>
      </c>
      <c r="E432" s="21" t="s">
        <v>10</v>
      </c>
      <c r="F432" s="21" t="s">
        <v>861</v>
      </c>
      <c r="G432" s="33" t="s">
        <v>868</v>
      </c>
      <c r="H432" s="11">
        <v>483</v>
      </c>
      <c r="I432" s="14"/>
      <c r="J432" s="4"/>
      <c r="K432" s="4"/>
      <c r="L432" s="4"/>
      <c r="M432" s="4"/>
      <c r="N432" s="4"/>
      <c r="O432" s="4"/>
      <c r="P432" s="4"/>
      <c r="Q432" s="4"/>
      <c r="R432" s="4"/>
      <c r="S432" s="4"/>
      <c r="T432" s="4"/>
      <c r="U432" s="4"/>
      <c r="V432" s="4"/>
      <c r="W432" s="4"/>
      <c r="X432" s="4"/>
      <c r="Y432" s="4"/>
      <c r="Z432" s="4"/>
      <c r="AA432" s="4"/>
    </row>
    <row r="433" spans="1:27" ht="16" x14ac:dyDescent="0.2">
      <c r="A433" s="21" t="s">
        <v>859</v>
      </c>
      <c r="B433" s="21" t="s">
        <v>23</v>
      </c>
      <c r="C433" s="22" t="s">
        <v>799</v>
      </c>
      <c r="D433" s="32">
        <v>1988</v>
      </c>
      <c r="E433" s="21" t="s">
        <v>10</v>
      </c>
      <c r="F433" s="12" t="s">
        <v>861</v>
      </c>
      <c r="G433" s="33" t="s">
        <v>869</v>
      </c>
      <c r="H433" s="11">
        <v>469</v>
      </c>
      <c r="I433" s="14"/>
      <c r="J433" s="4"/>
      <c r="K433" s="4"/>
      <c r="L433" s="4"/>
      <c r="M433" s="4"/>
      <c r="N433" s="4"/>
      <c r="O433" s="4"/>
      <c r="P433" s="4"/>
      <c r="Q433" s="4"/>
      <c r="R433" s="4"/>
      <c r="S433" s="4"/>
      <c r="T433" s="4"/>
      <c r="U433" s="4"/>
      <c r="V433" s="4"/>
      <c r="W433" s="4"/>
      <c r="X433" s="4"/>
      <c r="Y433" s="4"/>
      <c r="Z433" s="4"/>
      <c r="AA433" s="4"/>
    </row>
    <row r="434" spans="1:27" ht="16" x14ac:dyDescent="0.2">
      <c r="A434" s="21" t="s">
        <v>859</v>
      </c>
      <c r="B434" s="21" t="s">
        <v>23</v>
      </c>
      <c r="C434" s="22" t="s">
        <v>870</v>
      </c>
      <c r="D434" s="32">
        <v>1988</v>
      </c>
      <c r="E434" s="21" t="s">
        <v>10</v>
      </c>
      <c r="F434" s="21" t="s">
        <v>861</v>
      </c>
      <c r="G434" s="33" t="s">
        <v>871</v>
      </c>
      <c r="H434" s="11">
        <v>433</v>
      </c>
      <c r="I434" s="14"/>
      <c r="J434" s="4"/>
      <c r="K434" s="4"/>
      <c r="L434" s="4"/>
      <c r="M434" s="4"/>
      <c r="N434" s="4"/>
      <c r="O434" s="4"/>
      <c r="P434" s="4"/>
      <c r="Q434" s="4"/>
      <c r="R434" s="4"/>
      <c r="S434" s="4"/>
      <c r="T434" s="4"/>
      <c r="U434" s="4"/>
      <c r="V434" s="4"/>
      <c r="W434" s="4"/>
      <c r="X434" s="4"/>
      <c r="Y434" s="4"/>
      <c r="Z434" s="4"/>
      <c r="AA434" s="4"/>
    </row>
    <row r="435" spans="1:27" ht="16" x14ac:dyDescent="0.2">
      <c r="A435" s="21" t="s">
        <v>859</v>
      </c>
      <c r="B435" s="21" t="s">
        <v>23</v>
      </c>
      <c r="C435" s="22" t="s">
        <v>872</v>
      </c>
      <c r="D435" s="32">
        <v>1988</v>
      </c>
      <c r="E435" s="21" t="s">
        <v>10</v>
      </c>
      <c r="F435" s="21" t="s">
        <v>861</v>
      </c>
      <c r="G435" s="33" t="s">
        <v>873</v>
      </c>
      <c r="H435" s="11">
        <v>381</v>
      </c>
      <c r="I435" s="14"/>
      <c r="J435" s="4"/>
      <c r="K435" s="4"/>
      <c r="L435" s="4"/>
      <c r="M435" s="4"/>
      <c r="N435" s="4"/>
      <c r="O435" s="4"/>
      <c r="P435" s="4"/>
      <c r="Q435" s="4"/>
      <c r="R435" s="4"/>
      <c r="S435" s="4"/>
      <c r="T435" s="4"/>
      <c r="U435" s="4"/>
      <c r="V435" s="4"/>
      <c r="W435" s="4"/>
      <c r="X435" s="4"/>
      <c r="Y435" s="4"/>
      <c r="Z435" s="4"/>
      <c r="AA435" s="4"/>
    </row>
    <row r="436" spans="1:27" ht="16" x14ac:dyDescent="0.2">
      <c r="A436" s="21" t="s">
        <v>859</v>
      </c>
      <c r="B436" s="21" t="s">
        <v>23</v>
      </c>
      <c r="C436" s="22" t="s">
        <v>874</v>
      </c>
      <c r="D436" s="32">
        <v>1988</v>
      </c>
      <c r="E436" s="21" t="s">
        <v>10</v>
      </c>
      <c r="F436" s="21" t="s">
        <v>861</v>
      </c>
      <c r="G436" s="33" t="s">
        <v>875</v>
      </c>
      <c r="H436" s="11">
        <v>363</v>
      </c>
      <c r="I436" s="14"/>
      <c r="J436" s="4"/>
      <c r="K436" s="4"/>
      <c r="L436" s="4"/>
      <c r="M436" s="4"/>
      <c r="N436" s="4"/>
      <c r="O436" s="4"/>
      <c r="P436" s="4"/>
      <c r="Q436" s="4"/>
      <c r="R436" s="4"/>
      <c r="S436" s="4"/>
      <c r="T436" s="4"/>
      <c r="U436" s="4"/>
      <c r="V436" s="4"/>
      <c r="W436" s="4"/>
      <c r="X436" s="4"/>
      <c r="Y436" s="4"/>
      <c r="Z436" s="4"/>
      <c r="AA436" s="4"/>
    </row>
    <row r="437" spans="1:27" ht="16" x14ac:dyDescent="0.2">
      <c r="A437" s="21" t="s">
        <v>859</v>
      </c>
      <c r="B437" s="21" t="s">
        <v>23</v>
      </c>
      <c r="C437" s="22" t="s">
        <v>876</v>
      </c>
      <c r="D437" s="32">
        <v>1988</v>
      </c>
      <c r="E437" s="21" t="s">
        <v>10</v>
      </c>
      <c r="F437" s="21" t="s">
        <v>861</v>
      </c>
      <c r="G437" s="33" t="s">
        <v>877</v>
      </c>
      <c r="H437" s="11">
        <v>358</v>
      </c>
      <c r="I437" s="14"/>
      <c r="J437" s="4"/>
      <c r="K437" s="4"/>
      <c r="L437" s="4"/>
      <c r="M437" s="4"/>
      <c r="N437" s="4"/>
      <c r="O437" s="4"/>
      <c r="P437" s="4"/>
      <c r="Q437" s="4"/>
      <c r="R437" s="4"/>
      <c r="S437" s="4"/>
      <c r="T437" s="4"/>
      <c r="U437" s="4"/>
      <c r="V437" s="4"/>
      <c r="W437" s="4"/>
      <c r="X437" s="4"/>
      <c r="Y437" s="4"/>
      <c r="Z437" s="4"/>
      <c r="AA437" s="4"/>
    </row>
    <row r="438" spans="1:27" ht="16" x14ac:dyDescent="0.2">
      <c r="A438" s="21" t="s">
        <v>859</v>
      </c>
      <c r="B438" s="21" t="s">
        <v>23</v>
      </c>
      <c r="C438" s="22" t="s">
        <v>878</v>
      </c>
      <c r="D438" s="32">
        <v>1988</v>
      </c>
      <c r="E438" s="21" t="s">
        <v>10</v>
      </c>
      <c r="F438" s="21" t="s">
        <v>861</v>
      </c>
      <c r="G438" s="33" t="s">
        <v>879</v>
      </c>
      <c r="H438" s="11">
        <v>348</v>
      </c>
      <c r="I438" s="14"/>
      <c r="J438" s="4"/>
      <c r="K438" s="4"/>
      <c r="L438" s="4"/>
      <c r="M438" s="4"/>
      <c r="N438" s="4"/>
      <c r="O438" s="4"/>
      <c r="P438" s="4"/>
      <c r="Q438" s="4"/>
      <c r="R438" s="4"/>
      <c r="S438" s="4"/>
      <c r="T438" s="4"/>
      <c r="U438" s="4"/>
      <c r="V438" s="4"/>
      <c r="W438" s="4"/>
      <c r="X438" s="4"/>
      <c r="Y438" s="4"/>
      <c r="Z438" s="4"/>
      <c r="AA438" s="4"/>
    </row>
    <row r="439" spans="1:27" ht="16" x14ac:dyDescent="0.2">
      <c r="A439" s="21" t="s">
        <v>859</v>
      </c>
      <c r="B439" s="21" t="s">
        <v>23</v>
      </c>
      <c r="C439" s="22" t="s">
        <v>808</v>
      </c>
      <c r="D439" s="32">
        <v>1988</v>
      </c>
      <c r="E439" s="21" t="s">
        <v>10</v>
      </c>
      <c r="F439" s="21" t="s">
        <v>861</v>
      </c>
      <c r="G439" s="33" t="s">
        <v>880</v>
      </c>
      <c r="H439" s="11">
        <v>335</v>
      </c>
      <c r="I439" s="14"/>
      <c r="J439" s="4"/>
      <c r="K439" s="4"/>
      <c r="L439" s="4"/>
      <c r="M439" s="4"/>
      <c r="N439" s="4"/>
      <c r="O439" s="4"/>
      <c r="P439" s="4"/>
      <c r="Q439" s="4"/>
      <c r="R439" s="4"/>
      <c r="S439" s="4"/>
      <c r="T439" s="4"/>
      <c r="U439" s="4"/>
      <c r="V439" s="4"/>
      <c r="W439" s="4"/>
      <c r="X439" s="4"/>
      <c r="Y439" s="4"/>
      <c r="Z439" s="4"/>
      <c r="AA439" s="4"/>
    </row>
    <row r="440" spans="1:27" ht="16" x14ac:dyDescent="0.2">
      <c r="A440" s="21" t="s">
        <v>859</v>
      </c>
      <c r="B440" s="21" t="s">
        <v>23</v>
      </c>
      <c r="C440" s="22" t="s">
        <v>881</v>
      </c>
      <c r="D440" s="32">
        <v>1988</v>
      </c>
      <c r="E440" s="21" t="s">
        <v>10</v>
      </c>
      <c r="F440" s="12" t="s">
        <v>861</v>
      </c>
      <c r="G440" s="33" t="s">
        <v>882</v>
      </c>
      <c r="H440" s="11">
        <v>326</v>
      </c>
      <c r="I440" s="14"/>
      <c r="J440" s="4"/>
      <c r="K440" s="4"/>
      <c r="L440" s="4"/>
      <c r="M440" s="4"/>
      <c r="N440" s="4"/>
      <c r="O440" s="4"/>
      <c r="P440" s="4"/>
      <c r="Q440" s="4"/>
      <c r="R440" s="4"/>
      <c r="S440" s="4"/>
      <c r="T440" s="4"/>
      <c r="U440" s="4"/>
      <c r="V440" s="4"/>
      <c r="W440" s="4"/>
      <c r="X440" s="4"/>
      <c r="Y440" s="4"/>
      <c r="Z440" s="4"/>
      <c r="AA440" s="4"/>
    </row>
    <row r="441" spans="1:27" ht="16" x14ac:dyDescent="0.2">
      <c r="A441" s="21" t="s">
        <v>859</v>
      </c>
      <c r="B441" s="21" t="s">
        <v>23</v>
      </c>
      <c r="C441" s="22" t="s">
        <v>883</v>
      </c>
      <c r="D441" s="32">
        <v>1988</v>
      </c>
      <c r="E441" s="21" t="s">
        <v>10</v>
      </c>
      <c r="F441" s="21" t="s">
        <v>861</v>
      </c>
      <c r="G441" s="33" t="s">
        <v>884</v>
      </c>
      <c r="H441" s="11">
        <v>312</v>
      </c>
      <c r="I441" s="14"/>
      <c r="J441" s="4"/>
      <c r="K441" s="4"/>
      <c r="L441" s="4"/>
      <c r="M441" s="4"/>
      <c r="N441" s="4"/>
      <c r="O441" s="4"/>
      <c r="P441" s="4"/>
      <c r="Q441" s="4"/>
      <c r="R441" s="4"/>
      <c r="S441" s="4"/>
      <c r="T441" s="4"/>
      <c r="U441" s="4"/>
      <c r="V441" s="4"/>
      <c r="W441" s="4"/>
      <c r="X441" s="4"/>
      <c r="Y441" s="4"/>
      <c r="Z441" s="4"/>
      <c r="AA441" s="4"/>
    </row>
    <row r="442" spans="1:27" ht="16" x14ac:dyDescent="0.2">
      <c r="A442" s="21" t="s">
        <v>859</v>
      </c>
      <c r="B442" s="21" t="s">
        <v>23</v>
      </c>
      <c r="C442" s="22" t="s">
        <v>885</v>
      </c>
      <c r="D442" s="32">
        <v>1988</v>
      </c>
      <c r="E442" s="21" t="s">
        <v>10</v>
      </c>
      <c r="F442" s="21" t="s">
        <v>861</v>
      </c>
      <c r="G442" s="33" t="s">
        <v>886</v>
      </c>
      <c r="H442" s="11">
        <v>297</v>
      </c>
      <c r="I442" s="14"/>
      <c r="J442" s="4"/>
      <c r="K442" s="4"/>
      <c r="L442" s="4"/>
      <c r="M442" s="4"/>
      <c r="N442" s="4"/>
      <c r="O442" s="4"/>
      <c r="P442" s="4"/>
      <c r="Q442" s="4"/>
      <c r="R442" s="4"/>
      <c r="S442" s="4"/>
      <c r="T442" s="4"/>
      <c r="U442" s="4"/>
      <c r="V442" s="4"/>
      <c r="W442" s="4"/>
      <c r="X442" s="4"/>
      <c r="Y442" s="4"/>
      <c r="Z442" s="4"/>
      <c r="AA442" s="4"/>
    </row>
    <row r="443" spans="1:27" ht="16" x14ac:dyDescent="0.2">
      <c r="A443" s="21" t="s">
        <v>859</v>
      </c>
      <c r="B443" s="21" t="s">
        <v>23</v>
      </c>
      <c r="C443" s="22" t="s">
        <v>887</v>
      </c>
      <c r="D443" s="32">
        <v>1988</v>
      </c>
      <c r="E443" s="21" t="s">
        <v>10</v>
      </c>
      <c r="F443" s="21" t="s">
        <v>861</v>
      </c>
      <c r="G443" s="33" t="s">
        <v>888</v>
      </c>
      <c r="H443" s="11">
        <v>293</v>
      </c>
      <c r="I443" s="14"/>
      <c r="J443" s="4"/>
      <c r="K443" s="4"/>
      <c r="L443" s="4"/>
      <c r="M443" s="4"/>
      <c r="N443" s="4"/>
      <c r="O443" s="4"/>
      <c r="P443" s="4"/>
      <c r="Q443" s="4"/>
      <c r="R443" s="4"/>
      <c r="S443" s="4"/>
      <c r="T443" s="4"/>
      <c r="U443" s="4"/>
      <c r="V443" s="4"/>
      <c r="W443" s="4"/>
      <c r="X443" s="4"/>
      <c r="Y443" s="4"/>
      <c r="Z443" s="4"/>
      <c r="AA443" s="4"/>
    </row>
    <row r="444" spans="1:27" ht="16" x14ac:dyDescent="0.2">
      <c r="A444" s="21" t="s">
        <v>859</v>
      </c>
      <c r="B444" s="21" t="s">
        <v>23</v>
      </c>
      <c r="C444" s="22" t="s">
        <v>889</v>
      </c>
      <c r="D444" s="32">
        <v>1988</v>
      </c>
      <c r="E444" s="21" t="s">
        <v>10</v>
      </c>
      <c r="F444" s="21" t="s">
        <v>861</v>
      </c>
      <c r="G444" s="33" t="s">
        <v>890</v>
      </c>
      <c r="H444" s="11">
        <v>292</v>
      </c>
      <c r="I444" s="14"/>
      <c r="J444" s="4"/>
      <c r="K444" s="4"/>
      <c r="L444" s="4"/>
      <c r="M444" s="4"/>
      <c r="N444" s="4"/>
      <c r="O444" s="4"/>
      <c r="P444" s="4"/>
      <c r="Q444" s="4"/>
      <c r="R444" s="4"/>
      <c r="S444" s="4"/>
      <c r="T444" s="4"/>
      <c r="U444" s="4"/>
      <c r="V444" s="4"/>
      <c r="W444" s="4"/>
      <c r="X444" s="4"/>
      <c r="Y444" s="4"/>
      <c r="Z444" s="4"/>
      <c r="AA444" s="4"/>
    </row>
    <row r="445" spans="1:27" ht="16" x14ac:dyDescent="0.2">
      <c r="A445" s="21" t="s">
        <v>859</v>
      </c>
      <c r="B445" s="21" t="s">
        <v>23</v>
      </c>
      <c r="C445" s="22" t="s">
        <v>891</v>
      </c>
      <c r="D445" s="32">
        <v>1988</v>
      </c>
      <c r="E445" s="21" t="s">
        <v>10</v>
      </c>
      <c r="F445" s="21" t="s">
        <v>861</v>
      </c>
      <c r="G445" s="33" t="s">
        <v>892</v>
      </c>
      <c r="H445" s="11">
        <v>277</v>
      </c>
      <c r="I445" s="14"/>
      <c r="J445" s="4"/>
      <c r="K445" s="4"/>
      <c r="L445" s="4"/>
      <c r="M445" s="4"/>
      <c r="N445" s="4"/>
      <c r="O445" s="4"/>
      <c r="P445" s="4"/>
      <c r="Q445" s="4"/>
      <c r="R445" s="4"/>
      <c r="S445" s="4"/>
      <c r="T445" s="4"/>
      <c r="U445" s="4"/>
      <c r="V445" s="4"/>
      <c r="W445" s="4"/>
      <c r="X445" s="4"/>
      <c r="Y445" s="4"/>
      <c r="Z445" s="4"/>
      <c r="AA445" s="4"/>
    </row>
    <row r="446" spans="1:27" ht="16" x14ac:dyDescent="0.2">
      <c r="A446" s="21" t="s">
        <v>859</v>
      </c>
      <c r="B446" s="21" t="s">
        <v>23</v>
      </c>
      <c r="C446" s="22" t="s">
        <v>893</v>
      </c>
      <c r="D446" s="32">
        <v>1988</v>
      </c>
      <c r="E446" s="21" t="s">
        <v>10</v>
      </c>
      <c r="F446" s="21" t="s">
        <v>861</v>
      </c>
      <c r="G446" s="33" t="s">
        <v>894</v>
      </c>
      <c r="H446" s="11">
        <v>270</v>
      </c>
      <c r="I446" s="14"/>
      <c r="J446" s="4"/>
      <c r="K446" s="4"/>
      <c r="L446" s="4"/>
      <c r="M446" s="4"/>
      <c r="N446" s="4"/>
      <c r="O446" s="4"/>
      <c r="P446" s="4"/>
      <c r="Q446" s="4"/>
      <c r="R446" s="4"/>
      <c r="S446" s="4"/>
      <c r="T446" s="4"/>
      <c r="U446" s="4"/>
      <c r="V446" s="4"/>
      <c r="W446" s="4"/>
      <c r="X446" s="4"/>
      <c r="Y446" s="4"/>
      <c r="Z446" s="4"/>
      <c r="AA446" s="4"/>
    </row>
    <row r="447" spans="1:27" ht="16" x14ac:dyDescent="0.2">
      <c r="A447" s="21" t="s">
        <v>859</v>
      </c>
      <c r="B447" s="21" t="s">
        <v>23</v>
      </c>
      <c r="C447" s="22" t="s">
        <v>895</v>
      </c>
      <c r="D447" s="32">
        <v>1988</v>
      </c>
      <c r="E447" s="21" t="s">
        <v>10</v>
      </c>
      <c r="F447" s="21" t="s">
        <v>861</v>
      </c>
      <c r="G447" s="33" t="s">
        <v>896</v>
      </c>
      <c r="H447" s="11">
        <v>266</v>
      </c>
      <c r="I447" s="14"/>
      <c r="J447" s="4"/>
      <c r="K447" s="4"/>
      <c r="L447" s="4"/>
      <c r="M447" s="4"/>
      <c r="N447" s="4"/>
      <c r="O447" s="4"/>
      <c r="P447" s="4"/>
      <c r="Q447" s="4"/>
      <c r="R447" s="4"/>
      <c r="S447" s="4"/>
      <c r="T447" s="4"/>
      <c r="U447" s="4"/>
      <c r="V447" s="4"/>
      <c r="W447" s="4"/>
      <c r="X447" s="4"/>
      <c r="Y447" s="4"/>
      <c r="Z447" s="4"/>
      <c r="AA447" s="4"/>
    </row>
    <row r="448" spans="1:27" ht="16" x14ac:dyDescent="0.2">
      <c r="A448" s="21" t="s">
        <v>859</v>
      </c>
      <c r="B448" s="21" t="s">
        <v>23</v>
      </c>
      <c r="C448" s="22" t="s">
        <v>897</v>
      </c>
      <c r="D448" s="32">
        <v>1988</v>
      </c>
      <c r="E448" s="21" t="s">
        <v>10</v>
      </c>
      <c r="F448" s="21" t="s">
        <v>861</v>
      </c>
      <c r="G448" s="34" t="s">
        <v>898</v>
      </c>
      <c r="H448" s="11">
        <v>245</v>
      </c>
      <c r="I448" s="14"/>
      <c r="J448" s="4"/>
      <c r="K448" s="4"/>
      <c r="L448" s="4"/>
      <c r="M448" s="4"/>
      <c r="N448" s="4"/>
      <c r="O448" s="4"/>
      <c r="P448" s="4"/>
      <c r="Q448" s="4"/>
      <c r="R448" s="4"/>
      <c r="S448" s="4"/>
      <c r="T448" s="4"/>
      <c r="U448" s="4"/>
      <c r="V448" s="4"/>
      <c r="W448" s="4"/>
      <c r="X448" s="4"/>
      <c r="Y448" s="4"/>
      <c r="Z448" s="4"/>
      <c r="AA448" s="4"/>
    </row>
    <row r="449" spans="1:27" ht="16" x14ac:dyDescent="0.2">
      <c r="A449" s="21" t="s">
        <v>859</v>
      </c>
      <c r="B449" s="21" t="s">
        <v>23</v>
      </c>
      <c r="C449" s="22" t="s">
        <v>899</v>
      </c>
      <c r="D449" s="32">
        <v>1988</v>
      </c>
      <c r="E449" s="21" t="s">
        <v>10</v>
      </c>
      <c r="F449" s="21" t="s">
        <v>861</v>
      </c>
      <c r="G449" s="33" t="s">
        <v>900</v>
      </c>
      <c r="H449" s="11">
        <v>238</v>
      </c>
      <c r="I449" s="14"/>
      <c r="J449" s="4"/>
      <c r="K449" s="4"/>
      <c r="L449" s="4"/>
      <c r="M449" s="4"/>
      <c r="N449" s="4"/>
      <c r="O449" s="4"/>
      <c r="P449" s="4"/>
      <c r="Q449" s="4"/>
      <c r="R449" s="4"/>
      <c r="S449" s="4"/>
      <c r="T449" s="4"/>
      <c r="U449" s="4"/>
      <c r="V449" s="4"/>
      <c r="W449" s="4"/>
      <c r="X449" s="4"/>
      <c r="Y449" s="4"/>
      <c r="Z449" s="4"/>
      <c r="AA449" s="4"/>
    </row>
    <row r="450" spans="1:27" ht="16" x14ac:dyDescent="0.2">
      <c r="A450" s="10" t="s">
        <v>791</v>
      </c>
      <c r="B450" s="10" t="s">
        <v>23</v>
      </c>
      <c r="C450" s="10" t="s">
        <v>901</v>
      </c>
      <c r="D450" s="11">
        <v>1987</v>
      </c>
      <c r="E450" s="10" t="s">
        <v>10</v>
      </c>
      <c r="F450" s="10" t="s">
        <v>902</v>
      </c>
      <c r="G450" s="12" t="s">
        <v>903</v>
      </c>
      <c r="H450" s="13">
        <v>662</v>
      </c>
      <c r="I450" s="14"/>
      <c r="J450" s="4"/>
      <c r="K450" s="4"/>
      <c r="L450" s="4"/>
      <c r="M450" s="4"/>
      <c r="N450" s="4"/>
      <c r="O450" s="4"/>
      <c r="P450" s="4"/>
      <c r="Q450" s="4"/>
      <c r="R450" s="4"/>
      <c r="S450" s="4"/>
      <c r="T450" s="4"/>
      <c r="U450" s="4"/>
      <c r="V450" s="4"/>
      <c r="W450" s="4"/>
      <c r="X450" s="4"/>
      <c r="Y450" s="4"/>
      <c r="Z450" s="4"/>
      <c r="AA450" s="4"/>
    </row>
    <row r="451" spans="1:27" ht="16" x14ac:dyDescent="0.2">
      <c r="A451" s="10" t="s">
        <v>791</v>
      </c>
      <c r="B451" s="10" t="s">
        <v>23</v>
      </c>
      <c r="C451" s="10" t="s">
        <v>904</v>
      </c>
      <c r="D451" s="11">
        <v>1987</v>
      </c>
      <c r="E451" s="10" t="s">
        <v>10</v>
      </c>
      <c r="F451" s="10" t="s">
        <v>902</v>
      </c>
      <c r="G451" s="10" t="s">
        <v>905</v>
      </c>
      <c r="H451" s="13">
        <v>567</v>
      </c>
      <c r="I451" s="14"/>
      <c r="J451" s="4"/>
      <c r="K451" s="4"/>
      <c r="L451" s="4"/>
      <c r="M451" s="4"/>
      <c r="N451" s="4"/>
      <c r="O451" s="4"/>
      <c r="P451" s="4"/>
      <c r="Q451" s="4"/>
      <c r="R451" s="4"/>
      <c r="S451" s="4"/>
      <c r="T451" s="4"/>
      <c r="U451" s="4"/>
      <c r="V451" s="4"/>
      <c r="W451" s="4"/>
      <c r="X451" s="4"/>
      <c r="Y451" s="4"/>
      <c r="Z451" s="4"/>
      <c r="AA451" s="4"/>
    </row>
    <row r="452" spans="1:27" ht="16" x14ac:dyDescent="0.2">
      <c r="A452" s="10" t="s">
        <v>791</v>
      </c>
      <c r="B452" s="10" t="s">
        <v>23</v>
      </c>
      <c r="C452" s="10" t="s">
        <v>906</v>
      </c>
      <c r="D452" s="11">
        <v>1987</v>
      </c>
      <c r="E452" s="10" t="s">
        <v>10</v>
      </c>
      <c r="F452" s="10" t="s">
        <v>902</v>
      </c>
      <c r="G452" s="1" t="s">
        <v>907</v>
      </c>
      <c r="H452" s="13">
        <v>560</v>
      </c>
      <c r="I452" s="14"/>
      <c r="J452" s="4"/>
      <c r="K452" s="4"/>
      <c r="L452" s="4"/>
      <c r="M452" s="4"/>
      <c r="N452" s="4"/>
      <c r="O452" s="4"/>
      <c r="P452" s="4"/>
      <c r="Q452" s="4"/>
      <c r="R452" s="4"/>
      <c r="S452" s="4"/>
      <c r="T452" s="4"/>
      <c r="U452" s="4"/>
      <c r="V452" s="4"/>
      <c r="W452" s="4"/>
      <c r="X452" s="4"/>
      <c r="Y452" s="4"/>
      <c r="Z452" s="4"/>
      <c r="AA452" s="4"/>
    </row>
    <row r="453" spans="1:27" ht="16" x14ac:dyDescent="0.2">
      <c r="A453" s="10" t="s">
        <v>791</v>
      </c>
      <c r="B453" s="10" t="s">
        <v>23</v>
      </c>
      <c r="C453" s="10" t="s">
        <v>908</v>
      </c>
      <c r="D453" s="11">
        <v>1987</v>
      </c>
      <c r="E453" s="10" t="s">
        <v>10</v>
      </c>
      <c r="F453" s="10" t="s">
        <v>902</v>
      </c>
      <c r="G453" s="10" t="s">
        <v>909</v>
      </c>
      <c r="H453" s="13">
        <v>540</v>
      </c>
      <c r="I453" s="14"/>
      <c r="J453" s="4"/>
      <c r="K453" s="4"/>
      <c r="L453" s="4"/>
      <c r="M453" s="4"/>
      <c r="N453" s="4"/>
      <c r="O453" s="4"/>
      <c r="P453" s="4"/>
      <c r="Q453" s="4"/>
      <c r="R453" s="4"/>
      <c r="S453" s="4"/>
      <c r="T453" s="4"/>
      <c r="U453" s="4"/>
      <c r="V453" s="4"/>
      <c r="W453" s="4"/>
      <c r="X453" s="4"/>
      <c r="Y453" s="4"/>
      <c r="Z453" s="4"/>
      <c r="AA453" s="4"/>
    </row>
    <row r="454" spans="1:27" ht="16" x14ac:dyDescent="0.2">
      <c r="A454" s="10" t="s">
        <v>791</v>
      </c>
      <c r="B454" s="10" t="s">
        <v>23</v>
      </c>
      <c r="C454" s="10" t="s">
        <v>910</v>
      </c>
      <c r="D454" s="11">
        <v>1987</v>
      </c>
      <c r="E454" s="10" t="s">
        <v>7</v>
      </c>
      <c r="F454" s="10" t="s">
        <v>902</v>
      </c>
      <c r="G454" s="10" t="s">
        <v>911</v>
      </c>
      <c r="H454" s="13">
        <v>521</v>
      </c>
      <c r="I454" s="14"/>
      <c r="J454" s="4"/>
      <c r="K454" s="4"/>
      <c r="L454" s="4"/>
      <c r="M454" s="4"/>
      <c r="N454" s="4"/>
      <c r="O454" s="4"/>
      <c r="P454" s="4"/>
      <c r="Q454" s="4"/>
      <c r="R454" s="4"/>
      <c r="S454" s="4"/>
      <c r="T454" s="4"/>
      <c r="U454" s="4"/>
      <c r="V454" s="4"/>
      <c r="W454" s="4"/>
      <c r="X454" s="4"/>
      <c r="Y454" s="4"/>
      <c r="Z454" s="4"/>
      <c r="AA454" s="4"/>
    </row>
    <row r="455" spans="1:27" ht="16" x14ac:dyDescent="0.2">
      <c r="A455" s="10" t="s">
        <v>791</v>
      </c>
      <c r="B455" s="10" t="s">
        <v>23</v>
      </c>
      <c r="C455" s="10" t="s">
        <v>904</v>
      </c>
      <c r="D455" s="11">
        <v>1987</v>
      </c>
      <c r="E455" s="10" t="s">
        <v>10</v>
      </c>
      <c r="F455" s="10" t="s">
        <v>902</v>
      </c>
      <c r="G455" s="10" t="s">
        <v>912</v>
      </c>
      <c r="H455" s="13">
        <v>516</v>
      </c>
      <c r="I455" s="14"/>
      <c r="J455" s="4"/>
      <c r="K455" s="4"/>
      <c r="L455" s="4"/>
      <c r="M455" s="4"/>
      <c r="N455" s="4"/>
      <c r="O455" s="4"/>
      <c r="P455" s="4"/>
      <c r="Q455" s="4"/>
      <c r="R455" s="4"/>
      <c r="S455" s="4"/>
      <c r="T455" s="4"/>
      <c r="U455" s="4"/>
      <c r="V455" s="4"/>
      <c r="W455" s="4"/>
      <c r="X455" s="4"/>
      <c r="Y455" s="4"/>
      <c r="Z455" s="4"/>
      <c r="AA455" s="4"/>
    </row>
    <row r="456" spans="1:27" ht="16" x14ac:dyDescent="0.2">
      <c r="A456" s="10" t="s">
        <v>791</v>
      </c>
      <c r="B456" s="10" t="s">
        <v>23</v>
      </c>
      <c r="C456" s="10" t="s">
        <v>622</v>
      </c>
      <c r="D456" s="11">
        <v>1987</v>
      </c>
      <c r="E456" s="10" t="s">
        <v>10</v>
      </c>
      <c r="F456" s="10" t="s">
        <v>902</v>
      </c>
      <c r="G456" s="10" t="s">
        <v>913</v>
      </c>
      <c r="H456" s="13">
        <v>503</v>
      </c>
      <c r="I456" s="14"/>
      <c r="J456" s="4"/>
      <c r="K456" s="4"/>
      <c r="L456" s="4"/>
      <c r="M456" s="4"/>
      <c r="N456" s="4"/>
      <c r="O456" s="4"/>
      <c r="P456" s="4"/>
      <c r="Q456" s="4"/>
      <c r="R456" s="4"/>
      <c r="S456" s="4"/>
      <c r="T456" s="4"/>
      <c r="U456" s="4"/>
      <c r="V456" s="4"/>
      <c r="W456" s="4"/>
      <c r="X456" s="4"/>
      <c r="Y456" s="4"/>
      <c r="Z456" s="4"/>
      <c r="AA456" s="4"/>
    </row>
    <row r="457" spans="1:27" ht="16" x14ac:dyDescent="0.2">
      <c r="A457" s="10" t="s">
        <v>791</v>
      </c>
      <c r="B457" s="10" t="s">
        <v>23</v>
      </c>
      <c r="C457" s="10" t="s">
        <v>622</v>
      </c>
      <c r="D457" s="11">
        <v>1987</v>
      </c>
      <c r="E457" s="10" t="s">
        <v>10</v>
      </c>
      <c r="F457" s="10" t="s">
        <v>902</v>
      </c>
      <c r="G457" s="10" t="s">
        <v>914</v>
      </c>
      <c r="H457" s="13">
        <v>487</v>
      </c>
      <c r="I457" s="14"/>
      <c r="J457" s="4"/>
      <c r="K457" s="4"/>
      <c r="L457" s="4"/>
      <c r="M457" s="4"/>
      <c r="N457" s="4"/>
      <c r="O457" s="4"/>
      <c r="P457" s="4"/>
      <c r="Q457" s="4"/>
      <c r="R457" s="4"/>
      <c r="S457" s="4"/>
      <c r="T457" s="4"/>
      <c r="U457" s="4"/>
      <c r="V457" s="4"/>
      <c r="W457" s="4"/>
      <c r="X457" s="4"/>
      <c r="Y457" s="4"/>
      <c r="Z457" s="4"/>
      <c r="AA457" s="4"/>
    </row>
    <row r="458" spans="1:27" ht="16" x14ac:dyDescent="0.2">
      <c r="A458" s="10" t="s">
        <v>791</v>
      </c>
      <c r="B458" s="10" t="s">
        <v>23</v>
      </c>
      <c r="C458" s="10" t="s">
        <v>338</v>
      </c>
      <c r="D458" s="11">
        <v>1987</v>
      </c>
      <c r="E458" s="10" t="s">
        <v>10</v>
      </c>
      <c r="F458" s="10" t="s">
        <v>902</v>
      </c>
      <c r="G458" s="10" t="s">
        <v>915</v>
      </c>
      <c r="H458" s="13">
        <v>471</v>
      </c>
      <c r="I458" s="14"/>
      <c r="J458" s="4"/>
      <c r="K458" s="4"/>
      <c r="L458" s="4"/>
      <c r="M458" s="4"/>
      <c r="N458" s="4"/>
      <c r="O458" s="4"/>
      <c r="P458" s="4"/>
      <c r="Q458" s="4"/>
      <c r="R458" s="4"/>
      <c r="S458" s="4"/>
      <c r="T458" s="4"/>
      <c r="U458" s="4"/>
      <c r="V458" s="4"/>
      <c r="W458" s="4"/>
      <c r="X458" s="4"/>
      <c r="Y458" s="4"/>
      <c r="Z458" s="4"/>
      <c r="AA458" s="4"/>
    </row>
    <row r="459" spans="1:27" ht="16" x14ac:dyDescent="0.2">
      <c r="A459" s="10" t="s">
        <v>791</v>
      </c>
      <c r="B459" s="10" t="s">
        <v>23</v>
      </c>
      <c r="C459" s="10" t="s">
        <v>906</v>
      </c>
      <c r="D459" s="11">
        <v>1987</v>
      </c>
      <c r="E459" s="10" t="s">
        <v>10</v>
      </c>
      <c r="F459" s="10" t="s">
        <v>902</v>
      </c>
      <c r="G459" s="1" t="s">
        <v>916</v>
      </c>
      <c r="H459" s="13">
        <v>449</v>
      </c>
      <c r="I459" s="14"/>
      <c r="J459" s="4"/>
      <c r="K459" s="4"/>
      <c r="L459" s="4"/>
      <c r="M459" s="4"/>
      <c r="N459" s="4"/>
      <c r="O459" s="4"/>
      <c r="P459" s="4"/>
      <c r="Q459" s="4"/>
      <c r="R459" s="4"/>
      <c r="S459" s="4"/>
      <c r="T459" s="4"/>
      <c r="U459" s="4"/>
      <c r="V459" s="4"/>
      <c r="W459" s="4"/>
      <c r="X459" s="4"/>
      <c r="Y459" s="4"/>
      <c r="Z459" s="4"/>
      <c r="AA459" s="4"/>
    </row>
    <row r="460" spans="1:27" ht="16" x14ac:dyDescent="0.2">
      <c r="A460" s="10" t="s">
        <v>791</v>
      </c>
      <c r="B460" s="10" t="s">
        <v>23</v>
      </c>
      <c r="C460" s="10" t="s">
        <v>917</v>
      </c>
      <c r="D460" s="11">
        <v>1987</v>
      </c>
      <c r="E460" s="10" t="s">
        <v>10</v>
      </c>
      <c r="F460" s="10" t="s">
        <v>902</v>
      </c>
      <c r="G460" s="35" t="s">
        <v>918</v>
      </c>
      <c r="H460" s="13">
        <v>424</v>
      </c>
      <c r="I460" s="14"/>
      <c r="J460" s="4"/>
      <c r="K460" s="4"/>
      <c r="L460" s="4"/>
      <c r="M460" s="4"/>
      <c r="N460" s="4"/>
      <c r="O460" s="4"/>
      <c r="P460" s="4"/>
      <c r="Q460" s="4"/>
      <c r="R460" s="4"/>
      <c r="S460" s="4"/>
      <c r="T460" s="4"/>
      <c r="U460" s="4"/>
      <c r="V460" s="4"/>
      <c r="W460" s="4"/>
      <c r="X460" s="4"/>
      <c r="Y460" s="4"/>
      <c r="Z460" s="4"/>
      <c r="AA460" s="4"/>
    </row>
    <row r="461" spans="1:27" ht="16" x14ac:dyDescent="0.2">
      <c r="A461" s="10" t="s">
        <v>791</v>
      </c>
      <c r="B461" s="10" t="s">
        <v>23</v>
      </c>
      <c r="C461" s="10" t="s">
        <v>919</v>
      </c>
      <c r="D461" s="11">
        <v>1987</v>
      </c>
      <c r="E461" s="10" t="s">
        <v>10</v>
      </c>
      <c r="F461" s="10" t="s">
        <v>902</v>
      </c>
      <c r="G461" s="10" t="s">
        <v>920</v>
      </c>
      <c r="H461" s="13">
        <v>408</v>
      </c>
      <c r="I461" s="14"/>
      <c r="J461" s="4"/>
      <c r="K461" s="4"/>
      <c r="L461" s="4"/>
      <c r="M461" s="4"/>
      <c r="N461" s="4"/>
      <c r="O461" s="4"/>
      <c r="P461" s="4"/>
      <c r="Q461" s="4"/>
      <c r="R461" s="4"/>
      <c r="S461" s="4"/>
      <c r="T461" s="4"/>
      <c r="U461" s="4"/>
      <c r="V461" s="4"/>
      <c r="W461" s="4"/>
      <c r="X461" s="4"/>
      <c r="Y461" s="4"/>
      <c r="Z461" s="4"/>
      <c r="AA461" s="4"/>
    </row>
    <row r="462" spans="1:27" ht="16" x14ac:dyDescent="0.2">
      <c r="A462" s="10" t="s">
        <v>791</v>
      </c>
      <c r="B462" s="10" t="s">
        <v>23</v>
      </c>
      <c r="C462" s="10" t="s">
        <v>910</v>
      </c>
      <c r="D462" s="11">
        <v>1987</v>
      </c>
      <c r="E462" s="10" t="s">
        <v>7</v>
      </c>
      <c r="F462" s="10" t="s">
        <v>902</v>
      </c>
      <c r="G462" s="12" t="s">
        <v>921</v>
      </c>
      <c r="H462" s="13">
        <v>395</v>
      </c>
      <c r="I462" s="14"/>
      <c r="J462" s="4"/>
      <c r="K462" s="4"/>
      <c r="L462" s="4"/>
      <c r="M462" s="4"/>
      <c r="N462" s="4"/>
      <c r="O462" s="4"/>
      <c r="P462" s="4"/>
      <c r="Q462" s="4"/>
      <c r="R462" s="4"/>
      <c r="S462" s="4"/>
      <c r="T462" s="4"/>
      <c r="U462" s="4"/>
      <c r="V462" s="4"/>
      <c r="W462" s="4"/>
      <c r="X462" s="4"/>
      <c r="Y462" s="4"/>
      <c r="Z462" s="4"/>
      <c r="AA462" s="4"/>
    </row>
    <row r="463" spans="1:27" ht="16" x14ac:dyDescent="0.2">
      <c r="A463" s="10" t="s">
        <v>791</v>
      </c>
      <c r="B463" s="10" t="s">
        <v>23</v>
      </c>
      <c r="C463" s="10" t="s">
        <v>922</v>
      </c>
      <c r="D463" s="11">
        <v>1987</v>
      </c>
      <c r="E463" s="10" t="s">
        <v>10</v>
      </c>
      <c r="F463" s="10" t="s">
        <v>902</v>
      </c>
      <c r="G463" s="10" t="s">
        <v>923</v>
      </c>
      <c r="H463" s="13">
        <v>393</v>
      </c>
      <c r="I463" s="14"/>
      <c r="J463" s="4"/>
      <c r="K463" s="4"/>
      <c r="L463" s="4"/>
      <c r="M463" s="4"/>
      <c r="N463" s="4"/>
      <c r="O463" s="4"/>
      <c r="P463" s="4"/>
      <c r="Q463" s="4"/>
      <c r="R463" s="4"/>
      <c r="S463" s="4"/>
      <c r="T463" s="4"/>
      <c r="U463" s="4"/>
      <c r="V463" s="4"/>
      <c r="W463" s="4"/>
      <c r="X463" s="4"/>
      <c r="Y463" s="4"/>
      <c r="Z463" s="4"/>
      <c r="AA463" s="4"/>
    </row>
    <row r="464" spans="1:27" ht="16" x14ac:dyDescent="0.2">
      <c r="A464" s="10" t="s">
        <v>791</v>
      </c>
      <c r="B464" s="10" t="s">
        <v>23</v>
      </c>
      <c r="C464" s="10" t="s">
        <v>908</v>
      </c>
      <c r="D464" s="11">
        <v>1987</v>
      </c>
      <c r="E464" s="10" t="s">
        <v>10</v>
      </c>
      <c r="F464" s="10" t="s">
        <v>902</v>
      </c>
      <c r="G464" s="10" t="s">
        <v>924</v>
      </c>
      <c r="H464" s="13">
        <v>384</v>
      </c>
      <c r="I464" s="14"/>
      <c r="J464" s="4"/>
      <c r="K464" s="4"/>
      <c r="L464" s="4"/>
      <c r="M464" s="4"/>
      <c r="N464" s="4"/>
      <c r="O464" s="4"/>
      <c r="P464" s="4"/>
      <c r="Q464" s="4"/>
      <c r="R464" s="4"/>
      <c r="S464" s="4"/>
      <c r="T464" s="4"/>
      <c r="U464" s="4"/>
      <c r="V464" s="4"/>
      <c r="W464" s="4"/>
      <c r="X464" s="4"/>
      <c r="Y464" s="4"/>
      <c r="Z464" s="4"/>
      <c r="AA464" s="4"/>
    </row>
    <row r="465" spans="1:27" ht="16" x14ac:dyDescent="0.2">
      <c r="A465" s="10" t="s">
        <v>791</v>
      </c>
      <c r="B465" s="10" t="s">
        <v>23</v>
      </c>
      <c r="C465" s="10" t="s">
        <v>917</v>
      </c>
      <c r="D465" s="11">
        <v>1987</v>
      </c>
      <c r="E465" s="10" t="s">
        <v>10</v>
      </c>
      <c r="F465" s="10" t="s">
        <v>902</v>
      </c>
      <c r="G465" s="10" t="s">
        <v>925</v>
      </c>
      <c r="H465" s="13">
        <v>378</v>
      </c>
      <c r="I465" s="14"/>
      <c r="J465" s="4"/>
      <c r="K465" s="4"/>
      <c r="L465" s="4"/>
      <c r="M465" s="4"/>
      <c r="N465" s="4"/>
      <c r="O465" s="4"/>
      <c r="P465" s="4"/>
      <c r="Q465" s="4"/>
      <c r="R465" s="4"/>
      <c r="S465" s="4"/>
      <c r="T465" s="4"/>
      <c r="U465" s="4"/>
      <c r="V465" s="4"/>
      <c r="W465" s="4"/>
      <c r="X465" s="4"/>
      <c r="Y465" s="4"/>
      <c r="Z465" s="4"/>
      <c r="AA465" s="4"/>
    </row>
    <row r="466" spans="1:27" ht="16" x14ac:dyDescent="0.2">
      <c r="A466" s="10" t="s">
        <v>791</v>
      </c>
      <c r="B466" s="10" t="s">
        <v>23</v>
      </c>
      <c r="C466" s="10" t="s">
        <v>926</v>
      </c>
      <c r="D466" s="11">
        <v>1987</v>
      </c>
      <c r="E466" s="10" t="s">
        <v>10</v>
      </c>
      <c r="F466" s="10" t="s">
        <v>902</v>
      </c>
      <c r="G466" s="36" t="s">
        <v>927</v>
      </c>
      <c r="H466" s="13">
        <v>367</v>
      </c>
      <c r="I466" s="14"/>
      <c r="J466" s="4"/>
      <c r="K466" s="4"/>
      <c r="L466" s="4"/>
      <c r="M466" s="4"/>
      <c r="N466" s="4"/>
      <c r="O466" s="4"/>
      <c r="P466" s="4"/>
      <c r="Q466" s="4"/>
      <c r="R466" s="4"/>
      <c r="S466" s="4"/>
      <c r="T466" s="4"/>
      <c r="U466" s="4"/>
      <c r="V466" s="4"/>
      <c r="W466" s="4"/>
      <c r="X466" s="4"/>
      <c r="Y466" s="4"/>
      <c r="Z466" s="4"/>
      <c r="AA466" s="4"/>
    </row>
    <row r="467" spans="1:27" ht="16" x14ac:dyDescent="0.2">
      <c r="A467" s="10" t="s">
        <v>791</v>
      </c>
      <c r="B467" s="10" t="s">
        <v>23</v>
      </c>
      <c r="C467" s="10" t="s">
        <v>928</v>
      </c>
      <c r="D467" s="11">
        <v>1987</v>
      </c>
      <c r="E467" s="10" t="s">
        <v>10</v>
      </c>
      <c r="F467" s="10" t="s">
        <v>902</v>
      </c>
      <c r="G467" s="10" t="s">
        <v>929</v>
      </c>
      <c r="H467" s="13">
        <v>309</v>
      </c>
      <c r="I467" s="14"/>
      <c r="J467" s="4"/>
      <c r="K467" s="4"/>
      <c r="L467" s="4"/>
      <c r="M467" s="4"/>
      <c r="N467" s="4"/>
      <c r="O467" s="4"/>
      <c r="P467" s="4"/>
      <c r="Q467" s="4"/>
      <c r="R467" s="4"/>
      <c r="S467" s="4"/>
      <c r="T467" s="4"/>
      <c r="U467" s="4"/>
      <c r="V467" s="4"/>
      <c r="W467" s="4"/>
      <c r="X467" s="4"/>
      <c r="Y467" s="4"/>
      <c r="Z467" s="4"/>
      <c r="AA467" s="4"/>
    </row>
    <row r="468" spans="1:27" ht="16" x14ac:dyDescent="0.2">
      <c r="A468" s="10" t="s">
        <v>791</v>
      </c>
      <c r="B468" s="10" t="s">
        <v>23</v>
      </c>
      <c r="C468" s="10" t="s">
        <v>906</v>
      </c>
      <c r="D468" s="11">
        <v>1987</v>
      </c>
      <c r="E468" s="10" t="s">
        <v>10</v>
      </c>
      <c r="F468" s="10" t="s">
        <v>902</v>
      </c>
      <c r="G468" s="10" t="s">
        <v>930</v>
      </c>
      <c r="H468" s="13">
        <v>234</v>
      </c>
      <c r="I468" s="14"/>
      <c r="J468" s="4"/>
      <c r="K468" s="4"/>
      <c r="L468" s="4"/>
      <c r="M468" s="4"/>
      <c r="N468" s="4"/>
      <c r="O468" s="4"/>
      <c r="P468" s="4"/>
      <c r="Q468" s="4"/>
      <c r="R468" s="4"/>
      <c r="S468" s="4"/>
      <c r="T468" s="4"/>
      <c r="U468" s="4"/>
      <c r="V468" s="4"/>
      <c r="W468" s="4"/>
      <c r="X468" s="4"/>
      <c r="Y468" s="4"/>
      <c r="Z468" s="4"/>
      <c r="AA468" s="4"/>
    </row>
    <row r="469" spans="1:27" ht="16" x14ac:dyDescent="0.2">
      <c r="A469" s="10" t="s">
        <v>791</v>
      </c>
      <c r="B469" s="10" t="s">
        <v>23</v>
      </c>
      <c r="C469" s="10" t="s">
        <v>931</v>
      </c>
      <c r="D469" s="11">
        <v>1987</v>
      </c>
      <c r="E469" s="10" t="s">
        <v>10</v>
      </c>
      <c r="F469" s="10" t="s">
        <v>902</v>
      </c>
      <c r="G469" s="10" t="s">
        <v>932</v>
      </c>
      <c r="H469" s="13">
        <v>185</v>
      </c>
      <c r="I469" s="14"/>
      <c r="J469" s="4"/>
      <c r="K469" s="4"/>
      <c r="L469" s="4"/>
      <c r="M469" s="4"/>
      <c r="N469" s="4"/>
      <c r="O469" s="4"/>
      <c r="P469" s="4"/>
      <c r="Q469" s="4"/>
      <c r="R469" s="4"/>
      <c r="S469" s="4"/>
      <c r="T469" s="4"/>
      <c r="U469" s="4"/>
      <c r="V469" s="4"/>
      <c r="W469" s="4"/>
      <c r="X469" s="4"/>
      <c r="Y469" s="4"/>
      <c r="Z469" s="4"/>
      <c r="AA469" s="4"/>
    </row>
    <row r="470" spans="1:27" ht="16" x14ac:dyDescent="0.2">
      <c r="A470" s="21" t="s">
        <v>859</v>
      </c>
      <c r="B470" s="21" t="s">
        <v>23</v>
      </c>
      <c r="C470" s="22" t="s">
        <v>933</v>
      </c>
      <c r="D470" s="32">
        <v>1986</v>
      </c>
      <c r="E470" s="21" t="s">
        <v>10</v>
      </c>
      <c r="F470" s="12" t="s">
        <v>934</v>
      </c>
      <c r="G470" s="33" t="s">
        <v>935</v>
      </c>
      <c r="H470" s="11">
        <v>681</v>
      </c>
      <c r="I470" s="14"/>
      <c r="J470" s="4"/>
      <c r="K470" s="4"/>
      <c r="L470" s="4"/>
      <c r="M470" s="4"/>
      <c r="N470" s="4"/>
      <c r="O470" s="4"/>
      <c r="P470" s="4"/>
      <c r="Q470" s="4"/>
      <c r="R470" s="4"/>
      <c r="S470" s="4"/>
      <c r="T470" s="4"/>
      <c r="U470" s="4"/>
      <c r="V470" s="4"/>
      <c r="W470" s="4"/>
      <c r="X470" s="4"/>
      <c r="Y470" s="4"/>
      <c r="Z470" s="4"/>
      <c r="AA470" s="4"/>
    </row>
    <row r="471" spans="1:27" ht="16" x14ac:dyDescent="0.2">
      <c r="A471" s="21" t="s">
        <v>859</v>
      </c>
      <c r="B471" s="21" t="s">
        <v>23</v>
      </c>
      <c r="C471" s="22" t="s">
        <v>226</v>
      </c>
      <c r="D471" s="32">
        <v>1986</v>
      </c>
      <c r="E471" s="21" t="s">
        <v>10</v>
      </c>
      <c r="F471" s="12" t="s">
        <v>934</v>
      </c>
      <c r="G471" s="37" t="s">
        <v>936</v>
      </c>
      <c r="H471" s="11">
        <v>638</v>
      </c>
      <c r="I471" s="14"/>
      <c r="J471" s="4"/>
      <c r="K471" s="4"/>
      <c r="L471" s="4"/>
      <c r="M471" s="4"/>
      <c r="N471" s="4"/>
      <c r="O471" s="4"/>
      <c r="P471" s="4"/>
      <c r="Q471" s="4"/>
      <c r="R471" s="4"/>
      <c r="S471" s="4"/>
      <c r="T471" s="4"/>
      <c r="U471" s="4"/>
      <c r="V471" s="4"/>
      <c r="W471" s="4"/>
      <c r="X471" s="4"/>
      <c r="Y471" s="4"/>
      <c r="Z471" s="4"/>
      <c r="AA471" s="4"/>
    </row>
    <row r="472" spans="1:27" ht="16" x14ac:dyDescent="0.2">
      <c r="A472" s="21" t="s">
        <v>859</v>
      </c>
      <c r="B472" s="21" t="s">
        <v>23</v>
      </c>
      <c r="C472" s="21" t="s">
        <v>937</v>
      </c>
      <c r="D472" s="32">
        <v>1986</v>
      </c>
      <c r="E472" s="21" t="s">
        <v>10</v>
      </c>
      <c r="F472" s="12" t="s">
        <v>934</v>
      </c>
      <c r="G472" s="33" t="s">
        <v>938</v>
      </c>
      <c r="H472" s="11">
        <v>636</v>
      </c>
      <c r="I472" s="14"/>
      <c r="J472" s="4"/>
      <c r="K472" s="4"/>
      <c r="L472" s="4"/>
      <c r="M472" s="4"/>
      <c r="N472" s="4"/>
      <c r="O472" s="4"/>
      <c r="P472" s="4"/>
      <c r="Q472" s="4"/>
      <c r="R472" s="4"/>
      <c r="S472" s="4"/>
      <c r="T472" s="4"/>
      <c r="U472" s="4"/>
      <c r="V472" s="4"/>
      <c r="W472" s="4"/>
      <c r="X472" s="4"/>
      <c r="Y472" s="4"/>
      <c r="Z472" s="4"/>
      <c r="AA472" s="4"/>
    </row>
    <row r="473" spans="1:27" ht="16" x14ac:dyDescent="0.2">
      <c r="A473" s="21" t="s">
        <v>859</v>
      </c>
      <c r="B473" s="21" t="s">
        <v>23</v>
      </c>
      <c r="C473" s="22" t="s">
        <v>939</v>
      </c>
      <c r="D473" s="32">
        <v>1986</v>
      </c>
      <c r="E473" s="21" t="s">
        <v>10</v>
      </c>
      <c r="F473" s="12" t="s">
        <v>934</v>
      </c>
      <c r="G473" s="33" t="s">
        <v>940</v>
      </c>
      <c r="H473" s="11">
        <v>588</v>
      </c>
      <c r="I473" s="14"/>
      <c r="J473" s="4"/>
      <c r="K473" s="4"/>
      <c r="L473" s="4"/>
      <c r="M473" s="4"/>
      <c r="N473" s="4"/>
      <c r="O473" s="4"/>
      <c r="P473" s="4"/>
      <c r="Q473" s="4"/>
      <c r="R473" s="4"/>
      <c r="S473" s="4"/>
      <c r="T473" s="4"/>
      <c r="U473" s="4"/>
      <c r="V473" s="4"/>
      <c r="W473" s="4"/>
      <c r="X473" s="4"/>
      <c r="Y473" s="4"/>
      <c r="Z473" s="4"/>
      <c r="AA473" s="4"/>
    </row>
    <row r="474" spans="1:27" ht="16" x14ac:dyDescent="0.2">
      <c r="A474" s="21" t="s">
        <v>859</v>
      </c>
      <c r="B474" s="21" t="s">
        <v>23</v>
      </c>
      <c r="C474" s="22" t="s">
        <v>941</v>
      </c>
      <c r="D474" s="32">
        <v>1986</v>
      </c>
      <c r="E474" s="21" t="s">
        <v>10</v>
      </c>
      <c r="F474" s="12" t="s">
        <v>934</v>
      </c>
      <c r="G474" s="33" t="s">
        <v>942</v>
      </c>
      <c r="H474" s="11">
        <v>508</v>
      </c>
      <c r="I474" s="14"/>
      <c r="J474" s="4"/>
      <c r="K474" s="4"/>
      <c r="L474" s="4"/>
      <c r="M474" s="4"/>
      <c r="N474" s="4"/>
      <c r="O474" s="4"/>
      <c r="P474" s="4"/>
      <c r="Q474" s="4"/>
      <c r="R474" s="4"/>
      <c r="S474" s="4"/>
      <c r="T474" s="4"/>
      <c r="U474" s="4"/>
      <c r="V474" s="4"/>
      <c r="W474" s="4"/>
      <c r="X474" s="4"/>
      <c r="Y474" s="4"/>
      <c r="Z474" s="4"/>
      <c r="AA474" s="4"/>
    </row>
    <row r="475" spans="1:27" ht="16" x14ac:dyDescent="0.2">
      <c r="A475" s="21" t="s">
        <v>859</v>
      </c>
      <c r="B475" s="21" t="s">
        <v>23</v>
      </c>
      <c r="C475" s="22" t="s">
        <v>937</v>
      </c>
      <c r="D475" s="32">
        <v>1986</v>
      </c>
      <c r="E475" s="21" t="s">
        <v>10</v>
      </c>
      <c r="F475" s="12" t="s">
        <v>934</v>
      </c>
      <c r="G475" s="33" t="s">
        <v>943</v>
      </c>
      <c r="H475" s="11">
        <v>420</v>
      </c>
      <c r="I475" s="14"/>
      <c r="J475" s="4"/>
      <c r="K475" s="4"/>
      <c r="L475" s="4"/>
      <c r="M475" s="4"/>
      <c r="N475" s="4"/>
      <c r="O475" s="4"/>
      <c r="P475" s="4"/>
      <c r="Q475" s="4"/>
      <c r="R475" s="4"/>
      <c r="S475" s="4"/>
      <c r="T475" s="4"/>
      <c r="U475" s="4"/>
      <c r="V475" s="4"/>
      <c r="W475" s="4"/>
      <c r="X475" s="4"/>
      <c r="Y475" s="4"/>
      <c r="Z475" s="4"/>
      <c r="AA475" s="4"/>
    </row>
    <row r="476" spans="1:27" ht="16" x14ac:dyDescent="0.2">
      <c r="A476" s="21" t="s">
        <v>859</v>
      </c>
      <c r="B476" s="21" t="s">
        <v>23</v>
      </c>
      <c r="C476" s="22" t="s">
        <v>944</v>
      </c>
      <c r="D476" s="32">
        <v>1986</v>
      </c>
      <c r="E476" s="21" t="s">
        <v>10</v>
      </c>
      <c r="F476" s="12" t="s">
        <v>934</v>
      </c>
      <c r="G476" s="33" t="s">
        <v>945</v>
      </c>
      <c r="H476" s="11">
        <v>408</v>
      </c>
      <c r="I476" s="14"/>
      <c r="J476" s="4"/>
      <c r="K476" s="4"/>
      <c r="L476" s="4"/>
      <c r="M476" s="4"/>
      <c r="N476" s="4"/>
      <c r="O476" s="4"/>
      <c r="P476" s="4"/>
      <c r="Q476" s="4"/>
      <c r="R476" s="4"/>
      <c r="S476" s="4"/>
      <c r="T476" s="4"/>
      <c r="U476" s="4"/>
      <c r="V476" s="4"/>
      <c r="W476" s="4"/>
      <c r="X476" s="4"/>
      <c r="Y476" s="4"/>
      <c r="Z476" s="4"/>
      <c r="AA476" s="4"/>
    </row>
    <row r="477" spans="1:27" ht="16" x14ac:dyDescent="0.2">
      <c r="A477" s="21" t="s">
        <v>859</v>
      </c>
      <c r="B477" s="21" t="s">
        <v>23</v>
      </c>
      <c r="C477" s="22" t="s">
        <v>946</v>
      </c>
      <c r="D477" s="32">
        <v>1986</v>
      </c>
      <c r="E477" s="21" t="s">
        <v>10</v>
      </c>
      <c r="F477" s="12" t="s">
        <v>934</v>
      </c>
      <c r="G477" s="33" t="s">
        <v>947</v>
      </c>
      <c r="H477" s="11">
        <v>372</v>
      </c>
      <c r="I477" s="14"/>
      <c r="J477" s="4"/>
      <c r="K477" s="4"/>
      <c r="L477" s="4"/>
      <c r="M477" s="4"/>
      <c r="N477" s="4"/>
      <c r="O477" s="4"/>
      <c r="P477" s="4"/>
      <c r="Q477" s="4"/>
      <c r="R477" s="4"/>
      <c r="S477" s="4"/>
      <c r="T477" s="4"/>
      <c r="U477" s="4"/>
      <c r="V477" s="4"/>
      <c r="W477" s="4"/>
      <c r="X477" s="4"/>
      <c r="Y477" s="4"/>
      <c r="Z477" s="4"/>
      <c r="AA477" s="4"/>
    </row>
    <row r="478" spans="1:27" ht="16" x14ac:dyDescent="0.2">
      <c r="A478" s="21" t="s">
        <v>859</v>
      </c>
      <c r="B478" s="21" t="s">
        <v>23</v>
      </c>
      <c r="C478" s="22" t="s">
        <v>948</v>
      </c>
      <c r="D478" s="32">
        <v>1986</v>
      </c>
      <c r="E478" s="21" t="s">
        <v>10</v>
      </c>
      <c r="F478" s="12" t="s">
        <v>934</v>
      </c>
      <c r="G478" s="34" t="s">
        <v>949</v>
      </c>
      <c r="H478" s="11">
        <v>362</v>
      </c>
      <c r="I478" s="14"/>
      <c r="J478" s="4"/>
      <c r="K478" s="4"/>
      <c r="L478" s="4"/>
      <c r="M478" s="4"/>
      <c r="N478" s="4"/>
      <c r="O478" s="4"/>
      <c r="P478" s="4"/>
      <c r="Q478" s="4"/>
      <c r="R478" s="4"/>
      <c r="S478" s="4"/>
      <c r="T478" s="4"/>
      <c r="U478" s="4"/>
      <c r="V478" s="4"/>
      <c r="W478" s="4"/>
      <c r="X478" s="4"/>
      <c r="Y478" s="4"/>
      <c r="Z478" s="4"/>
      <c r="AA478" s="4"/>
    </row>
    <row r="479" spans="1:27" ht="16" x14ac:dyDescent="0.2">
      <c r="A479" s="21" t="s">
        <v>859</v>
      </c>
      <c r="B479" s="21" t="s">
        <v>23</v>
      </c>
      <c r="C479" s="22" t="s">
        <v>946</v>
      </c>
      <c r="D479" s="32">
        <v>1986</v>
      </c>
      <c r="E479" s="21" t="s">
        <v>10</v>
      </c>
      <c r="F479" s="12" t="s">
        <v>934</v>
      </c>
      <c r="G479" s="33" t="s">
        <v>950</v>
      </c>
      <c r="H479" s="11">
        <v>303</v>
      </c>
      <c r="I479" s="14"/>
      <c r="J479" s="4"/>
      <c r="K479" s="4"/>
      <c r="L479" s="4"/>
      <c r="M479" s="4"/>
      <c r="N479" s="4"/>
      <c r="O479" s="4"/>
      <c r="P479" s="4"/>
      <c r="Q479" s="4"/>
      <c r="R479" s="4"/>
      <c r="S479" s="4"/>
      <c r="T479" s="4"/>
      <c r="U479" s="4"/>
      <c r="V479" s="4"/>
      <c r="W479" s="4"/>
      <c r="X479" s="4"/>
      <c r="Y479" s="4"/>
      <c r="Z479" s="4"/>
      <c r="AA479" s="4"/>
    </row>
    <row r="480" spans="1:27" ht="16" x14ac:dyDescent="0.2">
      <c r="A480" s="21" t="s">
        <v>859</v>
      </c>
      <c r="B480" s="21" t="s">
        <v>23</v>
      </c>
      <c r="C480" s="22" t="s">
        <v>951</v>
      </c>
      <c r="D480" s="32">
        <v>1986</v>
      </c>
      <c r="E480" s="21" t="s">
        <v>10</v>
      </c>
      <c r="F480" s="12" t="s">
        <v>934</v>
      </c>
      <c r="G480" s="33" t="s">
        <v>952</v>
      </c>
      <c r="H480" s="11">
        <v>263</v>
      </c>
      <c r="I480" s="14"/>
      <c r="J480" s="4"/>
      <c r="K480" s="4"/>
      <c r="L480" s="4"/>
      <c r="M480" s="4"/>
      <c r="N480" s="4"/>
      <c r="O480" s="4"/>
      <c r="P480" s="4"/>
      <c r="Q480" s="4"/>
      <c r="R480" s="4"/>
      <c r="S480" s="4"/>
      <c r="T480" s="4"/>
      <c r="U480" s="4"/>
      <c r="V480" s="4"/>
      <c r="W480" s="4"/>
      <c r="X480" s="4"/>
      <c r="Y480" s="4"/>
      <c r="Z480" s="4"/>
      <c r="AA480" s="4"/>
    </row>
    <row r="481" spans="1:27" ht="16" x14ac:dyDescent="0.2">
      <c r="A481" s="21" t="s">
        <v>859</v>
      </c>
      <c r="B481" s="21" t="s">
        <v>23</v>
      </c>
      <c r="C481" s="22" t="s">
        <v>953</v>
      </c>
      <c r="D481" s="26">
        <v>1986</v>
      </c>
      <c r="E481" s="21" t="s">
        <v>10</v>
      </c>
      <c r="F481" s="12" t="s">
        <v>934</v>
      </c>
      <c r="G481" s="37" t="s">
        <v>954</v>
      </c>
      <c r="H481" s="11">
        <v>229</v>
      </c>
      <c r="I481" s="14"/>
      <c r="J481" s="4"/>
      <c r="K481" s="4"/>
      <c r="L481" s="4"/>
      <c r="M481" s="4"/>
      <c r="N481" s="4"/>
      <c r="O481" s="4"/>
      <c r="P481" s="4"/>
      <c r="Q481" s="4"/>
      <c r="R481" s="4"/>
      <c r="S481" s="4"/>
      <c r="T481" s="4"/>
      <c r="U481" s="4"/>
      <c r="V481" s="4"/>
      <c r="W481" s="4"/>
      <c r="X481" s="4"/>
      <c r="Y481" s="4"/>
      <c r="Z481" s="4"/>
      <c r="AA481" s="4"/>
    </row>
    <row r="482" spans="1:27" ht="16" x14ac:dyDescent="0.2">
      <c r="A482" s="21" t="s">
        <v>859</v>
      </c>
      <c r="B482" s="21" t="s">
        <v>23</v>
      </c>
      <c r="C482" s="22" t="s">
        <v>955</v>
      </c>
      <c r="D482" s="32">
        <v>1986</v>
      </c>
      <c r="E482" s="21" t="s">
        <v>10</v>
      </c>
      <c r="F482" s="12" t="s">
        <v>934</v>
      </c>
      <c r="G482" s="33" t="s">
        <v>956</v>
      </c>
      <c r="H482" s="11">
        <v>155</v>
      </c>
      <c r="I482" s="14"/>
      <c r="J482" s="4"/>
      <c r="K482" s="4"/>
      <c r="L482" s="4"/>
      <c r="M482" s="4"/>
      <c r="N482" s="4"/>
      <c r="O482" s="4"/>
      <c r="P482" s="4"/>
      <c r="Q482" s="4"/>
      <c r="R482" s="4"/>
      <c r="S482" s="4"/>
      <c r="T482" s="4"/>
      <c r="U482" s="4"/>
      <c r="V482" s="4"/>
      <c r="W482" s="4"/>
      <c r="X482" s="4"/>
      <c r="Y482" s="4"/>
      <c r="Z482" s="4"/>
      <c r="AA482" s="4"/>
    </row>
    <row r="483" spans="1:27" ht="16" x14ac:dyDescent="0.2">
      <c r="A483" s="21" t="s">
        <v>859</v>
      </c>
      <c r="B483" s="21" t="s">
        <v>23</v>
      </c>
      <c r="C483" s="22" t="s">
        <v>957</v>
      </c>
      <c r="D483" s="32">
        <v>1986</v>
      </c>
      <c r="E483" s="21" t="s">
        <v>10</v>
      </c>
      <c r="F483" s="12" t="s">
        <v>934</v>
      </c>
      <c r="G483" s="34" t="s">
        <v>958</v>
      </c>
      <c r="H483" s="11">
        <v>134</v>
      </c>
      <c r="I483" s="14"/>
      <c r="J483" s="4"/>
      <c r="K483" s="4"/>
      <c r="L483" s="4"/>
      <c r="M483" s="4"/>
      <c r="N483" s="4"/>
      <c r="O483" s="4"/>
      <c r="P483" s="4"/>
      <c r="Q483" s="4"/>
      <c r="R483" s="4"/>
      <c r="S483" s="4"/>
      <c r="T483" s="4"/>
      <c r="U483" s="4"/>
      <c r="V483" s="4"/>
      <c r="W483" s="4"/>
      <c r="X483" s="4"/>
      <c r="Y483" s="4"/>
      <c r="Z483" s="4"/>
      <c r="AA483" s="4"/>
    </row>
    <row r="484" spans="1:27" ht="16" x14ac:dyDescent="0.2">
      <c r="A484" s="21" t="s">
        <v>859</v>
      </c>
      <c r="B484" s="21" t="s">
        <v>23</v>
      </c>
      <c r="C484" s="22" t="s">
        <v>959</v>
      </c>
      <c r="D484" s="32">
        <v>1986</v>
      </c>
      <c r="E484" s="21" t="s">
        <v>10</v>
      </c>
      <c r="F484" s="12" t="s">
        <v>934</v>
      </c>
      <c r="G484" s="33" t="s">
        <v>960</v>
      </c>
      <c r="H484" s="11">
        <v>111</v>
      </c>
      <c r="I484" s="14"/>
      <c r="J484" s="4"/>
      <c r="K484" s="4"/>
      <c r="L484" s="4"/>
      <c r="M484" s="4"/>
      <c r="N484" s="4"/>
      <c r="O484" s="4"/>
      <c r="P484" s="4"/>
      <c r="Q484" s="4"/>
      <c r="R484" s="4"/>
      <c r="S484" s="4"/>
      <c r="T484" s="4"/>
      <c r="U484" s="4"/>
      <c r="V484" s="4"/>
      <c r="W484" s="4"/>
      <c r="X484" s="4"/>
      <c r="Y484" s="4"/>
      <c r="Z484" s="4"/>
      <c r="AA484" s="4"/>
    </row>
    <row r="485" spans="1:27" ht="16" x14ac:dyDescent="0.2">
      <c r="A485" s="21" t="s">
        <v>859</v>
      </c>
      <c r="B485" s="21" t="s">
        <v>23</v>
      </c>
      <c r="C485" s="22" t="s">
        <v>961</v>
      </c>
      <c r="D485" s="32">
        <v>1986</v>
      </c>
      <c r="E485" s="21" t="s">
        <v>10</v>
      </c>
      <c r="F485" s="12" t="s">
        <v>934</v>
      </c>
      <c r="G485" s="33" t="s">
        <v>962</v>
      </c>
      <c r="H485" s="11">
        <v>110</v>
      </c>
      <c r="I485" s="14"/>
      <c r="J485" s="4"/>
      <c r="K485" s="4"/>
      <c r="L485" s="4"/>
      <c r="M485" s="4"/>
      <c r="N485" s="4"/>
      <c r="O485" s="4"/>
      <c r="P485" s="4"/>
      <c r="Q485" s="4"/>
      <c r="R485" s="4"/>
      <c r="S485" s="4"/>
      <c r="T485" s="4"/>
      <c r="U485" s="4"/>
      <c r="V485" s="4"/>
      <c r="W485" s="4"/>
      <c r="X485" s="4"/>
      <c r="Y485" s="4"/>
      <c r="Z485" s="4"/>
      <c r="AA485" s="4"/>
    </row>
    <row r="486" spans="1:27" ht="16" x14ac:dyDescent="0.2">
      <c r="A486" s="21" t="s">
        <v>859</v>
      </c>
      <c r="B486" s="21" t="s">
        <v>23</v>
      </c>
      <c r="C486" s="22" t="s">
        <v>963</v>
      </c>
      <c r="D486" s="32">
        <v>1986</v>
      </c>
      <c r="E486" s="21" t="s">
        <v>10</v>
      </c>
      <c r="F486" s="12" t="s">
        <v>934</v>
      </c>
      <c r="G486" s="33" t="s">
        <v>964</v>
      </c>
      <c r="H486" s="11">
        <v>88</v>
      </c>
      <c r="I486" s="14"/>
      <c r="J486" s="4"/>
      <c r="K486" s="4"/>
      <c r="L486" s="4"/>
      <c r="M486" s="4"/>
      <c r="N486" s="4"/>
      <c r="O486" s="4"/>
      <c r="P486" s="4"/>
      <c r="Q486" s="4"/>
      <c r="R486" s="4"/>
      <c r="S486" s="4"/>
      <c r="T486" s="4"/>
      <c r="U486" s="4"/>
      <c r="V486" s="4"/>
      <c r="W486" s="4"/>
      <c r="X486" s="4"/>
      <c r="Y486" s="4"/>
      <c r="Z486" s="4"/>
      <c r="AA486" s="4"/>
    </row>
    <row r="487" spans="1:27" ht="16" x14ac:dyDescent="0.2">
      <c r="A487" s="21" t="s">
        <v>859</v>
      </c>
      <c r="B487" s="21" t="s">
        <v>23</v>
      </c>
      <c r="C487" s="22" t="s">
        <v>965</v>
      </c>
      <c r="D487" s="32">
        <v>1986</v>
      </c>
      <c r="E487" s="21" t="s">
        <v>10</v>
      </c>
      <c r="F487" s="12" t="s">
        <v>934</v>
      </c>
      <c r="G487" s="33" t="s">
        <v>966</v>
      </c>
      <c r="H487" s="11">
        <v>81</v>
      </c>
      <c r="I487" s="14"/>
      <c r="J487" s="4"/>
      <c r="K487" s="4"/>
      <c r="L487" s="4"/>
      <c r="M487" s="4"/>
      <c r="N487" s="4"/>
      <c r="O487" s="4"/>
      <c r="P487" s="4"/>
      <c r="Q487" s="4"/>
      <c r="R487" s="4"/>
      <c r="S487" s="4"/>
      <c r="T487" s="4"/>
      <c r="U487" s="4"/>
      <c r="V487" s="4"/>
      <c r="W487" s="4"/>
      <c r="X487" s="4"/>
      <c r="Y487" s="4"/>
      <c r="Z487" s="4"/>
      <c r="AA487" s="4"/>
    </row>
    <row r="488" spans="1:27" ht="16" x14ac:dyDescent="0.2">
      <c r="A488" s="21" t="s">
        <v>859</v>
      </c>
      <c r="B488" s="21" t="s">
        <v>23</v>
      </c>
      <c r="C488" s="22" t="s">
        <v>967</v>
      </c>
      <c r="D488" s="32">
        <v>1986</v>
      </c>
      <c r="E488" s="21" t="s">
        <v>10</v>
      </c>
      <c r="F488" s="12" t="s">
        <v>934</v>
      </c>
      <c r="G488" s="33" t="s">
        <v>968</v>
      </c>
      <c r="H488" s="11">
        <v>62</v>
      </c>
      <c r="I488" s="14"/>
      <c r="J488" s="4"/>
      <c r="K488" s="4"/>
      <c r="L488" s="4"/>
      <c r="M488" s="4"/>
      <c r="N488" s="4"/>
      <c r="O488" s="4"/>
      <c r="P488" s="4"/>
      <c r="Q488" s="4"/>
      <c r="R488" s="4"/>
      <c r="S488" s="4"/>
      <c r="T488" s="4"/>
      <c r="U488" s="4"/>
      <c r="V488" s="4"/>
      <c r="W488" s="4"/>
      <c r="X488" s="4"/>
      <c r="Y488" s="4"/>
      <c r="Z488" s="4"/>
      <c r="AA488" s="4"/>
    </row>
    <row r="489" spans="1:27" ht="16" x14ac:dyDescent="0.2">
      <c r="A489" s="10" t="s">
        <v>15</v>
      </c>
      <c r="B489" s="10" t="s">
        <v>23</v>
      </c>
      <c r="C489" s="10" t="s">
        <v>226</v>
      </c>
      <c r="D489" s="11">
        <v>1985</v>
      </c>
      <c r="E489" s="19" t="s">
        <v>10</v>
      </c>
      <c r="F489" s="10" t="s">
        <v>969</v>
      </c>
      <c r="G489" s="38" t="s">
        <v>970</v>
      </c>
      <c r="H489" s="13">
        <v>778</v>
      </c>
      <c r="I489" s="14"/>
      <c r="J489" s="4"/>
      <c r="K489" s="4"/>
      <c r="L489" s="4"/>
      <c r="M489" s="4"/>
      <c r="N489" s="4"/>
      <c r="O489" s="4"/>
      <c r="P489" s="4"/>
      <c r="Q489" s="4"/>
      <c r="R489" s="4"/>
      <c r="S489" s="4"/>
      <c r="T489" s="4"/>
      <c r="U489" s="4"/>
      <c r="V489" s="4"/>
      <c r="W489" s="4"/>
      <c r="X489" s="4"/>
      <c r="Y489" s="4"/>
      <c r="Z489" s="4"/>
      <c r="AA489" s="4"/>
    </row>
    <row r="490" spans="1:27" ht="16" x14ac:dyDescent="0.2">
      <c r="A490" s="10" t="s">
        <v>15</v>
      </c>
      <c r="B490" s="10" t="s">
        <v>23</v>
      </c>
      <c r="C490" s="10" t="s">
        <v>971</v>
      </c>
      <c r="D490" s="11">
        <v>1985</v>
      </c>
      <c r="E490" s="19" t="s">
        <v>10</v>
      </c>
      <c r="F490" s="10" t="s">
        <v>969</v>
      </c>
      <c r="G490" s="38" t="s">
        <v>972</v>
      </c>
      <c r="H490" s="13">
        <v>579</v>
      </c>
      <c r="I490" s="14"/>
      <c r="J490" s="4"/>
      <c r="K490" s="4"/>
      <c r="L490" s="4"/>
      <c r="M490" s="4"/>
      <c r="N490" s="4"/>
      <c r="O490" s="4"/>
      <c r="P490" s="4"/>
      <c r="Q490" s="4"/>
      <c r="R490" s="4"/>
      <c r="S490" s="4"/>
      <c r="T490" s="4"/>
      <c r="U490" s="4"/>
      <c r="V490" s="4"/>
      <c r="W490" s="4"/>
      <c r="X490" s="4"/>
      <c r="Y490" s="4"/>
      <c r="Z490" s="4"/>
      <c r="AA490" s="4"/>
    </row>
    <row r="491" spans="1:27" ht="16" x14ac:dyDescent="0.2">
      <c r="A491" s="10" t="s">
        <v>15</v>
      </c>
      <c r="B491" s="10" t="s">
        <v>23</v>
      </c>
      <c r="C491" s="10" t="s">
        <v>946</v>
      </c>
      <c r="D491" s="11">
        <v>1985</v>
      </c>
      <c r="E491" s="19" t="s">
        <v>10</v>
      </c>
      <c r="F491" s="10" t="s">
        <v>969</v>
      </c>
      <c r="G491" s="38" t="s">
        <v>973</v>
      </c>
      <c r="H491" s="13">
        <v>569</v>
      </c>
      <c r="I491" s="14"/>
      <c r="J491" s="4"/>
      <c r="K491" s="4"/>
      <c r="L491" s="4"/>
      <c r="M491" s="4"/>
      <c r="N491" s="4"/>
      <c r="O491" s="4"/>
      <c r="P491" s="4"/>
      <c r="Q491" s="4"/>
      <c r="R491" s="4"/>
      <c r="S491" s="4"/>
      <c r="T491" s="4"/>
      <c r="U491" s="4"/>
      <c r="V491" s="4"/>
      <c r="W491" s="4"/>
      <c r="X491" s="4"/>
      <c r="Y491" s="4"/>
      <c r="Z491" s="4"/>
      <c r="AA491" s="4"/>
    </row>
    <row r="492" spans="1:27" ht="16" x14ac:dyDescent="0.2">
      <c r="A492" s="10" t="s">
        <v>15</v>
      </c>
      <c r="B492" s="10" t="s">
        <v>23</v>
      </c>
      <c r="C492" s="10" t="s">
        <v>974</v>
      </c>
      <c r="D492" s="11">
        <v>1985</v>
      </c>
      <c r="E492" s="19" t="s">
        <v>10</v>
      </c>
      <c r="F492" s="10" t="s">
        <v>969</v>
      </c>
      <c r="G492" s="38" t="s">
        <v>975</v>
      </c>
      <c r="H492" s="13">
        <v>304</v>
      </c>
      <c r="I492" s="14"/>
      <c r="J492" s="4"/>
      <c r="K492" s="4"/>
      <c r="L492" s="4"/>
      <c r="M492" s="4"/>
      <c r="N492" s="4"/>
      <c r="O492" s="4"/>
      <c r="P492" s="4"/>
      <c r="Q492" s="4"/>
      <c r="R492" s="4"/>
      <c r="S492" s="4"/>
      <c r="T492" s="4"/>
      <c r="U492" s="4"/>
      <c r="V492" s="4"/>
      <c r="W492" s="4"/>
      <c r="X492" s="4"/>
      <c r="Y492" s="4"/>
      <c r="Z492" s="4"/>
      <c r="AA492" s="4"/>
    </row>
    <row r="493" spans="1:27" ht="16" x14ac:dyDescent="0.2">
      <c r="A493" s="10" t="s">
        <v>15</v>
      </c>
      <c r="B493" s="10" t="s">
        <v>23</v>
      </c>
      <c r="C493" s="10" t="s">
        <v>976</v>
      </c>
      <c r="D493" s="11">
        <v>1985</v>
      </c>
      <c r="E493" s="19" t="s">
        <v>10</v>
      </c>
      <c r="F493" s="10" t="s">
        <v>969</v>
      </c>
      <c r="G493" s="38" t="s">
        <v>977</v>
      </c>
      <c r="H493" s="13">
        <v>302</v>
      </c>
      <c r="I493" s="14"/>
      <c r="J493" s="4"/>
      <c r="K493" s="4"/>
      <c r="L493" s="4"/>
      <c r="M493" s="4"/>
      <c r="N493" s="4"/>
      <c r="O493" s="4"/>
      <c r="P493" s="4"/>
      <c r="Q493" s="4"/>
      <c r="R493" s="4"/>
      <c r="S493" s="4"/>
      <c r="T493" s="4"/>
      <c r="U493" s="4"/>
      <c r="V493" s="4"/>
      <c r="W493" s="4"/>
      <c r="X493" s="4"/>
      <c r="Y493" s="4"/>
      <c r="Z493" s="4"/>
      <c r="AA493" s="4"/>
    </row>
    <row r="494" spans="1:27" ht="16" x14ac:dyDescent="0.2">
      <c r="A494" s="10" t="s">
        <v>15</v>
      </c>
      <c r="B494" s="10" t="s">
        <v>23</v>
      </c>
      <c r="C494" s="10" t="s">
        <v>978</v>
      </c>
      <c r="D494" s="11">
        <v>1985</v>
      </c>
      <c r="E494" s="19" t="s">
        <v>10</v>
      </c>
      <c r="F494" s="10" t="s">
        <v>969</v>
      </c>
      <c r="G494" s="38" t="s">
        <v>979</v>
      </c>
      <c r="H494" s="13">
        <v>291</v>
      </c>
      <c r="I494" s="14"/>
      <c r="J494" s="4"/>
      <c r="K494" s="4"/>
      <c r="L494" s="4"/>
      <c r="M494" s="4"/>
      <c r="N494" s="4"/>
      <c r="O494" s="4"/>
      <c r="P494" s="4"/>
      <c r="Q494" s="4"/>
      <c r="R494" s="4"/>
      <c r="S494" s="4"/>
      <c r="T494" s="4"/>
      <c r="U494" s="4"/>
      <c r="V494" s="4"/>
      <c r="W494" s="4"/>
      <c r="X494" s="4"/>
      <c r="Y494" s="4"/>
      <c r="Z494" s="4"/>
      <c r="AA494" s="4"/>
    </row>
    <row r="495" spans="1:27" ht="16" x14ac:dyDescent="0.2">
      <c r="A495" s="10" t="s">
        <v>15</v>
      </c>
      <c r="B495" s="10" t="s">
        <v>23</v>
      </c>
      <c r="C495" s="10" t="s">
        <v>980</v>
      </c>
      <c r="D495" s="11">
        <v>1985</v>
      </c>
      <c r="E495" s="19" t="s">
        <v>10</v>
      </c>
      <c r="F495" s="10" t="s">
        <v>969</v>
      </c>
      <c r="G495" s="38" t="s">
        <v>981</v>
      </c>
      <c r="H495" s="13">
        <v>287</v>
      </c>
      <c r="I495" s="14"/>
      <c r="J495" s="4"/>
      <c r="K495" s="4"/>
      <c r="L495" s="4"/>
      <c r="M495" s="4"/>
      <c r="N495" s="4"/>
      <c r="O495" s="4"/>
      <c r="P495" s="4"/>
      <c r="Q495" s="4"/>
      <c r="R495" s="4"/>
      <c r="S495" s="4"/>
      <c r="T495" s="4"/>
      <c r="U495" s="4"/>
      <c r="V495" s="4"/>
      <c r="W495" s="4"/>
      <c r="X495" s="4"/>
      <c r="Y495" s="4"/>
      <c r="Z495" s="4"/>
      <c r="AA495" s="4"/>
    </row>
    <row r="496" spans="1:27" ht="16" x14ac:dyDescent="0.2">
      <c r="A496" s="10" t="s">
        <v>15</v>
      </c>
      <c r="B496" s="10" t="s">
        <v>23</v>
      </c>
      <c r="C496" s="10" t="s">
        <v>982</v>
      </c>
      <c r="D496" s="11">
        <v>1985</v>
      </c>
      <c r="E496" s="19" t="s">
        <v>10</v>
      </c>
      <c r="F496" s="10" t="s">
        <v>969</v>
      </c>
      <c r="G496" s="38" t="s">
        <v>983</v>
      </c>
      <c r="H496" s="13">
        <v>278</v>
      </c>
      <c r="I496" s="14"/>
      <c r="J496" s="4"/>
      <c r="K496" s="4"/>
      <c r="L496" s="4"/>
      <c r="M496" s="4"/>
      <c r="N496" s="4"/>
      <c r="O496" s="4"/>
      <c r="P496" s="4"/>
      <c r="Q496" s="4"/>
      <c r="R496" s="4"/>
      <c r="S496" s="4"/>
      <c r="T496" s="4"/>
      <c r="U496" s="4"/>
      <c r="V496" s="4"/>
      <c r="W496" s="4"/>
      <c r="X496" s="4"/>
      <c r="Y496" s="4"/>
      <c r="Z496" s="4"/>
      <c r="AA496" s="4"/>
    </row>
    <row r="497" spans="1:27" ht="16" x14ac:dyDescent="0.2">
      <c r="A497" s="10" t="s">
        <v>15</v>
      </c>
      <c r="B497" s="10" t="s">
        <v>23</v>
      </c>
      <c r="C497" s="10" t="s">
        <v>984</v>
      </c>
      <c r="D497" s="11">
        <v>1985</v>
      </c>
      <c r="E497" s="19" t="s">
        <v>10</v>
      </c>
      <c r="F497" s="10" t="s">
        <v>969</v>
      </c>
      <c r="G497" s="38" t="s">
        <v>985</v>
      </c>
      <c r="H497" s="13">
        <v>278</v>
      </c>
      <c r="I497" s="14"/>
      <c r="J497" s="4"/>
      <c r="K497" s="4"/>
      <c r="L497" s="4"/>
      <c r="M497" s="4"/>
      <c r="N497" s="4"/>
      <c r="O497" s="4"/>
      <c r="P497" s="4"/>
      <c r="Q497" s="4"/>
      <c r="R497" s="4"/>
      <c r="S497" s="4"/>
      <c r="T497" s="4"/>
      <c r="U497" s="4"/>
      <c r="V497" s="4"/>
      <c r="W497" s="4"/>
      <c r="X497" s="4"/>
      <c r="Y497" s="4"/>
      <c r="Z497" s="4"/>
      <c r="AA497" s="4"/>
    </row>
    <row r="498" spans="1:27" ht="16" x14ac:dyDescent="0.2">
      <c r="A498" s="10" t="s">
        <v>15</v>
      </c>
      <c r="B498" s="10" t="s">
        <v>23</v>
      </c>
      <c r="C498" s="10" t="s">
        <v>986</v>
      </c>
      <c r="D498" s="11">
        <v>1985</v>
      </c>
      <c r="E498" s="19" t="s">
        <v>10</v>
      </c>
      <c r="F498" s="10" t="s">
        <v>969</v>
      </c>
      <c r="G498" s="38" t="s">
        <v>987</v>
      </c>
      <c r="H498" s="13">
        <v>273</v>
      </c>
      <c r="I498" s="14"/>
      <c r="J498" s="4"/>
      <c r="K498" s="4"/>
      <c r="L498" s="4"/>
      <c r="M498" s="4"/>
      <c r="N498" s="4"/>
      <c r="O498" s="4"/>
      <c r="P498" s="4"/>
      <c r="Q498" s="4"/>
      <c r="R498" s="4"/>
      <c r="S498" s="4"/>
      <c r="T498" s="4"/>
      <c r="U498" s="4"/>
      <c r="V498" s="4"/>
      <c r="W498" s="4"/>
      <c r="X498" s="4"/>
      <c r="Y498" s="4"/>
      <c r="Z498" s="4"/>
      <c r="AA498" s="4"/>
    </row>
    <row r="499" spans="1:27" ht="16" x14ac:dyDescent="0.2">
      <c r="A499" s="10" t="s">
        <v>15</v>
      </c>
      <c r="B499" s="10" t="s">
        <v>23</v>
      </c>
      <c r="C499" s="10" t="s">
        <v>988</v>
      </c>
      <c r="D499" s="11">
        <v>1985</v>
      </c>
      <c r="E499" s="19" t="s">
        <v>10</v>
      </c>
      <c r="F499" s="10" t="s">
        <v>969</v>
      </c>
      <c r="G499" s="38" t="s">
        <v>989</v>
      </c>
      <c r="H499" s="13">
        <v>269</v>
      </c>
      <c r="I499" s="14"/>
      <c r="J499" s="4"/>
      <c r="K499" s="4"/>
      <c r="L499" s="4"/>
      <c r="M499" s="4"/>
      <c r="N499" s="4"/>
      <c r="O499" s="4"/>
      <c r="P499" s="4"/>
      <c r="Q499" s="4"/>
      <c r="R499" s="4"/>
      <c r="S499" s="4"/>
      <c r="T499" s="4"/>
      <c r="U499" s="4"/>
      <c r="V499" s="4"/>
      <c r="W499" s="4"/>
      <c r="X499" s="4"/>
      <c r="Y499" s="4"/>
      <c r="Z499" s="4"/>
      <c r="AA499" s="4"/>
    </row>
    <row r="500" spans="1:27" ht="16" x14ac:dyDescent="0.2">
      <c r="A500" s="10" t="s">
        <v>15</v>
      </c>
      <c r="B500" s="10" t="s">
        <v>23</v>
      </c>
      <c r="C500" s="10" t="s">
        <v>990</v>
      </c>
      <c r="D500" s="11">
        <v>1985</v>
      </c>
      <c r="E500" s="19" t="s">
        <v>10</v>
      </c>
      <c r="F500" s="10" t="s">
        <v>969</v>
      </c>
      <c r="G500" s="38" t="s">
        <v>991</v>
      </c>
      <c r="H500" s="13">
        <v>269</v>
      </c>
      <c r="I500" s="14"/>
      <c r="J500" s="4"/>
      <c r="K500" s="4"/>
      <c r="L500" s="4"/>
      <c r="M500" s="4"/>
      <c r="N500" s="4"/>
      <c r="O500" s="4"/>
      <c r="P500" s="4"/>
      <c r="Q500" s="4"/>
      <c r="R500" s="4"/>
      <c r="S500" s="4"/>
      <c r="T500" s="4"/>
      <c r="U500" s="4"/>
      <c r="V500" s="4"/>
      <c r="W500" s="4"/>
      <c r="X500" s="4"/>
      <c r="Y500" s="4"/>
      <c r="Z500" s="4"/>
      <c r="AA500" s="4"/>
    </row>
    <row r="501" spans="1:27" ht="16" x14ac:dyDescent="0.2">
      <c r="A501" s="10" t="s">
        <v>15</v>
      </c>
      <c r="B501" s="10" t="s">
        <v>23</v>
      </c>
      <c r="C501" s="10" t="s">
        <v>992</v>
      </c>
      <c r="D501" s="11">
        <v>1985</v>
      </c>
      <c r="E501" s="19" t="s">
        <v>10</v>
      </c>
      <c r="F501" s="10" t="s">
        <v>969</v>
      </c>
      <c r="G501" s="38" t="s">
        <v>993</v>
      </c>
      <c r="H501" s="13">
        <v>267</v>
      </c>
      <c r="I501" s="14"/>
      <c r="J501" s="4"/>
      <c r="K501" s="4"/>
      <c r="L501" s="4"/>
      <c r="M501" s="4"/>
      <c r="N501" s="4"/>
      <c r="O501" s="4"/>
      <c r="P501" s="4"/>
      <c r="Q501" s="4"/>
      <c r="R501" s="4"/>
      <c r="S501" s="4"/>
      <c r="T501" s="4"/>
      <c r="U501" s="4"/>
      <c r="V501" s="4"/>
      <c r="W501" s="4"/>
      <c r="X501" s="4"/>
      <c r="Y501" s="4"/>
      <c r="Z501" s="4"/>
      <c r="AA501" s="4"/>
    </row>
    <row r="502" spans="1:27" ht="16" x14ac:dyDescent="0.2">
      <c r="A502" s="10" t="s">
        <v>15</v>
      </c>
      <c r="B502" s="10" t="s">
        <v>23</v>
      </c>
      <c r="C502" s="10" t="s">
        <v>994</v>
      </c>
      <c r="D502" s="11">
        <v>1985</v>
      </c>
      <c r="E502" s="19" t="s">
        <v>10</v>
      </c>
      <c r="F502" s="10" t="s">
        <v>969</v>
      </c>
      <c r="G502" s="38" t="s">
        <v>995</v>
      </c>
      <c r="H502" s="13">
        <v>250</v>
      </c>
      <c r="I502" s="14"/>
      <c r="J502" s="4"/>
      <c r="K502" s="4"/>
      <c r="L502" s="4"/>
      <c r="M502" s="4"/>
      <c r="N502" s="4"/>
      <c r="O502" s="4"/>
      <c r="P502" s="4"/>
      <c r="Q502" s="4"/>
      <c r="R502" s="4"/>
      <c r="S502" s="4"/>
      <c r="T502" s="4"/>
      <c r="U502" s="4"/>
      <c r="V502" s="4"/>
      <c r="W502" s="4"/>
      <c r="X502" s="4"/>
      <c r="Y502" s="4"/>
      <c r="Z502" s="4"/>
      <c r="AA502" s="4"/>
    </row>
    <row r="503" spans="1:27" ht="16" x14ac:dyDescent="0.2">
      <c r="A503" s="10" t="s">
        <v>15</v>
      </c>
      <c r="B503" s="10" t="s">
        <v>23</v>
      </c>
      <c r="C503" s="10" t="s">
        <v>996</v>
      </c>
      <c r="D503" s="11">
        <v>1985</v>
      </c>
      <c r="E503" s="19" t="s">
        <v>10</v>
      </c>
      <c r="F503" s="10" t="s">
        <v>969</v>
      </c>
      <c r="G503" s="38" t="s">
        <v>997</v>
      </c>
      <c r="H503" s="13">
        <v>248</v>
      </c>
      <c r="I503" s="14"/>
      <c r="J503" s="4"/>
      <c r="K503" s="4"/>
      <c r="L503" s="4"/>
      <c r="M503" s="4"/>
      <c r="N503" s="4"/>
      <c r="O503" s="4"/>
      <c r="P503" s="4"/>
      <c r="Q503" s="4"/>
      <c r="R503" s="4"/>
      <c r="S503" s="4"/>
      <c r="T503" s="4"/>
      <c r="U503" s="4"/>
      <c r="V503" s="4"/>
      <c r="W503" s="4"/>
      <c r="X503" s="4"/>
      <c r="Y503" s="4"/>
      <c r="Z503" s="4"/>
      <c r="AA503" s="4"/>
    </row>
    <row r="504" spans="1:27" ht="16" x14ac:dyDescent="0.2">
      <c r="A504" s="10" t="s">
        <v>15</v>
      </c>
      <c r="B504" s="10" t="s">
        <v>23</v>
      </c>
      <c r="C504" s="10" t="s">
        <v>998</v>
      </c>
      <c r="D504" s="11">
        <v>1985</v>
      </c>
      <c r="E504" s="19" t="s">
        <v>10</v>
      </c>
      <c r="F504" s="10" t="s">
        <v>969</v>
      </c>
      <c r="G504" s="38" t="s">
        <v>999</v>
      </c>
      <c r="H504" s="13">
        <v>246</v>
      </c>
      <c r="I504" s="14"/>
      <c r="J504" s="4"/>
      <c r="K504" s="4"/>
      <c r="L504" s="4"/>
      <c r="M504" s="4"/>
      <c r="N504" s="4"/>
      <c r="O504" s="4"/>
      <c r="P504" s="4"/>
      <c r="Q504" s="4"/>
      <c r="R504" s="4"/>
      <c r="S504" s="4"/>
      <c r="T504" s="4"/>
      <c r="U504" s="4"/>
      <c r="V504" s="4"/>
      <c r="W504" s="4"/>
      <c r="X504" s="4"/>
      <c r="Y504" s="4"/>
      <c r="Z504" s="4"/>
      <c r="AA504" s="4"/>
    </row>
    <row r="505" spans="1:27" ht="16" x14ac:dyDescent="0.2">
      <c r="A505" s="20" t="s">
        <v>859</v>
      </c>
      <c r="B505" s="20" t="s">
        <v>23</v>
      </c>
      <c r="C505" s="22" t="s">
        <v>226</v>
      </c>
      <c r="D505" s="32">
        <v>1984</v>
      </c>
      <c r="E505" s="20" t="s">
        <v>10</v>
      </c>
      <c r="F505" s="12" t="s">
        <v>1000</v>
      </c>
      <c r="G505" s="15" t="s">
        <v>1001</v>
      </c>
      <c r="H505" s="13">
        <v>797</v>
      </c>
      <c r="I505" s="14"/>
      <c r="J505" s="4"/>
      <c r="K505" s="4"/>
      <c r="L505" s="4"/>
      <c r="M505" s="4"/>
      <c r="N505" s="4"/>
      <c r="O505" s="4"/>
      <c r="P505" s="4"/>
      <c r="Q505" s="4"/>
      <c r="R505" s="4"/>
      <c r="S505" s="4"/>
      <c r="T505" s="4"/>
      <c r="U505" s="4"/>
      <c r="V505" s="4"/>
      <c r="W505" s="4"/>
      <c r="X505" s="4"/>
      <c r="Y505" s="4"/>
      <c r="Z505" s="4"/>
      <c r="AA505" s="4"/>
    </row>
    <row r="506" spans="1:27" ht="16" x14ac:dyDescent="0.2">
      <c r="A506" s="21" t="s">
        <v>859</v>
      </c>
      <c r="B506" s="21" t="s">
        <v>23</v>
      </c>
      <c r="C506" s="21" t="s">
        <v>1002</v>
      </c>
      <c r="D506" s="32">
        <v>1984</v>
      </c>
      <c r="E506" s="21" t="s">
        <v>10</v>
      </c>
      <c r="F506" s="12" t="s">
        <v>1000</v>
      </c>
      <c r="G506" s="33" t="s">
        <v>1003</v>
      </c>
      <c r="H506" s="13">
        <v>606</v>
      </c>
      <c r="I506" s="14"/>
      <c r="J506" s="4"/>
      <c r="K506" s="4"/>
      <c r="L506" s="4"/>
      <c r="M506" s="4"/>
      <c r="N506" s="4"/>
      <c r="O506" s="4"/>
      <c r="P506" s="4"/>
      <c r="Q506" s="4"/>
      <c r="R506" s="4"/>
      <c r="S506" s="4"/>
      <c r="T506" s="4"/>
      <c r="U506" s="4"/>
      <c r="V506" s="4"/>
      <c r="W506" s="4"/>
      <c r="X506" s="4"/>
      <c r="Y506" s="4"/>
      <c r="Z506" s="4"/>
      <c r="AA506" s="4"/>
    </row>
    <row r="507" spans="1:27" ht="16" x14ac:dyDescent="0.2">
      <c r="A507" s="21" t="s">
        <v>859</v>
      </c>
      <c r="B507" s="20" t="s">
        <v>23</v>
      </c>
      <c r="C507" s="22" t="s">
        <v>1004</v>
      </c>
      <c r="D507" s="26">
        <v>1984</v>
      </c>
      <c r="E507" s="20" t="s">
        <v>10</v>
      </c>
      <c r="F507" s="12" t="s">
        <v>1000</v>
      </c>
      <c r="G507" s="33" t="s">
        <v>1005</v>
      </c>
      <c r="H507" s="13">
        <v>449</v>
      </c>
      <c r="I507" s="14"/>
      <c r="J507" s="4"/>
      <c r="K507" s="4"/>
      <c r="L507" s="4"/>
      <c r="M507" s="4"/>
      <c r="N507" s="4"/>
      <c r="O507" s="4"/>
      <c r="P507" s="4"/>
      <c r="Q507" s="4"/>
      <c r="R507" s="4"/>
      <c r="S507" s="4"/>
      <c r="T507" s="4"/>
      <c r="U507" s="4"/>
      <c r="V507" s="4"/>
      <c r="W507" s="4"/>
      <c r="X507" s="4"/>
      <c r="Y507" s="4"/>
      <c r="Z507" s="4"/>
      <c r="AA507" s="4"/>
    </row>
    <row r="508" spans="1:27" ht="16" x14ac:dyDescent="0.2">
      <c r="A508" s="21" t="s">
        <v>859</v>
      </c>
      <c r="B508" s="21" t="s">
        <v>23</v>
      </c>
      <c r="C508" s="22" t="s">
        <v>946</v>
      </c>
      <c r="D508" s="32">
        <v>1984</v>
      </c>
      <c r="E508" s="21" t="s">
        <v>10</v>
      </c>
      <c r="F508" s="12" t="s">
        <v>1000</v>
      </c>
      <c r="G508" s="33" t="s">
        <v>1006</v>
      </c>
      <c r="H508" s="13">
        <v>330</v>
      </c>
      <c r="I508" s="14"/>
      <c r="J508" s="4"/>
      <c r="K508" s="4"/>
      <c r="L508" s="4"/>
      <c r="M508" s="4"/>
      <c r="N508" s="4"/>
      <c r="O508" s="4"/>
      <c r="P508" s="4"/>
      <c r="Q508" s="4"/>
      <c r="R508" s="4"/>
      <c r="S508" s="4"/>
      <c r="T508" s="4"/>
      <c r="U508" s="4"/>
      <c r="V508" s="4"/>
      <c r="W508" s="4"/>
      <c r="X508" s="4"/>
      <c r="Y508" s="4"/>
      <c r="Z508" s="4"/>
      <c r="AA508" s="4"/>
    </row>
    <row r="509" spans="1:27" ht="16" x14ac:dyDescent="0.2">
      <c r="A509" s="21" t="s">
        <v>859</v>
      </c>
      <c r="B509" s="21" t="s">
        <v>23</v>
      </c>
      <c r="C509" s="22" t="s">
        <v>1002</v>
      </c>
      <c r="D509" s="32">
        <v>1984</v>
      </c>
      <c r="E509" s="21" t="s">
        <v>10</v>
      </c>
      <c r="F509" s="12" t="s">
        <v>1000</v>
      </c>
      <c r="G509" s="33" t="s">
        <v>1007</v>
      </c>
      <c r="H509" s="13">
        <v>325</v>
      </c>
      <c r="I509" s="14"/>
      <c r="J509" s="4"/>
      <c r="K509" s="4"/>
      <c r="L509" s="4"/>
      <c r="M509" s="4"/>
      <c r="N509" s="4"/>
      <c r="O509" s="4"/>
      <c r="P509" s="4"/>
      <c r="Q509" s="4"/>
      <c r="R509" s="4"/>
      <c r="S509" s="4"/>
      <c r="T509" s="4"/>
      <c r="U509" s="4"/>
      <c r="V509" s="4"/>
      <c r="W509" s="4"/>
      <c r="X509" s="4"/>
      <c r="Y509" s="4"/>
      <c r="Z509" s="4"/>
      <c r="AA509" s="4"/>
    </row>
    <row r="510" spans="1:27" ht="16" x14ac:dyDescent="0.2">
      <c r="A510" s="20" t="s">
        <v>859</v>
      </c>
      <c r="B510" s="20" t="s">
        <v>23</v>
      </c>
      <c r="C510" s="22" t="s">
        <v>1008</v>
      </c>
      <c r="D510" s="26">
        <v>1984</v>
      </c>
      <c r="E510" s="20" t="s">
        <v>10</v>
      </c>
      <c r="F510" s="12" t="s">
        <v>1000</v>
      </c>
      <c r="G510" s="33" t="s">
        <v>1009</v>
      </c>
      <c r="H510" s="13">
        <v>315</v>
      </c>
      <c r="I510" s="14"/>
      <c r="J510" s="4"/>
      <c r="K510" s="4"/>
      <c r="L510" s="4"/>
      <c r="M510" s="4"/>
      <c r="N510" s="4"/>
      <c r="O510" s="4"/>
      <c r="P510" s="4"/>
      <c r="Q510" s="4"/>
      <c r="R510" s="4"/>
      <c r="S510" s="4"/>
      <c r="T510" s="4"/>
      <c r="U510" s="4"/>
      <c r="V510" s="4"/>
      <c r="W510" s="4"/>
      <c r="X510" s="4"/>
      <c r="Y510" s="4"/>
      <c r="Z510" s="4"/>
      <c r="AA510" s="4"/>
    </row>
    <row r="511" spans="1:27" ht="16" x14ac:dyDescent="0.2">
      <c r="A511" s="20" t="s">
        <v>859</v>
      </c>
      <c r="B511" s="20" t="s">
        <v>23</v>
      </c>
      <c r="C511" s="22" t="s">
        <v>1010</v>
      </c>
      <c r="D511" s="26">
        <v>1984</v>
      </c>
      <c r="E511" s="20" t="s">
        <v>10</v>
      </c>
      <c r="F511" s="12" t="s">
        <v>1000</v>
      </c>
      <c r="G511" s="33" t="s">
        <v>1011</v>
      </c>
      <c r="H511" s="13">
        <v>306</v>
      </c>
      <c r="I511" s="14"/>
      <c r="J511" s="4"/>
      <c r="K511" s="4"/>
      <c r="L511" s="4"/>
      <c r="M511" s="4"/>
      <c r="N511" s="4"/>
      <c r="O511" s="4"/>
      <c r="P511" s="4"/>
      <c r="Q511" s="4"/>
      <c r="R511" s="4"/>
      <c r="S511" s="4"/>
      <c r="T511" s="4"/>
      <c r="U511" s="4"/>
      <c r="V511" s="4"/>
      <c r="W511" s="4"/>
      <c r="X511" s="4"/>
      <c r="Y511" s="4"/>
      <c r="Z511" s="4"/>
      <c r="AA511" s="4"/>
    </row>
    <row r="512" spans="1:27" ht="16" x14ac:dyDescent="0.2">
      <c r="A512" s="21" t="s">
        <v>859</v>
      </c>
      <c r="B512" s="20" t="s">
        <v>23</v>
      </c>
      <c r="C512" s="22" t="s">
        <v>1012</v>
      </c>
      <c r="D512" s="26">
        <v>1984</v>
      </c>
      <c r="E512" s="20" t="s">
        <v>10</v>
      </c>
      <c r="F512" s="12" t="s">
        <v>1000</v>
      </c>
      <c r="G512" s="33" t="s">
        <v>1013</v>
      </c>
      <c r="H512" s="13">
        <v>284</v>
      </c>
      <c r="I512" s="14"/>
      <c r="J512" s="4"/>
      <c r="K512" s="4"/>
      <c r="L512" s="4"/>
      <c r="M512" s="4"/>
      <c r="N512" s="4"/>
      <c r="O512" s="4"/>
      <c r="P512" s="4"/>
      <c r="Q512" s="4"/>
      <c r="R512" s="4"/>
      <c r="S512" s="4"/>
      <c r="T512" s="4"/>
      <c r="U512" s="4"/>
      <c r="V512" s="4"/>
      <c r="W512" s="4"/>
      <c r="X512" s="4"/>
      <c r="Y512" s="4"/>
      <c r="Z512" s="4"/>
      <c r="AA512" s="4"/>
    </row>
    <row r="513" spans="1:27" ht="16" x14ac:dyDescent="0.2">
      <c r="A513" s="21" t="s">
        <v>859</v>
      </c>
      <c r="B513" s="21" t="s">
        <v>23</v>
      </c>
      <c r="C513" s="22" t="s">
        <v>1014</v>
      </c>
      <c r="D513" s="32">
        <v>1984</v>
      </c>
      <c r="E513" s="21" t="s">
        <v>10</v>
      </c>
      <c r="F513" s="12" t="s">
        <v>1000</v>
      </c>
      <c r="G513" s="33" t="s">
        <v>1015</v>
      </c>
      <c r="H513" s="13">
        <v>254</v>
      </c>
      <c r="I513" s="14"/>
      <c r="J513" s="4"/>
      <c r="K513" s="4"/>
      <c r="L513" s="4"/>
      <c r="M513" s="4"/>
      <c r="N513" s="4"/>
      <c r="O513" s="4"/>
      <c r="P513" s="4"/>
      <c r="Q513" s="4"/>
      <c r="R513" s="4"/>
      <c r="S513" s="4"/>
      <c r="T513" s="4"/>
      <c r="U513" s="4"/>
      <c r="V513" s="4"/>
      <c r="W513" s="4"/>
      <c r="X513" s="4"/>
      <c r="Y513" s="4"/>
      <c r="Z513" s="4"/>
      <c r="AA513" s="4"/>
    </row>
    <row r="514" spans="1:27" ht="16" x14ac:dyDescent="0.2">
      <c r="A514" s="21" t="s">
        <v>859</v>
      </c>
      <c r="B514" s="20" t="s">
        <v>23</v>
      </c>
      <c r="C514" s="22" t="s">
        <v>1016</v>
      </c>
      <c r="D514" s="26">
        <v>1984</v>
      </c>
      <c r="E514" s="20" t="s">
        <v>10</v>
      </c>
      <c r="F514" s="12" t="s">
        <v>1000</v>
      </c>
      <c r="G514" s="33" t="s">
        <v>1017</v>
      </c>
      <c r="H514" s="13">
        <v>248</v>
      </c>
      <c r="I514" s="14"/>
      <c r="J514" s="4"/>
      <c r="K514" s="4"/>
      <c r="L514" s="4"/>
      <c r="M514" s="4"/>
      <c r="N514" s="4"/>
      <c r="O514" s="4"/>
      <c r="P514" s="4"/>
      <c r="Q514" s="4"/>
      <c r="R514" s="4"/>
      <c r="S514" s="4"/>
      <c r="T514" s="4"/>
      <c r="U514" s="4"/>
      <c r="V514" s="4"/>
      <c r="W514" s="4"/>
      <c r="X514" s="4"/>
      <c r="Y514" s="4"/>
      <c r="Z514" s="4"/>
      <c r="AA514" s="4"/>
    </row>
    <row r="515" spans="1:27" ht="16" x14ac:dyDescent="0.2">
      <c r="A515" s="20" t="s">
        <v>859</v>
      </c>
      <c r="B515" s="20" t="s">
        <v>23</v>
      </c>
      <c r="C515" s="22" t="s">
        <v>1018</v>
      </c>
      <c r="D515" s="26">
        <v>1984</v>
      </c>
      <c r="E515" s="20" t="s">
        <v>10</v>
      </c>
      <c r="F515" s="12" t="s">
        <v>1000</v>
      </c>
      <c r="G515" s="33" t="s">
        <v>1019</v>
      </c>
      <c r="H515" s="13">
        <v>239</v>
      </c>
      <c r="I515" s="14"/>
      <c r="J515" s="4"/>
      <c r="K515" s="4"/>
      <c r="L515" s="4"/>
      <c r="M515" s="4"/>
      <c r="N515" s="4"/>
      <c r="O515" s="4"/>
      <c r="P515" s="4"/>
      <c r="Q515" s="4"/>
      <c r="R515" s="4"/>
      <c r="S515" s="4"/>
      <c r="T515" s="4"/>
      <c r="U515" s="4"/>
      <c r="V515" s="4"/>
      <c r="W515" s="4"/>
      <c r="X515" s="4"/>
      <c r="Y515" s="4"/>
      <c r="Z515" s="4"/>
      <c r="AA515" s="4"/>
    </row>
    <row r="516" spans="1:27" ht="16" x14ac:dyDescent="0.2">
      <c r="A516" s="20" t="s">
        <v>859</v>
      </c>
      <c r="B516" s="20" t="s">
        <v>23</v>
      </c>
      <c r="C516" s="22" t="s">
        <v>1020</v>
      </c>
      <c r="D516" s="32">
        <v>1984</v>
      </c>
      <c r="E516" s="20" t="s">
        <v>10</v>
      </c>
      <c r="F516" s="12" t="s">
        <v>1000</v>
      </c>
      <c r="G516" s="15" t="s">
        <v>1021</v>
      </c>
      <c r="H516" s="13">
        <v>238</v>
      </c>
      <c r="I516" s="14"/>
      <c r="J516" s="4"/>
      <c r="K516" s="4"/>
      <c r="L516" s="4"/>
      <c r="M516" s="4"/>
      <c r="N516" s="4"/>
      <c r="O516" s="4"/>
      <c r="P516" s="4"/>
      <c r="Q516" s="4"/>
      <c r="R516" s="4"/>
      <c r="S516" s="4"/>
      <c r="T516" s="4"/>
      <c r="U516" s="4"/>
      <c r="V516" s="4"/>
      <c r="W516" s="4"/>
      <c r="X516" s="4"/>
      <c r="Y516" s="4"/>
      <c r="Z516" s="4"/>
      <c r="AA516" s="4"/>
    </row>
    <row r="517" spans="1:27" ht="16" x14ac:dyDescent="0.2">
      <c r="A517" s="20" t="s">
        <v>859</v>
      </c>
      <c r="B517" s="20" t="s">
        <v>23</v>
      </c>
      <c r="C517" s="22" t="s">
        <v>1022</v>
      </c>
      <c r="D517" s="32">
        <v>1984</v>
      </c>
      <c r="E517" s="20" t="s">
        <v>10</v>
      </c>
      <c r="F517" s="12" t="s">
        <v>1000</v>
      </c>
      <c r="G517" s="33" t="s">
        <v>1023</v>
      </c>
      <c r="H517" s="13">
        <v>238</v>
      </c>
      <c r="I517" s="14"/>
      <c r="J517" s="4"/>
      <c r="K517" s="4"/>
      <c r="L517" s="4"/>
      <c r="M517" s="4"/>
      <c r="N517" s="4"/>
      <c r="O517" s="4"/>
      <c r="P517" s="4"/>
      <c r="Q517" s="4"/>
      <c r="R517" s="4"/>
      <c r="S517" s="4"/>
      <c r="T517" s="4"/>
      <c r="U517" s="4"/>
      <c r="V517" s="4"/>
      <c r="W517" s="4"/>
      <c r="X517" s="4"/>
      <c r="Y517" s="4"/>
      <c r="Z517" s="4"/>
      <c r="AA517" s="4"/>
    </row>
    <row r="518" spans="1:27" ht="16" x14ac:dyDescent="0.2">
      <c r="A518" s="20" t="s">
        <v>859</v>
      </c>
      <c r="B518" s="20" t="s">
        <v>23</v>
      </c>
      <c r="C518" s="22" t="s">
        <v>1024</v>
      </c>
      <c r="D518" s="32">
        <v>1984</v>
      </c>
      <c r="E518" s="20" t="s">
        <v>10</v>
      </c>
      <c r="F518" s="12" t="s">
        <v>1000</v>
      </c>
      <c r="G518" s="33" t="s">
        <v>1025</v>
      </c>
      <c r="H518" s="13">
        <v>225</v>
      </c>
      <c r="I518" s="14"/>
      <c r="J518" s="4"/>
      <c r="K518" s="4"/>
      <c r="L518" s="4"/>
      <c r="M518" s="4"/>
      <c r="N518" s="4"/>
      <c r="O518" s="4"/>
      <c r="P518" s="4"/>
      <c r="Q518" s="4"/>
      <c r="R518" s="4"/>
      <c r="S518" s="4"/>
      <c r="T518" s="4"/>
      <c r="U518" s="4"/>
      <c r="V518" s="4"/>
      <c r="W518" s="4"/>
      <c r="X518" s="4"/>
      <c r="Y518" s="4"/>
      <c r="Z518" s="4"/>
      <c r="AA518" s="4"/>
    </row>
    <row r="519" spans="1:27" ht="16" x14ac:dyDescent="0.2">
      <c r="A519" s="20" t="s">
        <v>859</v>
      </c>
      <c r="B519" s="20" t="s">
        <v>23</v>
      </c>
      <c r="C519" s="22" t="s">
        <v>953</v>
      </c>
      <c r="D519" s="26">
        <v>1984</v>
      </c>
      <c r="E519" s="20" t="s">
        <v>10</v>
      </c>
      <c r="F519" s="12" t="s">
        <v>1000</v>
      </c>
      <c r="G519" s="33" t="s">
        <v>1026</v>
      </c>
      <c r="H519" s="13">
        <v>222</v>
      </c>
      <c r="I519" s="14"/>
      <c r="J519" s="4"/>
      <c r="K519" s="4"/>
      <c r="L519" s="4"/>
      <c r="M519" s="4"/>
      <c r="N519" s="4"/>
      <c r="O519" s="4"/>
      <c r="P519" s="4"/>
      <c r="Q519" s="4"/>
      <c r="R519" s="4"/>
      <c r="S519" s="4"/>
      <c r="T519" s="4"/>
      <c r="U519" s="4"/>
      <c r="V519" s="4"/>
      <c r="W519" s="4"/>
      <c r="X519" s="4"/>
      <c r="Y519" s="4"/>
      <c r="Z519" s="4"/>
      <c r="AA519" s="4"/>
    </row>
    <row r="520" spans="1:27" ht="16" x14ac:dyDescent="0.2">
      <c r="A520" s="20" t="s">
        <v>859</v>
      </c>
      <c r="B520" s="20" t="s">
        <v>23</v>
      </c>
      <c r="C520" s="22" t="s">
        <v>1027</v>
      </c>
      <c r="D520" s="26">
        <v>1984</v>
      </c>
      <c r="E520" s="20" t="s">
        <v>10</v>
      </c>
      <c r="F520" s="12" t="s">
        <v>1000</v>
      </c>
      <c r="G520" s="33" t="s">
        <v>1028</v>
      </c>
      <c r="H520" s="13">
        <v>217</v>
      </c>
      <c r="I520" s="14"/>
      <c r="J520" s="4"/>
      <c r="K520" s="4"/>
      <c r="L520" s="4"/>
      <c r="M520" s="4"/>
      <c r="N520" s="4"/>
      <c r="O520" s="4"/>
      <c r="P520" s="4"/>
      <c r="Q520" s="4"/>
      <c r="R520" s="4"/>
      <c r="S520" s="4"/>
      <c r="T520" s="4"/>
      <c r="U520" s="4"/>
      <c r="V520" s="4"/>
      <c r="W520" s="4"/>
      <c r="X520" s="4"/>
      <c r="Y520" s="4"/>
      <c r="Z520" s="4"/>
      <c r="AA520" s="4"/>
    </row>
    <row r="521" spans="1:27" ht="16" x14ac:dyDescent="0.2">
      <c r="A521" s="20" t="s">
        <v>859</v>
      </c>
      <c r="B521" s="20" t="s">
        <v>23</v>
      </c>
      <c r="C521" s="22" t="s">
        <v>1029</v>
      </c>
      <c r="D521" s="26">
        <v>1984</v>
      </c>
      <c r="E521" s="20" t="s">
        <v>10</v>
      </c>
      <c r="F521" s="12" t="s">
        <v>1000</v>
      </c>
      <c r="G521" s="33" t="s">
        <v>1030</v>
      </c>
      <c r="H521" s="13">
        <v>200</v>
      </c>
      <c r="I521" s="14"/>
      <c r="J521" s="4"/>
      <c r="K521" s="4"/>
      <c r="L521" s="4"/>
      <c r="M521" s="4"/>
      <c r="N521" s="4"/>
      <c r="O521" s="4"/>
      <c r="P521" s="4"/>
      <c r="Q521" s="4"/>
      <c r="R521" s="4"/>
      <c r="S521" s="4"/>
      <c r="T521" s="4"/>
      <c r="U521" s="4"/>
      <c r="V521" s="4"/>
      <c r="W521" s="4"/>
      <c r="X521" s="4"/>
      <c r="Y521" s="4"/>
      <c r="Z521" s="4"/>
      <c r="AA521" s="4"/>
    </row>
    <row r="522" spans="1:27" ht="16" x14ac:dyDescent="0.2">
      <c r="A522" s="20" t="s">
        <v>859</v>
      </c>
      <c r="B522" s="20" t="s">
        <v>23</v>
      </c>
      <c r="C522" s="22" t="s">
        <v>1031</v>
      </c>
      <c r="D522" s="32">
        <v>1984</v>
      </c>
      <c r="E522" s="20" t="s">
        <v>10</v>
      </c>
      <c r="F522" s="12" t="s">
        <v>1000</v>
      </c>
      <c r="G522" s="15" t="s">
        <v>1032</v>
      </c>
      <c r="H522" s="13">
        <v>154</v>
      </c>
      <c r="I522" s="14"/>
      <c r="J522" s="4"/>
      <c r="K522" s="4"/>
      <c r="L522" s="4"/>
      <c r="M522" s="4"/>
      <c r="N522" s="4"/>
      <c r="O522" s="4"/>
      <c r="P522" s="4"/>
      <c r="Q522" s="4"/>
      <c r="R522" s="4"/>
      <c r="S522" s="4"/>
      <c r="T522" s="4"/>
      <c r="U522" s="4"/>
      <c r="V522" s="4"/>
      <c r="W522" s="4"/>
      <c r="X522" s="4"/>
      <c r="Y522" s="4"/>
      <c r="Z522" s="4"/>
      <c r="AA522" s="4"/>
    </row>
    <row r="523" spans="1:27" ht="16" x14ac:dyDescent="0.2">
      <c r="A523" s="20" t="s">
        <v>859</v>
      </c>
      <c r="B523" s="20" t="s">
        <v>23</v>
      </c>
      <c r="C523" s="22" t="s">
        <v>1033</v>
      </c>
      <c r="D523" s="32">
        <v>1984</v>
      </c>
      <c r="E523" s="20" t="s">
        <v>10</v>
      </c>
      <c r="F523" s="12" t="s">
        <v>1000</v>
      </c>
      <c r="G523" s="15" t="s">
        <v>1034</v>
      </c>
      <c r="H523" s="13">
        <v>129</v>
      </c>
      <c r="I523" s="14"/>
      <c r="J523" s="4"/>
      <c r="K523" s="4"/>
      <c r="L523" s="4"/>
      <c r="M523" s="4"/>
      <c r="N523" s="4"/>
      <c r="O523" s="4"/>
      <c r="P523" s="4"/>
      <c r="Q523" s="4"/>
      <c r="R523" s="4"/>
      <c r="S523" s="4"/>
      <c r="T523" s="4"/>
      <c r="U523" s="4"/>
      <c r="V523" s="4"/>
      <c r="W523" s="4"/>
      <c r="X523" s="4"/>
      <c r="Y523" s="4"/>
      <c r="Z523" s="4"/>
      <c r="AA523" s="4"/>
    </row>
    <row r="524" spans="1:27" ht="16" x14ac:dyDescent="0.2">
      <c r="A524" s="10" t="s">
        <v>15</v>
      </c>
      <c r="B524" s="10" t="s">
        <v>23</v>
      </c>
      <c r="C524" s="10" t="s">
        <v>1035</v>
      </c>
      <c r="D524" s="11">
        <v>1980</v>
      </c>
      <c r="E524" s="19" t="s">
        <v>10</v>
      </c>
      <c r="F524" s="10" t="s">
        <v>1036</v>
      </c>
      <c r="G524" s="10" t="s">
        <v>1037</v>
      </c>
      <c r="H524" s="13">
        <v>563</v>
      </c>
      <c r="I524" s="14"/>
      <c r="J524" s="4"/>
      <c r="K524" s="4"/>
      <c r="L524" s="4"/>
      <c r="M524" s="4"/>
      <c r="N524" s="4"/>
      <c r="O524" s="4"/>
      <c r="P524" s="4"/>
      <c r="Q524" s="4"/>
      <c r="R524" s="4"/>
      <c r="S524" s="4"/>
      <c r="T524" s="4"/>
      <c r="U524" s="4"/>
      <c r="V524" s="4"/>
      <c r="W524" s="4"/>
      <c r="X524" s="4"/>
      <c r="Y524" s="4"/>
      <c r="Z524" s="4"/>
      <c r="AA524" s="4"/>
    </row>
    <row r="525" spans="1:27" ht="16" x14ac:dyDescent="0.2">
      <c r="A525" s="10" t="s">
        <v>15</v>
      </c>
      <c r="B525" s="10" t="s">
        <v>23</v>
      </c>
      <c r="C525" s="10" t="s">
        <v>1038</v>
      </c>
      <c r="D525" s="11">
        <v>1980</v>
      </c>
      <c r="E525" s="19" t="s">
        <v>10</v>
      </c>
      <c r="F525" s="10" t="s">
        <v>1036</v>
      </c>
      <c r="G525" s="38" t="s">
        <v>1039</v>
      </c>
      <c r="H525" s="13">
        <v>527</v>
      </c>
      <c r="I525" s="14"/>
      <c r="J525" s="4"/>
      <c r="K525" s="4"/>
      <c r="L525" s="4"/>
      <c r="M525" s="4"/>
      <c r="N525" s="4"/>
      <c r="O525" s="4"/>
      <c r="P525" s="4"/>
      <c r="Q525" s="4"/>
      <c r="R525" s="4"/>
      <c r="S525" s="4"/>
      <c r="T525" s="4"/>
      <c r="U525" s="4"/>
      <c r="V525" s="4"/>
      <c r="W525" s="4"/>
      <c r="X525" s="4"/>
      <c r="Y525" s="4"/>
      <c r="Z525" s="4"/>
      <c r="AA525" s="4"/>
    </row>
    <row r="526" spans="1:27" ht="16" x14ac:dyDescent="0.2">
      <c r="A526" s="10" t="s">
        <v>15</v>
      </c>
      <c r="B526" s="10" t="s">
        <v>23</v>
      </c>
      <c r="C526" s="10" t="s">
        <v>69</v>
      </c>
      <c r="D526" s="11">
        <v>1980</v>
      </c>
      <c r="E526" s="19" t="s">
        <v>10</v>
      </c>
      <c r="F526" s="10" t="s">
        <v>1036</v>
      </c>
      <c r="G526" s="38" t="s">
        <v>1040</v>
      </c>
      <c r="H526" s="13">
        <v>433</v>
      </c>
      <c r="I526" s="14"/>
      <c r="J526" s="4"/>
      <c r="K526" s="4"/>
      <c r="L526" s="4"/>
      <c r="M526" s="4"/>
      <c r="N526" s="4"/>
      <c r="O526" s="4"/>
      <c r="P526" s="4"/>
      <c r="Q526" s="4"/>
      <c r="R526" s="4"/>
      <c r="S526" s="4"/>
      <c r="T526" s="4"/>
      <c r="U526" s="4"/>
      <c r="V526" s="4"/>
      <c r="W526" s="4"/>
      <c r="X526" s="4"/>
      <c r="Y526" s="4"/>
      <c r="Z526" s="4"/>
      <c r="AA526" s="4"/>
    </row>
    <row r="527" spans="1:27" ht="16" x14ac:dyDescent="0.2">
      <c r="A527" s="10" t="s">
        <v>15</v>
      </c>
      <c r="B527" s="10" t="s">
        <v>23</v>
      </c>
      <c r="C527" s="10" t="s">
        <v>1041</v>
      </c>
      <c r="D527" s="11">
        <v>1980</v>
      </c>
      <c r="E527" s="19" t="s">
        <v>10</v>
      </c>
      <c r="F527" s="10" t="s">
        <v>1036</v>
      </c>
      <c r="G527" s="10" t="s">
        <v>1042</v>
      </c>
      <c r="H527" s="13">
        <v>383</v>
      </c>
      <c r="I527" s="14"/>
      <c r="J527" s="4"/>
      <c r="K527" s="4"/>
      <c r="L527" s="4"/>
      <c r="M527" s="4"/>
      <c r="N527" s="4"/>
      <c r="O527" s="4"/>
      <c r="P527" s="4"/>
      <c r="Q527" s="4"/>
      <c r="R527" s="4"/>
      <c r="S527" s="4"/>
      <c r="T527" s="4"/>
      <c r="U527" s="4"/>
      <c r="V527" s="4"/>
      <c r="W527" s="4"/>
      <c r="X527" s="4"/>
      <c r="Y527" s="4"/>
      <c r="Z527" s="4"/>
      <c r="AA527" s="4"/>
    </row>
    <row r="528" spans="1:27" ht="16" x14ac:dyDescent="0.2">
      <c r="A528" s="10" t="s">
        <v>15</v>
      </c>
      <c r="B528" s="10" t="s">
        <v>23</v>
      </c>
      <c r="C528" s="10" t="s">
        <v>1043</v>
      </c>
      <c r="D528" s="11">
        <v>1980</v>
      </c>
      <c r="E528" s="19" t="s">
        <v>10</v>
      </c>
      <c r="F528" s="10" t="s">
        <v>1036</v>
      </c>
      <c r="G528" s="38" t="s">
        <v>1044</v>
      </c>
      <c r="H528" s="13">
        <v>349</v>
      </c>
      <c r="I528" s="14"/>
      <c r="J528" s="4"/>
      <c r="K528" s="4"/>
      <c r="L528" s="4"/>
      <c r="M528" s="4"/>
      <c r="N528" s="4"/>
      <c r="O528" s="4"/>
      <c r="P528" s="4"/>
      <c r="Q528" s="4"/>
      <c r="R528" s="4"/>
      <c r="S528" s="4"/>
      <c r="T528" s="4"/>
      <c r="U528" s="4"/>
      <c r="V528" s="4"/>
      <c r="W528" s="4"/>
      <c r="X528" s="4"/>
      <c r="Y528" s="4"/>
      <c r="Z528" s="4"/>
      <c r="AA528" s="4"/>
    </row>
    <row r="529" spans="1:27" ht="16" x14ac:dyDescent="0.2">
      <c r="A529" s="10" t="s">
        <v>15</v>
      </c>
      <c r="B529" s="10" t="s">
        <v>23</v>
      </c>
      <c r="C529" s="10" t="s">
        <v>226</v>
      </c>
      <c r="D529" s="11">
        <v>1980</v>
      </c>
      <c r="E529" s="19" t="s">
        <v>10</v>
      </c>
      <c r="F529" s="10" t="s">
        <v>1036</v>
      </c>
      <c r="G529" s="10" t="s">
        <v>1045</v>
      </c>
      <c r="H529" s="13">
        <v>279</v>
      </c>
      <c r="I529" s="14"/>
      <c r="J529" s="4"/>
      <c r="K529" s="4"/>
      <c r="L529" s="4"/>
      <c r="M529" s="4"/>
      <c r="N529" s="4"/>
      <c r="O529" s="4"/>
      <c r="P529" s="4"/>
      <c r="Q529" s="4"/>
      <c r="R529" s="4"/>
      <c r="S529" s="4"/>
      <c r="T529" s="4"/>
      <c r="U529" s="4"/>
      <c r="V529" s="4"/>
      <c r="W529" s="4"/>
      <c r="X529" s="4"/>
      <c r="Y529" s="4"/>
      <c r="Z529" s="4"/>
      <c r="AA529" s="4"/>
    </row>
    <row r="530" spans="1:27" ht="16" x14ac:dyDescent="0.2">
      <c r="A530" s="10" t="s">
        <v>15</v>
      </c>
      <c r="B530" s="10" t="s">
        <v>23</v>
      </c>
      <c r="C530" s="10" t="s">
        <v>1046</v>
      </c>
      <c r="D530" s="11">
        <v>1980</v>
      </c>
      <c r="E530" s="19" t="s">
        <v>10</v>
      </c>
      <c r="F530" s="10" t="s">
        <v>1036</v>
      </c>
      <c r="G530" s="38" t="s">
        <v>1047</v>
      </c>
      <c r="H530" s="13">
        <v>250</v>
      </c>
      <c r="I530" s="14"/>
      <c r="J530" s="4"/>
      <c r="K530" s="4"/>
      <c r="L530" s="4"/>
      <c r="M530" s="4"/>
      <c r="N530" s="4"/>
      <c r="O530" s="4"/>
      <c r="P530" s="4"/>
      <c r="Q530" s="4"/>
      <c r="R530" s="4"/>
      <c r="S530" s="4"/>
      <c r="T530" s="4"/>
      <c r="U530" s="4"/>
      <c r="V530" s="4"/>
      <c r="W530" s="4"/>
      <c r="X530" s="4"/>
      <c r="Y530" s="4"/>
      <c r="Z530" s="4"/>
      <c r="AA530" s="4"/>
    </row>
    <row r="531" spans="1:27" ht="16" x14ac:dyDescent="0.2">
      <c r="A531" s="10" t="s">
        <v>15</v>
      </c>
      <c r="B531" s="10" t="s">
        <v>23</v>
      </c>
      <c r="C531" s="10" t="s">
        <v>1048</v>
      </c>
      <c r="D531" s="11">
        <v>1980</v>
      </c>
      <c r="E531" s="19" t="s">
        <v>10</v>
      </c>
      <c r="F531" s="10" t="s">
        <v>1036</v>
      </c>
      <c r="G531" s="38" t="s">
        <v>1049</v>
      </c>
      <c r="H531" s="13">
        <v>193</v>
      </c>
      <c r="I531" s="14"/>
      <c r="J531" s="4"/>
      <c r="K531" s="4"/>
      <c r="L531" s="4"/>
      <c r="M531" s="4"/>
      <c r="N531" s="4"/>
      <c r="O531" s="4"/>
      <c r="P531" s="4"/>
      <c r="Q531" s="4"/>
      <c r="R531" s="4"/>
      <c r="S531" s="4"/>
      <c r="T531" s="4"/>
      <c r="U531" s="4"/>
      <c r="V531" s="4"/>
      <c r="W531" s="4"/>
      <c r="X531" s="4"/>
      <c r="Y531" s="4"/>
      <c r="Z531" s="4"/>
      <c r="AA531" s="4"/>
    </row>
    <row r="532" spans="1:27" ht="16" x14ac:dyDescent="0.2">
      <c r="A532" s="10" t="s">
        <v>15</v>
      </c>
      <c r="B532" s="10" t="s">
        <v>23</v>
      </c>
      <c r="C532" s="10" t="s">
        <v>1050</v>
      </c>
      <c r="D532" s="11">
        <v>1980</v>
      </c>
      <c r="E532" s="19" t="s">
        <v>10</v>
      </c>
      <c r="F532" s="10" t="s">
        <v>1036</v>
      </c>
      <c r="G532" s="38" t="s">
        <v>1051</v>
      </c>
      <c r="H532" s="13">
        <v>158</v>
      </c>
      <c r="I532" s="14"/>
      <c r="J532" s="4"/>
      <c r="K532" s="4"/>
      <c r="L532" s="4"/>
      <c r="M532" s="4"/>
      <c r="N532" s="4"/>
      <c r="O532" s="4"/>
      <c r="P532" s="4"/>
      <c r="Q532" s="4"/>
      <c r="R532" s="4"/>
      <c r="S532" s="4"/>
      <c r="T532" s="4"/>
      <c r="U532" s="4"/>
      <c r="V532" s="4"/>
      <c r="W532" s="4"/>
      <c r="X532" s="4"/>
      <c r="Y532" s="4"/>
      <c r="Z532" s="4"/>
      <c r="AA532" s="4"/>
    </row>
    <row r="533" spans="1:27" ht="16" x14ac:dyDescent="0.2">
      <c r="A533" s="10" t="s">
        <v>15</v>
      </c>
      <c r="B533" s="10" t="s">
        <v>23</v>
      </c>
      <c r="C533" s="16" t="s">
        <v>1052</v>
      </c>
      <c r="D533" s="11">
        <v>1980</v>
      </c>
      <c r="E533" s="19" t="s">
        <v>10</v>
      </c>
      <c r="F533" s="10" t="s">
        <v>1036</v>
      </c>
      <c r="G533" s="10" t="s">
        <v>1053</v>
      </c>
      <c r="H533" s="13">
        <v>151</v>
      </c>
      <c r="I533" s="14"/>
      <c r="J533" s="4"/>
      <c r="K533" s="4"/>
      <c r="L533" s="4"/>
      <c r="M533" s="4"/>
      <c r="N533" s="4"/>
      <c r="O533" s="4"/>
      <c r="P533" s="4"/>
      <c r="Q533" s="4"/>
      <c r="R533" s="4"/>
      <c r="S533" s="4"/>
      <c r="T533" s="4"/>
      <c r="U533" s="4"/>
      <c r="V533" s="4"/>
      <c r="W533" s="4"/>
      <c r="X533" s="4"/>
      <c r="Y533" s="4"/>
      <c r="Z533" s="4"/>
      <c r="AA533" s="4"/>
    </row>
    <row r="534" spans="1:27" ht="16" x14ac:dyDescent="0.2">
      <c r="A534" s="10" t="s">
        <v>15</v>
      </c>
      <c r="B534" s="10" t="s">
        <v>23</v>
      </c>
      <c r="C534" s="10" t="s">
        <v>926</v>
      </c>
      <c r="D534" s="11">
        <v>1980</v>
      </c>
      <c r="E534" s="19" t="s">
        <v>10</v>
      </c>
      <c r="F534" s="10" t="s">
        <v>1036</v>
      </c>
      <c r="G534" s="38" t="s">
        <v>1054</v>
      </c>
      <c r="H534" s="13">
        <v>105</v>
      </c>
      <c r="I534" s="14"/>
      <c r="J534" s="4"/>
      <c r="K534" s="4"/>
      <c r="L534" s="4"/>
      <c r="M534" s="4"/>
      <c r="N534" s="4"/>
      <c r="O534" s="4"/>
      <c r="P534" s="4"/>
      <c r="Q534" s="4"/>
      <c r="R534" s="4"/>
      <c r="S534" s="4"/>
      <c r="T534" s="4"/>
      <c r="U534" s="4"/>
      <c r="V534" s="4"/>
      <c r="W534" s="4"/>
      <c r="X534" s="4"/>
      <c r="Y534" s="4"/>
      <c r="Z534" s="4"/>
      <c r="AA534" s="4"/>
    </row>
    <row r="535" spans="1:27" ht="16" x14ac:dyDescent="0.2">
      <c r="A535" s="10" t="s">
        <v>15</v>
      </c>
      <c r="B535" s="10" t="s">
        <v>23</v>
      </c>
      <c r="C535" s="10" t="s">
        <v>1055</v>
      </c>
      <c r="D535" s="11">
        <v>1980</v>
      </c>
      <c r="E535" s="19" t="s">
        <v>10</v>
      </c>
      <c r="F535" s="10" t="s">
        <v>1036</v>
      </c>
      <c r="G535" s="38" t="s">
        <v>1056</v>
      </c>
      <c r="H535" s="13">
        <v>94</v>
      </c>
      <c r="I535" s="14"/>
      <c r="J535" s="4"/>
      <c r="K535" s="4"/>
      <c r="L535" s="4"/>
      <c r="M535" s="4"/>
      <c r="N535" s="4"/>
      <c r="O535" s="4"/>
      <c r="P535" s="4"/>
      <c r="Q535" s="4"/>
      <c r="R535" s="4"/>
      <c r="S535" s="4"/>
      <c r="T535" s="4"/>
      <c r="U535" s="4"/>
      <c r="V535" s="4"/>
      <c r="W535" s="4"/>
      <c r="X535" s="4"/>
      <c r="Y535" s="4"/>
      <c r="Z535" s="4"/>
      <c r="AA535" s="4"/>
    </row>
    <row r="536" spans="1:27" ht="16" x14ac:dyDescent="0.2">
      <c r="A536" s="10" t="s">
        <v>15</v>
      </c>
      <c r="B536" s="10" t="s">
        <v>23</v>
      </c>
      <c r="C536" s="10" t="s">
        <v>1057</v>
      </c>
      <c r="D536" s="11">
        <v>1980</v>
      </c>
      <c r="E536" s="19" t="s">
        <v>10</v>
      </c>
      <c r="F536" s="10" t="s">
        <v>1036</v>
      </c>
      <c r="G536" s="38" t="s">
        <v>1058</v>
      </c>
      <c r="H536" s="13">
        <v>50</v>
      </c>
      <c r="I536" s="14"/>
      <c r="J536" s="4"/>
      <c r="K536" s="4"/>
      <c r="L536" s="4"/>
      <c r="M536" s="4"/>
      <c r="N536" s="4"/>
      <c r="O536" s="4"/>
      <c r="P536" s="4"/>
      <c r="Q536" s="4"/>
      <c r="R536" s="4"/>
      <c r="S536" s="4"/>
      <c r="T536" s="4"/>
      <c r="U536" s="4"/>
      <c r="V536" s="4"/>
      <c r="W536" s="4"/>
      <c r="X536" s="4"/>
      <c r="Y536" s="4"/>
      <c r="Z536" s="4"/>
      <c r="AA536" s="4"/>
    </row>
    <row r="537" spans="1:27" ht="16" x14ac:dyDescent="0.2">
      <c r="A537" s="16" t="s">
        <v>15</v>
      </c>
      <c r="B537" s="16" t="s">
        <v>18</v>
      </c>
      <c r="C537" s="10" t="s">
        <v>1059</v>
      </c>
      <c r="D537" s="11">
        <v>2020</v>
      </c>
      <c r="E537" s="10" t="s">
        <v>7</v>
      </c>
      <c r="F537" s="10" t="s">
        <v>1060</v>
      </c>
      <c r="G537" s="10" t="s">
        <v>1061</v>
      </c>
      <c r="H537" s="13">
        <v>504</v>
      </c>
      <c r="I537" s="14"/>
      <c r="J537" s="4"/>
      <c r="K537" s="4"/>
      <c r="L537" s="4"/>
      <c r="M537" s="4"/>
      <c r="N537" s="4"/>
      <c r="O537" s="4"/>
      <c r="P537" s="4"/>
      <c r="Q537" s="4"/>
      <c r="R537" s="4"/>
      <c r="S537" s="4"/>
      <c r="T537" s="4"/>
      <c r="U537" s="4"/>
      <c r="V537" s="4"/>
      <c r="W537" s="4"/>
      <c r="X537" s="4"/>
      <c r="Y537" s="4"/>
      <c r="Z537" s="4"/>
      <c r="AA537" s="4"/>
    </row>
    <row r="538" spans="1:27" ht="16" x14ac:dyDescent="0.2">
      <c r="A538" s="16" t="s">
        <v>15</v>
      </c>
      <c r="B538" s="16" t="s">
        <v>18</v>
      </c>
      <c r="C538" s="10" t="s">
        <v>1062</v>
      </c>
      <c r="D538" s="11">
        <v>2020</v>
      </c>
      <c r="E538" s="10" t="s">
        <v>7</v>
      </c>
      <c r="F538" s="10" t="s">
        <v>1060</v>
      </c>
      <c r="G538" s="10" t="s">
        <v>1063</v>
      </c>
      <c r="H538" s="13">
        <v>351</v>
      </c>
      <c r="I538" s="14"/>
      <c r="J538" s="4"/>
      <c r="K538" s="4"/>
      <c r="L538" s="4"/>
      <c r="M538" s="4"/>
      <c r="N538" s="4"/>
      <c r="O538" s="4"/>
      <c r="P538" s="4"/>
      <c r="Q538" s="4"/>
      <c r="R538" s="4"/>
      <c r="S538" s="4"/>
      <c r="T538" s="4"/>
      <c r="U538" s="4"/>
      <c r="V538" s="4"/>
      <c r="W538" s="4"/>
      <c r="X538" s="4"/>
      <c r="Y538" s="4"/>
      <c r="Z538" s="4"/>
      <c r="AA538" s="4"/>
    </row>
    <row r="539" spans="1:27" ht="16" x14ac:dyDescent="0.2">
      <c r="A539" s="16" t="s">
        <v>15</v>
      </c>
      <c r="B539" s="16" t="s">
        <v>18</v>
      </c>
      <c r="C539" s="2" t="str">
        <f>PROPER("PANDEMIC AND NATURE")</f>
        <v>Pandemic And Nature</v>
      </c>
      <c r="D539" s="11">
        <v>2020</v>
      </c>
      <c r="E539" s="10" t="s">
        <v>10</v>
      </c>
      <c r="F539" s="10" t="s">
        <v>1060</v>
      </c>
      <c r="G539" s="10" t="s">
        <v>1064</v>
      </c>
      <c r="H539" s="13">
        <v>270</v>
      </c>
      <c r="I539" s="14"/>
      <c r="J539" s="4"/>
      <c r="K539" s="4"/>
      <c r="L539" s="4"/>
      <c r="M539" s="4"/>
      <c r="N539" s="4"/>
      <c r="O539" s="4"/>
      <c r="P539" s="4"/>
      <c r="Q539" s="4"/>
      <c r="R539" s="4"/>
      <c r="S539" s="4"/>
      <c r="T539" s="4"/>
      <c r="U539" s="4"/>
      <c r="V539" s="4"/>
      <c r="W539" s="4"/>
      <c r="X539" s="4"/>
      <c r="Y539" s="4"/>
      <c r="Z539" s="4"/>
      <c r="AA539" s="4"/>
    </row>
    <row r="540" spans="1:27" ht="16" x14ac:dyDescent="0.2">
      <c r="A540" s="16" t="s">
        <v>15</v>
      </c>
      <c r="B540" s="16" t="s">
        <v>18</v>
      </c>
      <c r="C540" s="2" t="str">
        <f>PROPER("RESCUING CORAL REEFS")</f>
        <v>Rescuing Coral Reefs</v>
      </c>
      <c r="D540" s="11">
        <v>2020</v>
      </c>
      <c r="E540" s="10" t="s">
        <v>10</v>
      </c>
      <c r="F540" s="10" t="s">
        <v>1060</v>
      </c>
      <c r="G540" s="10" t="s">
        <v>1065</v>
      </c>
      <c r="H540" s="13">
        <v>256</v>
      </c>
      <c r="I540" s="14"/>
      <c r="J540" s="4"/>
      <c r="K540" s="4"/>
      <c r="L540" s="4"/>
      <c r="M540" s="4"/>
      <c r="N540" s="4"/>
      <c r="O540" s="4"/>
      <c r="P540" s="4"/>
      <c r="Q540" s="4"/>
      <c r="R540" s="4"/>
      <c r="S540" s="4"/>
      <c r="T540" s="4"/>
      <c r="U540" s="4"/>
      <c r="V540" s="4"/>
      <c r="W540" s="4"/>
      <c r="X540" s="4"/>
      <c r="Y540" s="4"/>
      <c r="Z540" s="4"/>
      <c r="AA540" s="4"/>
    </row>
    <row r="541" spans="1:27" ht="16" x14ac:dyDescent="0.2">
      <c r="A541" s="16" t="s">
        <v>15</v>
      </c>
      <c r="B541" s="16" t="s">
        <v>18</v>
      </c>
      <c r="C541" s="2" t="str">
        <f>PROPER("A LIFELINE FOR A CASUALTY OF COVID")</f>
        <v>A Lifeline For A Casualty Of Covid</v>
      </c>
      <c r="D541" s="11">
        <v>2020</v>
      </c>
      <c r="E541" s="10" t="s">
        <v>12</v>
      </c>
      <c r="F541" s="10" t="s">
        <v>1060</v>
      </c>
      <c r="G541" s="10" t="s">
        <v>1066</v>
      </c>
      <c r="H541" s="13">
        <v>241</v>
      </c>
      <c r="I541" s="14"/>
      <c r="J541" s="4"/>
      <c r="K541" s="4"/>
      <c r="L541" s="4"/>
      <c r="M541" s="4"/>
      <c r="N541" s="4"/>
      <c r="O541" s="4"/>
      <c r="P541" s="4"/>
      <c r="Q541" s="4"/>
      <c r="R541" s="4"/>
      <c r="S541" s="4"/>
      <c r="T541" s="4"/>
      <c r="U541" s="4"/>
      <c r="V541" s="4"/>
      <c r="W541" s="4"/>
      <c r="X541" s="4"/>
      <c r="Y541" s="4"/>
      <c r="Z541" s="4"/>
      <c r="AA541" s="4"/>
    </row>
    <row r="542" spans="1:27" ht="16" x14ac:dyDescent="0.2">
      <c r="A542" s="16" t="s">
        <v>15</v>
      </c>
      <c r="B542" s="16" t="s">
        <v>18</v>
      </c>
      <c r="C542" s="2" t="str">
        <f>PROPER("PARTNERING FOR IMPACT")</f>
        <v>Partnering For Impact</v>
      </c>
      <c r="D542" s="11">
        <v>2020</v>
      </c>
      <c r="E542" s="10" t="s">
        <v>10</v>
      </c>
      <c r="F542" s="10" t="s">
        <v>1060</v>
      </c>
      <c r="G542" s="10" t="s">
        <v>1067</v>
      </c>
      <c r="H542" s="13">
        <v>240</v>
      </c>
      <c r="I542" s="14"/>
      <c r="J542" s="4"/>
      <c r="K542" s="4"/>
      <c r="L542" s="4"/>
      <c r="M542" s="4"/>
      <c r="N542" s="4"/>
      <c r="O542" s="4"/>
      <c r="P542" s="4"/>
      <c r="Q542" s="4"/>
      <c r="R542" s="4"/>
      <c r="S542" s="4"/>
      <c r="T542" s="4"/>
      <c r="U542" s="4"/>
      <c r="V542" s="4"/>
      <c r="W542" s="4"/>
      <c r="X542" s="4"/>
      <c r="Y542" s="4"/>
      <c r="Z542" s="4"/>
      <c r="AA542" s="4"/>
    </row>
    <row r="543" spans="1:27" ht="16" x14ac:dyDescent="0.2">
      <c r="A543" s="16" t="s">
        <v>15</v>
      </c>
      <c r="B543" s="16" t="s">
        <v>18</v>
      </c>
      <c r="C543" s="2" t="str">
        <f>PROPER("PROTECTING THE HIGH SEAS")</f>
        <v>Protecting The High Seas</v>
      </c>
      <c r="D543" s="11">
        <v>2020</v>
      </c>
      <c r="E543" s="10" t="s">
        <v>12</v>
      </c>
      <c r="F543" s="10" t="s">
        <v>1060</v>
      </c>
      <c r="G543" s="10" t="s">
        <v>1068</v>
      </c>
      <c r="H543" s="13">
        <v>238</v>
      </c>
      <c r="I543" s="14"/>
      <c r="J543" s="4"/>
      <c r="K543" s="4"/>
      <c r="L543" s="4"/>
      <c r="M543" s="4"/>
      <c r="N543" s="4"/>
      <c r="O543" s="4"/>
      <c r="P543" s="4"/>
      <c r="Q543" s="4"/>
      <c r="R543" s="4"/>
      <c r="S543" s="4"/>
      <c r="T543" s="4"/>
      <c r="U543" s="4"/>
      <c r="V543" s="4"/>
      <c r="W543" s="4"/>
      <c r="X543" s="4"/>
      <c r="Y543" s="4"/>
      <c r="Z543" s="4"/>
      <c r="AA543" s="4"/>
    </row>
    <row r="544" spans="1:27" ht="16" x14ac:dyDescent="0.2">
      <c r="A544" s="16" t="s">
        <v>15</v>
      </c>
      <c r="B544" s="16" t="s">
        <v>18</v>
      </c>
      <c r="C544" s="2" t="str">
        <f>PROPER("NEW SCIENCE")</f>
        <v>New Science</v>
      </c>
      <c r="D544" s="11">
        <v>2020</v>
      </c>
      <c r="E544" s="10" t="s">
        <v>10</v>
      </c>
      <c r="F544" s="10" t="s">
        <v>1060</v>
      </c>
      <c r="G544" s="10" t="s">
        <v>1069</v>
      </c>
      <c r="H544" s="13">
        <v>228</v>
      </c>
      <c r="I544" s="14"/>
      <c r="J544" s="4"/>
      <c r="K544" s="4"/>
      <c r="L544" s="4"/>
      <c r="M544" s="4"/>
      <c r="N544" s="4"/>
      <c r="O544" s="4"/>
      <c r="P544" s="4"/>
      <c r="Q544" s="4"/>
      <c r="R544" s="4"/>
      <c r="S544" s="4"/>
      <c r="T544" s="4"/>
      <c r="U544" s="4"/>
      <c r="V544" s="4"/>
      <c r="W544" s="4"/>
      <c r="X544" s="4"/>
      <c r="Y544" s="4"/>
      <c r="Z544" s="4"/>
      <c r="AA544" s="4"/>
    </row>
    <row r="545" spans="1:27" ht="16" x14ac:dyDescent="0.2">
      <c r="A545" s="16" t="s">
        <v>15</v>
      </c>
      <c r="B545" s="16" t="s">
        <v>18</v>
      </c>
      <c r="C545" s="1" t="str">
        <f>PROPER("AN AMBITIOUS ALLIANCE TO PROTECT OUR OCEANS")</f>
        <v>An Ambitious Alliance To Protect Our Oceans</v>
      </c>
      <c r="D545" s="11">
        <v>2020</v>
      </c>
      <c r="E545" s="10" t="s">
        <v>10</v>
      </c>
      <c r="F545" s="10" t="s">
        <v>1060</v>
      </c>
      <c r="G545" s="10" t="s">
        <v>1070</v>
      </c>
      <c r="H545" s="13">
        <v>225</v>
      </c>
      <c r="I545" s="14"/>
      <c r="J545" s="4"/>
      <c r="K545" s="4"/>
      <c r="L545" s="4"/>
      <c r="M545" s="4"/>
      <c r="N545" s="4"/>
      <c r="O545" s="4"/>
      <c r="P545" s="4"/>
      <c r="Q545" s="4"/>
      <c r="R545" s="4"/>
      <c r="S545" s="4"/>
      <c r="T545" s="4"/>
      <c r="U545" s="4"/>
      <c r="V545" s="4"/>
      <c r="W545" s="4"/>
      <c r="X545" s="4"/>
      <c r="Y545" s="4"/>
      <c r="Z545" s="4"/>
      <c r="AA545" s="4"/>
    </row>
    <row r="546" spans="1:27" ht="16" x14ac:dyDescent="0.2">
      <c r="A546" s="16" t="s">
        <v>15</v>
      </c>
      <c r="B546" s="16" t="s">
        <v>18</v>
      </c>
      <c r="C546" s="2" t="str">
        <f>PROPER("VALUING FORESTS TO PROTECT THE CLIMATE ")</f>
        <v xml:space="preserve">Valuing Forests To Protect The Climate </v>
      </c>
      <c r="D546" s="11">
        <v>2020</v>
      </c>
      <c r="E546" s="10" t="s">
        <v>12</v>
      </c>
      <c r="F546" s="10" t="s">
        <v>1060</v>
      </c>
      <c r="G546" s="10" t="s">
        <v>1071</v>
      </c>
      <c r="H546" s="13">
        <v>193</v>
      </c>
      <c r="I546" s="14"/>
      <c r="J546" s="4"/>
      <c r="K546" s="4"/>
      <c r="L546" s="4"/>
      <c r="M546" s="4"/>
      <c r="N546" s="4"/>
      <c r="O546" s="4"/>
      <c r="P546" s="4"/>
      <c r="Q546" s="4"/>
      <c r="R546" s="4"/>
      <c r="S546" s="4"/>
      <c r="T546" s="4"/>
      <c r="U546" s="4"/>
      <c r="V546" s="4"/>
      <c r="W546" s="4"/>
      <c r="X546" s="4"/>
      <c r="Y546" s="4"/>
      <c r="Z546" s="4"/>
      <c r="AA546" s="4"/>
    </row>
    <row r="547" spans="1:27" ht="16" x14ac:dyDescent="0.2">
      <c r="A547" s="16" t="s">
        <v>15</v>
      </c>
      <c r="B547" s="16" t="s">
        <v>18</v>
      </c>
      <c r="C547" s="2" t="str">
        <f>PROPER("HARNESSING ‘BLUE CARBON’")</f>
        <v>Harnessing ‘Blue Carbon’</v>
      </c>
      <c r="D547" s="11">
        <v>2020</v>
      </c>
      <c r="E547" s="10" t="s">
        <v>10</v>
      </c>
      <c r="F547" s="10" t="s">
        <v>1060</v>
      </c>
      <c r="G547" s="10" t="s">
        <v>1072</v>
      </c>
      <c r="H547" s="13">
        <v>185</v>
      </c>
      <c r="I547" s="14"/>
      <c r="J547" s="4"/>
      <c r="K547" s="4"/>
      <c r="L547" s="4"/>
      <c r="M547" s="4"/>
      <c r="N547" s="4"/>
      <c r="O547" s="4"/>
      <c r="P547" s="4"/>
      <c r="Q547" s="4"/>
      <c r="R547" s="4"/>
      <c r="S547" s="4"/>
      <c r="T547" s="4"/>
      <c r="U547" s="4"/>
      <c r="V547" s="4"/>
      <c r="W547" s="4"/>
      <c r="X547" s="4"/>
      <c r="Y547" s="4"/>
      <c r="Z547" s="4"/>
      <c r="AA547" s="4"/>
    </row>
    <row r="548" spans="1:27" ht="16" x14ac:dyDescent="0.2">
      <c r="A548" s="16" t="s">
        <v>15</v>
      </c>
      <c r="B548" s="16" t="s">
        <v>18</v>
      </c>
      <c r="C548" s="2" t="str">
        <f>PROPER("SOCIALLY RESPONSIBLE SEAFOOD")</f>
        <v>Socially Responsible Seafood</v>
      </c>
      <c r="D548" s="11">
        <v>2020</v>
      </c>
      <c r="E548" s="10" t="s">
        <v>10</v>
      </c>
      <c r="F548" s="10" t="s">
        <v>1060</v>
      </c>
      <c r="G548" s="10" t="s">
        <v>1073</v>
      </c>
      <c r="H548" s="13">
        <v>173</v>
      </c>
      <c r="I548" s="14"/>
      <c r="J548" s="4"/>
      <c r="K548" s="4"/>
      <c r="L548" s="4"/>
      <c r="M548" s="4"/>
      <c r="N548" s="4"/>
      <c r="O548" s="4"/>
      <c r="P548" s="4"/>
      <c r="Q548" s="4"/>
      <c r="R548" s="4"/>
      <c r="S548" s="4"/>
      <c r="T548" s="4"/>
      <c r="U548" s="4"/>
      <c r="V548" s="4"/>
      <c r="W548" s="4"/>
      <c r="X548" s="4"/>
      <c r="Y548" s="4"/>
      <c r="Z548" s="4"/>
      <c r="AA548" s="4"/>
    </row>
    <row r="549" spans="1:27" ht="16" x14ac:dyDescent="0.2">
      <c r="A549" s="16" t="s">
        <v>15</v>
      </c>
      <c r="B549" s="16" t="s">
        <v>18</v>
      </c>
      <c r="C549" s="2" t="str">
        <f>PROPER("CREATING REFUGES FOR HEALTHIER OCEANS")</f>
        <v>Creating Refuges For Healthier Oceans</v>
      </c>
      <c r="D549" s="11">
        <v>2020</v>
      </c>
      <c r="E549" s="10" t="s">
        <v>10</v>
      </c>
      <c r="F549" s="10" t="s">
        <v>1060</v>
      </c>
      <c r="G549" s="10" t="s">
        <v>1074</v>
      </c>
      <c r="H549" s="13">
        <v>170</v>
      </c>
      <c r="I549" s="14"/>
      <c r="J549" s="4"/>
      <c r="K549" s="4"/>
      <c r="L549" s="4"/>
      <c r="M549" s="4"/>
      <c r="N549" s="4"/>
      <c r="O549" s="4"/>
      <c r="P549" s="4"/>
      <c r="Q549" s="4"/>
      <c r="R549" s="4"/>
      <c r="S549" s="4"/>
      <c r="T549" s="4"/>
      <c r="U549" s="4"/>
      <c r="V549" s="4"/>
      <c r="W549" s="4"/>
      <c r="X549" s="4"/>
      <c r="Y549" s="4"/>
      <c r="Z549" s="4"/>
      <c r="AA549" s="4"/>
    </row>
    <row r="550" spans="1:27" ht="16" x14ac:dyDescent="0.2">
      <c r="A550" s="16" t="s">
        <v>15</v>
      </c>
      <c r="B550" s="16" t="s">
        <v>18</v>
      </c>
      <c r="C550" s="2" t="str">
        <f>PROPER("BOOSTING CLIMATE POLICY")</f>
        <v>Boosting Climate Policy</v>
      </c>
      <c r="D550" s="11">
        <v>2020</v>
      </c>
      <c r="E550" s="10" t="s">
        <v>10</v>
      </c>
      <c r="F550" s="10" t="s">
        <v>1060</v>
      </c>
      <c r="G550" s="10" t="s">
        <v>1075</v>
      </c>
      <c r="H550" s="13">
        <v>167</v>
      </c>
      <c r="I550" s="14"/>
      <c r="J550" s="4"/>
      <c r="K550" s="4"/>
      <c r="L550" s="4"/>
      <c r="M550" s="4"/>
      <c r="N550" s="4"/>
      <c r="O550" s="4"/>
      <c r="P550" s="4"/>
      <c r="Q550" s="4"/>
      <c r="R550" s="4"/>
      <c r="S550" s="4"/>
      <c r="T550" s="4"/>
      <c r="U550" s="4"/>
      <c r="V550" s="4"/>
      <c r="W550" s="4"/>
      <c r="X550" s="4"/>
      <c r="Y550" s="4"/>
      <c r="Z550" s="4"/>
      <c r="AA550" s="4"/>
    </row>
    <row r="551" spans="1:27" ht="16" x14ac:dyDescent="0.2">
      <c r="A551" s="16" t="s">
        <v>15</v>
      </c>
      <c r="B551" s="16" t="s">
        <v>18</v>
      </c>
      <c r="C551" s="1" t="s">
        <v>1076</v>
      </c>
      <c r="D551" s="11">
        <v>2020</v>
      </c>
      <c r="E551" s="10" t="s">
        <v>10</v>
      </c>
      <c r="F551" s="10" t="s">
        <v>1060</v>
      </c>
      <c r="G551" s="10" t="s">
        <v>1077</v>
      </c>
      <c r="H551" s="13">
        <v>163</v>
      </c>
      <c r="I551" s="14"/>
      <c r="J551" s="4"/>
      <c r="K551" s="4"/>
      <c r="L551" s="4"/>
      <c r="M551" s="4"/>
      <c r="N551" s="4"/>
      <c r="O551" s="4"/>
      <c r="P551" s="4"/>
      <c r="Q551" s="4"/>
      <c r="R551" s="4"/>
      <c r="S551" s="4"/>
      <c r="T551" s="4"/>
      <c r="U551" s="4"/>
      <c r="V551" s="4"/>
      <c r="W551" s="4"/>
      <c r="X551" s="4"/>
      <c r="Y551" s="4"/>
      <c r="Z551" s="4"/>
      <c r="AA551" s="4"/>
    </row>
    <row r="552" spans="1:27" ht="16" x14ac:dyDescent="0.2">
      <c r="A552" s="16" t="s">
        <v>15</v>
      </c>
      <c r="B552" s="16" t="s">
        <v>18</v>
      </c>
      <c r="C552" s="2" t="str">
        <f>PROPER("A TREE GROWS — IF WE LET IT")</f>
        <v>A Tree Grows — If We Let It</v>
      </c>
      <c r="D552" s="11">
        <v>2020</v>
      </c>
      <c r="E552" s="10" t="s">
        <v>10</v>
      </c>
      <c r="F552" s="10" t="s">
        <v>1060</v>
      </c>
      <c r="G552" s="10" t="s">
        <v>1078</v>
      </c>
      <c r="H552" s="13">
        <v>155</v>
      </c>
      <c r="I552" s="14"/>
      <c r="J552" s="4"/>
      <c r="K552" s="4"/>
      <c r="L552" s="4"/>
      <c r="M552" s="4"/>
      <c r="N552" s="4"/>
      <c r="O552" s="4"/>
      <c r="P552" s="4"/>
      <c r="Q552" s="4"/>
      <c r="R552" s="4"/>
      <c r="S552" s="4"/>
      <c r="T552" s="4"/>
      <c r="U552" s="4"/>
      <c r="V552" s="4"/>
      <c r="W552" s="4"/>
      <c r="X552" s="4"/>
      <c r="Y552" s="4"/>
      <c r="Z552" s="4"/>
      <c r="AA552" s="4"/>
    </row>
    <row r="553" spans="1:27" ht="16" x14ac:dyDescent="0.2">
      <c r="A553" s="16" t="s">
        <v>15</v>
      </c>
      <c r="B553" s="16" t="s">
        <v>18</v>
      </c>
      <c r="C553" s="2" t="str">
        <f>PROPER("FIGHTING WILDLIFE TRAFFICKING WITH DATA")</f>
        <v>Fighting Wildlife Trafficking With Data</v>
      </c>
      <c r="D553" s="11">
        <v>2020</v>
      </c>
      <c r="E553" s="10" t="s">
        <v>12</v>
      </c>
      <c r="F553" s="10" t="s">
        <v>1060</v>
      </c>
      <c r="G553" s="10" t="s">
        <v>1079</v>
      </c>
      <c r="H553" s="13">
        <v>153</v>
      </c>
      <c r="I553" s="14"/>
      <c r="J553" s="4"/>
      <c r="K553" s="4"/>
      <c r="L553" s="4"/>
      <c r="M553" s="4"/>
      <c r="N553" s="4"/>
      <c r="O553" s="4"/>
      <c r="P553" s="4"/>
      <c r="Q553" s="4"/>
      <c r="R553" s="4"/>
      <c r="S553" s="4"/>
      <c r="T553" s="4"/>
      <c r="U553" s="4"/>
      <c r="V553" s="4"/>
      <c r="W553" s="4"/>
      <c r="X553" s="4"/>
      <c r="Y553" s="4"/>
      <c r="Z553" s="4"/>
      <c r="AA553" s="4"/>
    </row>
    <row r="554" spans="1:27" ht="16" x14ac:dyDescent="0.2">
      <c r="A554" s="16" t="s">
        <v>15</v>
      </c>
      <c r="B554" s="16" t="s">
        <v>18</v>
      </c>
      <c r="C554" s="2" t="str">
        <f>PROPER("CONSERVATION IS IN FASHION")</f>
        <v>Conservation Is In Fashion</v>
      </c>
      <c r="D554" s="11">
        <v>2020</v>
      </c>
      <c r="E554" s="10" t="s">
        <v>12</v>
      </c>
      <c r="F554" s="10" t="s">
        <v>1060</v>
      </c>
      <c r="G554" s="10" t="s">
        <v>1080</v>
      </c>
      <c r="H554" s="13">
        <v>143</v>
      </c>
      <c r="I554" s="14"/>
      <c r="J554" s="4"/>
      <c r="K554" s="4"/>
      <c r="L554" s="4"/>
      <c r="M554" s="4"/>
      <c r="N554" s="4"/>
      <c r="O554" s="4"/>
      <c r="P554" s="4"/>
      <c r="Q554" s="4"/>
      <c r="R554" s="4"/>
      <c r="S554" s="4"/>
      <c r="T554" s="4"/>
      <c r="U554" s="4"/>
      <c r="V554" s="4"/>
      <c r="W554" s="4"/>
      <c r="X554" s="4"/>
      <c r="Y554" s="4"/>
      <c r="Z554" s="4"/>
      <c r="AA554" s="4"/>
    </row>
    <row r="555" spans="1:27" ht="16" x14ac:dyDescent="0.2">
      <c r="A555" s="16" t="s">
        <v>15</v>
      </c>
      <c r="B555" s="16" t="s">
        <v>18</v>
      </c>
      <c r="C555" s="1" t="s">
        <v>1081</v>
      </c>
      <c r="D555" s="11">
        <v>2020</v>
      </c>
      <c r="E555" s="10" t="s">
        <v>10</v>
      </c>
      <c r="F555" s="10" t="s">
        <v>1060</v>
      </c>
      <c r="G555" s="10" t="s">
        <v>1082</v>
      </c>
      <c r="H555" s="13">
        <v>141</v>
      </c>
      <c r="I555" s="14"/>
      <c r="J555" s="4"/>
      <c r="K555" s="4"/>
      <c r="L555" s="4"/>
      <c r="M555" s="4"/>
      <c r="N555" s="4"/>
      <c r="O555" s="4"/>
      <c r="P555" s="4"/>
      <c r="Q555" s="4"/>
      <c r="R555" s="4"/>
      <c r="S555" s="4"/>
      <c r="T555" s="4"/>
      <c r="U555" s="4"/>
      <c r="V555" s="4"/>
      <c r="W555" s="4"/>
      <c r="X555" s="4"/>
      <c r="Y555" s="4"/>
      <c r="Z555" s="4"/>
      <c r="AA555" s="4"/>
    </row>
    <row r="556" spans="1:27" ht="16" x14ac:dyDescent="0.2">
      <c r="A556" s="16" t="s">
        <v>15</v>
      </c>
      <c r="B556" s="16" t="s">
        <v>18</v>
      </c>
      <c r="C556" s="2" t="str">
        <f>PROPER("BALANCING PROTECTION, PRODUCTION IN MEXICO")</f>
        <v>Balancing Protection, Production In Mexico</v>
      </c>
      <c r="D556" s="11">
        <v>2020</v>
      </c>
      <c r="E556" s="10" t="s">
        <v>10</v>
      </c>
      <c r="F556" s="10" t="s">
        <v>1060</v>
      </c>
      <c r="G556" s="10" t="s">
        <v>1083</v>
      </c>
      <c r="H556" s="13">
        <v>136</v>
      </c>
      <c r="I556" s="14"/>
      <c r="J556" s="4"/>
      <c r="K556" s="4"/>
      <c r="L556" s="4"/>
      <c r="M556" s="4"/>
      <c r="N556" s="4"/>
      <c r="O556" s="4"/>
      <c r="P556" s="4"/>
      <c r="Q556" s="4"/>
      <c r="R556" s="4"/>
      <c r="S556" s="4"/>
      <c r="T556" s="4"/>
      <c r="U556" s="4"/>
      <c r="V556" s="4"/>
      <c r="W556" s="4"/>
      <c r="X556" s="4"/>
      <c r="Y556" s="4"/>
      <c r="Z556" s="4"/>
      <c r="AA556" s="4"/>
    </row>
    <row r="557" spans="1:27" ht="16" x14ac:dyDescent="0.2">
      <c r="A557" s="16" t="s">
        <v>15</v>
      </c>
      <c r="B557" s="16" t="s">
        <v>18</v>
      </c>
      <c r="C557" s="1" t="str">
        <f>PROPER("STUDYING — AND STREAMLINING — WALMART’S ‘FOOTPRINT’")</f>
        <v>Studying — And Streamlining — Walmart’S ‘Footprint’</v>
      </c>
      <c r="D557" s="11">
        <v>2020</v>
      </c>
      <c r="E557" s="10" t="s">
        <v>10</v>
      </c>
      <c r="F557" s="10" t="s">
        <v>1060</v>
      </c>
      <c r="G557" s="10" t="s">
        <v>1084</v>
      </c>
      <c r="H557" s="13">
        <v>126</v>
      </c>
      <c r="I557" s="14"/>
      <c r="J557" s="4"/>
      <c r="K557" s="4"/>
      <c r="L557" s="4"/>
      <c r="M557" s="4"/>
      <c r="N557" s="4"/>
      <c r="O557" s="4"/>
      <c r="P557" s="4"/>
      <c r="Q557" s="4"/>
      <c r="R557" s="4"/>
      <c r="S557" s="4"/>
      <c r="T557" s="4"/>
      <c r="U557" s="4"/>
      <c r="V557" s="4"/>
      <c r="W557" s="4"/>
      <c r="X557" s="4"/>
      <c r="Y557" s="4"/>
      <c r="Z557" s="4"/>
      <c r="AA557" s="4"/>
    </row>
    <row r="558" spans="1:27" ht="16" x14ac:dyDescent="0.2">
      <c r="A558" s="16" t="s">
        <v>15</v>
      </c>
      <c r="B558" s="16" t="s">
        <v>18</v>
      </c>
      <c r="C558" s="2" t="str">
        <f>PROPER("FINANCE FOR AMAZONIA")</f>
        <v>Finance For Amazonia</v>
      </c>
      <c r="D558" s="11">
        <v>2020</v>
      </c>
      <c r="E558" s="10" t="s">
        <v>10</v>
      </c>
      <c r="F558" s="10" t="s">
        <v>1060</v>
      </c>
      <c r="G558" s="10" t="s">
        <v>1085</v>
      </c>
      <c r="H558" s="13">
        <v>124</v>
      </c>
      <c r="I558" s="14"/>
      <c r="J558" s="4"/>
      <c r="K558" s="4"/>
      <c r="L558" s="4"/>
      <c r="M558" s="4"/>
      <c r="N558" s="4"/>
      <c r="O558" s="4"/>
      <c r="P558" s="4"/>
      <c r="Q558" s="4"/>
      <c r="R558" s="4"/>
      <c r="S558" s="4"/>
      <c r="T558" s="4"/>
      <c r="U558" s="4"/>
      <c r="V558" s="4"/>
      <c r="W558" s="4"/>
      <c r="X558" s="4"/>
      <c r="Y558" s="4"/>
      <c r="Z558" s="4"/>
      <c r="AA558" s="4"/>
    </row>
    <row r="559" spans="1:27" ht="16" x14ac:dyDescent="0.2">
      <c r="A559" s="16" t="s">
        <v>15</v>
      </c>
      <c r="B559" s="16" t="s">
        <v>18</v>
      </c>
      <c r="C559" s="10" t="s">
        <v>1062</v>
      </c>
      <c r="D559" s="11">
        <v>2019</v>
      </c>
      <c r="E559" s="10" t="s">
        <v>7</v>
      </c>
      <c r="F559" s="10" t="s">
        <v>1086</v>
      </c>
      <c r="G559" s="10" t="s">
        <v>1087</v>
      </c>
      <c r="H559" s="13">
        <v>638</v>
      </c>
      <c r="I559" s="14"/>
      <c r="J559" s="4"/>
      <c r="K559" s="4"/>
      <c r="L559" s="4"/>
      <c r="M559" s="4"/>
      <c r="N559" s="4"/>
      <c r="O559" s="4"/>
      <c r="P559" s="4"/>
      <c r="Q559" s="4"/>
      <c r="R559" s="4"/>
      <c r="S559" s="4"/>
      <c r="T559" s="4"/>
      <c r="U559" s="4"/>
      <c r="V559" s="4"/>
      <c r="W559" s="4"/>
      <c r="X559" s="4"/>
      <c r="Y559" s="4"/>
      <c r="Z559" s="4"/>
      <c r="AA559" s="4"/>
    </row>
    <row r="560" spans="1:27" ht="16" x14ac:dyDescent="0.2">
      <c r="A560" s="16" t="s">
        <v>15</v>
      </c>
      <c r="B560" s="16" t="s">
        <v>18</v>
      </c>
      <c r="C560" s="10" t="s">
        <v>1059</v>
      </c>
      <c r="D560" s="11">
        <v>2019</v>
      </c>
      <c r="E560" s="10" t="s">
        <v>7</v>
      </c>
      <c r="F560" s="10" t="s">
        <v>1086</v>
      </c>
      <c r="G560" s="10" t="s">
        <v>1088</v>
      </c>
      <c r="H560" s="13">
        <v>572</v>
      </c>
      <c r="I560" s="14"/>
      <c r="J560" s="4"/>
      <c r="K560" s="4"/>
      <c r="L560" s="4"/>
      <c r="M560" s="4"/>
      <c r="N560" s="4"/>
      <c r="O560" s="4"/>
      <c r="P560" s="4"/>
      <c r="Q560" s="4"/>
      <c r="R560" s="4"/>
      <c r="S560" s="4"/>
      <c r="T560" s="4"/>
      <c r="U560" s="4"/>
      <c r="V560" s="4"/>
      <c r="W560" s="4"/>
      <c r="X560" s="4"/>
      <c r="Y560" s="4"/>
      <c r="Z560" s="4"/>
      <c r="AA560" s="4"/>
    </row>
    <row r="561" spans="1:27" ht="16" x14ac:dyDescent="0.2">
      <c r="A561" s="16" t="s">
        <v>15</v>
      </c>
      <c r="B561" s="16" t="s">
        <v>18</v>
      </c>
      <c r="C561" s="2" t="str">
        <f>PROPER("IT PAYS TO INVEST IN NATURE")</f>
        <v>It Pays To Invest In Nature</v>
      </c>
      <c r="D561" s="11">
        <v>2019</v>
      </c>
      <c r="E561" s="10" t="s">
        <v>10</v>
      </c>
      <c r="F561" s="10" t="s">
        <v>1086</v>
      </c>
      <c r="G561" s="10" t="s">
        <v>1089</v>
      </c>
      <c r="H561" s="13">
        <v>375</v>
      </c>
      <c r="I561" s="14"/>
      <c r="J561" s="4"/>
      <c r="K561" s="4"/>
      <c r="L561" s="4"/>
      <c r="M561" s="4"/>
      <c r="N561" s="4"/>
      <c r="O561" s="4"/>
      <c r="P561" s="4"/>
      <c r="Q561" s="4"/>
      <c r="R561" s="4"/>
      <c r="S561" s="4"/>
      <c r="T561" s="4"/>
      <c r="U561" s="4"/>
      <c r="V561" s="4"/>
      <c r="W561" s="4"/>
      <c r="X561" s="4"/>
      <c r="Y561" s="4"/>
      <c r="Z561" s="4"/>
      <c r="AA561" s="4"/>
    </row>
    <row r="562" spans="1:27" ht="16" x14ac:dyDescent="0.2">
      <c r="A562" s="16" t="s">
        <v>15</v>
      </c>
      <c r="B562" s="16" t="s">
        <v>18</v>
      </c>
      <c r="C562" s="2" t="str">
        <f>PROPER("WOMEN ON A MISSION ")</f>
        <v xml:space="preserve">Women On A Mission </v>
      </c>
      <c r="D562" s="11">
        <v>2019</v>
      </c>
      <c r="E562" s="10" t="s">
        <v>10</v>
      </c>
      <c r="F562" s="10" t="s">
        <v>1086</v>
      </c>
      <c r="G562" s="10" t="s">
        <v>1090</v>
      </c>
      <c r="H562" s="13">
        <v>232</v>
      </c>
      <c r="I562" s="14"/>
      <c r="J562" s="4"/>
      <c r="K562" s="4"/>
      <c r="L562" s="4"/>
      <c r="M562" s="4"/>
      <c r="N562" s="4"/>
      <c r="O562" s="4"/>
      <c r="P562" s="4"/>
      <c r="Q562" s="4"/>
      <c r="R562" s="4"/>
      <c r="S562" s="4"/>
      <c r="T562" s="4"/>
      <c r="U562" s="4"/>
      <c r="V562" s="4"/>
      <c r="W562" s="4"/>
      <c r="X562" s="4"/>
      <c r="Y562" s="4"/>
      <c r="Z562" s="4"/>
      <c r="AA562" s="4"/>
    </row>
    <row r="563" spans="1:27" ht="16" x14ac:dyDescent="0.2">
      <c r="A563" s="16" t="s">
        <v>15</v>
      </c>
      <c r="B563" s="16" t="s">
        <v>18</v>
      </c>
      <c r="C563" s="2" t="str">
        <f>PROPER("EXPANDING FOR ELEPHANTS")</f>
        <v>Expanding For Elephants</v>
      </c>
      <c r="D563" s="11">
        <v>2019</v>
      </c>
      <c r="E563" s="10" t="s">
        <v>10</v>
      </c>
      <c r="F563" s="10" t="s">
        <v>1086</v>
      </c>
      <c r="G563" s="10" t="s">
        <v>1091</v>
      </c>
      <c r="H563" s="13">
        <v>231</v>
      </c>
      <c r="I563" s="14"/>
      <c r="J563" s="4"/>
      <c r="K563" s="4"/>
      <c r="L563" s="4"/>
      <c r="M563" s="4"/>
      <c r="N563" s="4"/>
      <c r="O563" s="4"/>
      <c r="P563" s="4"/>
      <c r="Q563" s="4"/>
      <c r="R563" s="4"/>
      <c r="S563" s="4"/>
      <c r="T563" s="4"/>
      <c r="U563" s="4"/>
      <c r="V563" s="4"/>
      <c r="W563" s="4"/>
      <c r="X563" s="4"/>
      <c r="Y563" s="4"/>
      <c r="Z563" s="4"/>
      <c r="AA563" s="4"/>
    </row>
    <row r="564" spans="1:27" ht="16" x14ac:dyDescent="0.2">
      <c r="A564" s="16" t="s">
        <v>15</v>
      </c>
      <c r="B564" s="16" t="s">
        <v>18</v>
      </c>
      <c r="C564" s="2" t="str">
        <f>PROPER("FIRES IN THE AMAZON")</f>
        <v>Fires In The Amazon</v>
      </c>
      <c r="D564" s="11">
        <v>2019</v>
      </c>
      <c r="E564" s="10" t="s">
        <v>10</v>
      </c>
      <c r="F564" s="10" t="s">
        <v>1086</v>
      </c>
      <c r="G564" s="10" t="s">
        <v>1092</v>
      </c>
      <c r="H564" s="13">
        <v>231</v>
      </c>
      <c r="I564" s="14"/>
      <c r="J564" s="4"/>
      <c r="K564" s="4"/>
      <c r="L564" s="4"/>
      <c r="M564" s="4"/>
      <c r="N564" s="4"/>
      <c r="O564" s="4"/>
      <c r="P564" s="4"/>
      <c r="Q564" s="4"/>
      <c r="R564" s="4"/>
      <c r="S564" s="4"/>
      <c r="T564" s="4"/>
      <c r="U564" s="4"/>
      <c r="V564" s="4"/>
      <c r="W564" s="4"/>
      <c r="X564" s="4"/>
      <c r="Y564" s="4"/>
      <c r="Z564" s="4"/>
      <c r="AA564" s="4"/>
    </row>
    <row r="565" spans="1:27" ht="16" x14ac:dyDescent="0.2">
      <c r="A565" s="16" t="s">
        <v>15</v>
      </c>
      <c r="B565" s="16" t="s">
        <v>18</v>
      </c>
      <c r="C565" s="2" t="str">
        <f>PROPER("AN ENDOWMENT FOR ECUADOR")</f>
        <v>An Endowment For Ecuador</v>
      </c>
      <c r="D565" s="11">
        <v>2019</v>
      </c>
      <c r="E565" s="10" t="s">
        <v>10</v>
      </c>
      <c r="F565" s="10" t="s">
        <v>1086</v>
      </c>
      <c r="G565" s="10" t="s">
        <v>1093</v>
      </c>
      <c r="H565" s="13">
        <v>223</v>
      </c>
      <c r="I565" s="14"/>
      <c r="J565" s="4"/>
      <c r="K565" s="4"/>
      <c r="L565" s="4"/>
      <c r="M565" s="4"/>
      <c r="N565" s="4"/>
      <c r="O565" s="4"/>
      <c r="P565" s="4"/>
      <c r="Q565" s="4"/>
      <c r="R565" s="4"/>
      <c r="S565" s="4"/>
      <c r="T565" s="4"/>
      <c r="U565" s="4"/>
      <c r="V565" s="4"/>
      <c r="W565" s="4"/>
      <c r="X565" s="4"/>
      <c r="Y565" s="4"/>
      <c r="Z565" s="4"/>
      <c r="AA565" s="4"/>
    </row>
    <row r="566" spans="1:27" ht="16" x14ac:dyDescent="0.2">
      <c r="A566" s="16" t="s">
        <v>15</v>
      </c>
      <c r="B566" s="16" t="s">
        <v>18</v>
      </c>
      <c r="C566" s="2" t="str">
        <f>PROPER("A SUSTAINABLE FUTURE FOR SEAFOOD")</f>
        <v>A Sustainable Future For Seafood</v>
      </c>
      <c r="D566" s="11">
        <v>2019</v>
      </c>
      <c r="E566" s="10" t="s">
        <v>10</v>
      </c>
      <c r="F566" s="10" t="s">
        <v>1086</v>
      </c>
      <c r="G566" s="10" t="s">
        <v>1094</v>
      </c>
      <c r="H566" s="13">
        <v>220</v>
      </c>
      <c r="I566" s="14"/>
      <c r="J566" s="4"/>
      <c r="K566" s="4"/>
      <c r="L566" s="4"/>
      <c r="M566" s="4"/>
      <c r="N566" s="4"/>
      <c r="O566" s="4"/>
      <c r="P566" s="4"/>
      <c r="Q566" s="4"/>
      <c r="R566" s="4"/>
      <c r="S566" s="4"/>
      <c r="T566" s="4"/>
      <c r="U566" s="4"/>
      <c r="V566" s="4"/>
      <c r="W566" s="4"/>
      <c r="X566" s="4"/>
      <c r="Y566" s="4"/>
      <c r="Z566" s="4"/>
      <c r="AA566" s="4"/>
    </row>
    <row r="567" spans="1:27" ht="16" x14ac:dyDescent="0.2">
      <c r="A567" s="16" t="s">
        <v>15</v>
      </c>
      <c r="B567" s="16" t="s">
        <v>18</v>
      </c>
      <c r="C567" s="2" t="str">
        <f>PROPER("GOOD NEWS IN THE AMAZON")</f>
        <v>Good News In The Amazon</v>
      </c>
      <c r="D567" s="11">
        <v>2019</v>
      </c>
      <c r="E567" s="10" t="s">
        <v>10</v>
      </c>
      <c r="F567" s="10" t="s">
        <v>1086</v>
      </c>
      <c r="G567" s="10" t="s">
        <v>1095</v>
      </c>
      <c r="H567" s="13">
        <v>210</v>
      </c>
      <c r="I567" s="14"/>
      <c r="J567" s="4"/>
      <c r="K567" s="4"/>
      <c r="L567" s="4"/>
      <c r="M567" s="4"/>
      <c r="N567" s="4"/>
      <c r="O567" s="4"/>
      <c r="P567" s="4"/>
      <c r="Q567" s="4"/>
      <c r="R567" s="4"/>
      <c r="S567" s="4"/>
      <c r="T567" s="4"/>
      <c r="U567" s="4"/>
      <c r="V567" s="4"/>
      <c r="W567" s="4"/>
      <c r="X567" s="4"/>
      <c r="Y567" s="4"/>
      <c r="Z567" s="4"/>
      <c r="AA567" s="4"/>
    </row>
    <row r="568" spans="1:27" ht="16" x14ac:dyDescent="0.2">
      <c r="A568" s="16" t="s">
        <v>15</v>
      </c>
      <c r="B568" s="16" t="s">
        <v>18</v>
      </c>
      <c r="C568" s="2" t="str">
        <f>PROPER("ENABLING POLICY CHANGE")</f>
        <v>Enabling Policy Change</v>
      </c>
      <c r="D568" s="11">
        <v>2019</v>
      </c>
      <c r="E568" s="10" t="s">
        <v>10</v>
      </c>
      <c r="F568" s="10" t="s">
        <v>1086</v>
      </c>
      <c r="G568" s="10" t="s">
        <v>1096</v>
      </c>
      <c r="H568" s="13">
        <v>201</v>
      </c>
      <c r="I568" s="14"/>
      <c r="J568" s="4"/>
      <c r="K568" s="4"/>
      <c r="L568" s="4"/>
      <c r="M568" s="4"/>
      <c r="N568" s="4"/>
      <c r="O568" s="4"/>
      <c r="P568" s="4"/>
      <c r="Q568" s="4"/>
      <c r="R568" s="4"/>
      <c r="S568" s="4"/>
      <c r="T568" s="4"/>
      <c r="U568" s="4"/>
      <c r="V568" s="4"/>
      <c r="W568" s="4"/>
      <c r="X568" s="4"/>
      <c r="Y568" s="4"/>
      <c r="Z568" s="4"/>
      <c r="AA568" s="4"/>
    </row>
    <row r="569" spans="1:27" ht="16" x14ac:dyDescent="0.2">
      <c r="A569" s="16" t="s">
        <v>15</v>
      </c>
      <c r="B569" s="16" t="s">
        <v>18</v>
      </c>
      <c r="C569" s="2" t="str">
        <f>PROPER("PAPAL PARTNERSHIP TO PROTECT THE AMAZON")</f>
        <v>Papal Partnership To Protect The Amazon</v>
      </c>
      <c r="D569" s="11">
        <v>2019</v>
      </c>
      <c r="E569" s="10" t="s">
        <v>12</v>
      </c>
      <c r="F569" s="10" t="s">
        <v>1086</v>
      </c>
      <c r="G569" s="10" t="s">
        <v>1097</v>
      </c>
      <c r="H569" s="13">
        <v>194</v>
      </c>
      <c r="I569" s="14"/>
      <c r="J569" s="4"/>
      <c r="K569" s="4"/>
      <c r="L569" s="4"/>
      <c r="M569" s="4"/>
      <c r="N569" s="4"/>
      <c r="O569" s="4"/>
      <c r="P569" s="4"/>
      <c r="Q569" s="4"/>
      <c r="R569" s="4"/>
      <c r="S569" s="4"/>
      <c r="T569" s="4"/>
      <c r="U569" s="4"/>
      <c r="V569" s="4"/>
      <c r="W569" s="4"/>
      <c r="X569" s="4"/>
      <c r="Y569" s="4"/>
      <c r="Z569" s="4"/>
      <c r="AA569" s="4"/>
    </row>
    <row r="570" spans="1:27" ht="16" x14ac:dyDescent="0.2">
      <c r="A570" s="16" t="s">
        <v>15</v>
      </c>
      <c r="B570" s="16" t="s">
        <v>18</v>
      </c>
      <c r="C570" s="2" t="str">
        <f>PROPER("IMMERSE YOURSELF IN THE GLOBAL PLASTIC PROBLEM")</f>
        <v>Immerse Yourself In The Global Plastic Problem</v>
      </c>
      <c r="D570" s="11">
        <v>2019</v>
      </c>
      <c r="E570" s="10" t="s">
        <v>10</v>
      </c>
      <c r="F570" s="10" t="s">
        <v>1086</v>
      </c>
      <c r="G570" s="10" t="s">
        <v>1098</v>
      </c>
      <c r="H570" s="13">
        <v>192</v>
      </c>
      <c r="I570" s="14"/>
      <c r="J570" s="4"/>
      <c r="K570" s="4"/>
      <c r="L570" s="4"/>
      <c r="M570" s="4"/>
      <c r="N570" s="4"/>
      <c r="O570" s="4"/>
      <c r="P570" s="4"/>
      <c r="Q570" s="4"/>
      <c r="R570" s="4"/>
      <c r="S570" s="4"/>
      <c r="T570" s="4"/>
      <c r="U570" s="4"/>
      <c r="V570" s="4"/>
      <c r="W570" s="4"/>
      <c r="X570" s="4"/>
      <c r="Y570" s="4"/>
      <c r="Z570" s="4"/>
      <c r="AA570" s="4"/>
    </row>
    <row r="571" spans="1:27" ht="16" x14ac:dyDescent="0.2">
      <c r="A571" s="16" t="s">
        <v>15</v>
      </c>
      <c r="B571" s="16" t="s">
        <v>18</v>
      </c>
      <c r="C571" s="2" t="str">
        <f>PROPER("PROVINCE OF PROTECTION")</f>
        <v>Province Of Protection</v>
      </c>
      <c r="D571" s="11">
        <v>2019</v>
      </c>
      <c r="E571" s="10" t="s">
        <v>10</v>
      </c>
      <c r="F571" s="10" t="s">
        <v>1086</v>
      </c>
      <c r="G571" s="10" t="s">
        <v>1099</v>
      </c>
      <c r="H571" s="13">
        <v>190</v>
      </c>
      <c r="I571" s="14"/>
      <c r="J571" s="4"/>
      <c r="K571" s="4"/>
      <c r="L571" s="4"/>
      <c r="M571" s="4"/>
      <c r="N571" s="4"/>
      <c r="O571" s="4"/>
      <c r="P571" s="4"/>
      <c r="Q571" s="4"/>
      <c r="R571" s="4"/>
      <c r="S571" s="4"/>
      <c r="T571" s="4"/>
      <c r="U571" s="4"/>
      <c r="V571" s="4"/>
      <c r="W571" s="4"/>
      <c r="X571" s="4"/>
      <c r="Y571" s="4"/>
      <c r="Z571" s="4"/>
      <c r="AA571" s="4"/>
    </row>
    <row r="572" spans="1:27" ht="16" x14ac:dyDescent="0.2">
      <c r="A572" s="16" t="s">
        <v>15</v>
      </c>
      <c r="B572" s="16" t="s">
        <v>18</v>
      </c>
      <c r="C572" s="2" t="str">
        <f>PROPER("MANGROVES HAVE A SURPRISING NEW ALLY: INSURANCE COMPANIES")</f>
        <v>Mangroves Have A Surprising New Ally: Insurance Companies</v>
      </c>
      <c r="D572" s="11">
        <v>2019</v>
      </c>
      <c r="E572" s="10" t="s">
        <v>12</v>
      </c>
      <c r="F572" s="10" t="s">
        <v>1086</v>
      </c>
      <c r="G572" s="10" t="s">
        <v>1100</v>
      </c>
      <c r="H572" s="13">
        <v>186</v>
      </c>
      <c r="I572" s="14"/>
      <c r="J572" s="4"/>
      <c r="K572" s="4"/>
      <c r="L572" s="4"/>
      <c r="M572" s="4"/>
      <c r="N572" s="4"/>
      <c r="O572" s="4"/>
      <c r="P572" s="4"/>
      <c r="Q572" s="4"/>
      <c r="R572" s="4"/>
      <c r="S572" s="4"/>
      <c r="T572" s="4"/>
      <c r="U572" s="4"/>
      <c r="V572" s="4"/>
      <c r="W572" s="4"/>
      <c r="X572" s="4"/>
      <c r="Y572" s="4"/>
      <c r="Z572" s="4"/>
      <c r="AA572" s="4"/>
    </row>
    <row r="573" spans="1:27" ht="16" x14ac:dyDescent="0.2">
      <c r="A573" s="16" t="s">
        <v>15</v>
      </c>
      <c r="B573" s="16" t="s">
        <v>18</v>
      </c>
      <c r="C573" s="1" t="str">
        <f>PROPER("COLLABORATION WITH TECH GIANT BREATHES NEW LIFE INTO KENYA’S DEGRADED LANDS")</f>
        <v>Collaboration With Tech Giant Breathes New Life Into Kenya’S Degraded Lands</v>
      </c>
      <c r="D573" s="11">
        <v>2019</v>
      </c>
      <c r="E573" s="10" t="s">
        <v>10</v>
      </c>
      <c r="F573" s="10" t="s">
        <v>1086</v>
      </c>
      <c r="G573" s="10" t="s">
        <v>1101</v>
      </c>
      <c r="H573" s="13">
        <v>181</v>
      </c>
      <c r="I573" s="14"/>
      <c r="J573" s="4"/>
      <c r="K573" s="4"/>
      <c r="L573" s="4"/>
      <c r="M573" s="4"/>
      <c r="N573" s="4"/>
      <c r="O573" s="4"/>
      <c r="P573" s="4"/>
      <c r="Q573" s="4"/>
      <c r="R573" s="4"/>
      <c r="S573" s="4"/>
      <c r="T573" s="4"/>
      <c r="U573" s="4"/>
      <c r="V573" s="4"/>
      <c r="W573" s="4"/>
      <c r="X573" s="4"/>
      <c r="Y573" s="4"/>
      <c r="Z573" s="4"/>
      <c r="AA573" s="4"/>
    </row>
    <row r="574" spans="1:27" ht="16" x14ac:dyDescent="0.2">
      <c r="A574" s="16" t="s">
        <v>15</v>
      </c>
      <c r="B574" s="16" t="s">
        <v>18</v>
      </c>
      <c r="C574" s="2" t="str">
        <f>PROPER("CONSERVING RANGELAND TRADITIONS ACROSS SOUTHERN AFRICA")</f>
        <v>Conserving Rangeland Traditions Across Southern Africa</v>
      </c>
      <c r="D574" s="11">
        <v>2019</v>
      </c>
      <c r="E574" s="10" t="s">
        <v>10</v>
      </c>
      <c r="F574" s="10" t="s">
        <v>1086</v>
      </c>
      <c r="G574" s="10" t="s">
        <v>1102</v>
      </c>
      <c r="H574" s="13">
        <v>174</v>
      </c>
      <c r="I574" s="14"/>
      <c r="J574" s="4"/>
      <c r="K574" s="4"/>
      <c r="L574" s="4"/>
      <c r="M574" s="4"/>
      <c r="N574" s="4"/>
      <c r="O574" s="4"/>
      <c r="P574" s="4"/>
      <c r="Q574" s="4"/>
      <c r="R574" s="4"/>
      <c r="S574" s="4"/>
      <c r="T574" s="4"/>
      <c r="U574" s="4"/>
      <c r="V574" s="4"/>
      <c r="W574" s="4"/>
      <c r="X574" s="4"/>
      <c r="Y574" s="4"/>
      <c r="Z574" s="4"/>
      <c r="AA574" s="4"/>
    </row>
    <row r="575" spans="1:27" ht="16" x14ac:dyDescent="0.2">
      <c r="A575" s="16" t="s">
        <v>15</v>
      </c>
      <c r="B575" s="16" t="s">
        <v>18</v>
      </c>
      <c r="C575" s="2" t="str">
        <f>PROPER("PIONEERING TOOL MEASURES HEALTH OF ICONIC AFRICAN WATERS")</f>
        <v>Pioneering Tool Measures Health Of Iconic African Waters</v>
      </c>
      <c r="D575" s="11">
        <v>2019</v>
      </c>
      <c r="E575" s="10" t="s">
        <v>12</v>
      </c>
      <c r="F575" s="10" t="s">
        <v>1086</v>
      </c>
      <c r="G575" s="10" t="s">
        <v>1103</v>
      </c>
      <c r="H575" s="13">
        <v>172</v>
      </c>
      <c r="I575" s="14"/>
      <c r="J575" s="4"/>
      <c r="K575" s="4"/>
      <c r="L575" s="4"/>
      <c r="M575" s="4"/>
      <c r="N575" s="4"/>
      <c r="O575" s="4"/>
      <c r="P575" s="4"/>
      <c r="Q575" s="4"/>
      <c r="R575" s="4"/>
      <c r="S575" s="4"/>
      <c r="T575" s="4"/>
      <c r="U575" s="4"/>
      <c r="V575" s="4"/>
      <c r="W575" s="4"/>
      <c r="X575" s="4"/>
      <c r="Y575" s="4"/>
      <c r="Z575" s="4"/>
      <c r="AA575" s="4"/>
    </row>
    <row r="576" spans="1:27" ht="16" x14ac:dyDescent="0.2">
      <c r="A576" s="16" t="s">
        <v>15</v>
      </c>
      <c r="B576" s="16" t="s">
        <v>18</v>
      </c>
      <c r="C576" s="2" t="str">
        <f>PROPER("REDUCE, REUSE, RECYCLE — REPEAT")</f>
        <v>Reduce, Reuse, Recycle — Repeat</v>
      </c>
      <c r="D576" s="11">
        <v>2019</v>
      </c>
      <c r="E576" s="10" t="s">
        <v>12</v>
      </c>
      <c r="F576" s="10" t="s">
        <v>1086</v>
      </c>
      <c r="G576" s="10" t="s">
        <v>1104</v>
      </c>
      <c r="H576" s="13">
        <v>164</v>
      </c>
      <c r="I576" s="14"/>
      <c r="J576" s="4"/>
      <c r="K576" s="4"/>
      <c r="L576" s="4"/>
      <c r="M576" s="4"/>
      <c r="N576" s="4"/>
      <c r="O576" s="4"/>
      <c r="P576" s="4"/>
      <c r="Q576" s="4"/>
      <c r="R576" s="4"/>
      <c r="S576" s="4"/>
      <c r="T576" s="4"/>
      <c r="U576" s="4"/>
      <c r="V576" s="4"/>
      <c r="W576" s="4"/>
      <c r="X576" s="4"/>
      <c r="Y576" s="4"/>
      <c r="Z576" s="4"/>
      <c r="AA576" s="4"/>
    </row>
    <row r="577" spans="1:27" ht="16" x14ac:dyDescent="0.2">
      <c r="A577" s="16" t="s">
        <v>15</v>
      </c>
      <c r="B577" s="16" t="s">
        <v>18</v>
      </c>
      <c r="C577" s="2" t="str">
        <f>PROPER("BOLD NEW PARTNERSHIP TO TACKLE DIRE THREATS TO OCEAN")</f>
        <v>Bold New Partnership To Tackle Dire Threats To Ocean</v>
      </c>
      <c r="D577" s="11">
        <v>2019</v>
      </c>
      <c r="E577" s="10" t="s">
        <v>10</v>
      </c>
      <c r="F577" s="10" t="s">
        <v>1086</v>
      </c>
      <c r="G577" s="10" t="s">
        <v>1105</v>
      </c>
      <c r="H577" s="13">
        <v>162</v>
      </c>
      <c r="I577" s="14"/>
      <c r="J577" s="4"/>
      <c r="K577" s="4"/>
      <c r="L577" s="4"/>
      <c r="M577" s="4"/>
      <c r="N577" s="4"/>
      <c r="O577" s="4"/>
      <c r="P577" s="4"/>
      <c r="Q577" s="4"/>
      <c r="R577" s="4"/>
      <c r="S577" s="4"/>
      <c r="T577" s="4"/>
      <c r="U577" s="4"/>
      <c r="V577" s="4"/>
      <c r="W577" s="4"/>
      <c r="X577" s="4"/>
      <c r="Y577" s="4"/>
      <c r="Z577" s="4"/>
      <c r="AA577" s="4"/>
    </row>
    <row r="578" spans="1:27" ht="16" x14ac:dyDescent="0.2">
      <c r="A578" s="16" t="s">
        <v>15</v>
      </c>
      <c r="B578" s="16" t="s">
        <v>18</v>
      </c>
      <c r="C578" s="1" t="str">
        <f>PROPER("HELPING COUNTRIES PUT A PRICE ON CARBON")</f>
        <v>Helping Countries Put A Price On Carbon</v>
      </c>
      <c r="D578" s="11">
        <v>2019</v>
      </c>
      <c r="E578" s="10" t="s">
        <v>12</v>
      </c>
      <c r="F578" s="10" t="s">
        <v>1086</v>
      </c>
      <c r="G578" s="10" t="s">
        <v>1106</v>
      </c>
      <c r="H578" s="13">
        <v>161</v>
      </c>
      <c r="I578" s="14"/>
      <c r="J578" s="4"/>
      <c r="K578" s="4"/>
      <c r="L578" s="4"/>
      <c r="M578" s="4"/>
      <c r="N578" s="4"/>
      <c r="O578" s="4"/>
      <c r="P578" s="4"/>
      <c r="Q578" s="4"/>
      <c r="R578" s="4"/>
      <c r="S578" s="4"/>
      <c r="T578" s="4"/>
      <c r="U578" s="4"/>
      <c r="V578" s="4"/>
      <c r="W578" s="4"/>
      <c r="X578" s="4"/>
      <c r="Y578" s="4"/>
      <c r="Z578" s="4"/>
      <c r="AA578" s="4"/>
    </row>
    <row r="579" spans="1:27" ht="16" x14ac:dyDescent="0.2">
      <c r="A579" s="16" t="s">
        <v>15</v>
      </c>
      <c r="B579" s="16" t="s">
        <v>18</v>
      </c>
      <c r="C579" s="2" t="str">
        <f>PROPER("TO STOP CLIMATE CRISIS, WE MUST PROTECT PLANET’S IRREPLACEABLE PLACES")</f>
        <v>To Stop Climate Crisis, We Must Protect Planet’S Irreplaceable Places</v>
      </c>
      <c r="D579" s="11">
        <v>2019</v>
      </c>
      <c r="E579" s="10" t="s">
        <v>12</v>
      </c>
      <c r="F579" s="10" t="s">
        <v>1086</v>
      </c>
      <c r="G579" s="10" t="s">
        <v>1107</v>
      </c>
      <c r="H579" s="13">
        <v>139</v>
      </c>
      <c r="I579" s="14"/>
      <c r="J579" s="4"/>
      <c r="K579" s="4"/>
      <c r="L579" s="4"/>
      <c r="M579" s="4"/>
      <c r="N579" s="4"/>
      <c r="O579" s="4"/>
      <c r="P579" s="4"/>
      <c r="Q579" s="4"/>
      <c r="R579" s="4"/>
      <c r="S579" s="4"/>
      <c r="T579" s="4"/>
      <c r="U579" s="4"/>
      <c r="V579" s="4"/>
      <c r="W579" s="4"/>
      <c r="X579" s="4"/>
      <c r="Y579" s="4"/>
      <c r="Z579" s="4"/>
      <c r="AA579" s="4"/>
    </row>
    <row r="580" spans="1:27" ht="16" x14ac:dyDescent="0.2">
      <c r="A580" s="16" t="s">
        <v>15</v>
      </c>
      <c r="B580" s="16" t="s">
        <v>18</v>
      </c>
      <c r="C580" s="2" t="str">
        <f>PROPER("SUPPORTING INDIGENOUS NEGOTIATION")</f>
        <v>Supporting Indigenous Negotiation</v>
      </c>
      <c r="D580" s="11">
        <v>2019</v>
      </c>
      <c r="E580" s="10" t="s">
        <v>10</v>
      </c>
      <c r="F580" s="10" t="s">
        <v>1086</v>
      </c>
      <c r="G580" s="10" t="s">
        <v>1108</v>
      </c>
      <c r="H580" s="13">
        <v>138</v>
      </c>
      <c r="I580" s="14"/>
      <c r="J580" s="4"/>
      <c r="K580" s="4"/>
      <c r="L580" s="4"/>
      <c r="M580" s="4"/>
      <c r="N580" s="4"/>
      <c r="O580" s="4"/>
      <c r="P580" s="4"/>
      <c r="Q580" s="4"/>
      <c r="R580" s="4"/>
      <c r="S580" s="4"/>
      <c r="T580" s="4"/>
      <c r="U580" s="4"/>
      <c r="V580" s="4"/>
      <c r="W580" s="4"/>
      <c r="X580" s="4"/>
      <c r="Y580" s="4"/>
      <c r="Z580" s="4"/>
      <c r="AA580" s="4"/>
    </row>
    <row r="581" spans="1:27" ht="16" x14ac:dyDescent="0.2">
      <c r="A581" s="16" t="s">
        <v>15</v>
      </c>
      <c r="B581" s="16" t="s">
        <v>18</v>
      </c>
      <c r="C581" s="2" t="str">
        <f>PROPER("WILDLIFE AND CLIMATE")</f>
        <v>Wildlife And Climate</v>
      </c>
      <c r="D581" s="11">
        <v>2019</v>
      </c>
      <c r="E581" s="10" t="s">
        <v>10</v>
      </c>
      <c r="F581" s="10" t="s">
        <v>1086</v>
      </c>
      <c r="G581" s="10" t="s">
        <v>1109</v>
      </c>
      <c r="H581" s="13">
        <v>135</v>
      </c>
      <c r="I581" s="14"/>
      <c r="J581" s="4"/>
      <c r="K581" s="4"/>
      <c r="L581" s="4"/>
      <c r="M581" s="4"/>
      <c r="N581" s="4"/>
      <c r="O581" s="4"/>
      <c r="P581" s="4"/>
      <c r="Q581" s="4"/>
      <c r="R581" s="4"/>
      <c r="S581" s="4"/>
      <c r="T581" s="4"/>
      <c r="U581" s="4"/>
      <c r="V581" s="4"/>
      <c r="W581" s="4"/>
      <c r="X581" s="4"/>
      <c r="Y581" s="4"/>
      <c r="Z581" s="4"/>
      <c r="AA581" s="4"/>
    </row>
    <row r="582" spans="1:27" ht="16" x14ac:dyDescent="0.2">
      <c r="A582" s="16" t="s">
        <v>15</v>
      </c>
      <c r="B582" s="16" t="s">
        <v>18</v>
      </c>
      <c r="C582" s="2" t="str">
        <f>PROPER("PEACE THROUGH CONSERVATION")</f>
        <v>Peace Through Conservation</v>
      </c>
      <c r="D582" s="11">
        <v>2019</v>
      </c>
      <c r="E582" s="10" t="s">
        <v>12</v>
      </c>
      <c r="F582" s="10" t="s">
        <v>1086</v>
      </c>
      <c r="G582" s="10" t="s">
        <v>1110</v>
      </c>
      <c r="H582" s="13">
        <v>133</v>
      </c>
      <c r="I582" s="14"/>
      <c r="J582" s="4"/>
      <c r="K582" s="4"/>
      <c r="L582" s="4"/>
      <c r="M582" s="4"/>
      <c r="N582" s="4"/>
      <c r="O582" s="4"/>
      <c r="P582" s="4"/>
      <c r="Q582" s="4"/>
      <c r="R582" s="4"/>
      <c r="S582" s="4"/>
      <c r="T582" s="4"/>
      <c r="U582" s="4"/>
      <c r="V582" s="4"/>
      <c r="W582" s="4"/>
      <c r="X582" s="4"/>
      <c r="Y582" s="4"/>
      <c r="Z582" s="4"/>
      <c r="AA582" s="4"/>
    </row>
    <row r="583" spans="1:27" ht="16" x14ac:dyDescent="0.2">
      <c r="A583" s="16" t="s">
        <v>15</v>
      </c>
      <c r="B583" s="16" t="s">
        <v>18</v>
      </c>
      <c r="C583" s="2" t="str">
        <f>PROPER("WHERE DO PEOPLE DEPEND ON OCEANS THE MOST?")</f>
        <v>Where Do People Depend On Oceans The Most?</v>
      </c>
      <c r="D583" s="11">
        <v>2019</v>
      </c>
      <c r="E583" s="10" t="s">
        <v>10</v>
      </c>
      <c r="F583" s="10" t="s">
        <v>1086</v>
      </c>
      <c r="G583" s="10" t="s">
        <v>1111</v>
      </c>
      <c r="H583" s="13">
        <v>124</v>
      </c>
      <c r="I583" s="14"/>
      <c r="J583" s="4"/>
      <c r="K583" s="4"/>
      <c r="L583" s="4"/>
      <c r="M583" s="4"/>
      <c r="N583" s="4"/>
      <c r="O583" s="4"/>
      <c r="P583" s="4"/>
      <c r="Q583" s="4"/>
      <c r="R583" s="4"/>
      <c r="S583" s="4"/>
      <c r="T583" s="4"/>
      <c r="U583" s="4"/>
      <c r="V583" s="4"/>
      <c r="W583" s="4"/>
      <c r="X583" s="4"/>
      <c r="Y583" s="4"/>
      <c r="Z583" s="4"/>
      <c r="AA583" s="4"/>
    </row>
    <row r="584" spans="1:27" ht="16" x14ac:dyDescent="0.2">
      <c r="A584" s="16" t="s">
        <v>15</v>
      </c>
      <c r="B584" s="16" t="s">
        <v>18</v>
      </c>
      <c r="C584" s="2" t="str">
        <f>PROPER("NATURE-BASED DEVELOPMENT")</f>
        <v>Nature-Based Development</v>
      </c>
      <c r="D584" s="11">
        <v>2019</v>
      </c>
      <c r="E584" s="10" t="s">
        <v>10</v>
      </c>
      <c r="F584" s="10" t="s">
        <v>1086</v>
      </c>
      <c r="G584" s="10" t="s">
        <v>1112</v>
      </c>
      <c r="H584" s="13">
        <v>82</v>
      </c>
      <c r="I584" s="14"/>
      <c r="J584" s="4"/>
      <c r="K584" s="4"/>
      <c r="L584" s="4"/>
      <c r="M584" s="4"/>
      <c r="N584" s="4"/>
      <c r="O584" s="4"/>
      <c r="P584" s="4"/>
      <c r="Q584" s="4"/>
      <c r="R584" s="4"/>
      <c r="S584" s="4"/>
      <c r="T584" s="4"/>
      <c r="U584" s="4"/>
      <c r="V584" s="4"/>
      <c r="W584" s="4"/>
      <c r="X584" s="4"/>
      <c r="Y584" s="4"/>
      <c r="Z584" s="4"/>
      <c r="AA584" s="4"/>
    </row>
    <row r="585" spans="1:27" ht="16" x14ac:dyDescent="0.2">
      <c r="A585" s="16" t="s">
        <v>15</v>
      </c>
      <c r="B585" s="16" t="s">
        <v>18</v>
      </c>
      <c r="C585" s="1" t="s">
        <v>1113</v>
      </c>
      <c r="D585" s="11">
        <v>2019</v>
      </c>
      <c r="E585" s="10" t="s">
        <v>10</v>
      </c>
      <c r="F585" s="10" t="s">
        <v>1086</v>
      </c>
      <c r="G585" s="10" t="s">
        <v>1114</v>
      </c>
      <c r="H585" s="13">
        <v>78</v>
      </c>
      <c r="I585" s="14"/>
      <c r="J585" s="4"/>
      <c r="K585" s="4"/>
      <c r="L585" s="4"/>
      <c r="M585" s="4"/>
      <c r="N585" s="4"/>
      <c r="O585" s="4"/>
      <c r="P585" s="4"/>
      <c r="Q585" s="4"/>
      <c r="R585" s="4"/>
      <c r="S585" s="4"/>
      <c r="T585" s="4"/>
      <c r="U585" s="4"/>
      <c r="V585" s="4"/>
      <c r="W585" s="4"/>
      <c r="X585" s="4"/>
      <c r="Y585" s="4"/>
      <c r="Z585" s="4"/>
      <c r="AA585" s="4"/>
    </row>
    <row r="586" spans="1:27" ht="16" x14ac:dyDescent="0.2">
      <c r="A586" s="16" t="s">
        <v>15</v>
      </c>
      <c r="B586" s="16" t="s">
        <v>18</v>
      </c>
      <c r="C586" s="1" t="str">
        <f>PROPER("INNOVATIONS IN SCIENCE AND FINANCE PRIORITY")</f>
        <v>Innovations In Science And Finance Priority</v>
      </c>
      <c r="D586" s="11">
        <v>2019</v>
      </c>
      <c r="E586" s="10" t="s">
        <v>10</v>
      </c>
      <c r="F586" s="10" t="s">
        <v>1086</v>
      </c>
      <c r="G586" s="10" t="s">
        <v>1115</v>
      </c>
      <c r="H586" s="13">
        <v>71</v>
      </c>
      <c r="I586" s="14"/>
      <c r="J586" s="4"/>
      <c r="K586" s="4"/>
      <c r="L586" s="4"/>
      <c r="M586" s="4"/>
      <c r="N586" s="4"/>
      <c r="O586" s="4"/>
      <c r="P586" s="4"/>
      <c r="Q586" s="4"/>
      <c r="R586" s="4"/>
      <c r="S586" s="4"/>
      <c r="T586" s="4"/>
      <c r="U586" s="4"/>
      <c r="V586" s="4"/>
      <c r="W586" s="4"/>
      <c r="X586" s="4"/>
      <c r="Y586" s="4"/>
      <c r="Z586" s="4"/>
      <c r="AA586" s="4"/>
    </row>
    <row r="587" spans="1:27" ht="16" x14ac:dyDescent="0.2">
      <c r="A587" s="16" t="s">
        <v>15</v>
      </c>
      <c r="B587" s="16" t="s">
        <v>18</v>
      </c>
      <c r="C587" s="10" t="s">
        <v>1059</v>
      </c>
      <c r="D587" s="11">
        <v>2018</v>
      </c>
      <c r="E587" s="10" t="s">
        <v>7</v>
      </c>
      <c r="F587" s="10" t="s">
        <v>1116</v>
      </c>
      <c r="G587" s="10" t="s">
        <v>1117</v>
      </c>
      <c r="H587" s="13">
        <v>575</v>
      </c>
      <c r="I587" s="14"/>
      <c r="J587" s="4"/>
      <c r="K587" s="4"/>
      <c r="L587" s="4"/>
      <c r="M587" s="4"/>
      <c r="N587" s="4"/>
      <c r="O587" s="4"/>
      <c r="P587" s="4"/>
      <c r="Q587" s="4"/>
      <c r="R587" s="4"/>
      <c r="S587" s="4"/>
      <c r="T587" s="4"/>
      <c r="U587" s="4"/>
      <c r="V587" s="4"/>
      <c r="W587" s="4"/>
      <c r="X587" s="4"/>
      <c r="Y587" s="4"/>
      <c r="Z587" s="4"/>
      <c r="AA587" s="4"/>
    </row>
    <row r="588" spans="1:27" ht="16" x14ac:dyDescent="0.2">
      <c r="A588" s="16" t="s">
        <v>15</v>
      </c>
      <c r="B588" s="16" t="s">
        <v>18</v>
      </c>
      <c r="C588" s="10" t="s">
        <v>1062</v>
      </c>
      <c r="D588" s="11">
        <v>2018</v>
      </c>
      <c r="E588" s="10" t="s">
        <v>7</v>
      </c>
      <c r="F588" s="10" t="s">
        <v>1116</v>
      </c>
      <c r="G588" s="10" t="s">
        <v>1118</v>
      </c>
      <c r="H588" s="13">
        <v>535</v>
      </c>
      <c r="I588" s="14"/>
      <c r="J588" s="4"/>
      <c r="K588" s="4"/>
      <c r="L588" s="4"/>
      <c r="M588" s="4"/>
      <c r="N588" s="4"/>
      <c r="O588" s="4"/>
      <c r="P588" s="4"/>
      <c r="Q588" s="4"/>
      <c r="R588" s="4"/>
      <c r="S588" s="4"/>
      <c r="T588" s="4"/>
      <c r="U588" s="4"/>
      <c r="V588" s="4"/>
      <c r="W588" s="4"/>
      <c r="X588" s="4"/>
      <c r="Y588" s="4"/>
      <c r="Z588" s="4"/>
      <c r="AA588" s="4"/>
    </row>
    <row r="589" spans="1:27" ht="16" x14ac:dyDescent="0.2">
      <c r="A589" s="16" t="s">
        <v>15</v>
      </c>
      <c r="B589" s="16" t="s">
        <v>18</v>
      </c>
      <c r="C589" s="2" t="str">
        <f>PROPER("INNOVATIVE FINANCE: IT PAYS TO CONSERVE")</f>
        <v>Innovative Finance: It Pays To Conserve</v>
      </c>
      <c r="D589" s="11">
        <v>2018</v>
      </c>
      <c r="E589" s="10" t="s">
        <v>10</v>
      </c>
      <c r="F589" s="10" t="s">
        <v>1116</v>
      </c>
      <c r="G589" s="15" t="s">
        <v>1119</v>
      </c>
      <c r="H589" s="13">
        <v>313</v>
      </c>
      <c r="I589" s="14"/>
      <c r="J589" s="4"/>
      <c r="K589" s="4"/>
      <c r="L589" s="4"/>
      <c r="M589" s="4"/>
      <c r="N589" s="4"/>
      <c r="O589" s="4"/>
      <c r="P589" s="4"/>
      <c r="Q589" s="4"/>
      <c r="R589" s="4"/>
      <c r="S589" s="4"/>
      <c r="T589" s="4"/>
      <c r="U589" s="4"/>
      <c r="V589" s="4"/>
      <c r="W589" s="4"/>
      <c r="X589" s="4"/>
      <c r="Y589" s="4"/>
      <c r="Z589" s="4"/>
      <c r="AA589" s="4"/>
    </row>
    <row r="590" spans="1:27" ht="16" x14ac:dyDescent="0.2">
      <c r="A590" s="16" t="s">
        <v>15</v>
      </c>
      <c r="B590" s="16" t="s">
        <v>18</v>
      </c>
      <c r="C590" s="1" t="s">
        <v>1120</v>
      </c>
      <c r="D590" s="11">
        <v>2018</v>
      </c>
      <c r="E590" s="10" t="s">
        <v>10</v>
      </c>
      <c r="F590" s="10" t="s">
        <v>1116</v>
      </c>
      <c r="G590" s="10" t="s">
        <v>1121</v>
      </c>
      <c r="H590" s="13">
        <v>243</v>
      </c>
      <c r="I590" s="14"/>
      <c r="J590" s="4"/>
      <c r="K590" s="4"/>
      <c r="L590" s="4"/>
      <c r="M590" s="4"/>
      <c r="N590" s="4"/>
      <c r="O590" s="4"/>
      <c r="P590" s="4"/>
      <c r="Q590" s="4"/>
      <c r="R590" s="4"/>
      <c r="S590" s="4"/>
      <c r="T590" s="4"/>
      <c r="U590" s="4"/>
      <c r="V590" s="4"/>
      <c r="W590" s="4"/>
      <c r="X590" s="4"/>
      <c r="Y590" s="4"/>
      <c r="Z590" s="4"/>
      <c r="AA590" s="4"/>
    </row>
    <row r="591" spans="1:27" ht="16" x14ac:dyDescent="0.2">
      <c r="A591" s="16" t="s">
        <v>15</v>
      </c>
      <c r="B591" s="16" t="s">
        <v>18</v>
      </c>
      <c r="C591" s="2" t="str">
        <f>PROPER("TAKING YOU TO ‘MY AFRICA’")</f>
        <v>Taking You To ‘My Africa’</v>
      </c>
      <c r="D591" s="11">
        <v>2018</v>
      </c>
      <c r="E591" s="10" t="s">
        <v>10</v>
      </c>
      <c r="F591" s="10" t="s">
        <v>1116</v>
      </c>
      <c r="G591" s="10" t="s">
        <v>1122</v>
      </c>
      <c r="H591" s="13">
        <v>221</v>
      </c>
      <c r="I591" s="14"/>
      <c r="J591" s="4"/>
      <c r="K591" s="4"/>
      <c r="L591" s="4"/>
      <c r="M591" s="4"/>
      <c r="N591" s="4"/>
      <c r="O591" s="4"/>
      <c r="P591" s="4"/>
      <c r="Q591" s="4"/>
      <c r="R591" s="4"/>
      <c r="S591" s="4"/>
      <c r="T591" s="4"/>
      <c r="U591" s="4"/>
      <c r="V591" s="4"/>
      <c r="W591" s="4"/>
      <c r="X591" s="4"/>
      <c r="Y591" s="4"/>
      <c r="Z591" s="4"/>
      <c r="AA591" s="4"/>
    </row>
    <row r="592" spans="1:27" ht="16" x14ac:dyDescent="0.2">
      <c r="A592" s="16" t="s">
        <v>15</v>
      </c>
      <c r="B592" s="16" t="s">
        <v>18</v>
      </c>
      <c r="C592" s="2" t="str">
        <f>PROPER("‘BLUE’ ENERGY FOR A GREENER ECONOMY")</f>
        <v>‘Blue’ Energy For A Greener Economy</v>
      </c>
      <c r="D592" s="11">
        <v>2018</v>
      </c>
      <c r="E592" s="10" t="s">
        <v>10</v>
      </c>
      <c r="F592" s="10" t="s">
        <v>1116</v>
      </c>
      <c r="G592" s="15" t="s">
        <v>1123</v>
      </c>
      <c r="H592" s="13">
        <v>209</v>
      </c>
      <c r="I592" s="14"/>
      <c r="J592" s="4"/>
      <c r="K592" s="4"/>
      <c r="L592" s="4"/>
      <c r="M592" s="4"/>
      <c r="N592" s="4"/>
      <c r="O592" s="4"/>
      <c r="P592" s="4"/>
      <c r="Q592" s="4"/>
      <c r="R592" s="4"/>
      <c r="S592" s="4"/>
      <c r="T592" s="4"/>
      <c r="U592" s="4"/>
      <c r="V592" s="4"/>
      <c r="W592" s="4"/>
      <c r="X592" s="4"/>
      <c r="Y592" s="4"/>
      <c r="Z592" s="4"/>
      <c r="AA592" s="4"/>
    </row>
    <row r="593" spans="1:27" ht="16" x14ac:dyDescent="0.2">
      <c r="A593" s="16" t="s">
        <v>15</v>
      </c>
      <c r="B593" s="16" t="s">
        <v>18</v>
      </c>
      <c r="C593" s="2" t="str">
        <f>PROPER("CONSERVATION AS WE KNOW IT REQUIRES SCIENCE TO DETERMINE WHERE AND HOW TO PROTECT NATURE, AND FUNDING TO PAY FOR CONSERVATION EFFORTS — AND MAKE THEM LAST.  ")</f>
        <v xml:space="preserve">Conservation As We Know It Requires Science To Determine Where And How To Protect Nature, And Funding To Pay For Conservation Efforts — And Make Them Last.  </v>
      </c>
      <c r="D593" s="11">
        <v>2018</v>
      </c>
      <c r="E593" s="10" t="s">
        <v>10</v>
      </c>
      <c r="F593" s="10" t="s">
        <v>1116</v>
      </c>
      <c r="G593" s="10" t="s">
        <v>1124</v>
      </c>
      <c r="H593" s="13">
        <v>205</v>
      </c>
      <c r="I593" s="14"/>
      <c r="J593" s="4"/>
      <c r="K593" s="4"/>
      <c r="L593" s="4"/>
      <c r="M593" s="4"/>
      <c r="N593" s="4"/>
      <c r="O593" s="4"/>
      <c r="P593" s="4"/>
      <c r="Q593" s="4"/>
      <c r="R593" s="4"/>
      <c r="S593" s="4"/>
      <c r="T593" s="4"/>
      <c r="U593" s="4"/>
      <c r="V593" s="4"/>
      <c r="W593" s="4"/>
      <c r="X593" s="4"/>
      <c r="Y593" s="4"/>
      <c r="Z593" s="4"/>
      <c r="AA593" s="4"/>
    </row>
    <row r="594" spans="1:27" ht="16" x14ac:dyDescent="0.2">
      <c r="A594" s="16" t="s">
        <v>15</v>
      </c>
      <c r="B594" s="16" t="s">
        <v>18</v>
      </c>
      <c r="C594" s="2" t="str">
        <f>PROPER("‘DULCE’ A POIGNANT GLIMPSE OF A CHANGING WORLD")</f>
        <v>‘Dulce’ A Poignant Glimpse Of A Changing World</v>
      </c>
      <c r="D594" s="11">
        <v>2018</v>
      </c>
      <c r="E594" s="10" t="s">
        <v>10</v>
      </c>
      <c r="F594" s="10" t="s">
        <v>1116</v>
      </c>
      <c r="G594" s="10" t="s">
        <v>1125</v>
      </c>
      <c r="H594" s="13">
        <v>191</v>
      </c>
      <c r="I594" s="14"/>
      <c r="J594" s="4"/>
      <c r="K594" s="4"/>
      <c r="L594" s="4"/>
      <c r="M594" s="4"/>
      <c r="N594" s="4"/>
      <c r="O594" s="4"/>
      <c r="P594" s="4"/>
      <c r="Q594" s="4"/>
      <c r="R594" s="4"/>
      <c r="S594" s="4"/>
      <c r="T594" s="4"/>
      <c r="U594" s="4"/>
      <c r="V594" s="4"/>
      <c r="W594" s="4"/>
      <c r="X594" s="4"/>
      <c r="Y594" s="4"/>
      <c r="Z594" s="4"/>
      <c r="AA594" s="4"/>
    </row>
    <row r="595" spans="1:27" ht="16" x14ac:dyDescent="0.2">
      <c r="A595" s="16" t="s">
        <v>15</v>
      </c>
      <c r="B595" s="16" t="s">
        <v>18</v>
      </c>
      <c r="C595" s="2" t="str">
        <f>PROPER("CONSERVATION IS NOT “ONE-SIZE-FITS-ALL.” ")</f>
        <v xml:space="preserve">Conservation Is Not “One-Size-Fits-All.” </v>
      </c>
      <c r="D595" s="11">
        <v>2018</v>
      </c>
      <c r="E595" s="10" t="s">
        <v>10</v>
      </c>
      <c r="F595" s="10" t="s">
        <v>1116</v>
      </c>
      <c r="G595" s="10" t="s">
        <v>1126</v>
      </c>
      <c r="H595" s="13">
        <v>190</v>
      </c>
      <c r="I595" s="14"/>
      <c r="J595" s="4"/>
      <c r="K595" s="4"/>
      <c r="L595" s="4"/>
      <c r="M595" s="4"/>
      <c r="N595" s="4"/>
      <c r="O595" s="4"/>
      <c r="P595" s="4"/>
      <c r="Q595" s="4"/>
      <c r="R595" s="4"/>
      <c r="S595" s="4"/>
      <c r="T595" s="4"/>
      <c r="U595" s="4"/>
      <c r="V595" s="4"/>
      <c r="W595" s="4"/>
      <c r="X595" s="4"/>
      <c r="Y595" s="4"/>
      <c r="Z595" s="4"/>
      <c r="AA595" s="4"/>
    </row>
    <row r="596" spans="1:27" ht="16" x14ac:dyDescent="0.2">
      <c r="A596" s="16" t="s">
        <v>15</v>
      </c>
      <c r="B596" s="16" t="s">
        <v>18</v>
      </c>
      <c r="C596" s="2" t="str">
        <f>PROPER("A ‘BLUE HALO’ FOR MARINE PROTECTIONS")</f>
        <v>A ‘Blue Halo’ For Marine Protections</v>
      </c>
      <c r="D596" s="11">
        <v>2018</v>
      </c>
      <c r="E596" s="10" t="s">
        <v>12</v>
      </c>
      <c r="F596" s="10" t="s">
        <v>1116</v>
      </c>
      <c r="G596" s="10" t="s">
        <v>1127</v>
      </c>
      <c r="H596" s="13">
        <v>185</v>
      </c>
      <c r="I596" s="14"/>
      <c r="J596" s="4"/>
      <c r="K596" s="4"/>
      <c r="L596" s="4"/>
      <c r="M596" s="4"/>
      <c r="N596" s="4"/>
      <c r="O596" s="4"/>
      <c r="P596" s="4"/>
      <c r="Q596" s="4"/>
      <c r="R596" s="4"/>
      <c r="S596" s="4"/>
      <c r="T596" s="4"/>
      <c r="U596" s="4"/>
      <c r="V596" s="4"/>
      <c r="W596" s="4"/>
      <c r="X596" s="4"/>
      <c r="Y596" s="4"/>
      <c r="Z596" s="4"/>
      <c r="AA596" s="4"/>
    </row>
    <row r="597" spans="1:27" ht="16" x14ac:dyDescent="0.2">
      <c r="A597" s="16" t="s">
        <v>15</v>
      </c>
      <c r="B597" s="16" t="s">
        <v>18</v>
      </c>
      <c r="C597" s="2" t="str">
        <f>PROPER("NEW PARTNERSHIP MAKING WAVES ")</f>
        <v xml:space="preserve">New Partnership Making Waves </v>
      </c>
      <c r="D597" s="11">
        <v>2018</v>
      </c>
      <c r="E597" s="10" t="s">
        <v>10</v>
      </c>
      <c r="F597" s="10" t="s">
        <v>1116</v>
      </c>
      <c r="G597" s="10" t="s">
        <v>1128</v>
      </c>
      <c r="H597" s="13">
        <v>182</v>
      </c>
      <c r="I597" s="14"/>
      <c r="J597" s="4"/>
      <c r="K597" s="4"/>
      <c r="L597" s="4"/>
      <c r="M597" s="4"/>
      <c r="N597" s="4"/>
      <c r="O597" s="4"/>
      <c r="P597" s="4"/>
      <c r="Q597" s="4"/>
      <c r="R597" s="4"/>
      <c r="S597" s="4"/>
      <c r="T597" s="4"/>
      <c r="U597" s="4"/>
      <c r="V597" s="4"/>
      <c r="W597" s="4"/>
      <c r="X597" s="4"/>
      <c r="Y597" s="4"/>
      <c r="Z597" s="4"/>
      <c r="AA597" s="4"/>
    </row>
    <row r="598" spans="1:27" ht="16" x14ac:dyDescent="0.2">
      <c r="A598" s="16" t="s">
        <v>15</v>
      </c>
      <c r="B598" s="16" t="s">
        <v>18</v>
      </c>
      <c r="C598" s="2" t="str">
        <f>PROPER("THE BEST WAY TO KEEP FRESH WATER CLEAN FOR HUMAN USE? NATURE ITSELF.")</f>
        <v>The Best Way To Keep Fresh Water Clean For Human Use? Nature Itself.</v>
      </c>
      <c r="D598" s="11">
        <v>2018</v>
      </c>
      <c r="E598" s="10" t="s">
        <v>10</v>
      </c>
      <c r="F598" s="10" t="s">
        <v>1116</v>
      </c>
      <c r="G598" s="10" t="s">
        <v>1129</v>
      </c>
      <c r="H598" s="13">
        <v>180</v>
      </c>
      <c r="I598" s="14"/>
      <c r="J598" s="4"/>
      <c r="K598" s="4"/>
      <c r="L598" s="4"/>
      <c r="M598" s="4"/>
      <c r="N598" s="4"/>
      <c r="O598" s="4"/>
      <c r="P598" s="4"/>
      <c r="Q598" s="4"/>
      <c r="R598" s="4"/>
      <c r="S598" s="4"/>
      <c r="T598" s="4"/>
      <c r="U598" s="4"/>
      <c r="V598" s="4"/>
      <c r="W598" s="4"/>
      <c r="X598" s="4"/>
      <c r="Y598" s="4"/>
      <c r="Z598" s="4"/>
      <c r="AA598" s="4"/>
    </row>
    <row r="599" spans="1:27" ht="16" x14ac:dyDescent="0.2">
      <c r="A599" s="16" t="s">
        <v>15</v>
      </c>
      <c r="B599" s="16" t="s">
        <v>18</v>
      </c>
      <c r="C599" s="2" t="str">
        <f>PROPER("SUSTAINING LIVELIHOODS WHILE SUSTAINING NATURE")</f>
        <v>Sustaining Livelihoods While Sustaining Nature</v>
      </c>
      <c r="D599" s="11">
        <v>2018</v>
      </c>
      <c r="E599" s="10" t="s">
        <v>12</v>
      </c>
      <c r="F599" s="10" t="s">
        <v>1116</v>
      </c>
      <c r="G599" s="10" t="s">
        <v>1130</v>
      </c>
      <c r="H599" s="13">
        <v>179</v>
      </c>
      <c r="I599" s="14"/>
      <c r="J599" s="4"/>
      <c r="K599" s="4"/>
      <c r="L599" s="4"/>
      <c r="M599" s="4"/>
      <c r="N599" s="4"/>
      <c r="O599" s="4"/>
      <c r="P599" s="4"/>
      <c r="Q599" s="4"/>
      <c r="R599" s="4"/>
      <c r="S599" s="4"/>
      <c r="T599" s="4"/>
      <c r="U599" s="4"/>
      <c r="V599" s="4"/>
      <c r="W599" s="4"/>
      <c r="X599" s="4"/>
      <c r="Y599" s="4"/>
      <c r="Z599" s="4"/>
      <c r="AA599" s="4"/>
    </row>
    <row r="600" spans="1:27" ht="16" x14ac:dyDescent="0.2">
      <c r="A600" s="16" t="s">
        <v>15</v>
      </c>
      <c r="B600" s="16" t="s">
        <v>18</v>
      </c>
      <c r="C600" s="2" t="str">
        <f>PROPER("THE OCEAN IS THE ORIGIN AND ENGINE OF ALL LIFE AS WE KNOW IT. BUT IF THE OCEAN WERE A HUMAN BEING, SHE WOULD BE FEVERED, SEPTIC AND FADING FAST.")</f>
        <v>The Ocean Is The Origin And Engine Of All Life As We Know It. But If The Ocean Were A Human Being, She Would Be Fevered, Septic And Fading Fast.</v>
      </c>
      <c r="D600" s="11">
        <v>2018</v>
      </c>
      <c r="E600" s="10" t="s">
        <v>10</v>
      </c>
      <c r="F600" s="10" t="s">
        <v>1116</v>
      </c>
      <c r="G600" s="10" t="s">
        <v>1131</v>
      </c>
      <c r="H600" s="13">
        <v>175</v>
      </c>
      <c r="I600" s="14"/>
      <c r="J600" s="4"/>
      <c r="K600" s="4"/>
      <c r="L600" s="4"/>
      <c r="M600" s="4"/>
      <c r="N600" s="4"/>
      <c r="O600" s="4"/>
      <c r="P600" s="4"/>
      <c r="Q600" s="4"/>
      <c r="R600" s="4"/>
      <c r="S600" s="4"/>
      <c r="T600" s="4"/>
      <c r="U600" s="4"/>
      <c r="V600" s="4"/>
      <c r="W600" s="4"/>
      <c r="X600" s="4"/>
      <c r="Y600" s="4"/>
      <c r="Z600" s="4"/>
      <c r="AA600" s="4"/>
    </row>
    <row r="601" spans="1:27" ht="16" x14ac:dyDescent="0.2">
      <c r="A601" s="16" t="s">
        <v>15</v>
      </c>
      <c r="B601" s="16" t="s">
        <v>18</v>
      </c>
      <c r="C601" s="2" t="str">
        <f>PROPER("PROTECTING THE PACIFIC  ")</f>
        <v xml:space="preserve">Protecting The Pacific  </v>
      </c>
      <c r="D601" s="11">
        <v>2018</v>
      </c>
      <c r="E601" s="10" t="s">
        <v>10</v>
      </c>
      <c r="F601" s="10" t="s">
        <v>1116</v>
      </c>
      <c r="G601" s="10" t="s">
        <v>1132</v>
      </c>
      <c r="H601" s="13">
        <v>174</v>
      </c>
      <c r="I601" s="14"/>
      <c r="J601" s="4"/>
      <c r="K601" s="4"/>
      <c r="L601" s="4"/>
      <c r="M601" s="4"/>
      <c r="N601" s="4"/>
      <c r="O601" s="4"/>
      <c r="P601" s="4"/>
      <c r="Q601" s="4"/>
      <c r="R601" s="4"/>
      <c r="S601" s="4"/>
      <c r="T601" s="4"/>
      <c r="U601" s="4"/>
      <c r="V601" s="4"/>
      <c r="W601" s="4"/>
      <c r="X601" s="4"/>
      <c r="Y601" s="4"/>
      <c r="Z601" s="4"/>
      <c r="AA601" s="4"/>
    </row>
    <row r="602" spans="1:27" ht="16" x14ac:dyDescent="0.2">
      <c r="A602" s="16" t="s">
        <v>15</v>
      </c>
      <c r="B602" s="16" t="s">
        <v>18</v>
      </c>
      <c r="C602" s="2" t="str">
        <f>PROPER("EMPOWERING A NEW GENERATION OF INDIGENOUS NEGOTIATORS")</f>
        <v>Empowering A New Generation Of Indigenous Negotiators</v>
      </c>
      <c r="D602" s="11">
        <v>2018</v>
      </c>
      <c r="E602" s="10" t="s">
        <v>12</v>
      </c>
      <c r="F602" s="10" t="s">
        <v>1116</v>
      </c>
      <c r="G602" s="10" t="s">
        <v>1133</v>
      </c>
      <c r="H602" s="13">
        <v>166</v>
      </c>
      <c r="I602" s="14"/>
      <c r="J602" s="4"/>
      <c r="K602" s="4"/>
      <c r="L602" s="4"/>
      <c r="M602" s="4"/>
      <c r="N602" s="4"/>
      <c r="O602" s="4"/>
      <c r="P602" s="4"/>
      <c r="Q602" s="4"/>
      <c r="R602" s="4"/>
      <c r="S602" s="4"/>
      <c r="T602" s="4"/>
      <c r="U602" s="4"/>
      <c r="V602" s="4"/>
      <c r="W602" s="4"/>
      <c r="X602" s="4"/>
      <c r="Y602" s="4"/>
      <c r="Z602" s="4"/>
      <c r="AA602" s="4"/>
    </row>
    <row r="603" spans="1:27" ht="16" x14ac:dyDescent="0.2">
      <c r="A603" s="16" t="s">
        <v>15</v>
      </c>
      <c r="B603" s="16" t="s">
        <v>18</v>
      </c>
      <c r="C603" s="2" t="str">
        <f>PROPER("PRICING CARBON TO PROTECT FORESTS")</f>
        <v>Pricing Carbon To Protect Forests</v>
      </c>
      <c r="D603" s="11">
        <v>2018</v>
      </c>
      <c r="E603" s="10" t="s">
        <v>12</v>
      </c>
      <c r="F603" s="10" t="s">
        <v>1116</v>
      </c>
      <c r="G603" s="10" t="s">
        <v>1134</v>
      </c>
      <c r="H603" s="13">
        <v>161</v>
      </c>
      <c r="I603" s="14"/>
      <c r="J603" s="4"/>
      <c r="K603" s="4"/>
      <c r="L603" s="4"/>
      <c r="M603" s="4"/>
      <c r="N603" s="4"/>
      <c r="O603" s="4"/>
      <c r="P603" s="4"/>
      <c r="Q603" s="4"/>
      <c r="R603" s="4"/>
      <c r="S603" s="4"/>
      <c r="T603" s="4"/>
      <c r="U603" s="4"/>
      <c r="V603" s="4"/>
      <c r="W603" s="4"/>
      <c r="X603" s="4"/>
      <c r="Y603" s="4"/>
      <c r="Z603" s="4"/>
      <c r="AA603" s="4"/>
    </row>
    <row r="604" spans="1:27" ht="16" x14ac:dyDescent="0.2">
      <c r="A604" s="16" t="s">
        <v>15</v>
      </c>
      <c r="B604" s="16" t="s">
        <v>18</v>
      </c>
      <c r="C604" s="2" t="str">
        <f>PROPER("ASSURING A FUTURE FOR TUNA")</f>
        <v>Assuring A Future For Tuna</v>
      </c>
      <c r="D604" s="11">
        <v>2018</v>
      </c>
      <c r="E604" s="10" t="s">
        <v>12</v>
      </c>
      <c r="F604" s="10" t="s">
        <v>1116</v>
      </c>
      <c r="G604" s="10" t="s">
        <v>1135</v>
      </c>
      <c r="H604" s="13">
        <v>156</v>
      </c>
      <c r="I604" s="14"/>
      <c r="J604" s="4"/>
      <c r="K604" s="4"/>
      <c r="L604" s="4"/>
      <c r="M604" s="4"/>
      <c r="N604" s="4"/>
      <c r="O604" s="4"/>
      <c r="P604" s="4"/>
      <c r="Q604" s="4"/>
      <c r="R604" s="4"/>
      <c r="S604" s="4"/>
      <c r="T604" s="4"/>
      <c r="U604" s="4"/>
      <c r="V604" s="4"/>
      <c r="W604" s="4"/>
      <c r="X604" s="4"/>
      <c r="Y604" s="4"/>
      <c r="Z604" s="4"/>
      <c r="AA604" s="4"/>
    </row>
    <row r="605" spans="1:27" ht="16" x14ac:dyDescent="0.2">
      <c r="A605" s="16" t="s">
        <v>15</v>
      </c>
      <c r="B605" s="16" t="s">
        <v>18</v>
      </c>
      <c r="C605" s="2" t="str">
        <f>PROPER("SECURING THE FUTURE OF ELEPHANTS")</f>
        <v>Securing The Future Of Elephants</v>
      </c>
      <c r="D605" s="11">
        <v>2018</v>
      </c>
      <c r="E605" s="10" t="s">
        <v>12</v>
      </c>
      <c r="F605" s="10" t="s">
        <v>1116</v>
      </c>
      <c r="G605" s="10" t="s">
        <v>1136</v>
      </c>
      <c r="H605" s="13">
        <v>154</v>
      </c>
      <c r="I605" s="14"/>
      <c r="J605" s="4"/>
      <c r="K605" s="4"/>
      <c r="L605" s="4"/>
      <c r="M605" s="4"/>
      <c r="N605" s="4"/>
      <c r="O605" s="4"/>
      <c r="P605" s="4"/>
      <c r="Q605" s="4"/>
      <c r="R605" s="4"/>
      <c r="S605" s="4"/>
      <c r="T605" s="4"/>
      <c r="U605" s="4"/>
      <c r="V605" s="4"/>
      <c r="W605" s="4"/>
      <c r="X605" s="4"/>
      <c r="Y605" s="4"/>
      <c r="Z605" s="4"/>
      <c r="AA605" s="4"/>
    </row>
    <row r="606" spans="1:27" ht="16" x14ac:dyDescent="0.2">
      <c r="A606" s="16" t="s">
        <v>15</v>
      </c>
      <c r="B606" s="16" t="s">
        <v>18</v>
      </c>
      <c r="C606" s="2" t="str">
        <f>PROPER("A GROUNDBREAKING NEW PARTNERSHIP TO PROTECT ‘OUR EARTH’")</f>
        <v>A Groundbreaking New Partnership To Protect ‘Our Earth’</v>
      </c>
      <c r="D606" s="11">
        <v>2018</v>
      </c>
      <c r="E606" s="10" t="s">
        <v>12</v>
      </c>
      <c r="F606" s="10" t="s">
        <v>1116</v>
      </c>
      <c r="G606" s="10" t="s">
        <v>1137</v>
      </c>
      <c r="H606" s="13">
        <v>151</v>
      </c>
      <c r="I606" s="14"/>
      <c r="J606" s="4"/>
      <c r="K606" s="4"/>
      <c r="L606" s="4"/>
      <c r="M606" s="4"/>
      <c r="N606" s="4"/>
      <c r="O606" s="4"/>
      <c r="P606" s="4"/>
      <c r="Q606" s="4"/>
      <c r="R606" s="4"/>
      <c r="S606" s="4"/>
      <c r="T606" s="4"/>
      <c r="U606" s="4"/>
      <c r="V606" s="4"/>
      <c r="W606" s="4"/>
      <c r="X606" s="4"/>
      <c r="Y606" s="4"/>
      <c r="Z606" s="4"/>
      <c r="AA606" s="4"/>
    </row>
    <row r="607" spans="1:27" ht="16" x14ac:dyDescent="0.2">
      <c r="A607" s="16" t="s">
        <v>15</v>
      </c>
      <c r="B607" s="16" t="s">
        <v>18</v>
      </c>
      <c r="C607" s="2" t="str">
        <f>PROPER("A BLUEPRINT FOR SOCIALLY RESPONSIBLE SEAFOOD")</f>
        <v>A Blueprint For Socially Responsible Seafood</v>
      </c>
      <c r="D607" s="11">
        <v>2018</v>
      </c>
      <c r="E607" s="10" t="s">
        <v>12</v>
      </c>
      <c r="F607" s="10" t="s">
        <v>1116</v>
      </c>
      <c r="G607" s="10" t="s">
        <v>1138</v>
      </c>
      <c r="H607" s="13">
        <v>143</v>
      </c>
      <c r="I607" s="14"/>
      <c r="J607" s="4"/>
      <c r="K607" s="4"/>
      <c r="L607" s="4"/>
      <c r="M607" s="4"/>
      <c r="N607" s="4"/>
      <c r="O607" s="4"/>
      <c r="P607" s="4"/>
      <c r="Q607" s="4"/>
      <c r="R607" s="4"/>
      <c r="S607" s="4"/>
      <c r="T607" s="4"/>
      <c r="U607" s="4"/>
      <c r="V607" s="4"/>
      <c r="W607" s="4"/>
      <c r="X607" s="4"/>
      <c r="Y607" s="4"/>
      <c r="Z607" s="4"/>
      <c r="AA607" s="4"/>
    </row>
    <row r="608" spans="1:27" ht="16" x14ac:dyDescent="0.2">
      <c r="A608" s="16" t="s">
        <v>15</v>
      </c>
      <c r="B608" s="16" t="s">
        <v>18</v>
      </c>
      <c r="C608" s="2" t="str">
        <f>PROPER("GAUGING THE PERMANENCE OF PROTECTED AREAS")</f>
        <v>Gauging The Permanence Of Protected Areas</v>
      </c>
      <c r="D608" s="11">
        <v>2018</v>
      </c>
      <c r="E608" s="10" t="s">
        <v>12</v>
      </c>
      <c r="F608" s="10" t="s">
        <v>1116</v>
      </c>
      <c r="G608" s="10" t="s">
        <v>1139</v>
      </c>
      <c r="H608" s="13">
        <v>139</v>
      </c>
      <c r="I608" s="14"/>
      <c r="J608" s="4"/>
      <c r="K608" s="4"/>
      <c r="L608" s="4"/>
      <c r="M608" s="4"/>
      <c r="N608" s="4"/>
      <c r="O608" s="4"/>
      <c r="P608" s="4"/>
      <c r="Q608" s="4"/>
      <c r="R608" s="4"/>
      <c r="S608" s="4"/>
      <c r="T608" s="4"/>
      <c r="U608" s="4"/>
      <c r="V608" s="4"/>
      <c r="W608" s="4"/>
      <c r="X608" s="4"/>
      <c r="Y608" s="4"/>
      <c r="Z608" s="4"/>
      <c r="AA608" s="4"/>
    </row>
    <row r="609" spans="1:27" ht="16" x14ac:dyDescent="0.2">
      <c r="A609" s="16" t="s">
        <v>15</v>
      </c>
      <c r="B609" s="16" t="s">
        <v>18</v>
      </c>
      <c r="C609" s="2" t="str">
        <f>PROPER("BIG DATA TO REVOLUTIONIZE WILDLIFE MONITORING")</f>
        <v>Big Data To Revolutionize Wildlife Monitoring</v>
      </c>
      <c r="D609" s="11">
        <v>2018</v>
      </c>
      <c r="E609" s="10" t="s">
        <v>12</v>
      </c>
      <c r="F609" s="10" t="s">
        <v>1116</v>
      </c>
      <c r="G609" s="10" t="s">
        <v>1140</v>
      </c>
      <c r="H609" s="13">
        <v>138</v>
      </c>
      <c r="I609" s="14"/>
      <c r="J609" s="4"/>
      <c r="K609" s="4"/>
      <c r="L609" s="4"/>
      <c r="M609" s="4"/>
      <c r="N609" s="4"/>
      <c r="O609" s="4"/>
      <c r="P609" s="4"/>
      <c r="Q609" s="4"/>
      <c r="R609" s="4"/>
      <c r="S609" s="4"/>
      <c r="T609" s="4"/>
      <c r="U609" s="4"/>
      <c r="V609" s="4"/>
      <c r="W609" s="4"/>
      <c r="X609" s="4"/>
      <c r="Y609" s="4"/>
      <c r="Z609" s="4"/>
      <c r="AA609" s="4"/>
    </row>
    <row r="610" spans="1:27" ht="16" x14ac:dyDescent="0.2">
      <c r="A610" s="16" t="s">
        <v>15</v>
      </c>
      <c r="B610" s="16" t="s">
        <v>18</v>
      </c>
      <c r="C610" s="2" t="str">
        <f>PROPER("TECH MEETS TRADITION")</f>
        <v>Tech Meets Tradition</v>
      </c>
      <c r="D610" s="11">
        <v>2018</v>
      </c>
      <c r="E610" s="10" t="s">
        <v>10</v>
      </c>
      <c r="F610" s="10" t="s">
        <v>1116</v>
      </c>
      <c r="G610" s="10" t="s">
        <v>1141</v>
      </c>
      <c r="H610" s="13">
        <v>133</v>
      </c>
      <c r="I610" s="14"/>
      <c r="J610" s="4"/>
      <c r="K610" s="4"/>
      <c r="L610" s="4"/>
      <c r="M610" s="4"/>
      <c r="N610" s="4"/>
      <c r="O610" s="4"/>
      <c r="P610" s="4"/>
      <c r="Q610" s="4"/>
      <c r="R610" s="4"/>
      <c r="S610" s="4"/>
      <c r="T610" s="4"/>
      <c r="U610" s="4"/>
      <c r="V610" s="4"/>
      <c r="W610" s="4"/>
      <c r="X610" s="4"/>
      <c r="Y610" s="4"/>
      <c r="Z610" s="4"/>
      <c r="AA610" s="4"/>
    </row>
    <row r="611" spans="1:27" ht="16" x14ac:dyDescent="0.2">
      <c r="A611" s="16" t="s">
        <v>15</v>
      </c>
      <c r="B611" s="16" t="s">
        <v>18</v>
      </c>
      <c r="C611" s="2" t="str">
        <f>PROPER("THE FOREST SPEAKS")</f>
        <v>The Forest Speaks</v>
      </c>
      <c r="D611" s="11">
        <v>2018</v>
      </c>
      <c r="E611" s="10" t="s">
        <v>10</v>
      </c>
      <c r="F611" s="10" t="s">
        <v>1116</v>
      </c>
      <c r="G611" s="10" t="s">
        <v>1142</v>
      </c>
      <c r="H611" s="13">
        <v>128</v>
      </c>
      <c r="I611" s="14"/>
      <c r="J611" s="4"/>
      <c r="K611" s="4"/>
      <c r="L611" s="4"/>
      <c r="M611" s="4"/>
      <c r="N611" s="4"/>
      <c r="O611" s="4"/>
      <c r="P611" s="4"/>
      <c r="Q611" s="4"/>
      <c r="R611" s="4"/>
      <c r="S611" s="4"/>
      <c r="T611" s="4"/>
      <c r="U611" s="4"/>
      <c r="V611" s="4"/>
      <c r="W611" s="4"/>
      <c r="X611" s="4"/>
      <c r="Y611" s="4"/>
      <c r="Z611" s="4"/>
      <c r="AA611" s="4"/>
    </row>
    <row r="612" spans="1:27" ht="16" x14ac:dyDescent="0.2">
      <c r="A612" s="16" t="s">
        <v>15</v>
      </c>
      <c r="B612" s="16" t="s">
        <v>18</v>
      </c>
      <c r="C612" s="2" t="str">
        <f>PROPER("TURTLE TREK")</f>
        <v>Turtle Trek</v>
      </c>
      <c r="D612" s="11">
        <v>2018</v>
      </c>
      <c r="E612" s="10" t="s">
        <v>10</v>
      </c>
      <c r="F612" s="10" t="s">
        <v>1116</v>
      </c>
      <c r="G612" s="10" t="s">
        <v>1143</v>
      </c>
      <c r="H612" s="13">
        <v>114</v>
      </c>
      <c r="I612" s="14"/>
      <c r="J612" s="4"/>
      <c r="K612" s="4"/>
      <c r="L612" s="4"/>
      <c r="M612" s="4"/>
      <c r="N612" s="4"/>
      <c r="O612" s="4"/>
      <c r="P612" s="4"/>
      <c r="Q612" s="4"/>
      <c r="R612" s="4"/>
      <c r="S612" s="4"/>
      <c r="T612" s="4"/>
      <c r="U612" s="4"/>
      <c r="V612" s="4"/>
      <c r="W612" s="4"/>
      <c r="X612" s="4"/>
      <c r="Y612" s="4"/>
      <c r="Z612" s="4"/>
      <c r="AA612" s="4"/>
    </row>
    <row r="613" spans="1:27" ht="16" x14ac:dyDescent="0.2">
      <c r="A613" s="16" t="s">
        <v>15</v>
      </c>
      <c r="B613" s="16" t="s">
        <v>18</v>
      </c>
      <c r="C613" s="2" t="str">
        <f>PROPER("TRAINING THE NEXT GENERATION OF CONSERVATION SCIENTISTS")</f>
        <v>Training The Next Generation Of Conservation Scientists</v>
      </c>
      <c r="D613" s="11">
        <v>2018</v>
      </c>
      <c r="E613" s="10" t="s">
        <v>12</v>
      </c>
      <c r="F613" s="10" t="s">
        <v>1116</v>
      </c>
      <c r="G613" s="10" t="s">
        <v>1144</v>
      </c>
      <c r="H613" s="13">
        <v>108</v>
      </c>
      <c r="I613" s="14"/>
      <c r="J613" s="4"/>
      <c r="K613" s="4"/>
      <c r="L613" s="4"/>
      <c r="M613" s="4"/>
      <c r="N613" s="4"/>
      <c r="O613" s="4"/>
      <c r="P613" s="4"/>
      <c r="Q613" s="4"/>
      <c r="R613" s="4"/>
      <c r="S613" s="4"/>
      <c r="T613" s="4"/>
      <c r="U613" s="4"/>
      <c r="V613" s="4"/>
      <c r="W613" s="4"/>
      <c r="X613" s="4"/>
      <c r="Y613" s="4"/>
      <c r="Z613" s="4"/>
      <c r="AA613" s="4"/>
    </row>
    <row r="614" spans="1:27" ht="16" x14ac:dyDescent="0.2">
      <c r="A614" s="16" t="s">
        <v>15</v>
      </c>
      <c r="B614" s="16" t="s">
        <v>18</v>
      </c>
      <c r="C614" s="2" t="str">
        <f>PROPER("PROTECTING CRITICAL ECOSYSTEMS AROUND THE WORLD")</f>
        <v>Protecting Critical Ecosystems Around The World</v>
      </c>
      <c r="D614" s="11">
        <v>2018</v>
      </c>
      <c r="E614" s="10" t="s">
        <v>12</v>
      </c>
      <c r="F614" s="10" t="s">
        <v>1116</v>
      </c>
      <c r="G614" s="10" t="s">
        <v>1145</v>
      </c>
      <c r="H614" s="13">
        <v>104</v>
      </c>
      <c r="I614" s="14"/>
      <c r="J614" s="4"/>
      <c r="K614" s="4"/>
      <c r="L614" s="4"/>
      <c r="M614" s="4"/>
      <c r="N614" s="4"/>
      <c r="O614" s="4"/>
      <c r="P614" s="4"/>
      <c r="Q614" s="4"/>
      <c r="R614" s="4"/>
      <c r="S614" s="4"/>
      <c r="T614" s="4"/>
      <c r="U614" s="4"/>
      <c r="V614" s="4"/>
      <c r="W614" s="4"/>
      <c r="X614" s="4"/>
      <c r="Y614" s="4"/>
      <c r="Z614" s="4"/>
      <c r="AA614" s="4"/>
    </row>
    <row r="615" spans="1:27" ht="16" x14ac:dyDescent="0.2">
      <c r="A615" s="16" t="s">
        <v>15</v>
      </c>
      <c r="B615" s="16" t="s">
        <v>18</v>
      </c>
      <c r="C615" s="2" t="str">
        <f>PROPER("FROM AFRICA AND BEYOND")</f>
        <v>From Africa And Beyond</v>
      </c>
      <c r="D615" s="11">
        <v>2018</v>
      </c>
      <c r="E615" s="10" t="s">
        <v>10</v>
      </c>
      <c r="F615" s="10" t="s">
        <v>1116</v>
      </c>
      <c r="G615" s="10" t="s">
        <v>1146</v>
      </c>
      <c r="H615" s="13">
        <v>101</v>
      </c>
      <c r="I615" s="14"/>
      <c r="J615" s="4"/>
      <c r="K615" s="4"/>
      <c r="L615" s="4"/>
      <c r="M615" s="4"/>
      <c r="N615" s="4"/>
      <c r="O615" s="4"/>
      <c r="P615" s="4"/>
      <c r="Q615" s="4"/>
      <c r="R615" s="4"/>
      <c r="S615" s="4"/>
      <c r="T615" s="4"/>
      <c r="U615" s="4"/>
      <c r="V615" s="4"/>
      <c r="W615" s="4"/>
      <c r="X615" s="4"/>
      <c r="Y615" s="4"/>
      <c r="Z615" s="4"/>
      <c r="AA615" s="4"/>
    </row>
    <row r="616" spans="1:27" ht="16" x14ac:dyDescent="0.2">
      <c r="A616" s="16" t="s">
        <v>15</v>
      </c>
      <c r="B616" s="16" t="s">
        <v>18</v>
      </c>
      <c r="C616" s="2" t="str">
        <f>PROPER("SUSTAINABLE COFFEE CHALLENGE GAINS MEMBERS, MOMENTUM")</f>
        <v>Sustainable Coffee Challenge Gains Members, Momentum</v>
      </c>
      <c r="D616" s="11">
        <v>2018</v>
      </c>
      <c r="E616" s="10" t="s">
        <v>12</v>
      </c>
      <c r="F616" s="10" t="s">
        <v>1116</v>
      </c>
      <c r="G616" s="10" t="s">
        <v>1147</v>
      </c>
      <c r="H616" s="13">
        <v>99</v>
      </c>
      <c r="I616" s="14"/>
      <c r="J616" s="4"/>
      <c r="K616" s="4"/>
      <c r="L616" s="4"/>
      <c r="M616" s="4"/>
      <c r="N616" s="4"/>
      <c r="O616" s="4"/>
      <c r="P616" s="4"/>
      <c r="Q616" s="4"/>
      <c r="R616" s="4"/>
      <c r="S616" s="4"/>
      <c r="T616" s="4"/>
      <c r="U616" s="4"/>
      <c r="V616" s="4"/>
      <c r="W616" s="4"/>
      <c r="X616" s="4"/>
      <c r="Y616" s="4"/>
      <c r="Z616" s="4"/>
      <c r="AA616" s="4"/>
    </row>
    <row r="617" spans="1:27" ht="16" x14ac:dyDescent="0.2">
      <c r="A617" s="16" t="s">
        <v>15</v>
      </c>
      <c r="B617" s="16" t="s">
        <v>18</v>
      </c>
      <c r="C617" s="10" t="s">
        <v>1059</v>
      </c>
      <c r="D617" s="11">
        <v>2017</v>
      </c>
      <c r="E617" s="10" t="s">
        <v>7</v>
      </c>
      <c r="F617" s="10" t="s">
        <v>1148</v>
      </c>
      <c r="G617" s="10" t="s">
        <v>1149</v>
      </c>
      <c r="H617" s="13">
        <v>506</v>
      </c>
      <c r="I617" s="14"/>
      <c r="J617" s="4"/>
      <c r="K617" s="4"/>
      <c r="L617" s="4"/>
      <c r="M617" s="4"/>
      <c r="N617" s="4"/>
      <c r="O617" s="4"/>
      <c r="P617" s="4"/>
      <c r="Q617" s="4"/>
      <c r="R617" s="4"/>
      <c r="S617" s="4"/>
      <c r="T617" s="4"/>
      <c r="U617" s="4"/>
      <c r="V617" s="4"/>
      <c r="W617" s="4"/>
      <c r="X617" s="4"/>
      <c r="Y617" s="4"/>
      <c r="Z617" s="4"/>
      <c r="AA617" s="4"/>
    </row>
    <row r="618" spans="1:27" ht="16" x14ac:dyDescent="0.2">
      <c r="A618" s="16" t="s">
        <v>15</v>
      </c>
      <c r="B618" s="16" t="s">
        <v>18</v>
      </c>
      <c r="C618" s="10" t="s">
        <v>1062</v>
      </c>
      <c r="D618" s="11">
        <v>2017</v>
      </c>
      <c r="E618" s="10" t="s">
        <v>7</v>
      </c>
      <c r="F618" s="10" t="s">
        <v>1148</v>
      </c>
      <c r="G618" s="10" t="s">
        <v>1150</v>
      </c>
      <c r="H618" s="13">
        <v>414</v>
      </c>
      <c r="I618" s="14"/>
      <c r="J618" s="4"/>
      <c r="K618" s="4"/>
      <c r="L618" s="4"/>
      <c r="M618" s="4"/>
      <c r="N618" s="4"/>
      <c r="O618" s="4"/>
      <c r="P618" s="4"/>
      <c r="Q618" s="4"/>
      <c r="R618" s="4"/>
      <c r="S618" s="4"/>
      <c r="T618" s="4"/>
      <c r="U618" s="4"/>
      <c r="V618" s="4"/>
      <c r="W618" s="4"/>
      <c r="X618" s="4"/>
      <c r="Y618" s="4"/>
      <c r="Z618" s="4"/>
      <c r="AA618" s="4"/>
    </row>
    <row r="619" spans="1:27" ht="16" x14ac:dyDescent="0.2">
      <c r="A619" s="16" t="s">
        <v>15</v>
      </c>
      <c r="B619" s="16" t="s">
        <v>18</v>
      </c>
      <c r="C619" s="2" t="str">
        <f>PROPER("FINANCING A NEW ERA OF CONSERVATION: HELPING UNLOCK BILLIONS OF DOLLARS OF PRIVATE INVESTMENT IN NATURE")</f>
        <v>Financing A New Era Of Conservation: Helping Unlock Billions Of Dollars Of Private Investment In Nature</v>
      </c>
      <c r="D619" s="11">
        <v>2017</v>
      </c>
      <c r="E619" s="10" t="s">
        <v>10</v>
      </c>
      <c r="F619" s="10" t="s">
        <v>1148</v>
      </c>
      <c r="G619" s="10" t="s">
        <v>1151</v>
      </c>
      <c r="H619" s="13">
        <v>396</v>
      </c>
      <c r="I619" s="14"/>
      <c r="J619" s="4"/>
      <c r="K619" s="4"/>
      <c r="L619" s="4"/>
      <c r="M619" s="4"/>
      <c r="N619" s="4"/>
      <c r="O619" s="4"/>
      <c r="P619" s="4"/>
      <c r="Q619" s="4"/>
      <c r="R619" s="4"/>
      <c r="S619" s="4"/>
      <c r="T619" s="4"/>
      <c r="U619" s="4"/>
      <c r="V619" s="4"/>
      <c r="W619" s="4"/>
      <c r="X619" s="4"/>
      <c r="Y619" s="4"/>
      <c r="Z619" s="4"/>
      <c r="AA619" s="4"/>
    </row>
    <row r="620" spans="1:27" ht="16" x14ac:dyDescent="0.2">
      <c r="A620" s="16" t="s">
        <v>15</v>
      </c>
      <c r="B620" s="16" t="s">
        <v>18</v>
      </c>
      <c r="C620" s="2" t="str">
        <f>PROPER("PROTECTING AMAZONIA AN AUDACIOUS PLAN TO PROTECT — AND RESTORE — A LIFE-GIVING FOREST")</f>
        <v>Protecting Amazonia An Audacious Plan To Protect — And Restore — A Life-Giving Forest</v>
      </c>
      <c r="D620" s="11">
        <v>2017</v>
      </c>
      <c r="E620" s="10" t="s">
        <v>10</v>
      </c>
      <c r="F620" s="10" t="s">
        <v>1148</v>
      </c>
      <c r="G620" s="10" t="s">
        <v>1152</v>
      </c>
      <c r="H620" s="13">
        <v>388</v>
      </c>
      <c r="I620" s="14"/>
      <c r="J620" s="4"/>
      <c r="K620" s="4"/>
      <c r="L620" s="4"/>
      <c r="M620" s="4"/>
      <c r="N620" s="4"/>
      <c r="O620" s="4"/>
      <c r="P620" s="4"/>
      <c r="Q620" s="4"/>
      <c r="R620" s="4"/>
      <c r="S620" s="4"/>
      <c r="T620" s="4"/>
      <c r="U620" s="4"/>
      <c r="V620" s="4"/>
      <c r="W620" s="4"/>
      <c r="X620" s="4"/>
      <c r="Y620" s="4"/>
      <c r="Z620" s="4"/>
      <c r="AA620" s="4"/>
    </row>
    <row r="621" spans="1:27" ht="16" x14ac:dyDescent="0.2">
      <c r="A621" s="16" t="s">
        <v>15</v>
      </c>
      <c r="B621" s="16" t="s">
        <v>18</v>
      </c>
      <c r="C621" s="2" t="str">
        <f>PROPER("PROTECTING MANGROVES: TAKING A STAND FOR THE WORLD’S MOST IMPORTANT ECOSYSTEM")</f>
        <v>Protecting Mangroves: Taking A Stand For The World’S Most Important Ecosystem</v>
      </c>
      <c r="D621" s="11">
        <v>2017</v>
      </c>
      <c r="E621" s="10" t="s">
        <v>10</v>
      </c>
      <c r="F621" s="10" t="s">
        <v>1148</v>
      </c>
      <c r="G621" s="10" t="s">
        <v>1153</v>
      </c>
      <c r="H621" s="13">
        <v>279</v>
      </c>
      <c r="I621" s="14"/>
      <c r="J621" s="4"/>
      <c r="K621" s="4"/>
      <c r="L621" s="4"/>
      <c r="M621" s="4"/>
      <c r="N621" s="4"/>
      <c r="O621" s="4"/>
      <c r="P621" s="4"/>
      <c r="Q621" s="4"/>
      <c r="R621" s="4"/>
      <c r="S621" s="4"/>
      <c r="T621" s="4"/>
      <c r="U621" s="4"/>
      <c r="V621" s="4"/>
      <c r="W621" s="4"/>
      <c r="X621" s="4"/>
      <c r="Y621" s="4"/>
      <c r="Z621" s="4"/>
      <c r="AA621" s="4"/>
    </row>
    <row r="622" spans="1:27" ht="16" x14ac:dyDescent="0.2">
      <c r="A622" s="16" t="s">
        <v>15</v>
      </c>
      <c r="B622" s="16" t="s">
        <v>18</v>
      </c>
      <c r="C622" s="2" t="str">
        <f>PROPER("COMBATING WILDLIFE TRAFFICKING")</f>
        <v>Combating Wildlife Trafficking</v>
      </c>
      <c r="D622" s="11">
        <v>2017</v>
      </c>
      <c r="E622" s="10" t="s">
        <v>12</v>
      </c>
      <c r="F622" s="10" t="s">
        <v>1148</v>
      </c>
      <c r="G622" s="10" t="s">
        <v>1154</v>
      </c>
      <c r="H622" s="13">
        <v>186</v>
      </c>
      <c r="I622" s="14"/>
      <c r="J622" s="4"/>
      <c r="K622" s="4"/>
      <c r="L622" s="4"/>
      <c r="M622" s="4"/>
      <c r="N622" s="4"/>
      <c r="O622" s="4"/>
      <c r="P622" s="4"/>
      <c r="Q622" s="4"/>
      <c r="R622" s="4"/>
      <c r="S622" s="4"/>
      <c r="T622" s="4"/>
      <c r="U622" s="4"/>
      <c r="V622" s="4"/>
      <c r="W622" s="4"/>
      <c r="X622" s="4"/>
      <c r="Y622" s="4"/>
      <c r="Z622" s="4"/>
      <c r="AA622" s="4"/>
    </row>
    <row r="623" spans="1:27" ht="16" x14ac:dyDescent="0.2">
      <c r="A623" s="16" t="s">
        <v>15</v>
      </c>
      <c r="B623" s="16" t="s">
        <v>18</v>
      </c>
      <c r="C623" s="2" t="str">
        <f>PROPER("ENDING SLAVERY IN GLOBAL FISHERIES")</f>
        <v>Ending Slavery In Global Fisheries</v>
      </c>
      <c r="D623" s="11">
        <v>2017</v>
      </c>
      <c r="E623" s="10" t="s">
        <v>12</v>
      </c>
      <c r="F623" s="10" t="s">
        <v>1148</v>
      </c>
      <c r="G623" s="10" t="s">
        <v>1155</v>
      </c>
      <c r="H623" s="13">
        <v>174</v>
      </c>
      <c r="I623" s="14"/>
      <c r="J623" s="4"/>
      <c r="K623" s="4"/>
      <c r="L623" s="4"/>
      <c r="M623" s="4"/>
      <c r="N623" s="4"/>
      <c r="O623" s="4"/>
      <c r="P623" s="4"/>
      <c r="Q623" s="4"/>
      <c r="R623" s="4"/>
      <c r="S623" s="4"/>
      <c r="T623" s="4"/>
      <c r="U623" s="4"/>
      <c r="V623" s="4"/>
      <c r="W623" s="4"/>
      <c r="X623" s="4"/>
      <c r="Y623" s="4"/>
      <c r="Z623" s="4"/>
      <c r="AA623" s="4"/>
    </row>
    <row r="624" spans="1:27" ht="16" x14ac:dyDescent="0.2">
      <c r="A624" s="16" t="s">
        <v>15</v>
      </c>
      <c r="B624" s="16" t="s">
        <v>18</v>
      </c>
      <c r="C624" s="2" t="str">
        <f>PROPER("GROUNDS FOR OPTIMISM FOR SUSTAINABLE COFFEE")</f>
        <v>Grounds For Optimism For Sustainable Coffee</v>
      </c>
      <c r="D624" s="11">
        <v>2017</v>
      </c>
      <c r="E624" s="10" t="s">
        <v>12</v>
      </c>
      <c r="F624" s="10" t="s">
        <v>1148</v>
      </c>
      <c r="G624" s="10" t="s">
        <v>1156</v>
      </c>
      <c r="H624" s="13">
        <v>162</v>
      </c>
      <c r="I624" s="14"/>
      <c r="J624" s="4"/>
      <c r="K624" s="4"/>
      <c r="L624" s="4"/>
      <c r="M624" s="4"/>
      <c r="N624" s="4"/>
      <c r="O624" s="4"/>
      <c r="P624" s="4"/>
      <c r="Q624" s="4"/>
      <c r="R624" s="4"/>
      <c r="S624" s="4"/>
      <c r="T624" s="4"/>
      <c r="U624" s="4"/>
      <c r="V624" s="4"/>
      <c r="W624" s="4"/>
      <c r="X624" s="4"/>
      <c r="Y624" s="4"/>
      <c r="Z624" s="4"/>
      <c r="AA624" s="4"/>
    </row>
    <row r="625" spans="1:27" ht="16" x14ac:dyDescent="0.2">
      <c r="A625" s="16" t="s">
        <v>15</v>
      </c>
      <c r="B625" s="16" t="s">
        <v>18</v>
      </c>
      <c r="C625" s="2" t="str">
        <f>PROPER("HOW CAN WE STOP — AND REVERSE — THE DEGRADATION OF AGRICULTURAL LANDS? ")</f>
        <v xml:space="preserve">How Can We Stop — And Reverse — The Degradation Of Agricultural Lands? </v>
      </c>
      <c r="D625" s="11">
        <v>2017</v>
      </c>
      <c r="E625" s="10" t="s">
        <v>12</v>
      </c>
      <c r="F625" s="10" t="s">
        <v>1148</v>
      </c>
      <c r="G625" s="10" t="s">
        <v>1157</v>
      </c>
      <c r="H625" s="13">
        <v>151</v>
      </c>
      <c r="I625" s="14"/>
      <c r="J625" s="4"/>
      <c r="K625" s="4"/>
      <c r="L625" s="4"/>
      <c r="M625" s="4"/>
      <c r="N625" s="4"/>
      <c r="O625" s="4"/>
      <c r="P625" s="4"/>
      <c r="Q625" s="4"/>
      <c r="R625" s="4"/>
      <c r="S625" s="4"/>
      <c r="T625" s="4"/>
      <c r="U625" s="4"/>
      <c r="V625" s="4"/>
      <c r="W625" s="4"/>
      <c r="X625" s="4"/>
      <c r="Y625" s="4"/>
      <c r="Z625" s="4"/>
      <c r="AA625" s="4"/>
    </row>
    <row r="626" spans="1:27" ht="16" x14ac:dyDescent="0.2">
      <c r="A626" s="16" t="s">
        <v>15</v>
      </c>
      <c r="B626" s="16" t="s">
        <v>18</v>
      </c>
      <c r="C626" s="2" t="str">
        <f>PROPER("HOW CAN WE USE NATURE AND TECHNOLOGY TO ADAPT TO THE IMPACTS OF CLIMATE CHANGE?")</f>
        <v>How Can We Use Nature And Technology To Adapt To The Impacts Of Climate Change?</v>
      </c>
      <c r="D626" s="11">
        <v>2017</v>
      </c>
      <c r="E626" s="10" t="s">
        <v>12</v>
      </c>
      <c r="F626" s="10" t="s">
        <v>1148</v>
      </c>
      <c r="G626" s="10" t="s">
        <v>1158</v>
      </c>
      <c r="H626" s="13">
        <v>143</v>
      </c>
      <c r="I626" s="14"/>
      <c r="J626" s="4"/>
      <c r="K626" s="4"/>
      <c r="L626" s="4"/>
      <c r="M626" s="4"/>
      <c r="N626" s="4"/>
      <c r="O626" s="4"/>
      <c r="P626" s="4"/>
      <c r="Q626" s="4"/>
      <c r="R626" s="4"/>
      <c r="S626" s="4"/>
      <c r="T626" s="4"/>
      <c r="U626" s="4"/>
      <c r="V626" s="4"/>
      <c r="W626" s="4"/>
      <c r="X626" s="4"/>
      <c r="Y626" s="4"/>
      <c r="Z626" s="4"/>
      <c r="AA626" s="4"/>
    </row>
    <row r="627" spans="1:27" ht="16" x14ac:dyDescent="0.2">
      <c r="A627" s="16" t="s">
        <v>15</v>
      </c>
      <c r="B627" s="16" t="s">
        <v>18</v>
      </c>
      <c r="C627" s="2" t="str">
        <f>PROPER("WORKING WITH INDIGENOUS PEOPLES: EMPOWERING THE STEWARDS OF THE FOREST")</f>
        <v>Working With Indigenous Peoples: Empowering The Stewards Of The Forest</v>
      </c>
      <c r="D627" s="11">
        <v>2017</v>
      </c>
      <c r="E627" s="10" t="s">
        <v>10</v>
      </c>
      <c r="F627" s="10" t="s">
        <v>1148</v>
      </c>
      <c r="G627" s="10" t="s">
        <v>1159</v>
      </c>
      <c r="H627" s="13">
        <v>140</v>
      </c>
      <c r="I627" s="14"/>
      <c r="J627" s="4"/>
      <c r="K627" s="4"/>
      <c r="L627" s="4"/>
      <c r="M627" s="4"/>
      <c r="N627" s="4"/>
      <c r="O627" s="4"/>
      <c r="P627" s="4"/>
      <c r="Q627" s="4"/>
      <c r="R627" s="4"/>
      <c r="S627" s="4"/>
      <c r="T627" s="4"/>
      <c r="U627" s="4"/>
      <c r="V627" s="4"/>
      <c r="W627" s="4"/>
      <c r="X627" s="4"/>
      <c r="Y627" s="4"/>
      <c r="Z627" s="4"/>
      <c r="AA627" s="4"/>
    </row>
    <row r="628" spans="1:27" ht="16" x14ac:dyDescent="0.2">
      <c r="A628" s="16" t="s">
        <v>15</v>
      </c>
      <c r="B628" s="16" t="s">
        <v>18</v>
      </c>
      <c r="C628" s="1" t="str">
        <f>PROPER("HOW PROTECTED ARE PROTECTED AREAS? ")</f>
        <v xml:space="preserve">How Protected Are Protected Areas? </v>
      </c>
      <c r="D628" s="11">
        <v>2017</v>
      </c>
      <c r="E628" s="10" t="s">
        <v>12</v>
      </c>
      <c r="F628" s="10" t="s">
        <v>1148</v>
      </c>
      <c r="G628" s="10" t="s">
        <v>1160</v>
      </c>
      <c r="H628" s="13">
        <v>137</v>
      </c>
      <c r="I628" s="14"/>
      <c r="J628" s="4"/>
      <c r="K628" s="4"/>
      <c r="L628" s="4"/>
      <c r="M628" s="4"/>
      <c r="N628" s="4"/>
      <c r="O628" s="4"/>
      <c r="P628" s="4"/>
      <c r="Q628" s="4"/>
      <c r="R628" s="4"/>
      <c r="S628" s="4"/>
      <c r="T628" s="4"/>
      <c r="U628" s="4"/>
      <c r="V628" s="4"/>
      <c r="W628" s="4"/>
      <c r="X628" s="4"/>
      <c r="Y628" s="4"/>
      <c r="Z628" s="4"/>
      <c r="AA628" s="4"/>
    </row>
    <row r="629" spans="1:27" ht="16" x14ac:dyDescent="0.2">
      <c r="A629" s="16" t="s">
        <v>15</v>
      </c>
      <c r="B629" s="16" t="s">
        <v>18</v>
      </c>
      <c r="C629" s="2" t="str">
        <f>PROPER("HOW CAN COUNTRIES GROW THEIR ECONOMIES WITHOUT DESTROYING NATURE?")</f>
        <v>How Can Countries Grow Their Economies Without Destroying Nature?</v>
      </c>
      <c r="D629" s="11">
        <v>2017</v>
      </c>
      <c r="E629" s="10" t="s">
        <v>12</v>
      </c>
      <c r="F629" s="10" t="s">
        <v>1148</v>
      </c>
      <c r="G629" s="10" t="s">
        <v>1161</v>
      </c>
      <c r="H629" s="13">
        <v>136</v>
      </c>
      <c r="I629" s="14"/>
      <c r="J629" s="4"/>
      <c r="K629" s="4"/>
      <c r="L629" s="4"/>
      <c r="M629" s="4"/>
      <c r="N629" s="4"/>
      <c r="O629" s="4"/>
      <c r="P629" s="4"/>
      <c r="Q629" s="4"/>
      <c r="R629" s="4"/>
      <c r="S629" s="4"/>
      <c r="T629" s="4"/>
      <c r="U629" s="4"/>
      <c r="V629" s="4"/>
      <c r="W629" s="4"/>
      <c r="X629" s="4"/>
      <c r="Y629" s="4"/>
      <c r="Z629" s="4"/>
      <c r="AA629" s="4"/>
    </row>
    <row r="630" spans="1:27" ht="16" x14ac:dyDescent="0.2">
      <c r="A630" s="16" t="s">
        <v>15</v>
      </c>
      <c r="B630" s="16" t="s">
        <v>18</v>
      </c>
      <c r="C630" s="2" t="str">
        <f>PROPER("HOW CAN WE USE SATELLITES TO HELP AFRICA GROW SUSTAINABLY?")</f>
        <v>How Can We Use Satellites To Help Africa Grow Sustainably?</v>
      </c>
      <c r="D630" s="11">
        <v>2017</v>
      </c>
      <c r="E630" s="10" t="s">
        <v>12</v>
      </c>
      <c r="F630" s="10" t="s">
        <v>1148</v>
      </c>
      <c r="G630" s="10" t="s">
        <v>1162</v>
      </c>
      <c r="H630" s="13">
        <v>132</v>
      </c>
      <c r="I630" s="14"/>
      <c r="J630" s="4"/>
      <c r="K630" s="4"/>
      <c r="L630" s="4"/>
      <c r="M630" s="4"/>
      <c r="N630" s="4"/>
      <c r="O630" s="4"/>
      <c r="P630" s="4"/>
      <c r="Q630" s="4"/>
      <c r="R630" s="4"/>
      <c r="S630" s="4"/>
      <c r="T630" s="4"/>
      <c r="U630" s="4"/>
      <c r="V630" s="4"/>
      <c r="W630" s="4"/>
      <c r="X630" s="4"/>
      <c r="Y630" s="4"/>
      <c r="Z630" s="4"/>
      <c r="AA630" s="4"/>
    </row>
    <row r="631" spans="1:27" ht="16" x14ac:dyDescent="0.2">
      <c r="A631" s="16" t="s">
        <v>15</v>
      </c>
      <c r="B631" s="16" t="s">
        <v>18</v>
      </c>
      <c r="C631" s="2" t="str">
        <f>PROPER("HOW CAN WE MAKE FISH FARMS MORE SUSTAINABLE?")</f>
        <v>How Can We Make Fish Farms More Sustainable?</v>
      </c>
      <c r="D631" s="11">
        <v>2017</v>
      </c>
      <c r="E631" s="10" t="s">
        <v>12</v>
      </c>
      <c r="F631" s="10" t="s">
        <v>1148</v>
      </c>
      <c r="G631" s="10" t="s">
        <v>1163</v>
      </c>
      <c r="H631" s="13">
        <v>121</v>
      </c>
      <c r="I631" s="14"/>
      <c r="J631" s="4"/>
      <c r="K631" s="4"/>
      <c r="L631" s="4"/>
      <c r="M631" s="4"/>
      <c r="N631" s="4"/>
      <c r="O631" s="4"/>
      <c r="P631" s="4"/>
      <c r="Q631" s="4"/>
      <c r="R631" s="4"/>
      <c r="S631" s="4"/>
      <c r="T631" s="4"/>
      <c r="U631" s="4"/>
      <c r="V631" s="4"/>
      <c r="W631" s="4"/>
      <c r="X631" s="4"/>
      <c r="Y631" s="4"/>
      <c r="Z631" s="4"/>
      <c r="AA631" s="4"/>
    </row>
    <row r="632" spans="1:27" ht="16" x14ac:dyDescent="0.2">
      <c r="A632" s="16" t="s">
        <v>15</v>
      </c>
      <c r="B632" s="16" t="s">
        <v>18</v>
      </c>
      <c r="C632" s="2" t="str">
        <f>PROPER("HOW CAN WE MAKE BETTER USE OF ARTIFICIAL INTELLIGENCE AND BIG DATA TO MONITOR HABITATS?")</f>
        <v>How Can We Make Better Use Of Artificial Intelligence And Big Data To Monitor Habitats?</v>
      </c>
      <c r="D632" s="11">
        <v>2017</v>
      </c>
      <c r="E632" s="10" t="s">
        <v>12</v>
      </c>
      <c r="F632" s="10" t="s">
        <v>1148</v>
      </c>
      <c r="G632" s="10" t="s">
        <v>1164</v>
      </c>
      <c r="H632" s="13">
        <v>120</v>
      </c>
      <c r="I632" s="14"/>
      <c r="J632" s="4"/>
      <c r="K632" s="4"/>
      <c r="L632" s="4"/>
      <c r="M632" s="4"/>
      <c r="N632" s="4"/>
      <c r="O632" s="4"/>
      <c r="P632" s="4"/>
      <c r="Q632" s="4"/>
      <c r="R632" s="4"/>
      <c r="S632" s="4"/>
      <c r="T632" s="4"/>
      <c r="U632" s="4"/>
      <c r="V632" s="4"/>
      <c r="W632" s="4"/>
      <c r="X632" s="4"/>
      <c r="Y632" s="4"/>
      <c r="Z632" s="4"/>
      <c r="AA632" s="4"/>
    </row>
    <row r="633" spans="1:27" ht="16" x14ac:dyDescent="0.2">
      <c r="A633" s="16" t="s">
        <v>15</v>
      </c>
      <c r="B633" s="16" t="s">
        <v>18</v>
      </c>
      <c r="C633" s="1" t="str">
        <f>PROPER("WE ENSURE LONG-TERM SUSTAINABILITY OVER LARGE AREAS?  ")</f>
        <v xml:space="preserve">We Ensure Long-Term Sustainability Over Large Areas?  </v>
      </c>
      <c r="D633" s="11">
        <v>2017</v>
      </c>
      <c r="E633" s="10" t="s">
        <v>12</v>
      </c>
      <c r="F633" s="10" t="s">
        <v>1148</v>
      </c>
      <c r="G633" s="10" t="s">
        <v>1165</v>
      </c>
      <c r="H633" s="13">
        <v>116</v>
      </c>
      <c r="I633" s="14"/>
      <c r="J633" s="4"/>
      <c r="K633" s="4"/>
      <c r="L633" s="4"/>
      <c r="M633" s="4"/>
      <c r="N633" s="4"/>
      <c r="O633" s="4"/>
      <c r="P633" s="4"/>
      <c r="Q633" s="4"/>
      <c r="R633" s="4"/>
      <c r="S633" s="4"/>
      <c r="T633" s="4"/>
      <c r="U633" s="4"/>
      <c r="V633" s="4"/>
      <c r="W633" s="4"/>
      <c r="X633" s="4"/>
      <c r="Y633" s="4"/>
      <c r="Z633" s="4"/>
      <c r="AA633" s="4"/>
    </row>
    <row r="634" spans="1:27" ht="16" x14ac:dyDescent="0.2">
      <c r="A634" s="16" t="s">
        <v>15</v>
      </c>
      <c r="B634" s="16" t="s">
        <v>18</v>
      </c>
      <c r="C634" s="2" t="str">
        <f>PROPER("NEW DISCOVERIES, NEW PROTECTIONS IN THE SOUTH PACIFIC")</f>
        <v>New Discoveries, New Protections In The South Pacific</v>
      </c>
      <c r="D634" s="11">
        <v>2017</v>
      </c>
      <c r="E634" s="10" t="s">
        <v>12</v>
      </c>
      <c r="F634" s="10" t="s">
        <v>1148</v>
      </c>
      <c r="G634" s="10" t="s">
        <v>1166</v>
      </c>
      <c r="H634" s="13">
        <v>115</v>
      </c>
      <c r="I634" s="14"/>
      <c r="J634" s="4"/>
      <c r="K634" s="4"/>
      <c r="L634" s="4"/>
      <c r="M634" s="4"/>
      <c r="N634" s="4"/>
      <c r="O634" s="4"/>
      <c r="P634" s="4"/>
      <c r="Q634" s="4"/>
      <c r="R634" s="4"/>
      <c r="S634" s="4"/>
      <c r="T634" s="4"/>
      <c r="U634" s="4"/>
      <c r="V634" s="4"/>
      <c r="W634" s="4"/>
      <c r="X634" s="4"/>
      <c r="Y634" s="4"/>
      <c r="Z634" s="4"/>
      <c r="AA634" s="4"/>
    </row>
    <row r="635" spans="1:27" ht="16" x14ac:dyDescent="0.2">
      <c r="A635" s="16" t="s">
        <v>15</v>
      </c>
      <c r="B635" s="16" t="s">
        <v>18</v>
      </c>
      <c r="C635" s="16" t="str">
        <f>PROPER("The Time is Now")</f>
        <v>The Time Is Now</v>
      </c>
      <c r="D635" s="11">
        <v>2017</v>
      </c>
      <c r="E635" s="10" t="s">
        <v>9</v>
      </c>
      <c r="F635" s="10" t="s">
        <v>1148</v>
      </c>
      <c r="G635" s="10" t="s">
        <v>1167</v>
      </c>
      <c r="H635" s="13">
        <v>61</v>
      </c>
      <c r="I635" s="14"/>
      <c r="J635" s="4"/>
      <c r="K635" s="4"/>
      <c r="L635" s="4"/>
      <c r="M635" s="4"/>
      <c r="N635" s="4"/>
      <c r="O635" s="4"/>
      <c r="P635" s="4"/>
      <c r="Q635" s="4"/>
      <c r="R635" s="4"/>
      <c r="S635" s="4"/>
      <c r="T635" s="4"/>
      <c r="U635" s="4"/>
      <c r="V635" s="4"/>
      <c r="W635" s="4"/>
      <c r="X635" s="4"/>
      <c r="Y635" s="4"/>
      <c r="Z635" s="4"/>
      <c r="AA635" s="4"/>
    </row>
    <row r="636" spans="1:27" ht="16" x14ac:dyDescent="0.2">
      <c r="A636" s="16" t="s">
        <v>15</v>
      </c>
      <c r="B636" s="16" t="s">
        <v>18</v>
      </c>
      <c r="C636" s="2" t="str">
        <f>PROPER("WILDLIFE INSIGHTS")</f>
        <v>Wildlife Insights</v>
      </c>
      <c r="D636" s="11">
        <v>2017</v>
      </c>
      <c r="E636" s="10" t="s">
        <v>12</v>
      </c>
      <c r="F636" s="10" t="s">
        <v>1148</v>
      </c>
      <c r="G636" s="10" t="s">
        <v>1168</v>
      </c>
      <c r="H636" s="13">
        <v>34</v>
      </c>
      <c r="I636" s="14"/>
      <c r="J636" s="4"/>
      <c r="K636" s="4"/>
      <c r="L636" s="4"/>
      <c r="M636" s="4"/>
      <c r="N636" s="4"/>
      <c r="O636" s="4"/>
      <c r="P636" s="4"/>
      <c r="Q636" s="4"/>
      <c r="R636" s="4"/>
      <c r="S636" s="4"/>
      <c r="T636" s="4"/>
      <c r="U636" s="4"/>
      <c r="V636" s="4"/>
      <c r="W636" s="4"/>
      <c r="X636" s="4"/>
      <c r="Y636" s="4"/>
      <c r="Z636" s="4"/>
      <c r="AA636" s="4"/>
    </row>
    <row r="637" spans="1:27" ht="16" x14ac:dyDescent="0.2">
      <c r="A637" s="16" t="s">
        <v>15</v>
      </c>
      <c r="B637" s="16" t="s">
        <v>18</v>
      </c>
      <c r="C637" s="10" t="s">
        <v>1169</v>
      </c>
      <c r="D637" s="11">
        <v>2017</v>
      </c>
      <c r="E637" s="10" t="s">
        <v>8</v>
      </c>
      <c r="F637" s="10" t="s">
        <v>1148</v>
      </c>
      <c r="G637" s="10" t="s">
        <v>1170</v>
      </c>
      <c r="H637" s="13">
        <v>15</v>
      </c>
      <c r="I637" s="14"/>
      <c r="J637" s="4"/>
      <c r="K637" s="4"/>
      <c r="L637" s="4"/>
      <c r="M637" s="4"/>
      <c r="N637" s="4"/>
      <c r="O637" s="4"/>
      <c r="P637" s="4"/>
      <c r="Q637" s="4"/>
      <c r="R637" s="4"/>
      <c r="S637" s="4"/>
      <c r="T637" s="4"/>
      <c r="U637" s="4"/>
      <c r="V637" s="4"/>
      <c r="W637" s="4"/>
      <c r="X637" s="4"/>
      <c r="Y637" s="4"/>
      <c r="Z637" s="4"/>
      <c r="AA637" s="4"/>
    </row>
    <row r="638" spans="1:27" ht="16" x14ac:dyDescent="0.2">
      <c r="A638" s="16" t="s">
        <v>15</v>
      </c>
      <c r="B638" s="16" t="s">
        <v>18</v>
      </c>
      <c r="C638" s="10" t="s">
        <v>1062</v>
      </c>
      <c r="D638" s="11">
        <v>2016</v>
      </c>
      <c r="E638" s="10" t="s">
        <v>7</v>
      </c>
      <c r="F638" s="10" t="s">
        <v>1171</v>
      </c>
      <c r="G638" s="10" t="s">
        <v>1172</v>
      </c>
      <c r="H638" s="13">
        <v>496</v>
      </c>
      <c r="I638" s="14"/>
      <c r="J638" s="4"/>
      <c r="K638" s="4"/>
      <c r="L638" s="4"/>
      <c r="M638" s="4"/>
      <c r="N638" s="4"/>
      <c r="O638" s="4"/>
      <c r="P638" s="4"/>
      <c r="Q638" s="4"/>
      <c r="R638" s="4"/>
      <c r="S638" s="4"/>
      <c r="T638" s="4"/>
      <c r="U638" s="4"/>
      <c r="V638" s="4"/>
      <c r="W638" s="4"/>
      <c r="X638" s="4"/>
      <c r="Y638" s="4"/>
      <c r="Z638" s="4"/>
      <c r="AA638" s="4"/>
    </row>
    <row r="639" spans="1:27" ht="16" x14ac:dyDescent="0.2">
      <c r="A639" s="16" t="s">
        <v>15</v>
      </c>
      <c r="B639" s="16" t="s">
        <v>18</v>
      </c>
      <c r="C639" s="10" t="s">
        <v>1173</v>
      </c>
      <c r="D639" s="11">
        <v>2016</v>
      </c>
      <c r="E639" s="10" t="s">
        <v>10</v>
      </c>
      <c r="F639" s="10" t="s">
        <v>1171</v>
      </c>
      <c r="G639" s="10" t="s">
        <v>1174</v>
      </c>
      <c r="H639" s="13">
        <v>373</v>
      </c>
      <c r="I639" s="14"/>
      <c r="J639" s="4"/>
      <c r="K639" s="4"/>
      <c r="L639" s="4"/>
      <c r="M639" s="4"/>
      <c r="N639" s="4"/>
      <c r="O639" s="4"/>
      <c r="P639" s="4"/>
      <c r="Q639" s="4"/>
      <c r="R639" s="4"/>
      <c r="S639" s="4"/>
      <c r="T639" s="4"/>
      <c r="U639" s="4"/>
      <c r="V639" s="4"/>
      <c r="W639" s="4"/>
      <c r="X639" s="4"/>
      <c r="Y639" s="4"/>
      <c r="Z639" s="4"/>
      <c r="AA639" s="4"/>
    </row>
    <row r="640" spans="1:27" ht="16" x14ac:dyDescent="0.2">
      <c r="A640" s="16" t="s">
        <v>15</v>
      </c>
      <c r="B640" s="16" t="s">
        <v>18</v>
      </c>
      <c r="C640" s="16" t="str">
        <f>PROPER("SEE THE WORLD THROUGH MY EYES")</f>
        <v>See The World Through My Eyes</v>
      </c>
      <c r="D640" s="11">
        <v>2016</v>
      </c>
      <c r="E640" s="10" t="s">
        <v>10</v>
      </c>
      <c r="F640" s="10" t="s">
        <v>1171</v>
      </c>
      <c r="G640" s="10" t="s">
        <v>1175</v>
      </c>
      <c r="H640" s="13">
        <v>345</v>
      </c>
      <c r="I640" s="14"/>
      <c r="J640" s="4"/>
      <c r="K640" s="4"/>
      <c r="L640" s="4"/>
      <c r="M640" s="4"/>
      <c r="N640" s="4"/>
      <c r="O640" s="4"/>
      <c r="P640" s="4"/>
      <c r="Q640" s="4"/>
      <c r="R640" s="4"/>
      <c r="S640" s="4"/>
      <c r="T640" s="4"/>
      <c r="U640" s="4"/>
      <c r="V640" s="4"/>
      <c r="W640" s="4"/>
      <c r="X640" s="4"/>
      <c r="Y640" s="4"/>
      <c r="Z640" s="4"/>
      <c r="AA640" s="4"/>
    </row>
    <row r="641" spans="1:27" ht="16" x14ac:dyDescent="0.2">
      <c r="A641" s="16" t="s">
        <v>15</v>
      </c>
      <c r="B641" s="16" t="s">
        <v>18</v>
      </c>
      <c r="C641" s="10" t="s">
        <v>1176</v>
      </c>
      <c r="D641" s="11">
        <v>2016</v>
      </c>
      <c r="E641" s="10" t="s">
        <v>10</v>
      </c>
      <c r="F641" s="10" t="s">
        <v>1171</v>
      </c>
      <c r="G641" s="10" t="s">
        <v>1177</v>
      </c>
      <c r="H641" s="13">
        <v>127</v>
      </c>
      <c r="I641" s="14"/>
      <c r="J641" s="4"/>
      <c r="K641" s="4"/>
      <c r="L641" s="4"/>
      <c r="M641" s="4"/>
      <c r="N641" s="4"/>
      <c r="O641" s="4"/>
      <c r="P641" s="4"/>
      <c r="Q641" s="4"/>
      <c r="R641" s="4"/>
      <c r="S641" s="4"/>
      <c r="T641" s="4"/>
      <c r="U641" s="4"/>
      <c r="V641" s="4"/>
      <c r="W641" s="4"/>
      <c r="X641" s="4"/>
      <c r="Y641" s="4"/>
      <c r="Z641" s="4"/>
      <c r="AA641" s="4"/>
    </row>
    <row r="642" spans="1:27" ht="16" x14ac:dyDescent="0.2">
      <c r="A642" s="16" t="s">
        <v>15</v>
      </c>
      <c r="B642" s="16" t="s">
        <v>18</v>
      </c>
      <c r="C642" s="10" t="s">
        <v>1178</v>
      </c>
      <c r="D642" s="11">
        <v>2016</v>
      </c>
      <c r="E642" s="10" t="s">
        <v>10</v>
      </c>
      <c r="F642" s="10" t="s">
        <v>1171</v>
      </c>
      <c r="G642" s="10" t="s">
        <v>1179</v>
      </c>
      <c r="H642" s="13">
        <v>124</v>
      </c>
      <c r="I642" s="14"/>
      <c r="J642" s="4"/>
      <c r="K642" s="4"/>
      <c r="L642" s="4"/>
      <c r="M642" s="4"/>
      <c r="N642" s="4"/>
      <c r="O642" s="4"/>
      <c r="P642" s="4"/>
      <c r="Q642" s="4"/>
      <c r="R642" s="4"/>
      <c r="S642" s="4"/>
      <c r="T642" s="4"/>
      <c r="U642" s="4"/>
      <c r="V642" s="4"/>
      <c r="W642" s="4"/>
      <c r="X642" s="4"/>
      <c r="Y642" s="4"/>
      <c r="Z642" s="4"/>
      <c r="AA642" s="4"/>
    </row>
    <row r="643" spans="1:27" ht="16" x14ac:dyDescent="0.2">
      <c r="A643" s="16" t="s">
        <v>15</v>
      </c>
      <c r="B643" s="16" t="s">
        <v>18</v>
      </c>
      <c r="C643" s="16" t="str">
        <f>PROPER("PROTECTING ‘BLUE CARBON’")</f>
        <v>Protecting ‘Blue Carbon’</v>
      </c>
      <c r="D643" s="11">
        <v>2016</v>
      </c>
      <c r="E643" s="10" t="s">
        <v>12</v>
      </c>
      <c r="F643" s="10" t="s">
        <v>1171</v>
      </c>
      <c r="G643" s="10" t="s">
        <v>1180</v>
      </c>
      <c r="H643" s="13">
        <v>120</v>
      </c>
      <c r="I643" s="14"/>
      <c r="J643" s="4"/>
      <c r="K643" s="4"/>
      <c r="L643" s="4"/>
      <c r="M643" s="4"/>
      <c r="N643" s="4"/>
      <c r="O643" s="4"/>
      <c r="P643" s="4"/>
      <c r="Q643" s="4"/>
      <c r="R643" s="4"/>
      <c r="S643" s="4"/>
      <c r="T643" s="4"/>
      <c r="U643" s="4"/>
      <c r="V643" s="4"/>
      <c r="W643" s="4"/>
      <c r="X643" s="4"/>
      <c r="Y643" s="4"/>
      <c r="Z643" s="4"/>
      <c r="AA643" s="4"/>
    </row>
    <row r="644" spans="1:27" ht="16" x14ac:dyDescent="0.2">
      <c r="A644" s="16" t="s">
        <v>15</v>
      </c>
      <c r="B644" s="16" t="s">
        <v>18</v>
      </c>
      <c r="C644" s="16" t="str">
        <f>PROPER("STOPPING WILDLIFE TRAFFICKING")</f>
        <v>Stopping Wildlife Trafficking</v>
      </c>
      <c r="D644" s="11">
        <v>2016</v>
      </c>
      <c r="E644" s="10" t="s">
        <v>12</v>
      </c>
      <c r="F644" s="10" t="s">
        <v>1171</v>
      </c>
      <c r="G644" s="10" t="s">
        <v>1181</v>
      </c>
      <c r="H644" s="13">
        <v>119</v>
      </c>
      <c r="I644" s="14"/>
      <c r="J644" s="4"/>
      <c r="K644" s="4"/>
      <c r="L644" s="4"/>
      <c r="M644" s="4"/>
      <c r="N644" s="4"/>
      <c r="O644" s="4"/>
      <c r="P644" s="4"/>
      <c r="Q644" s="4"/>
      <c r="R644" s="4"/>
      <c r="S644" s="4"/>
      <c r="T644" s="4"/>
      <c r="U644" s="4"/>
      <c r="V644" s="4"/>
      <c r="W644" s="4"/>
      <c r="X644" s="4"/>
      <c r="Y644" s="4"/>
      <c r="Z644" s="4"/>
      <c r="AA644" s="4"/>
    </row>
    <row r="645" spans="1:27" ht="16" x14ac:dyDescent="0.2">
      <c r="A645" s="16" t="s">
        <v>15</v>
      </c>
      <c r="B645" s="16" t="s">
        <v>18</v>
      </c>
      <c r="C645" s="16" t="str">
        <f>PROPER("EMPOWERING INDIGENOUS PEOPLES")</f>
        <v>Empowering Indigenous Peoples</v>
      </c>
      <c r="D645" s="11">
        <v>2016</v>
      </c>
      <c r="E645" s="10" t="s">
        <v>10</v>
      </c>
      <c r="F645" s="10" t="s">
        <v>1171</v>
      </c>
      <c r="G645" s="15" t="s">
        <v>1182</v>
      </c>
      <c r="H645" s="13">
        <v>114</v>
      </c>
      <c r="I645" s="14"/>
      <c r="J645" s="4"/>
      <c r="K645" s="4"/>
      <c r="L645" s="4"/>
      <c r="M645" s="4"/>
      <c r="N645" s="4"/>
      <c r="O645" s="4"/>
      <c r="P645" s="4"/>
      <c r="Q645" s="4"/>
      <c r="R645" s="4"/>
      <c r="S645" s="4"/>
      <c r="T645" s="4"/>
      <c r="U645" s="4"/>
      <c r="V645" s="4"/>
      <c r="W645" s="4"/>
      <c r="X645" s="4"/>
      <c r="Y645" s="4"/>
      <c r="Z645" s="4"/>
      <c r="AA645" s="4"/>
    </row>
    <row r="646" spans="1:27" ht="16" x14ac:dyDescent="0.2">
      <c r="A646" s="16" t="s">
        <v>15</v>
      </c>
      <c r="B646" s="16" t="s">
        <v>18</v>
      </c>
      <c r="C646" s="16" t="str">
        <f>PROPER("DEMONSTRATING SUSTAINABILITY IN AFRICA")</f>
        <v>Demonstrating Sustainability In Africa</v>
      </c>
      <c r="D646" s="11">
        <v>2016</v>
      </c>
      <c r="E646" s="10" t="s">
        <v>12</v>
      </c>
      <c r="F646" s="16" t="s">
        <v>1171</v>
      </c>
      <c r="G646" s="10" t="s">
        <v>1183</v>
      </c>
      <c r="H646" s="13">
        <v>112</v>
      </c>
      <c r="I646" s="14"/>
      <c r="J646" s="4"/>
      <c r="K646" s="4"/>
      <c r="L646" s="4"/>
      <c r="M646" s="4"/>
      <c r="N646" s="4"/>
      <c r="O646" s="4"/>
      <c r="P646" s="4"/>
      <c r="Q646" s="4"/>
      <c r="R646" s="4"/>
      <c r="S646" s="4"/>
      <c r="T646" s="4"/>
      <c r="U646" s="4"/>
      <c r="V646" s="4"/>
      <c r="W646" s="4"/>
      <c r="X646" s="4"/>
      <c r="Y646" s="4"/>
      <c r="Z646" s="4"/>
      <c r="AA646" s="4"/>
    </row>
    <row r="647" spans="1:27" ht="16" x14ac:dyDescent="0.2">
      <c r="A647" s="16" t="s">
        <v>15</v>
      </c>
      <c r="B647" s="16" t="s">
        <v>18</v>
      </c>
      <c r="C647" s="16" t="str">
        <f>PROPER("A 15-YEAR GRANT ENDS, A NEW ERA BEGINS")</f>
        <v>A 15-Year Grant Ends, A New Era Begins</v>
      </c>
      <c r="D647" s="11">
        <v>2016</v>
      </c>
      <c r="E647" s="10" t="s">
        <v>12</v>
      </c>
      <c r="F647" s="10" t="s">
        <v>1171</v>
      </c>
      <c r="G647" s="10" t="s">
        <v>1184</v>
      </c>
      <c r="H647" s="13">
        <v>109</v>
      </c>
      <c r="I647" s="14"/>
      <c r="J647" s="4"/>
      <c r="K647" s="4"/>
      <c r="L647" s="4"/>
      <c r="M647" s="4"/>
      <c r="N647" s="4"/>
      <c r="O647" s="4"/>
      <c r="P647" s="4"/>
      <c r="Q647" s="4"/>
      <c r="R647" s="4"/>
      <c r="S647" s="4"/>
      <c r="T647" s="4"/>
      <c r="U647" s="4"/>
      <c r="V647" s="4"/>
      <c r="W647" s="4"/>
      <c r="X647" s="4"/>
      <c r="Y647" s="4"/>
      <c r="Z647" s="4"/>
      <c r="AA647" s="4"/>
    </row>
    <row r="648" spans="1:27" ht="16" x14ac:dyDescent="0.2">
      <c r="A648" s="16" t="s">
        <v>15</v>
      </c>
      <c r="B648" s="16" t="s">
        <v>18</v>
      </c>
      <c r="C648" s="10" t="s">
        <v>1185</v>
      </c>
      <c r="D648" s="11">
        <v>2016</v>
      </c>
      <c r="E648" s="10" t="s">
        <v>10</v>
      </c>
      <c r="F648" s="10" t="s">
        <v>1171</v>
      </c>
      <c r="G648" s="10" t="s">
        <v>1186</v>
      </c>
      <c r="H648" s="13">
        <v>103</v>
      </c>
      <c r="I648" s="14"/>
      <c r="J648" s="4"/>
      <c r="K648" s="4"/>
      <c r="L648" s="4"/>
      <c r="M648" s="4"/>
      <c r="N648" s="4"/>
      <c r="O648" s="4"/>
      <c r="P648" s="4"/>
      <c r="Q648" s="4"/>
      <c r="R648" s="4"/>
      <c r="S648" s="4"/>
      <c r="T648" s="4"/>
      <c r="U648" s="4"/>
      <c r="V648" s="4"/>
      <c r="W648" s="4"/>
      <c r="X648" s="4"/>
      <c r="Y648" s="4"/>
      <c r="Z648" s="4"/>
      <c r="AA648" s="4"/>
    </row>
    <row r="649" spans="1:27" ht="16" x14ac:dyDescent="0.2">
      <c r="A649" s="16" t="s">
        <v>15</v>
      </c>
      <c r="B649" s="16" t="s">
        <v>18</v>
      </c>
      <c r="C649" s="10" t="s">
        <v>1187</v>
      </c>
      <c r="D649" s="11">
        <v>2016</v>
      </c>
      <c r="E649" s="10" t="s">
        <v>10</v>
      </c>
      <c r="F649" s="10" t="s">
        <v>1171</v>
      </c>
      <c r="G649" s="15" t="s">
        <v>1188</v>
      </c>
      <c r="H649" s="13">
        <v>99</v>
      </c>
      <c r="I649" s="14"/>
      <c r="J649" s="4"/>
      <c r="K649" s="4"/>
      <c r="L649" s="4"/>
      <c r="M649" s="4"/>
      <c r="N649" s="4"/>
      <c r="O649" s="4"/>
      <c r="P649" s="4"/>
      <c r="Q649" s="4"/>
      <c r="R649" s="4"/>
      <c r="S649" s="4"/>
      <c r="T649" s="4"/>
      <c r="U649" s="4"/>
      <c r="V649" s="4"/>
      <c r="W649" s="4"/>
      <c r="X649" s="4"/>
      <c r="Y649" s="4"/>
      <c r="Z649" s="4"/>
      <c r="AA649" s="4"/>
    </row>
    <row r="650" spans="1:27" ht="16" x14ac:dyDescent="0.2">
      <c r="A650" s="16" t="s">
        <v>15</v>
      </c>
      <c r="B650" s="16" t="s">
        <v>18</v>
      </c>
      <c r="C650" s="10" t="s">
        <v>1189</v>
      </c>
      <c r="D650" s="11">
        <v>2016</v>
      </c>
      <c r="E650" s="10" t="s">
        <v>10</v>
      </c>
      <c r="F650" s="10" t="s">
        <v>1171</v>
      </c>
      <c r="G650" s="10" t="s">
        <v>1190</v>
      </c>
      <c r="H650" s="13">
        <v>96</v>
      </c>
      <c r="I650" s="14"/>
      <c r="J650" s="4"/>
      <c r="K650" s="4"/>
      <c r="L650" s="4"/>
      <c r="M650" s="4"/>
      <c r="N650" s="4"/>
      <c r="O650" s="4"/>
      <c r="P650" s="4"/>
      <c r="Q650" s="4"/>
      <c r="R650" s="4"/>
      <c r="S650" s="4"/>
      <c r="T650" s="4"/>
      <c r="U650" s="4"/>
      <c r="V650" s="4"/>
      <c r="W650" s="4"/>
      <c r="X650" s="4"/>
      <c r="Y650" s="4"/>
      <c r="Z650" s="4"/>
      <c r="AA650" s="4"/>
    </row>
    <row r="651" spans="1:27" ht="16" x14ac:dyDescent="0.2">
      <c r="A651" s="16" t="s">
        <v>15</v>
      </c>
      <c r="B651" s="16" t="s">
        <v>18</v>
      </c>
      <c r="C651" s="10" t="s">
        <v>1191</v>
      </c>
      <c r="D651" s="11">
        <v>2016</v>
      </c>
      <c r="E651" s="10" t="s">
        <v>10</v>
      </c>
      <c r="F651" s="10" t="s">
        <v>1171</v>
      </c>
      <c r="G651" s="10" t="s">
        <v>1192</v>
      </c>
      <c r="H651" s="13">
        <v>96</v>
      </c>
      <c r="I651" s="14"/>
      <c r="J651" s="4"/>
      <c r="K651" s="4"/>
      <c r="L651" s="4"/>
      <c r="M651" s="4"/>
      <c r="N651" s="4"/>
      <c r="O651" s="4"/>
      <c r="P651" s="4"/>
      <c r="Q651" s="4"/>
      <c r="R651" s="4"/>
      <c r="S651" s="4"/>
      <c r="T651" s="4"/>
      <c r="U651" s="4"/>
      <c r="V651" s="4"/>
      <c r="W651" s="4"/>
      <c r="X651" s="4"/>
      <c r="Y651" s="4"/>
      <c r="Z651" s="4"/>
      <c r="AA651" s="4"/>
    </row>
    <row r="652" spans="1:27" ht="16" x14ac:dyDescent="0.2">
      <c r="A652" s="16" t="s">
        <v>15</v>
      </c>
      <c r="B652" s="16" t="s">
        <v>18</v>
      </c>
      <c r="C652" s="10" t="s">
        <v>1193</v>
      </c>
      <c r="D652" s="11">
        <v>2016</v>
      </c>
      <c r="E652" s="10" t="s">
        <v>10</v>
      </c>
      <c r="F652" s="10" t="s">
        <v>1171</v>
      </c>
      <c r="G652" s="10" t="s">
        <v>1194</v>
      </c>
      <c r="H652" s="13">
        <v>91</v>
      </c>
      <c r="I652" s="14"/>
      <c r="J652" s="4"/>
      <c r="K652" s="4"/>
      <c r="L652" s="4"/>
      <c r="M652" s="4"/>
      <c r="N652" s="4"/>
      <c r="O652" s="4"/>
      <c r="P652" s="4"/>
      <c r="Q652" s="4"/>
      <c r="R652" s="4"/>
      <c r="S652" s="4"/>
      <c r="T652" s="4"/>
      <c r="U652" s="4"/>
      <c r="V652" s="4"/>
      <c r="W652" s="4"/>
      <c r="X652" s="4"/>
      <c r="Y652" s="4"/>
      <c r="Z652" s="4"/>
      <c r="AA652" s="4"/>
    </row>
    <row r="653" spans="1:27" ht="16" x14ac:dyDescent="0.2">
      <c r="A653" s="16" t="s">
        <v>15</v>
      </c>
      <c r="B653" s="16" t="s">
        <v>18</v>
      </c>
      <c r="C653" s="16" t="str">
        <f>PROPER("SUPPORTING COMMUNITY-BASED FISHERIES")</f>
        <v>Supporting Community-Based Fisheries</v>
      </c>
      <c r="D653" s="11">
        <v>2016</v>
      </c>
      <c r="E653" s="10" t="s">
        <v>12</v>
      </c>
      <c r="F653" s="16" t="s">
        <v>1171</v>
      </c>
      <c r="G653" s="10" t="s">
        <v>1195</v>
      </c>
      <c r="H653" s="13">
        <v>89</v>
      </c>
      <c r="I653" s="14"/>
      <c r="J653" s="4"/>
      <c r="K653" s="4"/>
      <c r="L653" s="4"/>
      <c r="M653" s="4"/>
      <c r="N653" s="4"/>
      <c r="O653" s="4"/>
      <c r="P653" s="4"/>
      <c r="Q653" s="4"/>
      <c r="R653" s="4"/>
      <c r="S653" s="4"/>
      <c r="T653" s="4"/>
      <c r="U653" s="4"/>
      <c r="V653" s="4"/>
      <c r="W653" s="4"/>
      <c r="X653" s="4"/>
      <c r="Y653" s="4"/>
      <c r="Z653" s="4"/>
      <c r="AA653" s="4"/>
    </row>
    <row r="654" spans="1:27" ht="16" x14ac:dyDescent="0.2">
      <c r="A654" s="16" t="s">
        <v>15</v>
      </c>
      <c r="B654" s="16" t="s">
        <v>18</v>
      </c>
      <c r="C654" s="10" t="s">
        <v>1196</v>
      </c>
      <c r="D654" s="11">
        <v>2016</v>
      </c>
      <c r="E654" s="10" t="s">
        <v>10</v>
      </c>
      <c r="F654" s="10" t="s">
        <v>1171</v>
      </c>
      <c r="G654" s="10" t="s">
        <v>1197</v>
      </c>
      <c r="H654" s="13">
        <v>87</v>
      </c>
      <c r="I654" s="14"/>
      <c r="J654" s="4"/>
      <c r="K654" s="4"/>
      <c r="L654" s="4"/>
      <c r="M654" s="4"/>
      <c r="N654" s="4"/>
      <c r="O654" s="4"/>
      <c r="P654" s="4"/>
      <c r="Q654" s="4"/>
      <c r="R654" s="4"/>
      <c r="S654" s="4"/>
      <c r="T654" s="4"/>
      <c r="U654" s="4"/>
      <c r="V654" s="4"/>
      <c r="W654" s="4"/>
      <c r="X654" s="4"/>
      <c r="Y654" s="4"/>
      <c r="Z654" s="4"/>
      <c r="AA654" s="4"/>
    </row>
    <row r="655" spans="1:27" ht="16" x14ac:dyDescent="0.2">
      <c r="A655" s="16" t="s">
        <v>15</v>
      </c>
      <c r="B655" s="16" t="s">
        <v>18</v>
      </c>
      <c r="C655" s="16" t="str">
        <f>PROPER("NEW FOREST BOND BEATS EXPECTATIONS")</f>
        <v>New Forest Bond Beats Expectations</v>
      </c>
      <c r="D655" s="11">
        <v>2016</v>
      </c>
      <c r="E655" s="10" t="s">
        <v>12</v>
      </c>
      <c r="F655" s="16" t="s">
        <v>1171</v>
      </c>
      <c r="G655" s="15" t="s">
        <v>1198</v>
      </c>
      <c r="H655" s="13">
        <v>86</v>
      </c>
      <c r="I655" s="14"/>
      <c r="J655" s="4"/>
      <c r="K655" s="4"/>
      <c r="L655" s="4"/>
      <c r="M655" s="4"/>
      <c r="N655" s="4"/>
      <c r="O655" s="4"/>
      <c r="P655" s="4"/>
      <c r="Q655" s="4"/>
      <c r="R655" s="4"/>
      <c r="S655" s="4"/>
      <c r="T655" s="4"/>
      <c r="U655" s="4"/>
      <c r="V655" s="4"/>
      <c r="W655" s="4"/>
      <c r="X655" s="4"/>
      <c r="Y655" s="4"/>
      <c r="Z655" s="4"/>
      <c r="AA655" s="4"/>
    </row>
    <row r="656" spans="1:27" ht="16" x14ac:dyDescent="0.2">
      <c r="A656" s="16" t="s">
        <v>15</v>
      </c>
      <c r="B656" s="16" t="s">
        <v>18</v>
      </c>
      <c r="C656" s="10" t="s">
        <v>1199</v>
      </c>
      <c r="D656" s="11">
        <v>2016</v>
      </c>
      <c r="E656" s="10" t="s">
        <v>10</v>
      </c>
      <c r="F656" s="10" t="s">
        <v>1171</v>
      </c>
      <c r="G656" s="10" t="s">
        <v>1200</v>
      </c>
      <c r="H656" s="13">
        <v>60</v>
      </c>
      <c r="I656" s="14"/>
      <c r="J656" s="4"/>
      <c r="K656" s="4"/>
      <c r="L656" s="4"/>
      <c r="M656" s="4"/>
      <c r="N656" s="4"/>
      <c r="O656" s="4"/>
      <c r="P656" s="4"/>
      <c r="Q656" s="4"/>
      <c r="R656" s="4"/>
      <c r="S656" s="4"/>
      <c r="T656" s="4"/>
      <c r="U656" s="4"/>
      <c r="V656" s="4"/>
      <c r="W656" s="4"/>
      <c r="X656" s="4"/>
      <c r="Y656" s="4"/>
      <c r="Z656" s="4"/>
      <c r="AA656" s="4"/>
    </row>
    <row r="657" spans="1:27" ht="16" x14ac:dyDescent="0.2">
      <c r="A657" s="16" t="s">
        <v>15</v>
      </c>
      <c r="B657" s="16" t="s">
        <v>18</v>
      </c>
      <c r="C657" s="10" t="s">
        <v>1201</v>
      </c>
      <c r="D657" s="11">
        <v>2016</v>
      </c>
      <c r="E657" s="10" t="s">
        <v>9</v>
      </c>
      <c r="F657" s="16" t="s">
        <v>1171</v>
      </c>
      <c r="G657" s="15" t="s">
        <v>1202</v>
      </c>
      <c r="H657" s="13">
        <v>32</v>
      </c>
      <c r="I657" s="14"/>
      <c r="J657" s="4"/>
      <c r="K657" s="4"/>
      <c r="L657" s="4"/>
      <c r="M657" s="4"/>
      <c r="N657" s="4"/>
      <c r="O657" s="4"/>
      <c r="P657" s="4"/>
      <c r="Q657" s="4"/>
      <c r="R657" s="4"/>
      <c r="S657" s="4"/>
      <c r="T657" s="4"/>
      <c r="U657" s="4"/>
      <c r="V657" s="4"/>
      <c r="W657" s="4"/>
      <c r="X657" s="4"/>
      <c r="Y657" s="4"/>
      <c r="Z657" s="4"/>
      <c r="AA657" s="4"/>
    </row>
    <row r="658" spans="1:27" ht="16" x14ac:dyDescent="0.2">
      <c r="A658" s="16" t="s">
        <v>15</v>
      </c>
      <c r="B658" s="16" t="s">
        <v>18</v>
      </c>
      <c r="C658" s="10" t="s">
        <v>1203</v>
      </c>
      <c r="D658" s="11">
        <v>2016</v>
      </c>
      <c r="E658" s="10" t="s">
        <v>9</v>
      </c>
      <c r="F658" s="16" t="s">
        <v>1171</v>
      </c>
      <c r="G658" s="10" t="s">
        <v>1204</v>
      </c>
      <c r="H658" s="13">
        <v>30</v>
      </c>
      <c r="I658" s="14"/>
      <c r="J658" s="4"/>
      <c r="K658" s="4"/>
      <c r="L658" s="4"/>
      <c r="M658" s="4"/>
      <c r="N658" s="4"/>
      <c r="O658" s="4"/>
      <c r="P658" s="4"/>
      <c r="Q658" s="4"/>
      <c r="R658" s="4"/>
      <c r="S658" s="4"/>
      <c r="T658" s="4"/>
      <c r="U658" s="4"/>
      <c r="V658" s="4"/>
      <c r="W658" s="4"/>
      <c r="X658" s="4"/>
      <c r="Y658" s="4"/>
      <c r="Z658" s="4"/>
      <c r="AA658" s="4"/>
    </row>
    <row r="659" spans="1:27" ht="16" x14ac:dyDescent="0.2">
      <c r="A659" s="16" t="s">
        <v>15</v>
      </c>
      <c r="B659" s="16" t="s">
        <v>18</v>
      </c>
      <c r="C659" s="10" t="s">
        <v>1205</v>
      </c>
      <c r="D659" s="11">
        <v>2015</v>
      </c>
      <c r="E659" s="10" t="s">
        <v>7</v>
      </c>
      <c r="F659" s="10" t="s">
        <v>1206</v>
      </c>
      <c r="G659" s="10" t="s">
        <v>1207</v>
      </c>
      <c r="H659" s="13">
        <v>378</v>
      </c>
      <c r="I659" s="14"/>
      <c r="J659" s="4"/>
      <c r="K659" s="4"/>
      <c r="L659" s="4"/>
      <c r="M659" s="4"/>
      <c r="N659" s="4"/>
      <c r="O659" s="4"/>
      <c r="P659" s="4"/>
      <c r="Q659" s="4"/>
      <c r="R659" s="4"/>
      <c r="S659" s="4"/>
      <c r="T659" s="4"/>
      <c r="U659" s="4"/>
      <c r="V659" s="4"/>
      <c r="W659" s="4"/>
      <c r="X659" s="4"/>
      <c r="Y659" s="4"/>
      <c r="Z659" s="4"/>
      <c r="AA659" s="4"/>
    </row>
    <row r="660" spans="1:27" ht="16" x14ac:dyDescent="0.2">
      <c r="A660" s="16" t="s">
        <v>15</v>
      </c>
      <c r="B660" s="16" t="s">
        <v>18</v>
      </c>
      <c r="C660" s="10" t="s">
        <v>1208</v>
      </c>
      <c r="D660" s="39">
        <v>2015</v>
      </c>
      <c r="E660" s="10" t="s">
        <v>12</v>
      </c>
      <c r="F660" s="16" t="s">
        <v>1206</v>
      </c>
      <c r="G660" s="10" t="s">
        <v>1209</v>
      </c>
      <c r="H660" s="13">
        <v>346</v>
      </c>
      <c r="I660" s="14"/>
      <c r="J660" s="4"/>
      <c r="K660" s="4"/>
      <c r="L660" s="4"/>
      <c r="M660" s="4"/>
      <c r="N660" s="4"/>
      <c r="O660" s="4"/>
      <c r="P660" s="4"/>
      <c r="Q660" s="4"/>
      <c r="R660" s="4"/>
      <c r="S660" s="4"/>
      <c r="T660" s="4"/>
      <c r="U660" s="4"/>
      <c r="V660" s="4"/>
      <c r="W660" s="4"/>
      <c r="X660" s="4"/>
      <c r="Y660" s="4"/>
      <c r="Z660" s="4"/>
      <c r="AA660" s="4"/>
    </row>
    <row r="661" spans="1:27" ht="16" x14ac:dyDescent="0.2">
      <c r="A661" s="16" t="s">
        <v>15</v>
      </c>
      <c r="B661" s="16" t="s">
        <v>18</v>
      </c>
      <c r="C661" s="10" t="s">
        <v>1210</v>
      </c>
      <c r="D661" s="11">
        <v>2015</v>
      </c>
      <c r="E661" s="10" t="s">
        <v>10</v>
      </c>
      <c r="F661" s="10" t="s">
        <v>1206</v>
      </c>
      <c r="G661" s="10" t="s">
        <v>1211</v>
      </c>
      <c r="H661" s="13">
        <v>305</v>
      </c>
      <c r="I661" s="14"/>
      <c r="J661" s="4"/>
      <c r="K661" s="4"/>
      <c r="L661" s="4"/>
      <c r="M661" s="4"/>
      <c r="N661" s="4"/>
      <c r="O661" s="4"/>
      <c r="P661" s="4"/>
      <c r="Q661" s="4"/>
      <c r="R661" s="4"/>
      <c r="S661" s="4"/>
      <c r="T661" s="4"/>
      <c r="U661" s="4"/>
      <c r="V661" s="4"/>
      <c r="W661" s="4"/>
      <c r="X661" s="4"/>
      <c r="Y661" s="4"/>
      <c r="Z661" s="4"/>
      <c r="AA661" s="4"/>
    </row>
    <row r="662" spans="1:27" ht="16" x14ac:dyDescent="0.2">
      <c r="A662" s="16" t="s">
        <v>15</v>
      </c>
      <c r="B662" s="16" t="s">
        <v>18</v>
      </c>
      <c r="C662" s="10" t="s">
        <v>1212</v>
      </c>
      <c r="D662" s="11">
        <v>2015</v>
      </c>
      <c r="E662" s="10" t="s">
        <v>10</v>
      </c>
      <c r="F662" s="10" t="s">
        <v>1206</v>
      </c>
      <c r="G662" s="10" t="s">
        <v>1213</v>
      </c>
      <c r="H662" s="13">
        <v>301</v>
      </c>
      <c r="I662" s="14"/>
      <c r="J662" s="4"/>
      <c r="K662" s="4"/>
      <c r="L662" s="4"/>
      <c r="M662" s="4"/>
      <c r="N662" s="4"/>
      <c r="O662" s="4"/>
      <c r="P662" s="4"/>
      <c r="Q662" s="4"/>
      <c r="R662" s="4"/>
      <c r="S662" s="4"/>
      <c r="T662" s="4"/>
      <c r="U662" s="4"/>
      <c r="V662" s="4"/>
      <c r="W662" s="4"/>
      <c r="X662" s="4"/>
      <c r="Y662" s="4"/>
      <c r="Z662" s="4"/>
      <c r="AA662" s="4"/>
    </row>
    <row r="663" spans="1:27" ht="16" x14ac:dyDescent="0.2">
      <c r="A663" s="16" t="s">
        <v>15</v>
      </c>
      <c r="B663" s="16" t="s">
        <v>18</v>
      </c>
      <c r="C663" s="10" t="s">
        <v>1214</v>
      </c>
      <c r="D663" s="11">
        <v>2015</v>
      </c>
      <c r="E663" s="10" t="s">
        <v>10</v>
      </c>
      <c r="F663" s="10" t="s">
        <v>1206</v>
      </c>
      <c r="G663" s="10" t="s">
        <v>1215</v>
      </c>
      <c r="H663" s="13">
        <v>271</v>
      </c>
      <c r="I663" s="14"/>
      <c r="J663" s="4"/>
      <c r="K663" s="4"/>
      <c r="L663" s="4"/>
      <c r="M663" s="4"/>
      <c r="N663" s="4"/>
      <c r="O663" s="4"/>
      <c r="P663" s="4"/>
      <c r="Q663" s="4"/>
      <c r="R663" s="4"/>
      <c r="S663" s="4"/>
      <c r="T663" s="4"/>
      <c r="U663" s="4"/>
      <c r="V663" s="4"/>
      <c r="W663" s="4"/>
      <c r="X663" s="4"/>
      <c r="Y663" s="4"/>
      <c r="Z663" s="4"/>
      <c r="AA663" s="4"/>
    </row>
    <row r="664" spans="1:27" ht="16" x14ac:dyDescent="0.2">
      <c r="A664" s="16" t="s">
        <v>15</v>
      </c>
      <c r="B664" s="16" t="s">
        <v>18</v>
      </c>
      <c r="C664" s="10" t="s">
        <v>1216</v>
      </c>
      <c r="D664" s="11">
        <v>2015</v>
      </c>
      <c r="E664" s="10" t="s">
        <v>10</v>
      </c>
      <c r="F664" s="10" t="s">
        <v>1206</v>
      </c>
      <c r="G664" s="10" t="s">
        <v>1217</v>
      </c>
      <c r="H664" s="13">
        <v>259</v>
      </c>
      <c r="I664" s="14"/>
      <c r="J664" s="4"/>
      <c r="K664" s="4"/>
      <c r="L664" s="4"/>
      <c r="M664" s="4"/>
      <c r="N664" s="4"/>
      <c r="O664" s="4"/>
      <c r="P664" s="4"/>
      <c r="Q664" s="4"/>
      <c r="R664" s="4"/>
      <c r="S664" s="4"/>
      <c r="T664" s="4"/>
      <c r="U664" s="4"/>
      <c r="V664" s="4"/>
      <c r="W664" s="4"/>
      <c r="X664" s="4"/>
      <c r="Y664" s="4"/>
      <c r="Z664" s="4"/>
      <c r="AA664" s="4"/>
    </row>
    <row r="665" spans="1:27" ht="16" x14ac:dyDescent="0.2">
      <c r="A665" s="16" t="s">
        <v>15</v>
      </c>
      <c r="B665" s="16" t="s">
        <v>18</v>
      </c>
      <c r="C665" s="10" t="s">
        <v>1218</v>
      </c>
      <c r="D665" s="39">
        <v>2015</v>
      </c>
      <c r="E665" s="10" t="s">
        <v>9</v>
      </c>
      <c r="F665" s="16" t="s">
        <v>1206</v>
      </c>
      <c r="G665" s="10" t="s">
        <v>1219</v>
      </c>
      <c r="H665" s="13">
        <v>246</v>
      </c>
      <c r="I665" s="14"/>
      <c r="J665" s="4"/>
      <c r="K665" s="4"/>
      <c r="L665" s="4"/>
      <c r="M665" s="4"/>
      <c r="N665" s="4"/>
      <c r="O665" s="4"/>
      <c r="P665" s="4"/>
      <c r="Q665" s="4"/>
      <c r="R665" s="4"/>
      <c r="S665" s="4"/>
      <c r="T665" s="4"/>
      <c r="U665" s="4"/>
      <c r="V665" s="4"/>
      <c r="W665" s="4"/>
      <c r="X665" s="4"/>
      <c r="Y665" s="4"/>
      <c r="Z665" s="4"/>
      <c r="AA665" s="4"/>
    </row>
    <row r="666" spans="1:27" ht="16" x14ac:dyDescent="0.2">
      <c r="A666" s="16" t="s">
        <v>15</v>
      </c>
      <c r="B666" s="16" t="s">
        <v>18</v>
      </c>
      <c r="C666" s="10" t="s">
        <v>1220</v>
      </c>
      <c r="D666" s="11">
        <v>2015</v>
      </c>
      <c r="E666" s="10" t="s">
        <v>10</v>
      </c>
      <c r="F666" s="10" t="s">
        <v>1206</v>
      </c>
      <c r="G666" s="10" t="s">
        <v>1221</v>
      </c>
      <c r="H666" s="13">
        <v>178</v>
      </c>
      <c r="I666" s="14"/>
      <c r="J666" s="4"/>
      <c r="K666" s="4"/>
      <c r="L666" s="4"/>
      <c r="M666" s="4"/>
      <c r="N666" s="4"/>
      <c r="O666" s="4"/>
      <c r="P666" s="4"/>
      <c r="Q666" s="4"/>
      <c r="R666" s="4"/>
      <c r="S666" s="4"/>
      <c r="T666" s="4"/>
      <c r="U666" s="4"/>
      <c r="V666" s="4"/>
      <c r="W666" s="4"/>
      <c r="X666" s="4"/>
      <c r="Y666" s="4"/>
      <c r="Z666" s="4"/>
      <c r="AA666" s="4"/>
    </row>
    <row r="667" spans="1:27" ht="16" x14ac:dyDescent="0.2">
      <c r="A667" s="16" t="s">
        <v>15</v>
      </c>
      <c r="B667" s="16" t="s">
        <v>18</v>
      </c>
      <c r="C667" s="10" t="s">
        <v>1222</v>
      </c>
      <c r="D667" s="11">
        <v>2015</v>
      </c>
      <c r="E667" s="10" t="s">
        <v>10</v>
      </c>
      <c r="F667" s="10" t="s">
        <v>1206</v>
      </c>
      <c r="G667" s="10" t="s">
        <v>1223</v>
      </c>
      <c r="H667" s="13">
        <v>155</v>
      </c>
      <c r="I667" s="14"/>
      <c r="J667" s="4"/>
      <c r="K667" s="4"/>
      <c r="L667" s="4"/>
      <c r="M667" s="4"/>
      <c r="N667" s="4"/>
      <c r="O667" s="4"/>
      <c r="P667" s="4"/>
      <c r="Q667" s="4"/>
      <c r="R667" s="4"/>
      <c r="S667" s="4"/>
      <c r="T667" s="4"/>
      <c r="U667" s="4"/>
      <c r="V667" s="4"/>
      <c r="W667" s="4"/>
      <c r="X667" s="4"/>
      <c r="Y667" s="4"/>
      <c r="Z667" s="4"/>
      <c r="AA667" s="4"/>
    </row>
    <row r="668" spans="1:27" ht="16" x14ac:dyDescent="0.2">
      <c r="A668" s="16" t="s">
        <v>15</v>
      </c>
      <c r="B668" s="16" t="s">
        <v>18</v>
      </c>
      <c r="C668" s="10" t="s">
        <v>1224</v>
      </c>
      <c r="D668" s="39">
        <v>2015</v>
      </c>
      <c r="E668" s="10" t="s">
        <v>10</v>
      </c>
      <c r="F668" s="16" t="s">
        <v>1206</v>
      </c>
      <c r="G668" s="10" t="s">
        <v>1225</v>
      </c>
      <c r="H668" s="13">
        <v>153</v>
      </c>
      <c r="I668" s="14"/>
      <c r="J668" s="4"/>
      <c r="K668" s="4"/>
      <c r="L668" s="4"/>
      <c r="M668" s="4"/>
      <c r="N668" s="4"/>
      <c r="O668" s="4"/>
      <c r="P668" s="4"/>
      <c r="Q668" s="4"/>
      <c r="R668" s="4"/>
      <c r="S668" s="4"/>
      <c r="T668" s="4"/>
      <c r="U668" s="4"/>
      <c r="V668" s="4"/>
      <c r="W668" s="4"/>
      <c r="X668" s="4"/>
      <c r="Y668" s="4"/>
      <c r="Z668" s="4"/>
      <c r="AA668" s="4"/>
    </row>
    <row r="669" spans="1:27" ht="16" x14ac:dyDescent="0.2">
      <c r="A669" s="16" t="s">
        <v>15</v>
      </c>
      <c r="B669" s="16" t="s">
        <v>18</v>
      </c>
      <c r="C669" s="10" t="s">
        <v>1226</v>
      </c>
      <c r="D669" s="39">
        <v>2015</v>
      </c>
      <c r="E669" s="10" t="s">
        <v>10</v>
      </c>
      <c r="F669" s="16" t="s">
        <v>1206</v>
      </c>
      <c r="G669" s="10" t="s">
        <v>1227</v>
      </c>
      <c r="H669" s="13">
        <v>150</v>
      </c>
      <c r="I669" s="14"/>
      <c r="J669" s="4"/>
      <c r="K669" s="4"/>
      <c r="L669" s="4"/>
      <c r="M669" s="4"/>
      <c r="N669" s="4"/>
      <c r="O669" s="4"/>
      <c r="P669" s="4"/>
      <c r="Q669" s="4"/>
      <c r="R669" s="4"/>
      <c r="S669" s="4"/>
      <c r="T669" s="4"/>
      <c r="U669" s="4"/>
      <c r="V669" s="4"/>
      <c r="W669" s="4"/>
      <c r="X669" s="4"/>
      <c r="Y669" s="4"/>
      <c r="Z669" s="4"/>
      <c r="AA669" s="4"/>
    </row>
    <row r="670" spans="1:27" ht="16" x14ac:dyDescent="0.2">
      <c r="A670" s="16" t="s">
        <v>15</v>
      </c>
      <c r="B670" s="16" t="s">
        <v>18</v>
      </c>
      <c r="C670" s="10" t="s">
        <v>1228</v>
      </c>
      <c r="D670" s="39">
        <v>2015</v>
      </c>
      <c r="E670" s="10" t="s">
        <v>10</v>
      </c>
      <c r="F670" s="16" t="s">
        <v>1206</v>
      </c>
      <c r="G670" s="10" t="s">
        <v>1229</v>
      </c>
      <c r="H670" s="13">
        <v>149</v>
      </c>
      <c r="I670" s="14"/>
      <c r="J670" s="4"/>
      <c r="K670" s="4"/>
      <c r="L670" s="4"/>
      <c r="M670" s="4"/>
      <c r="N670" s="4"/>
      <c r="O670" s="4"/>
      <c r="P670" s="4"/>
      <c r="Q670" s="4"/>
      <c r="R670" s="4"/>
      <c r="S670" s="4"/>
      <c r="T670" s="4"/>
      <c r="U670" s="4"/>
      <c r="V670" s="4"/>
      <c r="W670" s="4"/>
      <c r="X670" s="4"/>
      <c r="Y670" s="4"/>
      <c r="Z670" s="4"/>
      <c r="AA670" s="4"/>
    </row>
    <row r="671" spans="1:27" ht="16" x14ac:dyDescent="0.2">
      <c r="A671" s="16" t="s">
        <v>15</v>
      </c>
      <c r="B671" s="16" t="s">
        <v>18</v>
      </c>
      <c r="C671" s="10" t="s">
        <v>1230</v>
      </c>
      <c r="D671" s="11">
        <v>2015</v>
      </c>
      <c r="E671" s="10" t="s">
        <v>8</v>
      </c>
      <c r="F671" s="10" t="s">
        <v>1206</v>
      </c>
      <c r="G671" s="10" t="s">
        <v>1231</v>
      </c>
      <c r="H671" s="13">
        <v>145</v>
      </c>
      <c r="I671" s="14"/>
      <c r="J671" s="4"/>
      <c r="K671" s="4"/>
      <c r="L671" s="4"/>
      <c r="M671" s="4"/>
      <c r="N671" s="4"/>
      <c r="O671" s="4"/>
      <c r="P671" s="4"/>
      <c r="Q671" s="4"/>
      <c r="R671" s="4"/>
      <c r="S671" s="4"/>
      <c r="T671" s="4"/>
      <c r="U671" s="4"/>
      <c r="V671" s="4"/>
      <c r="W671" s="4"/>
      <c r="X671" s="4"/>
      <c r="Y671" s="4"/>
      <c r="Z671" s="4"/>
      <c r="AA671" s="4"/>
    </row>
    <row r="672" spans="1:27" ht="16" x14ac:dyDescent="0.2">
      <c r="A672" s="16" t="s">
        <v>15</v>
      </c>
      <c r="B672" s="16" t="s">
        <v>18</v>
      </c>
      <c r="C672" s="10" t="s">
        <v>1232</v>
      </c>
      <c r="D672" s="11">
        <v>2015</v>
      </c>
      <c r="E672" s="10" t="s">
        <v>10</v>
      </c>
      <c r="F672" s="10" t="s">
        <v>1206</v>
      </c>
      <c r="G672" s="10" t="s">
        <v>1233</v>
      </c>
      <c r="H672" s="13">
        <v>114</v>
      </c>
      <c r="I672" s="14"/>
      <c r="J672" s="4"/>
      <c r="K672" s="4"/>
      <c r="L672" s="4"/>
      <c r="M672" s="4"/>
      <c r="N672" s="4"/>
      <c r="O672" s="4"/>
      <c r="P672" s="4"/>
      <c r="Q672" s="4"/>
      <c r="R672" s="4"/>
      <c r="S672" s="4"/>
      <c r="T672" s="4"/>
      <c r="U672" s="4"/>
      <c r="V672" s="4"/>
      <c r="W672" s="4"/>
      <c r="X672" s="4"/>
      <c r="Y672" s="4"/>
      <c r="Z672" s="4"/>
      <c r="AA672" s="4"/>
    </row>
    <row r="673" spans="1:27" ht="16" x14ac:dyDescent="0.2">
      <c r="A673" s="16" t="s">
        <v>15</v>
      </c>
      <c r="B673" s="16" t="s">
        <v>18</v>
      </c>
      <c r="C673" s="10" t="s">
        <v>1234</v>
      </c>
      <c r="D673" s="11">
        <v>2015</v>
      </c>
      <c r="E673" s="10" t="s">
        <v>10</v>
      </c>
      <c r="F673" s="10" t="s">
        <v>1206</v>
      </c>
      <c r="G673" s="10" t="s">
        <v>1235</v>
      </c>
      <c r="H673" s="13">
        <v>101</v>
      </c>
      <c r="I673" s="14"/>
      <c r="J673" s="4"/>
      <c r="K673" s="4"/>
      <c r="L673" s="4"/>
      <c r="M673" s="4"/>
      <c r="N673" s="4"/>
      <c r="O673" s="4"/>
      <c r="P673" s="4"/>
      <c r="Q673" s="4"/>
      <c r="R673" s="4"/>
      <c r="S673" s="4"/>
      <c r="T673" s="4"/>
      <c r="U673" s="4"/>
      <c r="V673" s="4"/>
      <c r="W673" s="4"/>
      <c r="X673" s="4"/>
      <c r="Y673" s="4"/>
      <c r="Z673" s="4"/>
      <c r="AA673" s="4"/>
    </row>
    <row r="674" spans="1:27" ht="16" x14ac:dyDescent="0.2">
      <c r="A674" s="16" t="s">
        <v>15</v>
      </c>
      <c r="B674" s="16" t="s">
        <v>18</v>
      </c>
      <c r="C674" s="10" t="s">
        <v>1236</v>
      </c>
      <c r="D674" s="11">
        <v>2015</v>
      </c>
      <c r="E674" s="10" t="s">
        <v>10</v>
      </c>
      <c r="F674" s="10" t="s">
        <v>1206</v>
      </c>
      <c r="G674" s="10" t="s">
        <v>1237</v>
      </c>
      <c r="H674" s="13">
        <v>99</v>
      </c>
      <c r="I674" s="14"/>
      <c r="J674" s="4"/>
      <c r="K674" s="4"/>
      <c r="L674" s="4"/>
      <c r="M674" s="4"/>
      <c r="N674" s="4"/>
      <c r="O674" s="4"/>
      <c r="P674" s="4"/>
      <c r="Q674" s="4"/>
      <c r="R674" s="4"/>
      <c r="S674" s="4"/>
      <c r="T674" s="4"/>
      <c r="U674" s="4"/>
      <c r="V674" s="4"/>
      <c r="W674" s="4"/>
      <c r="X674" s="4"/>
      <c r="Y674" s="4"/>
      <c r="Z674" s="4"/>
      <c r="AA674" s="4"/>
    </row>
    <row r="675" spans="1:27" ht="16" x14ac:dyDescent="0.2">
      <c r="A675" s="16" t="s">
        <v>15</v>
      </c>
      <c r="B675" s="16" t="s">
        <v>18</v>
      </c>
      <c r="C675" s="10" t="s">
        <v>1238</v>
      </c>
      <c r="D675" s="11">
        <v>2015</v>
      </c>
      <c r="E675" s="10" t="s">
        <v>10</v>
      </c>
      <c r="F675" s="10" t="s">
        <v>1206</v>
      </c>
      <c r="G675" s="10" t="s">
        <v>1239</v>
      </c>
      <c r="H675" s="13">
        <v>88</v>
      </c>
      <c r="I675" s="14"/>
      <c r="J675" s="4"/>
      <c r="K675" s="4"/>
      <c r="L675" s="4"/>
      <c r="M675" s="4"/>
      <c r="N675" s="4"/>
      <c r="O675" s="4"/>
      <c r="P675" s="4"/>
      <c r="Q675" s="4"/>
      <c r="R675" s="4"/>
      <c r="S675" s="4"/>
      <c r="T675" s="4"/>
      <c r="U675" s="4"/>
      <c r="V675" s="4"/>
      <c r="W675" s="4"/>
      <c r="X675" s="4"/>
      <c r="Y675" s="4"/>
      <c r="Z675" s="4"/>
      <c r="AA675" s="4"/>
    </row>
    <row r="676" spans="1:27" ht="16" x14ac:dyDescent="0.2">
      <c r="A676" s="16" t="s">
        <v>15</v>
      </c>
      <c r="B676" s="16" t="s">
        <v>18</v>
      </c>
      <c r="C676" s="10" t="s">
        <v>1240</v>
      </c>
      <c r="D676" s="11">
        <v>2015</v>
      </c>
      <c r="E676" s="10" t="s">
        <v>10</v>
      </c>
      <c r="F676" s="10" t="s">
        <v>1206</v>
      </c>
      <c r="G676" s="10" t="s">
        <v>1241</v>
      </c>
      <c r="H676" s="13">
        <v>51</v>
      </c>
      <c r="I676" s="14"/>
      <c r="J676" s="4"/>
      <c r="K676" s="4"/>
      <c r="L676" s="4"/>
      <c r="M676" s="4"/>
      <c r="N676" s="4"/>
      <c r="O676" s="4"/>
      <c r="P676" s="4"/>
      <c r="Q676" s="4"/>
      <c r="R676" s="4"/>
      <c r="S676" s="4"/>
      <c r="T676" s="4"/>
      <c r="U676" s="4"/>
      <c r="V676" s="4"/>
      <c r="W676" s="4"/>
      <c r="X676" s="4"/>
      <c r="Y676" s="4"/>
      <c r="Z676" s="4"/>
      <c r="AA676" s="4"/>
    </row>
    <row r="677" spans="1:27" ht="16" x14ac:dyDescent="0.2">
      <c r="A677" s="16" t="s">
        <v>15</v>
      </c>
      <c r="B677" s="16" t="s">
        <v>18</v>
      </c>
      <c r="C677" s="16" t="s">
        <v>1242</v>
      </c>
      <c r="D677" s="39">
        <v>2015</v>
      </c>
      <c r="E677" s="10" t="s">
        <v>10</v>
      </c>
      <c r="F677" s="16" t="s">
        <v>1206</v>
      </c>
      <c r="G677" s="10" t="s">
        <v>1243</v>
      </c>
      <c r="H677" s="13">
        <v>48</v>
      </c>
      <c r="I677" s="14"/>
      <c r="J677" s="4"/>
      <c r="K677" s="4"/>
      <c r="L677" s="4"/>
      <c r="M677" s="4"/>
      <c r="N677" s="4"/>
      <c r="O677" s="4"/>
      <c r="P677" s="4"/>
      <c r="Q677" s="4"/>
      <c r="R677" s="4"/>
      <c r="S677" s="4"/>
      <c r="T677" s="4"/>
      <c r="U677" s="4"/>
      <c r="V677" s="4"/>
      <c r="W677" s="4"/>
      <c r="X677" s="4"/>
      <c r="Y677" s="4"/>
      <c r="Z677" s="4"/>
      <c r="AA677" s="4"/>
    </row>
    <row r="678" spans="1:27" ht="16" x14ac:dyDescent="0.2">
      <c r="A678" s="16" t="s">
        <v>15</v>
      </c>
      <c r="B678" s="16" t="s">
        <v>18</v>
      </c>
      <c r="C678" s="10" t="s">
        <v>1244</v>
      </c>
      <c r="D678" s="11">
        <v>2015</v>
      </c>
      <c r="E678" s="10" t="s">
        <v>10</v>
      </c>
      <c r="F678" s="10" t="s">
        <v>1206</v>
      </c>
      <c r="G678" s="10" t="s">
        <v>1245</v>
      </c>
      <c r="H678" s="13">
        <v>47</v>
      </c>
      <c r="I678" s="14"/>
      <c r="J678" s="4"/>
      <c r="K678" s="4"/>
      <c r="L678" s="4"/>
      <c r="M678" s="4"/>
      <c r="N678" s="4"/>
      <c r="O678" s="4"/>
      <c r="P678" s="4"/>
      <c r="Q678" s="4"/>
      <c r="R678" s="4"/>
      <c r="S678" s="4"/>
      <c r="T678" s="4"/>
      <c r="U678" s="4"/>
      <c r="V678" s="4"/>
      <c r="W678" s="4"/>
      <c r="X678" s="4"/>
      <c r="Y678" s="4"/>
      <c r="Z678" s="4"/>
      <c r="AA678" s="4"/>
    </row>
    <row r="679" spans="1:27" ht="16" x14ac:dyDescent="0.2">
      <c r="A679" s="16" t="s">
        <v>15</v>
      </c>
      <c r="B679" s="16" t="s">
        <v>18</v>
      </c>
      <c r="C679" s="10" t="s">
        <v>1246</v>
      </c>
      <c r="D679" s="11">
        <v>2014</v>
      </c>
      <c r="E679" s="10" t="s">
        <v>10</v>
      </c>
      <c r="F679" s="10" t="s">
        <v>1247</v>
      </c>
      <c r="G679" s="10" t="s">
        <v>1248</v>
      </c>
      <c r="H679" s="13">
        <v>788</v>
      </c>
      <c r="I679" s="14"/>
      <c r="J679" s="4"/>
      <c r="K679" s="4"/>
      <c r="L679" s="4"/>
      <c r="M679" s="4"/>
      <c r="N679" s="4"/>
      <c r="O679" s="4"/>
      <c r="P679" s="4"/>
      <c r="Q679" s="4"/>
      <c r="R679" s="4"/>
      <c r="S679" s="4"/>
      <c r="T679" s="4"/>
      <c r="U679" s="4"/>
      <c r="V679" s="4"/>
      <c r="W679" s="4"/>
      <c r="X679" s="4"/>
      <c r="Y679" s="4"/>
      <c r="Z679" s="4"/>
      <c r="AA679" s="4"/>
    </row>
    <row r="680" spans="1:27" ht="16" x14ac:dyDescent="0.2">
      <c r="A680" s="16" t="s">
        <v>15</v>
      </c>
      <c r="B680" s="16" t="s">
        <v>18</v>
      </c>
      <c r="C680" s="10" t="s">
        <v>1249</v>
      </c>
      <c r="D680" s="11">
        <v>2014</v>
      </c>
      <c r="E680" s="10" t="s">
        <v>10</v>
      </c>
      <c r="F680" s="10" t="s">
        <v>1247</v>
      </c>
      <c r="G680" s="10" t="s">
        <v>1250</v>
      </c>
      <c r="H680" s="13">
        <v>752</v>
      </c>
      <c r="I680" s="14"/>
      <c r="J680" s="4"/>
      <c r="K680" s="4"/>
      <c r="L680" s="4"/>
      <c r="M680" s="4"/>
      <c r="N680" s="4"/>
      <c r="O680" s="4"/>
      <c r="P680" s="4"/>
      <c r="Q680" s="4"/>
      <c r="R680" s="4"/>
      <c r="S680" s="4"/>
      <c r="T680" s="4"/>
      <c r="U680" s="4"/>
      <c r="V680" s="4"/>
      <c r="W680" s="4"/>
      <c r="X680" s="4"/>
      <c r="Y680" s="4"/>
      <c r="Z680" s="4"/>
      <c r="AA680" s="4"/>
    </row>
    <row r="681" spans="1:27" ht="16" x14ac:dyDescent="0.2">
      <c r="A681" s="16" t="s">
        <v>15</v>
      </c>
      <c r="B681" s="16" t="s">
        <v>18</v>
      </c>
      <c r="C681" s="10" t="s">
        <v>1251</v>
      </c>
      <c r="D681" s="11">
        <v>2014</v>
      </c>
      <c r="E681" s="10" t="s">
        <v>7</v>
      </c>
      <c r="F681" s="10" t="s">
        <v>1247</v>
      </c>
      <c r="G681" s="10" t="s">
        <v>1252</v>
      </c>
      <c r="H681" s="13">
        <v>530</v>
      </c>
      <c r="I681" s="14"/>
      <c r="J681" s="4"/>
      <c r="K681" s="4"/>
      <c r="L681" s="4"/>
      <c r="M681" s="4"/>
      <c r="N681" s="4"/>
      <c r="O681" s="4"/>
      <c r="P681" s="4"/>
      <c r="Q681" s="4"/>
      <c r="R681" s="4"/>
      <c r="S681" s="4"/>
      <c r="T681" s="4"/>
      <c r="U681" s="4"/>
      <c r="V681" s="4"/>
      <c r="W681" s="4"/>
      <c r="X681" s="4"/>
      <c r="Y681" s="4"/>
      <c r="Z681" s="4"/>
      <c r="AA681" s="4"/>
    </row>
    <row r="682" spans="1:27" ht="16" x14ac:dyDescent="0.2">
      <c r="A682" s="16" t="s">
        <v>15</v>
      </c>
      <c r="B682" s="16" t="s">
        <v>18</v>
      </c>
      <c r="C682" s="40" t="s">
        <v>1253</v>
      </c>
      <c r="D682" s="11">
        <v>2014</v>
      </c>
      <c r="E682" s="10" t="s">
        <v>10</v>
      </c>
      <c r="F682" s="10" t="s">
        <v>1247</v>
      </c>
      <c r="G682" s="10" t="s">
        <v>1254</v>
      </c>
      <c r="H682" s="13">
        <v>418</v>
      </c>
      <c r="I682" s="14"/>
      <c r="J682" s="4"/>
      <c r="K682" s="4"/>
      <c r="L682" s="4"/>
      <c r="M682" s="4"/>
      <c r="N682" s="4"/>
      <c r="O682" s="4"/>
      <c r="P682" s="4"/>
      <c r="Q682" s="4"/>
      <c r="R682" s="4"/>
      <c r="S682" s="4"/>
      <c r="T682" s="4"/>
      <c r="U682" s="4"/>
      <c r="V682" s="4"/>
      <c r="W682" s="4"/>
      <c r="X682" s="4"/>
      <c r="Y682" s="4"/>
      <c r="Z682" s="4"/>
      <c r="AA682" s="4"/>
    </row>
    <row r="683" spans="1:27" ht="16" x14ac:dyDescent="0.2">
      <c r="A683" s="16" t="s">
        <v>15</v>
      </c>
      <c r="B683" s="16" t="s">
        <v>18</v>
      </c>
      <c r="C683" s="10" t="s">
        <v>1255</v>
      </c>
      <c r="D683" s="11">
        <v>2014</v>
      </c>
      <c r="E683" s="10" t="s">
        <v>10</v>
      </c>
      <c r="F683" s="10" t="s">
        <v>1247</v>
      </c>
      <c r="G683" s="10" t="s">
        <v>1256</v>
      </c>
      <c r="H683" s="13">
        <v>321</v>
      </c>
      <c r="I683" s="14"/>
      <c r="J683" s="4"/>
      <c r="K683" s="4"/>
      <c r="L683" s="4"/>
      <c r="M683" s="4"/>
      <c r="N683" s="4"/>
      <c r="O683" s="4"/>
      <c r="P683" s="4"/>
      <c r="Q683" s="4"/>
      <c r="R683" s="4"/>
      <c r="S683" s="4"/>
      <c r="T683" s="4"/>
      <c r="U683" s="4"/>
      <c r="V683" s="4"/>
      <c r="W683" s="4"/>
      <c r="X683" s="4"/>
      <c r="Y683" s="4"/>
      <c r="Z683" s="4"/>
      <c r="AA683" s="4"/>
    </row>
    <row r="684" spans="1:27" ht="16" x14ac:dyDescent="0.2">
      <c r="A684" s="16" t="s">
        <v>15</v>
      </c>
      <c r="B684" s="16" t="s">
        <v>18</v>
      </c>
      <c r="C684" s="16" t="s">
        <v>1242</v>
      </c>
      <c r="D684" s="39">
        <v>2014</v>
      </c>
      <c r="E684" s="10" t="s">
        <v>10</v>
      </c>
      <c r="F684" s="16" t="s">
        <v>1247</v>
      </c>
      <c r="G684" s="10" t="s">
        <v>1257</v>
      </c>
      <c r="H684" s="13">
        <v>79</v>
      </c>
      <c r="I684" s="14"/>
      <c r="J684" s="4"/>
      <c r="K684" s="4"/>
      <c r="L684" s="4"/>
      <c r="M684" s="4"/>
      <c r="N684" s="4"/>
      <c r="O684" s="4"/>
      <c r="P684" s="4"/>
      <c r="Q684" s="4"/>
      <c r="R684" s="4"/>
      <c r="S684" s="4"/>
      <c r="T684" s="4"/>
      <c r="U684" s="4"/>
      <c r="V684" s="4"/>
      <c r="W684" s="4"/>
      <c r="X684" s="4"/>
      <c r="Y684" s="4"/>
      <c r="Z684" s="4"/>
      <c r="AA684" s="4"/>
    </row>
    <row r="685" spans="1:27" ht="16" x14ac:dyDescent="0.2">
      <c r="A685" s="16" t="s">
        <v>15</v>
      </c>
      <c r="B685" s="16" t="s">
        <v>18</v>
      </c>
      <c r="C685" s="10" t="s">
        <v>1258</v>
      </c>
      <c r="D685" s="39">
        <v>2014</v>
      </c>
      <c r="E685" s="10" t="s">
        <v>10</v>
      </c>
      <c r="F685" s="16" t="s">
        <v>1247</v>
      </c>
      <c r="G685" s="10" t="s">
        <v>1259</v>
      </c>
      <c r="H685" s="13">
        <v>75</v>
      </c>
      <c r="I685" s="14"/>
      <c r="J685" s="4"/>
      <c r="K685" s="4"/>
      <c r="L685" s="4"/>
      <c r="M685" s="4"/>
      <c r="N685" s="4"/>
      <c r="O685" s="4"/>
      <c r="P685" s="4"/>
      <c r="Q685" s="4"/>
      <c r="R685" s="4"/>
      <c r="S685" s="4"/>
      <c r="T685" s="4"/>
      <c r="U685" s="4"/>
      <c r="V685" s="4"/>
      <c r="W685" s="4"/>
      <c r="X685" s="4"/>
      <c r="Y685" s="4"/>
      <c r="Z685" s="4"/>
      <c r="AA685" s="4"/>
    </row>
    <row r="686" spans="1:27" ht="16" x14ac:dyDescent="0.2">
      <c r="A686" s="16" t="s">
        <v>15</v>
      </c>
      <c r="B686" s="16" t="s">
        <v>18</v>
      </c>
      <c r="C686" s="40" t="s">
        <v>1260</v>
      </c>
      <c r="D686" s="11">
        <v>2014</v>
      </c>
      <c r="E686" s="10" t="s">
        <v>10</v>
      </c>
      <c r="F686" s="10" t="s">
        <v>1247</v>
      </c>
      <c r="G686" s="10" t="s">
        <v>1261</v>
      </c>
      <c r="H686" s="13">
        <v>74</v>
      </c>
      <c r="I686" s="14"/>
      <c r="J686" s="4"/>
      <c r="K686" s="4"/>
      <c r="L686" s="4"/>
      <c r="M686" s="4"/>
      <c r="N686" s="4"/>
      <c r="O686" s="4"/>
      <c r="P686" s="4"/>
      <c r="Q686" s="4"/>
      <c r="R686" s="4"/>
      <c r="S686" s="4"/>
      <c r="T686" s="4"/>
      <c r="U686" s="4"/>
      <c r="V686" s="4"/>
      <c r="W686" s="4"/>
      <c r="X686" s="4"/>
      <c r="Y686" s="4"/>
      <c r="Z686" s="4"/>
      <c r="AA686" s="4"/>
    </row>
    <row r="687" spans="1:27" ht="16" x14ac:dyDescent="0.2">
      <c r="A687" s="16" t="s">
        <v>15</v>
      </c>
      <c r="B687" s="16" t="s">
        <v>18</v>
      </c>
      <c r="C687" s="40" t="s">
        <v>1262</v>
      </c>
      <c r="D687" s="11">
        <v>2014</v>
      </c>
      <c r="E687" s="10" t="s">
        <v>10</v>
      </c>
      <c r="F687" s="10" t="s">
        <v>1247</v>
      </c>
      <c r="G687" s="10" t="s">
        <v>1263</v>
      </c>
      <c r="H687" s="13">
        <v>68</v>
      </c>
      <c r="I687" s="14"/>
      <c r="J687" s="4"/>
      <c r="K687" s="4"/>
      <c r="L687" s="4"/>
      <c r="M687" s="4"/>
      <c r="N687" s="4"/>
      <c r="O687" s="4"/>
      <c r="P687" s="4"/>
      <c r="Q687" s="4"/>
      <c r="R687" s="4"/>
      <c r="S687" s="4"/>
      <c r="T687" s="4"/>
      <c r="U687" s="4"/>
      <c r="V687" s="4"/>
      <c r="W687" s="4"/>
      <c r="X687" s="4"/>
      <c r="Y687" s="4"/>
      <c r="Z687" s="4"/>
      <c r="AA687" s="4"/>
    </row>
    <row r="688" spans="1:27" ht="16" x14ac:dyDescent="0.2">
      <c r="A688" s="16" t="s">
        <v>15</v>
      </c>
      <c r="B688" s="16" t="s">
        <v>18</v>
      </c>
      <c r="C688" s="10" t="s">
        <v>1264</v>
      </c>
      <c r="D688" s="39">
        <v>2014</v>
      </c>
      <c r="E688" s="10" t="s">
        <v>10</v>
      </c>
      <c r="F688" s="16" t="s">
        <v>1247</v>
      </c>
      <c r="G688" s="10" t="s">
        <v>1265</v>
      </c>
      <c r="H688" s="13">
        <v>64</v>
      </c>
      <c r="I688" s="14"/>
      <c r="J688" s="4"/>
      <c r="K688" s="4"/>
      <c r="L688" s="4"/>
      <c r="M688" s="4"/>
      <c r="N688" s="4"/>
      <c r="O688" s="4"/>
      <c r="P688" s="4"/>
      <c r="Q688" s="4"/>
      <c r="R688" s="4"/>
      <c r="S688" s="4"/>
      <c r="T688" s="4"/>
      <c r="U688" s="4"/>
      <c r="V688" s="4"/>
      <c r="W688" s="4"/>
      <c r="X688" s="4"/>
      <c r="Y688" s="4"/>
      <c r="Z688" s="4"/>
      <c r="AA688" s="4"/>
    </row>
    <row r="689" spans="1:27" ht="16" x14ac:dyDescent="0.2">
      <c r="A689" s="16" t="s">
        <v>15</v>
      </c>
      <c r="B689" s="16" t="s">
        <v>18</v>
      </c>
      <c r="C689" s="40" t="s">
        <v>1266</v>
      </c>
      <c r="D689" s="11">
        <v>2014</v>
      </c>
      <c r="E689" s="10" t="s">
        <v>10</v>
      </c>
      <c r="F689" s="10" t="s">
        <v>1247</v>
      </c>
      <c r="G689" s="10" t="s">
        <v>1267</v>
      </c>
      <c r="H689" s="13">
        <v>62</v>
      </c>
      <c r="I689" s="14"/>
      <c r="J689" s="4"/>
      <c r="K689" s="4"/>
      <c r="L689" s="4"/>
      <c r="M689" s="4"/>
      <c r="N689" s="4"/>
      <c r="O689" s="4"/>
      <c r="P689" s="4"/>
      <c r="Q689" s="4"/>
      <c r="R689" s="4"/>
      <c r="S689" s="4"/>
      <c r="T689" s="4"/>
      <c r="U689" s="4"/>
      <c r="V689" s="4"/>
      <c r="W689" s="4"/>
      <c r="X689" s="4"/>
      <c r="Y689" s="4"/>
      <c r="Z689" s="4"/>
      <c r="AA689" s="4"/>
    </row>
    <row r="690" spans="1:27" ht="16" x14ac:dyDescent="0.2">
      <c r="A690" s="16" t="s">
        <v>15</v>
      </c>
      <c r="B690" s="16" t="s">
        <v>18</v>
      </c>
      <c r="C690" s="40" t="s">
        <v>1268</v>
      </c>
      <c r="D690" s="11">
        <v>2014</v>
      </c>
      <c r="E690" s="10" t="s">
        <v>10</v>
      </c>
      <c r="F690" s="10" t="s">
        <v>1247</v>
      </c>
      <c r="G690" s="10" t="s">
        <v>1269</v>
      </c>
      <c r="H690" s="13">
        <v>55</v>
      </c>
      <c r="I690" s="14"/>
      <c r="J690" s="4"/>
      <c r="K690" s="4"/>
      <c r="L690" s="4"/>
      <c r="M690" s="4"/>
      <c r="N690" s="4"/>
      <c r="O690" s="4"/>
      <c r="P690" s="4"/>
      <c r="Q690" s="4"/>
      <c r="R690" s="4"/>
      <c r="S690" s="4"/>
      <c r="T690" s="4"/>
      <c r="U690" s="4"/>
      <c r="V690" s="4"/>
      <c r="W690" s="4"/>
      <c r="X690" s="4"/>
      <c r="Y690" s="4"/>
      <c r="Z690" s="4"/>
      <c r="AA690" s="4"/>
    </row>
    <row r="691" spans="1:27" ht="16" x14ac:dyDescent="0.2">
      <c r="A691" s="16" t="s">
        <v>15</v>
      </c>
      <c r="B691" s="16" t="s">
        <v>18</v>
      </c>
      <c r="C691" s="40" t="s">
        <v>1270</v>
      </c>
      <c r="D691" s="11">
        <v>2014</v>
      </c>
      <c r="E691" s="10" t="s">
        <v>10</v>
      </c>
      <c r="F691" s="10" t="s">
        <v>1247</v>
      </c>
      <c r="G691" s="10" t="s">
        <v>1271</v>
      </c>
      <c r="H691" s="13">
        <v>54</v>
      </c>
      <c r="I691" s="14"/>
      <c r="J691" s="4"/>
      <c r="K691" s="4"/>
      <c r="L691" s="4"/>
      <c r="M691" s="4"/>
      <c r="N691" s="4"/>
      <c r="O691" s="4"/>
      <c r="P691" s="4"/>
      <c r="Q691" s="4"/>
      <c r="R691" s="4"/>
      <c r="S691" s="4"/>
      <c r="T691" s="4"/>
      <c r="U691" s="4"/>
      <c r="V691" s="4"/>
      <c r="W691" s="4"/>
      <c r="X691" s="4"/>
      <c r="Y691" s="4"/>
      <c r="Z691" s="4"/>
      <c r="AA691" s="4"/>
    </row>
    <row r="692" spans="1:27" ht="16" x14ac:dyDescent="0.2">
      <c r="A692" s="16" t="s">
        <v>15</v>
      </c>
      <c r="B692" s="16" t="s">
        <v>18</v>
      </c>
      <c r="C692" s="16" t="s">
        <v>1272</v>
      </c>
      <c r="D692" s="39">
        <v>2014</v>
      </c>
      <c r="E692" s="10" t="s">
        <v>10</v>
      </c>
      <c r="F692" s="16" t="s">
        <v>1247</v>
      </c>
      <c r="G692" s="10" t="s">
        <v>1273</v>
      </c>
      <c r="H692" s="13">
        <v>54</v>
      </c>
      <c r="I692" s="14"/>
      <c r="J692" s="4"/>
      <c r="K692" s="4"/>
      <c r="L692" s="4"/>
      <c r="M692" s="4"/>
      <c r="N692" s="4"/>
      <c r="O692" s="4"/>
      <c r="P692" s="4"/>
      <c r="Q692" s="4"/>
      <c r="R692" s="4"/>
      <c r="S692" s="4"/>
      <c r="T692" s="4"/>
      <c r="U692" s="4"/>
      <c r="V692" s="4"/>
      <c r="W692" s="4"/>
      <c r="X692" s="4"/>
      <c r="Y692" s="4"/>
      <c r="Z692" s="4"/>
      <c r="AA692" s="4"/>
    </row>
    <row r="693" spans="1:27" ht="16" x14ac:dyDescent="0.2">
      <c r="A693" s="16" t="s">
        <v>15</v>
      </c>
      <c r="B693" s="16" t="s">
        <v>18</v>
      </c>
      <c r="C693" s="40" t="s">
        <v>1274</v>
      </c>
      <c r="D693" s="11">
        <v>2014</v>
      </c>
      <c r="E693" s="10" t="s">
        <v>10</v>
      </c>
      <c r="F693" s="10" t="s">
        <v>1247</v>
      </c>
      <c r="G693" s="10" t="s">
        <v>1275</v>
      </c>
      <c r="H693" s="13">
        <v>47</v>
      </c>
      <c r="I693" s="14"/>
      <c r="J693" s="4"/>
      <c r="K693" s="4"/>
      <c r="L693" s="4"/>
      <c r="M693" s="4"/>
      <c r="N693" s="4"/>
      <c r="O693" s="4"/>
      <c r="P693" s="4"/>
      <c r="Q693" s="4"/>
      <c r="R693" s="4"/>
      <c r="S693" s="4"/>
      <c r="T693" s="4"/>
      <c r="U693" s="4"/>
      <c r="V693" s="4"/>
      <c r="W693" s="4"/>
      <c r="X693" s="4"/>
      <c r="Y693" s="4"/>
      <c r="Z693" s="4"/>
      <c r="AA693" s="4"/>
    </row>
    <row r="694" spans="1:27" ht="16" x14ac:dyDescent="0.2">
      <c r="A694" s="16" t="s">
        <v>15</v>
      </c>
      <c r="B694" s="16" t="s">
        <v>18</v>
      </c>
      <c r="C694" s="40" t="s">
        <v>1276</v>
      </c>
      <c r="D694" s="11">
        <v>2014</v>
      </c>
      <c r="E694" s="10" t="s">
        <v>10</v>
      </c>
      <c r="F694" s="10" t="s">
        <v>1247</v>
      </c>
      <c r="G694" s="10" t="s">
        <v>1277</v>
      </c>
      <c r="H694" s="13">
        <v>44</v>
      </c>
      <c r="I694" s="14"/>
      <c r="J694" s="4"/>
      <c r="K694" s="4"/>
      <c r="L694" s="4"/>
      <c r="M694" s="4"/>
      <c r="N694" s="4"/>
      <c r="O694" s="4"/>
      <c r="P694" s="4"/>
      <c r="Q694" s="4"/>
      <c r="R694" s="4"/>
      <c r="S694" s="4"/>
      <c r="T694" s="4"/>
      <c r="U694" s="4"/>
      <c r="V694" s="4"/>
      <c r="W694" s="4"/>
      <c r="X694" s="4"/>
      <c r="Y694" s="4"/>
      <c r="Z694" s="4"/>
      <c r="AA694" s="4"/>
    </row>
    <row r="695" spans="1:27" ht="16" x14ac:dyDescent="0.2">
      <c r="A695" s="16" t="s">
        <v>15</v>
      </c>
      <c r="B695" s="16" t="s">
        <v>18</v>
      </c>
      <c r="C695" s="40" t="s">
        <v>1278</v>
      </c>
      <c r="D695" s="39">
        <v>2014</v>
      </c>
      <c r="E695" s="10" t="s">
        <v>10</v>
      </c>
      <c r="F695" s="16" t="s">
        <v>1247</v>
      </c>
      <c r="G695" s="10" t="s">
        <v>1279</v>
      </c>
      <c r="H695" s="13">
        <v>43</v>
      </c>
      <c r="I695" s="14"/>
      <c r="J695" s="4"/>
      <c r="K695" s="4"/>
      <c r="L695" s="4"/>
      <c r="M695" s="4"/>
      <c r="N695" s="4"/>
      <c r="O695" s="4"/>
      <c r="P695" s="4"/>
      <c r="Q695" s="4"/>
      <c r="R695" s="4"/>
      <c r="S695" s="4"/>
      <c r="T695" s="4"/>
      <c r="U695" s="4"/>
      <c r="V695" s="4"/>
      <c r="W695" s="4"/>
      <c r="X695" s="4"/>
      <c r="Y695" s="4"/>
      <c r="Z695" s="4"/>
      <c r="AA695" s="4"/>
    </row>
    <row r="696" spans="1:27" ht="16" x14ac:dyDescent="0.2">
      <c r="A696" s="16" t="s">
        <v>15</v>
      </c>
      <c r="B696" s="16" t="s">
        <v>18</v>
      </c>
      <c r="C696" s="40" t="s">
        <v>1280</v>
      </c>
      <c r="D696" s="11">
        <v>2014</v>
      </c>
      <c r="E696" s="10" t="s">
        <v>10</v>
      </c>
      <c r="F696" s="10" t="s">
        <v>1247</v>
      </c>
      <c r="G696" s="10" t="s">
        <v>1281</v>
      </c>
      <c r="H696" s="13">
        <v>42</v>
      </c>
      <c r="I696" s="14"/>
      <c r="J696" s="4"/>
      <c r="K696" s="4"/>
      <c r="L696" s="4"/>
      <c r="M696" s="4"/>
      <c r="N696" s="4"/>
      <c r="O696" s="4"/>
      <c r="P696" s="4"/>
      <c r="Q696" s="4"/>
      <c r="R696" s="4"/>
      <c r="S696" s="4"/>
      <c r="T696" s="4"/>
      <c r="U696" s="4"/>
      <c r="V696" s="4"/>
      <c r="W696" s="4"/>
      <c r="X696" s="4"/>
      <c r="Y696" s="4"/>
      <c r="Z696" s="4"/>
      <c r="AA696" s="4"/>
    </row>
    <row r="697" spans="1:27" ht="16" x14ac:dyDescent="0.2">
      <c r="A697" s="16" t="s">
        <v>15</v>
      </c>
      <c r="B697" s="16" t="s">
        <v>18</v>
      </c>
      <c r="C697" s="40" t="s">
        <v>1282</v>
      </c>
      <c r="D697" s="11">
        <v>2014</v>
      </c>
      <c r="E697" s="10" t="s">
        <v>10</v>
      </c>
      <c r="F697" s="10" t="s">
        <v>1247</v>
      </c>
      <c r="G697" s="10" t="s">
        <v>1283</v>
      </c>
      <c r="H697" s="13">
        <v>42</v>
      </c>
      <c r="I697" s="14"/>
      <c r="J697" s="4"/>
      <c r="K697" s="4"/>
      <c r="L697" s="4"/>
      <c r="M697" s="4"/>
      <c r="N697" s="4"/>
      <c r="O697" s="4"/>
      <c r="P697" s="4"/>
      <c r="Q697" s="4"/>
      <c r="R697" s="4"/>
      <c r="S697" s="4"/>
      <c r="T697" s="4"/>
      <c r="U697" s="4"/>
      <c r="V697" s="4"/>
      <c r="W697" s="4"/>
      <c r="X697" s="4"/>
      <c r="Y697" s="4"/>
      <c r="Z697" s="4"/>
      <c r="AA697" s="4"/>
    </row>
    <row r="698" spans="1:27" ht="16" x14ac:dyDescent="0.2">
      <c r="A698" s="16" t="s">
        <v>15</v>
      </c>
      <c r="B698" s="16" t="s">
        <v>18</v>
      </c>
      <c r="C698" s="40" t="s">
        <v>1284</v>
      </c>
      <c r="D698" s="11">
        <v>2014</v>
      </c>
      <c r="E698" s="10" t="s">
        <v>10</v>
      </c>
      <c r="F698" s="10" t="s">
        <v>1247</v>
      </c>
      <c r="G698" s="10" t="s">
        <v>1285</v>
      </c>
      <c r="H698" s="13">
        <v>40</v>
      </c>
      <c r="I698" s="14"/>
      <c r="J698" s="4"/>
      <c r="K698" s="4"/>
      <c r="L698" s="4"/>
      <c r="M698" s="4"/>
      <c r="N698" s="4"/>
      <c r="O698" s="4"/>
      <c r="P698" s="4"/>
      <c r="Q698" s="4"/>
      <c r="R698" s="4"/>
      <c r="S698" s="4"/>
      <c r="T698" s="4"/>
      <c r="U698" s="4"/>
      <c r="V698" s="4"/>
      <c r="W698" s="4"/>
      <c r="X698" s="4"/>
      <c r="Y698" s="4"/>
      <c r="Z698" s="4"/>
      <c r="AA698" s="4"/>
    </row>
    <row r="699" spans="1:27" ht="16" x14ac:dyDescent="0.2">
      <c r="A699" s="16" t="s">
        <v>15</v>
      </c>
      <c r="B699" s="16" t="s">
        <v>18</v>
      </c>
      <c r="C699" s="40" t="s">
        <v>1286</v>
      </c>
      <c r="D699" s="39">
        <v>2014</v>
      </c>
      <c r="E699" s="10" t="s">
        <v>10</v>
      </c>
      <c r="F699" s="16" t="s">
        <v>1247</v>
      </c>
      <c r="G699" s="10" t="s">
        <v>1287</v>
      </c>
      <c r="H699" s="13">
        <v>40</v>
      </c>
      <c r="I699" s="14"/>
      <c r="J699" s="4"/>
      <c r="K699" s="4"/>
      <c r="L699" s="4"/>
      <c r="M699" s="4"/>
      <c r="N699" s="4"/>
      <c r="O699" s="4"/>
      <c r="P699" s="4"/>
      <c r="Q699" s="4"/>
      <c r="R699" s="4"/>
      <c r="S699" s="4"/>
      <c r="T699" s="4"/>
      <c r="U699" s="4"/>
      <c r="V699" s="4"/>
      <c r="W699" s="4"/>
      <c r="X699" s="4"/>
      <c r="Y699" s="4"/>
      <c r="Z699" s="4"/>
      <c r="AA699" s="4"/>
    </row>
    <row r="700" spans="1:27" ht="16" x14ac:dyDescent="0.2">
      <c r="A700" s="16" t="s">
        <v>15</v>
      </c>
      <c r="B700" s="16" t="s">
        <v>18</v>
      </c>
      <c r="C700" s="10" t="s">
        <v>1288</v>
      </c>
      <c r="D700" s="39">
        <v>2014</v>
      </c>
      <c r="E700" s="10" t="s">
        <v>10</v>
      </c>
      <c r="F700" s="16" t="s">
        <v>1247</v>
      </c>
      <c r="G700" s="10" t="s">
        <v>1289</v>
      </c>
      <c r="H700" s="13">
        <v>40</v>
      </c>
      <c r="I700" s="14"/>
      <c r="J700" s="4"/>
      <c r="K700" s="4"/>
      <c r="L700" s="4"/>
      <c r="M700" s="4"/>
      <c r="N700" s="4"/>
      <c r="O700" s="4"/>
      <c r="P700" s="4"/>
      <c r="Q700" s="4"/>
      <c r="R700" s="4"/>
      <c r="S700" s="4"/>
      <c r="T700" s="4"/>
      <c r="U700" s="4"/>
      <c r="V700" s="4"/>
      <c r="W700" s="4"/>
      <c r="X700" s="4"/>
      <c r="Y700" s="4"/>
      <c r="Z700" s="4"/>
      <c r="AA700" s="4"/>
    </row>
    <row r="701" spans="1:27" ht="16" x14ac:dyDescent="0.2">
      <c r="A701" s="16" t="s">
        <v>15</v>
      </c>
      <c r="B701" s="16" t="s">
        <v>18</v>
      </c>
      <c r="C701" s="40" t="s">
        <v>1290</v>
      </c>
      <c r="D701" s="11">
        <v>2014</v>
      </c>
      <c r="E701" s="10" t="s">
        <v>10</v>
      </c>
      <c r="F701" s="10" t="s">
        <v>1247</v>
      </c>
      <c r="G701" s="10" t="s">
        <v>1291</v>
      </c>
      <c r="H701" s="13">
        <v>39</v>
      </c>
      <c r="I701" s="14"/>
      <c r="J701" s="4"/>
      <c r="K701" s="4"/>
      <c r="L701" s="4"/>
      <c r="M701" s="4"/>
      <c r="N701" s="4"/>
      <c r="O701" s="4"/>
      <c r="P701" s="4"/>
      <c r="Q701" s="4"/>
      <c r="R701" s="4"/>
      <c r="S701" s="4"/>
      <c r="T701" s="4"/>
      <c r="U701" s="4"/>
      <c r="V701" s="4"/>
      <c r="W701" s="4"/>
      <c r="X701" s="4"/>
      <c r="Y701" s="4"/>
      <c r="Z701" s="4"/>
      <c r="AA701" s="4"/>
    </row>
    <row r="702" spans="1:27" ht="16" x14ac:dyDescent="0.2">
      <c r="A702" s="16" t="s">
        <v>15</v>
      </c>
      <c r="B702" s="16" t="s">
        <v>18</v>
      </c>
      <c r="C702" s="40" t="s">
        <v>1292</v>
      </c>
      <c r="D702" s="39">
        <v>2014</v>
      </c>
      <c r="E702" s="10" t="s">
        <v>10</v>
      </c>
      <c r="F702" s="16" t="s">
        <v>1247</v>
      </c>
      <c r="G702" s="10" t="s">
        <v>1293</v>
      </c>
      <c r="H702" s="13">
        <v>39</v>
      </c>
      <c r="I702" s="14"/>
      <c r="J702" s="4"/>
      <c r="K702" s="4"/>
      <c r="L702" s="4"/>
      <c r="M702" s="4"/>
      <c r="N702" s="4"/>
      <c r="O702" s="4"/>
      <c r="P702" s="4"/>
      <c r="Q702" s="4"/>
      <c r="R702" s="4"/>
      <c r="S702" s="4"/>
      <c r="T702" s="4"/>
      <c r="U702" s="4"/>
      <c r="V702" s="4"/>
      <c r="W702" s="4"/>
      <c r="X702" s="4"/>
      <c r="Y702" s="4"/>
      <c r="Z702" s="4"/>
      <c r="AA702" s="4"/>
    </row>
    <row r="703" spans="1:27" ht="16" x14ac:dyDescent="0.2">
      <c r="A703" s="16" t="s">
        <v>15</v>
      </c>
      <c r="B703" s="16" t="s">
        <v>18</v>
      </c>
      <c r="C703" s="40" t="s">
        <v>1294</v>
      </c>
      <c r="D703" s="11">
        <v>2014</v>
      </c>
      <c r="E703" s="10" t="s">
        <v>10</v>
      </c>
      <c r="F703" s="10" t="s">
        <v>1247</v>
      </c>
      <c r="G703" s="10" t="s">
        <v>1295</v>
      </c>
      <c r="H703" s="13">
        <v>38</v>
      </c>
      <c r="I703" s="14"/>
      <c r="J703" s="4"/>
      <c r="K703" s="4"/>
      <c r="L703" s="4"/>
      <c r="M703" s="4"/>
      <c r="N703" s="4"/>
      <c r="O703" s="4"/>
      <c r="P703" s="4"/>
      <c r="Q703" s="4"/>
      <c r="R703" s="4"/>
      <c r="S703" s="4"/>
      <c r="T703" s="4"/>
      <c r="U703" s="4"/>
      <c r="V703" s="4"/>
      <c r="W703" s="4"/>
      <c r="X703" s="4"/>
      <c r="Y703" s="4"/>
      <c r="Z703" s="4"/>
      <c r="AA703" s="4"/>
    </row>
    <row r="704" spans="1:27" ht="16" x14ac:dyDescent="0.2">
      <c r="A704" s="16" t="s">
        <v>15</v>
      </c>
      <c r="B704" s="16" t="s">
        <v>18</v>
      </c>
      <c r="C704" s="40" t="s">
        <v>1296</v>
      </c>
      <c r="D704" s="39">
        <v>2014</v>
      </c>
      <c r="E704" s="10" t="s">
        <v>10</v>
      </c>
      <c r="F704" s="16" t="s">
        <v>1247</v>
      </c>
      <c r="G704" s="10" t="s">
        <v>1297</v>
      </c>
      <c r="H704" s="13">
        <v>38</v>
      </c>
      <c r="I704" s="14"/>
      <c r="J704" s="4"/>
      <c r="K704" s="4"/>
      <c r="L704" s="4"/>
      <c r="M704" s="4"/>
      <c r="N704" s="4"/>
      <c r="O704" s="4"/>
      <c r="P704" s="4"/>
      <c r="Q704" s="4"/>
      <c r="R704" s="4"/>
      <c r="S704" s="4"/>
      <c r="T704" s="4"/>
      <c r="U704" s="4"/>
      <c r="V704" s="4"/>
      <c r="W704" s="4"/>
      <c r="X704" s="4"/>
      <c r="Y704" s="4"/>
      <c r="Z704" s="4"/>
      <c r="AA704" s="4"/>
    </row>
    <row r="705" spans="1:27" ht="16" x14ac:dyDescent="0.2">
      <c r="A705" s="16" t="s">
        <v>15</v>
      </c>
      <c r="B705" s="16" t="s">
        <v>18</v>
      </c>
      <c r="C705" s="40" t="s">
        <v>1298</v>
      </c>
      <c r="D705" s="11">
        <v>2014</v>
      </c>
      <c r="E705" s="10" t="s">
        <v>10</v>
      </c>
      <c r="F705" s="10" t="s">
        <v>1247</v>
      </c>
      <c r="G705" s="10" t="s">
        <v>1299</v>
      </c>
      <c r="H705" s="13">
        <v>37</v>
      </c>
      <c r="I705" s="14"/>
      <c r="J705" s="4"/>
      <c r="K705" s="4"/>
      <c r="L705" s="4"/>
      <c r="M705" s="4"/>
      <c r="N705" s="4"/>
      <c r="O705" s="4"/>
      <c r="P705" s="4"/>
      <c r="Q705" s="4"/>
      <c r="R705" s="4"/>
      <c r="S705" s="4"/>
      <c r="T705" s="4"/>
      <c r="U705" s="4"/>
      <c r="V705" s="4"/>
      <c r="W705" s="4"/>
      <c r="X705" s="4"/>
      <c r="Y705" s="4"/>
      <c r="Z705" s="4"/>
      <c r="AA705" s="4"/>
    </row>
    <row r="706" spans="1:27" ht="16" x14ac:dyDescent="0.2">
      <c r="A706" s="16" t="s">
        <v>15</v>
      </c>
      <c r="B706" s="16" t="s">
        <v>18</v>
      </c>
      <c r="C706" s="40" t="s">
        <v>1300</v>
      </c>
      <c r="D706" s="11">
        <v>2014</v>
      </c>
      <c r="E706" s="10" t="s">
        <v>10</v>
      </c>
      <c r="F706" s="10" t="s">
        <v>1247</v>
      </c>
      <c r="G706" s="10" t="s">
        <v>1301</v>
      </c>
      <c r="H706" s="13">
        <v>36</v>
      </c>
      <c r="I706" s="14"/>
      <c r="J706" s="4"/>
      <c r="K706" s="4"/>
      <c r="L706" s="4"/>
      <c r="M706" s="4"/>
      <c r="N706" s="4"/>
      <c r="O706" s="4"/>
      <c r="P706" s="4"/>
      <c r="Q706" s="4"/>
      <c r="R706" s="4"/>
      <c r="S706" s="4"/>
      <c r="T706" s="4"/>
      <c r="U706" s="4"/>
      <c r="V706" s="4"/>
      <c r="W706" s="4"/>
      <c r="X706" s="4"/>
      <c r="Y706" s="4"/>
      <c r="Z706" s="4"/>
      <c r="AA706" s="4"/>
    </row>
    <row r="707" spans="1:27" ht="16" x14ac:dyDescent="0.2">
      <c r="A707" s="16" t="s">
        <v>15</v>
      </c>
      <c r="B707" s="16" t="s">
        <v>18</v>
      </c>
      <c r="C707" s="40" t="s">
        <v>1302</v>
      </c>
      <c r="D707" s="11">
        <v>2014</v>
      </c>
      <c r="E707" s="10" t="s">
        <v>10</v>
      </c>
      <c r="F707" s="10" t="s">
        <v>1247</v>
      </c>
      <c r="G707" s="10" t="s">
        <v>1303</v>
      </c>
      <c r="H707" s="13">
        <v>35</v>
      </c>
      <c r="I707" s="14"/>
      <c r="J707" s="4"/>
      <c r="K707" s="4"/>
      <c r="L707" s="4"/>
      <c r="M707" s="4"/>
      <c r="N707" s="4"/>
      <c r="O707" s="4"/>
      <c r="P707" s="4"/>
      <c r="Q707" s="4"/>
      <c r="R707" s="4"/>
      <c r="S707" s="4"/>
      <c r="T707" s="4"/>
      <c r="U707" s="4"/>
      <c r="V707" s="4"/>
      <c r="W707" s="4"/>
      <c r="X707" s="4"/>
      <c r="Y707" s="4"/>
      <c r="Z707" s="4"/>
      <c r="AA707" s="4"/>
    </row>
    <row r="708" spans="1:27" ht="16" x14ac:dyDescent="0.2">
      <c r="A708" s="16" t="s">
        <v>15</v>
      </c>
      <c r="B708" s="16" t="s">
        <v>18</v>
      </c>
      <c r="C708" s="40" t="s">
        <v>1304</v>
      </c>
      <c r="D708" s="11">
        <v>2014</v>
      </c>
      <c r="E708" s="10" t="s">
        <v>10</v>
      </c>
      <c r="F708" s="10" t="s">
        <v>1247</v>
      </c>
      <c r="G708" s="10" t="s">
        <v>1305</v>
      </c>
      <c r="H708" s="13">
        <v>34</v>
      </c>
      <c r="I708" s="14"/>
      <c r="J708" s="4"/>
      <c r="K708" s="4"/>
      <c r="L708" s="4"/>
      <c r="M708" s="4"/>
      <c r="N708" s="4"/>
      <c r="O708" s="4"/>
      <c r="P708" s="4"/>
      <c r="Q708" s="4"/>
      <c r="R708" s="4"/>
      <c r="S708" s="4"/>
      <c r="T708" s="4"/>
      <c r="U708" s="4"/>
      <c r="V708" s="4"/>
      <c r="W708" s="4"/>
      <c r="X708" s="4"/>
      <c r="Y708" s="4"/>
      <c r="Z708" s="4"/>
      <c r="AA708" s="4"/>
    </row>
    <row r="709" spans="1:27" ht="16" x14ac:dyDescent="0.2">
      <c r="A709" s="10" t="s">
        <v>15</v>
      </c>
      <c r="B709" s="10" t="s">
        <v>18</v>
      </c>
      <c r="C709" s="10" t="s">
        <v>1306</v>
      </c>
      <c r="D709" s="11">
        <v>2013</v>
      </c>
      <c r="E709" s="10" t="s">
        <v>7</v>
      </c>
      <c r="F709" s="10" t="s">
        <v>1307</v>
      </c>
      <c r="G709" s="10" t="s">
        <v>1308</v>
      </c>
      <c r="H709" s="13">
        <v>1151</v>
      </c>
      <c r="I709" s="14"/>
      <c r="J709" s="4"/>
      <c r="K709" s="4"/>
      <c r="L709" s="4"/>
      <c r="M709" s="4"/>
      <c r="N709" s="4"/>
      <c r="O709" s="4"/>
      <c r="P709" s="4"/>
      <c r="Q709" s="4"/>
      <c r="R709" s="4"/>
      <c r="S709" s="4"/>
      <c r="T709" s="4"/>
      <c r="U709" s="4"/>
      <c r="V709" s="4"/>
      <c r="W709" s="4"/>
      <c r="X709" s="4"/>
      <c r="Y709" s="4"/>
      <c r="Z709" s="4"/>
      <c r="AA709" s="4"/>
    </row>
    <row r="710" spans="1:27" ht="16" x14ac:dyDescent="0.2">
      <c r="A710" s="10" t="s">
        <v>15</v>
      </c>
      <c r="B710" s="10" t="s">
        <v>18</v>
      </c>
      <c r="C710" s="10" t="s">
        <v>1309</v>
      </c>
      <c r="D710" s="39">
        <v>2013</v>
      </c>
      <c r="E710" s="10" t="s">
        <v>10</v>
      </c>
      <c r="F710" s="16" t="s">
        <v>1307</v>
      </c>
      <c r="G710" s="10" t="s">
        <v>1310</v>
      </c>
      <c r="H710" s="13">
        <v>782</v>
      </c>
      <c r="I710" s="14"/>
      <c r="J710" s="4"/>
      <c r="K710" s="4"/>
      <c r="L710" s="4"/>
      <c r="M710" s="4"/>
      <c r="N710" s="4"/>
      <c r="O710" s="4"/>
      <c r="P710" s="4"/>
      <c r="Q710" s="4"/>
      <c r="R710" s="4"/>
      <c r="S710" s="4"/>
      <c r="T710" s="4"/>
      <c r="U710" s="4"/>
      <c r="V710" s="4"/>
      <c r="W710" s="4"/>
      <c r="X710" s="4"/>
      <c r="Y710" s="4"/>
      <c r="Z710" s="4"/>
      <c r="AA710" s="4"/>
    </row>
    <row r="711" spans="1:27" ht="16" x14ac:dyDescent="0.2">
      <c r="A711" s="16" t="s">
        <v>15</v>
      </c>
      <c r="B711" s="16" t="s">
        <v>18</v>
      </c>
      <c r="C711" s="10" t="s">
        <v>1311</v>
      </c>
      <c r="D711" s="39">
        <v>2013</v>
      </c>
      <c r="E711" s="10" t="s">
        <v>10</v>
      </c>
      <c r="F711" s="16" t="s">
        <v>1307</v>
      </c>
      <c r="G711" s="10" t="s">
        <v>1312</v>
      </c>
      <c r="H711" s="13">
        <v>779</v>
      </c>
      <c r="I711" s="14"/>
      <c r="J711" s="4"/>
      <c r="K711" s="4"/>
      <c r="L711" s="4"/>
      <c r="M711" s="4"/>
      <c r="N711" s="4"/>
      <c r="O711" s="4"/>
      <c r="P711" s="4"/>
      <c r="Q711" s="4"/>
      <c r="R711" s="4"/>
      <c r="S711" s="4"/>
      <c r="T711" s="4"/>
      <c r="U711" s="4"/>
      <c r="V711" s="4"/>
      <c r="W711" s="4"/>
      <c r="X711" s="4"/>
      <c r="Y711" s="4"/>
      <c r="Z711" s="4"/>
      <c r="AA711" s="4"/>
    </row>
    <row r="712" spans="1:27" ht="16" x14ac:dyDescent="0.2">
      <c r="A712" s="16" t="s">
        <v>15</v>
      </c>
      <c r="B712" s="16" t="s">
        <v>18</v>
      </c>
      <c r="C712" s="10" t="s">
        <v>1313</v>
      </c>
      <c r="D712" s="39">
        <v>2013</v>
      </c>
      <c r="E712" s="10" t="s">
        <v>10</v>
      </c>
      <c r="F712" s="16" t="s">
        <v>1307</v>
      </c>
      <c r="G712" s="10" t="s">
        <v>1314</v>
      </c>
      <c r="H712" s="13">
        <v>641</v>
      </c>
      <c r="I712" s="14"/>
      <c r="J712" s="4"/>
      <c r="K712" s="4"/>
      <c r="L712" s="4"/>
      <c r="M712" s="4"/>
      <c r="N712" s="4"/>
      <c r="O712" s="4"/>
      <c r="P712" s="4"/>
      <c r="Q712" s="4"/>
      <c r="R712" s="4"/>
      <c r="S712" s="4"/>
      <c r="T712" s="4"/>
      <c r="U712" s="4"/>
      <c r="V712" s="4"/>
      <c r="W712" s="4"/>
      <c r="X712" s="4"/>
      <c r="Y712" s="4"/>
      <c r="Z712" s="4"/>
      <c r="AA712" s="4"/>
    </row>
    <row r="713" spans="1:27" ht="16" x14ac:dyDescent="0.2">
      <c r="A713" s="10" t="s">
        <v>15</v>
      </c>
      <c r="B713" s="10" t="s">
        <v>18</v>
      </c>
      <c r="C713" s="10" t="s">
        <v>1315</v>
      </c>
      <c r="D713" s="11">
        <v>2013</v>
      </c>
      <c r="E713" s="10" t="s">
        <v>8</v>
      </c>
      <c r="F713" s="10" t="s">
        <v>1307</v>
      </c>
      <c r="G713" s="10" t="s">
        <v>1316</v>
      </c>
      <c r="H713" s="13">
        <v>135</v>
      </c>
      <c r="I713" s="14"/>
      <c r="J713" s="4"/>
      <c r="K713" s="4"/>
      <c r="L713" s="4"/>
      <c r="M713" s="4"/>
      <c r="N713" s="4"/>
      <c r="O713" s="4"/>
      <c r="P713" s="4"/>
      <c r="Q713" s="4"/>
      <c r="R713" s="4"/>
      <c r="S713" s="4"/>
      <c r="T713" s="4"/>
      <c r="U713" s="4"/>
      <c r="V713" s="4"/>
      <c r="W713" s="4"/>
      <c r="X713" s="4"/>
      <c r="Y713" s="4"/>
      <c r="Z713" s="4"/>
      <c r="AA713" s="4"/>
    </row>
    <row r="714" spans="1:27" ht="16" x14ac:dyDescent="0.2">
      <c r="A714" s="10" t="s">
        <v>15</v>
      </c>
      <c r="B714" s="10" t="s">
        <v>18</v>
      </c>
      <c r="C714" s="10" t="s">
        <v>1317</v>
      </c>
      <c r="D714" s="39">
        <v>2013</v>
      </c>
      <c r="E714" s="10" t="s">
        <v>10</v>
      </c>
      <c r="F714" s="16" t="s">
        <v>1307</v>
      </c>
      <c r="G714" s="10" t="s">
        <v>1318</v>
      </c>
      <c r="H714" s="13">
        <v>97</v>
      </c>
      <c r="I714" s="14"/>
      <c r="J714" s="4"/>
      <c r="K714" s="4"/>
      <c r="L714" s="4"/>
      <c r="M714" s="4"/>
      <c r="N714" s="4"/>
      <c r="O714" s="4"/>
      <c r="P714" s="4"/>
      <c r="Q714" s="4"/>
      <c r="R714" s="4"/>
      <c r="S714" s="4"/>
      <c r="T714" s="4"/>
      <c r="U714" s="4"/>
      <c r="V714" s="4"/>
      <c r="W714" s="4"/>
      <c r="X714" s="4"/>
      <c r="Y714" s="4"/>
      <c r="Z714" s="4"/>
      <c r="AA714" s="4"/>
    </row>
    <row r="715" spans="1:27" ht="16" x14ac:dyDescent="0.2">
      <c r="A715" s="10" t="s">
        <v>15</v>
      </c>
      <c r="B715" s="10" t="s">
        <v>18</v>
      </c>
      <c r="C715" s="10" t="s">
        <v>1319</v>
      </c>
      <c r="D715" s="11">
        <v>2013</v>
      </c>
      <c r="E715" s="10" t="s">
        <v>10</v>
      </c>
      <c r="F715" s="10" t="s">
        <v>1307</v>
      </c>
      <c r="G715" s="10" t="s">
        <v>1320</v>
      </c>
      <c r="H715" s="13">
        <v>92</v>
      </c>
      <c r="I715" s="14"/>
      <c r="J715" s="4"/>
      <c r="K715" s="4"/>
      <c r="L715" s="4"/>
      <c r="M715" s="4"/>
      <c r="N715" s="4"/>
      <c r="O715" s="4"/>
      <c r="P715" s="4"/>
      <c r="Q715" s="4"/>
      <c r="R715" s="4"/>
      <c r="S715" s="4"/>
      <c r="T715" s="4"/>
      <c r="U715" s="4"/>
      <c r="V715" s="4"/>
      <c r="W715" s="4"/>
      <c r="X715" s="4"/>
      <c r="Y715" s="4"/>
      <c r="Z715" s="4"/>
      <c r="AA715" s="4"/>
    </row>
    <row r="716" spans="1:27" ht="16" x14ac:dyDescent="0.2">
      <c r="A716" s="16" t="s">
        <v>15</v>
      </c>
      <c r="B716" s="16" t="s">
        <v>18</v>
      </c>
      <c r="C716" s="10" t="s">
        <v>1242</v>
      </c>
      <c r="D716" s="39">
        <v>2013</v>
      </c>
      <c r="E716" s="10" t="s">
        <v>10</v>
      </c>
      <c r="F716" s="16" t="s">
        <v>1307</v>
      </c>
      <c r="G716" s="10" t="s">
        <v>1321</v>
      </c>
      <c r="H716" s="13">
        <v>89</v>
      </c>
      <c r="I716" s="14"/>
      <c r="J716" s="4"/>
      <c r="K716" s="4"/>
      <c r="L716" s="4"/>
      <c r="M716" s="4"/>
      <c r="N716" s="4"/>
      <c r="O716" s="4"/>
      <c r="P716" s="4"/>
      <c r="Q716" s="4"/>
      <c r="R716" s="4"/>
      <c r="S716" s="4"/>
      <c r="T716" s="4"/>
      <c r="U716" s="4"/>
      <c r="V716" s="4"/>
      <c r="W716" s="4"/>
      <c r="X716" s="4"/>
      <c r="Y716" s="4"/>
      <c r="Z716" s="4"/>
      <c r="AA716" s="4"/>
    </row>
    <row r="717" spans="1:27" ht="16" x14ac:dyDescent="0.2">
      <c r="A717" s="10" t="s">
        <v>15</v>
      </c>
      <c r="B717" s="10" t="s">
        <v>18</v>
      </c>
      <c r="C717" s="10" t="s">
        <v>1322</v>
      </c>
      <c r="D717" s="11">
        <v>2013</v>
      </c>
      <c r="E717" s="10" t="s">
        <v>10</v>
      </c>
      <c r="F717" s="10" t="s">
        <v>1307</v>
      </c>
      <c r="G717" s="10" t="s">
        <v>1323</v>
      </c>
      <c r="H717" s="13">
        <v>84</v>
      </c>
      <c r="I717" s="14"/>
      <c r="J717" s="4"/>
      <c r="K717" s="4"/>
      <c r="L717" s="4"/>
      <c r="M717" s="4"/>
      <c r="N717" s="4"/>
      <c r="O717" s="4"/>
      <c r="P717" s="4"/>
      <c r="Q717" s="4"/>
      <c r="R717" s="4"/>
      <c r="S717" s="4"/>
      <c r="T717" s="4"/>
      <c r="U717" s="4"/>
      <c r="V717" s="4"/>
      <c r="W717" s="4"/>
      <c r="X717" s="4"/>
      <c r="Y717" s="4"/>
      <c r="Z717" s="4"/>
      <c r="AA717" s="4"/>
    </row>
    <row r="718" spans="1:27" ht="16" x14ac:dyDescent="0.2">
      <c r="A718" s="10" t="s">
        <v>15</v>
      </c>
      <c r="B718" s="10" t="s">
        <v>18</v>
      </c>
      <c r="C718" s="10" t="s">
        <v>1324</v>
      </c>
      <c r="D718" s="11">
        <v>2013</v>
      </c>
      <c r="E718" s="10" t="s">
        <v>10</v>
      </c>
      <c r="F718" s="10" t="s">
        <v>1307</v>
      </c>
      <c r="G718" s="10" t="s">
        <v>1325</v>
      </c>
      <c r="H718" s="13">
        <v>80</v>
      </c>
      <c r="I718" s="14"/>
      <c r="J718" s="4"/>
      <c r="K718" s="4"/>
      <c r="L718" s="4"/>
      <c r="M718" s="4"/>
      <c r="N718" s="4"/>
      <c r="O718" s="4"/>
      <c r="P718" s="4"/>
      <c r="Q718" s="4"/>
      <c r="R718" s="4"/>
      <c r="S718" s="4"/>
      <c r="T718" s="4"/>
      <c r="U718" s="4"/>
      <c r="V718" s="4"/>
      <c r="W718" s="4"/>
      <c r="X718" s="4"/>
      <c r="Y718" s="4"/>
      <c r="Z718" s="4"/>
      <c r="AA718" s="4"/>
    </row>
    <row r="719" spans="1:27" ht="16" x14ac:dyDescent="0.2">
      <c r="A719" s="10" t="s">
        <v>15</v>
      </c>
      <c r="B719" s="10" t="s">
        <v>18</v>
      </c>
      <c r="C719" s="10" t="s">
        <v>1326</v>
      </c>
      <c r="D719" s="39">
        <v>2013</v>
      </c>
      <c r="E719" s="10" t="s">
        <v>10</v>
      </c>
      <c r="F719" s="16" t="s">
        <v>1307</v>
      </c>
      <c r="G719" s="10" t="s">
        <v>1327</v>
      </c>
      <c r="H719" s="13">
        <v>70</v>
      </c>
      <c r="I719" s="14"/>
      <c r="J719" s="4"/>
      <c r="K719" s="4"/>
      <c r="L719" s="4"/>
      <c r="M719" s="4"/>
      <c r="N719" s="4"/>
      <c r="O719" s="4"/>
      <c r="P719" s="4"/>
      <c r="Q719" s="4"/>
      <c r="R719" s="4"/>
      <c r="S719" s="4"/>
      <c r="T719" s="4"/>
      <c r="U719" s="4"/>
      <c r="V719" s="4"/>
      <c r="W719" s="4"/>
      <c r="X719" s="4"/>
      <c r="Y719" s="4"/>
      <c r="Z719" s="4"/>
      <c r="AA719" s="4"/>
    </row>
    <row r="720" spans="1:27" ht="16" x14ac:dyDescent="0.2">
      <c r="A720" s="10" t="s">
        <v>15</v>
      </c>
      <c r="B720" s="10" t="s">
        <v>18</v>
      </c>
      <c r="C720" s="10" t="s">
        <v>1328</v>
      </c>
      <c r="D720" s="39">
        <v>2013</v>
      </c>
      <c r="E720" s="10" t="s">
        <v>10</v>
      </c>
      <c r="F720" s="16" t="s">
        <v>1307</v>
      </c>
      <c r="G720" s="10" t="s">
        <v>1329</v>
      </c>
      <c r="H720" s="13">
        <v>68</v>
      </c>
      <c r="I720" s="14"/>
      <c r="J720" s="4"/>
      <c r="K720" s="4"/>
      <c r="L720" s="4"/>
      <c r="M720" s="4"/>
      <c r="N720" s="4"/>
      <c r="O720" s="4"/>
      <c r="P720" s="4"/>
      <c r="Q720" s="4"/>
      <c r="R720" s="4"/>
      <c r="S720" s="4"/>
      <c r="T720" s="4"/>
      <c r="U720" s="4"/>
      <c r="V720" s="4"/>
      <c r="W720" s="4"/>
      <c r="X720" s="4"/>
      <c r="Y720" s="4"/>
      <c r="Z720" s="4"/>
      <c r="AA720" s="4"/>
    </row>
    <row r="721" spans="1:27" ht="16" x14ac:dyDescent="0.2">
      <c r="A721" s="16" t="s">
        <v>15</v>
      </c>
      <c r="B721" s="16" t="s">
        <v>18</v>
      </c>
      <c r="C721" s="10" t="s">
        <v>1288</v>
      </c>
      <c r="D721" s="39">
        <v>2013</v>
      </c>
      <c r="E721" s="10" t="s">
        <v>10</v>
      </c>
      <c r="F721" s="16" t="s">
        <v>1307</v>
      </c>
      <c r="G721" s="10" t="s">
        <v>1330</v>
      </c>
      <c r="H721" s="13">
        <v>68</v>
      </c>
      <c r="I721" s="14"/>
      <c r="J721" s="4"/>
      <c r="K721" s="4"/>
      <c r="L721" s="4"/>
      <c r="M721" s="4"/>
      <c r="N721" s="4"/>
      <c r="O721" s="4"/>
      <c r="P721" s="4"/>
      <c r="Q721" s="4"/>
      <c r="R721" s="4"/>
      <c r="S721" s="4"/>
      <c r="T721" s="4"/>
      <c r="U721" s="4"/>
      <c r="V721" s="4"/>
      <c r="W721" s="4"/>
      <c r="X721" s="4"/>
      <c r="Y721" s="4"/>
      <c r="Z721" s="4"/>
      <c r="AA721" s="4"/>
    </row>
    <row r="722" spans="1:27" ht="16" x14ac:dyDescent="0.2">
      <c r="A722" s="16" t="s">
        <v>15</v>
      </c>
      <c r="B722" s="16" t="s">
        <v>18</v>
      </c>
      <c r="C722" s="10" t="s">
        <v>1331</v>
      </c>
      <c r="D722" s="39">
        <v>2013</v>
      </c>
      <c r="E722" s="10" t="s">
        <v>10</v>
      </c>
      <c r="F722" s="16" t="s">
        <v>1307</v>
      </c>
      <c r="G722" s="10" t="s">
        <v>1332</v>
      </c>
      <c r="H722" s="13">
        <v>61</v>
      </c>
      <c r="I722" s="14"/>
      <c r="J722" s="4"/>
      <c r="K722" s="4"/>
      <c r="L722" s="4"/>
      <c r="M722" s="4"/>
      <c r="N722" s="4"/>
      <c r="O722" s="4"/>
      <c r="P722" s="4"/>
      <c r="Q722" s="4"/>
      <c r="R722" s="4"/>
      <c r="S722" s="4"/>
      <c r="T722" s="4"/>
      <c r="U722" s="4"/>
      <c r="V722" s="4"/>
      <c r="W722" s="4"/>
      <c r="X722" s="4"/>
      <c r="Y722" s="4"/>
      <c r="Z722" s="4"/>
      <c r="AA722" s="4"/>
    </row>
    <row r="723" spans="1:27" ht="16" x14ac:dyDescent="0.2">
      <c r="A723" s="10" t="s">
        <v>15</v>
      </c>
      <c r="B723" s="10" t="s">
        <v>18</v>
      </c>
      <c r="C723" s="10" t="s">
        <v>1333</v>
      </c>
      <c r="D723" s="11">
        <v>2013</v>
      </c>
      <c r="E723" s="10" t="s">
        <v>10</v>
      </c>
      <c r="F723" s="10" t="s">
        <v>1307</v>
      </c>
      <c r="G723" s="10" t="s">
        <v>1334</v>
      </c>
      <c r="H723" s="13">
        <v>59</v>
      </c>
      <c r="I723" s="14"/>
      <c r="J723" s="4"/>
      <c r="K723" s="4"/>
      <c r="L723" s="4"/>
      <c r="M723" s="4"/>
      <c r="N723" s="4"/>
      <c r="O723" s="4"/>
      <c r="P723" s="4"/>
      <c r="Q723" s="4"/>
      <c r="R723" s="4"/>
      <c r="S723" s="4"/>
      <c r="T723" s="4"/>
      <c r="U723" s="4"/>
      <c r="V723" s="4"/>
      <c r="W723" s="4"/>
      <c r="X723" s="4"/>
      <c r="Y723" s="4"/>
      <c r="Z723" s="4"/>
      <c r="AA723" s="4"/>
    </row>
    <row r="724" spans="1:27" ht="16" x14ac:dyDescent="0.2">
      <c r="A724" s="10" t="s">
        <v>15</v>
      </c>
      <c r="B724" s="10" t="s">
        <v>18</v>
      </c>
      <c r="C724" s="10" t="s">
        <v>1335</v>
      </c>
      <c r="D724" s="39">
        <v>2013</v>
      </c>
      <c r="E724" s="10" t="s">
        <v>10</v>
      </c>
      <c r="F724" s="16" t="s">
        <v>1307</v>
      </c>
      <c r="G724" s="10" t="s">
        <v>1336</v>
      </c>
      <c r="H724" s="13">
        <v>58</v>
      </c>
      <c r="I724" s="14"/>
      <c r="J724" s="4"/>
      <c r="K724" s="4"/>
      <c r="L724" s="4"/>
      <c r="M724" s="4"/>
      <c r="N724" s="4"/>
      <c r="O724" s="4"/>
      <c r="P724" s="4"/>
      <c r="Q724" s="4"/>
      <c r="R724" s="4"/>
      <c r="S724" s="4"/>
      <c r="T724" s="4"/>
      <c r="U724" s="4"/>
      <c r="V724" s="4"/>
      <c r="W724" s="4"/>
      <c r="X724" s="4"/>
      <c r="Y724" s="4"/>
      <c r="Z724" s="4"/>
      <c r="AA724" s="4"/>
    </row>
    <row r="725" spans="1:27" ht="16" x14ac:dyDescent="0.2">
      <c r="A725" s="16" t="s">
        <v>15</v>
      </c>
      <c r="B725" s="16" t="s">
        <v>18</v>
      </c>
      <c r="C725" s="10" t="s">
        <v>1337</v>
      </c>
      <c r="D725" s="39">
        <v>2013</v>
      </c>
      <c r="E725" s="10" t="s">
        <v>10</v>
      </c>
      <c r="F725" s="16" t="s">
        <v>1307</v>
      </c>
      <c r="G725" s="10" t="s">
        <v>1338</v>
      </c>
      <c r="H725" s="13">
        <v>56</v>
      </c>
      <c r="I725" s="14"/>
      <c r="J725" s="4"/>
      <c r="K725" s="4"/>
      <c r="L725" s="4"/>
      <c r="M725" s="4"/>
      <c r="N725" s="4"/>
      <c r="O725" s="4"/>
      <c r="P725" s="4"/>
      <c r="Q725" s="4"/>
      <c r="R725" s="4"/>
      <c r="S725" s="4"/>
      <c r="T725" s="4"/>
      <c r="U725" s="4"/>
      <c r="V725" s="4"/>
      <c r="W725" s="4"/>
      <c r="X725" s="4"/>
      <c r="Y725" s="4"/>
      <c r="Z725" s="4"/>
      <c r="AA725" s="4"/>
    </row>
    <row r="726" spans="1:27" ht="16" x14ac:dyDescent="0.2">
      <c r="A726" s="16" t="s">
        <v>15</v>
      </c>
      <c r="B726" s="16" t="s">
        <v>18</v>
      </c>
      <c r="C726" s="10" t="s">
        <v>1339</v>
      </c>
      <c r="D726" s="39">
        <v>2013</v>
      </c>
      <c r="E726" s="10" t="s">
        <v>10</v>
      </c>
      <c r="F726" s="16" t="s">
        <v>1307</v>
      </c>
      <c r="G726" s="10" t="s">
        <v>1340</v>
      </c>
      <c r="H726" s="13">
        <v>55</v>
      </c>
      <c r="I726" s="14"/>
      <c r="J726" s="4"/>
      <c r="K726" s="4"/>
      <c r="L726" s="4"/>
      <c r="M726" s="4"/>
      <c r="N726" s="4"/>
      <c r="O726" s="4"/>
      <c r="P726" s="4"/>
      <c r="Q726" s="4"/>
      <c r="R726" s="4"/>
      <c r="S726" s="4"/>
      <c r="T726" s="4"/>
      <c r="U726" s="4"/>
      <c r="V726" s="4"/>
      <c r="W726" s="4"/>
      <c r="X726" s="4"/>
      <c r="Y726" s="4"/>
      <c r="Z726" s="4"/>
      <c r="AA726" s="4"/>
    </row>
    <row r="727" spans="1:27" ht="16" x14ac:dyDescent="0.2">
      <c r="A727" s="10" t="s">
        <v>15</v>
      </c>
      <c r="B727" s="10" t="s">
        <v>18</v>
      </c>
      <c r="C727" s="10" t="s">
        <v>1341</v>
      </c>
      <c r="D727" s="39">
        <v>2013</v>
      </c>
      <c r="E727" s="10" t="s">
        <v>10</v>
      </c>
      <c r="F727" s="16" t="s">
        <v>1307</v>
      </c>
      <c r="G727" s="10" t="s">
        <v>1342</v>
      </c>
      <c r="H727" s="13">
        <v>53</v>
      </c>
      <c r="I727" s="14"/>
      <c r="J727" s="4"/>
      <c r="K727" s="4"/>
      <c r="L727" s="4"/>
      <c r="M727" s="4"/>
      <c r="N727" s="4"/>
      <c r="O727" s="4"/>
      <c r="P727" s="4"/>
      <c r="Q727" s="4"/>
      <c r="R727" s="4"/>
      <c r="S727" s="4"/>
      <c r="T727" s="4"/>
      <c r="U727" s="4"/>
      <c r="V727" s="4"/>
      <c r="W727" s="4"/>
      <c r="X727" s="4"/>
      <c r="Y727" s="4"/>
      <c r="Z727" s="4"/>
      <c r="AA727" s="4"/>
    </row>
    <row r="728" spans="1:27" ht="16" x14ac:dyDescent="0.2">
      <c r="A728" s="16" t="s">
        <v>15</v>
      </c>
      <c r="B728" s="16" t="s">
        <v>18</v>
      </c>
      <c r="C728" s="10" t="s">
        <v>1343</v>
      </c>
      <c r="D728" s="39">
        <v>2013</v>
      </c>
      <c r="E728" s="10" t="s">
        <v>10</v>
      </c>
      <c r="F728" s="16" t="s">
        <v>1307</v>
      </c>
      <c r="G728" s="10" t="s">
        <v>1344</v>
      </c>
      <c r="H728" s="13">
        <v>53</v>
      </c>
      <c r="I728" s="14"/>
      <c r="J728" s="4"/>
      <c r="K728" s="4"/>
      <c r="L728" s="4"/>
      <c r="M728" s="4"/>
      <c r="N728" s="4"/>
      <c r="O728" s="4"/>
      <c r="P728" s="4"/>
      <c r="Q728" s="4"/>
      <c r="R728" s="4"/>
      <c r="S728" s="4"/>
      <c r="T728" s="4"/>
      <c r="U728" s="4"/>
      <c r="V728" s="4"/>
      <c r="W728" s="4"/>
      <c r="X728" s="4"/>
      <c r="Y728" s="4"/>
      <c r="Z728" s="4"/>
      <c r="AA728" s="4"/>
    </row>
    <row r="729" spans="1:27" ht="16" x14ac:dyDescent="0.2">
      <c r="A729" s="10" t="s">
        <v>15</v>
      </c>
      <c r="B729" s="10" t="s">
        <v>18</v>
      </c>
      <c r="C729" s="10" t="s">
        <v>1345</v>
      </c>
      <c r="D729" s="39">
        <v>2013</v>
      </c>
      <c r="E729" s="10" t="s">
        <v>10</v>
      </c>
      <c r="F729" s="16" t="s">
        <v>1307</v>
      </c>
      <c r="G729" s="10" t="s">
        <v>1346</v>
      </c>
      <c r="H729" s="13">
        <v>52</v>
      </c>
      <c r="I729" s="14"/>
      <c r="J729" s="4"/>
      <c r="K729" s="4"/>
      <c r="L729" s="4"/>
      <c r="M729" s="4"/>
      <c r="N729" s="4"/>
      <c r="O729" s="4"/>
      <c r="P729" s="4"/>
      <c r="Q729" s="4"/>
      <c r="R729" s="4"/>
      <c r="S729" s="4"/>
      <c r="T729" s="4"/>
      <c r="U729" s="4"/>
      <c r="V729" s="4"/>
      <c r="W729" s="4"/>
      <c r="X729" s="4"/>
      <c r="Y729" s="4"/>
      <c r="Z729" s="4"/>
      <c r="AA729" s="4"/>
    </row>
    <row r="730" spans="1:27" ht="16" x14ac:dyDescent="0.2">
      <c r="A730" s="10" t="s">
        <v>15</v>
      </c>
      <c r="B730" s="10" t="s">
        <v>18</v>
      </c>
      <c r="C730" s="10" t="s">
        <v>1347</v>
      </c>
      <c r="D730" s="11">
        <v>2013</v>
      </c>
      <c r="E730" s="10" t="s">
        <v>10</v>
      </c>
      <c r="F730" s="10" t="s">
        <v>1307</v>
      </c>
      <c r="G730" s="10" t="s">
        <v>1348</v>
      </c>
      <c r="H730" s="13">
        <v>51</v>
      </c>
      <c r="I730" s="14"/>
      <c r="J730" s="4"/>
      <c r="K730" s="4"/>
      <c r="L730" s="4"/>
      <c r="M730" s="4"/>
      <c r="N730" s="4"/>
      <c r="O730" s="4"/>
      <c r="P730" s="4"/>
      <c r="Q730" s="4"/>
      <c r="R730" s="4"/>
      <c r="S730" s="4"/>
      <c r="T730" s="4"/>
      <c r="U730" s="4"/>
      <c r="V730" s="4"/>
      <c r="W730" s="4"/>
      <c r="X730" s="4"/>
      <c r="Y730" s="4"/>
      <c r="Z730" s="4"/>
      <c r="AA730" s="4"/>
    </row>
    <row r="731" spans="1:27" ht="16" x14ac:dyDescent="0.2">
      <c r="A731" s="10" t="s">
        <v>15</v>
      </c>
      <c r="B731" s="10" t="s">
        <v>18</v>
      </c>
      <c r="C731" s="10" t="s">
        <v>1349</v>
      </c>
      <c r="D731" s="39">
        <v>2013</v>
      </c>
      <c r="E731" s="10" t="s">
        <v>10</v>
      </c>
      <c r="F731" s="16" t="s">
        <v>1307</v>
      </c>
      <c r="G731" s="10" t="s">
        <v>1350</v>
      </c>
      <c r="H731" s="13">
        <v>51</v>
      </c>
      <c r="I731" s="14"/>
      <c r="J731" s="4"/>
      <c r="K731" s="4"/>
      <c r="L731" s="4"/>
      <c r="M731" s="4"/>
      <c r="N731" s="4"/>
      <c r="O731" s="4"/>
      <c r="P731" s="4"/>
      <c r="Q731" s="4"/>
      <c r="R731" s="4"/>
      <c r="S731" s="4"/>
      <c r="T731" s="4"/>
      <c r="U731" s="4"/>
      <c r="V731" s="4"/>
      <c r="W731" s="4"/>
      <c r="X731" s="4"/>
      <c r="Y731" s="4"/>
      <c r="Z731" s="4"/>
      <c r="AA731" s="4"/>
    </row>
    <row r="732" spans="1:27" ht="16" x14ac:dyDescent="0.2">
      <c r="A732" s="10" t="s">
        <v>15</v>
      </c>
      <c r="B732" s="10" t="s">
        <v>18</v>
      </c>
      <c r="C732" s="10" t="s">
        <v>1351</v>
      </c>
      <c r="D732" s="11">
        <v>2013</v>
      </c>
      <c r="E732" s="10" t="s">
        <v>10</v>
      </c>
      <c r="F732" s="10" t="s">
        <v>1307</v>
      </c>
      <c r="G732" s="10" t="s">
        <v>1352</v>
      </c>
      <c r="H732" s="13">
        <v>49</v>
      </c>
      <c r="I732" s="14"/>
      <c r="J732" s="4"/>
      <c r="K732" s="4"/>
      <c r="L732" s="4"/>
      <c r="M732" s="4"/>
      <c r="N732" s="4"/>
      <c r="O732" s="4"/>
      <c r="P732" s="4"/>
      <c r="Q732" s="4"/>
      <c r="R732" s="4"/>
      <c r="S732" s="4"/>
      <c r="T732" s="4"/>
      <c r="U732" s="4"/>
      <c r="V732" s="4"/>
      <c r="W732" s="4"/>
      <c r="X732" s="4"/>
      <c r="Y732" s="4"/>
      <c r="Z732" s="4"/>
      <c r="AA732" s="4"/>
    </row>
    <row r="733" spans="1:27" ht="16" x14ac:dyDescent="0.2">
      <c r="A733" s="16" t="s">
        <v>15</v>
      </c>
      <c r="B733" s="16" t="s">
        <v>18</v>
      </c>
      <c r="C733" s="10" t="s">
        <v>1353</v>
      </c>
      <c r="D733" s="39">
        <v>2013</v>
      </c>
      <c r="E733" s="10" t="s">
        <v>10</v>
      </c>
      <c r="F733" s="16" t="s">
        <v>1307</v>
      </c>
      <c r="G733" s="10" t="s">
        <v>1354</v>
      </c>
      <c r="H733" s="13">
        <v>48</v>
      </c>
      <c r="I733" s="14"/>
      <c r="J733" s="4"/>
      <c r="K733" s="4"/>
      <c r="L733" s="4"/>
      <c r="M733" s="4"/>
      <c r="N733" s="4"/>
      <c r="O733" s="4"/>
      <c r="P733" s="4"/>
      <c r="Q733" s="4"/>
      <c r="R733" s="4"/>
      <c r="S733" s="4"/>
      <c r="T733" s="4"/>
      <c r="U733" s="4"/>
      <c r="V733" s="4"/>
      <c r="W733" s="4"/>
      <c r="X733" s="4"/>
      <c r="Y733" s="4"/>
      <c r="Z733" s="4"/>
      <c r="AA733" s="4"/>
    </row>
    <row r="734" spans="1:27" ht="16" x14ac:dyDescent="0.2">
      <c r="A734" s="10" t="s">
        <v>15</v>
      </c>
      <c r="B734" s="10" t="s">
        <v>18</v>
      </c>
      <c r="C734" s="10" t="s">
        <v>1355</v>
      </c>
      <c r="D734" s="39">
        <v>2013</v>
      </c>
      <c r="E734" s="10" t="s">
        <v>10</v>
      </c>
      <c r="F734" s="16" t="s">
        <v>1307</v>
      </c>
      <c r="G734" s="10" t="s">
        <v>1356</v>
      </c>
      <c r="H734" s="13">
        <v>46</v>
      </c>
      <c r="I734" s="14"/>
      <c r="J734" s="4"/>
      <c r="K734" s="4"/>
      <c r="L734" s="4"/>
      <c r="M734" s="4"/>
      <c r="N734" s="4"/>
      <c r="O734" s="4"/>
      <c r="P734" s="4"/>
      <c r="Q734" s="4"/>
      <c r="R734" s="4"/>
      <c r="S734" s="4"/>
      <c r="T734" s="4"/>
      <c r="U734" s="4"/>
      <c r="V734" s="4"/>
      <c r="W734" s="4"/>
      <c r="X734" s="4"/>
      <c r="Y734" s="4"/>
      <c r="Z734" s="4"/>
      <c r="AA734" s="4"/>
    </row>
    <row r="735" spans="1:27" ht="16" x14ac:dyDescent="0.2">
      <c r="A735" s="10" t="s">
        <v>15</v>
      </c>
      <c r="B735" s="10" t="s">
        <v>18</v>
      </c>
      <c r="C735" s="10" t="s">
        <v>1357</v>
      </c>
      <c r="D735" s="11">
        <v>2013</v>
      </c>
      <c r="E735" s="10" t="s">
        <v>10</v>
      </c>
      <c r="F735" s="10" t="s">
        <v>1307</v>
      </c>
      <c r="G735" s="10" t="s">
        <v>1358</v>
      </c>
      <c r="H735" s="13">
        <v>42</v>
      </c>
      <c r="I735" s="14"/>
      <c r="J735" s="4"/>
      <c r="K735" s="4"/>
      <c r="L735" s="4"/>
      <c r="M735" s="4"/>
      <c r="N735" s="4"/>
      <c r="O735" s="4"/>
      <c r="P735" s="4"/>
      <c r="Q735" s="4"/>
      <c r="R735" s="4"/>
      <c r="S735" s="4"/>
      <c r="T735" s="4"/>
      <c r="U735" s="4"/>
      <c r="V735" s="4"/>
      <c r="W735" s="4"/>
      <c r="X735" s="4"/>
      <c r="Y735" s="4"/>
      <c r="Z735" s="4"/>
      <c r="AA735" s="4"/>
    </row>
    <row r="736" spans="1:27" ht="16" x14ac:dyDescent="0.2">
      <c r="A736" s="10" t="s">
        <v>15</v>
      </c>
      <c r="B736" s="10" t="s">
        <v>18</v>
      </c>
      <c r="C736" s="10" t="s">
        <v>1359</v>
      </c>
      <c r="D736" s="39">
        <v>2013</v>
      </c>
      <c r="E736" s="10" t="s">
        <v>10</v>
      </c>
      <c r="F736" s="16" t="s">
        <v>1307</v>
      </c>
      <c r="G736" s="10" t="s">
        <v>1360</v>
      </c>
      <c r="H736" s="13">
        <v>42</v>
      </c>
      <c r="I736" s="14"/>
      <c r="J736" s="4"/>
      <c r="K736" s="4"/>
      <c r="L736" s="4"/>
      <c r="M736" s="4"/>
      <c r="N736" s="4"/>
      <c r="O736" s="4"/>
      <c r="P736" s="4"/>
      <c r="Q736" s="4"/>
      <c r="R736" s="4"/>
      <c r="S736" s="4"/>
      <c r="T736" s="4"/>
      <c r="U736" s="4"/>
      <c r="V736" s="4"/>
      <c r="W736" s="4"/>
      <c r="X736" s="4"/>
      <c r="Y736" s="4"/>
      <c r="Z736" s="4"/>
      <c r="AA736" s="4"/>
    </row>
    <row r="737" spans="1:27" ht="16" x14ac:dyDescent="0.2">
      <c r="A737" s="16" t="s">
        <v>15</v>
      </c>
      <c r="B737" s="16" t="s">
        <v>18</v>
      </c>
      <c r="C737" s="10" t="s">
        <v>1361</v>
      </c>
      <c r="D737" s="39">
        <v>2013</v>
      </c>
      <c r="E737" s="10" t="s">
        <v>10</v>
      </c>
      <c r="F737" s="16" t="s">
        <v>1307</v>
      </c>
      <c r="G737" s="10" t="s">
        <v>1362</v>
      </c>
      <c r="H737" s="13">
        <v>41</v>
      </c>
      <c r="I737" s="14"/>
      <c r="J737" s="4"/>
      <c r="K737" s="4"/>
      <c r="L737" s="4"/>
      <c r="M737" s="4"/>
      <c r="N737" s="4"/>
      <c r="O737" s="4"/>
      <c r="P737" s="4"/>
      <c r="Q737" s="4"/>
      <c r="R737" s="4"/>
      <c r="S737" s="4"/>
      <c r="T737" s="4"/>
      <c r="U737" s="4"/>
      <c r="V737" s="4"/>
      <c r="W737" s="4"/>
      <c r="X737" s="4"/>
      <c r="Y737" s="4"/>
      <c r="Z737" s="4"/>
      <c r="AA737" s="4"/>
    </row>
    <row r="738" spans="1:27" ht="16" x14ac:dyDescent="0.2">
      <c r="A738" s="16" t="s">
        <v>15</v>
      </c>
      <c r="B738" s="16" t="s">
        <v>18</v>
      </c>
      <c r="C738" s="10" t="s">
        <v>1363</v>
      </c>
      <c r="D738" s="39">
        <v>2013</v>
      </c>
      <c r="E738" s="10" t="s">
        <v>10</v>
      </c>
      <c r="F738" s="16" t="s">
        <v>1307</v>
      </c>
      <c r="G738" s="10" t="s">
        <v>1364</v>
      </c>
      <c r="H738" s="13">
        <v>36</v>
      </c>
      <c r="I738" s="14"/>
      <c r="J738" s="4"/>
      <c r="K738" s="4"/>
      <c r="L738" s="4"/>
      <c r="M738" s="4"/>
      <c r="N738" s="4"/>
      <c r="O738" s="4"/>
      <c r="P738" s="4"/>
      <c r="Q738" s="4"/>
      <c r="R738" s="4"/>
      <c r="S738" s="4"/>
      <c r="T738" s="4"/>
      <c r="U738" s="4"/>
      <c r="V738" s="4"/>
      <c r="W738" s="4"/>
      <c r="X738" s="4"/>
      <c r="Y738" s="4"/>
      <c r="Z738" s="4"/>
      <c r="AA738" s="4"/>
    </row>
    <row r="739" spans="1:27" ht="16" x14ac:dyDescent="0.2">
      <c r="A739" s="16" t="s">
        <v>15</v>
      </c>
      <c r="B739" s="16" t="s">
        <v>18</v>
      </c>
      <c r="C739" s="10" t="s">
        <v>1264</v>
      </c>
      <c r="D739" s="39">
        <v>2013</v>
      </c>
      <c r="E739" s="10" t="s">
        <v>10</v>
      </c>
      <c r="F739" s="16" t="s">
        <v>1307</v>
      </c>
      <c r="G739" s="10" t="s">
        <v>1365</v>
      </c>
      <c r="H739" s="13">
        <v>21</v>
      </c>
      <c r="I739" s="14"/>
      <c r="J739" s="4"/>
      <c r="K739" s="4"/>
      <c r="L739" s="4"/>
      <c r="M739" s="4"/>
      <c r="N739" s="4"/>
      <c r="O739" s="4"/>
      <c r="P739" s="4"/>
      <c r="Q739" s="4"/>
      <c r="R739" s="4"/>
      <c r="S739" s="4"/>
      <c r="T739" s="4"/>
      <c r="U739" s="4"/>
      <c r="V739" s="4"/>
      <c r="W739" s="4"/>
      <c r="X739" s="4"/>
      <c r="Y739" s="4"/>
      <c r="Z739" s="4"/>
      <c r="AA739" s="4"/>
    </row>
    <row r="740" spans="1:27" ht="16" x14ac:dyDescent="0.2">
      <c r="A740" s="16" t="s">
        <v>15</v>
      </c>
      <c r="B740" s="16" t="s">
        <v>18</v>
      </c>
      <c r="C740" s="10" t="s">
        <v>1366</v>
      </c>
      <c r="D740" s="39">
        <v>2013</v>
      </c>
      <c r="E740" s="10" t="s">
        <v>10</v>
      </c>
      <c r="F740" s="16" t="s">
        <v>1307</v>
      </c>
      <c r="G740" s="10" t="s">
        <v>1367</v>
      </c>
      <c r="H740" s="13">
        <v>18</v>
      </c>
      <c r="I740" s="14"/>
      <c r="J740" s="4"/>
      <c r="K740" s="4"/>
      <c r="L740" s="4"/>
      <c r="M740" s="4"/>
      <c r="N740" s="4"/>
      <c r="O740" s="4"/>
      <c r="P740" s="4"/>
      <c r="Q740" s="4"/>
      <c r="R740" s="4"/>
      <c r="S740" s="4"/>
      <c r="T740" s="4"/>
      <c r="U740" s="4"/>
      <c r="V740" s="4"/>
      <c r="W740" s="4"/>
      <c r="X740" s="4"/>
      <c r="Y740" s="4"/>
      <c r="Z740" s="4"/>
      <c r="AA740" s="4"/>
    </row>
    <row r="741" spans="1:27" ht="16" x14ac:dyDescent="0.2">
      <c r="A741" s="10" t="s">
        <v>15</v>
      </c>
      <c r="B741" s="10" t="s">
        <v>18</v>
      </c>
      <c r="C741" s="10" t="s">
        <v>1368</v>
      </c>
      <c r="D741" s="11">
        <v>2012</v>
      </c>
      <c r="E741" s="10" t="s">
        <v>7</v>
      </c>
      <c r="F741" s="10" t="s">
        <v>1369</v>
      </c>
      <c r="G741" s="10" t="s">
        <v>1370</v>
      </c>
      <c r="H741" s="13">
        <v>485</v>
      </c>
      <c r="I741" s="14"/>
      <c r="J741" s="4"/>
      <c r="K741" s="4"/>
      <c r="L741" s="4"/>
      <c r="M741" s="4"/>
      <c r="N741" s="4"/>
      <c r="O741" s="4"/>
      <c r="P741" s="4"/>
      <c r="Q741" s="4"/>
      <c r="R741" s="4"/>
      <c r="S741" s="4"/>
      <c r="T741" s="4"/>
      <c r="U741" s="4"/>
      <c r="V741" s="4"/>
      <c r="W741" s="4"/>
      <c r="X741" s="4"/>
      <c r="Y741" s="4"/>
      <c r="Z741" s="4"/>
      <c r="AA741" s="4"/>
    </row>
    <row r="742" spans="1:27" ht="16" x14ac:dyDescent="0.2">
      <c r="A742" s="10" t="s">
        <v>15</v>
      </c>
      <c r="B742" s="10" t="s">
        <v>18</v>
      </c>
      <c r="C742" s="10" t="s">
        <v>1371</v>
      </c>
      <c r="D742" s="11">
        <v>2012</v>
      </c>
      <c r="E742" s="10" t="s">
        <v>10</v>
      </c>
      <c r="F742" s="10" t="s">
        <v>1369</v>
      </c>
      <c r="G742" s="10" t="s">
        <v>1372</v>
      </c>
      <c r="H742" s="13">
        <v>101</v>
      </c>
      <c r="I742" s="14"/>
      <c r="J742" s="4"/>
      <c r="K742" s="4"/>
      <c r="L742" s="4"/>
      <c r="M742" s="4"/>
      <c r="N742" s="4"/>
      <c r="O742" s="4"/>
      <c r="P742" s="4"/>
      <c r="Q742" s="4"/>
      <c r="R742" s="4"/>
      <c r="S742" s="4"/>
      <c r="T742" s="4"/>
      <c r="U742" s="4"/>
      <c r="V742" s="4"/>
      <c r="W742" s="4"/>
      <c r="X742" s="4"/>
      <c r="Y742" s="4"/>
      <c r="Z742" s="4"/>
      <c r="AA742" s="4"/>
    </row>
    <row r="743" spans="1:27" ht="16" x14ac:dyDescent="0.2">
      <c r="A743" s="10" t="s">
        <v>15</v>
      </c>
      <c r="B743" s="10" t="s">
        <v>18</v>
      </c>
      <c r="C743" s="10" t="s">
        <v>1373</v>
      </c>
      <c r="D743" s="11">
        <v>2012</v>
      </c>
      <c r="E743" s="10" t="s">
        <v>10</v>
      </c>
      <c r="F743" s="10" t="s">
        <v>1369</v>
      </c>
      <c r="G743" s="10" t="s">
        <v>1374</v>
      </c>
      <c r="H743" s="13">
        <v>90</v>
      </c>
      <c r="I743" s="14"/>
      <c r="J743" s="4"/>
      <c r="K743" s="4"/>
      <c r="L743" s="4"/>
      <c r="M743" s="4"/>
      <c r="N743" s="4"/>
      <c r="O743" s="4"/>
      <c r="P743" s="4"/>
      <c r="Q743" s="4"/>
      <c r="R743" s="4"/>
      <c r="S743" s="4"/>
      <c r="T743" s="4"/>
      <c r="U743" s="4"/>
      <c r="V743" s="4"/>
      <c r="W743" s="4"/>
      <c r="X743" s="4"/>
      <c r="Y743" s="4"/>
      <c r="Z743" s="4"/>
      <c r="AA743" s="4"/>
    </row>
    <row r="744" spans="1:27" ht="16" x14ac:dyDescent="0.2">
      <c r="A744" s="10" t="s">
        <v>15</v>
      </c>
      <c r="B744" s="10" t="s">
        <v>18</v>
      </c>
      <c r="C744" s="10" t="s">
        <v>1375</v>
      </c>
      <c r="D744" s="11">
        <v>2012</v>
      </c>
      <c r="E744" s="10" t="s">
        <v>10</v>
      </c>
      <c r="F744" s="10" t="s">
        <v>1369</v>
      </c>
      <c r="G744" s="10" t="s">
        <v>1376</v>
      </c>
      <c r="H744" s="13">
        <v>85</v>
      </c>
      <c r="I744" s="14"/>
      <c r="J744" s="4"/>
      <c r="K744" s="4"/>
      <c r="L744" s="4"/>
      <c r="M744" s="4"/>
      <c r="N744" s="4"/>
      <c r="O744" s="4"/>
      <c r="P744" s="4"/>
      <c r="Q744" s="4"/>
      <c r="R744" s="4"/>
      <c r="S744" s="4"/>
      <c r="T744" s="4"/>
      <c r="U744" s="4"/>
      <c r="V744" s="4"/>
      <c r="W744" s="4"/>
      <c r="X744" s="4"/>
      <c r="Y744" s="4"/>
      <c r="Z744" s="4"/>
      <c r="AA744" s="4"/>
    </row>
    <row r="745" spans="1:27" ht="16" x14ac:dyDescent="0.2">
      <c r="A745" s="10" t="s">
        <v>15</v>
      </c>
      <c r="B745" s="10" t="s">
        <v>18</v>
      </c>
      <c r="C745" s="10" t="s">
        <v>1377</v>
      </c>
      <c r="D745" s="11">
        <v>2012</v>
      </c>
      <c r="E745" s="10" t="s">
        <v>10</v>
      </c>
      <c r="F745" s="10" t="s">
        <v>1369</v>
      </c>
      <c r="G745" s="10" t="s">
        <v>1378</v>
      </c>
      <c r="H745" s="13">
        <v>83</v>
      </c>
      <c r="I745" s="14"/>
      <c r="J745" s="4"/>
      <c r="K745" s="4"/>
      <c r="L745" s="4"/>
      <c r="M745" s="4"/>
      <c r="N745" s="4"/>
      <c r="O745" s="4"/>
      <c r="P745" s="4"/>
      <c r="Q745" s="4"/>
      <c r="R745" s="4"/>
      <c r="S745" s="4"/>
      <c r="T745" s="4"/>
      <c r="U745" s="4"/>
      <c r="V745" s="4"/>
      <c r="W745" s="4"/>
      <c r="X745" s="4"/>
      <c r="Y745" s="4"/>
      <c r="Z745" s="4"/>
      <c r="AA745" s="4"/>
    </row>
    <row r="746" spans="1:27" ht="16" x14ac:dyDescent="0.2">
      <c r="A746" s="10" t="s">
        <v>15</v>
      </c>
      <c r="B746" s="10" t="s">
        <v>18</v>
      </c>
      <c r="C746" s="10" t="s">
        <v>1379</v>
      </c>
      <c r="D746" s="11">
        <v>2012</v>
      </c>
      <c r="E746" s="10" t="s">
        <v>10</v>
      </c>
      <c r="F746" s="10" t="s">
        <v>1369</v>
      </c>
      <c r="G746" s="10" t="s">
        <v>1380</v>
      </c>
      <c r="H746" s="13">
        <v>81</v>
      </c>
      <c r="I746" s="14"/>
      <c r="J746" s="4"/>
      <c r="K746" s="4"/>
      <c r="L746" s="4"/>
      <c r="M746" s="4"/>
      <c r="N746" s="4"/>
      <c r="O746" s="4"/>
      <c r="P746" s="4"/>
      <c r="Q746" s="4"/>
      <c r="R746" s="4"/>
      <c r="S746" s="4"/>
      <c r="T746" s="4"/>
      <c r="U746" s="4"/>
      <c r="V746" s="4"/>
      <c r="W746" s="4"/>
      <c r="X746" s="4"/>
      <c r="Y746" s="4"/>
      <c r="Z746" s="4"/>
      <c r="AA746" s="4"/>
    </row>
    <row r="747" spans="1:27" ht="16" x14ac:dyDescent="0.2">
      <c r="A747" s="10" t="s">
        <v>15</v>
      </c>
      <c r="B747" s="10" t="s">
        <v>18</v>
      </c>
      <c r="C747" s="10" t="s">
        <v>1381</v>
      </c>
      <c r="D747" s="11">
        <v>2012</v>
      </c>
      <c r="E747" s="10" t="s">
        <v>10</v>
      </c>
      <c r="F747" s="10" t="s">
        <v>1369</v>
      </c>
      <c r="G747" s="10" t="s">
        <v>1382</v>
      </c>
      <c r="H747" s="13">
        <v>80</v>
      </c>
      <c r="I747" s="14"/>
      <c r="J747" s="4"/>
      <c r="K747" s="4"/>
      <c r="L747" s="4"/>
      <c r="M747" s="4"/>
      <c r="N747" s="4"/>
      <c r="O747" s="4"/>
      <c r="P747" s="4"/>
      <c r="Q747" s="4"/>
      <c r="R747" s="4"/>
      <c r="S747" s="4"/>
      <c r="T747" s="4"/>
      <c r="U747" s="4"/>
      <c r="V747" s="4"/>
      <c r="W747" s="4"/>
      <c r="X747" s="4"/>
      <c r="Y747" s="4"/>
      <c r="Z747" s="4"/>
      <c r="AA747" s="4"/>
    </row>
    <row r="748" spans="1:27" ht="16" x14ac:dyDescent="0.2">
      <c r="A748" s="10" t="s">
        <v>15</v>
      </c>
      <c r="B748" s="10" t="s">
        <v>18</v>
      </c>
      <c r="C748" s="10" t="s">
        <v>1383</v>
      </c>
      <c r="D748" s="11">
        <v>2012</v>
      </c>
      <c r="E748" s="10" t="s">
        <v>10</v>
      </c>
      <c r="F748" s="10" t="s">
        <v>1369</v>
      </c>
      <c r="G748" s="10" t="s">
        <v>1384</v>
      </c>
      <c r="H748" s="13">
        <v>80</v>
      </c>
      <c r="I748" s="14"/>
      <c r="J748" s="4"/>
      <c r="K748" s="4"/>
      <c r="L748" s="4"/>
      <c r="M748" s="4"/>
      <c r="N748" s="4"/>
      <c r="O748" s="4"/>
      <c r="P748" s="4"/>
      <c r="Q748" s="4"/>
      <c r="R748" s="4"/>
      <c r="S748" s="4"/>
      <c r="T748" s="4"/>
      <c r="U748" s="4"/>
      <c r="V748" s="4"/>
      <c r="W748" s="4"/>
      <c r="X748" s="4"/>
      <c r="Y748" s="4"/>
      <c r="Z748" s="4"/>
      <c r="AA748" s="4"/>
    </row>
    <row r="749" spans="1:27" ht="16" x14ac:dyDescent="0.2">
      <c r="A749" s="10" t="s">
        <v>15</v>
      </c>
      <c r="B749" s="10" t="s">
        <v>18</v>
      </c>
      <c r="C749" s="10" t="s">
        <v>1385</v>
      </c>
      <c r="D749" s="11">
        <v>2012</v>
      </c>
      <c r="E749" s="10" t="s">
        <v>10</v>
      </c>
      <c r="F749" s="10" t="s">
        <v>1369</v>
      </c>
      <c r="G749" s="10" t="s">
        <v>1386</v>
      </c>
      <c r="H749" s="13">
        <v>76</v>
      </c>
      <c r="I749" s="14"/>
      <c r="J749" s="4"/>
      <c r="K749" s="4"/>
      <c r="L749" s="4"/>
      <c r="M749" s="4"/>
      <c r="N749" s="4"/>
      <c r="O749" s="4"/>
      <c r="P749" s="4"/>
      <c r="Q749" s="4"/>
      <c r="R749" s="4"/>
      <c r="S749" s="4"/>
      <c r="T749" s="4"/>
      <c r="U749" s="4"/>
      <c r="V749" s="4"/>
      <c r="W749" s="4"/>
      <c r="X749" s="4"/>
      <c r="Y749" s="4"/>
      <c r="Z749" s="4"/>
      <c r="AA749" s="4"/>
    </row>
    <row r="750" spans="1:27" ht="16" x14ac:dyDescent="0.2">
      <c r="A750" s="10" t="s">
        <v>15</v>
      </c>
      <c r="B750" s="10" t="s">
        <v>18</v>
      </c>
      <c r="C750" s="10" t="s">
        <v>1387</v>
      </c>
      <c r="D750" s="11">
        <v>2012</v>
      </c>
      <c r="E750" s="10" t="s">
        <v>10</v>
      </c>
      <c r="F750" s="10" t="s">
        <v>1369</v>
      </c>
      <c r="G750" s="10" t="s">
        <v>1388</v>
      </c>
      <c r="H750" s="13">
        <v>75</v>
      </c>
      <c r="I750" s="14"/>
      <c r="J750" s="4"/>
      <c r="K750" s="4"/>
      <c r="L750" s="4"/>
      <c r="M750" s="4"/>
      <c r="N750" s="4"/>
      <c r="O750" s="4"/>
      <c r="P750" s="4"/>
      <c r="Q750" s="4"/>
      <c r="R750" s="4"/>
      <c r="S750" s="4"/>
      <c r="T750" s="4"/>
      <c r="U750" s="4"/>
      <c r="V750" s="4"/>
      <c r="W750" s="4"/>
      <c r="X750" s="4"/>
      <c r="Y750" s="4"/>
      <c r="Z750" s="4"/>
      <c r="AA750" s="4"/>
    </row>
    <row r="751" spans="1:27" ht="16" x14ac:dyDescent="0.2">
      <c r="A751" s="10" t="s">
        <v>15</v>
      </c>
      <c r="B751" s="10" t="s">
        <v>18</v>
      </c>
      <c r="C751" s="10" t="s">
        <v>1242</v>
      </c>
      <c r="D751" s="11">
        <v>2012</v>
      </c>
      <c r="E751" s="10" t="s">
        <v>10</v>
      </c>
      <c r="F751" s="10" t="s">
        <v>1369</v>
      </c>
      <c r="G751" s="10" t="s">
        <v>1389</v>
      </c>
      <c r="H751" s="13">
        <v>75</v>
      </c>
      <c r="I751" s="14"/>
      <c r="J751" s="4"/>
      <c r="K751" s="4"/>
      <c r="L751" s="4"/>
      <c r="M751" s="4"/>
      <c r="N751" s="4"/>
      <c r="O751" s="4"/>
      <c r="P751" s="4"/>
      <c r="Q751" s="4"/>
      <c r="R751" s="4"/>
      <c r="S751" s="4"/>
      <c r="T751" s="4"/>
      <c r="U751" s="4"/>
      <c r="V751" s="4"/>
      <c r="W751" s="4"/>
      <c r="X751" s="4"/>
      <c r="Y751" s="4"/>
      <c r="Z751" s="4"/>
      <c r="AA751" s="4"/>
    </row>
    <row r="752" spans="1:27" ht="16" x14ac:dyDescent="0.2">
      <c r="A752" s="10" t="s">
        <v>15</v>
      </c>
      <c r="B752" s="10" t="s">
        <v>18</v>
      </c>
      <c r="C752" s="10" t="s">
        <v>1390</v>
      </c>
      <c r="D752" s="11">
        <v>2012</v>
      </c>
      <c r="E752" s="10" t="s">
        <v>10</v>
      </c>
      <c r="F752" s="10" t="s">
        <v>1369</v>
      </c>
      <c r="G752" s="10" t="s">
        <v>1391</v>
      </c>
      <c r="H752" s="13">
        <v>71</v>
      </c>
      <c r="I752" s="14"/>
      <c r="J752" s="4"/>
      <c r="K752" s="4"/>
      <c r="L752" s="4"/>
      <c r="M752" s="4"/>
      <c r="N752" s="4"/>
      <c r="O752" s="4"/>
      <c r="P752" s="4"/>
      <c r="Q752" s="4"/>
      <c r="R752" s="4"/>
      <c r="S752" s="4"/>
      <c r="T752" s="4"/>
      <c r="U752" s="4"/>
      <c r="V752" s="4"/>
      <c r="W752" s="4"/>
      <c r="X752" s="4"/>
      <c r="Y752" s="4"/>
      <c r="Z752" s="4"/>
      <c r="AA752" s="4"/>
    </row>
    <row r="753" spans="1:27" ht="16" x14ac:dyDescent="0.2">
      <c r="A753" s="10" t="s">
        <v>15</v>
      </c>
      <c r="B753" s="10" t="s">
        <v>18</v>
      </c>
      <c r="C753" s="10" t="s">
        <v>1392</v>
      </c>
      <c r="D753" s="11">
        <v>2012</v>
      </c>
      <c r="E753" s="10" t="s">
        <v>10</v>
      </c>
      <c r="F753" s="10" t="s">
        <v>1369</v>
      </c>
      <c r="G753" s="10" t="s">
        <v>1393</v>
      </c>
      <c r="H753" s="13">
        <v>69</v>
      </c>
      <c r="I753" s="14"/>
      <c r="J753" s="4"/>
      <c r="K753" s="4"/>
      <c r="L753" s="4"/>
      <c r="M753" s="4"/>
      <c r="N753" s="4"/>
      <c r="O753" s="4"/>
      <c r="P753" s="4"/>
      <c r="Q753" s="4"/>
      <c r="R753" s="4"/>
      <c r="S753" s="4"/>
      <c r="T753" s="4"/>
      <c r="U753" s="4"/>
      <c r="V753" s="4"/>
      <c r="W753" s="4"/>
      <c r="X753" s="4"/>
      <c r="Y753" s="4"/>
      <c r="Z753" s="4"/>
      <c r="AA753" s="4"/>
    </row>
    <row r="754" spans="1:27" ht="16" x14ac:dyDescent="0.2">
      <c r="A754" s="10" t="s">
        <v>15</v>
      </c>
      <c r="B754" s="10" t="s">
        <v>18</v>
      </c>
      <c r="C754" s="10" t="s">
        <v>1394</v>
      </c>
      <c r="D754" s="11">
        <v>2012</v>
      </c>
      <c r="E754" s="10" t="s">
        <v>10</v>
      </c>
      <c r="F754" s="10" t="s">
        <v>1369</v>
      </c>
      <c r="G754" s="10" t="s">
        <v>1395</v>
      </c>
      <c r="H754" s="13">
        <v>60</v>
      </c>
      <c r="I754" s="14"/>
      <c r="J754" s="4"/>
      <c r="K754" s="4"/>
      <c r="L754" s="4"/>
      <c r="M754" s="4"/>
      <c r="N754" s="4"/>
      <c r="O754" s="4"/>
      <c r="P754" s="4"/>
      <c r="Q754" s="4"/>
      <c r="R754" s="4"/>
      <c r="S754" s="4"/>
      <c r="T754" s="4"/>
      <c r="U754" s="4"/>
      <c r="V754" s="4"/>
      <c r="W754" s="4"/>
      <c r="X754" s="4"/>
      <c r="Y754" s="4"/>
      <c r="Z754" s="4"/>
      <c r="AA754" s="4"/>
    </row>
    <row r="755" spans="1:27" ht="16" x14ac:dyDescent="0.2">
      <c r="A755" s="10" t="s">
        <v>15</v>
      </c>
      <c r="B755" s="10" t="s">
        <v>18</v>
      </c>
      <c r="C755" s="10" t="s">
        <v>1315</v>
      </c>
      <c r="D755" s="11">
        <v>2012</v>
      </c>
      <c r="E755" s="10" t="s">
        <v>8</v>
      </c>
      <c r="F755" s="10" t="s">
        <v>1369</v>
      </c>
      <c r="G755" s="10" t="s">
        <v>1396</v>
      </c>
      <c r="H755" s="13">
        <v>52</v>
      </c>
      <c r="I755" s="14"/>
      <c r="J755" s="4"/>
      <c r="K755" s="4"/>
      <c r="L755" s="4"/>
      <c r="M755" s="4"/>
      <c r="N755" s="4"/>
      <c r="O755" s="4"/>
      <c r="P755" s="4"/>
      <c r="Q755" s="4"/>
      <c r="R755" s="4"/>
      <c r="S755" s="4"/>
      <c r="T755" s="4"/>
      <c r="U755" s="4"/>
      <c r="V755" s="4"/>
      <c r="W755" s="4"/>
      <c r="X755" s="4"/>
      <c r="Y755" s="4"/>
      <c r="Z755" s="4"/>
      <c r="AA755" s="4"/>
    </row>
    <row r="756" spans="1:27" ht="16" x14ac:dyDescent="0.2">
      <c r="A756" s="10" t="s">
        <v>15</v>
      </c>
      <c r="B756" s="10" t="s">
        <v>18</v>
      </c>
      <c r="C756" s="10" t="s">
        <v>1397</v>
      </c>
      <c r="D756" s="11">
        <v>2012</v>
      </c>
      <c r="E756" s="10" t="s">
        <v>10</v>
      </c>
      <c r="F756" s="10" t="s">
        <v>1369</v>
      </c>
      <c r="G756" s="10" t="s">
        <v>1398</v>
      </c>
      <c r="H756" s="13">
        <v>17</v>
      </c>
      <c r="I756" s="14"/>
      <c r="J756" s="4"/>
      <c r="K756" s="4"/>
      <c r="L756" s="4"/>
      <c r="M756" s="4"/>
      <c r="N756" s="4"/>
      <c r="O756" s="4"/>
      <c r="P756" s="4"/>
      <c r="Q756" s="4"/>
      <c r="R756" s="4"/>
      <c r="S756" s="4"/>
      <c r="T756" s="4"/>
      <c r="U756" s="4"/>
      <c r="V756" s="4"/>
      <c r="W756" s="4"/>
      <c r="X756" s="4"/>
      <c r="Y756" s="4"/>
      <c r="Z756" s="4"/>
      <c r="AA756" s="4"/>
    </row>
    <row r="757" spans="1:27" ht="16" x14ac:dyDescent="0.2">
      <c r="A757" s="10" t="s">
        <v>15</v>
      </c>
      <c r="B757" s="10" t="s">
        <v>18</v>
      </c>
      <c r="C757" s="10" t="s">
        <v>1272</v>
      </c>
      <c r="D757" s="11">
        <v>2012</v>
      </c>
      <c r="E757" s="10" t="s">
        <v>10</v>
      </c>
      <c r="F757" s="10" t="s">
        <v>1369</v>
      </c>
      <c r="G757" s="10" t="s">
        <v>1399</v>
      </c>
      <c r="H757" s="13">
        <v>9</v>
      </c>
      <c r="I757" s="14"/>
      <c r="J757" s="4"/>
      <c r="K757" s="4"/>
      <c r="L757" s="4"/>
      <c r="M757" s="4"/>
      <c r="N757" s="4"/>
      <c r="O757" s="4"/>
      <c r="P757" s="4"/>
      <c r="Q757" s="4"/>
      <c r="R757" s="4"/>
      <c r="S757" s="4"/>
      <c r="T757" s="4"/>
      <c r="U757" s="4"/>
      <c r="V757" s="4"/>
      <c r="W757" s="4"/>
      <c r="X757" s="4"/>
      <c r="Y757" s="4"/>
      <c r="Z757" s="4"/>
      <c r="AA757" s="4"/>
    </row>
    <row r="758" spans="1:27" ht="16" x14ac:dyDescent="0.2">
      <c r="A758" s="10" t="s">
        <v>15</v>
      </c>
      <c r="B758" s="10" t="s">
        <v>18</v>
      </c>
      <c r="C758" s="10" t="s">
        <v>1264</v>
      </c>
      <c r="D758" s="11">
        <v>2012</v>
      </c>
      <c r="E758" s="10" t="s">
        <v>10</v>
      </c>
      <c r="F758" s="10" t="s">
        <v>1369</v>
      </c>
      <c r="G758" s="10" t="s">
        <v>1400</v>
      </c>
      <c r="H758" s="13">
        <v>7</v>
      </c>
      <c r="I758" s="14"/>
      <c r="J758" s="4"/>
      <c r="K758" s="4"/>
      <c r="L758" s="4"/>
      <c r="M758" s="4"/>
      <c r="N758" s="4"/>
      <c r="O758" s="4"/>
      <c r="P758" s="4"/>
      <c r="Q758" s="4"/>
      <c r="R758" s="4"/>
      <c r="S758" s="4"/>
      <c r="T758" s="4"/>
      <c r="U758" s="4"/>
      <c r="V758" s="4"/>
      <c r="W758" s="4"/>
      <c r="X758" s="4"/>
      <c r="Y758" s="4"/>
      <c r="Z758" s="4"/>
      <c r="AA758" s="4"/>
    </row>
    <row r="759" spans="1:27" ht="16" x14ac:dyDescent="0.2">
      <c r="A759" s="10" t="s">
        <v>15</v>
      </c>
      <c r="B759" s="10" t="s">
        <v>18</v>
      </c>
      <c r="C759" s="10" t="s">
        <v>1288</v>
      </c>
      <c r="D759" s="11">
        <v>2012</v>
      </c>
      <c r="E759" s="10" t="s">
        <v>10</v>
      </c>
      <c r="F759" s="10" t="s">
        <v>1369</v>
      </c>
      <c r="G759" s="10" t="s">
        <v>1400</v>
      </c>
      <c r="H759" s="13">
        <v>7</v>
      </c>
      <c r="I759" s="14"/>
      <c r="J759" s="4"/>
      <c r="K759" s="4"/>
      <c r="L759" s="4"/>
      <c r="M759" s="4"/>
      <c r="N759" s="4"/>
      <c r="O759" s="4"/>
      <c r="P759" s="4"/>
      <c r="Q759" s="4"/>
      <c r="R759" s="4"/>
      <c r="S759" s="4"/>
      <c r="T759" s="4"/>
      <c r="U759" s="4"/>
      <c r="V759" s="4"/>
      <c r="W759" s="4"/>
      <c r="X759" s="4"/>
      <c r="Y759" s="4"/>
      <c r="Z759" s="4"/>
      <c r="AA759" s="4"/>
    </row>
    <row r="760" spans="1:27" ht="16" x14ac:dyDescent="0.2">
      <c r="A760" s="10" t="s">
        <v>15</v>
      </c>
      <c r="B760" s="10" t="s">
        <v>18</v>
      </c>
      <c r="C760" s="10" t="s">
        <v>1368</v>
      </c>
      <c r="D760" s="11">
        <v>2011</v>
      </c>
      <c r="E760" s="10" t="s">
        <v>7</v>
      </c>
      <c r="F760" s="10" t="s">
        <v>1401</v>
      </c>
      <c r="G760" s="10" t="s">
        <v>1402</v>
      </c>
      <c r="H760" s="13">
        <v>718</v>
      </c>
      <c r="I760" s="14"/>
      <c r="J760" s="4"/>
      <c r="K760" s="4"/>
      <c r="L760" s="4"/>
      <c r="M760" s="4"/>
      <c r="N760" s="4"/>
      <c r="O760" s="4"/>
      <c r="P760" s="4"/>
      <c r="Q760" s="4"/>
      <c r="R760" s="4"/>
      <c r="S760" s="4"/>
      <c r="T760" s="4"/>
      <c r="U760" s="4"/>
      <c r="V760" s="4"/>
      <c r="W760" s="4"/>
      <c r="X760" s="4"/>
      <c r="Y760" s="4"/>
      <c r="Z760" s="4"/>
      <c r="AA760" s="4"/>
    </row>
    <row r="761" spans="1:27" ht="16" x14ac:dyDescent="0.2">
      <c r="A761" s="10" t="s">
        <v>15</v>
      </c>
      <c r="B761" s="10" t="s">
        <v>18</v>
      </c>
      <c r="C761" s="10" t="s">
        <v>1403</v>
      </c>
      <c r="D761" s="11">
        <v>2011</v>
      </c>
      <c r="E761" s="10" t="s">
        <v>9</v>
      </c>
      <c r="F761" s="10" t="s">
        <v>1401</v>
      </c>
      <c r="G761" s="10" t="s">
        <v>1404</v>
      </c>
      <c r="H761" s="13">
        <v>149</v>
      </c>
      <c r="I761" s="14"/>
      <c r="J761" s="4"/>
      <c r="K761" s="4"/>
      <c r="L761" s="4"/>
      <c r="M761" s="4"/>
      <c r="N761" s="4"/>
      <c r="O761" s="4"/>
      <c r="P761" s="4"/>
      <c r="Q761" s="4"/>
      <c r="R761" s="4"/>
      <c r="S761" s="4"/>
      <c r="T761" s="4"/>
      <c r="U761" s="4"/>
      <c r="V761" s="4"/>
      <c r="W761" s="4"/>
      <c r="X761" s="4"/>
      <c r="Y761" s="4"/>
      <c r="Z761" s="4"/>
      <c r="AA761" s="4"/>
    </row>
    <row r="762" spans="1:27" ht="16" x14ac:dyDescent="0.2">
      <c r="A762" s="10" t="s">
        <v>15</v>
      </c>
      <c r="B762" s="10" t="s">
        <v>18</v>
      </c>
      <c r="C762" s="10" t="s">
        <v>1201</v>
      </c>
      <c r="D762" s="11">
        <v>2011</v>
      </c>
      <c r="E762" s="10" t="s">
        <v>8</v>
      </c>
      <c r="F762" s="10" t="s">
        <v>1401</v>
      </c>
      <c r="G762" s="10" t="s">
        <v>1405</v>
      </c>
      <c r="H762" s="13">
        <v>32</v>
      </c>
      <c r="I762" s="14"/>
      <c r="J762" s="4"/>
      <c r="K762" s="4"/>
      <c r="L762" s="4"/>
      <c r="M762" s="4"/>
      <c r="N762" s="4"/>
      <c r="O762" s="4"/>
      <c r="P762" s="4"/>
      <c r="Q762" s="4"/>
      <c r="R762" s="4"/>
      <c r="S762" s="4"/>
      <c r="T762" s="4"/>
      <c r="U762" s="4"/>
      <c r="V762" s="4"/>
      <c r="W762" s="4"/>
      <c r="X762" s="4"/>
      <c r="Y762" s="4"/>
      <c r="Z762" s="4"/>
      <c r="AA762" s="4"/>
    </row>
    <row r="763" spans="1:27" ht="16" x14ac:dyDescent="0.2">
      <c r="A763" s="10" t="s">
        <v>15</v>
      </c>
      <c r="B763" s="10" t="s">
        <v>18</v>
      </c>
      <c r="C763" s="10" t="s">
        <v>1203</v>
      </c>
      <c r="D763" s="11">
        <v>2011</v>
      </c>
      <c r="E763" s="10" t="s">
        <v>8</v>
      </c>
      <c r="F763" s="10" t="s">
        <v>1401</v>
      </c>
      <c r="G763" s="10" t="s">
        <v>1406</v>
      </c>
      <c r="H763" s="13">
        <v>29</v>
      </c>
      <c r="I763" s="14"/>
      <c r="J763" s="4"/>
      <c r="K763" s="4"/>
      <c r="L763" s="4"/>
      <c r="M763" s="4"/>
      <c r="N763" s="4"/>
      <c r="O763" s="4"/>
      <c r="P763" s="4"/>
      <c r="Q763" s="4"/>
      <c r="R763" s="4"/>
      <c r="S763" s="4"/>
      <c r="T763" s="4"/>
      <c r="U763" s="4"/>
      <c r="V763" s="4"/>
      <c r="W763" s="4"/>
      <c r="X763" s="4"/>
      <c r="Y763" s="4"/>
      <c r="Z763" s="4"/>
      <c r="AA763" s="4"/>
    </row>
    <row r="764" spans="1:27" ht="16" x14ac:dyDescent="0.2">
      <c r="A764" s="10" t="s">
        <v>15</v>
      </c>
      <c r="B764" s="10" t="s">
        <v>18</v>
      </c>
      <c r="C764" s="10" t="s">
        <v>1368</v>
      </c>
      <c r="D764" s="11">
        <v>2010</v>
      </c>
      <c r="E764" s="10" t="s">
        <v>10</v>
      </c>
      <c r="F764" s="10" t="s">
        <v>1407</v>
      </c>
      <c r="G764" s="10" t="s">
        <v>1408</v>
      </c>
      <c r="H764" s="13">
        <v>322</v>
      </c>
      <c r="I764" s="14"/>
      <c r="J764" s="4"/>
      <c r="K764" s="4"/>
      <c r="L764" s="4"/>
      <c r="M764" s="4"/>
      <c r="N764" s="4"/>
      <c r="O764" s="4"/>
      <c r="P764" s="4"/>
      <c r="Q764" s="4"/>
      <c r="R764" s="4"/>
      <c r="S764" s="4"/>
      <c r="T764" s="4"/>
      <c r="U764" s="4"/>
      <c r="V764" s="4"/>
      <c r="W764" s="4"/>
      <c r="X764" s="4"/>
      <c r="Y764" s="4"/>
      <c r="Z764" s="4"/>
      <c r="AA764" s="4"/>
    </row>
    <row r="765" spans="1:27" ht="16" x14ac:dyDescent="0.2">
      <c r="A765" s="10" t="s">
        <v>15</v>
      </c>
      <c r="B765" s="10" t="s">
        <v>18</v>
      </c>
      <c r="C765" s="10" t="s">
        <v>1409</v>
      </c>
      <c r="D765" s="11">
        <v>2010</v>
      </c>
      <c r="E765" s="10" t="s">
        <v>10</v>
      </c>
      <c r="F765" s="10" t="s">
        <v>1407</v>
      </c>
      <c r="G765" s="10" t="s">
        <v>1410</v>
      </c>
      <c r="H765" s="13">
        <v>316</v>
      </c>
      <c r="I765" s="14"/>
      <c r="J765" s="4"/>
      <c r="K765" s="4"/>
      <c r="L765" s="4"/>
      <c r="M765" s="4"/>
      <c r="N765" s="4"/>
      <c r="O765" s="4"/>
      <c r="P765" s="4"/>
      <c r="Q765" s="4"/>
      <c r="R765" s="4"/>
      <c r="S765" s="4"/>
      <c r="T765" s="4"/>
      <c r="U765" s="4"/>
      <c r="V765" s="4"/>
      <c r="W765" s="4"/>
      <c r="X765" s="4"/>
      <c r="Y765" s="4"/>
      <c r="Z765" s="4"/>
      <c r="AA765" s="4"/>
    </row>
    <row r="766" spans="1:27" ht="16" x14ac:dyDescent="0.2">
      <c r="A766" s="10" t="s">
        <v>15</v>
      </c>
      <c r="B766" s="10" t="s">
        <v>18</v>
      </c>
      <c r="C766" s="14" t="s">
        <v>1411</v>
      </c>
      <c r="D766" s="11">
        <v>2010</v>
      </c>
      <c r="E766" s="10" t="s">
        <v>10</v>
      </c>
      <c r="F766" s="10" t="s">
        <v>1407</v>
      </c>
      <c r="G766" s="10" t="s">
        <v>1412</v>
      </c>
      <c r="H766" s="13">
        <v>263</v>
      </c>
      <c r="I766" s="14"/>
      <c r="J766" s="4"/>
      <c r="K766" s="4"/>
      <c r="L766" s="4"/>
      <c r="M766" s="4"/>
      <c r="N766" s="4"/>
      <c r="O766" s="4"/>
      <c r="P766" s="4"/>
      <c r="Q766" s="4"/>
      <c r="R766" s="4"/>
      <c r="S766" s="4"/>
      <c r="T766" s="4"/>
      <c r="U766" s="4"/>
      <c r="V766" s="4"/>
      <c r="W766" s="4"/>
      <c r="X766" s="4"/>
      <c r="Y766" s="4"/>
      <c r="Z766" s="4"/>
      <c r="AA766" s="4"/>
    </row>
    <row r="767" spans="1:27" ht="16" x14ac:dyDescent="0.2">
      <c r="A767" s="10" t="s">
        <v>15</v>
      </c>
      <c r="B767" s="10" t="s">
        <v>18</v>
      </c>
      <c r="C767" s="14" t="s">
        <v>1413</v>
      </c>
      <c r="D767" s="11">
        <v>2010</v>
      </c>
      <c r="E767" s="10" t="s">
        <v>10</v>
      </c>
      <c r="F767" s="10" t="s">
        <v>1407</v>
      </c>
      <c r="G767" s="10" t="s">
        <v>1414</v>
      </c>
      <c r="H767" s="13">
        <v>256</v>
      </c>
      <c r="I767" s="14"/>
      <c r="J767" s="4"/>
      <c r="K767" s="4"/>
      <c r="L767" s="4"/>
      <c r="M767" s="4"/>
      <c r="N767" s="4"/>
      <c r="O767" s="4"/>
      <c r="P767" s="4"/>
      <c r="Q767" s="4"/>
      <c r="R767" s="4"/>
      <c r="S767" s="4"/>
      <c r="T767" s="4"/>
      <c r="U767" s="4"/>
      <c r="V767" s="4"/>
      <c r="W767" s="4"/>
      <c r="X767" s="4"/>
      <c r="Y767" s="4"/>
      <c r="Z767" s="4"/>
      <c r="AA767" s="4"/>
    </row>
    <row r="768" spans="1:27" ht="16" x14ac:dyDescent="0.2">
      <c r="A768" s="10" t="s">
        <v>15</v>
      </c>
      <c r="B768" s="10" t="s">
        <v>18</v>
      </c>
      <c r="C768" s="10" t="s">
        <v>1415</v>
      </c>
      <c r="D768" s="11">
        <v>2010</v>
      </c>
      <c r="E768" s="10" t="s">
        <v>10</v>
      </c>
      <c r="F768" s="10" t="s">
        <v>1407</v>
      </c>
      <c r="G768" s="10" t="s">
        <v>1416</v>
      </c>
      <c r="H768" s="13">
        <v>247</v>
      </c>
      <c r="I768" s="14"/>
      <c r="J768" s="4"/>
      <c r="K768" s="4"/>
      <c r="L768" s="4"/>
      <c r="M768" s="4"/>
      <c r="N768" s="4"/>
      <c r="O768" s="4"/>
      <c r="P768" s="4"/>
      <c r="Q768" s="4"/>
      <c r="R768" s="4"/>
      <c r="S768" s="4"/>
      <c r="T768" s="4"/>
      <c r="U768" s="4"/>
      <c r="V768" s="4"/>
      <c r="W768" s="4"/>
      <c r="X768" s="4"/>
      <c r="Y768" s="4"/>
      <c r="Z768" s="4"/>
      <c r="AA768" s="4"/>
    </row>
    <row r="769" spans="1:27" ht="16" x14ac:dyDescent="0.2">
      <c r="A769" s="10" t="s">
        <v>15</v>
      </c>
      <c r="B769" s="10" t="s">
        <v>18</v>
      </c>
      <c r="C769" s="10" t="s">
        <v>1417</v>
      </c>
      <c r="D769" s="11">
        <v>2010</v>
      </c>
      <c r="E769" s="10" t="s">
        <v>10</v>
      </c>
      <c r="F769" s="10" t="s">
        <v>1407</v>
      </c>
      <c r="G769" s="10" t="s">
        <v>1418</v>
      </c>
      <c r="H769" s="13">
        <v>246</v>
      </c>
      <c r="I769" s="14"/>
      <c r="J769" s="4"/>
      <c r="K769" s="4"/>
      <c r="L769" s="4"/>
      <c r="M769" s="4"/>
      <c r="N769" s="4"/>
      <c r="O769" s="4"/>
      <c r="P769" s="4"/>
      <c r="Q769" s="4"/>
      <c r="R769" s="4"/>
      <c r="S769" s="4"/>
      <c r="T769" s="4"/>
      <c r="U769" s="4"/>
      <c r="V769" s="4"/>
      <c r="W769" s="4"/>
      <c r="X769" s="4"/>
      <c r="Y769" s="4"/>
      <c r="Z769" s="4"/>
      <c r="AA769" s="4"/>
    </row>
    <row r="770" spans="1:27" ht="16" x14ac:dyDescent="0.2">
      <c r="A770" s="10" t="s">
        <v>15</v>
      </c>
      <c r="B770" s="10" t="s">
        <v>18</v>
      </c>
      <c r="C770" s="14" t="s">
        <v>1419</v>
      </c>
      <c r="D770" s="11">
        <v>2010</v>
      </c>
      <c r="E770" s="10" t="s">
        <v>10</v>
      </c>
      <c r="F770" s="10" t="s">
        <v>1407</v>
      </c>
      <c r="G770" s="10" t="s">
        <v>1420</v>
      </c>
      <c r="H770" s="13">
        <v>245</v>
      </c>
      <c r="I770" s="14"/>
      <c r="J770" s="4"/>
      <c r="K770" s="4"/>
      <c r="L770" s="4"/>
      <c r="M770" s="4"/>
      <c r="N770" s="4"/>
      <c r="O770" s="4"/>
      <c r="P770" s="4"/>
      <c r="Q770" s="4"/>
      <c r="R770" s="4"/>
      <c r="S770" s="4"/>
      <c r="T770" s="4"/>
      <c r="U770" s="4"/>
      <c r="V770" s="4"/>
      <c r="W770" s="4"/>
      <c r="X770" s="4"/>
      <c r="Y770" s="4"/>
      <c r="Z770" s="4"/>
      <c r="AA770" s="4"/>
    </row>
    <row r="771" spans="1:27" ht="16" x14ac:dyDescent="0.2">
      <c r="A771" s="10" t="s">
        <v>15</v>
      </c>
      <c r="B771" s="10" t="s">
        <v>18</v>
      </c>
      <c r="C771" s="14" t="s">
        <v>1421</v>
      </c>
      <c r="D771" s="11">
        <v>2010</v>
      </c>
      <c r="E771" s="10" t="s">
        <v>10</v>
      </c>
      <c r="F771" s="10" t="s">
        <v>1407</v>
      </c>
      <c r="G771" s="10" t="s">
        <v>1422</v>
      </c>
      <c r="H771" s="13">
        <v>243</v>
      </c>
      <c r="I771" s="14"/>
      <c r="J771" s="4"/>
      <c r="K771" s="4"/>
      <c r="L771" s="4"/>
      <c r="M771" s="4"/>
      <c r="N771" s="4"/>
      <c r="O771" s="4"/>
      <c r="P771" s="4"/>
      <c r="Q771" s="4"/>
      <c r="R771" s="4"/>
      <c r="S771" s="4"/>
      <c r="T771" s="4"/>
      <c r="U771" s="4"/>
      <c r="V771" s="4"/>
      <c r="W771" s="4"/>
      <c r="X771" s="4"/>
      <c r="Y771" s="4"/>
      <c r="Z771" s="4"/>
      <c r="AA771" s="4"/>
    </row>
    <row r="772" spans="1:27" ht="16" x14ac:dyDescent="0.2">
      <c r="A772" s="10" t="s">
        <v>15</v>
      </c>
      <c r="B772" s="10" t="s">
        <v>18</v>
      </c>
      <c r="C772" s="10" t="s">
        <v>1423</v>
      </c>
      <c r="D772" s="11">
        <v>2010</v>
      </c>
      <c r="E772" s="10" t="s">
        <v>10</v>
      </c>
      <c r="F772" s="10" t="s">
        <v>1407</v>
      </c>
      <c r="G772" s="10" t="s">
        <v>1424</v>
      </c>
      <c r="H772" s="13">
        <v>175</v>
      </c>
      <c r="I772" s="14"/>
      <c r="J772" s="4"/>
      <c r="K772" s="4"/>
      <c r="L772" s="4"/>
      <c r="M772" s="4"/>
      <c r="N772" s="4"/>
      <c r="O772" s="4"/>
      <c r="P772" s="4"/>
      <c r="Q772" s="4"/>
      <c r="R772" s="4"/>
      <c r="S772" s="4"/>
      <c r="T772" s="4"/>
      <c r="U772" s="4"/>
      <c r="V772" s="4"/>
      <c r="W772" s="4"/>
      <c r="X772" s="4"/>
      <c r="Y772" s="4"/>
      <c r="Z772" s="4"/>
      <c r="AA772" s="4"/>
    </row>
    <row r="773" spans="1:27" ht="16" x14ac:dyDescent="0.2">
      <c r="A773" s="10" t="s">
        <v>15</v>
      </c>
      <c r="B773" s="10" t="s">
        <v>18</v>
      </c>
      <c r="C773" s="10" t="s">
        <v>1315</v>
      </c>
      <c r="D773" s="11">
        <v>2010</v>
      </c>
      <c r="E773" s="10" t="s">
        <v>9</v>
      </c>
      <c r="F773" s="10" t="s">
        <v>1407</v>
      </c>
      <c r="G773" s="10" t="s">
        <v>1425</v>
      </c>
      <c r="H773" s="13">
        <v>137</v>
      </c>
      <c r="I773" s="14"/>
      <c r="J773" s="4"/>
      <c r="K773" s="4"/>
      <c r="L773" s="4"/>
      <c r="M773" s="4"/>
      <c r="N773" s="4"/>
      <c r="O773" s="4"/>
      <c r="P773" s="4"/>
      <c r="Q773" s="4"/>
      <c r="R773" s="4"/>
      <c r="S773" s="4"/>
      <c r="T773" s="4"/>
      <c r="U773" s="4"/>
      <c r="V773" s="4"/>
      <c r="W773" s="4"/>
      <c r="X773" s="4"/>
      <c r="Y773" s="4"/>
      <c r="Z773" s="4"/>
      <c r="AA773" s="4"/>
    </row>
    <row r="774" spans="1:27" ht="16" x14ac:dyDescent="0.2">
      <c r="A774" s="10" t="s">
        <v>15</v>
      </c>
      <c r="B774" s="10" t="s">
        <v>18</v>
      </c>
      <c r="C774" s="10" t="s">
        <v>1426</v>
      </c>
      <c r="D774" s="11">
        <v>2010</v>
      </c>
      <c r="E774" s="10" t="s">
        <v>10</v>
      </c>
      <c r="F774" s="10" t="s">
        <v>1407</v>
      </c>
      <c r="G774" s="10" t="s">
        <v>1427</v>
      </c>
      <c r="H774" s="13">
        <v>35</v>
      </c>
      <c r="I774" s="14"/>
      <c r="J774" s="4"/>
      <c r="K774" s="4"/>
      <c r="L774" s="4"/>
      <c r="M774" s="4"/>
      <c r="N774" s="4"/>
      <c r="O774" s="4"/>
      <c r="P774" s="4"/>
      <c r="Q774" s="4"/>
      <c r="R774" s="4"/>
      <c r="S774" s="4"/>
      <c r="T774" s="4"/>
      <c r="U774" s="4"/>
      <c r="V774" s="4"/>
      <c r="W774" s="4"/>
      <c r="X774" s="4"/>
      <c r="Y774" s="4"/>
      <c r="Z774" s="4"/>
      <c r="AA774" s="4"/>
    </row>
    <row r="775" spans="1:27" ht="16" x14ac:dyDescent="0.2">
      <c r="A775" s="10" t="s">
        <v>15</v>
      </c>
      <c r="B775" s="10" t="s">
        <v>18</v>
      </c>
      <c r="C775" s="10" t="s">
        <v>1428</v>
      </c>
      <c r="D775" s="11">
        <v>2009</v>
      </c>
      <c r="E775" s="10" t="s">
        <v>10</v>
      </c>
      <c r="F775" s="10" t="s">
        <v>1429</v>
      </c>
      <c r="G775" s="10" t="s">
        <v>1430</v>
      </c>
      <c r="H775" s="13">
        <v>922</v>
      </c>
      <c r="I775" s="14"/>
      <c r="J775" s="4"/>
      <c r="K775" s="4"/>
      <c r="L775" s="4"/>
      <c r="M775" s="4"/>
      <c r="N775" s="4"/>
      <c r="O775" s="4"/>
      <c r="P775" s="4"/>
      <c r="Q775" s="4"/>
      <c r="R775" s="4"/>
      <c r="S775" s="4"/>
      <c r="T775" s="4"/>
      <c r="U775" s="4"/>
      <c r="V775" s="4"/>
      <c r="W775" s="4"/>
      <c r="X775" s="4"/>
      <c r="Y775" s="4"/>
      <c r="Z775" s="4"/>
      <c r="AA775" s="4"/>
    </row>
    <row r="776" spans="1:27" ht="16" x14ac:dyDescent="0.2">
      <c r="A776" s="10" t="s">
        <v>15</v>
      </c>
      <c r="B776" s="10" t="s">
        <v>18</v>
      </c>
      <c r="C776" s="10" t="s">
        <v>1431</v>
      </c>
      <c r="D776" s="11">
        <v>2009</v>
      </c>
      <c r="E776" s="10" t="s">
        <v>10</v>
      </c>
      <c r="F776" s="10" t="s">
        <v>1429</v>
      </c>
      <c r="G776" s="10" t="s">
        <v>1432</v>
      </c>
      <c r="H776" s="13">
        <v>460</v>
      </c>
      <c r="I776" s="14"/>
      <c r="J776" s="4"/>
      <c r="K776" s="4"/>
      <c r="L776" s="4"/>
      <c r="M776" s="4"/>
      <c r="N776" s="4"/>
      <c r="O776" s="4"/>
      <c r="P776" s="4"/>
      <c r="Q776" s="4"/>
      <c r="R776" s="4"/>
      <c r="S776" s="4"/>
      <c r="T776" s="4"/>
      <c r="U776" s="4"/>
      <c r="V776" s="4"/>
      <c r="W776" s="4"/>
      <c r="X776" s="4"/>
      <c r="Y776" s="4"/>
      <c r="Z776" s="4"/>
      <c r="AA776" s="4"/>
    </row>
    <row r="777" spans="1:27" ht="16" x14ac:dyDescent="0.2">
      <c r="A777" s="10" t="s">
        <v>15</v>
      </c>
      <c r="B777" s="10" t="s">
        <v>18</v>
      </c>
      <c r="C777" s="10" t="s">
        <v>1368</v>
      </c>
      <c r="D777" s="11">
        <v>2009</v>
      </c>
      <c r="E777" s="10" t="s">
        <v>7</v>
      </c>
      <c r="F777" s="10" t="s">
        <v>1429</v>
      </c>
      <c r="G777" s="10" t="s">
        <v>1433</v>
      </c>
      <c r="H777" s="13">
        <v>396</v>
      </c>
      <c r="I777" s="14"/>
      <c r="J777" s="4"/>
      <c r="K777" s="4"/>
      <c r="L777" s="4"/>
      <c r="M777" s="4"/>
      <c r="N777" s="4"/>
      <c r="O777" s="4"/>
      <c r="P777" s="4"/>
      <c r="Q777" s="4"/>
      <c r="R777" s="4"/>
      <c r="S777" s="4"/>
      <c r="T777" s="4"/>
      <c r="U777" s="4"/>
      <c r="V777" s="4"/>
      <c r="W777" s="4"/>
      <c r="X777" s="4"/>
      <c r="Y777" s="4"/>
      <c r="Z777" s="4"/>
      <c r="AA777" s="4"/>
    </row>
    <row r="778" spans="1:27" ht="16" x14ac:dyDescent="0.2">
      <c r="A778" s="10" t="s">
        <v>15</v>
      </c>
      <c r="B778" s="10" t="s">
        <v>18</v>
      </c>
      <c r="C778" s="10" t="s">
        <v>1434</v>
      </c>
      <c r="D778" s="11">
        <v>2009</v>
      </c>
      <c r="E778" s="10" t="s">
        <v>10</v>
      </c>
      <c r="F778" s="10" t="s">
        <v>1429</v>
      </c>
      <c r="G778" s="10" t="s">
        <v>1435</v>
      </c>
      <c r="H778" s="13">
        <v>184</v>
      </c>
      <c r="I778" s="14"/>
      <c r="J778" s="4"/>
      <c r="K778" s="4"/>
      <c r="L778" s="4"/>
      <c r="M778" s="4"/>
      <c r="N778" s="4"/>
      <c r="O778" s="4"/>
      <c r="P778" s="4"/>
      <c r="Q778" s="4"/>
      <c r="R778" s="4"/>
      <c r="S778" s="4"/>
      <c r="T778" s="4"/>
      <c r="U778" s="4"/>
      <c r="V778" s="4"/>
      <c r="W778" s="4"/>
      <c r="X778" s="4"/>
      <c r="Y778" s="4"/>
      <c r="Z778" s="4"/>
      <c r="AA778" s="4"/>
    </row>
    <row r="779" spans="1:27" ht="16" x14ac:dyDescent="0.2">
      <c r="A779" s="10" t="s">
        <v>15</v>
      </c>
      <c r="B779" s="10" t="s">
        <v>18</v>
      </c>
      <c r="C779" s="10" t="s">
        <v>1436</v>
      </c>
      <c r="D779" s="11">
        <v>2009</v>
      </c>
      <c r="E779" s="10" t="s">
        <v>10</v>
      </c>
      <c r="F779" s="10" t="s">
        <v>1429</v>
      </c>
      <c r="G779" s="10" t="s">
        <v>1437</v>
      </c>
      <c r="H779" s="13">
        <v>161</v>
      </c>
      <c r="I779" s="14"/>
      <c r="J779" s="4"/>
      <c r="K779" s="4"/>
      <c r="L779" s="4"/>
      <c r="M779" s="4"/>
      <c r="N779" s="4"/>
      <c r="O779" s="4"/>
      <c r="P779" s="4"/>
      <c r="Q779" s="4"/>
      <c r="R779" s="4"/>
      <c r="S779" s="4"/>
      <c r="T779" s="4"/>
      <c r="U779" s="4"/>
      <c r="V779" s="4"/>
      <c r="W779" s="4"/>
      <c r="X779" s="4"/>
      <c r="Y779" s="4"/>
      <c r="Z779" s="4"/>
      <c r="AA779" s="4"/>
    </row>
    <row r="780" spans="1:27" ht="16" x14ac:dyDescent="0.2">
      <c r="A780" s="10" t="s">
        <v>15</v>
      </c>
      <c r="B780" s="10" t="s">
        <v>18</v>
      </c>
      <c r="C780" s="10" t="s">
        <v>1438</v>
      </c>
      <c r="D780" s="11">
        <v>2009</v>
      </c>
      <c r="E780" s="10" t="s">
        <v>10</v>
      </c>
      <c r="F780" s="10" t="s">
        <v>1429</v>
      </c>
      <c r="G780" s="10" t="s">
        <v>1439</v>
      </c>
      <c r="H780" s="13">
        <v>154</v>
      </c>
      <c r="I780" s="14"/>
      <c r="J780" s="4"/>
      <c r="K780" s="4"/>
      <c r="L780" s="4"/>
      <c r="M780" s="4"/>
      <c r="N780" s="4"/>
      <c r="O780" s="4"/>
      <c r="P780" s="4"/>
      <c r="Q780" s="4"/>
      <c r="R780" s="4"/>
      <c r="S780" s="4"/>
      <c r="T780" s="4"/>
      <c r="U780" s="4"/>
      <c r="V780" s="4"/>
      <c r="W780" s="4"/>
      <c r="X780" s="4"/>
      <c r="Y780" s="4"/>
      <c r="Z780" s="4"/>
      <c r="AA780" s="4"/>
    </row>
    <row r="781" spans="1:27" ht="16" x14ac:dyDescent="0.2">
      <c r="A781" s="10" t="s">
        <v>15</v>
      </c>
      <c r="B781" s="10" t="s">
        <v>18</v>
      </c>
      <c r="C781" s="10" t="s">
        <v>1440</v>
      </c>
      <c r="D781" s="11">
        <v>2008</v>
      </c>
      <c r="E781" s="10" t="s">
        <v>12</v>
      </c>
      <c r="F781" s="10" t="s">
        <v>1441</v>
      </c>
      <c r="G781" s="15" t="s">
        <v>1442</v>
      </c>
      <c r="H781" s="13">
        <v>628</v>
      </c>
      <c r="I781" s="14"/>
      <c r="J781" s="4"/>
      <c r="K781" s="4"/>
      <c r="L781" s="4"/>
      <c r="M781" s="4"/>
      <c r="N781" s="4"/>
      <c r="O781" s="4"/>
      <c r="P781" s="4"/>
      <c r="Q781" s="4"/>
      <c r="R781" s="4"/>
      <c r="S781" s="4"/>
      <c r="T781" s="4"/>
      <c r="U781" s="4"/>
      <c r="V781" s="4"/>
      <c r="W781" s="4"/>
      <c r="X781" s="4"/>
      <c r="Y781" s="4"/>
      <c r="Z781" s="4"/>
      <c r="AA781" s="4"/>
    </row>
    <row r="782" spans="1:27" ht="16" x14ac:dyDescent="0.2">
      <c r="A782" s="10" t="s">
        <v>15</v>
      </c>
      <c r="B782" s="10" t="s">
        <v>18</v>
      </c>
      <c r="C782" s="10" t="s">
        <v>1368</v>
      </c>
      <c r="D782" s="11">
        <v>2008</v>
      </c>
      <c r="E782" s="10" t="s">
        <v>7</v>
      </c>
      <c r="F782" s="10" t="s">
        <v>1441</v>
      </c>
      <c r="G782" s="15" t="s">
        <v>1443</v>
      </c>
      <c r="H782" s="13">
        <v>541</v>
      </c>
      <c r="I782" s="14"/>
      <c r="J782" s="4"/>
      <c r="K782" s="4"/>
      <c r="L782" s="4"/>
      <c r="M782" s="4"/>
      <c r="N782" s="4"/>
      <c r="O782" s="4"/>
      <c r="P782" s="4"/>
      <c r="Q782" s="4"/>
      <c r="R782" s="4"/>
      <c r="S782" s="4"/>
      <c r="T782" s="4"/>
      <c r="U782" s="4"/>
      <c r="V782" s="4"/>
      <c r="W782" s="4"/>
      <c r="X782" s="4"/>
      <c r="Y782" s="4"/>
      <c r="Z782" s="4"/>
      <c r="AA782" s="4"/>
    </row>
    <row r="783" spans="1:27" ht="16" x14ac:dyDescent="0.2">
      <c r="A783" s="10" t="s">
        <v>15</v>
      </c>
      <c r="B783" s="10" t="s">
        <v>18</v>
      </c>
      <c r="C783" s="10" t="s">
        <v>1444</v>
      </c>
      <c r="D783" s="11">
        <v>2008</v>
      </c>
      <c r="E783" s="10" t="s">
        <v>10</v>
      </c>
      <c r="F783" s="10" t="s">
        <v>1441</v>
      </c>
      <c r="G783" s="10" t="s">
        <v>1445</v>
      </c>
      <c r="H783" s="13">
        <v>511</v>
      </c>
      <c r="I783" s="14"/>
      <c r="J783" s="4"/>
      <c r="K783" s="4"/>
      <c r="L783" s="4"/>
      <c r="M783" s="4"/>
      <c r="N783" s="4"/>
      <c r="O783" s="4"/>
      <c r="P783" s="4"/>
      <c r="Q783" s="4"/>
      <c r="R783" s="4"/>
      <c r="S783" s="4"/>
      <c r="T783" s="4"/>
      <c r="U783" s="4"/>
      <c r="V783" s="4"/>
      <c r="W783" s="4"/>
      <c r="X783" s="4"/>
      <c r="Y783" s="4"/>
      <c r="Z783" s="4"/>
      <c r="AA783" s="4"/>
    </row>
    <row r="784" spans="1:27" ht="16" x14ac:dyDescent="0.2">
      <c r="A784" s="10" t="s">
        <v>15</v>
      </c>
      <c r="B784" s="10" t="s">
        <v>18</v>
      </c>
      <c r="C784" s="10" t="s">
        <v>1446</v>
      </c>
      <c r="D784" s="11">
        <v>2008</v>
      </c>
      <c r="E784" s="10" t="s">
        <v>10</v>
      </c>
      <c r="F784" s="10" t="s">
        <v>1441</v>
      </c>
      <c r="G784" s="10" t="s">
        <v>1447</v>
      </c>
      <c r="H784" s="13">
        <v>504</v>
      </c>
      <c r="I784" s="14"/>
      <c r="J784" s="4"/>
      <c r="K784" s="4"/>
      <c r="L784" s="4"/>
      <c r="M784" s="4"/>
      <c r="N784" s="4"/>
      <c r="O784" s="4"/>
      <c r="P784" s="4"/>
      <c r="Q784" s="4"/>
      <c r="R784" s="4"/>
      <c r="S784" s="4"/>
      <c r="T784" s="4"/>
      <c r="U784" s="4"/>
      <c r="V784" s="4"/>
      <c r="W784" s="4"/>
      <c r="X784" s="4"/>
      <c r="Y784" s="4"/>
      <c r="Z784" s="4"/>
      <c r="AA784" s="4"/>
    </row>
    <row r="785" spans="1:27" ht="16" x14ac:dyDescent="0.2">
      <c r="A785" s="10" t="s">
        <v>15</v>
      </c>
      <c r="B785" s="10" t="s">
        <v>18</v>
      </c>
      <c r="C785" s="10" t="s">
        <v>1448</v>
      </c>
      <c r="D785" s="11">
        <v>2008</v>
      </c>
      <c r="E785" s="10" t="s">
        <v>10</v>
      </c>
      <c r="F785" s="10" t="s">
        <v>1441</v>
      </c>
      <c r="G785" s="10" t="s">
        <v>1449</v>
      </c>
      <c r="H785" s="13">
        <v>479</v>
      </c>
      <c r="I785" s="14"/>
      <c r="J785" s="4"/>
      <c r="K785" s="4"/>
      <c r="L785" s="4"/>
      <c r="M785" s="4"/>
      <c r="N785" s="4"/>
      <c r="O785" s="4"/>
      <c r="P785" s="4"/>
      <c r="Q785" s="4"/>
      <c r="R785" s="4"/>
      <c r="S785" s="4"/>
      <c r="T785" s="4"/>
      <c r="U785" s="4"/>
      <c r="V785" s="4"/>
      <c r="W785" s="4"/>
      <c r="X785" s="4"/>
      <c r="Y785" s="4"/>
      <c r="Z785" s="4"/>
      <c r="AA785" s="4"/>
    </row>
    <row r="786" spans="1:27" ht="16" x14ac:dyDescent="0.2">
      <c r="A786" s="10" t="s">
        <v>15</v>
      </c>
      <c r="B786" s="10" t="s">
        <v>18</v>
      </c>
      <c r="C786" s="10" t="s">
        <v>1450</v>
      </c>
      <c r="D786" s="11">
        <v>2008</v>
      </c>
      <c r="E786" s="10" t="s">
        <v>10</v>
      </c>
      <c r="F786" s="10" t="s">
        <v>1441</v>
      </c>
      <c r="G786" s="10" t="s">
        <v>1451</v>
      </c>
      <c r="H786" s="13">
        <v>466</v>
      </c>
      <c r="I786" s="14"/>
      <c r="J786" s="4"/>
      <c r="K786" s="4"/>
      <c r="L786" s="4"/>
      <c r="M786" s="4"/>
      <c r="N786" s="4"/>
      <c r="O786" s="4"/>
      <c r="P786" s="4"/>
      <c r="Q786" s="4"/>
      <c r="R786" s="4"/>
      <c r="S786" s="4"/>
      <c r="T786" s="4"/>
      <c r="U786" s="4"/>
      <c r="V786" s="4"/>
      <c r="W786" s="4"/>
      <c r="X786" s="4"/>
      <c r="Y786" s="4"/>
      <c r="Z786" s="4"/>
      <c r="AA786" s="4"/>
    </row>
    <row r="787" spans="1:27" ht="16" x14ac:dyDescent="0.2">
      <c r="A787" s="10" t="s">
        <v>15</v>
      </c>
      <c r="B787" s="10" t="s">
        <v>18</v>
      </c>
      <c r="C787" s="10" t="s">
        <v>1452</v>
      </c>
      <c r="D787" s="11">
        <v>2008</v>
      </c>
      <c r="E787" s="10" t="s">
        <v>10</v>
      </c>
      <c r="F787" s="10" t="s">
        <v>1441</v>
      </c>
      <c r="G787" s="10" t="s">
        <v>1453</v>
      </c>
      <c r="H787" s="13">
        <v>461</v>
      </c>
      <c r="I787" s="14"/>
      <c r="J787" s="4"/>
      <c r="K787" s="4"/>
      <c r="L787" s="4"/>
      <c r="M787" s="4"/>
      <c r="N787" s="4"/>
      <c r="O787" s="4"/>
      <c r="P787" s="4"/>
      <c r="Q787" s="4"/>
      <c r="R787" s="4"/>
      <c r="S787" s="4"/>
      <c r="T787" s="4"/>
      <c r="U787" s="4"/>
      <c r="V787" s="4"/>
      <c r="W787" s="4"/>
      <c r="X787" s="4"/>
      <c r="Y787" s="4"/>
      <c r="Z787" s="4"/>
      <c r="AA787" s="4"/>
    </row>
    <row r="788" spans="1:27" ht="16" x14ac:dyDescent="0.2">
      <c r="A788" s="10" t="s">
        <v>15</v>
      </c>
      <c r="B788" s="10" t="s">
        <v>18</v>
      </c>
      <c r="C788" s="10" t="s">
        <v>1454</v>
      </c>
      <c r="D788" s="11">
        <v>2008</v>
      </c>
      <c r="E788" s="10" t="s">
        <v>10</v>
      </c>
      <c r="F788" s="10" t="s">
        <v>1441</v>
      </c>
      <c r="G788" s="10" t="s">
        <v>1455</v>
      </c>
      <c r="H788" s="13">
        <v>454</v>
      </c>
      <c r="I788" s="14"/>
      <c r="J788" s="4"/>
      <c r="K788" s="4"/>
      <c r="L788" s="4"/>
      <c r="M788" s="4"/>
      <c r="N788" s="4"/>
      <c r="O788" s="4"/>
      <c r="P788" s="4"/>
      <c r="Q788" s="4"/>
      <c r="R788" s="4"/>
      <c r="S788" s="4"/>
      <c r="T788" s="4"/>
      <c r="U788" s="4"/>
      <c r="V788" s="4"/>
      <c r="W788" s="4"/>
      <c r="X788" s="4"/>
      <c r="Y788" s="4"/>
      <c r="Z788" s="4"/>
      <c r="AA788" s="4"/>
    </row>
    <row r="789" spans="1:27" ht="16" x14ac:dyDescent="0.2">
      <c r="A789" s="10" t="s">
        <v>15</v>
      </c>
      <c r="B789" s="10" t="s">
        <v>18</v>
      </c>
      <c r="C789" s="10" t="s">
        <v>1456</v>
      </c>
      <c r="D789" s="11">
        <v>2008</v>
      </c>
      <c r="E789" s="10" t="s">
        <v>10</v>
      </c>
      <c r="F789" s="10" t="s">
        <v>1441</v>
      </c>
      <c r="G789" s="10" t="s">
        <v>1457</v>
      </c>
      <c r="H789" s="13">
        <v>440</v>
      </c>
      <c r="I789" s="14"/>
      <c r="J789" s="4"/>
      <c r="K789" s="4"/>
      <c r="L789" s="4"/>
      <c r="M789" s="4"/>
      <c r="N789" s="4"/>
      <c r="O789" s="4"/>
      <c r="P789" s="4"/>
      <c r="Q789" s="4"/>
      <c r="R789" s="4"/>
      <c r="S789" s="4"/>
      <c r="T789" s="4"/>
      <c r="U789" s="4"/>
      <c r="V789" s="4"/>
      <c r="W789" s="4"/>
      <c r="X789" s="4"/>
      <c r="Y789" s="4"/>
      <c r="Z789" s="4"/>
      <c r="AA789" s="4"/>
    </row>
    <row r="790" spans="1:27" ht="16" x14ac:dyDescent="0.2">
      <c r="A790" s="10" t="s">
        <v>15</v>
      </c>
      <c r="B790" s="10" t="s">
        <v>18</v>
      </c>
      <c r="C790" s="10" t="s">
        <v>1458</v>
      </c>
      <c r="D790" s="11">
        <v>2008</v>
      </c>
      <c r="E790" s="10" t="s">
        <v>9</v>
      </c>
      <c r="F790" s="10" t="s">
        <v>1441</v>
      </c>
      <c r="G790" s="15" t="s">
        <v>1459</v>
      </c>
      <c r="H790" s="13">
        <v>249</v>
      </c>
      <c r="I790" s="14"/>
      <c r="J790" s="4"/>
      <c r="K790" s="4"/>
      <c r="L790" s="4"/>
      <c r="M790" s="4"/>
      <c r="N790" s="4"/>
      <c r="O790" s="4"/>
      <c r="P790" s="4"/>
      <c r="Q790" s="4"/>
      <c r="R790" s="4"/>
      <c r="S790" s="4"/>
      <c r="T790" s="4"/>
      <c r="U790" s="4"/>
      <c r="V790" s="4"/>
      <c r="W790" s="4"/>
      <c r="X790" s="4"/>
      <c r="Y790" s="4"/>
      <c r="Z790" s="4"/>
      <c r="AA790" s="4"/>
    </row>
    <row r="791" spans="1:27" ht="16" x14ac:dyDescent="0.2">
      <c r="A791" s="10" t="s">
        <v>15</v>
      </c>
      <c r="B791" s="10" t="s">
        <v>18</v>
      </c>
      <c r="C791" s="10" t="s">
        <v>1460</v>
      </c>
      <c r="D791" s="11">
        <v>2008</v>
      </c>
      <c r="E791" s="10" t="s">
        <v>9</v>
      </c>
      <c r="F791" s="10" t="s">
        <v>1441</v>
      </c>
      <c r="G791" s="10" t="s">
        <v>1461</v>
      </c>
      <c r="H791" s="13">
        <v>100</v>
      </c>
      <c r="I791" s="14"/>
      <c r="J791" s="4"/>
      <c r="K791" s="4"/>
      <c r="L791" s="4"/>
      <c r="M791" s="4"/>
      <c r="N791" s="4"/>
      <c r="O791" s="4"/>
      <c r="P791" s="4"/>
      <c r="Q791" s="4"/>
      <c r="R791" s="4"/>
      <c r="S791" s="4"/>
      <c r="T791" s="4"/>
      <c r="U791" s="4"/>
      <c r="V791" s="4"/>
      <c r="W791" s="4"/>
      <c r="X791" s="4"/>
      <c r="Y791" s="4"/>
      <c r="Z791" s="4"/>
      <c r="AA791" s="4"/>
    </row>
    <row r="792" spans="1:27" ht="16" x14ac:dyDescent="0.2">
      <c r="A792" s="10" t="s">
        <v>15</v>
      </c>
      <c r="B792" s="10" t="s">
        <v>18</v>
      </c>
      <c r="C792" s="10" t="s">
        <v>341</v>
      </c>
      <c r="D792" s="11">
        <v>2008</v>
      </c>
      <c r="E792" s="10" t="s">
        <v>10</v>
      </c>
      <c r="F792" s="10" t="s">
        <v>1441</v>
      </c>
      <c r="G792" s="15" t="s">
        <v>1462</v>
      </c>
      <c r="H792" s="13">
        <v>95</v>
      </c>
      <c r="I792" s="14"/>
      <c r="J792" s="4"/>
      <c r="K792" s="4"/>
      <c r="L792" s="4"/>
      <c r="M792" s="4"/>
      <c r="N792" s="4"/>
      <c r="O792" s="4"/>
      <c r="P792" s="4"/>
      <c r="Q792" s="4"/>
      <c r="R792" s="4"/>
      <c r="S792" s="4"/>
      <c r="T792" s="4"/>
      <c r="U792" s="4"/>
      <c r="V792" s="4"/>
      <c r="W792" s="4"/>
      <c r="X792" s="4"/>
      <c r="Y792" s="4"/>
      <c r="Z792" s="4"/>
      <c r="AA792" s="4"/>
    </row>
    <row r="793" spans="1:27" ht="16" x14ac:dyDescent="0.2">
      <c r="A793" s="10" t="s">
        <v>15</v>
      </c>
      <c r="B793" s="10" t="s">
        <v>18</v>
      </c>
      <c r="C793" s="10" t="s">
        <v>238</v>
      </c>
      <c r="D793" s="11">
        <v>2008</v>
      </c>
      <c r="E793" s="10" t="s">
        <v>10</v>
      </c>
      <c r="F793" s="10" t="s">
        <v>1441</v>
      </c>
      <c r="G793" s="10" t="s">
        <v>1463</v>
      </c>
      <c r="H793" s="13">
        <v>81</v>
      </c>
      <c r="I793" s="14"/>
      <c r="J793" s="4"/>
      <c r="K793" s="4"/>
      <c r="L793" s="4"/>
      <c r="M793" s="4"/>
      <c r="N793" s="4"/>
      <c r="O793" s="4"/>
      <c r="P793" s="4"/>
      <c r="Q793" s="4"/>
      <c r="R793" s="4"/>
      <c r="S793" s="4"/>
      <c r="T793" s="4"/>
      <c r="U793" s="4"/>
      <c r="V793" s="4"/>
      <c r="W793" s="4"/>
      <c r="X793" s="4"/>
      <c r="Y793" s="4"/>
      <c r="Z793" s="4"/>
      <c r="AA793" s="4"/>
    </row>
    <row r="794" spans="1:27" ht="16" x14ac:dyDescent="0.2">
      <c r="A794" s="10" t="s">
        <v>15</v>
      </c>
      <c r="B794" s="10" t="s">
        <v>18</v>
      </c>
      <c r="C794" s="10" t="s">
        <v>1464</v>
      </c>
      <c r="D794" s="11">
        <v>2008</v>
      </c>
      <c r="E794" s="10" t="s">
        <v>10</v>
      </c>
      <c r="F794" s="10" t="s">
        <v>1441</v>
      </c>
      <c r="G794" s="10" t="s">
        <v>1465</v>
      </c>
      <c r="H794" s="13">
        <v>78</v>
      </c>
      <c r="I794" s="14"/>
      <c r="J794" s="4"/>
      <c r="K794" s="4"/>
      <c r="L794" s="4"/>
      <c r="M794" s="4"/>
      <c r="N794" s="4"/>
      <c r="O794" s="4"/>
      <c r="P794" s="4"/>
      <c r="Q794" s="4"/>
      <c r="R794" s="4"/>
      <c r="S794" s="4"/>
      <c r="T794" s="4"/>
      <c r="U794" s="4"/>
      <c r="V794" s="4"/>
      <c r="W794" s="4"/>
      <c r="X794" s="4"/>
      <c r="Y794" s="4"/>
      <c r="Z794" s="4"/>
      <c r="AA794" s="4"/>
    </row>
    <row r="795" spans="1:27" ht="16" x14ac:dyDescent="0.2">
      <c r="A795" s="10" t="s">
        <v>15</v>
      </c>
      <c r="B795" s="10" t="s">
        <v>18</v>
      </c>
      <c r="C795" s="10" t="s">
        <v>1466</v>
      </c>
      <c r="D795" s="11">
        <v>2008</v>
      </c>
      <c r="E795" s="10" t="s">
        <v>10</v>
      </c>
      <c r="F795" s="10" t="s">
        <v>1441</v>
      </c>
      <c r="G795" s="10" t="s">
        <v>1467</v>
      </c>
      <c r="H795" s="13">
        <v>70</v>
      </c>
      <c r="I795" s="14"/>
      <c r="J795" s="4"/>
      <c r="K795" s="4"/>
      <c r="L795" s="4"/>
      <c r="M795" s="4"/>
      <c r="N795" s="4"/>
      <c r="O795" s="4"/>
      <c r="P795" s="4"/>
      <c r="Q795" s="4"/>
      <c r="R795" s="4"/>
      <c r="S795" s="4"/>
      <c r="T795" s="4"/>
      <c r="U795" s="4"/>
      <c r="V795" s="4"/>
      <c r="W795" s="4"/>
      <c r="X795" s="4"/>
      <c r="Y795" s="4"/>
      <c r="Z795" s="4"/>
      <c r="AA795" s="4"/>
    </row>
    <row r="796" spans="1:27" ht="16" x14ac:dyDescent="0.2">
      <c r="A796" s="10" t="s">
        <v>15</v>
      </c>
      <c r="B796" s="10" t="s">
        <v>18</v>
      </c>
      <c r="C796" s="10" t="s">
        <v>1468</v>
      </c>
      <c r="D796" s="11">
        <v>2008</v>
      </c>
      <c r="E796" s="10" t="s">
        <v>10</v>
      </c>
      <c r="F796" s="10" t="s">
        <v>1441</v>
      </c>
      <c r="G796" s="10" t="s">
        <v>1469</v>
      </c>
      <c r="H796" s="13">
        <v>49</v>
      </c>
      <c r="I796" s="14"/>
      <c r="J796" s="4"/>
      <c r="K796" s="4"/>
      <c r="L796" s="4"/>
      <c r="M796" s="4"/>
      <c r="N796" s="4"/>
      <c r="O796" s="4"/>
      <c r="P796" s="4"/>
      <c r="Q796" s="4"/>
      <c r="R796" s="4"/>
      <c r="S796" s="4"/>
      <c r="T796" s="4"/>
      <c r="U796" s="4"/>
      <c r="V796" s="4"/>
      <c r="W796" s="4"/>
      <c r="X796" s="4"/>
      <c r="Y796" s="4"/>
      <c r="Z796" s="4"/>
      <c r="AA796" s="4"/>
    </row>
    <row r="797" spans="1:27" ht="16" x14ac:dyDescent="0.2">
      <c r="A797" s="10" t="s">
        <v>15</v>
      </c>
      <c r="B797" s="10" t="s">
        <v>18</v>
      </c>
      <c r="C797" s="10" t="s">
        <v>1315</v>
      </c>
      <c r="D797" s="11">
        <v>2008</v>
      </c>
      <c r="E797" s="10" t="s">
        <v>8</v>
      </c>
      <c r="F797" s="10" t="s">
        <v>1441</v>
      </c>
      <c r="G797" s="10" t="s">
        <v>1470</v>
      </c>
      <c r="H797" s="13">
        <v>43</v>
      </c>
      <c r="I797" s="14"/>
      <c r="J797" s="4"/>
      <c r="K797" s="4"/>
      <c r="L797" s="4"/>
      <c r="M797" s="4"/>
      <c r="N797" s="4"/>
      <c r="O797" s="4"/>
      <c r="P797" s="4"/>
      <c r="Q797" s="4"/>
      <c r="R797" s="4"/>
      <c r="S797" s="4"/>
      <c r="T797" s="4"/>
      <c r="U797" s="4"/>
      <c r="V797" s="4"/>
      <c r="W797" s="4"/>
      <c r="X797" s="4"/>
      <c r="Y797" s="4"/>
      <c r="Z797" s="4"/>
      <c r="AA797" s="4"/>
    </row>
    <row r="798" spans="1:27" ht="16" x14ac:dyDescent="0.2">
      <c r="A798" s="10" t="s">
        <v>15</v>
      </c>
      <c r="B798" s="10" t="s">
        <v>18</v>
      </c>
      <c r="C798" s="10" t="s">
        <v>1471</v>
      </c>
      <c r="D798" s="11">
        <v>2008</v>
      </c>
      <c r="E798" s="10" t="s">
        <v>10</v>
      </c>
      <c r="F798" s="10" t="s">
        <v>1441</v>
      </c>
      <c r="G798" s="10" t="s">
        <v>1472</v>
      </c>
      <c r="H798" s="13">
        <v>32</v>
      </c>
      <c r="I798" s="14"/>
      <c r="J798" s="4"/>
      <c r="K798" s="4"/>
      <c r="L798" s="4"/>
      <c r="M798" s="4"/>
      <c r="N798" s="4"/>
      <c r="O798" s="4"/>
      <c r="P798" s="4"/>
      <c r="Q798" s="4"/>
      <c r="R798" s="4"/>
      <c r="S798" s="4"/>
      <c r="T798" s="4"/>
      <c r="U798" s="4"/>
      <c r="V798" s="4"/>
      <c r="W798" s="4"/>
      <c r="X798" s="4"/>
      <c r="Y798" s="4"/>
      <c r="Z798" s="4"/>
      <c r="AA798" s="4"/>
    </row>
    <row r="799" spans="1:27" ht="16" x14ac:dyDescent="0.2">
      <c r="A799" s="10" t="s">
        <v>15</v>
      </c>
      <c r="B799" s="10" t="s">
        <v>18</v>
      </c>
      <c r="C799" s="10" t="s">
        <v>1473</v>
      </c>
      <c r="D799" s="11">
        <v>2008</v>
      </c>
      <c r="E799" s="10" t="s">
        <v>10</v>
      </c>
      <c r="F799" s="10" t="s">
        <v>1441</v>
      </c>
      <c r="G799" s="10" t="s">
        <v>1474</v>
      </c>
      <c r="H799" s="13">
        <v>30</v>
      </c>
      <c r="I799" s="14"/>
      <c r="J799" s="4"/>
      <c r="K799" s="4"/>
      <c r="L799" s="4"/>
      <c r="M799" s="4"/>
      <c r="N799" s="4"/>
      <c r="O799" s="4"/>
      <c r="P799" s="4"/>
      <c r="Q799" s="4"/>
      <c r="R799" s="4"/>
      <c r="S799" s="4"/>
      <c r="T799" s="4"/>
      <c r="U799" s="4"/>
      <c r="V799" s="4"/>
      <c r="W799" s="4"/>
      <c r="X799" s="4"/>
      <c r="Y799" s="4"/>
      <c r="Z799" s="4"/>
      <c r="AA799" s="4"/>
    </row>
    <row r="800" spans="1:27" ht="16" x14ac:dyDescent="0.2">
      <c r="A800" s="10" t="s">
        <v>15</v>
      </c>
      <c r="B800" s="10" t="s">
        <v>18</v>
      </c>
      <c r="C800" s="10" t="s">
        <v>1368</v>
      </c>
      <c r="D800" s="11">
        <v>2007</v>
      </c>
      <c r="E800" s="10" t="s">
        <v>7</v>
      </c>
      <c r="F800" s="10" t="s">
        <v>1475</v>
      </c>
      <c r="G800" s="10" t="s">
        <v>1476</v>
      </c>
      <c r="H800" s="13">
        <v>470</v>
      </c>
      <c r="I800" s="14"/>
      <c r="J800" s="4"/>
      <c r="K800" s="4"/>
      <c r="L800" s="4"/>
      <c r="M800" s="4"/>
      <c r="N800" s="4"/>
      <c r="O800" s="4"/>
      <c r="P800" s="4"/>
      <c r="Q800" s="4"/>
      <c r="R800" s="4"/>
      <c r="S800" s="4"/>
      <c r="T800" s="4"/>
      <c r="U800" s="4"/>
      <c r="V800" s="4"/>
      <c r="W800" s="4"/>
      <c r="X800" s="4"/>
      <c r="Y800" s="4"/>
      <c r="Z800" s="4"/>
      <c r="AA800" s="4"/>
    </row>
    <row r="801" spans="1:27" ht="16" x14ac:dyDescent="0.2">
      <c r="A801" s="10" t="s">
        <v>15</v>
      </c>
      <c r="B801" s="10" t="s">
        <v>18</v>
      </c>
      <c r="C801" s="10" t="s">
        <v>1477</v>
      </c>
      <c r="D801" s="39">
        <v>2007</v>
      </c>
      <c r="E801" s="10" t="s">
        <v>10</v>
      </c>
      <c r="F801" s="10" t="s">
        <v>1475</v>
      </c>
      <c r="G801" s="10" t="s">
        <v>1478</v>
      </c>
      <c r="H801" s="13">
        <v>356</v>
      </c>
      <c r="I801" s="14"/>
      <c r="J801" s="4"/>
      <c r="K801" s="4"/>
      <c r="L801" s="4"/>
      <c r="M801" s="4"/>
      <c r="N801" s="4"/>
      <c r="O801" s="4"/>
      <c r="P801" s="4"/>
      <c r="Q801" s="4"/>
      <c r="R801" s="4"/>
      <c r="S801" s="4"/>
      <c r="T801" s="4"/>
      <c r="U801" s="4"/>
      <c r="V801" s="4"/>
      <c r="W801" s="4"/>
      <c r="X801" s="4"/>
      <c r="Y801" s="4"/>
      <c r="Z801" s="4"/>
      <c r="AA801" s="4"/>
    </row>
    <row r="802" spans="1:27" ht="16" x14ac:dyDescent="0.2">
      <c r="A802" s="10" t="s">
        <v>15</v>
      </c>
      <c r="B802" s="10" t="s">
        <v>18</v>
      </c>
      <c r="C802" s="10" t="s">
        <v>1479</v>
      </c>
      <c r="D802" s="39">
        <v>2007</v>
      </c>
      <c r="E802" s="10" t="s">
        <v>10</v>
      </c>
      <c r="F802" s="10" t="s">
        <v>1475</v>
      </c>
      <c r="G802" s="10" t="s">
        <v>1480</v>
      </c>
      <c r="H802" s="13">
        <v>329</v>
      </c>
      <c r="I802" s="14"/>
      <c r="J802" s="4"/>
      <c r="K802" s="4"/>
      <c r="L802" s="4"/>
      <c r="M802" s="4"/>
      <c r="N802" s="4"/>
      <c r="O802" s="4"/>
      <c r="P802" s="4"/>
      <c r="Q802" s="4"/>
      <c r="R802" s="4"/>
      <c r="S802" s="4"/>
      <c r="T802" s="4"/>
      <c r="U802" s="4"/>
      <c r="V802" s="4"/>
      <c r="W802" s="4"/>
      <c r="X802" s="4"/>
      <c r="Y802" s="4"/>
      <c r="Z802" s="4"/>
      <c r="AA802" s="4"/>
    </row>
    <row r="803" spans="1:27" ht="16" x14ac:dyDescent="0.2">
      <c r="A803" s="10" t="s">
        <v>15</v>
      </c>
      <c r="B803" s="10" t="s">
        <v>18</v>
      </c>
      <c r="C803" s="10" t="s">
        <v>1481</v>
      </c>
      <c r="D803" s="39">
        <v>2007</v>
      </c>
      <c r="E803" s="10" t="s">
        <v>10</v>
      </c>
      <c r="F803" s="10" t="s">
        <v>1475</v>
      </c>
      <c r="G803" s="10" t="s">
        <v>1482</v>
      </c>
      <c r="H803" s="13">
        <v>317</v>
      </c>
      <c r="I803" s="14"/>
      <c r="J803" s="4"/>
      <c r="K803" s="4"/>
      <c r="L803" s="4"/>
      <c r="M803" s="4"/>
      <c r="N803" s="4"/>
      <c r="O803" s="4"/>
      <c r="P803" s="4"/>
      <c r="Q803" s="4"/>
      <c r="R803" s="4"/>
      <c r="S803" s="4"/>
      <c r="T803" s="4"/>
      <c r="U803" s="4"/>
      <c r="V803" s="4"/>
      <c r="W803" s="4"/>
      <c r="X803" s="4"/>
      <c r="Y803" s="4"/>
      <c r="Z803" s="4"/>
      <c r="AA803" s="4"/>
    </row>
    <row r="804" spans="1:27" ht="16" x14ac:dyDescent="0.2">
      <c r="A804" s="10" t="s">
        <v>15</v>
      </c>
      <c r="B804" s="10" t="s">
        <v>18</v>
      </c>
      <c r="C804" s="10" t="s">
        <v>1483</v>
      </c>
      <c r="D804" s="39">
        <v>2007</v>
      </c>
      <c r="E804" s="10" t="s">
        <v>10</v>
      </c>
      <c r="F804" s="10" t="s">
        <v>1475</v>
      </c>
      <c r="G804" s="10" t="s">
        <v>1484</v>
      </c>
      <c r="H804" s="13">
        <v>284</v>
      </c>
      <c r="I804" s="14"/>
      <c r="J804" s="4"/>
      <c r="K804" s="4"/>
      <c r="L804" s="4"/>
      <c r="M804" s="4"/>
      <c r="N804" s="4"/>
      <c r="O804" s="4"/>
      <c r="P804" s="4"/>
      <c r="Q804" s="4"/>
      <c r="R804" s="4"/>
      <c r="S804" s="4"/>
      <c r="T804" s="4"/>
      <c r="U804" s="4"/>
      <c r="V804" s="4"/>
      <c r="W804" s="4"/>
      <c r="X804" s="4"/>
      <c r="Y804" s="4"/>
      <c r="Z804" s="4"/>
      <c r="AA804" s="4"/>
    </row>
    <row r="805" spans="1:27" ht="16" x14ac:dyDescent="0.2">
      <c r="A805" s="10" t="s">
        <v>15</v>
      </c>
      <c r="B805" s="10" t="s">
        <v>18</v>
      </c>
      <c r="C805" s="10" t="s">
        <v>1485</v>
      </c>
      <c r="D805" s="39">
        <v>2007</v>
      </c>
      <c r="E805" s="10" t="s">
        <v>10</v>
      </c>
      <c r="F805" s="10" t="s">
        <v>1475</v>
      </c>
      <c r="G805" s="10" t="s">
        <v>1486</v>
      </c>
      <c r="H805" s="13">
        <v>276</v>
      </c>
      <c r="I805" s="14"/>
      <c r="J805" s="4"/>
      <c r="K805" s="4"/>
      <c r="L805" s="4"/>
      <c r="M805" s="4"/>
      <c r="N805" s="4"/>
      <c r="O805" s="4"/>
      <c r="P805" s="4"/>
      <c r="Q805" s="4"/>
      <c r="R805" s="4"/>
      <c r="S805" s="4"/>
      <c r="T805" s="4"/>
      <c r="U805" s="4"/>
      <c r="V805" s="4"/>
      <c r="W805" s="4"/>
      <c r="X805" s="4"/>
      <c r="Y805" s="4"/>
      <c r="Z805" s="4"/>
      <c r="AA805" s="4"/>
    </row>
    <row r="806" spans="1:27" ht="16" x14ac:dyDescent="0.2">
      <c r="A806" s="10" t="s">
        <v>15</v>
      </c>
      <c r="B806" s="10" t="s">
        <v>18</v>
      </c>
      <c r="C806" s="10" t="s">
        <v>1487</v>
      </c>
      <c r="D806" s="39">
        <v>2007</v>
      </c>
      <c r="E806" s="10" t="s">
        <v>10</v>
      </c>
      <c r="F806" s="10" t="s">
        <v>1475</v>
      </c>
      <c r="G806" s="10" t="s">
        <v>1488</v>
      </c>
      <c r="H806" s="13">
        <v>267</v>
      </c>
      <c r="I806" s="14"/>
      <c r="J806" s="4"/>
      <c r="K806" s="4"/>
      <c r="L806" s="4"/>
      <c r="M806" s="4"/>
      <c r="N806" s="4"/>
      <c r="O806" s="4"/>
      <c r="P806" s="4"/>
      <c r="Q806" s="4"/>
      <c r="R806" s="4"/>
      <c r="S806" s="4"/>
      <c r="T806" s="4"/>
      <c r="U806" s="4"/>
      <c r="V806" s="4"/>
      <c r="W806" s="4"/>
      <c r="X806" s="4"/>
      <c r="Y806" s="4"/>
      <c r="Z806" s="4"/>
      <c r="AA806" s="4"/>
    </row>
    <row r="807" spans="1:27" ht="16" x14ac:dyDescent="0.2">
      <c r="A807" s="10" t="s">
        <v>15</v>
      </c>
      <c r="B807" s="10" t="s">
        <v>18</v>
      </c>
      <c r="C807" s="10" t="s">
        <v>1489</v>
      </c>
      <c r="D807" s="39">
        <v>2007</v>
      </c>
      <c r="E807" s="10" t="s">
        <v>10</v>
      </c>
      <c r="F807" s="10" t="s">
        <v>1475</v>
      </c>
      <c r="G807" s="10" t="s">
        <v>1490</v>
      </c>
      <c r="H807" s="13">
        <v>264</v>
      </c>
      <c r="I807" s="14"/>
      <c r="J807" s="4"/>
      <c r="K807" s="4"/>
      <c r="L807" s="4"/>
      <c r="M807" s="4"/>
      <c r="N807" s="4"/>
      <c r="O807" s="4"/>
      <c r="P807" s="4"/>
      <c r="Q807" s="4"/>
      <c r="R807" s="4"/>
      <c r="S807" s="4"/>
      <c r="T807" s="4"/>
      <c r="U807" s="4"/>
      <c r="V807" s="4"/>
      <c r="W807" s="4"/>
      <c r="X807" s="4"/>
      <c r="Y807" s="4"/>
      <c r="Z807" s="4"/>
      <c r="AA807" s="4"/>
    </row>
    <row r="808" spans="1:27" ht="16" x14ac:dyDescent="0.2">
      <c r="A808" s="10" t="s">
        <v>15</v>
      </c>
      <c r="B808" s="10" t="s">
        <v>18</v>
      </c>
      <c r="C808" s="10" t="s">
        <v>1458</v>
      </c>
      <c r="D808" s="11">
        <v>2007</v>
      </c>
      <c r="E808" s="10" t="s">
        <v>9</v>
      </c>
      <c r="F808" s="10" t="s">
        <v>1475</v>
      </c>
      <c r="G808" s="10" t="s">
        <v>1491</v>
      </c>
      <c r="H808" s="13">
        <v>234</v>
      </c>
      <c r="I808" s="14"/>
      <c r="J808" s="4"/>
      <c r="K808" s="4"/>
      <c r="L808" s="4"/>
      <c r="M808" s="4"/>
      <c r="N808" s="4"/>
      <c r="O808" s="4"/>
      <c r="P808" s="4"/>
      <c r="Q808" s="4"/>
      <c r="R808" s="4"/>
      <c r="S808" s="4"/>
      <c r="T808" s="4"/>
      <c r="U808" s="4"/>
      <c r="V808" s="4"/>
      <c r="W808" s="4"/>
      <c r="X808" s="4"/>
      <c r="Y808" s="4"/>
      <c r="Z808" s="4"/>
      <c r="AA808" s="4"/>
    </row>
    <row r="809" spans="1:27" ht="16" x14ac:dyDescent="0.2">
      <c r="A809" s="10" t="s">
        <v>15</v>
      </c>
      <c r="B809" s="10" t="s">
        <v>18</v>
      </c>
      <c r="C809" s="10" t="s">
        <v>1492</v>
      </c>
      <c r="D809" s="39">
        <v>2007</v>
      </c>
      <c r="E809" s="10" t="s">
        <v>10</v>
      </c>
      <c r="F809" s="10" t="s">
        <v>1475</v>
      </c>
      <c r="G809" s="10" t="s">
        <v>1493</v>
      </c>
      <c r="H809" s="13">
        <v>141</v>
      </c>
      <c r="I809" s="14"/>
      <c r="J809" s="4"/>
      <c r="K809" s="4"/>
      <c r="L809" s="4"/>
      <c r="M809" s="4"/>
      <c r="N809" s="4"/>
      <c r="O809" s="4"/>
      <c r="P809" s="4"/>
      <c r="Q809" s="4"/>
      <c r="R809" s="4"/>
      <c r="S809" s="4"/>
      <c r="T809" s="4"/>
      <c r="U809" s="4"/>
      <c r="V809" s="4"/>
      <c r="W809" s="4"/>
      <c r="X809" s="4"/>
      <c r="Y809" s="4"/>
      <c r="Z809" s="4"/>
      <c r="AA809" s="4"/>
    </row>
    <row r="810" spans="1:27" ht="16" x14ac:dyDescent="0.2">
      <c r="A810" s="10" t="s">
        <v>15</v>
      </c>
      <c r="B810" s="10" t="s">
        <v>18</v>
      </c>
      <c r="C810" s="41" t="s">
        <v>1494</v>
      </c>
      <c r="D810" s="11">
        <v>2006</v>
      </c>
      <c r="E810" s="10" t="s">
        <v>7</v>
      </c>
      <c r="F810" s="42" t="s">
        <v>1495</v>
      </c>
      <c r="G810" s="43" t="s">
        <v>1496</v>
      </c>
      <c r="H810" s="13">
        <v>759</v>
      </c>
      <c r="I810" s="14"/>
      <c r="J810" s="4"/>
      <c r="K810" s="4"/>
      <c r="L810" s="4"/>
      <c r="M810" s="4"/>
      <c r="N810" s="4"/>
      <c r="O810" s="4"/>
      <c r="P810" s="4"/>
      <c r="Q810" s="4"/>
      <c r="R810" s="4"/>
      <c r="S810" s="4"/>
      <c r="T810" s="4"/>
      <c r="U810" s="4"/>
      <c r="V810" s="4"/>
      <c r="W810" s="4"/>
      <c r="X810" s="4"/>
      <c r="Y810" s="4"/>
      <c r="Z810" s="4"/>
      <c r="AA810" s="4"/>
    </row>
    <row r="811" spans="1:27" ht="16" x14ac:dyDescent="0.2">
      <c r="A811" s="10" t="s">
        <v>15</v>
      </c>
      <c r="B811" s="10" t="s">
        <v>18</v>
      </c>
      <c r="C811" s="41" t="s">
        <v>1497</v>
      </c>
      <c r="D811" s="11">
        <v>2005</v>
      </c>
      <c r="E811" s="10" t="s">
        <v>7</v>
      </c>
      <c r="F811" s="44" t="s">
        <v>1498</v>
      </c>
      <c r="G811" s="43" t="s">
        <v>1499</v>
      </c>
      <c r="H811" s="13">
        <v>878</v>
      </c>
      <c r="I811" s="14"/>
      <c r="J811" s="4"/>
      <c r="K811" s="4"/>
      <c r="L811" s="4"/>
      <c r="M811" s="4"/>
      <c r="N811" s="4"/>
      <c r="O811" s="4"/>
      <c r="P811" s="4"/>
      <c r="Q811" s="4"/>
      <c r="R811" s="4"/>
      <c r="S811" s="4"/>
      <c r="T811" s="4"/>
      <c r="U811" s="4"/>
      <c r="V811" s="4"/>
      <c r="W811" s="4"/>
      <c r="X811" s="4"/>
      <c r="Y811" s="4"/>
      <c r="Z811" s="4"/>
      <c r="AA811" s="4"/>
    </row>
    <row r="812" spans="1:27" ht="16" x14ac:dyDescent="0.2">
      <c r="A812" s="10" t="s">
        <v>15</v>
      </c>
      <c r="B812" s="10" t="s">
        <v>18</v>
      </c>
      <c r="C812" s="41" t="s">
        <v>1500</v>
      </c>
      <c r="D812" s="11">
        <v>2005</v>
      </c>
      <c r="E812" s="10" t="s">
        <v>10</v>
      </c>
      <c r="F812" s="44" t="s">
        <v>1498</v>
      </c>
      <c r="G812" s="43" t="s">
        <v>1501</v>
      </c>
      <c r="H812" s="13">
        <v>785</v>
      </c>
      <c r="I812" s="14"/>
      <c r="J812" s="4"/>
      <c r="K812" s="4"/>
      <c r="L812" s="4"/>
      <c r="M812" s="4"/>
      <c r="N812" s="4"/>
      <c r="O812" s="4"/>
      <c r="P812" s="4"/>
      <c r="Q812" s="4"/>
      <c r="R812" s="4"/>
      <c r="S812" s="4"/>
      <c r="T812" s="4"/>
      <c r="U812" s="4"/>
      <c r="V812" s="4"/>
      <c r="W812" s="4"/>
      <c r="X812" s="4"/>
      <c r="Y812" s="4"/>
      <c r="Z812" s="4"/>
      <c r="AA812" s="4"/>
    </row>
    <row r="813" spans="1:27" ht="16" x14ac:dyDescent="0.2">
      <c r="A813" s="10" t="s">
        <v>15</v>
      </c>
      <c r="B813" s="10" t="s">
        <v>18</v>
      </c>
      <c r="C813" s="41" t="s">
        <v>1502</v>
      </c>
      <c r="D813" s="11">
        <v>2005</v>
      </c>
      <c r="E813" s="10" t="s">
        <v>10</v>
      </c>
      <c r="F813" s="44" t="s">
        <v>1498</v>
      </c>
      <c r="G813" s="43" t="s">
        <v>1503</v>
      </c>
      <c r="H813" s="13">
        <v>763</v>
      </c>
      <c r="I813" s="14"/>
      <c r="J813" s="4"/>
      <c r="K813" s="4"/>
      <c r="L813" s="4"/>
      <c r="M813" s="4"/>
      <c r="N813" s="4"/>
      <c r="O813" s="4"/>
      <c r="P813" s="4"/>
      <c r="Q813" s="4"/>
      <c r="R813" s="4"/>
      <c r="S813" s="4"/>
      <c r="T813" s="4"/>
      <c r="U813" s="4"/>
      <c r="V813" s="4"/>
      <c r="W813" s="4"/>
      <c r="X813" s="4"/>
      <c r="Y813" s="4"/>
      <c r="Z813" s="4"/>
      <c r="AA813" s="4"/>
    </row>
    <row r="814" spans="1:27" ht="16" x14ac:dyDescent="0.2">
      <c r="A814" s="10" t="s">
        <v>15</v>
      </c>
      <c r="B814" s="10" t="s">
        <v>18</v>
      </c>
      <c r="C814" s="41" t="s">
        <v>1504</v>
      </c>
      <c r="D814" s="11">
        <v>2005</v>
      </c>
      <c r="E814" s="10" t="s">
        <v>10</v>
      </c>
      <c r="F814" s="44" t="s">
        <v>1498</v>
      </c>
      <c r="G814" s="43" t="s">
        <v>1505</v>
      </c>
      <c r="H814" s="13">
        <v>481</v>
      </c>
      <c r="I814" s="14"/>
      <c r="J814" s="4"/>
      <c r="K814" s="4"/>
      <c r="L814" s="4"/>
      <c r="M814" s="4"/>
      <c r="N814" s="4"/>
      <c r="O814" s="4"/>
      <c r="P814" s="4"/>
      <c r="Q814" s="4"/>
      <c r="R814" s="4"/>
      <c r="S814" s="4"/>
      <c r="T814" s="4"/>
      <c r="U814" s="4"/>
      <c r="V814" s="4"/>
      <c r="W814" s="4"/>
      <c r="X814" s="4"/>
      <c r="Y814" s="4"/>
      <c r="Z814" s="4"/>
      <c r="AA814" s="4"/>
    </row>
    <row r="815" spans="1:27" ht="16" x14ac:dyDescent="0.2">
      <c r="A815" s="10" t="s">
        <v>15</v>
      </c>
      <c r="B815" s="10" t="s">
        <v>18</v>
      </c>
      <c r="C815" s="41" t="s">
        <v>1506</v>
      </c>
      <c r="D815" s="11">
        <v>2005</v>
      </c>
      <c r="E815" s="10" t="s">
        <v>10</v>
      </c>
      <c r="F815" s="44" t="s">
        <v>1498</v>
      </c>
      <c r="G815" s="43" t="s">
        <v>1507</v>
      </c>
      <c r="H815" s="13">
        <v>444</v>
      </c>
      <c r="I815" s="14"/>
      <c r="J815" s="4"/>
      <c r="K815" s="4"/>
      <c r="L815" s="4"/>
      <c r="M815" s="4"/>
      <c r="N815" s="4"/>
      <c r="O815" s="4"/>
      <c r="P815" s="4"/>
      <c r="Q815" s="4"/>
      <c r="R815" s="4"/>
      <c r="S815" s="4"/>
      <c r="T815" s="4"/>
      <c r="U815" s="4"/>
      <c r="V815" s="4"/>
      <c r="W815" s="4"/>
      <c r="X815" s="4"/>
      <c r="Y815" s="4"/>
      <c r="Z815" s="4"/>
      <c r="AA815" s="4"/>
    </row>
    <row r="816" spans="1:27" ht="16" x14ac:dyDescent="0.2">
      <c r="A816" s="10" t="s">
        <v>15</v>
      </c>
      <c r="B816" s="10" t="s">
        <v>18</v>
      </c>
      <c r="C816" s="41" t="s">
        <v>1508</v>
      </c>
      <c r="D816" s="11">
        <v>2005</v>
      </c>
      <c r="E816" s="10" t="s">
        <v>10</v>
      </c>
      <c r="F816" s="44" t="s">
        <v>1498</v>
      </c>
      <c r="G816" s="43" t="s">
        <v>1509</v>
      </c>
      <c r="H816" s="13">
        <v>405</v>
      </c>
      <c r="I816" s="14"/>
      <c r="J816" s="4"/>
      <c r="K816" s="4"/>
      <c r="L816" s="4"/>
      <c r="M816" s="4"/>
      <c r="N816" s="4"/>
      <c r="O816" s="4"/>
      <c r="P816" s="4"/>
      <c r="Q816" s="4"/>
      <c r="R816" s="4"/>
      <c r="S816" s="4"/>
      <c r="T816" s="4"/>
      <c r="U816" s="4"/>
      <c r="V816" s="4"/>
      <c r="W816" s="4"/>
      <c r="X816" s="4"/>
      <c r="Y816" s="4"/>
      <c r="Z816" s="4"/>
      <c r="AA816" s="4"/>
    </row>
    <row r="817" spans="1:27" ht="16" x14ac:dyDescent="0.2">
      <c r="A817" s="10" t="s">
        <v>15</v>
      </c>
      <c r="B817" s="10" t="s">
        <v>18</v>
      </c>
      <c r="C817" s="41" t="s">
        <v>1510</v>
      </c>
      <c r="D817" s="11">
        <v>2005</v>
      </c>
      <c r="E817" s="10" t="s">
        <v>10</v>
      </c>
      <c r="F817" s="44" t="s">
        <v>1498</v>
      </c>
      <c r="G817" s="43" t="s">
        <v>1511</v>
      </c>
      <c r="H817" s="13">
        <v>356</v>
      </c>
      <c r="I817" s="14"/>
      <c r="J817" s="4"/>
      <c r="K817" s="4"/>
      <c r="L817" s="4"/>
      <c r="M817" s="4"/>
      <c r="N817" s="4"/>
      <c r="O817" s="4"/>
      <c r="P817" s="4"/>
      <c r="Q817" s="4"/>
      <c r="R817" s="4"/>
      <c r="S817" s="4"/>
      <c r="T817" s="4"/>
      <c r="U817" s="4"/>
      <c r="V817" s="4"/>
      <c r="W817" s="4"/>
      <c r="X817" s="4"/>
      <c r="Y817" s="4"/>
      <c r="Z817" s="4"/>
      <c r="AA817" s="4"/>
    </row>
    <row r="818" spans="1:27" ht="16" x14ac:dyDescent="0.2">
      <c r="A818" s="10" t="s">
        <v>15</v>
      </c>
      <c r="B818" s="10" t="s">
        <v>18</v>
      </c>
      <c r="C818" s="41" t="s">
        <v>1512</v>
      </c>
      <c r="D818" s="11">
        <v>2005</v>
      </c>
      <c r="E818" s="10" t="s">
        <v>10</v>
      </c>
      <c r="F818" s="44" t="s">
        <v>1498</v>
      </c>
      <c r="G818" s="43" t="s">
        <v>1513</v>
      </c>
      <c r="H818" s="13">
        <v>353</v>
      </c>
      <c r="I818" s="14"/>
      <c r="J818" s="4"/>
      <c r="K818" s="4"/>
      <c r="L818" s="4"/>
      <c r="M818" s="4"/>
      <c r="N818" s="4"/>
      <c r="O818" s="4"/>
      <c r="P818" s="4"/>
      <c r="Q818" s="4"/>
      <c r="R818" s="4"/>
      <c r="S818" s="4"/>
      <c r="T818" s="4"/>
      <c r="U818" s="4"/>
      <c r="V818" s="4"/>
      <c r="W818" s="4"/>
      <c r="X818" s="4"/>
      <c r="Y818" s="4"/>
      <c r="Z818" s="4"/>
      <c r="AA818" s="4"/>
    </row>
    <row r="819" spans="1:27" ht="16" x14ac:dyDescent="0.2">
      <c r="A819" s="10" t="s">
        <v>15</v>
      </c>
      <c r="B819" s="10" t="s">
        <v>18</v>
      </c>
      <c r="C819" s="41" t="s">
        <v>1514</v>
      </c>
      <c r="D819" s="11">
        <v>2005</v>
      </c>
      <c r="E819" s="10" t="s">
        <v>10</v>
      </c>
      <c r="F819" s="44" t="s">
        <v>1498</v>
      </c>
      <c r="G819" s="43" t="s">
        <v>1515</v>
      </c>
      <c r="H819" s="13">
        <v>345</v>
      </c>
      <c r="I819" s="14"/>
      <c r="J819" s="4"/>
      <c r="K819" s="4"/>
      <c r="L819" s="4"/>
      <c r="M819" s="4"/>
      <c r="N819" s="4"/>
      <c r="O819" s="4"/>
      <c r="P819" s="4"/>
      <c r="Q819" s="4"/>
      <c r="R819" s="4"/>
      <c r="S819" s="4"/>
      <c r="T819" s="4"/>
      <c r="U819" s="4"/>
      <c r="V819" s="4"/>
      <c r="W819" s="4"/>
      <c r="X819" s="4"/>
      <c r="Y819" s="4"/>
      <c r="Z819" s="4"/>
      <c r="AA819" s="4"/>
    </row>
    <row r="820" spans="1:27" ht="16" x14ac:dyDescent="0.2">
      <c r="A820" s="10" t="s">
        <v>15</v>
      </c>
      <c r="B820" s="10" t="s">
        <v>18</v>
      </c>
      <c r="C820" s="41" t="s">
        <v>1516</v>
      </c>
      <c r="D820" s="11">
        <v>2005</v>
      </c>
      <c r="E820" s="10" t="s">
        <v>10</v>
      </c>
      <c r="F820" s="44" t="s">
        <v>1498</v>
      </c>
      <c r="G820" s="43" t="s">
        <v>1517</v>
      </c>
      <c r="H820" s="13">
        <v>277</v>
      </c>
      <c r="I820" s="14"/>
      <c r="J820" s="4"/>
      <c r="K820" s="4"/>
      <c r="L820" s="4"/>
      <c r="M820" s="4"/>
      <c r="N820" s="4"/>
      <c r="O820" s="4"/>
      <c r="P820" s="4"/>
      <c r="Q820" s="4"/>
      <c r="R820" s="4"/>
      <c r="S820" s="4"/>
      <c r="T820" s="4"/>
      <c r="U820" s="4"/>
      <c r="V820" s="4"/>
      <c r="W820" s="4"/>
      <c r="X820" s="4"/>
      <c r="Y820" s="4"/>
      <c r="Z820" s="4"/>
      <c r="AA820" s="4"/>
    </row>
    <row r="821" spans="1:27" ht="16" x14ac:dyDescent="0.2">
      <c r="A821" s="10" t="s">
        <v>15</v>
      </c>
      <c r="B821" s="10" t="s">
        <v>18</v>
      </c>
      <c r="C821" s="41" t="s">
        <v>1518</v>
      </c>
      <c r="D821" s="11">
        <v>2005</v>
      </c>
      <c r="E821" s="10" t="s">
        <v>12</v>
      </c>
      <c r="F821" s="44" t="s">
        <v>1498</v>
      </c>
      <c r="G821" s="43" t="s">
        <v>1519</v>
      </c>
      <c r="H821" s="13">
        <v>241</v>
      </c>
      <c r="I821" s="14"/>
      <c r="J821" s="4"/>
      <c r="K821" s="4"/>
      <c r="L821" s="4"/>
      <c r="M821" s="4"/>
      <c r="N821" s="4"/>
      <c r="O821" s="4"/>
      <c r="P821" s="4"/>
      <c r="Q821" s="4"/>
      <c r="R821" s="4"/>
      <c r="S821" s="4"/>
      <c r="T821" s="4"/>
      <c r="U821" s="4"/>
      <c r="V821" s="4"/>
      <c r="W821" s="4"/>
      <c r="X821" s="4"/>
      <c r="Y821" s="4"/>
      <c r="Z821" s="4"/>
      <c r="AA821" s="4"/>
    </row>
    <row r="822" spans="1:27" ht="16" x14ac:dyDescent="0.2">
      <c r="A822" s="10" t="s">
        <v>15</v>
      </c>
      <c r="B822" s="10" t="s">
        <v>18</v>
      </c>
      <c r="C822" s="41" t="s">
        <v>1520</v>
      </c>
      <c r="D822" s="11">
        <v>2005</v>
      </c>
      <c r="E822" s="10" t="s">
        <v>10</v>
      </c>
      <c r="F822" s="44" t="s">
        <v>1498</v>
      </c>
      <c r="G822" s="43" t="s">
        <v>1521</v>
      </c>
      <c r="H822" s="13">
        <v>231</v>
      </c>
      <c r="I822" s="14"/>
      <c r="J822" s="4"/>
      <c r="K822" s="4"/>
      <c r="L822" s="4"/>
      <c r="M822" s="4"/>
      <c r="N822" s="4"/>
      <c r="O822" s="4"/>
      <c r="P822" s="4"/>
      <c r="Q822" s="4"/>
      <c r="R822" s="4"/>
      <c r="S822" s="4"/>
      <c r="T822" s="4"/>
      <c r="U822" s="4"/>
      <c r="V822" s="4"/>
      <c r="W822" s="4"/>
      <c r="X822" s="4"/>
      <c r="Y822" s="4"/>
      <c r="Z822" s="4"/>
      <c r="AA822" s="4"/>
    </row>
    <row r="823" spans="1:27" ht="16" x14ac:dyDescent="0.2">
      <c r="A823" s="10" t="s">
        <v>15</v>
      </c>
      <c r="B823" s="10" t="s">
        <v>18</v>
      </c>
      <c r="C823" s="41" t="s">
        <v>1522</v>
      </c>
      <c r="D823" s="11">
        <v>2005</v>
      </c>
      <c r="E823" s="10" t="s">
        <v>10</v>
      </c>
      <c r="F823" s="44" t="s">
        <v>1498</v>
      </c>
      <c r="G823" s="43" t="s">
        <v>1523</v>
      </c>
      <c r="H823" s="13">
        <v>212</v>
      </c>
      <c r="I823" s="14"/>
      <c r="J823" s="4"/>
      <c r="K823" s="4"/>
      <c r="L823" s="4"/>
      <c r="M823" s="4"/>
      <c r="N823" s="4"/>
      <c r="O823" s="4"/>
      <c r="P823" s="4"/>
      <c r="Q823" s="4"/>
      <c r="R823" s="4"/>
      <c r="S823" s="4"/>
      <c r="T823" s="4"/>
      <c r="U823" s="4"/>
      <c r="V823" s="4"/>
      <c r="W823" s="4"/>
      <c r="X823" s="4"/>
      <c r="Y823" s="4"/>
      <c r="Z823" s="4"/>
      <c r="AA823" s="4"/>
    </row>
    <row r="824" spans="1:27" ht="16" x14ac:dyDescent="0.2">
      <c r="A824" s="10" t="s">
        <v>15</v>
      </c>
      <c r="B824" s="10" t="s">
        <v>18</v>
      </c>
      <c r="C824" s="41" t="s">
        <v>1524</v>
      </c>
      <c r="D824" s="11">
        <v>2005</v>
      </c>
      <c r="E824" s="10" t="s">
        <v>10</v>
      </c>
      <c r="F824" s="44" t="s">
        <v>1498</v>
      </c>
      <c r="G824" s="43" t="s">
        <v>1525</v>
      </c>
      <c r="H824" s="13">
        <v>166</v>
      </c>
      <c r="I824" s="14"/>
      <c r="J824" s="4"/>
      <c r="K824" s="4"/>
      <c r="L824" s="4"/>
      <c r="M824" s="4"/>
      <c r="N824" s="4"/>
      <c r="O824" s="4"/>
      <c r="P824" s="4"/>
      <c r="Q824" s="4"/>
      <c r="R824" s="4"/>
      <c r="S824" s="4"/>
      <c r="T824" s="4"/>
      <c r="U824" s="4"/>
      <c r="V824" s="4"/>
      <c r="W824" s="4"/>
      <c r="X824" s="4"/>
      <c r="Y824" s="4"/>
      <c r="Z824" s="4"/>
      <c r="AA824" s="4"/>
    </row>
    <row r="825" spans="1:27" ht="16" x14ac:dyDescent="0.2">
      <c r="A825" s="10" t="s">
        <v>15</v>
      </c>
      <c r="B825" s="10" t="s">
        <v>18</v>
      </c>
      <c r="C825" s="41" t="s">
        <v>1526</v>
      </c>
      <c r="D825" s="11">
        <v>2005</v>
      </c>
      <c r="E825" s="10" t="s">
        <v>10</v>
      </c>
      <c r="F825" s="44" t="s">
        <v>1498</v>
      </c>
      <c r="G825" s="43" t="s">
        <v>1527</v>
      </c>
      <c r="H825" s="13">
        <v>66</v>
      </c>
      <c r="I825" s="14"/>
      <c r="J825" s="4"/>
      <c r="K825" s="4"/>
      <c r="L825" s="4"/>
      <c r="M825" s="4"/>
      <c r="N825" s="4"/>
      <c r="O825" s="4"/>
      <c r="P825" s="4"/>
      <c r="Q825" s="4"/>
      <c r="R825" s="4"/>
      <c r="S825" s="4"/>
      <c r="T825" s="4"/>
      <c r="U825" s="4"/>
      <c r="V825" s="4"/>
      <c r="W825" s="4"/>
      <c r="X825" s="4"/>
      <c r="Y825" s="4"/>
      <c r="Z825" s="4"/>
      <c r="AA825" s="4"/>
    </row>
    <row r="826" spans="1:27" ht="16" x14ac:dyDescent="0.2">
      <c r="A826" s="10" t="s">
        <v>15</v>
      </c>
      <c r="B826" s="10" t="s">
        <v>18</v>
      </c>
      <c r="C826" s="41" t="s">
        <v>1528</v>
      </c>
      <c r="D826" s="11">
        <v>2004</v>
      </c>
      <c r="E826" s="10" t="s">
        <v>7</v>
      </c>
      <c r="F826" s="44" t="s">
        <v>1529</v>
      </c>
      <c r="G826" s="43" t="s">
        <v>1530</v>
      </c>
      <c r="H826" s="13">
        <v>972</v>
      </c>
      <c r="I826" s="14"/>
      <c r="J826" s="4"/>
      <c r="K826" s="4"/>
      <c r="L826" s="4"/>
      <c r="M826" s="4"/>
      <c r="N826" s="4"/>
      <c r="O826" s="4"/>
      <c r="P826" s="4"/>
      <c r="Q826" s="4"/>
      <c r="R826" s="4"/>
      <c r="S826" s="4"/>
      <c r="T826" s="4"/>
      <c r="U826" s="4"/>
      <c r="V826" s="4"/>
      <c r="W826" s="4"/>
      <c r="X826" s="4"/>
      <c r="Y826" s="4"/>
      <c r="Z826" s="4"/>
      <c r="AA826" s="4"/>
    </row>
    <row r="827" spans="1:27" ht="16" x14ac:dyDescent="0.2">
      <c r="A827" s="10" t="s">
        <v>15</v>
      </c>
      <c r="B827" s="10" t="s">
        <v>18</v>
      </c>
      <c r="C827" s="41" t="s">
        <v>1531</v>
      </c>
      <c r="D827" s="11">
        <v>2004</v>
      </c>
      <c r="E827" s="10" t="s">
        <v>10</v>
      </c>
      <c r="F827" s="44" t="s">
        <v>1529</v>
      </c>
      <c r="G827" s="43" t="s">
        <v>1532</v>
      </c>
      <c r="H827" s="13">
        <v>675</v>
      </c>
      <c r="I827" s="14"/>
      <c r="J827" s="4"/>
      <c r="K827" s="4"/>
      <c r="L827" s="4"/>
      <c r="M827" s="4"/>
      <c r="N827" s="4"/>
      <c r="O827" s="4"/>
      <c r="P827" s="4"/>
      <c r="Q827" s="4"/>
      <c r="R827" s="4"/>
      <c r="S827" s="4"/>
      <c r="T827" s="4"/>
      <c r="U827" s="4"/>
      <c r="V827" s="4"/>
      <c r="W827" s="4"/>
      <c r="X827" s="4"/>
      <c r="Y827" s="4"/>
      <c r="Z827" s="4"/>
      <c r="AA827" s="4"/>
    </row>
    <row r="828" spans="1:27" ht="16" x14ac:dyDescent="0.2">
      <c r="A828" s="10" t="s">
        <v>15</v>
      </c>
      <c r="B828" s="10" t="s">
        <v>18</v>
      </c>
      <c r="C828" s="41" t="s">
        <v>1520</v>
      </c>
      <c r="D828" s="11">
        <v>2004</v>
      </c>
      <c r="E828" s="10" t="s">
        <v>10</v>
      </c>
      <c r="F828" s="44" t="s">
        <v>1529</v>
      </c>
      <c r="G828" s="43" t="s">
        <v>1533</v>
      </c>
      <c r="H828" s="13">
        <v>630</v>
      </c>
      <c r="I828" s="14"/>
      <c r="J828" s="4"/>
      <c r="K828" s="4"/>
      <c r="L828" s="4"/>
      <c r="M828" s="4"/>
      <c r="N828" s="4"/>
      <c r="O828" s="4"/>
      <c r="P828" s="4"/>
      <c r="Q828" s="4"/>
      <c r="R828" s="4"/>
      <c r="S828" s="4"/>
      <c r="T828" s="4"/>
      <c r="U828" s="4"/>
      <c r="V828" s="4"/>
      <c r="W828" s="4"/>
      <c r="X828" s="4"/>
      <c r="Y828" s="4"/>
      <c r="Z828" s="4"/>
      <c r="AA828" s="4"/>
    </row>
    <row r="829" spans="1:27" ht="16" x14ac:dyDescent="0.2">
      <c r="A829" s="10" t="s">
        <v>15</v>
      </c>
      <c r="B829" s="10" t="s">
        <v>18</v>
      </c>
      <c r="C829" s="41" t="s">
        <v>1534</v>
      </c>
      <c r="D829" s="11">
        <v>2004</v>
      </c>
      <c r="E829" s="10" t="s">
        <v>10</v>
      </c>
      <c r="F829" s="44" t="s">
        <v>1529</v>
      </c>
      <c r="G829" s="43" t="s">
        <v>1535</v>
      </c>
      <c r="H829" s="13">
        <v>627</v>
      </c>
      <c r="I829" s="14"/>
      <c r="J829" s="4"/>
      <c r="K829" s="4"/>
      <c r="L829" s="4"/>
      <c r="M829" s="4"/>
      <c r="N829" s="4"/>
      <c r="O829" s="4"/>
      <c r="P829" s="4"/>
      <c r="Q829" s="4"/>
      <c r="R829" s="4"/>
      <c r="S829" s="4"/>
      <c r="T829" s="4"/>
      <c r="U829" s="4"/>
      <c r="V829" s="4"/>
      <c r="W829" s="4"/>
      <c r="X829" s="4"/>
      <c r="Y829" s="4"/>
      <c r="Z829" s="4"/>
      <c r="AA829" s="4"/>
    </row>
    <row r="830" spans="1:27" ht="16" x14ac:dyDescent="0.2">
      <c r="A830" s="10" t="s">
        <v>15</v>
      </c>
      <c r="B830" s="10" t="s">
        <v>18</v>
      </c>
      <c r="C830" s="41" t="s">
        <v>1536</v>
      </c>
      <c r="D830" s="11">
        <v>2004</v>
      </c>
      <c r="E830" s="10" t="s">
        <v>10</v>
      </c>
      <c r="F830" s="44" t="s">
        <v>1529</v>
      </c>
      <c r="G830" s="43" t="s">
        <v>1537</v>
      </c>
      <c r="H830" s="13">
        <v>617</v>
      </c>
      <c r="I830" s="14"/>
      <c r="J830" s="4"/>
      <c r="K830" s="4"/>
      <c r="L830" s="4"/>
      <c r="M830" s="4"/>
      <c r="N830" s="4"/>
      <c r="O830" s="4"/>
      <c r="P830" s="4"/>
      <c r="Q830" s="4"/>
      <c r="R830" s="4"/>
      <c r="S830" s="4"/>
      <c r="T830" s="4"/>
      <c r="U830" s="4"/>
      <c r="V830" s="4"/>
      <c r="W830" s="4"/>
      <c r="X830" s="4"/>
      <c r="Y830" s="4"/>
      <c r="Z830" s="4"/>
      <c r="AA830" s="4"/>
    </row>
    <row r="831" spans="1:27" ht="16" x14ac:dyDescent="0.2">
      <c r="A831" s="10" t="s">
        <v>15</v>
      </c>
      <c r="B831" s="10" t="s">
        <v>18</v>
      </c>
      <c r="C831" s="41" t="s">
        <v>1516</v>
      </c>
      <c r="D831" s="11">
        <v>2004</v>
      </c>
      <c r="E831" s="10" t="s">
        <v>10</v>
      </c>
      <c r="F831" s="44" t="s">
        <v>1529</v>
      </c>
      <c r="G831" s="43" t="s">
        <v>1538</v>
      </c>
      <c r="H831" s="13">
        <v>589</v>
      </c>
      <c r="I831" s="14"/>
      <c r="J831" s="4"/>
      <c r="K831" s="4"/>
      <c r="L831" s="4"/>
      <c r="M831" s="4"/>
      <c r="N831" s="4"/>
      <c r="O831" s="4"/>
      <c r="P831" s="4"/>
      <c r="Q831" s="4"/>
      <c r="R831" s="4"/>
      <c r="S831" s="4"/>
      <c r="T831" s="4"/>
      <c r="U831" s="4"/>
      <c r="V831" s="4"/>
      <c r="W831" s="4"/>
      <c r="X831" s="4"/>
      <c r="Y831" s="4"/>
      <c r="Z831" s="4"/>
      <c r="AA831" s="4"/>
    </row>
    <row r="832" spans="1:27" ht="16" x14ac:dyDescent="0.2">
      <c r="A832" s="10" t="s">
        <v>15</v>
      </c>
      <c r="B832" s="10" t="s">
        <v>18</v>
      </c>
      <c r="C832" s="41" t="s">
        <v>1539</v>
      </c>
      <c r="D832" s="11">
        <v>2004</v>
      </c>
      <c r="E832" s="10" t="s">
        <v>10</v>
      </c>
      <c r="F832" s="44" t="s">
        <v>1529</v>
      </c>
      <c r="G832" s="43" t="s">
        <v>1540</v>
      </c>
      <c r="H832" s="13">
        <v>587</v>
      </c>
      <c r="I832" s="14"/>
      <c r="J832" s="4"/>
      <c r="K832" s="4"/>
      <c r="L832" s="4"/>
      <c r="M832" s="4"/>
      <c r="N832" s="4"/>
      <c r="O832" s="4"/>
      <c r="P832" s="4"/>
      <c r="Q832" s="4"/>
      <c r="R832" s="4"/>
      <c r="S832" s="4"/>
      <c r="T832" s="4"/>
      <c r="U832" s="4"/>
      <c r="V832" s="4"/>
      <c r="W832" s="4"/>
      <c r="X832" s="4"/>
      <c r="Y832" s="4"/>
      <c r="Z832" s="4"/>
      <c r="AA832" s="4"/>
    </row>
    <row r="833" spans="1:27" ht="16" x14ac:dyDescent="0.2">
      <c r="A833" s="10" t="s">
        <v>15</v>
      </c>
      <c r="B833" s="10" t="s">
        <v>18</v>
      </c>
      <c r="C833" s="41" t="s">
        <v>1541</v>
      </c>
      <c r="D833" s="11">
        <v>2004</v>
      </c>
      <c r="E833" s="10" t="s">
        <v>10</v>
      </c>
      <c r="F833" s="44" t="s">
        <v>1529</v>
      </c>
      <c r="G833" s="43" t="s">
        <v>1542</v>
      </c>
      <c r="H833" s="13">
        <v>545</v>
      </c>
      <c r="I833" s="14"/>
      <c r="J833" s="4"/>
      <c r="K833" s="4"/>
      <c r="L833" s="4"/>
      <c r="M833" s="4"/>
      <c r="N833" s="4"/>
      <c r="O833" s="4"/>
      <c r="P833" s="4"/>
      <c r="Q833" s="4"/>
      <c r="R833" s="4"/>
      <c r="S833" s="4"/>
      <c r="T833" s="4"/>
      <c r="U833" s="4"/>
      <c r="V833" s="4"/>
      <c r="W833" s="4"/>
      <c r="X833" s="4"/>
      <c r="Y833" s="4"/>
      <c r="Z833" s="4"/>
      <c r="AA833" s="4"/>
    </row>
    <row r="834" spans="1:27" ht="16" x14ac:dyDescent="0.2">
      <c r="A834" s="10" t="s">
        <v>15</v>
      </c>
      <c r="B834" s="10" t="s">
        <v>18</v>
      </c>
      <c r="C834" s="41" t="s">
        <v>1543</v>
      </c>
      <c r="D834" s="11">
        <v>2004</v>
      </c>
      <c r="E834" s="10" t="s">
        <v>10</v>
      </c>
      <c r="F834" s="44" t="s">
        <v>1529</v>
      </c>
      <c r="G834" s="43" t="s">
        <v>1544</v>
      </c>
      <c r="H834" s="13">
        <v>415</v>
      </c>
      <c r="I834" s="14"/>
      <c r="J834" s="4"/>
      <c r="K834" s="4"/>
      <c r="L834" s="4"/>
      <c r="M834" s="4"/>
      <c r="N834" s="4"/>
      <c r="O834" s="4"/>
      <c r="P834" s="4"/>
      <c r="Q834" s="4"/>
      <c r="R834" s="4"/>
      <c r="S834" s="4"/>
      <c r="T834" s="4"/>
      <c r="U834" s="4"/>
      <c r="V834" s="4"/>
      <c r="W834" s="4"/>
      <c r="X834" s="4"/>
      <c r="Y834" s="4"/>
      <c r="Z834" s="4"/>
      <c r="AA834" s="4"/>
    </row>
    <row r="835" spans="1:27" ht="16" x14ac:dyDescent="0.2">
      <c r="A835" s="10" t="s">
        <v>15</v>
      </c>
      <c r="B835" s="10" t="s">
        <v>18</v>
      </c>
      <c r="C835" s="41" t="s">
        <v>1545</v>
      </c>
      <c r="D835" s="11">
        <v>2004</v>
      </c>
      <c r="E835" s="10" t="s">
        <v>10</v>
      </c>
      <c r="F835" s="44" t="s">
        <v>1529</v>
      </c>
      <c r="G835" s="43" t="s">
        <v>1546</v>
      </c>
      <c r="H835" s="13">
        <v>312</v>
      </c>
      <c r="I835" s="14"/>
      <c r="J835" s="4"/>
      <c r="K835" s="4"/>
      <c r="L835" s="4"/>
      <c r="M835" s="4"/>
      <c r="N835" s="4"/>
      <c r="O835" s="4"/>
      <c r="P835" s="4"/>
      <c r="Q835" s="4"/>
      <c r="R835" s="4"/>
      <c r="S835" s="4"/>
      <c r="T835" s="4"/>
      <c r="U835" s="4"/>
      <c r="V835" s="4"/>
      <c r="W835" s="4"/>
      <c r="X835" s="4"/>
      <c r="Y835" s="4"/>
      <c r="Z835" s="4"/>
      <c r="AA835" s="4"/>
    </row>
    <row r="836" spans="1:27" ht="16" x14ac:dyDescent="0.2">
      <c r="A836" s="10" t="s">
        <v>15</v>
      </c>
      <c r="B836" s="10" t="s">
        <v>18</v>
      </c>
      <c r="C836" s="41" t="s">
        <v>1547</v>
      </c>
      <c r="D836" s="11">
        <v>2004</v>
      </c>
      <c r="E836" s="10" t="s">
        <v>10</v>
      </c>
      <c r="F836" s="44" t="s">
        <v>1529</v>
      </c>
      <c r="G836" s="43" t="s">
        <v>1548</v>
      </c>
      <c r="H836" s="13">
        <v>272</v>
      </c>
      <c r="I836" s="14"/>
      <c r="J836" s="4"/>
      <c r="K836" s="4"/>
      <c r="L836" s="4"/>
      <c r="M836" s="4"/>
      <c r="N836" s="4"/>
      <c r="O836" s="4"/>
      <c r="P836" s="4"/>
      <c r="Q836" s="4"/>
      <c r="R836" s="4"/>
      <c r="S836" s="4"/>
      <c r="T836" s="4"/>
      <c r="U836" s="4"/>
      <c r="V836" s="4"/>
      <c r="W836" s="4"/>
      <c r="X836" s="4"/>
      <c r="Y836" s="4"/>
      <c r="Z836" s="4"/>
      <c r="AA836" s="4"/>
    </row>
    <row r="837" spans="1:27" ht="16" x14ac:dyDescent="0.2">
      <c r="A837" s="10" t="s">
        <v>15</v>
      </c>
      <c r="B837" s="10" t="s">
        <v>18</v>
      </c>
      <c r="C837" s="41" t="s">
        <v>1549</v>
      </c>
      <c r="D837" s="11">
        <v>2004</v>
      </c>
      <c r="E837" s="10" t="s">
        <v>10</v>
      </c>
      <c r="F837" s="44" t="s">
        <v>1529</v>
      </c>
      <c r="G837" s="43" t="s">
        <v>1550</v>
      </c>
      <c r="H837" s="13">
        <v>52</v>
      </c>
      <c r="I837" s="14"/>
      <c r="J837" s="4"/>
      <c r="K837" s="4"/>
      <c r="L837" s="4"/>
      <c r="M837" s="4"/>
      <c r="N837" s="4"/>
      <c r="O837" s="4"/>
      <c r="P837" s="4"/>
      <c r="Q837" s="4"/>
      <c r="R837" s="4"/>
      <c r="S837" s="4"/>
      <c r="T837" s="4"/>
      <c r="U837" s="4"/>
      <c r="V837" s="4"/>
      <c r="W837" s="4"/>
      <c r="X837" s="4"/>
      <c r="Y837" s="4"/>
      <c r="Z837" s="4"/>
      <c r="AA837" s="4"/>
    </row>
    <row r="838" spans="1:27" ht="16" x14ac:dyDescent="0.2">
      <c r="A838" s="10" t="s">
        <v>15</v>
      </c>
      <c r="B838" s="10" t="s">
        <v>18</v>
      </c>
      <c r="C838" s="41" t="s">
        <v>1551</v>
      </c>
      <c r="D838" s="11">
        <v>2003</v>
      </c>
      <c r="E838" s="10" t="s">
        <v>7</v>
      </c>
      <c r="F838" s="44" t="s">
        <v>1552</v>
      </c>
      <c r="G838" s="43" t="s">
        <v>1553</v>
      </c>
      <c r="H838" s="13">
        <v>879</v>
      </c>
      <c r="I838" s="14"/>
      <c r="J838" s="4"/>
      <c r="K838" s="4"/>
      <c r="L838" s="4"/>
      <c r="M838" s="4"/>
      <c r="N838" s="4"/>
      <c r="O838" s="4"/>
      <c r="P838" s="4"/>
      <c r="Q838" s="4"/>
      <c r="R838" s="4"/>
      <c r="S838" s="4"/>
      <c r="T838" s="4"/>
      <c r="U838" s="4"/>
      <c r="V838" s="4"/>
      <c r="W838" s="4"/>
      <c r="X838" s="4"/>
      <c r="Y838" s="4"/>
      <c r="Z838" s="4"/>
      <c r="AA838" s="4"/>
    </row>
    <row r="839" spans="1:27" ht="16" x14ac:dyDescent="0.2">
      <c r="A839" s="10" t="s">
        <v>15</v>
      </c>
      <c r="B839" s="10" t="s">
        <v>18</v>
      </c>
      <c r="C839" s="41" t="s">
        <v>1554</v>
      </c>
      <c r="D839" s="11">
        <v>2003</v>
      </c>
      <c r="E839" s="10" t="s">
        <v>10</v>
      </c>
      <c r="F839" s="44" t="s">
        <v>1552</v>
      </c>
      <c r="G839" s="43" t="s">
        <v>1555</v>
      </c>
      <c r="H839" s="13">
        <v>562</v>
      </c>
      <c r="I839" s="14"/>
      <c r="J839" s="4"/>
      <c r="K839" s="4"/>
      <c r="L839" s="4"/>
      <c r="M839" s="4"/>
      <c r="N839" s="4"/>
      <c r="O839" s="4"/>
      <c r="P839" s="4"/>
      <c r="Q839" s="4"/>
      <c r="R839" s="4"/>
      <c r="S839" s="4"/>
      <c r="T839" s="4"/>
      <c r="U839" s="4"/>
      <c r="V839" s="4"/>
      <c r="W839" s="4"/>
      <c r="X839" s="4"/>
      <c r="Y839" s="4"/>
      <c r="Z839" s="4"/>
      <c r="AA839" s="4"/>
    </row>
    <row r="840" spans="1:27" ht="16" x14ac:dyDescent="0.2">
      <c r="A840" s="10" t="s">
        <v>15</v>
      </c>
      <c r="B840" s="10" t="s">
        <v>18</v>
      </c>
      <c r="C840" s="41" t="s">
        <v>1556</v>
      </c>
      <c r="D840" s="11">
        <v>2003</v>
      </c>
      <c r="E840" s="10" t="s">
        <v>10</v>
      </c>
      <c r="F840" s="44" t="s">
        <v>1552</v>
      </c>
      <c r="G840" s="43" t="s">
        <v>1557</v>
      </c>
      <c r="H840" s="13">
        <v>468</v>
      </c>
      <c r="I840" s="14"/>
      <c r="J840" s="4"/>
      <c r="K840" s="4"/>
      <c r="L840" s="4"/>
      <c r="M840" s="4"/>
      <c r="N840" s="4"/>
      <c r="O840" s="4"/>
      <c r="P840" s="4"/>
      <c r="Q840" s="4"/>
      <c r="R840" s="4"/>
      <c r="S840" s="4"/>
      <c r="T840" s="4"/>
      <c r="U840" s="4"/>
      <c r="V840" s="4"/>
      <c r="W840" s="4"/>
      <c r="X840" s="4"/>
      <c r="Y840" s="4"/>
      <c r="Z840" s="4"/>
      <c r="AA840" s="4"/>
    </row>
    <row r="841" spans="1:27" ht="16" x14ac:dyDescent="0.2">
      <c r="A841" s="10" t="s">
        <v>15</v>
      </c>
      <c r="B841" s="10" t="s">
        <v>18</v>
      </c>
      <c r="C841" s="41" t="s">
        <v>1558</v>
      </c>
      <c r="D841" s="11">
        <v>2003</v>
      </c>
      <c r="E841" s="10" t="s">
        <v>10</v>
      </c>
      <c r="F841" s="44" t="s">
        <v>1552</v>
      </c>
      <c r="G841" s="43" t="s">
        <v>1559</v>
      </c>
      <c r="H841" s="13">
        <v>454</v>
      </c>
      <c r="I841" s="14"/>
      <c r="J841" s="4"/>
      <c r="K841" s="4"/>
      <c r="L841" s="4"/>
      <c r="M841" s="4"/>
      <c r="N841" s="4"/>
      <c r="O841" s="4"/>
      <c r="P841" s="4"/>
      <c r="Q841" s="4"/>
      <c r="R841" s="4"/>
      <c r="S841" s="4"/>
      <c r="T841" s="4"/>
      <c r="U841" s="4"/>
      <c r="V841" s="4"/>
      <c r="W841" s="4"/>
      <c r="X841" s="4"/>
      <c r="Y841" s="4"/>
      <c r="Z841" s="4"/>
      <c r="AA841" s="4"/>
    </row>
    <row r="842" spans="1:27" ht="16" x14ac:dyDescent="0.2">
      <c r="A842" s="10" t="s">
        <v>15</v>
      </c>
      <c r="B842" s="10" t="s">
        <v>18</v>
      </c>
      <c r="C842" s="41" t="s">
        <v>1560</v>
      </c>
      <c r="D842" s="11">
        <v>2003</v>
      </c>
      <c r="E842" s="10" t="s">
        <v>10</v>
      </c>
      <c r="F842" s="44" t="s">
        <v>1552</v>
      </c>
      <c r="G842" s="43" t="s">
        <v>1561</v>
      </c>
      <c r="H842" s="13">
        <v>452</v>
      </c>
      <c r="I842" s="14"/>
      <c r="J842" s="4"/>
      <c r="K842" s="4"/>
      <c r="L842" s="4"/>
      <c r="M842" s="4"/>
      <c r="N842" s="4"/>
      <c r="O842" s="4"/>
      <c r="P842" s="4"/>
      <c r="Q842" s="4"/>
      <c r="R842" s="4"/>
      <c r="S842" s="4"/>
      <c r="T842" s="4"/>
      <c r="U842" s="4"/>
      <c r="V842" s="4"/>
      <c r="W842" s="4"/>
      <c r="X842" s="4"/>
      <c r="Y842" s="4"/>
      <c r="Z842" s="4"/>
      <c r="AA842" s="4"/>
    </row>
    <row r="843" spans="1:27" ht="16" x14ac:dyDescent="0.2">
      <c r="A843" s="10" t="s">
        <v>15</v>
      </c>
      <c r="B843" s="10" t="s">
        <v>18</v>
      </c>
      <c r="C843" s="41" t="s">
        <v>1562</v>
      </c>
      <c r="D843" s="11">
        <v>2003</v>
      </c>
      <c r="E843" s="10" t="s">
        <v>10</v>
      </c>
      <c r="F843" s="44" t="s">
        <v>1552</v>
      </c>
      <c r="G843" s="43" t="s">
        <v>1563</v>
      </c>
      <c r="H843" s="13">
        <v>443</v>
      </c>
      <c r="I843" s="14"/>
      <c r="J843" s="4"/>
      <c r="K843" s="4"/>
      <c r="L843" s="4"/>
      <c r="M843" s="4"/>
      <c r="N843" s="4"/>
      <c r="O843" s="4"/>
      <c r="P843" s="4"/>
      <c r="Q843" s="4"/>
      <c r="R843" s="4"/>
      <c r="S843" s="4"/>
      <c r="T843" s="4"/>
      <c r="U843" s="4"/>
      <c r="V843" s="4"/>
      <c r="W843" s="4"/>
      <c r="X843" s="4"/>
      <c r="Y843" s="4"/>
      <c r="Z843" s="4"/>
      <c r="AA843" s="4"/>
    </row>
    <row r="844" spans="1:27" ht="16" x14ac:dyDescent="0.2">
      <c r="A844" s="10" t="s">
        <v>15</v>
      </c>
      <c r="B844" s="10" t="s">
        <v>18</v>
      </c>
      <c r="C844" s="41" t="s">
        <v>1564</v>
      </c>
      <c r="D844" s="11">
        <v>2003</v>
      </c>
      <c r="E844" s="10" t="s">
        <v>10</v>
      </c>
      <c r="F844" s="44" t="s">
        <v>1552</v>
      </c>
      <c r="G844" s="43" t="s">
        <v>1565</v>
      </c>
      <c r="H844" s="13">
        <v>441</v>
      </c>
      <c r="I844" s="14"/>
      <c r="J844" s="4"/>
      <c r="K844" s="4"/>
      <c r="L844" s="4"/>
      <c r="M844" s="4"/>
      <c r="N844" s="4"/>
      <c r="O844" s="4"/>
      <c r="P844" s="4"/>
      <c r="Q844" s="4"/>
      <c r="R844" s="4"/>
      <c r="S844" s="4"/>
      <c r="T844" s="4"/>
      <c r="U844" s="4"/>
      <c r="V844" s="4"/>
      <c r="W844" s="4"/>
      <c r="X844" s="4"/>
      <c r="Y844" s="4"/>
      <c r="Z844" s="4"/>
      <c r="AA844" s="4"/>
    </row>
    <row r="845" spans="1:27" ht="16" x14ac:dyDescent="0.2">
      <c r="A845" s="10" t="s">
        <v>15</v>
      </c>
      <c r="B845" s="10" t="s">
        <v>18</v>
      </c>
      <c r="C845" s="41" t="s">
        <v>1566</v>
      </c>
      <c r="D845" s="11">
        <v>2003</v>
      </c>
      <c r="E845" s="10" t="s">
        <v>10</v>
      </c>
      <c r="F845" s="44" t="s">
        <v>1552</v>
      </c>
      <c r="G845" s="43" t="s">
        <v>1567</v>
      </c>
      <c r="H845" s="13">
        <v>439</v>
      </c>
      <c r="I845" s="14"/>
      <c r="J845" s="4"/>
      <c r="K845" s="4"/>
      <c r="L845" s="4"/>
      <c r="M845" s="4"/>
      <c r="N845" s="4"/>
      <c r="O845" s="4"/>
      <c r="P845" s="4"/>
      <c r="Q845" s="4"/>
      <c r="R845" s="4"/>
      <c r="S845" s="4"/>
      <c r="T845" s="4"/>
      <c r="U845" s="4"/>
      <c r="V845" s="4"/>
      <c r="W845" s="4"/>
      <c r="X845" s="4"/>
      <c r="Y845" s="4"/>
      <c r="Z845" s="4"/>
      <c r="AA845" s="4"/>
    </row>
    <row r="846" spans="1:27" ht="16" x14ac:dyDescent="0.2">
      <c r="A846" s="10" t="s">
        <v>15</v>
      </c>
      <c r="B846" s="10" t="s">
        <v>18</v>
      </c>
      <c r="C846" s="41" t="s">
        <v>1568</v>
      </c>
      <c r="D846" s="11">
        <v>2003</v>
      </c>
      <c r="E846" s="10" t="s">
        <v>10</v>
      </c>
      <c r="F846" s="44" t="s">
        <v>1552</v>
      </c>
      <c r="G846" s="43" t="s">
        <v>1569</v>
      </c>
      <c r="H846" s="13">
        <v>397</v>
      </c>
      <c r="I846" s="14"/>
      <c r="J846" s="4"/>
      <c r="K846" s="4"/>
      <c r="L846" s="4"/>
      <c r="M846" s="4"/>
      <c r="N846" s="4"/>
      <c r="O846" s="4"/>
      <c r="P846" s="4"/>
      <c r="Q846" s="4"/>
      <c r="R846" s="4"/>
      <c r="S846" s="4"/>
      <c r="T846" s="4"/>
      <c r="U846" s="4"/>
      <c r="V846" s="4"/>
      <c r="W846" s="4"/>
      <c r="X846" s="4"/>
      <c r="Y846" s="4"/>
      <c r="Z846" s="4"/>
      <c r="AA846" s="4"/>
    </row>
    <row r="847" spans="1:27" ht="16" x14ac:dyDescent="0.2">
      <c r="A847" s="10" t="s">
        <v>15</v>
      </c>
      <c r="B847" s="10" t="s">
        <v>18</v>
      </c>
      <c r="C847" s="41" t="s">
        <v>1570</v>
      </c>
      <c r="D847" s="11">
        <v>2003</v>
      </c>
      <c r="E847" s="10" t="s">
        <v>10</v>
      </c>
      <c r="F847" s="44" t="s">
        <v>1552</v>
      </c>
      <c r="G847" s="43" t="s">
        <v>1571</v>
      </c>
      <c r="H847" s="13">
        <v>323</v>
      </c>
      <c r="I847" s="14"/>
      <c r="J847" s="4"/>
      <c r="K847" s="4"/>
      <c r="L847" s="4"/>
      <c r="M847" s="4"/>
      <c r="N847" s="4"/>
      <c r="O847" s="4"/>
      <c r="P847" s="4"/>
      <c r="Q847" s="4"/>
      <c r="R847" s="4"/>
      <c r="S847" s="4"/>
      <c r="T847" s="4"/>
      <c r="U847" s="4"/>
      <c r="V847" s="4"/>
      <c r="W847" s="4"/>
      <c r="X847" s="4"/>
      <c r="Y847" s="4"/>
      <c r="Z847" s="4"/>
      <c r="AA847" s="4"/>
    </row>
    <row r="848" spans="1:27" ht="16" x14ac:dyDescent="0.2">
      <c r="A848" s="10" t="s">
        <v>15</v>
      </c>
      <c r="B848" s="10" t="s">
        <v>18</v>
      </c>
      <c r="C848" s="41" t="s">
        <v>1572</v>
      </c>
      <c r="D848" s="11">
        <v>2003</v>
      </c>
      <c r="E848" s="10" t="s">
        <v>10</v>
      </c>
      <c r="F848" s="44" t="s">
        <v>1552</v>
      </c>
      <c r="G848" s="43" t="s">
        <v>1573</v>
      </c>
      <c r="H848" s="13">
        <v>317</v>
      </c>
      <c r="I848" s="14"/>
      <c r="J848" s="4"/>
      <c r="K848" s="4"/>
      <c r="L848" s="4"/>
      <c r="M848" s="4"/>
      <c r="N848" s="4"/>
      <c r="O848" s="4"/>
      <c r="P848" s="4"/>
      <c r="Q848" s="4"/>
      <c r="R848" s="4"/>
      <c r="S848" s="4"/>
      <c r="T848" s="4"/>
      <c r="U848" s="4"/>
      <c r="V848" s="4"/>
      <c r="W848" s="4"/>
      <c r="X848" s="4"/>
      <c r="Y848" s="4"/>
      <c r="Z848" s="4"/>
      <c r="AA848" s="4"/>
    </row>
    <row r="849" spans="1:27" ht="16" x14ac:dyDescent="0.2">
      <c r="A849" s="10" t="s">
        <v>15</v>
      </c>
      <c r="B849" s="10" t="s">
        <v>18</v>
      </c>
      <c r="C849" s="41" t="s">
        <v>1574</v>
      </c>
      <c r="D849" s="11">
        <v>2003</v>
      </c>
      <c r="E849" s="10" t="s">
        <v>10</v>
      </c>
      <c r="F849" s="44" t="s">
        <v>1552</v>
      </c>
      <c r="G849" s="43" t="s">
        <v>1575</v>
      </c>
      <c r="H849" s="13">
        <v>268</v>
      </c>
      <c r="I849" s="14"/>
      <c r="J849" s="4"/>
      <c r="K849" s="4"/>
      <c r="L849" s="4"/>
      <c r="M849" s="4"/>
      <c r="N849" s="4"/>
      <c r="O849" s="4"/>
      <c r="P849" s="4"/>
      <c r="Q849" s="4"/>
      <c r="R849" s="4"/>
      <c r="S849" s="4"/>
      <c r="T849" s="4"/>
      <c r="U849" s="4"/>
      <c r="V849" s="4"/>
      <c r="W849" s="4"/>
      <c r="X849" s="4"/>
      <c r="Y849" s="4"/>
      <c r="Z849" s="4"/>
      <c r="AA849" s="4"/>
    </row>
    <row r="850" spans="1:27" ht="16" x14ac:dyDescent="0.2">
      <c r="A850" s="10" t="s">
        <v>15</v>
      </c>
      <c r="B850" s="10" t="s">
        <v>18</v>
      </c>
      <c r="C850" s="41" t="s">
        <v>1576</v>
      </c>
      <c r="D850" s="11">
        <v>2003</v>
      </c>
      <c r="E850" s="10" t="s">
        <v>10</v>
      </c>
      <c r="F850" s="44" t="s">
        <v>1552</v>
      </c>
      <c r="G850" s="43" t="s">
        <v>1577</v>
      </c>
      <c r="H850" s="13">
        <v>257</v>
      </c>
      <c r="I850" s="14"/>
      <c r="J850" s="4"/>
      <c r="K850" s="4"/>
      <c r="L850" s="4"/>
      <c r="M850" s="4"/>
      <c r="N850" s="4"/>
      <c r="O850" s="4"/>
      <c r="P850" s="4"/>
      <c r="Q850" s="4"/>
      <c r="R850" s="4"/>
      <c r="S850" s="4"/>
      <c r="T850" s="4"/>
      <c r="U850" s="4"/>
      <c r="V850" s="4"/>
      <c r="W850" s="4"/>
      <c r="X850" s="4"/>
      <c r="Y850" s="4"/>
      <c r="Z850" s="4"/>
      <c r="AA850" s="4"/>
    </row>
    <row r="851" spans="1:27" ht="16" x14ac:dyDescent="0.2">
      <c r="A851" s="10" t="s">
        <v>15</v>
      </c>
      <c r="B851" s="10" t="s">
        <v>18</v>
      </c>
      <c r="C851" s="41" t="s">
        <v>1578</v>
      </c>
      <c r="D851" s="11">
        <v>2003</v>
      </c>
      <c r="E851" s="10" t="s">
        <v>10</v>
      </c>
      <c r="F851" s="44" t="s">
        <v>1552</v>
      </c>
      <c r="G851" s="43" t="s">
        <v>1579</v>
      </c>
      <c r="H851" s="13">
        <v>252</v>
      </c>
      <c r="I851" s="14"/>
      <c r="J851" s="4"/>
      <c r="K851" s="4"/>
      <c r="L851" s="4"/>
      <c r="M851" s="4"/>
      <c r="N851" s="4"/>
      <c r="O851" s="4"/>
      <c r="P851" s="4"/>
      <c r="Q851" s="4"/>
      <c r="R851" s="4"/>
      <c r="S851" s="4"/>
      <c r="T851" s="4"/>
      <c r="U851" s="4"/>
      <c r="V851" s="4"/>
      <c r="W851" s="4"/>
      <c r="X851" s="4"/>
      <c r="Y851" s="4"/>
      <c r="Z851" s="4"/>
      <c r="AA851" s="4"/>
    </row>
    <row r="852" spans="1:27" ht="16" x14ac:dyDescent="0.2">
      <c r="A852" s="10" t="s">
        <v>15</v>
      </c>
      <c r="B852" s="10" t="s">
        <v>18</v>
      </c>
      <c r="C852" s="41" t="s">
        <v>1580</v>
      </c>
      <c r="D852" s="11">
        <v>2003</v>
      </c>
      <c r="E852" s="10" t="s">
        <v>10</v>
      </c>
      <c r="F852" s="44" t="s">
        <v>1552</v>
      </c>
      <c r="G852" s="43" t="s">
        <v>1581</v>
      </c>
      <c r="H852" s="13">
        <v>246</v>
      </c>
      <c r="I852" s="14"/>
      <c r="J852" s="4"/>
      <c r="K852" s="4"/>
      <c r="L852" s="4"/>
      <c r="M852" s="4"/>
      <c r="N852" s="4"/>
      <c r="O852" s="4"/>
      <c r="P852" s="4"/>
      <c r="Q852" s="4"/>
      <c r="R852" s="4"/>
      <c r="S852" s="4"/>
      <c r="T852" s="4"/>
      <c r="U852" s="4"/>
      <c r="V852" s="4"/>
      <c r="W852" s="4"/>
      <c r="X852" s="4"/>
      <c r="Y852" s="4"/>
      <c r="Z852" s="4"/>
      <c r="AA852" s="4"/>
    </row>
    <row r="853" spans="1:27" ht="16" x14ac:dyDescent="0.2">
      <c r="A853" s="10" t="s">
        <v>15</v>
      </c>
      <c r="B853" s="10" t="s">
        <v>18</v>
      </c>
      <c r="C853" s="41" t="s">
        <v>1582</v>
      </c>
      <c r="D853" s="11">
        <v>2003</v>
      </c>
      <c r="E853" s="10" t="s">
        <v>10</v>
      </c>
      <c r="F853" s="44" t="s">
        <v>1552</v>
      </c>
      <c r="G853" s="43" t="s">
        <v>1583</v>
      </c>
      <c r="H853" s="13">
        <v>237</v>
      </c>
      <c r="I853" s="14"/>
      <c r="J853" s="4"/>
      <c r="K853" s="4"/>
      <c r="L853" s="4"/>
      <c r="M853" s="4"/>
      <c r="N853" s="4"/>
      <c r="O853" s="4"/>
      <c r="P853" s="4"/>
      <c r="Q853" s="4"/>
      <c r="R853" s="4"/>
      <c r="S853" s="4"/>
      <c r="T853" s="4"/>
      <c r="U853" s="4"/>
      <c r="V853" s="4"/>
      <c r="W853" s="4"/>
      <c r="X853" s="4"/>
      <c r="Y853" s="4"/>
      <c r="Z853" s="4"/>
      <c r="AA853" s="4"/>
    </row>
    <row r="854" spans="1:27" ht="16" x14ac:dyDescent="0.2">
      <c r="A854" s="10" t="s">
        <v>15</v>
      </c>
      <c r="B854" s="10" t="s">
        <v>18</v>
      </c>
      <c r="C854" s="41" t="s">
        <v>1584</v>
      </c>
      <c r="D854" s="11">
        <v>2003</v>
      </c>
      <c r="E854" s="10" t="s">
        <v>10</v>
      </c>
      <c r="F854" s="44" t="s">
        <v>1552</v>
      </c>
      <c r="G854" s="43" t="s">
        <v>1585</v>
      </c>
      <c r="H854" s="13">
        <v>236</v>
      </c>
      <c r="I854" s="14"/>
      <c r="J854" s="4"/>
      <c r="K854" s="4"/>
      <c r="L854" s="4"/>
      <c r="M854" s="4"/>
      <c r="N854" s="4"/>
      <c r="O854" s="4"/>
      <c r="P854" s="4"/>
      <c r="Q854" s="4"/>
      <c r="R854" s="4"/>
      <c r="S854" s="4"/>
      <c r="T854" s="4"/>
      <c r="U854" s="4"/>
      <c r="V854" s="4"/>
      <c r="W854" s="4"/>
      <c r="X854" s="4"/>
      <c r="Y854" s="4"/>
      <c r="Z854" s="4"/>
      <c r="AA854" s="4"/>
    </row>
    <row r="855" spans="1:27" ht="16" x14ac:dyDescent="0.2">
      <c r="A855" s="10" t="s">
        <v>15</v>
      </c>
      <c r="B855" s="10" t="s">
        <v>18</v>
      </c>
      <c r="C855" s="41" t="s">
        <v>1586</v>
      </c>
      <c r="D855" s="11">
        <v>2003</v>
      </c>
      <c r="E855" s="10" t="s">
        <v>10</v>
      </c>
      <c r="F855" s="44" t="s">
        <v>1552</v>
      </c>
      <c r="G855" s="43" t="s">
        <v>1587</v>
      </c>
      <c r="H855" s="13">
        <v>188</v>
      </c>
      <c r="I855" s="14"/>
      <c r="J855" s="4"/>
      <c r="K855" s="4"/>
      <c r="L855" s="4"/>
      <c r="M855" s="4"/>
      <c r="N855" s="4"/>
      <c r="O855" s="4"/>
      <c r="P855" s="4"/>
      <c r="Q855" s="4"/>
      <c r="R855" s="4"/>
      <c r="S855" s="4"/>
      <c r="T855" s="4"/>
      <c r="U855" s="4"/>
      <c r="V855" s="4"/>
      <c r="W855" s="4"/>
      <c r="X855" s="4"/>
      <c r="Y855" s="4"/>
      <c r="Z855" s="4"/>
      <c r="AA855" s="4"/>
    </row>
    <row r="856" spans="1:27" ht="16" x14ac:dyDescent="0.2">
      <c r="A856" s="10" t="s">
        <v>15</v>
      </c>
      <c r="B856" s="10" t="s">
        <v>18</v>
      </c>
      <c r="C856" s="41" t="s">
        <v>1588</v>
      </c>
      <c r="D856" s="11">
        <v>2003</v>
      </c>
      <c r="E856" s="10" t="s">
        <v>10</v>
      </c>
      <c r="F856" s="44" t="s">
        <v>1552</v>
      </c>
      <c r="G856" s="43" t="s">
        <v>1589</v>
      </c>
      <c r="H856" s="13">
        <v>184</v>
      </c>
      <c r="I856" s="14"/>
      <c r="J856" s="4"/>
      <c r="K856" s="4"/>
      <c r="L856" s="4"/>
      <c r="M856" s="4"/>
      <c r="N856" s="4"/>
      <c r="O856" s="4"/>
      <c r="P856" s="4"/>
      <c r="Q856" s="4"/>
      <c r="R856" s="4"/>
      <c r="S856" s="4"/>
      <c r="T856" s="4"/>
      <c r="U856" s="4"/>
      <c r="V856" s="4"/>
      <c r="W856" s="4"/>
      <c r="X856" s="4"/>
      <c r="Y856" s="4"/>
      <c r="Z856" s="4"/>
      <c r="AA856" s="4"/>
    </row>
    <row r="857" spans="1:27" ht="16" x14ac:dyDescent="0.2">
      <c r="A857" s="10" t="s">
        <v>15</v>
      </c>
      <c r="B857" s="10" t="s">
        <v>18</v>
      </c>
      <c r="C857" s="41" t="s">
        <v>1590</v>
      </c>
      <c r="D857" s="11">
        <v>2003</v>
      </c>
      <c r="E857" s="10" t="s">
        <v>10</v>
      </c>
      <c r="F857" s="44" t="s">
        <v>1552</v>
      </c>
      <c r="G857" s="43" t="s">
        <v>1591</v>
      </c>
      <c r="H857" s="13">
        <v>145</v>
      </c>
      <c r="I857" s="14"/>
      <c r="J857" s="4"/>
      <c r="K857" s="4"/>
      <c r="L857" s="4"/>
      <c r="M857" s="4"/>
      <c r="N857" s="4"/>
      <c r="O857" s="4"/>
      <c r="P857" s="4"/>
      <c r="Q857" s="4"/>
      <c r="R857" s="4"/>
      <c r="S857" s="4"/>
      <c r="T857" s="4"/>
      <c r="U857" s="4"/>
      <c r="V857" s="4"/>
      <c r="W857" s="4"/>
      <c r="X857" s="4"/>
      <c r="Y857" s="4"/>
      <c r="Z857" s="4"/>
      <c r="AA857" s="4"/>
    </row>
    <row r="858" spans="1:27" ht="16" x14ac:dyDescent="0.2">
      <c r="A858" s="10" t="s">
        <v>15</v>
      </c>
      <c r="B858" s="10" t="s">
        <v>18</v>
      </c>
      <c r="C858" s="41" t="s">
        <v>1592</v>
      </c>
      <c r="D858" s="11">
        <v>2003</v>
      </c>
      <c r="E858" s="10" t="s">
        <v>10</v>
      </c>
      <c r="F858" s="44" t="s">
        <v>1552</v>
      </c>
      <c r="G858" s="43" t="s">
        <v>1593</v>
      </c>
      <c r="H858" s="13">
        <v>116</v>
      </c>
      <c r="I858" s="14"/>
      <c r="J858" s="4"/>
      <c r="K858" s="4"/>
      <c r="L858" s="4"/>
      <c r="M858" s="4"/>
      <c r="N858" s="4"/>
      <c r="O858" s="4"/>
      <c r="P858" s="4"/>
      <c r="Q858" s="4"/>
      <c r="R858" s="4"/>
      <c r="S858" s="4"/>
      <c r="T858" s="4"/>
      <c r="U858" s="4"/>
      <c r="V858" s="4"/>
      <c r="W858" s="4"/>
      <c r="X858" s="4"/>
      <c r="Y858" s="4"/>
      <c r="Z858" s="4"/>
      <c r="AA858" s="4"/>
    </row>
    <row r="859" spans="1:27" ht="16" x14ac:dyDescent="0.2">
      <c r="A859" s="10" t="s">
        <v>15</v>
      </c>
      <c r="B859" s="10" t="s">
        <v>18</v>
      </c>
      <c r="C859" s="41" t="s">
        <v>1534</v>
      </c>
      <c r="D859" s="11">
        <v>2003</v>
      </c>
      <c r="E859" s="10" t="s">
        <v>10</v>
      </c>
      <c r="F859" s="44" t="s">
        <v>1552</v>
      </c>
      <c r="G859" s="43" t="s">
        <v>1594</v>
      </c>
      <c r="H859" s="13">
        <v>101</v>
      </c>
      <c r="I859" s="14"/>
      <c r="J859" s="4"/>
      <c r="K859" s="4"/>
      <c r="L859" s="4"/>
      <c r="M859" s="4"/>
      <c r="N859" s="4"/>
      <c r="O859" s="4"/>
      <c r="P859" s="4"/>
      <c r="Q859" s="4"/>
      <c r="R859" s="4"/>
      <c r="S859" s="4"/>
      <c r="T859" s="4"/>
      <c r="U859" s="4"/>
      <c r="V859" s="4"/>
      <c r="W859" s="4"/>
      <c r="X859" s="4"/>
      <c r="Y859" s="4"/>
      <c r="Z859" s="4"/>
      <c r="AA859" s="4"/>
    </row>
    <row r="860" spans="1:27" ht="16" x14ac:dyDescent="0.2">
      <c r="A860" s="10" t="s">
        <v>15</v>
      </c>
      <c r="B860" s="10" t="s">
        <v>18</v>
      </c>
      <c r="C860" s="41" t="s">
        <v>1520</v>
      </c>
      <c r="D860" s="11">
        <v>2003</v>
      </c>
      <c r="E860" s="10" t="s">
        <v>10</v>
      </c>
      <c r="F860" s="44" t="s">
        <v>1552</v>
      </c>
      <c r="G860" s="43" t="s">
        <v>1595</v>
      </c>
      <c r="H860" s="13">
        <v>100</v>
      </c>
      <c r="I860" s="14"/>
      <c r="J860" s="4"/>
      <c r="K860" s="4"/>
      <c r="L860" s="4"/>
      <c r="M860" s="4"/>
      <c r="N860" s="4"/>
      <c r="O860" s="4"/>
      <c r="P860" s="4"/>
      <c r="Q860" s="4"/>
      <c r="R860" s="4"/>
      <c r="S860" s="4"/>
      <c r="T860" s="4"/>
      <c r="U860" s="4"/>
      <c r="V860" s="4"/>
      <c r="W860" s="4"/>
      <c r="X860" s="4"/>
      <c r="Y860" s="4"/>
      <c r="Z860" s="4"/>
      <c r="AA860" s="4"/>
    </row>
    <row r="861" spans="1:27" ht="16" x14ac:dyDescent="0.2">
      <c r="A861" s="10" t="s">
        <v>15</v>
      </c>
      <c r="B861" s="10" t="s">
        <v>18</v>
      </c>
      <c r="C861" s="41" t="s">
        <v>1536</v>
      </c>
      <c r="D861" s="11">
        <v>2003</v>
      </c>
      <c r="E861" s="10" t="s">
        <v>10</v>
      </c>
      <c r="F861" s="44" t="s">
        <v>1552</v>
      </c>
      <c r="G861" s="43" t="s">
        <v>1596</v>
      </c>
      <c r="H861" s="13">
        <v>91</v>
      </c>
      <c r="I861" s="14"/>
      <c r="J861" s="4"/>
      <c r="K861" s="4"/>
      <c r="L861" s="4"/>
      <c r="M861" s="4"/>
      <c r="N861" s="4"/>
      <c r="O861" s="4"/>
      <c r="P861" s="4"/>
      <c r="Q861" s="4"/>
      <c r="R861" s="4"/>
      <c r="S861" s="4"/>
      <c r="T861" s="4"/>
      <c r="U861" s="4"/>
      <c r="V861" s="4"/>
      <c r="W861" s="4"/>
      <c r="X861" s="4"/>
      <c r="Y861" s="4"/>
      <c r="Z861" s="4"/>
      <c r="AA861" s="4"/>
    </row>
    <row r="862" spans="1:27" ht="16" x14ac:dyDescent="0.2">
      <c r="A862" s="10" t="s">
        <v>15</v>
      </c>
      <c r="B862" s="10" t="s">
        <v>18</v>
      </c>
      <c r="C862" s="41" t="s">
        <v>1551</v>
      </c>
      <c r="D862" s="11">
        <v>2002</v>
      </c>
      <c r="E862" s="10" t="s">
        <v>7</v>
      </c>
      <c r="F862" s="44" t="s">
        <v>1597</v>
      </c>
      <c r="G862" s="43" t="s">
        <v>1598</v>
      </c>
      <c r="H862" s="13">
        <v>630</v>
      </c>
      <c r="I862" s="14"/>
      <c r="J862" s="4"/>
      <c r="K862" s="4"/>
      <c r="L862" s="4"/>
      <c r="M862" s="4"/>
      <c r="N862" s="4"/>
      <c r="O862" s="4"/>
      <c r="P862" s="4"/>
      <c r="Q862" s="4"/>
      <c r="R862" s="4"/>
      <c r="S862" s="4"/>
      <c r="T862" s="4"/>
      <c r="U862" s="4"/>
      <c r="V862" s="4"/>
      <c r="W862" s="4"/>
      <c r="X862" s="4"/>
      <c r="Y862" s="4"/>
      <c r="Z862" s="4"/>
      <c r="AA862" s="4"/>
    </row>
    <row r="863" spans="1:27" ht="16" x14ac:dyDescent="0.2">
      <c r="A863" s="10" t="s">
        <v>15</v>
      </c>
      <c r="B863" s="10" t="s">
        <v>18</v>
      </c>
      <c r="C863" s="41" t="s">
        <v>1520</v>
      </c>
      <c r="D863" s="11">
        <v>2002</v>
      </c>
      <c r="E863" s="10" t="s">
        <v>10</v>
      </c>
      <c r="F863" s="44" t="s">
        <v>1597</v>
      </c>
      <c r="G863" s="43" t="s">
        <v>1599</v>
      </c>
      <c r="H863" s="13">
        <v>627</v>
      </c>
      <c r="I863" s="14"/>
      <c r="J863" s="4"/>
      <c r="K863" s="4"/>
      <c r="L863" s="4"/>
      <c r="M863" s="4"/>
      <c r="N863" s="4"/>
      <c r="O863" s="4"/>
      <c r="P863" s="4"/>
      <c r="Q863" s="4"/>
      <c r="R863" s="4"/>
      <c r="S863" s="4"/>
      <c r="T863" s="4"/>
      <c r="U863" s="4"/>
      <c r="V863" s="4"/>
      <c r="W863" s="4"/>
      <c r="X863" s="4"/>
      <c r="Y863" s="4"/>
      <c r="Z863" s="4"/>
      <c r="AA863" s="4"/>
    </row>
    <row r="864" spans="1:27" ht="16" x14ac:dyDescent="0.2">
      <c r="A864" s="10" t="s">
        <v>15</v>
      </c>
      <c r="B864" s="10" t="s">
        <v>18</v>
      </c>
      <c r="C864" s="41" t="s">
        <v>1536</v>
      </c>
      <c r="D864" s="11">
        <v>2002</v>
      </c>
      <c r="E864" s="10" t="s">
        <v>10</v>
      </c>
      <c r="F864" s="44" t="s">
        <v>1597</v>
      </c>
      <c r="G864" s="43" t="s">
        <v>1600</v>
      </c>
      <c r="H864" s="13">
        <v>440</v>
      </c>
      <c r="I864" s="14"/>
      <c r="J864" s="4"/>
      <c r="K864" s="4"/>
      <c r="L864" s="4"/>
      <c r="M864" s="4"/>
      <c r="N864" s="4"/>
      <c r="O864" s="4"/>
      <c r="P864" s="4"/>
      <c r="Q864" s="4"/>
      <c r="R864" s="4"/>
      <c r="S864" s="4"/>
      <c r="T864" s="4"/>
      <c r="U864" s="4"/>
      <c r="V864" s="4"/>
      <c r="W864" s="4"/>
      <c r="X864" s="4"/>
      <c r="Y864" s="4"/>
      <c r="Z864" s="4"/>
      <c r="AA864" s="4"/>
    </row>
    <row r="865" spans="1:27" ht="16" x14ac:dyDescent="0.2">
      <c r="A865" s="10" t="s">
        <v>15</v>
      </c>
      <c r="B865" s="10" t="s">
        <v>18</v>
      </c>
      <c r="C865" s="41" t="s">
        <v>1534</v>
      </c>
      <c r="D865" s="11">
        <v>2002</v>
      </c>
      <c r="E865" s="10" t="s">
        <v>10</v>
      </c>
      <c r="F865" s="44" t="s">
        <v>1597</v>
      </c>
      <c r="G865" s="43" t="s">
        <v>1601</v>
      </c>
      <c r="H865" s="13">
        <v>315</v>
      </c>
      <c r="I865" s="14"/>
      <c r="J865" s="4"/>
      <c r="K865" s="4"/>
      <c r="L865" s="4"/>
      <c r="M865" s="4"/>
      <c r="N865" s="4"/>
      <c r="O865" s="4"/>
      <c r="P865" s="4"/>
      <c r="Q865" s="4"/>
      <c r="R865" s="4"/>
      <c r="S865" s="4"/>
      <c r="T865" s="4"/>
      <c r="U865" s="4"/>
      <c r="V865" s="4"/>
      <c r="W865" s="4"/>
      <c r="X865" s="4"/>
      <c r="Y865" s="4"/>
      <c r="Z865" s="4"/>
      <c r="AA865" s="4"/>
    </row>
    <row r="866" spans="1:27" ht="16" x14ac:dyDescent="0.2">
      <c r="A866" s="10" t="s">
        <v>15</v>
      </c>
      <c r="B866" s="10" t="s">
        <v>18</v>
      </c>
      <c r="C866" s="41" t="s">
        <v>1602</v>
      </c>
      <c r="D866" s="11">
        <v>2002</v>
      </c>
      <c r="E866" s="10" t="s">
        <v>11</v>
      </c>
      <c r="F866" s="44" t="s">
        <v>1597</v>
      </c>
      <c r="G866" s="43" t="s">
        <v>1603</v>
      </c>
      <c r="H866" s="13">
        <v>299</v>
      </c>
      <c r="I866" s="14"/>
      <c r="J866" s="4"/>
      <c r="K866" s="4"/>
      <c r="L866" s="4"/>
      <c r="M866" s="4"/>
      <c r="N866" s="4"/>
      <c r="O866" s="4"/>
      <c r="P866" s="4"/>
      <c r="Q866" s="4"/>
      <c r="R866" s="4"/>
      <c r="S866" s="4"/>
      <c r="T866" s="4"/>
      <c r="U866" s="4"/>
      <c r="V866" s="4"/>
      <c r="W866" s="4"/>
      <c r="X866" s="4"/>
      <c r="Y866" s="4"/>
      <c r="Z866" s="4"/>
      <c r="AA866" s="4"/>
    </row>
    <row r="867" spans="1:27" ht="16" x14ac:dyDescent="0.2">
      <c r="A867" s="10" t="s">
        <v>15</v>
      </c>
      <c r="B867" s="10" t="s">
        <v>18</v>
      </c>
      <c r="C867" s="41" t="s">
        <v>1604</v>
      </c>
      <c r="D867" s="11">
        <v>2002</v>
      </c>
      <c r="E867" s="10" t="s">
        <v>10</v>
      </c>
      <c r="F867" s="44" t="s">
        <v>1597</v>
      </c>
      <c r="G867" s="43" t="s">
        <v>1605</v>
      </c>
      <c r="H867" s="13">
        <v>260</v>
      </c>
      <c r="I867" s="14"/>
      <c r="J867" s="4"/>
      <c r="K867" s="4"/>
      <c r="L867" s="4"/>
      <c r="M867" s="4"/>
      <c r="N867" s="4"/>
      <c r="O867" s="4"/>
      <c r="P867" s="4"/>
      <c r="Q867" s="4"/>
      <c r="R867" s="4"/>
      <c r="S867" s="4"/>
      <c r="T867" s="4"/>
      <c r="U867" s="4"/>
      <c r="V867" s="4"/>
      <c r="W867" s="4"/>
      <c r="X867" s="4"/>
      <c r="Y867" s="4"/>
      <c r="Z867" s="4"/>
      <c r="AA867" s="4"/>
    </row>
    <row r="868" spans="1:27" ht="16" x14ac:dyDescent="0.2">
      <c r="A868" s="10" t="s">
        <v>15</v>
      </c>
      <c r="B868" s="10" t="s">
        <v>18</v>
      </c>
      <c r="C868" s="41" t="s">
        <v>1606</v>
      </c>
      <c r="D868" s="11">
        <v>2002</v>
      </c>
      <c r="E868" s="10" t="s">
        <v>10</v>
      </c>
      <c r="F868" s="44" t="s">
        <v>1597</v>
      </c>
      <c r="G868" s="43" t="s">
        <v>1607</v>
      </c>
      <c r="H868" s="13">
        <v>252</v>
      </c>
      <c r="I868" s="14"/>
      <c r="J868" s="4"/>
      <c r="K868" s="4"/>
      <c r="L868" s="4"/>
      <c r="M868" s="4"/>
      <c r="N868" s="4"/>
      <c r="O868" s="4"/>
      <c r="P868" s="4"/>
      <c r="Q868" s="4"/>
      <c r="R868" s="4"/>
      <c r="S868" s="4"/>
      <c r="T868" s="4"/>
      <c r="U868" s="4"/>
      <c r="V868" s="4"/>
      <c r="W868" s="4"/>
      <c r="X868" s="4"/>
      <c r="Y868" s="4"/>
      <c r="Z868" s="4"/>
      <c r="AA868" s="4"/>
    </row>
    <row r="869" spans="1:27" ht="16" x14ac:dyDescent="0.2">
      <c r="A869" s="10" t="s">
        <v>15</v>
      </c>
      <c r="B869" s="10" t="s">
        <v>18</v>
      </c>
      <c r="C869" s="41" t="s">
        <v>1608</v>
      </c>
      <c r="D869" s="11">
        <v>2002</v>
      </c>
      <c r="E869" s="10" t="s">
        <v>10</v>
      </c>
      <c r="F869" s="44" t="s">
        <v>1597</v>
      </c>
      <c r="G869" s="43" t="s">
        <v>1609</v>
      </c>
      <c r="H869" s="13">
        <v>251</v>
      </c>
      <c r="I869" s="14"/>
      <c r="J869" s="4"/>
      <c r="K869" s="4"/>
      <c r="L869" s="4"/>
      <c r="M869" s="4"/>
      <c r="N869" s="4"/>
      <c r="O869" s="4"/>
      <c r="P869" s="4"/>
      <c r="Q869" s="4"/>
      <c r="R869" s="4"/>
      <c r="S869" s="4"/>
      <c r="T869" s="4"/>
      <c r="U869" s="4"/>
      <c r="V869" s="4"/>
      <c r="W869" s="4"/>
      <c r="X869" s="4"/>
      <c r="Y869" s="4"/>
      <c r="Z869" s="4"/>
      <c r="AA869" s="4"/>
    </row>
    <row r="870" spans="1:27" ht="16" x14ac:dyDescent="0.2">
      <c r="A870" s="10" t="s">
        <v>15</v>
      </c>
      <c r="B870" s="10" t="s">
        <v>18</v>
      </c>
      <c r="C870" s="41" t="s">
        <v>1610</v>
      </c>
      <c r="D870" s="11">
        <v>2002</v>
      </c>
      <c r="E870" s="10" t="s">
        <v>10</v>
      </c>
      <c r="F870" s="44" t="s">
        <v>1597</v>
      </c>
      <c r="G870" s="43" t="s">
        <v>1611</v>
      </c>
      <c r="H870" s="13">
        <v>249</v>
      </c>
      <c r="I870" s="14"/>
      <c r="J870" s="4"/>
      <c r="K870" s="4"/>
      <c r="L870" s="4"/>
      <c r="M870" s="4"/>
      <c r="N870" s="4"/>
      <c r="O870" s="4"/>
      <c r="P870" s="4"/>
      <c r="Q870" s="4"/>
      <c r="R870" s="4"/>
      <c r="S870" s="4"/>
      <c r="T870" s="4"/>
      <c r="U870" s="4"/>
      <c r="V870" s="4"/>
      <c r="W870" s="4"/>
      <c r="X870" s="4"/>
      <c r="Y870" s="4"/>
      <c r="Z870" s="4"/>
      <c r="AA870" s="4"/>
    </row>
    <row r="871" spans="1:27" ht="16" x14ac:dyDescent="0.2">
      <c r="A871" s="10" t="s">
        <v>15</v>
      </c>
      <c r="B871" s="10" t="s">
        <v>18</v>
      </c>
      <c r="C871" s="41" t="s">
        <v>1612</v>
      </c>
      <c r="D871" s="11">
        <v>2002</v>
      </c>
      <c r="E871" s="10" t="s">
        <v>10</v>
      </c>
      <c r="F871" s="44" t="s">
        <v>1597</v>
      </c>
      <c r="G871" s="43" t="s">
        <v>1613</v>
      </c>
      <c r="H871" s="13">
        <v>243</v>
      </c>
      <c r="I871" s="14"/>
      <c r="J871" s="4"/>
      <c r="K871" s="4"/>
      <c r="L871" s="4"/>
      <c r="M871" s="4"/>
      <c r="N871" s="4"/>
      <c r="O871" s="4"/>
      <c r="P871" s="4"/>
      <c r="Q871" s="4"/>
      <c r="R871" s="4"/>
      <c r="S871" s="4"/>
      <c r="T871" s="4"/>
      <c r="U871" s="4"/>
      <c r="V871" s="4"/>
      <c r="W871" s="4"/>
      <c r="X871" s="4"/>
      <c r="Y871" s="4"/>
      <c r="Z871" s="4"/>
      <c r="AA871" s="4"/>
    </row>
    <row r="872" spans="1:27" ht="16" x14ac:dyDescent="0.2">
      <c r="A872" s="10" t="s">
        <v>15</v>
      </c>
      <c r="B872" s="10" t="s">
        <v>18</v>
      </c>
      <c r="C872" s="41" t="s">
        <v>1614</v>
      </c>
      <c r="D872" s="11">
        <v>2002</v>
      </c>
      <c r="E872" s="10" t="s">
        <v>10</v>
      </c>
      <c r="F872" s="44" t="s">
        <v>1597</v>
      </c>
      <c r="G872" s="43" t="s">
        <v>1615</v>
      </c>
      <c r="H872" s="13">
        <v>238</v>
      </c>
      <c r="I872" s="14"/>
      <c r="J872" s="4"/>
      <c r="K872" s="4"/>
      <c r="L872" s="4"/>
      <c r="M872" s="4"/>
      <c r="N872" s="4"/>
      <c r="O872" s="4"/>
      <c r="P872" s="4"/>
      <c r="Q872" s="4"/>
      <c r="R872" s="4"/>
      <c r="S872" s="4"/>
      <c r="T872" s="4"/>
      <c r="U872" s="4"/>
      <c r="V872" s="4"/>
      <c r="W872" s="4"/>
      <c r="X872" s="4"/>
      <c r="Y872" s="4"/>
      <c r="Z872" s="4"/>
      <c r="AA872" s="4"/>
    </row>
    <row r="873" spans="1:27" ht="16" x14ac:dyDescent="0.2">
      <c r="A873" s="10" t="s">
        <v>15</v>
      </c>
      <c r="B873" s="10" t="s">
        <v>18</v>
      </c>
      <c r="C873" s="41" t="s">
        <v>1616</v>
      </c>
      <c r="D873" s="11">
        <v>2002</v>
      </c>
      <c r="E873" s="10" t="s">
        <v>10</v>
      </c>
      <c r="F873" s="44" t="s">
        <v>1597</v>
      </c>
      <c r="G873" s="43" t="s">
        <v>1617</v>
      </c>
      <c r="H873" s="13">
        <v>235</v>
      </c>
      <c r="I873" s="14"/>
      <c r="J873" s="4"/>
      <c r="K873" s="4"/>
      <c r="L873" s="4"/>
      <c r="M873" s="4"/>
      <c r="N873" s="4"/>
      <c r="O873" s="4"/>
      <c r="P873" s="4"/>
      <c r="Q873" s="4"/>
      <c r="R873" s="4"/>
      <c r="S873" s="4"/>
      <c r="T873" s="4"/>
      <c r="U873" s="4"/>
      <c r="V873" s="4"/>
      <c r="W873" s="4"/>
      <c r="X873" s="4"/>
      <c r="Y873" s="4"/>
      <c r="Z873" s="4"/>
      <c r="AA873" s="4"/>
    </row>
    <row r="874" spans="1:27" ht="16" x14ac:dyDescent="0.2">
      <c r="A874" s="10" t="s">
        <v>15</v>
      </c>
      <c r="B874" s="10" t="s">
        <v>18</v>
      </c>
      <c r="C874" s="41" t="s">
        <v>1618</v>
      </c>
      <c r="D874" s="11">
        <v>2002</v>
      </c>
      <c r="E874" s="10" t="s">
        <v>10</v>
      </c>
      <c r="F874" s="44" t="s">
        <v>1597</v>
      </c>
      <c r="G874" s="43" t="s">
        <v>1619</v>
      </c>
      <c r="H874" s="13">
        <v>231</v>
      </c>
      <c r="I874" s="14"/>
      <c r="J874" s="4"/>
      <c r="K874" s="4"/>
      <c r="L874" s="4"/>
      <c r="M874" s="4"/>
      <c r="N874" s="4"/>
      <c r="O874" s="4"/>
      <c r="P874" s="4"/>
      <c r="Q874" s="4"/>
      <c r="R874" s="4"/>
      <c r="S874" s="4"/>
      <c r="T874" s="4"/>
      <c r="U874" s="4"/>
      <c r="V874" s="4"/>
      <c r="W874" s="4"/>
      <c r="X874" s="4"/>
      <c r="Y874" s="4"/>
      <c r="Z874" s="4"/>
      <c r="AA874" s="4"/>
    </row>
    <row r="875" spans="1:27" ht="16" x14ac:dyDescent="0.2">
      <c r="A875" s="10" t="s">
        <v>15</v>
      </c>
      <c r="B875" s="10" t="s">
        <v>18</v>
      </c>
      <c r="C875" s="41" t="s">
        <v>1620</v>
      </c>
      <c r="D875" s="11">
        <v>2002</v>
      </c>
      <c r="E875" s="10" t="s">
        <v>10</v>
      </c>
      <c r="F875" s="44" t="s">
        <v>1597</v>
      </c>
      <c r="G875" s="43" t="s">
        <v>1621</v>
      </c>
      <c r="H875" s="13">
        <v>225</v>
      </c>
      <c r="I875" s="14"/>
      <c r="J875" s="4"/>
      <c r="K875" s="4"/>
      <c r="L875" s="4"/>
      <c r="M875" s="4"/>
      <c r="N875" s="4"/>
      <c r="O875" s="4"/>
      <c r="P875" s="4"/>
      <c r="Q875" s="4"/>
      <c r="R875" s="4"/>
      <c r="S875" s="4"/>
      <c r="T875" s="4"/>
      <c r="U875" s="4"/>
      <c r="V875" s="4"/>
      <c r="W875" s="4"/>
      <c r="X875" s="4"/>
      <c r="Y875" s="4"/>
      <c r="Z875" s="4"/>
      <c r="AA875" s="4"/>
    </row>
    <row r="876" spans="1:27" ht="16" x14ac:dyDescent="0.2">
      <c r="A876" s="10" t="s">
        <v>15</v>
      </c>
      <c r="B876" s="10" t="s">
        <v>18</v>
      </c>
      <c r="C876" s="41" t="s">
        <v>1622</v>
      </c>
      <c r="D876" s="11">
        <v>2002</v>
      </c>
      <c r="E876" s="10" t="s">
        <v>10</v>
      </c>
      <c r="F876" s="44" t="s">
        <v>1597</v>
      </c>
      <c r="G876" s="43" t="s">
        <v>1623</v>
      </c>
      <c r="H876" s="13">
        <v>220</v>
      </c>
      <c r="I876" s="14"/>
      <c r="J876" s="4"/>
      <c r="K876" s="4"/>
      <c r="L876" s="4"/>
      <c r="M876" s="4"/>
      <c r="N876" s="4"/>
      <c r="O876" s="4"/>
      <c r="P876" s="4"/>
      <c r="Q876" s="4"/>
      <c r="R876" s="4"/>
      <c r="S876" s="4"/>
      <c r="T876" s="4"/>
      <c r="U876" s="4"/>
      <c r="V876" s="4"/>
      <c r="W876" s="4"/>
      <c r="X876" s="4"/>
      <c r="Y876" s="4"/>
      <c r="Z876" s="4"/>
      <c r="AA876" s="4"/>
    </row>
    <row r="877" spans="1:27" ht="16" x14ac:dyDescent="0.2">
      <c r="A877" s="10" t="s">
        <v>15</v>
      </c>
      <c r="B877" s="10" t="s">
        <v>18</v>
      </c>
      <c r="C877" s="41" t="s">
        <v>1624</v>
      </c>
      <c r="D877" s="11">
        <v>2002</v>
      </c>
      <c r="E877" s="10" t="s">
        <v>10</v>
      </c>
      <c r="F877" s="44" t="s">
        <v>1597</v>
      </c>
      <c r="G877" s="43" t="s">
        <v>1625</v>
      </c>
      <c r="H877" s="13">
        <v>219</v>
      </c>
      <c r="I877" s="14"/>
      <c r="J877" s="4"/>
      <c r="K877" s="4"/>
      <c r="L877" s="4"/>
      <c r="M877" s="4"/>
      <c r="N877" s="4"/>
      <c r="O877" s="4"/>
      <c r="P877" s="4"/>
      <c r="Q877" s="4"/>
      <c r="R877" s="4"/>
      <c r="S877" s="4"/>
      <c r="T877" s="4"/>
      <c r="U877" s="4"/>
      <c r="V877" s="4"/>
      <c r="W877" s="4"/>
      <c r="X877" s="4"/>
      <c r="Y877" s="4"/>
      <c r="Z877" s="4"/>
      <c r="AA877" s="4"/>
    </row>
    <row r="878" spans="1:27" ht="16" x14ac:dyDescent="0.2">
      <c r="A878" s="10" t="s">
        <v>15</v>
      </c>
      <c r="B878" s="10" t="s">
        <v>18</v>
      </c>
      <c r="C878" s="41" t="s">
        <v>1626</v>
      </c>
      <c r="D878" s="11">
        <v>2002</v>
      </c>
      <c r="E878" s="10" t="s">
        <v>10</v>
      </c>
      <c r="F878" s="44" t="s">
        <v>1597</v>
      </c>
      <c r="G878" s="43" t="s">
        <v>1627</v>
      </c>
      <c r="H878" s="13">
        <v>211</v>
      </c>
      <c r="I878" s="14"/>
      <c r="J878" s="4"/>
      <c r="K878" s="4"/>
      <c r="L878" s="4"/>
      <c r="M878" s="4"/>
      <c r="N878" s="4"/>
      <c r="O878" s="4"/>
      <c r="P878" s="4"/>
      <c r="Q878" s="4"/>
      <c r="R878" s="4"/>
      <c r="S878" s="4"/>
      <c r="T878" s="4"/>
      <c r="U878" s="4"/>
      <c r="V878" s="4"/>
      <c r="W878" s="4"/>
      <c r="X878" s="4"/>
      <c r="Y878" s="4"/>
      <c r="Z878" s="4"/>
      <c r="AA878" s="4"/>
    </row>
    <row r="879" spans="1:27" ht="16" x14ac:dyDescent="0.2">
      <c r="A879" s="10" t="s">
        <v>15</v>
      </c>
      <c r="B879" s="10" t="s">
        <v>18</v>
      </c>
      <c r="C879" s="41" t="s">
        <v>1628</v>
      </c>
      <c r="D879" s="11">
        <v>2002</v>
      </c>
      <c r="E879" s="10" t="s">
        <v>10</v>
      </c>
      <c r="F879" s="44" t="s">
        <v>1597</v>
      </c>
      <c r="G879" s="43" t="s">
        <v>1629</v>
      </c>
      <c r="H879" s="13">
        <v>206</v>
      </c>
      <c r="I879" s="14"/>
      <c r="J879" s="4"/>
      <c r="K879" s="4"/>
      <c r="L879" s="4"/>
      <c r="M879" s="4"/>
      <c r="N879" s="4"/>
      <c r="O879" s="4"/>
      <c r="P879" s="4"/>
      <c r="Q879" s="4"/>
      <c r="R879" s="4"/>
      <c r="S879" s="4"/>
      <c r="T879" s="4"/>
      <c r="U879" s="4"/>
      <c r="V879" s="4"/>
      <c r="W879" s="4"/>
      <c r="X879" s="4"/>
      <c r="Y879" s="4"/>
      <c r="Z879" s="4"/>
      <c r="AA879" s="4"/>
    </row>
    <row r="880" spans="1:27" ht="16" x14ac:dyDescent="0.2">
      <c r="A880" s="10" t="s">
        <v>15</v>
      </c>
      <c r="B880" s="10" t="s">
        <v>18</v>
      </c>
      <c r="C880" s="41" t="s">
        <v>1630</v>
      </c>
      <c r="D880" s="11">
        <v>2002</v>
      </c>
      <c r="E880" s="10" t="s">
        <v>10</v>
      </c>
      <c r="F880" s="44" t="s">
        <v>1597</v>
      </c>
      <c r="G880" s="43" t="s">
        <v>1631</v>
      </c>
      <c r="H880" s="13">
        <v>198</v>
      </c>
      <c r="I880" s="14"/>
      <c r="J880" s="4"/>
      <c r="K880" s="4"/>
      <c r="L880" s="4"/>
      <c r="M880" s="4"/>
      <c r="N880" s="4"/>
      <c r="O880" s="4"/>
      <c r="P880" s="4"/>
      <c r="Q880" s="4"/>
      <c r="R880" s="4"/>
      <c r="S880" s="4"/>
      <c r="T880" s="4"/>
      <c r="U880" s="4"/>
      <c r="V880" s="4"/>
      <c r="W880" s="4"/>
      <c r="X880" s="4"/>
      <c r="Y880" s="4"/>
      <c r="Z880" s="4"/>
      <c r="AA880" s="4"/>
    </row>
    <row r="881" spans="1:27" ht="16" x14ac:dyDescent="0.2">
      <c r="A881" s="10" t="s">
        <v>15</v>
      </c>
      <c r="B881" s="10" t="s">
        <v>18</v>
      </c>
      <c r="C881" s="41" t="s">
        <v>1632</v>
      </c>
      <c r="D881" s="11">
        <v>2002</v>
      </c>
      <c r="E881" s="10" t="s">
        <v>10</v>
      </c>
      <c r="F881" s="44" t="s">
        <v>1597</v>
      </c>
      <c r="G881" s="43" t="s">
        <v>1633</v>
      </c>
      <c r="H881" s="13">
        <v>197</v>
      </c>
      <c r="I881" s="14"/>
      <c r="J881" s="4"/>
      <c r="K881" s="4"/>
      <c r="L881" s="4"/>
      <c r="M881" s="4"/>
      <c r="N881" s="4"/>
      <c r="O881" s="4"/>
      <c r="P881" s="4"/>
      <c r="Q881" s="4"/>
      <c r="R881" s="4"/>
      <c r="S881" s="4"/>
      <c r="T881" s="4"/>
      <c r="U881" s="4"/>
      <c r="V881" s="4"/>
      <c r="W881" s="4"/>
      <c r="X881" s="4"/>
      <c r="Y881" s="4"/>
      <c r="Z881" s="4"/>
      <c r="AA881" s="4"/>
    </row>
    <row r="882" spans="1:27" ht="16" x14ac:dyDescent="0.2">
      <c r="A882" s="10" t="s">
        <v>15</v>
      </c>
      <c r="B882" s="10" t="s">
        <v>18</v>
      </c>
      <c r="C882" s="41" t="s">
        <v>1634</v>
      </c>
      <c r="D882" s="11">
        <v>2002</v>
      </c>
      <c r="E882" s="10" t="s">
        <v>10</v>
      </c>
      <c r="F882" s="44" t="s">
        <v>1597</v>
      </c>
      <c r="G882" s="43" t="s">
        <v>1635</v>
      </c>
      <c r="H882" s="13">
        <v>189</v>
      </c>
      <c r="I882" s="14"/>
      <c r="J882" s="4"/>
      <c r="K882" s="4"/>
      <c r="L882" s="4"/>
      <c r="M882" s="4"/>
      <c r="N882" s="4"/>
      <c r="O882" s="4"/>
      <c r="P882" s="4"/>
      <c r="Q882" s="4"/>
      <c r="R882" s="4"/>
      <c r="S882" s="4"/>
      <c r="T882" s="4"/>
      <c r="U882" s="4"/>
      <c r="V882" s="4"/>
      <c r="W882" s="4"/>
      <c r="X882" s="4"/>
      <c r="Y882" s="4"/>
      <c r="Z882" s="4"/>
      <c r="AA882" s="4"/>
    </row>
    <row r="883" spans="1:27" ht="16" x14ac:dyDescent="0.2">
      <c r="A883" s="10" t="s">
        <v>15</v>
      </c>
      <c r="B883" s="10" t="s">
        <v>18</v>
      </c>
      <c r="C883" s="41" t="s">
        <v>1636</v>
      </c>
      <c r="D883" s="11">
        <v>2002</v>
      </c>
      <c r="E883" s="10" t="s">
        <v>10</v>
      </c>
      <c r="F883" s="44" t="s">
        <v>1597</v>
      </c>
      <c r="G883" s="43" t="s">
        <v>1637</v>
      </c>
      <c r="H883" s="13">
        <v>175</v>
      </c>
      <c r="I883" s="14"/>
      <c r="J883" s="4"/>
      <c r="K883" s="4"/>
      <c r="L883" s="4"/>
      <c r="M883" s="4"/>
      <c r="N883" s="4"/>
      <c r="O883" s="4"/>
      <c r="P883" s="4"/>
      <c r="Q883" s="4"/>
      <c r="R883" s="4"/>
      <c r="S883" s="4"/>
      <c r="T883" s="4"/>
      <c r="U883" s="4"/>
      <c r="V883" s="4"/>
      <c r="W883" s="4"/>
      <c r="X883" s="4"/>
      <c r="Y883" s="4"/>
      <c r="Z883" s="4"/>
      <c r="AA883" s="4"/>
    </row>
    <row r="884" spans="1:27" ht="16" x14ac:dyDescent="0.2">
      <c r="A884" s="10" t="s">
        <v>15</v>
      </c>
      <c r="B884" s="10" t="s">
        <v>18</v>
      </c>
      <c r="C884" s="41" t="s">
        <v>1638</v>
      </c>
      <c r="D884" s="11">
        <v>2002</v>
      </c>
      <c r="E884" s="10" t="s">
        <v>10</v>
      </c>
      <c r="F884" s="44" t="s">
        <v>1597</v>
      </c>
      <c r="G884" s="43" t="s">
        <v>1639</v>
      </c>
      <c r="H884" s="13">
        <v>152</v>
      </c>
      <c r="I884" s="14"/>
      <c r="J884" s="4"/>
      <c r="K884" s="4"/>
      <c r="L884" s="4"/>
      <c r="M884" s="4"/>
      <c r="N884" s="4"/>
      <c r="O884" s="4"/>
      <c r="P884" s="4"/>
      <c r="Q884" s="4"/>
      <c r="R884" s="4"/>
      <c r="S884" s="4"/>
      <c r="T884" s="4"/>
      <c r="U884" s="4"/>
      <c r="V884" s="4"/>
      <c r="W884" s="4"/>
      <c r="X884" s="4"/>
      <c r="Y884" s="4"/>
      <c r="Z884" s="4"/>
      <c r="AA884" s="4"/>
    </row>
    <row r="885" spans="1:27" ht="16" x14ac:dyDescent="0.2">
      <c r="A885" s="10" t="s">
        <v>15</v>
      </c>
      <c r="B885" s="10" t="s">
        <v>18</v>
      </c>
      <c r="C885" s="41" t="s">
        <v>1203</v>
      </c>
      <c r="D885" s="11">
        <v>2002</v>
      </c>
      <c r="E885" s="10" t="s">
        <v>9</v>
      </c>
      <c r="F885" s="44" t="s">
        <v>1597</v>
      </c>
      <c r="G885" s="43" t="s">
        <v>1640</v>
      </c>
      <c r="H885" s="13">
        <v>40</v>
      </c>
      <c r="I885" s="14"/>
      <c r="J885" s="4"/>
      <c r="K885" s="4"/>
      <c r="L885" s="4"/>
      <c r="M885" s="4"/>
      <c r="N885" s="4"/>
      <c r="O885" s="4"/>
      <c r="P885" s="4"/>
      <c r="Q885" s="4"/>
      <c r="R885" s="4"/>
      <c r="S885" s="4"/>
      <c r="T885" s="4"/>
      <c r="U885" s="4"/>
      <c r="V885" s="4"/>
      <c r="W885" s="4"/>
      <c r="X885" s="4"/>
      <c r="Y885" s="4"/>
      <c r="Z885" s="4"/>
      <c r="AA885" s="4"/>
    </row>
    <row r="886" spans="1:27" ht="16" x14ac:dyDescent="0.2">
      <c r="A886" s="10" t="s">
        <v>15</v>
      </c>
      <c r="B886" s="10" t="s">
        <v>18</v>
      </c>
      <c r="C886" s="41" t="s">
        <v>1641</v>
      </c>
      <c r="D886" s="11">
        <v>2002</v>
      </c>
      <c r="E886" s="10" t="s">
        <v>10</v>
      </c>
      <c r="F886" s="44" t="s">
        <v>1597</v>
      </c>
      <c r="G886" s="43" t="s">
        <v>1642</v>
      </c>
      <c r="H886" s="13">
        <v>35</v>
      </c>
      <c r="I886" s="14"/>
      <c r="J886" s="4"/>
      <c r="K886" s="4"/>
      <c r="L886" s="4"/>
      <c r="M886" s="4"/>
      <c r="N886" s="4"/>
      <c r="O886" s="4"/>
      <c r="P886" s="4"/>
      <c r="Q886" s="4"/>
      <c r="R886" s="4"/>
      <c r="S886" s="4"/>
      <c r="T886" s="4"/>
      <c r="U886" s="4"/>
      <c r="V886" s="4"/>
      <c r="W886" s="4"/>
      <c r="X886" s="4"/>
      <c r="Y886" s="4"/>
      <c r="Z886" s="4"/>
      <c r="AA886" s="4"/>
    </row>
    <row r="887" spans="1:27" ht="16" x14ac:dyDescent="0.2">
      <c r="A887" s="10" t="s">
        <v>15</v>
      </c>
      <c r="B887" s="10" t="s">
        <v>18</v>
      </c>
      <c r="C887" s="41" t="s">
        <v>1368</v>
      </c>
      <c r="D887" s="11">
        <v>2000</v>
      </c>
      <c r="E887" s="10" t="s">
        <v>7</v>
      </c>
      <c r="F887" s="44" t="s">
        <v>1643</v>
      </c>
      <c r="G887" s="43" t="s">
        <v>1644</v>
      </c>
      <c r="H887" s="13">
        <v>534</v>
      </c>
      <c r="I887" s="14"/>
      <c r="J887" s="4"/>
      <c r="K887" s="4"/>
      <c r="L887" s="4"/>
      <c r="M887" s="4"/>
      <c r="N887" s="4"/>
      <c r="O887" s="4"/>
      <c r="P887" s="4"/>
      <c r="Q887" s="4"/>
      <c r="R887" s="4"/>
      <c r="S887" s="4"/>
      <c r="T887" s="4"/>
      <c r="U887" s="4"/>
      <c r="V887" s="4"/>
      <c r="W887" s="4"/>
      <c r="X887" s="4"/>
      <c r="Y887" s="4"/>
      <c r="Z887" s="4"/>
      <c r="AA887" s="4"/>
    </row>
    <row r="888" spans="1:27" ht="16" x14ac:dyDescent="0.2">
      <c r="A888" s="10" t="s">
        <v>15</v>
      </c>
      <c r="B888" s="10" t="s">
        <v>18</v>
      </c>
      <c r="C888" s="41" t="s">
        <v>1645</v>
      </c>
      <c r="D888" s="11">
        <v>2000</v>
      </c>
      <c r="E888" s="10" t="s">
        <v>10</v>
      </c>
      <c r="F888" s="44" t="s">
        <v>1643</v>
      </c>
      <c r="G888" s="43" t="s">
        <v>1646</v>
      </c>
      <c r="H888" s="13">
        <v>215</v>
      </c>
      <c r="I888" s="14"/>
      <c r="J888" s="4"/>
      <c r="K888" s="4"/>
      <c r="L888" s="4"/>
      <c r="M888" s="4"/>
      <c r="N888" s="4"/>
      <c r="O888" s="4"/>
      <c r="P888" s="4"/>
      <c r="Q888" s="4"/>
      <c r="R888" s="4"/>
      <c r="S888" s="4"/>
      <c r="T888" s="4"/>
      <c r="U888" s="4"/>
      <c r="V888" s="4"/>
      <c r="W888" s="4"/>
      <c r="X888" s="4"/>
      <c r="Y888" s="4"/>
      <c r="Z888" s="4"/>
      <c r="AA888" s="4"/>
    </row>
    <row r="889" spans="1:27" ht="16" x14ac:dyDescent="0.2">
      <c r="A889" s="10" t="s">
        <v>15</v>
      </c>
      <c r="B889" s="10" t="s">
        <v>18</v>
      </c>
      <c r="C889" s="41" t="s">
        <v>1647</v>
      </c>
      <c r="D889" s="11">
        <v>2000</v>
      </c>
      <c r="E889" s="10" t="s">
        <v>10</v>
      </c>
      <c r="F889" s="44" t="s">
        <v>1643</v>
      </c>
      <c r="G889" s="43" t="s">
        <v>1648</v>
      </c>
      <c r="H889" s="13">
        <v>211</v>
      </c>
      <c r="I889" s="14"/>
      <c r="J889" s="4"/>
      <c r="K889" s="4"/>
      <c r="L889" s="4"/>
      <c r="M889" s="4"/>
      <c r="N889" s="4"/>
      <c r="O889" s="4"/>
      <c r="P889" s="4"/>
      <c r="Q889" s="4"/>
      <c r="R889" s="4"/>
      <c r="S889" s="4"/>
      <c r="T889" s="4"/>
      <c r="U889" s="4"/>
      <c r="V889" s="4"/>
      <c r="W889" s="4"/>
      <c r="X889" s="4"/>
      <c r="Y889" s="4"/>
      <c r="Z889" s="4"/>
      <c r="AA889" s="4"/>
    </row>
    <row r="890" spans="1:27" ht="16" x14ac:dyDescent="0.2">
      <c r="A890" s="10" t="s">
        <v>15</v>
      </c>
      <c r="B890" s="10" t="s">
        <v>18</v>
      </c>
      <c r="C890" s="41" t="s">
        <v>1649</v>
      </c>
      <c r="D890" s="11">
        <v>2000</v>
      </c>
      <c r="E890" s="10" t="s">
        <v>10</v>
      </c>
      <c r="F890" s="44" t="s">
        <v>1643</v>
      </c>
      <c r="G890" s="43" t="s">
        <v>1650</v>
      </c>
      <c r="H890" s="13">
        <v>207</v>
      </c>
      <c r="I890" s="14"/>
      <c r="J890" s="4"/>
      <c r="K890" s="4"/>
      <c r="L890" s="4"/>
      <c r="M890" s="4"/>
      <c r="N890" s="4"/>
      <c r="O890" s="4"/>
      <c r="P890" s="4"/>
      <c r="Q890" s="4"/>
      <c r="R890" s="4"/>
      <c r="S890" s="4"/>
      <c r="T890" s="4"/>
      <c r="U890" s="4"/>
      <c r="V890" s="4"/>
      <c r="W890" s="4"/>
      <c r="X890" s="4"/>
      <c r="Y890" s="4"/>
      <c r="Z890" s="4"/>
      <c r="AA890" s="4"/>
    </row>
    <row r="891" spans="1:27" ht="16" x14ac:dyDescent="0.2">
      <c r="A891" s="10" t="s">
        <v>15</v>
      </c>
      <c r="B891" s="10" t="s">
        <v>18</v>
      </c>
      <c r="C891" s="41" t="s">
        <v>1651</v>
      </c>
      <c r="D891" s="11">
        <v>2000</v>
      </c>
      <c r="E891" s="10" t="s">
        <v>10</v>
      </c>
      <c r="F891" s="44" t="s">
        <v>1643</v>
      </c>
      <c r="G891" s="43" t="s">
        <v>1652</v>
      </c>
      <c r="H891" s="13">
        <v>203</v>
      </c>
      <c r="I891" s="14"/>
      <c r="J891" s="4"/>
      <c r="K891" s="4"/>
      <c r="L891" s="4"/>
      <c r="M891" s="4"/>
      <c r="N891" s="4"/>
      <c r="O891" s="4"/>
      <c r="P891" s="4"/>
      <c r="Q891" s="4"/>
      <c r="R891" s="4"/>
      <c r="S891" s="4"/>
      <c r="T891" s="4"/>
      <c r="U891" s="4"/>
      <c r="V891" s="4"/>
      <c r="W891" s="4"/>
      <c r="X891" s="4"/>
      <c r="Y891" s="4"/>
      <c r="Z891" s="4"/>
      <c r="AA891" s="4"/>
    </row>
    <row r="892" spans="1:27" ht="16" x14ac:dyDescent="0.2">
      <c r="A892" s="10" t="s">
        <v>15</v>
      </c>
      <c r="B892" s="10" t="s">
        <v>18</v>
      </c>
      <c r="C892" s="41" t="s">
        <v>1653</v>
      </c>
      <c r="D892" s="11">
        <v>2000</v>
      </c>
      <c r="E892" s="10" t="s">
        <v>10</v>
      </c>
      <c r="F892" s="44" t="s">
        <v>1643</v>
      </c>
      <c r="G892" s="43" t="s">
        <v>1654</v>
      </c>
      <c r="H892" s="13">
        <v>201</v>
      </c>
      <c r="I892" s="14"/>
      <c r="J892" s="4"/>
      <c r="K892" s="4"/>
      <c r="L892" s="4"/>
      <c r="M892" s="4"/>
      <c r="N892" s="4"/>
      <c r="O892" s="4"/>
      <c r="P892" s="4"/>
      <c r="Q892" s="4"/>
      <c r="R892" s="4"/>
      <c r="S892" s="4"/>
      <c r="T892" s="4"/>
      <c r="U892" s="4"/>
      <c r="V892" s="4"/>
      <c r="W892" s="4"/>
      <c r="X892" s="4"/>
      <c r="Y892" s="4"/>
      <c r="Z892" s="4"/>
      <c r="AA892" s="4"/>
    </row>
    <row r="893" spans="1:27" ht="16" x14ac:dyDescent="0.2">
      <c r="A893" s="10" t="s">
        <v>15</v>
      </c>
      <c r="B893" s="10" t="s">
        <v>18</v>
      </c>
      <c r="C893" s="41" t="s">
        <v>1655</v>
      </c>
      <c r="D893" s="11">
        <v>2000</v>
      </c>
      <c r="E893" s="10" t="s">
        <v>10</v>
      </c>
      <c r="F893" s="44" t="s">
        <v>1643</v>
      </c>
      <c r="G893" s="43" t="s">
        <v>1656</v>
      </c>
      <c r="H893" s="13">
        <v>200</v>
      </c>
      <c r="I893" s="14"/>
      <c r="J893" s="4"/>
      <c r="K893" s="4"/>
      <c r="L893" s="4"/>
      <c r="M893" s="4"/>
      <c r="N893" s="4"/>
      <c r="O893" s="4"/>
      <c r="P893" s="4"/>
      <c r="Q893" s="4"/>
      <c r="R893" s="4"/>
      <c r="S893" s="4"/>
      <c r="T893" s="4"/>
      <c r="U893" s="4"/>
      <c r="V893" s="4"/>
      <c r="W893" s="4"/>
      <c r="X893" s="4"/>
      <c r="Y893" s="4"/>
      <c r="Z893" s="4"/>
      <c r="AA893" s="4"/>
    </row>
    <row r="894" spans="1:27" ht="16" x14ac:dyDescent="0.2">
      <c r="A894" s="10" t="s">
        <v>15</v>
      </c>
      <c r="B894" s="10" t="s">
        <v>18</v>
      </c>
      <c r="C894" s="41" t="s">
        <v>1657</v>
      </c>
      <c r="D894" s="11">
        <v>2000</v>
      </c>
      <c r="E894" s="10" t="s">
        <v>10</v>
      </c>
      <c r="F894" s="44" t="s">
        <v>1643</v>
      </c>
      <c r="G894" s="43" t="s">
        <v>1658</v>
      </c>
      <c r="H894" s="13">
        <v>195</v>
      </c>
      <c r="I894" s="14"/>
      <c r="J894" s="4"/>
      <c r="K894" s="4"/>
      <c r="L894" s="4"/>
      <c r="M894" s="4"/>
      <c r="N894" s="4"/>
      <c r="O894" s="4"/>
      <c r="P894" s="4"/>
      <c r="Q894" s="4"/>
      <c r="R894" s="4"/>
      <c r="S894" s="4"/>
      <c r="T894" s="4"/>
      <c r="U894" s="4"/>
      <c r="V894" s="4"/>
      <c r="W894" s="4"/>
      <c r="X894" s="4"/>
      <c r="Y894" s="4"/>
      <c r="Z894" s="4"/>
      <c r="AA894" s="4"/>
    </row>
    <row r="895" spans="1:27" ht="16" x14ac:dyDescent="0.2">
      <c r="A895" s="10" t="s">
        <v>15</v>
      </c>
      <c r="B895" s="10" t="s">
        <v>18</v>
      </c>
      <c r="C895" s="41" t="s">
        <v>1659</v>
      </c>
      <c r="D895" s="11">
        <v>2000</v>
      </c>
      <c r="E895" s="10" t="s">
        <v>10</v>
      </c>
      <c r="F895" s="44" t="s">
        <v>1643</v>
      </c>
      <c r="G895" s="43" t="s">
        <v>1660</v>
      </c>
      <c r="H895" s="13">
        <v>195</v>
      </c>
      <c r="I895" s="14"/>
      <c r="J895" s="4"/>
      <c r="K895" s="4"/>
      <c r="L895" s="4"/>
      <c r="M895" s="4"/>
      <c r="N895" s="4"/>
      <c r="O895" s="4"/>
      <c r="P895" s="4"/>
      <c r="Q895" s="4"/>
      <c r="R895" s="4"/>
      <c r="S895" s="4"/>
      <c r="T895" s="4"/>
      <c r="U895" s="4"/>
      <c r="V895" s="4"/>
      <c r="W895" s="4"/>
      <c r="X895" s="4"/>
      <c r="Y895" s="4"/>
      <c r="Z895" s="4"/>
      <c r="AA895" s="4"/>
    </row>
    <row r="896" spans="1:27" ht="16" x14ac:dyDescent="0.2">
      <c r="A896" s="10" t="s">
        <v>15</v>
      </c>
      <c r="B896" s="10" t="s">
        <v>18</v>
      </c>
      <c r="C896" s="41" t="s">
        <v>1661</v>
      </c>
      <c r="D896" s="11">
        <v>2000</v>
      </c>
      <c r="E896" s="10" t="s">
        <v>10</v>
      </c>
      <c r="F896" s="44" t="s">
        <v>1643</v>
      </c>
      <c r="G896" s="43" t="s">
        <v>1662</v>
      </c>
      <c r="H896" s="13">
        <v>185</v>
      </c>
      <c r="I896" s="14"/>
      <c r="J896" s="4"/>
      <c r="K896" s="4"/>
      <c r="L896" s="4"/>
      <c r="M896" s="4"/>
      <c r="N896" s="4"/>
      <c r="O896" s="4"/>
      <c r="P896" s="4"/>
      <c r="Q896" s="4"/>
      <c r="R896" s="4"/>
      <c r="S896" s="4"/>
      <c r="T896" s="4"/>
      <c r="U896" s="4"/>
      <c r="V896" s="4"/>
      <c r="W896" s="4"/>
      <c r="X896" s="4"/>
      <c r="Y896" s="4"/>
      <c r="Z896" s="4"/>
      <c r="AA896" s="4"/>
    </row>
    <row r="897" spans="1:27" ht="16" x14ac:dyDescent="0.2">
      <c r="A897" s="10" t="s">
        <v>15</v>
      </c>
      <c r="B897" s="10" t="s">
        <v>18</v>
      </c>
      <c r="C897" s="41" t="s">
        <v>1663</v>
      </c>
      <c r="D897" s="11">
        <v>2000</v>
      </c>
      <c r="E897" s="10" t="s">
        <v>10</v>
      </c>
      <c r="F897" s="44" t="s">
        <v>1643</v>
      </c>
      <c r="G897" s="43" t="s">
        <v>1664</v>
      </c>
      <c r="H897" s="13">
        <v>157</v>
      </c>
      <c r="I897" s="14"/>
      <c r="J897" s="4"/>
      <c r="K897" s="4"/>
      <c r="L897" s="4"/>
      <c r="M897" s="4"/>
      <c r="N897" s="4"/>
      <c r="O897" s="4"/>
      <c r="P897" s="4"/>
      <c r="Q897" s="4"/>
      <c r="R897" s="4"/>
      <c r="S897" s="4"/>
      <c r="T897" s="4"/>
      <c r="U897" s="4"/>
      <c r="V897" s="4"/>
      <c r="W897" s="4"/>
      <c r="X897" s="4"/>
      <c r="Y897" s="4"/>
      <c r="Z897" s="4"/>
      <c r="AA897" s="4"/>
    </row>
    <row r="898" spans="1:27" ht="16" x14ac:dyDescent="0.2">
      <c r="A898" s="10" t="s">
        <v>15</v>
      </c>
      <c r="B898" s="10" t="s">
        <v>18</v>
      </c>
      <c r="C898" s="41" t="s">
        <v>1665</v>
      </c>
      <c r="D898" s="11">
        <v>2000</v>
      </c>
      <c r="E898" s="10" t="s">
        <v>10</v>
      </c>
      <c r="F898" s="44" t="s">
        <v>1643</v>
      </c>
      <c r="G898" s="43" t="s">
        <v>1666</v>
      </c>
      <c r="H898" s="13">
        <v>156</v>
      </c>
      <c r="I898" s="14"/>
      <c r="J898" s="4"/>
      <c r="K898" s="4"/>
      <c r="L898" s="4"/>
      <c r="M898" s="4"/>
      <c r="N898" s="4"/>
      <c r="O898" s="4"/>
      <c r="P898" s="4"/>
      <c r="Q898" s="4"/>
      <c r="R898" s="4"/>
      <c r="S898" s="4"/>
      <c r="T898" s="4"/>
      <c r="U898" s="4"/>
      <c r="V898" s="4"/>
      <c r="W898" s="4"/>
      <c r="X898" s="4"/>
      <c r="Y898" s="4"/>
      <c r="Z898" s="4"/>
      <c r="AA898" s="4"/>
    </row>
    <row r="899" spans="1:27" ht="16" x14ac:dyDescent="0.2">
      <c r="A899" s="10" t="s">
        <v>15</v>
      </c>
      <c r="B899" s="10" t="s">
        <v>18</v>
      </c>
      <c r="C899" s="41" t="s">
        <v>1667</v>
      </c>
      <c r="D899" s="11">
        <v>2000</v>
      </c>
      <c r="E899" s="10" t="s">
        <v>10</v>
      </c>
      <c r="F899" s="44" t="s">
        <v>1643</v>
      </c>
      <c r="G899" s="43" t="s">
        <v>1668</v>
      </c>
      <c r="H899" s="13">
        <v>156</v>
      </c>
      <c r="I899" s="14"/>
      <c r="J899" s="4"/>
      <c r="K899" s="4"/>
      <c r="L899" s="4"/>
      <c r="M899" s="4"/>
      <c r="N899" s="4"/>
      <c r="O899" s="4"/>
      <c r="P899" s="4"/>
      <c r="Q899" s="4"/>
      <c r="R899" s="4"/>
      <c r="S899" s="4"/>
      <c r="T899" s="4"/>
      <c r="U899" s="4"/>
      <c r="V899" s="4"/>
      <c r="W899" s="4"/>
      <c r="X899" s="4"/>
      <c r="Y899" s="4"/>
      <c r="Z899" s="4"/>
      <c r="AA899" s="4"/>
    </row>
    <row r="900" spans="1:27" ht="16" x14ac:dyDescent="0.2">
      <c r="A900" s="10" t="s">
        <v>15</v>
      </c>
      <c r="B900" s="10" t="s">
        <v>18</v>
      </c>
      <c r="C900" s="41" t="s">
        <v>1669</v>
      </c>
      <c r="D900" s="11">
        <v>2000</v>
      </c>
      <c r="E900" s="10" t="s">
        <v>10</v>
      </c>
      <c r="F900" s="44" t="s">
        <v>1643</v>
      </c>
      <c r="G900" s="43" t="s">
        <v>1670</v>
      </c>
      <c r="H900" s="13">
        <v>152</v>
      </c>
      <c r="I900" s="14"/>
      <c r="J900" s="4"/>
      <c r="K900" s="4"/>
      <c r="L900" s="4"/>
      <c r="M900" s="4"/>
      <c r="N900" s="4"/>
      <c r="O900" s="4"/>
      <c r="P900" s="4"/>
      <c r="Q900" s="4"/>
      <c r="R900" s="4"/>
      <c r="S900" s="4"/>
      <c r="T900" s="4"/>
      <c r="U900" s="4"/>
      <c r="V900" s="4"/>
      <c r="W900" s="4"/>
      <c r="X900" s="4"/>
      <c r="Y900" s="4"/>
      <c r="Z900" s="4"/>
      <c r="AA900" s="4"/>
    </row>
    <row r="901" spans="1:27" ht="16" x14ac:dyDescent="0.2">
      <c r="A901" s="10" t="s">
        <v>15</v>
      </c>
      <c r="B901" s="10" t="s">
        <v>18</v>
      </c>
      <c r="C901" s="41" t="s">
        <v>1671</v>
      </c>
      <c r="D901" s="11">
        <v>2000</v>
      </c>
      <c r="E901" s="10" t="s">
        <v>10</v>
      </c>
      <c r="F901" s="44" t="s">
        <v>1643</v>
      </c>
      <c r="G901" s="43" t="s">
        <v>1672</v>
      </c>
      <c r="H901" s="13">
        <v>142</v>
      </c>
      <c r="I901" s="14"/>
      <c r="J901" s="4"/>
      <c r="K901" s="4"/>
      <c r="L901" s="4"/>
      <c r="M901" s="4"/>
      <c r="N901" s="4"/>
      <c r="O901" s="4"/>
      <c r="P901" s="4"/>
      <c r="Q901" s="4"/>
      <c r="R901" s="4"/>
      <c r="S901" s="4"/>
      <c r="T901" s="4"/>
      <c r="U901" s="4"/>
      <c r="V901" s="4"/>
      <c r="W901" s="4"/>
      <c r="X901" s="4"/>
      <c r="Y901" s="4"/>
      <c r="Z901" s="4"/>
      <c r="AA901" s="4"/>
    </row>
    <row r="902" spans="1:27" ht="16" x14ac:dyDescent="0.2">
      <c r="A902" s="10" t="s">
        <v>15</v>
      </c>
      <c r="B902" s="10" t="s">
        <v>18</v>
      </c>
      <c r="C902" s="41" t="s">
        <v>1673</v>
      </c>
      <c r="D902" s="11">
        <v>2000</v>
      </c>
      <c r="E902" s="10" t="s">
        <v>9</v>
      </c>
      <c r="F902" s="44" t="s">
        <v>1643</v>
      </c>
      <c r="G902" s="43" t="s">
        <v>1674</v>
      </c>
      <c r="H902" s="13">
        <v>139</v>
      </c>
      <c r="I902" s="14"/>
      <c r="J902" s="4"/>
      <c r="K902" s="4"/>
      <c r="L902" s="4"/>
      <c r="M902" s="4"/>
      <c r="N902" s="4"/>
      <c r="O902" s="4"/>
      <c r="P902" s="4"/>
      <c r="Q902" s="4"/>
      <c r="R902" s="4"/>
      <c r="S902" s="4"/>
      <c r="T902" s="4"/>
      <c r="U902" s="4"/>
      <c r="V902" s="4"/>
      <c r="W902" s="4"/>
      <c r="X902" s="4"/>
      <c r="Y902" s="4"/>
      <c r="Z902" s="4"/>
      <c r="AA902" s="4"/>
    </row>
    <row r="903" spans="1:27" ht="16" x14ac:dyDescent="0.2">
      <c r="A903" s="10" t="s">
        <v>15</v>
      </c>
      <c r="B903" s="10" t="s">
        <v>18</v>
      </c>
      <c r="C903" s="41" t="s">
        <v>1675</v>
      </c>
      <c r="D903" s="11">
        <v>2000</v>
      </c>
      <c r="E903" s="10" t="s">
        <v>10</v>
      </c>
      <c r="F903" s="44" t="s">
        <v>1643</v>
      </c>
      <c r="G903" s="43" t="s">
        <v>1676</v>
      </c>
      <c r="H903" s="13">
        <v>135</v>
      </c>
      <c r="I903" s="14"/>
      <c r="J903" s="4"/>
      <c r="K903" s="4"/>
      <c r="L903" s="4"/>
      <c r="M903" s="4"/>
      <c r="N903" s="4"/>
      <c r="O903" s="4"/>
      <c r="P903" s="4"/>
      <c r="Q903" s="4"/>
      <c r="R903" s="4"/>
      <c r="S903" s="4"/>
      <c r="T903" s="4"/>
      <c r="U903" s="4"/>
      <c r="V903" s="4"/>
      <c r="W903" s="4"/>
      <c r="X903" s="4"/>
      <c r="Y903" s="4"/>
      <c r="Z903" s="4"/>
      <c r="AA903" s="4"/>
    </row>
    <row r="904" spans="1:27" ht="16" x14ac:dyDescent="0.2">
      <c r="A904" s="10" t="s">
        <v>15</v>
      </c>
      <c r="B904" s="10" t="s">
        <v>18</v>
      </c>
      <c r="C904" s="41" t="s">
        <v>1641</v>
      </c>
      <c r="D904" s="11">
        <v>2000</v>
      </c>
      <c r="E904" s="10" t="s">
        <v>10</v>
      </c>
      <c r="F904" s="44" t="s">
        <v>1643</v>
      </c>
      <c r="G904" s="43" t="s">
        <v>1677</v>
      </c>
      <c r="H904" s="13">
        <v>59</v>
      </c>
      <c r="I904" s="14"/>
      <c r="J904" s="4"/>
      <c r="K904" s="4"/>
      <c r="L904" s="4"/>
      <c r="M904" s="4"/>
      <c r="N904" s="4"/>
      <c r="O904" s="4"/>
      <c r="P904" s="4"/>
      <c r="Q904" s="4"/>
      <c r="R904" s="4"/>
      <c r="S904" s="4"/>
      <c r="T904" s="4"/>
      <c r="U904" s="4"/>
      <c r="V904" s="4"/>
      <c r="W904" s="4"/>
      <c r="X904" s="4"/>
      <c r="Y904" s="4"/>
      <c r="Z904" s="4"/>
      <c r="AA904" s="4"/>
    </row>
    <row r="905" spans="1:27" ht="16" x14ac:dyDescent="0.2">
      <c r="A905" s="10" t="s">
        <v>15</v>
      </c>
      <c r="B905" s="10" t="s">
        <v>24</v>
      </c>
      <c r="C905" s="10" t="s">
        <v>1678</v>
      </c>
      <c r="D905" s="11">
        <v>2020</v>
      </c>
      <c r="E905" s="10" t="s">
        <v>10</v>
      </c>
      <c r="F905" s="16" t="s">
        <v>1679</v>
      </c>
      <c r="G905" s="15" t="s">
        <v>1680</v>
      </c>
      <c r="H905" s="13">
        <v>345</v>
      </c>
      <c r="I905" s="14"/>
      <c r="J905" s="4"/>
      <c r="K905" s="4"/>
      <c r="L905" s="4"/>
      <c r="M905" s="4"/>
      <c r="N905" s="4"/>
      <c r="O905" s="4"/>
      <c r="P905" s="4"/>
      <c r="Q905" s="4"/>
      <c r="R905" s="4"/>
      <c r="S905" s="4"/>
      <c r="T905" s="4"/>
      <c r="U905" s="4"/>
      <c r="V905" s="4"/>
      <c r="W905" s="4"/>
      <c r="X905" s="4"/>
      <c r="Y905" s="4"/>
      <c r="Z905" s="4"/>
      <c r="AA905" s="4"/>
    </row>
    <row r="906" spans="1:27" ht="16" x14ac:dyDescent="0.2">
      <c r="A906" s="10" t="s">
        <v>15</v>
      </c>
      <c r="B906" s="10" t="s">
        <v>24</v>
      </c>
      <c r="C906" s="10" t="s">
        <v>1681</v>
      </c>
      <c r="D906" s="11">
        <v>2020</v>
      </c>
      <c r="E906" s="10" t="s">
        <v>10</v>
      </c>
      <c r="F906" s="16" t="s">
        <v>1679</v>
      </c>
      <c r="G906" s="15" t="s">
        <v>1682</v>
      </c>
      <c r="H906" s="13">
        <v>342</v>
      </c>
      <c r="I906" s="14"/>
      <c r="J906" s="4"/>
      <c r="K906" s="4"/>
      <c r="L906" s="4"/>
      <c r="M906" s="4"/>
      <c r="N906" s="4"/>
      <c r="O906" s="4"/>
      <c r="P906" s="4"/>
      <c r="Q906" s="4"/>
      <c r="R906" s="4"/>
      <c r="S906" s="4"/>
      <c r="T906" s="4"/>
      <c r="U906" s="4"/>
      <c r="V906" s="4"/>
      <c r="W906" s="4"/>
      <c r="X906" s="4"/>
      <c r="Y906" s="4"/>
      <c r="Z906" s="4"/>
      <c r="AA906" s="4"/>
    </row>
    <row r="907" spans="1:27" ht="16" x14ac:dyDescent="0.2">
      <c r="A907" s="10" t="s">
        <v>15</v>
      </c>
      <c r="B907" s="10" t="s">
        <v>24</v>
      </c>
      <c r="C907" s="10" t="s">
        <v>1683</v>
      </c>
      <c r="D907" s="11">
        <v>2020</v>
      </c>
      <c r="E907" s="10" t="s">
        <v>10</v>
      </c>
      <c r="F907" s="16" t="s">
        <v>1679</v>
      </c>
      <c r="G907" s="15" t="s">
        <v>1684</v>
      </c>
      <c r="H907" s="13">
        <v>336</v>
      </c>
      <c r="I907" s="14"/>
      <c r="J907" s="4"/>
      <c r="K907" s="4"/>
      <c r="L907" s="4"/>
      <c r="M907" s="4"/>
      <c r="N907" s="4"/>
      <c r="O907" s="4"/>
      <c r="P907" s="4"/>
      <c r="Q907" s="4"/>
      <c r="R907" s="4"/>
      <c r="S907" s="4"/>
      <c r="T907" s="4"/>
      <c r="U907" s="4"/>
      <c r="V907" s="4"/>
      <c r="W907" s="4"/>
      <c r="X907" s="4"/>
      <c r="Y907" s="4"/>
      <c r="Z907" s="4"/>
      <c r="AA907" s="4"/>
    </row>
    <row r="908" spans="1:27" ht="16" x14ac:dyDescent="0.2">
      <c r="A908" s="10" t="s">
        <v>15</v>
      </c>
      <c r="B908" s="10" t="s">
        <v>24</v>
      </c>
      <c r="C908" s="10" t="s">
        <v>1685</v>
      </c>
      <c r="D908" s="11">
        <v>2020</v>
      </c>
      <c r="E908" s="10" t="s">
        <v>10</v>
      </c>
      <c r="F908" s="16" t="s">
        <v>1679</v>
      </c>
      <c r="G908" s="15" t="s">
        <v>1686</v>
      </c>
      <c r="H908" s="13">
        <v>331</v>
      </c>
      <c r="I908" s="14"/>
      <c r="J908" s="4"/>
      <c r="K908" s="4"/>
      <c r="L908" s="4"/>
      <c r="M908" s="4"/>
      <c r="N908" s="4"/>
      <c r="O908" s="4"/>
      <c r="P908" s="4"/>
      <c r="Q908" s="4"/>
      <c r="R908" s="4"/>
      <c r="S908" s="4"/>
      <c r="T908" s="4"/>
      <c r="U908" s="4"/>
      <c r="V908" s="4"/>
      <c r="W908" s="4"/>
      <c r="X908" s="4"/>
      <c r="Y908" s="4"/>
      <c r="Z908" s="4"/>
      <c r="AA908" s="4"/>
    </row>
    <row r="909" spans="1:27" ht="16" x14ac:dyDescent="0.2">
      <c r="A909" s="10" t="s">
        <v>15</v>
      </c>
      <c r="B909" s="10" t="s">
        <v>24</v>
      </c>
      <c r="C909" s="37" t="s">
        <v>1687</v>
      </c>
      <c r="D909" s="11">
        <v>2020</v>
      </c>
      <c r="E909" s="10" t="s">
        <v>10</v>
      </c>
      <c r="F909" s="16" t="s">
        <v>1679</v>
      </c>
      <c r="G909" s="15" t="s">
        <v>1688</v>
      </c>
      <c r="H909" s="13">
        <v>318</v>
      </c>
      <c r="I909" s="14"/>
      <c r="J909" s="4"/>
      <c r="K909" s="4"/>
      <c r="L909" s="4"/>
      <c r="M909" s="4"/>
      <c r="N909" s="4"/>
      <c r="O909" s="4"/>
      <c r="P909" s="4"/>
      <c r="Q909" s="4"/>
      <c r="R909" s="4"/>
      <c r="S909" s="4"/>
      <c r="T909" s="4"/>
      <c r="U909" s="4"/>
      <c r="V909" s="4"/>
      <c r="W909" s="4"/>
      <c r="X909" s="4"/>
      <c r="Y909" s="4"/>
      <c r="Z909" s="4"/>
      <c r="AA909" s="4"/>
    </row>
    <row r="910" spans="1:27" ht="16" x14ac:dyDescent="0.2">
      <c r="A910" s="10" t="s">
        <v>15</v>
      </c>
      <c r="B910" s="10" t="s">
        <v>24</v>
      </c>
      <c r="C910" s="10" t="s">
        <v>1689</v>
      </c>
      <c r="D910" s="11">
        <v>2020</v>
      </c>
      <c r="E910" s="10" t="s">
        <v>10</v>
      </c>
      <c r="F910" s="16" t="s">
        <v>1679</v>
      </c>
      <c r="G910" s="10" t="s">
        <v>1690</v>
      </c>
      <c r="H910" s="13">
        <v>314</v>
      </c>
      <c r="I910" s="14"/>
      <c r="J910" s="4"/>
      <c r="K910" s="4"/>
      <c r="L910" s="4"/>
      <c r="M910" s="4"/>
      <c r="N910" s="4"/>
      <c r="O910" s="4"/>
      <c r="P910" s="4"/>
      <c r="Q910" s="4"/>
      <c r="R910" s="4"/>
      <c r="S910" s="4"/>
      <c r="T910" s="4"/>
      <c r="U910" s="4"/>
      <c r="V910" s="4"/>
      <c r="W910" s="4"/>
      <c r="X910" s="4"/>
      <c r="Y910" s="4"/>
      <c r="Z910" s="4"/>
      <c r="AA910" s="4"/>
    </row>
    <row r="911" spans="1:27" ht="16" x14ac:dyDescent="0.2">
      <c r="A911" s="10" t="s">
        <v>15</v>
      </c>
      <c r="B911" s="10" t="s">
        <v>24</v>
      </c>
      <c r="C911" s="10" t="s">
        <v>1691</v>
      </c>
      <c r="D911" s="11">
        <v>2020</v>
      </c>
      <c r="E911" s="10" t="s">
        <v>10</v>
      </c>
      <c r="F911" s="16" t="s">
        <v>1679</v>
      </c>
      <c r="G911" s="10" t="s">
        <v>1692</v>
      </c>
      <c r="H911" s="13">
        <v>311</v>
      </c>
      <c r="I911" s="14"/>
      <c r="J911" s="4"/>
      <c r="K911" s="4"/>
      <c r="L911" s="4"/>
      <c r="M911" s="4"/>
      <c r="N911" s="4"/>
      <c r="O911" s="4"/>
      <c r="P911" s="4"/>
      <c r="Q911" s="4"/>
      <c r="R911" s="4"/>
      <c r="S911" s="4"/>
      <c r="T911" s="4"/>
      <c r="U911" s="4"/>
      <c r="V911" s="4"/>
      <c r="W911" s="4"/>
      <c r="X911" s="4"/>
      <c r="Y911" s="4"/>
      <c r="Z911" s="4"/>
      <c r="AA911" s="4"/>
    </row>
    <row r="912" spans="1:27" ht="16" x14ac:dyDescent="0.2">
      <c r="A912" s="10" t="s">
        <v>15</v>
      </c>
      <c r="B912" s="10" t="s">
        <v>24</v>
      </c>
      <c r="C912" s="10" t="s">
        <v>1693</v>
      </c>
      <c r="D912" s="11">
        <v>2020</v>
      </c>
      <c r="E912" s="10" t="s">
        <v>7</v>
      </c>
      <c r="F912" s="16" t="s">
        <v>1679</v>
      </c>
      <c r="G912" s="10" t="s">
        <v>1694</v>
      </c>
      <c r="H912" s="13">
        <v>308</v>
      </c>
      <c r="I912" s="14"/>
      <c r="J912" s="4"/>
      <c r="K912" s="4"/>
      <c r="L912" s="4"/>
      <c r="M912" s="4"/>
      <c r="N912" s="4"/>
      <c r="O912" s="4"/>
      <c r="P912" s="4"/>
      <c r="Q912" s="4"/>
      <c r="R912" s="4"/>
      <c r="S912" s="4"/>
      <c r="T912" s="4"/>
      <c r="U912" s="4"/>
      <c r="V912" s="4"/>
      <c r="W912" s="4"/>
      <c r="X912" s="4"/>
      <c r="Y912" s="4"/>
      <c r="Z912" s="4"/>
      <c r="AA912" s="4"/>
    </row>
    <row r="913" spans="1:27" ht="16" x14ac:dyDescent="0.2">
      <c r="A913" s="10" t="s">
        <v>15</v>
      </c>
      <c r="B913" s="10" t="s">
        <v>24</v>
      </c>
      <c r="C913" s="10" t="s">
        <v>1695</v>
      </c>
      <c r="D913" s="11">
        <v>2020</v>
      </c>
      <c r="E913" s="10" t="s">
        <v>7</v>
      </c>
      <c r="F913" s="10" t="s">
        <v>1679</v>
      </c>
      <c r="G913" s="10" t="s">
        <v>1696</v>
      </c>
      <c r="H913" s="13">
        <v>250</v>
      </c>
      <c r="I913" s="14"/>
      <c r="J913" s="4"/>
      <c r="K913" s="4"/>
      <c r="L913" s="4"/>
      <c r="M913" s="4"/>
      <c r="N913" s="4"/>
      <c r="O913" s="4"/>
      <c r="P913" s="4"/>
      <c r="Q913" s="4"/>
      <c r="R913" s="4"/>
      <c r="S913" s="4"/>
      <c r="T913" s="4"/>
      <c r="U913" s="4"/>
      <c r="V913" s="4"/>
      <c r="W913" s="4"/>
      <c r="X913" s="4"/>
      <c r="Y913" s="4"/>
      <c r="Z913" s="4"/>
      <c r="AA913" s="4"/>
    </row>
    <row r="914" spans="1:27" ht="16" x14ac:dyDescent="0.2">
      <c r="A914" s="10" t="s">
        <v>15</v>
      </c>
      <c r="B914" s="10" t="s">
        <v>24</v>
      </c>
      <c r="C914" s="10" t="s">
        <v>1697</v>
      </c>
      <c r="D914" s="11">
        <v>2020</v>
      </c>
      <c r="E914" s="10" t="s">
        <v>10</v>
      </c>
      <c r="F914" s="16" t="s">
        <v>1679</v>
      </c>
      <c r="G914" s="15" t="s">
        <v>1698</v>
      </c>
      <c r="H914" s="13">
        <v>95</v>
      </c>
      <c r="I914" s="14"/>
      <c r="J914" s="4"/>
      <c r="K914" s="4"/>
      <c r="L914" s="4"/>
      <c r="M914" s="4"/>
      <c r="N914" s="4"/>
      <c r="O914" s="4"/>
      <c r="P914" s="4"/>
      <c r="Q914" s="4"/>
      <c r="R914" s="4"/>
      <c r="S914" s="4"/>
      <c r="T914" s="4"/>
      <c r="U914" s="4"/>
      <c r="V914" s="4"/>
      <c r="W914" s="4"/>
      <c r="X914" s="4"/>
      <c r="Y914" s="4"/>
      <c r="Z914" s="4"/>
      <c r="AA914" s="4"/>
    </row>
    <row r="915" spans="1:27" ht="16" x14ac:dyDescent="0.2">
      <c r="A915" s="10" t="s">
        <v>15</v>
      </c>
      <c r="B915" s="10" t="s">
        <v>24</v>
      </c>
      <c r="C915" s="10" t="s">
        <v>1699</v>
      </c>
      <c r="D915" s="11">
        <v>2020</v>
      </c>
      <c r="E915" s="10" t="s">
        <v>10</v>
      </c>
      <c r="F915" s="16" t="s">
        <v>1679</v>
      </c>
      <c r="G915" s="10" t="s">
        <v>1700</v>
      </c>
      <c r="H915" s="13">
        <v>94</v>
      </c>
      <c r="I915" s="14"/>
      <c r="J915" s="4"/>
      <c r="K915" s="4"/>
      <c r="L915" s="4"/>
      <c r="M915" s="4"/>
      <c r="N915" s="4"/>
      <c r="O915" s="4"/>
      <c r="P915" s="4"/>
      <c r="Q915" s="4"/>
      <c r="R915" s="4"/>
      <c r="S915" s="4"/>
      <c r="T915" s="4"/>
      <c r="U915" s="4"/>
      <c r="V915" s="4"/>
      <c r="W915" s="4"/>
      <c r="X915" s="4"/>
      <c r="Y915" s="4"/>
      <c r="Z915" s="4"/>
      <c r="AA915" s="4"/>
    </row>
    <row r="916" spans="1:27" ht="16" x14ac:dyDescent="0.2">
      <c r="A916" s="10" t="s">
        <v>15</v>
      </c>
      <c r="B916" s="10" t="s">
        <v>24</v>
      </c>
      <c r="C916" s="37" t="s">
        <v>1701</v>
      </c>
      <c r="D916" s="11">
        <v>2020</v>
      </c>
      <c r="E916" s="10" t="s">
        <v>10</v>
      </c>
      <c r="F916" s="16" t="s">
        <v>1679</v>
      </c>
      <c r="G916" s="10" t="s">
        <v>1702</v>
      </c>
      <c r="H916" s="13">
        <v>79</v>
      </c>
      <c r="I916" s="14"/>
      <c r="J916" s="4"/>
      <c r="K916" s="4"/>
      <c r="L916" s="4"/>
      <c r="M916" s="4"/>
      <c r="N916" s="4"/>
      <c r="O916" s="4"/>
      <c r="P916" s="4"/>
      <c r="Q916" s="4"/>
      <c r="R916" s="4"/>
      <c r="S916" s="4"/>
      <c r="T916" s="4"/>
      <c r="U916" s="4"/>
      <c r="V916" s="4"/>
      <c r="W916" s="4"/>
      <c r="X916" s="4"/>
      <c r="Y916" s="4"/>
      <c r="Z916" s="4"/>
      <c r="AA916" s="4"/>
    </row>
    <row r="917" spans="1:27" ht="16" x14ac:dyDescent="0.2">
      <c r="A917" s="10" t="s">
        <v>15</v>
      </c>
      <c r="B917" s="10" t="s">
        <v>24</v>
      </c>
      <c r="C917" s="10" t="s">
        <v>1703</v>
      </c>
      <c r="D917" s="11">
        <v>2020</v>
      </c>
      <c r="E917" s="10" t="s">
        <v>10</v>
      </c>
      <c r="F917" s="16" t="s">
        <v>1679</v>
      </c>
      <c r="G917" s="15" t="s">
        <v>1704</v>
      </c>
      <c r="H917" s="13">
        <v>75</v>
      </c>
      <c r="I917" s="14"/>
      <c r="J917" s="4"/>
      <c r="K917" s="4"/>
      <c r="L917" s="4"/>
      <c r="M917" s="4"/>
      <c r="N917" s="4"/>
      <c r="O917" s="4"/>
      <c r="P917" s="4"/>
      <c r="Q917" s="4"/>
      <c r="R917" s="4"/>
      <c r="S917" s="4"/>
      <c r="T917" s="4"/>
      <c r="U917" s="4"/>
      <c r="V917" s="4"/>
      <c r="W917" s="4"/>
      <c r="X917" s="4"/>
      <c r="Y917" s="4"/>
      <c r="Z917" s="4"/>
      <c r="AA917" s="4"/>
    </row>
    <row r="918" spans="1:27" ht="16" x14ac:dyDescent="0.2">
      <c r="A918" s="10" t="s">
        <v>15</v>
      </c>
      <c r="B918" s="10" t="s">
        <v>24</v>
      </c>
      <c r="C918" s="10" t="s">
        <v>1705</v>
      </c>
      <c r="D918" s="11">
        <v>2020</v>
      </c>
      <c r="E918" s="10" t="s">
        <v>10</v>
      </c>
      <c r="F918" s="16" t="s">
        <v>1679</v>
      </c>
      <c r="G918" s="10" t="s">
        <v>1706</v>
      </c>
      <c r="H918" s="13">
        <v>70</v>
      </c>
      <c r="I918" s="14"/>
      <c r="J918" s="4"/>
      <c r="K918" s="4"/>
      <c r="L918" s="4"/>
      <c r="M918" s="4"/>
      <c r="N918" s="4"/>
      <c r="O918" s="4"/>
      <c r="P918" s="4"/>
      <c r="Q918" s="4"/>
      <c r="R918" s="4"/>
      <c r="S918" s="4"/>
      <c r="T918" s="4"/>
      <c r="U918" s="4"/>
      <c r="V918" s="4"/>
      <c r="W918" s="4"/>
      <c r="X918" s="4"/>
      <c r="Y918" s="4"/>
      <c r="Z918" s="4"/>
      <c r="AA918" s="4"/>
    </row>
    <row r="919" spans="1:27" ht="16" x14ac:dyDescent="0.2">
      <c r="A919" s="10" t="s">
        <v>15</v>
      </c>
      <c r="B919" s="10" t="s">
        <v>24</v>
      </c>
      <c r="C919" s="37" t="s">
        <v>1707</v>
      </c>
      <c r="D919" s="11">
        <v>2020</v>
      </c>
      <c r="E919" s="10" t="s">
        <v>10</v>
      </c>
      <c r="F919" s="16" t="s">
        <v>1679</v>
      </c>
      <c r="G919" s="10" t="s">
        <v>1708</v>
      </c>
      <c r="H919" s="13">
        <v>66</v>
      </c>
      <c r="I919" s="14"/>
      <c r="J919" s="4"/>
      <c r="K919" s="4"/>
      <c r="L919" s="4"/>
      <c r="M919" s="4"/>
      <c r="N919" s="4"/>
      <c r="O919" s="4"/>
      <c r="P919" s="4"/>
      <c r="Q919" s="4"/>
      <c r="R919" s="4"/>
      <c r="S919" s="4"/>
      <c r="T919" s="4"/>
      <c r="U919" s="4"/>
      <c r="V919" s="4"/>
      <c r="W919" s="4"/>
      <c r="X919" s="4"/>
      <c r="Y919" s="4"/>
      <c r="Z919" s="4"/>
      <c r="AA919" s="4"/>
    </row>
    <row r="920" spans="1:27" ht="16" x14ac:dyDescent="0.2">
      <c r="A920" s="10" t="s">
        <v>15</v>
      </c>
      <c r="B920" s="10" t="s">
        <v>24</v>
      </c>
      <c r="C920" s="10" t="s">
        <v>1709</v>
      </c>
      <c r="D920" s="11">
        <v>2020</v>
      </c>
      <c r="E920" s="10" t="s">
        <v>10</v>
      </c>
      <c r="F920" s="16" t="s">
        <v>1679</v>
      </c>
      <c r="G920" s="10" t="s">
        <v>1710</v>
      </c>
      <c r="H920" s="13">
        <v>63</v>
      </c>
      <c r="I920" s="14"/>
      <c r="J920" s="4"/>
      <c r="K920" s="4"/>
      <c r="L920" s="4"/>
      <c r="M920" s="4"/>
      <c r="N920" s="4"/>
      <c r="O920" s="4"/>
      <c r="P920" s="4"/>
      <c r="Q920" s="4"/>
      <c r="R920" s="4"/>
      <c r="S920" s="4"/>
      <c r="T920" s="4"/>
      <c r="U920" s="4"/>
      <c r="V920" s="4"/>
      <c r="W920" s="4"/>
      <c r="X920" s="4"/>
      <c r="Y920" s="4"/>
      <c r="Z920" s="4"/>
      <c r="AA920" s="4"/>
    </row>
    <row r="921" spans="1:27" ht="16" x14ac:dyDescent="0.2">
      <c r="A921" s="10" t="s">
        <v>15</v>
      </c>
      <c r="B921" s="10" t="s">
        <v>24</v>
      </c>
      <c r="C921" s="10" t="s">
        <v>1711</v>
      </c>
      <c r="D921" s="11">
        <v>2020</v>
      </c>
      <c r="E921" s="10" t="s">
        <v>10</v>
      </c>
      <c r="F921" s="16" t="s">
        <v>1679</v>
      </c>
      <c r="G921" s="10" t="s">
        <v>1712</v>
      </c>
      <c r="H921" s="13">
        <v>61</v>
      </c>
      <c r="I921" s="14"/>
      <c r="J921" s="4"/>
      <c r="K921" s="4"/>
      <c r="L921" s="4"/>
      <c r="M921" s="4"/>
      <c r="N921" s="4"/>
      <c r="O921" s="4"/>
      <c r="P921" s="4"/>
      <c r="Q921" s="4"/>
      <c r="R921" s="4"/>
      <c r="S921" s="4"/>
      <c r="T921" s="4"/>
      <c r="U921" s="4"/>
      <c r="V921" s="4"/>
      <c r="W921" s="4"/>
      <c r="X921" s="4"/>
      <c r="Y921" s="4"/>
      <c r="Z921" s="4"/>
      <c r="AA921" s="4"/>
    </row>
    <row r="922" spans="1:27" ht="16" x14ac:dyDescent="0.2">
      <c r="A922" s="10" t="s">
        <v>15</v>
      </c>
      <c r="B922" s="10" t="s">
        <v>24</v>
      </c>
      <c r="C922" s="10" t="s">
        <v>1713</v>
      </c>
      <c r="D922" s="11">
        <v>2020</v>
      </c>
      <c r="E922" s="10" t="s">
        <v>10</v>
      </c>
      <c r="F922" s="16" t="s">
        <v>1679</v>
      </c>
      <c r="G922" s="15" t="s">
        <v>1714</v>
      </c>
      <c r="H922" s="13">
        <v>58</v>
      </c>
      <c r="I922" s="14"/>
      <c r="J922" s="4"/>
      <c r="K922" s="4"/>
      <c r="L922" s="4"/>
      <c r="M922" s="4"/>
      <c r="N922" s="4"/>
      <c r="O922" s="4"/>
      <c r="P922" s="4"/>
      <c r="Q922" s="4"/>
      <c r="R922" s="4"/>
      <c r="S922" s="4"/>
      <c r="T922" s="4"/>
      <c r="U922" s="4"/>
      <c r="V922" s="4"/>
      <c r="W922" s="4"/>
      <c r="X922" s="4"/>
      <c r="Y922" s="4"/>
      <c r="Z922" s="4"/>
      <c r="AA922" s="4"/>
    </row>
    <row r="923" spans="1:27" ht="16" x14ac:dyDescent="0.2">
      <c r="A923" s="10" t="s">
        <v>15</v>
      </c>
      <c r="B923" s="10" t="s">
        <v>24</v>
      </c>
      <c r="C923" s="10" t="s">
        <v>1715</v>
      </c>
      <c r="D923" s="11">
        <v>2020</v>
      </c>
      <c r="E923" s="10" t="s">
        <v>10</v>
      </c>
      <c r="F923" s="16" t="s">
        <v>1679</v>
      </c>
      <c r="G923" s="15" t="s">
        <v>1716</v>
      </c>
      <c r="H923" s="13">
        <v>58</v>
      </c>
      <c r="I923" s="14"/>
      <c r="J923" s="4"/>
      <c r="K923" s="4"/>
      <c r="L923" s="4"/>
      <c r="M923" s="4"/>
      <c r="N923" s="4"/>
      <c r="O923" s="4"/>
      <c r="P923" s="4"/>
      <c r="Q923" s="4"/>
      <c r="R923" s="4"/>
      <c r="S923" s="4"/>
      <c r="T923" s="4"/>
      <c r="U923" s="4"/>
      <c r="V923" s="4"/>
      <c r="W923" s="4"/>
      <c r="X923" s="4"/>
      <c r="Y923" s="4"/>
      <c r="Z923" s="4"/>
      <c r="AA923" s="4"/>
    </row>
    <row r="924" spans="1:27" ht="16" x14ac:dyDescent="0.2">
      <c r="A924" s="10" t="s">
        <v>15</v>
      </c>
      <c r="B924" s="10" t="s">
        <v>24</v>
      </c>
      <c r="C924" s="10" t="s">
        <v>1717</v>
      </c>
      <c r="D924" s="11">
        <v>2020</v>
      </c>
      <c r="E924" s="10" t="s">
        <v>10</v>
      </c>
      <c r="F924" s="16" t="s">
        <v>1679</v>
      </c>
      <c r="G924" s="10" t="s">
        <v>1718</v>
      </c>
      <c r="H924" s="13">
        <v>52</v>
      </c>
      <c r="I924" s="14"/>
      <c r="J924" s="4"/>
      <c r="K924" s="4"/>
      <c r="L924" s="4"/>
      <c r="M924" s="4"/>
      <c r="N924" s="4"/>
      <c r="O924" s="4"/>
      <c r="P924" s="4"/>
      <c r="Q924" s="4"/>
      <c r="R924" s="4"/>
      <c r="S924" s="4"/>
      <c r="T924" s="4"/>
      <c r="U924" s="4"/>
      <c r="V924" s="4"/>
      <c r="W924" s="4"/>
      <c r="X924" s="4"/>
      <c r="Y924" s="4"/>
      <c r="Z924" s="4"/>
      <c r="AA924" s="4"/>
    </row>
    <row r="925" spans="1:27" ht="16" x14ac:dyDescent="0.2">
      <c r="A925" s="10" t="s">
        <v>15</v>
      </c>
      <c r="B925" s="10" t="s">
        <v>24</v>
      </c>
      <c r="C925" s="10" t="s">
        <v>1719</v>
      </c>
      <c r="D925" s="11">
        <v>2019</v>
      </c>
      <c r="E925" s="10" t="s">
        <v>7</v>
      </c>
      <c r="F925" s="10" t="s">
        <v>1720</v>
      </c>
      <c r="G925" s="15" t="s">
        <v>1721</v>
      </c>
      <c r="H925" s="13">
        <v>476</v>
      </c>
      <c r="I925" s="14"/>
      <c r="J925" s="4"/>
      <c r="K925" s="4"/>
      <c r="L925" s="4"/>
      <c r="M925" s="4"/>
      <c r="N925" s="4"/>
      <c r="O925" s="4"/>
      <c r="P925" s="4"/>
      <c r="Q925" s="4"/>
      <c r="R925" s="4"/>
      <c r="S925" s="4"/>
      <c r="T925" s="4"/>
      <c r="U925" s="4"/>
      <c r="V925" s="4"/>
      <c r="W925" s="4"/>
      <c r="X925" s="4"/>
      <c r="Y925" s="4"/>
      <c r="Z925" s="4"/>
      <c r="AA925" s="4"/>
    </row>
    <row r="926" spans="1:27" ht="16" x14ac:dyDescent="0.2">
      <c r="A926" s="10" t="s">
        <v>15</v>
      </c>
      <c r="B926" s="10" t="s">
        <v>24</v>
      </c>
      <c r="C926" s="10" t="s">
        <v>1722</v>
      </c>
      <c r="D926" s="11">
        <v>2019</v>
      </c>
      <c r="E926" s="10" t="s">
        <v>10</v>
      </c>
      <c r="F926" s="10" t="s">
        <v>1720</v>
      </c>
      <c r="G926" s="10" t="s">
        <v>1723</v>
      </c>
      <c r="H926" s="13">
        <v>399</v>
      </c>
      <c r="I926" s="14"/>
      <c r="J926" s="4"/>
      <c r="K926" s="4"/>
      <c r="L926" s="4"/>
      <c r="M926" s="4"/>
      <c r="N926" s="4"/>
      <c r="O926" s="4"/>
      <c r="P926" s="4"/>
      <c r="Q926" s="4"/>
      <c r="R926" s="4"/>
      <c r="S926" s="4"/>
      <c r="T926" s="4"/>
      <c r="U926" s="4"/>
      <c r="V926" s="4"/>
      <c r="W926" s="4"/>
      <c r="X926" s="4"/>
      <c r="Y926" s="4"/>
      <c r="Z926" s="4"/>
      <c r="AA926" s="4"/>
    </row>
    <row r="927" spans="1:27" ht="16" x14ac:dyDescent="0.2">
      <c r="A927" s="10" t="s">
        <v>15</v>
      </c>
      <c r="B927" s="10" t="s">
        <v>24</v>
      </c>
      <c r="C927" s="10" t="s">
        <v>1724</v>
      </c>
      <c r="D927" s="11">
        <v>2019</v>
      </c>
      <c r="E927" s="10" t="s">
        <v>10</v>
      </c>
      <c r="F927" s="10" t="s">
        <v>1720</v>
      </c>
      <c r="G927" s="10" t="s">
        <v>1725</v>
      </c>
      <c r="H927" s="13">
        <v>368</v>
      </c>
      <c r="I927" s="14"/>
      <c r="J927" s="4"/>
      <c r="K927" s="4"/>
      <c r="L927" s="4"/>
      <c r="M927" s="4"/>
      <c r="N927" s="4"/>
      <c r="O927" s="4"/>
      <c r="P927" s="4"/>
      <c r="Q927" s="4"/>
      <c r="R927" s="4"/>
      <c r="S927" s="4"/>
      <c r="T927" s="4"/>
      <c r="U927" s="4"/>
      <c r="V927" s="4"/>
      <c r="W927" s="4"/>
      <c r="X927" s="4"/>
      <c r="Y927" s="4"/>
      <c r="Z927" s="4"/>
      <c r="AA927" s="4"/>
    </row>
    <row r="928" spans="1:27" ht="16" x14ac:dyDescent="0.2">
      <c r="A928" s="10" t="s">
        <v>15</v>
      </c>
      <c r="B928" s="10" t="s">
        <v>24</v>
      </c>
      <c r="C928" s="10" t="s">
        <v>1726</v>
      </c>
      <c r="D928" s="11">
        <v>2019</v>
      </c>
      <c r="E928" s="10" t="s">
        <v>10</v>
      </c>
      <c r="F928" s="10" t="s">
        <v>1720</v>
      </c>
      <c r="G928" s="10" t="s">
        <v>1727</v>
      </c>
      <c r="H928" s="13">
        <v>364</v>
      </c>
      <c r="I928" s="14"/>
      <c r="J928" s="4"/>
      <c r="K928" s="4"/>
      <c r="L928" s="4"/>
      <c r="M928" s="4"/>
      <c r="N928" s="4"/>
      <c r="O928" s="4"/>
      <c r="P928" s="4"/>
      <c r="Q928" s="4"/>
      <c r="R928" s="4"/>
      <c r="S928" s="4"/>
      <c r="T928" s="4"/>
      <c r="U928" s="4"/>
      <c r="V928" s="4"/>
      <c r="W928" s="4"/>
      <c r="X928" s="4"/>
      <c r="Y928" s="4"/>
      <c r="Z928" s="4"/>
      <c r="AA928" s="4"/>
    </row>
    <row r="929" spans="1:27" ht="16" x14ac:dyDescent="0.2">
      <c r="A929" s="10" t="s">
        <v>15</v>
      </c>
      <c r="B929" s="10" t="s">
        <v>24</v>
      </c>
      <c r="C929" s="10" t="s">
        <v>1728</v>
      </c>
      <c r="D929" s="11">
        <v>2019</v>
      </c>
      <c r="E929" s="10" t="s">
        <v>10</v>
      </c>
      <c r="F929" s="10" t="s">
        <v>1720</v>
      </c>
      <c r="G929" s="15" t="s">
        <v>1729</v>
      </c>
      <c r="H929" s="13">
        <v>351</v>
      </c>
      <c r="I929" s="14"/>
      <c r="J929" s="4"/>
      <c r="K929" s="4"/>
      <c r="L929" s="4"/>
      <c r="M929" s="4"/>
      <c r="N929" s="4"/>
      <c r="O929" s="4"/>
      <c r="P929" s="4"/>
      <c r="Q929" s="4"/>
      <c r="R929" s="4"/>
      <c r="S929" s="4"/>
      <c r="T929" s="4"/>
      <c r="U929" s="4"/>
      <c r="V929" s="4"/>
      <c r="W929" s="4"/>
      <c r="X929" s="4"/>
      <c r="Y929" s="4"/>
      <c r="Z929" s="4"/>
      <c r="AA929" s="4"/>
    </row>
    <row r="930" spans="1:27" ht="16" x14ac:dyDescent="0.2">
      <c r="A930" s="10" t="s">
        <v>15</v>
      </c>
      <c r="B930" s="10" t="s">
        <v>24</v>
      </c>
      <c r="C930" s="10" t="s">
        <v>1730</v>
      </c>
      <c r="D930" s="11">
        <v>2019</v>
      </c>
      <c r="E930" s="10" t="s">
        <v>7</v>
      </c>
      <c r="F930" s="10" t="s">
        <v>1720</v>
      </c>
      <c r="G930" s="15" t="s">
        <v>1731</v>
      </c>
      <c r="H930" s="13">
        <v>284</v>
      </c>
      <c r="I930" s="14"/>
      <c r="J930" s="4"/>
      <c r="K930" s="4"/>
      <c r="L930" s="4"/>
      <c r="M930" s="4"/>
      <c r="N930" s="4"/>
      <c r="O930" s="4"/>
      <c r="P930" s="4"/>
      <c r="Q930" s="4"/>
      <c r="R930" s="4"/>
      <c r="S930" s="4"/>
      <c r="T930" s="4"/>
      <c r="U930" s="4"/>
      <c r="V930" s="4"/>
      <c r="W930" s="4"/>
      <c r="X930" s="4"/>
      <c r="Y930" s="4"/>
      <c r="Z930" s="4"/>
      <c r="AA930" s="4"/>
    </row>
    <row r="931" spans="1:27" ht="16" x14ac:dyDescent="0.2">
      <c r="A931" s="10" t="s">
        <v>15</v>
      </c>
      <c r="B931" s="10" t="s">
        <v>24</v>
      </c>
      <c r="C931" s="10" t="s">
        <v>1732</v>
      </c>
      <c r="D931" s="11">
        <v>2019</v>
      </c>
      <c r="E931" s="10" t="s">
        <v>10</v>
      </c>
      <c r="F931" s="10" t="s">
        <v>1720</v>
      </c>
      <c r="G931" s="10" t="s">
        <v>1733</v>
      </c>
      <c r="H931" s="13">
        <v>235</v>
      </c>
      <c r="I931" s="14"/>
      <c r="J931" s="4"/>
      <c r="K931" s="4"/>
      <c r="L931" s="4"/>
      <c r="M931" s="4"/>
      <c r="N931" s="4"/>
      <c r="O931" s="4"/>
      <c r="P931" s="4"/>
      <c r="Q931" s="4"/>
      <c r="R931" s="4"/>
      <c r="S931" s="4"/>
      <c r="T931" s="4"/>
      <c r="U931" s="4"/>
      <c r="V931" s="4"/>
      <c r="W931" s="4"/>
      <c r="X931" s="4"/>
      <c r="Y931" s="4"/>
      <c r="Z931" s="4"/>
      <c r="AA931" s="4"/>
    </row>
    <row r="932" spans="1:27" ht="16" x14ac:dyDescent="0.2">
      <c r="A932" s="10" t="s">
        <v>15</v>
      </c>
      <c r="B932" s="10" t="s">
        <v>24</v>
      </c>
      <c r="C932" s="10" t="s">
        <v>1734</v>
      </c>
      <c r="D932" s="11">
        <v>2019</v>
      </c>
      <c r="E932" s="10" t="s">
        <v>10</v>
      </c>
      <c r="F932" s="10" t="s">
        <v>1720</v>
      </c>
      <c r="G932" s="15" t="s">
        <v>1735</v>
      </c>
      <c r="H932" s="13">
        <v>231</v>
      </c>
      <c r="I932" s="14"/>
      <c r="J932" s="4"/>
      <c r="K932" s="4"/>
      <c r="L932" s="4"/>
      <c r="M932" s="4"/>
      <c r="N932" s="4"/>
      <c r="O932" s="4"/>
      <c r="P932" s="4"/>
      <c r="Q932" s="4"/>
      <c r="R932" s="4"/>
      <c r="S932" s="4"/>
      <c r="T932" s="4"/>
      <c r="U932" s="4"/>
      <c r="V932" s="4"/>
      <c r="W932" s="4"/>
      <c r="X932" s="4"/>
      <c r="Y932" s="4"/>
      <c r="Z932" s="4"/>
      <c r="AA932" s="4"/>
    </row>
    <row r="933" spans="1:27" ht="16" x14ac:dyDescent="0.2">
      <c r="A933" s="10" t="s">
        <v>15</v>
      </c>
      <c r="B933" s="10" t="s">
        <v>24</v>
      </c>
      <c r="C933" s="10" t="s">
        <v>1736</v>
      </c>
      <c r="D933" s="11">
        <v>2019</v>
      </c>
      <c r="E933" s="10" t="s">
        <v>10</v>
      </c>
      <c r="F933" s="10" t="s">
        <v>1720</v>
      </c>
      <c r="G933" s="15" t="s">
        <v>1737</v>
      </c>
      <c r="H933" s="13">
        <v>229</v>
      </c>
      <c r="I933" s="14"/>
      <c r="J933" s="4"/>
      <c r="K933" s="4"/>
      <c r="L933" s="4"/>
      <c r="M933" s="4"/>
      <c r="N933" s="4"/>
      <c r="O933" s="4"/>
      <c r="P933" s="4"/>
      <c r="Q933" s="4"/>
      <c r="R933" s="4"/>
      <c r="S933" s="4"/>
      <c r="T933" s="4"/>
      <c r="U933" s="4"/>
      <c r="V933" s="4"/>
      <c r="W933" s="4"/>
      <c r="X933" s="4"/>
      <c r="Y933" s="4"/>
      <c r="Z933" s="4"/>
      <c r="AA933" s="4"/>
    </row>
    <row r="934" spans="1:27" ht="16" x14ac:dyDescent="0.2">
      <c r="A934" s="10" t="s">
        <v>15</v>
      </c>
      <c r="B934" s="10" t="s">
        <v>24</v>
      </c>
      <c r="C934" s="10" t="s">
        <v>1738</v>
      </c>
      <c r="D934" s="11">
        <v>2019</v>
      </c>
      <c r="E934" s="10" t="s">
        <v>10</v>
      </c>
      <c r="F934" s="10" t="s">
        <v>1720</v>
      </c>
      <c r="G934" s="15" t="s">
        <v>1739</v>
      </c>
      <c r="H934" s="13">
        <v>206</v>
      </c>
      <c r="I934" s="14"/>
      <c r="J934" s="4"/>
      <c r="K934" s="4"/>
      <c r="L934" s="4"/>
      <c r="M934" s="4"/>
      <c r="N934" s="4"/>
      <c r="O934" s="4"/>
      <c r="P934" s="4"/>
      <c r="Q934" s="4"/>
      <c r="R934" s="4"/>
      <c r="S934" s="4"/>
      <c r="T934" s="4"/>
      <c r="U934" s="4"/>
      <c r="V934" s="4"/>
      <c r="W934" s="4"/>
      <c r="X934" s="4"/>
      <c r="Y934" s="4"/>
      <c r="Z934" s="4"/>
      <c r="AA934" s="4"/>
    </row>
    <row r="935" spans="1:27" ht="16" x14ac:dyDescent="0.2">
      <c r="A935" s="10" t="s">
        <v>15</v>
      </c>
      <c r="B935" s="10" t="s">
        <v>24</v>
      </c>
      <c r="C935" s="10" t="s">
        <v>1740</v>
      </c>
      <c r="D935" s="11">
        <v>2019</v>
      </c>
      <c r="E935" s="10" t="s">
        <v>10</v>
      </c>
      <c r="F935" s="10" t="s">
        <v>1720</v>
      </c>
      <c r="G935" s="10" t="s">
        <v>1741</v>
      </c>
      <c r="H935" s="13">
        <v>205</v>
      </c>
      <c r="I935" s="14"/>
      <c r="J935" s="4"/>
      <c r="K935" s="4"/>
      <c r="L935" s="4"/>
      <c r="M935" s="4"/>
      <c r="N935" s="4"/>
      <c r="O935" s="4"/>
      <c r="P935" s="4"/>
      <c r="Q935" s="4"/>
      <c r="R935" s="4"/>
      <c r="S935" s="4"/>
      <c r="T935" s="4"/>
      <c r="U935" s="4"/>
      <c r="V935" s="4"/>
      <c r="W935" s="4"/>
      <c r="X935" s="4"/>
      <c r="Y935" s="4"/>
      <c r="Z935" s="4"/>
      <c r="AA935" s="4"/>
    </row>
    <row r="936" spans="1:27" ht="16" x14ac:dyDescent="0.2">
      <c r="A936" s="10" t="s">
        <v>15</v>
      </c>
      <c r="B936" s="10" t="s">
        <v>24</v>
      </c>
      <c r="C936" s="10" t="s">
        <v>1742</v>
      </c>
      <c r="D936" s="11">
        <v>2019</v>
      </c>
      <c r="E936" s="10" t="s">
        <v>10</v>
      </c>
      <c r="F936" s="10" t="s">
        <v>1720</v>
      </c>
      <c r="G936" s="10" t="s">
        <v>1743</v>
      </c>
      <c r="H936" s="13">
        <v>203</v>
      </c>
      <c r="I936" s="14"/>
      <c r="J936" s="4"/>
      <c r="K936" s="4"/>
      <c r="L936" s="4"/>
      <c r="M936" s="4"/>
      <c r="N936" s="4"/>
      <c r="O936" s="4"/>
      <c r="P936" s="4"/>
      <c r="Q936" s="4"/>
      <c r="R936" s="4"/>
      <c r="S936" s="4"/>
      <c r="T936" s="4"/>
      <c r="U936" s="4"/>
      <c r="V936" s="4"/>
      <c r="W936" s="4"/>
      <c r="X936" s="4"/>
      <c r="Y936" s="4"/>
      <c r="Z936" s="4"/>
      <c r="AA936" s="4"/>
    </row>
    <row r="937" spans="1:27" ht="16" x14ac:dyDescent="0.2">
      <c r="A937" s="10" t="s">
        <v>15</v>
      </c>
      <c r="B937" s="10" t="s">
        <v>24</v>
      </c>
      <c r="C937" s="10" t="s">
        <v>1744</v>
      </c>
      <c r="D937" s="11">
        <v>2019</v>
      </c>
      <c r="E937" s="10" t="s">
        <v>10</v>
      </c>
      <c r="F937" s="10" t="s">
        <v>1720</v>
      </c>
      <c r="G937" s="10" t="s">
        <v>1745</v>
      </c>
      <c r="H937" s="13">
        <v>195</v>
      </c>
      <c r="I937" s="14"/>
      <c r="J937" s="4"/>
      <c r="K937" s="4"/>
      <c r="L937" s="4"/>
      <c r="M937" s="4"/>
      <c r="N937" s="4"/>
      <c r="O937" s="4"/>
      <c r="P937" s="4"/>
      <c r="Q937" s="4"/>
      <c r="R937" s="4"/>
      <c r="S937" s="4"/>
      <c r="T937" s="4"/>
      <c r="U937" s="4"/>
      <c r="V937" s="4"/>
      <c r="W937" s="4"/>
      <c r="X937" s="4"/>
      <c r="Y937" s="4"/>
      <c r="Z937" s="4"/>
      <c r="AA937" s="4"/>
    </row>
    <row r="938" spans="1:27" ht="16" x14ac:dyDescent="0.2">
      <c r="A938" s="10" t="s">
        <v>15</v>
      </c>
      <c r="B938" s="10" t="s">
        <v>24</v>
      </c>
      <c r="C938" s="10" t="s">
        <v>1746</v>
      </c>
      <c r="D938" s="11">
        <v>2019</v>
      </c>
      <c r="E938" s="10" t="s">
        <v>12</v>
      </c>
      <c r="F938" s="10" t="s">
        <v>1720</v>
      </c>
      <c r="G938" s="10" t="s">
        <v>1747</v>
      </c>
      <c r="H938" s="13">
        <v>189</v>
      </c>
      <c r="I938" s="14"/>
      <c r="J938" s="4"/>
      <c r="K938" s="4"/>
      <c r="L938" s="4"/>
      <c r="M938" s="4"/>
      <c r="N938" s="4"/>
      <c r="O938" s="4"/>
      <c r="P938" s="4"/>
      <c r="Q938" s="4"/>
      <c r="R938" s="4"/>
      <c r="S938" s="4"/>
      <c r="T938" s="4"/>
      <c r="U938" s="4"/>
      <c r="V938" s="4"/>
      <c r="W938" s="4"/>
      <c r="X938" s="4"/>
      <c r="Y938" s="4"/>
      <c r="Z938" s="4"/>
      <c r="AA938" s="4"/>
    </row>
    <row r="939" spans="1:27" ht="16" x14ac:dyDescent="0.2">
      <c r="A939" s="10" t="s">
        <v>15</v>
      </c>
      <c r="B939" s="10" t="s">
        <v>24</v>
      </c>
      <c r="C939" s="10" t="s">
        <v>1748</v>
      </c>
      <c r="D939" s="11">
        <v>2019</v>
      </c>
      <c r="E939" s="10" t="s">
        <v>10</v>
      </c>
      <c r="F939" s="10" t="s">
        <v>1720</v>
      </c>
      <c r="G939" s="10" t="s">
        <v>1749</v>
      </c>
      <c r="H939" s="13">
        <v>183</v>
      </c>
      <c r="I939" s="14"/>
      <c r="J939" s="4"/>
      <c r="K939" s="4"/>
      <c r="L939" s="4"/>
      <c r="M939" s="4"/>
      <c r="N939" s="4"/>
      <c r="O939" s="4"/>
      <c r="P939" s="4"/>
      <c r="Q939" s="4"/>
      <c r="R939" s="4"/>
      <c r="S939" s="4"/>
      <c r="T939" s="4"/>
      <c r="U939" s="4"/>
      <c r="V939" s="4"/>
      <c r="W939" s="4"/>
      <c r="X939" s="4"/>
      <c r="Y939" s="4"/>
      <c r="Z939" s="4"/>
      <c r="AA939" s="4"/>
    </row>
    <row r="940" spans="1:27" ht="16" x14ac:dyDescent="0.2">
      <c r="A940" s="10" t="s">
        <v>15</v>
      </c>
      <c r="B940" s="10" t="s">
        <v>24</v>
      </c>
      <c r="C940" s="10" t="s">
        <v>1750</v>
      </c>
      <c r="D940" s="11">
        <v>2019</v>
      </c>
      <c r="E940" s="10" t="s">
        <v>10</v>
      </c>
      <c r="F940" s="10" t="s">
        <v>1720</v>
      </c>
      <c r="G940" s="10" t="s">
        <v>1751</v>
      </c>
      <c r="H940" s="13">
        <v>180</v>
      </c>
      <c r="I940" s="14"/>
      <c r="J940" s="4"/>
      <c r="K940" s="4"/>
      <c r="L940" s="4"/>
      <c r="M940" s="4"/>
      <c r="N940" s="4"/>
      <c r="O940" s="4"/>
      <c r="P940" s="4"/>
      <c r="Q940" s="4"/>
      <c r="R940" s="4"/>
      <c r="S940" s="4"/>
      <c r="T940" s="4"/>
      <c r="U940" s="4"/>
      <c r="V940" s="4"/>
      <c r="W940" s="4"/>
      <c r="X940" s="4"/>
      <c r="Y940" s="4"/>
      <c r="Z940" s="4"/>
      <c r="AA940" s="4"/>
    </row>
    <row r="941" spans="1:27" ht="16" x14ac:dyDescent="0.2">
      <c r="A941" s="10" t="s">
        <v>15</v>
      </c>
      <c r="B941" s="10" t="s">
        <v>24</v>
      </c>
      <c r="C941" s="10" t="s">
        <v>1752</v>
      </c>
      <c r="D941" s="11">
        <v>2019</v>
      </c>
      <c r="E941" s="10" t="s">
        <v>10</v>
      </c>
      <c r="F941" s="10" t="s">
        <v>1720</v>
      </c>
      <c r="G941" s="10" t="s">
        <v>1753</v>
      </c>
      <c r="H941" s="13">
        <v>177</v>
      </c>
      <c r="I941" s="14"/>
      <c r="J941" s="4"/>
      <c r="K941" s="4"/>
      <c r="L941" s="4"/>
      <c r="M941" s="4"/>
      <c r="N941" s="4"/>
      <c r="O941" s="4"/>
      <c r="P941" s="4"/>
      <c r="Q941" s="4"/>
      <c r="R941" s="4"/>
      <c r="S941" s="4"/>
      <c r="T941" s="4"/>
      <c r="U941" s="4"/>
      <c r="V941" s="4"/>
      <c r="W941" s="4"/>
      <c r="X941" s="4"/>
      <c r="Y941" s="4"/>
      <c r="Z941" s="4"/>
      <c r="AA941" s="4"/>
    </row>
    <row r="942" spans="1:27" ht="16" x14ac:dyDescent="0.2">
      <c r="A942" s="10" t="s">
        <v>15</v>
      </c>
      <c r="B942" s="10" t="s">
        <v>24</v>
      </c>
      <c r="C942" s="10" t="s">
        <v>1754</v>
      </c>
      <c r="D942" s="11">
        <v>2019</v>
      </c>
      <c r="E942" s="10" t="s">
        <v>10</v>
      </c>
      <c r="F942" s="10" t="s">
        <v>1720</v>
      </c>
      <c r="G942" s="10" t="s">
        <v>1755</v>
      </c>
      <c r="H942" s="13">
        <v>171</v>
      </c>
      <c r="I942" s="14"/>
      <c r="J942" s="4"/>
      <c r="K942" s="4"/>
      <c r="L942" s="4"/>
      <c r="M942" s="4"/>
      <c r="N942" s="4"/>
      <c r="O942" s="4"/>
      <c r="P942" s="4"/>
      <c r="Q942" s="4"/>
      <c r="R942" s="4"/>
      <c r="S942" s="4"/>
      <c r="T942" s="4"/>
      <c r="U942" s="4"/>
      <c r="V942" s="4"/>
      <c r="W942" s="4"/>
      <c r="X942" s="4"/>
      <c r="Y942" s="4"/>
      <c r="Z942" s="4"/>
      <c r="AA942" s="4"/>
    </row>
    <row r="943" spans="1:27" ht="16" x14ac:dyDescent="0.2">
      <c r="A943" s="10" t="s">
        <v>15</v>
      </c>
      <c r="B943" s="10" t="s">
        <v>24</v>
      </c>
      <c r="C943" s="10" t="s">
        <v>1756</v>
      </c>
      <c r="D943" s="11">
        <v>2019</v>
      </c>
      <c r="E943" s="10" t="s">
        <v>10</v>
      </c>
      <c r="F943" s="10" t="s">
        <v>1720</v>
      </c>
      <c r="G943" s="10" t="s">
        <v>1757</v>
      </c>
      <c r="H943" s="13">
        <v>170</v>
      </c>
      <c r="I943" s="14"/>
      <c r="J943" s="4"/>
      <c r="K943" s="4"/>
      <c r="L943" s="4"/>
      <c r="M943" s="4"/>
      <c r="N943" s="4"/>
      <c r="O943" s="4"/>
      <c r="P943" s="4"/>
      <c r="Q943" s="4"/>
      <c r="R943" s="4"/>
      <c r="S943" s="4"/>
      <c r="T943" s="4"/>
      <c r="U943" s="4"/>
      <c r="V943" s="4"/>
      <c r="W943" s="4"/>
      <c r="X943" s="4"/>
      <c r="Y943" s="4"/>
      <c r="Z943" s="4"/>
      <c r="AA943" s="4"/>
    </row>
    <row r="944" spans="1:27" ht="16" x14ac:dyDescent="0.2">
      <c r="A944" s="10" t="s">
        <v>15</v>
      </c>
      <c r="B944" s="10" t="s">
        <v>24</v>
      </c>
      <c r="C944" s="10" t="s">
        <v>1758</v>
      </c>
      <c r="D944" s="11">
        <v>2019</v>
      </c>
      <c r="E944" s="10" t="s">
        <v>10</v>
      </c>
      <c r="F944" s="10" t="s">
        <v>1720</v>
      </c>
      <c r="G944" s="10" t="s">
        <v>1759</v>
      </c>
      <c r="H944" s="13">
        <v>154</v>
      </c>
      <c r="I944" s="14"/>
      <c r="J944" s="4"/>
      <c r="K944" s="4"/>
      <c r="L944" s="4"/>
      <c r="M944" s="4"/>
      <c r="N944" s="4"/>
      <c r="O944" s="4"/>
      <c r="P944" s="4"/>
      <c r="Q944" s="4"/>
      <c r="R944" s="4"/>
      <c r="S944" s="4"/>
      <c r="T944" s="4"/>
      <c r="U944" s="4"/>
      <c r="V944" s="4"/>
      <c r="W944" s="4"/>
      <c r="X944" s="4"/>
      <c r="Y944" s="4"/>
      <c r="Z944" s="4"/>
      <c r="AA944" s="4"/>
    </row>
    <row r="945" spans="1:27" ht="16" x14ac:dyDescent="0.2">
      <c r="A945" s="10" t="s">
        <v>15</v>
      </c>
      <c r="B945" s="10" t="s">
        <v>24</v>
      </c>
      <c r="C945" s="37" t="s">
        <v>1760</v>
      </c>
      <c r="D945" s="11">
        <v>2019</v>
      </c>
      <c r="E945" s="10" t="s">
        <v>10</v>
      </c>
      <c r="F945" s="10" t="s">
        <v>1720</v>
      </c>
      <c r="G945" s="15" t="s">
        <v>1761</v>
      </c>
      <c r="H945" s="13">
        <v>143</v>
      </c>
      <c r="I945" s="14"/>
      <c r="J945" s="4"/>
      <c r="K945" s="4"/>
      <c r="L945" s="4"/>
      <c r="M945" s="4"/>
      <c r="N945" s="4"/>
      <c r="O945" s="4"/>
      <c r="P945" s="4"/>
      <c r="Q945" s="4"/>
      <c r="R945" s="4"/>
      <c r="S945" s="4"/>
      <c r="T945" s="4"/>
      <c r="U945" s="4"/>
      <c r="V945" s="4"/>
      <c r="W945" s="4"/>
      <c r="X945" s="4"/>
      <c r="Y945" s="4"/>
      <c r="Z945" s="4"/>
      <c r="AA945" s="4"/>
    </row>
    <row r="946" spans="1:27" ht="16" x14ac:dyDescent="0.2">
      <c r="A946" s="10" t="s">
        <v>15</v>
      </c>
      <c r="B946" s="10" t="s">
        <v>24</v>
      </c>
      <c r="C946" s="10" t="s">
        <v>1762</v>
      </c>
      <c r="D946" s="11">
        <v>2019</v>
      </c>
      <c r="E946" s="10" t="s">
        <v>10</v>
      </c>
      <c r="F946" s="10" t="s">
        <v>1720</v>
      </c>
      <c r="G946" s="10" t="s">
        <v>1763</v>
      </c>
      <c r="H946" s="13">
        <v>138</v>
      </c>
      <c r="I946" s="14"/>
      <c r="J946" s="4"/>
      <c r="K946" s="4"/>
      <c r="L946" s="4"/>
      <c r="M946" s="4"/>
      <c r="N946" s="4"/>
      <c r="O946" s="4"/>
      <c r="P946" s="4"/>
      <c r="Q946" s="4"/>
      <c r="R946" s="4"/>
      <c r="S946" s="4"/>
      <c r="T946" s="4"/>
      <c r="U946" s="4"/>
      <c r="V946" s="4"/>
      <c r="W946" s="4"/>
      <c r="X946" s="4"/>
      <c r="Y946" s="4"/>
      <c r="Z946" s="4"/>
      <c r="AA946" s="4"/>
    </row>
    <row r="947" spans="1:27" ht="16" x14ac:dyDescent="0.2">
      <c r="A947" s="10" t="s">
        <v>15</v>
      </c>
      <c r="B947" s="10" t="s">
        <v>24</v>
      </c>
      <c r="C947" s="10" t="s">
        <v>1764</v>
      </c>
      <c r="D947" s="11">
        <v>2019</v>
      </c>
      <c r="E947" s="10" t="s">
        <v>10</v>
      </c>
      <c r="F947" s="10" t="s">
        <v>1720</v>
      </c>
      <c r="G947" s="15" t="s">
        <v>1765</v>
      </c>
      <c r="H947" s="13">
        <v>135</v>
      </c>
      <c r="I947" s="14"/>
      <c r="J947" s="4"/>
      <c r="K947" s="4"/>
      <c r="L947" s="4"/>
      <c r="M947" s="4"/>
      <c r="N947" s="4"/>
      <c r="O947" s="4"/>
      <c r="P947" s="4"/>
      <c r="Q947" s="4"/>
      <c r="R947" s="4"/>
      <c r="S947" s="4"/>
      <c r="T947" s="4"/>
      <c r="U947" s="4"/>
      <c r="V947" s="4"/>
      <c r="W947" s="4"/>
      <c r="X947" s="4"/>
      <c r="Y947" s="4"/>
      <c r="Z947" s="4"/>
      <c r="AA947" s="4"/>
    </row>
    <row r="948" spans="1:27" ht="16" x14ac:dyDescent="0.2">
      <c r="A948" s="10" t="s">
        <v>15</v>
      </c>
      <c r="B948" s="10" t="s">
        <v>24</v>
      </c>
      <c r="C948" s="10" t="s">
        <v>1766</v>
      </c>
      <c r="D948" s="11">
        <v>2019</v>
      </c>
      <c r="E948" s="10" t="s">
        <v>10</v>
      </c>
      <c r="F948" s="10" t="s">
        <v>1720</v>
      </c>
      <c r="G948" s="10" t="s">
        <v>1767</v>
      </c>
      <c r="H948" s="13">
        <v>87</v>
      </c>
      <c r="I948" s="14"/>
      <c r="J948" s="4"/>
      <c r="K948" s="4"/>
      <c r="L948" s="4"/>
      <c r="M948" s="4"/>
      <c r="N948" s="4"/>
      <c r="O948" s="4"/>
      <c r="P948" s="4"/>
      <c r="Q948" s="4"/>
      <c r="R948" s="4"/>
      <c r="S948" s="4"/>
      <c r="T948" s="4"/>
      <c r="U948" s="4"/>
      <c r="V948" s="4"/>
      <c r="W948" s="4"/>
      <c r="X948" s="4"/>
      <c r="Y948" s="4"/>
      <c r="Z948" s="4"/>
      <c r="AA948" s="4"/>
    </row>
    <row r="949" spans="1:27" ht="16" x14ac:dyDescent="0.2">
      <c r="A949" s="10" t="s">
        <v>15</v>
      </c>
      <c r="B949" s="10" t="s">
        <v>24</v>
      </c>
      <c r="C949" s="14" t="str">
        <f>PROPER("STOPPING DANGEROUS CHEMICALS")</f>
        <v>Stopping Dangerous Chemicals</v>
      </c>
      <c r="D949" s="11">
        <v>2019</v>
      </c>
      <c r="E949" s="10" t="s">
        <v>10</v>
      </c>
      <c r="F949" s="10" t="s">
        <v>1720</v>
      </c>
      <c r="G949" s="10" t="s">
        <v>1768</v>
      </c>
      <c r="H949" s="13">
        <v>85</v>
      </c>
      <c r="I949" s="14"/>
      <c r="J949" s="4"/>
      <c r="K949" s="4"/>
      <c r="L949" s="4"/>
      <c r="M949" s="4"/>
      <c r="N949" s="4"/>
      <c r="O949" s="4"/>
      <c r="P949" s="4"/>
      <c r="Q949" s="4"/>
      <c r="R949" s="4"/>
      <c r="S949" s="4"/>
      <c r="T949" s="4"/>
      <c r="U949" s="4"/>
      <c r="V949" s="4"/>
      <c r="W949" s="4"/>
      <c r="X949" s="4"/>
      <c r="Y949" s="4"/>
      <c r="Z949" s="4"/>
      <c r="AA949" s="4"/>
    </row>
    <row r="950" spans="1:27" ht="16" x14ac:dyDescent="0.2">
      <c r="A950" s="10" t="s">
        <v>15</v>
      </c>
      <c r="B950" s="10" t="s">
        <v>24</v>
      </c>
      <c r="C950" s="10" t="str">
        <f>PROPER("DEFENDING THE RIGHT TO CLEANER CARS")</f>
        <v>Defending The Right To Cleaner Cars</v>
      </c>
      <c r="D950" s="11">
        <v>2019</v>
      </c>
      <c r="E950" s="10" t="s">
        <v>10</v>
      </c>
      <c r="F950" s="10" t="s">
        <v>1720</v>
      </c>
      <c r="G950" s="15" t="s">
        <v>1769</v>
      </c>
      <c r="H950" s="13">
        <v>80</v>
      </c>
      <c r="I950" s="14"/>
      <c r="J950" s="4"/>
      <c r="K950" s="4"/>
      <c r="L950" s="4"/>
      <c r="M950" s="4"/>
      <c r="N950" s="4"/>
      <c r="O950" s="4"/>
      <c r="P950" s="4"/>
      <c r="Q950" s="4"/>
      <c r="R950" s="4"/>
      <c r="S950" s="4"/>
      <c r="T950" s="4"/>
      <c r="U950" s="4"/>
      <c r="V950" s="4"/>
      <c r="W950" s="4"/>
      <c r="X950" s="4"/>
      <c r="Y950" s="4"/>
      <c r="Z950" s="4"/>
      <c r="AA950" s="4"/>
    </row>
    <row r="951" spans="1:27" ht="16" x14ac:dyDescent="0.2">
      <c r="A951" s="10" t="s">
        <v>15</v>
      </c>
      <c r="B951" s="10" t="s">
        <v>24</v>
      </c>
      <c r="C951" s="10" t="s">
        <v>1770</v>
      </c>
      <c r="D951" s="11">
        <v>2019</v>
      </c>
      <c r="E951" s="10" t="s">
        <v>10</v>
      </c>
      <c r="F951" s="10" t="s">
        <v>1720</v>
      </c>
      <c r="G951" s="15" t="s">
        <v>1771</v>
      </c>
      <c r="H951" s="13">
        <v>73</v>
      </c>
      <c r="I951" s="14"/>
      <c r="J951" s="4"/>
      <c r="K951" s="4"/>
      <c r="L951" s="4"/>
      <c r="M951" s="4"/>
      <c r="N951" s="4"/>
      <c r="O951" s="4"/>
      <c r="P951" s="4"/>
      <c r="Q951" s="4"/>
      <c r="R951" s="4"/>
      <c r="S951" s="4"/>
      <c r="T951" s="4"/>
      <c r="U951" s="4"/>
      <c r="V951" s="4"/>
      <c r="W951" s="4"/>
      <c r="X951" s="4"/>
      <c r="Y951" s="4"/>
      <c r="Z951" s="4"/>
      <c r="AA951" s="4"/>
    </row>
    <row r="952" spans="1:27" ht="16" x14ac:dyDescent="0.2">
      <c r="A952" s="10" t="s">
        <v>15</v>
      </c>
      <c r="B952" s="10" t="s">
        <v>24</v>
      </c>
      <c r="C952" s="14" t="str">
        <f>PROPER("CALIFORNIA SETS A HIGH BAR")</f>
        <v>California Sets A High Bar</v>
      </c>
      <c r="D952" s="11">
        <v>2019</v>
      </c>
      <c r="E952" s="10" t="s">
        <v>10</v>
      </c>
      <c r="F952" s="10" t="s">
        <v>1720</v>
      </c>
      <c r="G952" s="15" t="s">
        <v>1772</v>
      </c>
      <c r="H952" s="13">
        <v>67</v>
      </c>
      <c r="I952" s="14"/>
      <c r="J952" s="4"/>
      <c r="K952" s="4"/>
      <c r="L952" s="4"/>
      <c r="M952" s="4"/>
      <c r="N952" s="4"/>
      <c r="O952" s="4"/>
      <c r="P952" s="4"/>
      <c r="Q952" s="4"/>
      <c r="R952" s="4"/>
      <c r="S952" s="4"/>
      <c r="T952" s="4"/>
      <c r="U952" s="4"/>
      <c r="V952" s="4"/>
      <c r="W952" s="4"/>
      <c r="X952" s="4"/>
      <c r="Y952" s="4"/>
      <c r="Z952" s="4"/>
      <c r="AA952" s="4"/>
    </row>
    <row r="953" spans="1:27" ht="16" x14ac:dyDescent="0.2">
      <c r="A953" s="10" t="s">
        <v>15</v>
      </c>
      <c r="B953" s="10" t="s">
        <v>24</v>
      </c>
      <c r="C953" s="14" t="str">
        <f>PROPER("SPEEDING UP INVESTMENT")</f>
        <v>Speeding Up Investment</v>
      </c>
      <c r="D953" s="11">
        <v>2019</v>
      </c>
      <c r="E953" s="10" t="s">
        <v>10</v>
      </c>
      <c r="F953" s="10" t="s">
        <v>1720</v>
      </c>
      <c r="G953" s="15" t="s">
        <v>1773</v>
      </c>
      <c r="H953" s="13">
        <v>62</v>
      </c>
      <c r="I953" s="14"/>
      <c r="J953" s="4"/>
      <c r="K953" s="4"/>
      <c r="L953" s="4"/>
      <c r="M953" s="4"/>
      <c r="N953" s="4"/>
      <c r="O953" s="4"/>
      <c r="P953" s="4"/>
      <c r="Q953" s="4"/>
      <c r="R953" s="4"/>
      <c r="S953" s="4"/>
      <c r="T953" s="4"/>
      <c r="U953" s="4"/>
      <c r="V953" s="4"/>
      <c r="W953" s="4"/>
      <c r="X953" s="4"/>
      <c r="Y953" s="4"/>
      <c r="Z953" s="4"/>
      <c r="AA953" s="4"/>
    </row>
    <row r="954" spans="1:27" ht="16" x14ac:dyDescent="0.2">
      <c r="A954" s="10" t="s">
        <v>15</v>
      </c>
      <c r="B954" s="10" t="s">
        <v>24</v>
      </c>
      <c r="C954" s="14" t="str">
        <f>PROPER("BATTLE OVER THE CLEAN POWER PLAN")</f>
        <v>Battle Over The Clean Power Plan</v>
      </c>
      <c r="D954" s="11">
        <v>2019</v>
      </c>
      <c r="E954" s="10" t="s">
        <v>10</v>
      </c>
      <c r="F954" s="10" t="s">
        <v>1720</v>
      </c>
      <c r="G954" s="10" t="s">
        <v>1774</v>
      </c>
      <c r="H954" s="13">
        <v>53</v>
      </c>
      <c r="I954" s="14"/>
      <c r="J954" s="4"/>
      <c r="K954" s="4"/>
      <c r="L954" s="4"/>
      <c r="M954" s="4"/>
      <c r="N954" s="4"/>
      <c r="O954" s="4"/>
      <c r="P954" s="4"/>
      <c r="Q954" s="4"/>
      <c r="R954" s="4"/>
      <c r="S954" s="4"/>
      <c r="T954" s="4"/>
      <c r="U954" s="4"/>
      <c r="V954" s="4"/>
      <c r="W954" s="4"/>
      <c r="X954" s="4"/>
      <c r="Y954" s="4"/>
      <c r="Z954" s="4"/>
      <c r="AA954" s="4"/>
    </row>
    <row r="955" spans="1:27" ht="16" x14ac:dyDescent="0.2">
      <c r="A955" s="10" t="s">
        <v>15</v>
      </c>
      <c r="B955" s="10" t="s">
        <v>24</v>
      </c>
      <c r="C955" s="14" t="str">
        <f>PROPER("EDF AND NEW YORK TAKE ON TRAFFIC")</f>
        <v>Edf And New York Take On Traffic</v>
      </c>
      <c r="D955" s="11">
        <v>2019</v>
      </c>
      <c r="E955" s="10" t="s">
        <v>10</v>
      </c>
      <c r="F955" s="10" t="s">
        <v>1720</v>
      </c>
      <c r="G955" s="15" t="s">
        <v>1775</v>
      </c>
      <c r="H955" s="13">
        <v>43</v>
      </c>
      <c r="I955" s="14"/>
      <c r="J955" s="4"/>
      <c r="K955" s="4"/>
      <c r="L955" s="4"/>
      <c r="M955" s="4"/>
      <c r="N955" s="4"/>
      <c r="O955" s="4"/>
      <c r="P955" s="4"/>
      <c r="Q955" s="4"/>
      <c r="R955" s="4"/>
      <c r="S955" s="4"/>
      <c r="T955" s="4"/>
      <c r="U955" s="4"/>
      <c r="V955" s="4"/>
      <c r="W955" s="4"/>
      <c r="X955" s="4"/>
      <c r="Y955" s="4"/>
      <c r="Z955" s="4"/>
      <c r="AA955" s="4"/>
    </row>
    <row r="956" spans="1:27" ht="16" x14ac:dyDescent="0.2">
      <c r="A956" s="10" t="s">
        <v>15</v>
      </c>
      <c r="B956" s="10" t="s">
        <v>24</v>
      </c>
      <c r="C956" s="14" t="str">
        <f>PROPER("HOPE ARRIVES ON FRAGILE WINGS")</f>
        <v>Hope Arrives On Fragile Wings</v>
      </c>
      <c r="D956" s="11">
        <v>2019</v>
      </c>
      <c r="E956" s="10" t="s">
        <v>10</v>
      </c>
      <c r="F956" s="10" t="s">
        <v>1720</v>
      </c>
      <c r="G956" s="10" t="s">
        <v>1776</v>
      </c>
      <c r="H956" s="13">
        <v>37</v>
      </c>
      <c r="I956" s="14"/>
      <c r="J956" s="4"/>
      <c r="K956" s="4"/>
      <c r="L956" s="4"/>
      <c r="M956" s="4"/>
      <c r="N956" s="4"/>
      <c r="O956" s="4"/>
      <c r="P956" s="4"/>
      <c r="Q956" s="4"/>
      <c r="R956" s="4"/>
      <c r="S956" s="4"/>
      <c r="T956" s="4"/>
      <c r="U956" s="4"/>
      <c r="V956" s="4"/>
      <c r="W956" s="4"/>
      <c r="X956" s="4"/>
      <c r="Y956" s="4"/>
      <c r="Z956" s="4"/>
      <c r="AA956" s="4"/>
    </row>
    <row r="957" spans="1:27" ht="16" x14ac:dyDescent="0.2">
      <c r="A957" s="10" t="s">
        <v>15</v>
      </c>
      <c r="B957" s="10" t="s">
        <v>24</v>
      </c>
      <c r="C957" s="10" t="s">
        <v>1777</v>
      </c>
      <c r="D957" s="11">
        <v>2018</v>
      </c>
      <c r="E957" s="10" t="s">
        <v>10</v>
      </c>
      <c r="F957" s="10" t="s">
        <v>1778</v>
      </c>
      <c r="G957" s="10" t="s">
        <v>1779</v>
      </c>
      <c r="H957" s="13">
        <v>412</v>
      </c>
      <c r="I957" s="14"/>
      <c r="J957" s="4"/>
      <c r="K957" s="4"/>
      <c r="L957" s="4"/>
      <c r="M957" s="4"/>
      <c r="N957" s="4"/>
      <c r="O957" s="4"/>
      <c r="P957" s="4"/>
      <c r="Q957" s="4"/>
      <c r="R957" s="4"/>
      <c r="S957" s="4"/>
      <c r="T957" s="4"/>
      <c r="U957" s="4"/>
      <c r="V957" s="4"/>
      <c r="W957" s="4"/>
      <c r="X957" s="4"/>
      <c r="Y957" s="4"/>
      <c r="Z957" s="4"/>
      <c r="AA957" s="4"/>
    </row>
    <row r="958" spans="1:27" ht="16" x14ac:dyDescent="0.2">
      <c r="A958" s="10" t="s">
        <v>15</v>
      </c>
      <c r="B958" s="10" t="s">
        <v>24</v>
      </c>
      <c r="C958" s="10" t="s">
        <v>1780</v>
      </c>
      <c r="D958" s="11">
        <v>2018</v>
      </c>
      <c r="E958" s="10" t="s">
        <v>10</v>
      </c>
      <c r="F958" s="10" t="s">
        <v>1778</v>
      </c>
      <c r="G958" s="10" t="s">
        <v>1781</v>
      </c>
      <c r="H958" s="13">
        <v>395</v>
      </c>
      <c r="I958" s="14"/>
      <c r="J958" s="4"/>
      <c r="K958" s="4"/>
      <c r="L958" s="4"/>
      <c r="M958" s="4"/>
      <c r="N958" s="4"/>
      <c r="O958" s="4"/>
      <c r="P958" s="4"/>
      <c r="Q958" s="4"/>
      <c r="R958" s="4"/>
      <c r="S958" s="4"/>
      <c r="T958" s="4"/>
      <c r="U958" s="4"/>
      <c r="V958" s="4"/>
      <c r="W958" s="4"/>
      <c r="X958" s="4"/>
      <c r="Y958" s="4"/>
      <c r="Z958" s="4"/>
      <c r="AA958" s="4"/>
    </row>
    <row r="959" spans="1:27" ht="16" x14ac:dyDescent="0.2">
      <c r="A959" s="10" t="s">
        <v>15</v>
      </c>
      <c r="B959" s="10" t="s">
        <v>24</v>
      </c>
      <c r="C959" s="10" t="s">
        <v>1782</v>
      </c>
      <c r="D959" s="11">
        <v>2018</v>
      </c>
      <c r="E959" s="10" t="s">
        <v>10</v>
      </c>
      <c r="F959" s="10" t="s">
        <v>1778</v>
      </c>
      <c r="G959" s="10" t="s">
        <v>1783</v>
      </c>
      <c r="H959" s="13">
        <v>387</v>
      </c>
      <c r="I959" s="14"/>
      <c r="J959" s="4"/>
      <c r="K959" s="4"/>
      <c r="L959" s="4"/>
      <c r="M959" s="4"/>
      <c r="N959" s="4"/>
      <c r="O959" s="4"/>
      <c r="P959" s="4"/>
      <c r="Q959" s="4"/>
      <c r="R959" s="4"/>
      <c r="S959" s="4"/>
      <c r="T959" s="4"/>
      <c r="U959" s="4"/>
      <c r="V959" s="4"/>
      <c r="W959" s="4"/>
      <c r="X959" s="4"/>
      <c r="Y959" s="4"/>
      <c r="Z959" s="4"/>
      <c r="AA959" s="4"/>
    </row>
    <row r="960" spans="1:27" ht="16" x14ac:dyDescent="0.2">
      <c r="A960" s="10" t="s">
        <v>15</v>
      </c>
      <c r="B960" s="10" t="s">
        <v>24</v>
      </c>
      <c r="C960" s="10" t="s">
        <v>1784</v>
      </c>
      <c r="D960" s="11">
        <v>2018</v>
      </c>
      <c r="E960" s="10" t="s">
        <v>10</v>
      </c>
      <c r="F960" s="10" t="s">
        <v>1778</v>
      </c>
      <c r="G960" s="10" t="s">
        <v>1785</v>
      </c>
      <c r="H960" s="13">
        <v>384</v>
      </c>
      <c r="I960" s="14"/>
      <c r="J960" s="4"/>
      <c r="K960" s="4"/>
      <c r="L960" s="4"/>
      <c r="M960" s="4"/>
      <c r="N960" s="4"/>
      <c r="O960" s="4"/>
      <c r="P960" s="4"/>
      <c r="Q960" s="4"/>
      <c r="R960" s="4"/>
      <c r="S960" s="4"/>
      <c r="T960" s="4"/>
      <c r="U960" s="4"/>
      <c r="V960" s="4"/>
      <c r="W960" s="4"/>
      <c r="X960" s="4"/>
      <c r="Y960" s="4"/>
      <c r="Z960" s="4"/>
      <c r="AA960" s="4"/>
    </row>
    <row r="961" spans="1:27" ht="16" x14ac:dyDescent="0.2">
      <c r="A961" s="10" t="s">
        <v>15</v>
      </c>
      <c r="B961" s="10" t="s">
        <v>24</v>
      </c>
      <c r="C961" s="10" t="s">
        <v>1786</v>
      </c>
      <c r="D961" s="11">
        <v>2018</v>
      </c>
      <c r="E961" s="10" t="s">
        <v>7</v>
      </c>
      <c r="F961" s="10" t="s">
        <v>1778</v>
      </c>
      <c r="G961" s="15" t="s">
        <v>1787</v>
      </c>
      <c r="H961" s="13">
        <v>231</v>
      </c>
      <c r="I961" s="14"/>
      <c r="J961" s="4"/>
      <c r="K961" s="4"/>
      <c r="L961" s="4"/>
      <c r="M961" s="4"/>
      <c r="N961" s="4"/>
      <c r="O961" s="4"/>
      <c r="P961" s="4"/>
      <c r="Q961" s="4"/>
      <c r="R961" s="4"/>
      <c r="S961" s="4"/>
      <c r="T961" s="4"/>
      <c r="U961" s="4"/>
      <c r="V961" s="4"/>
      <c r="W961" s="4"/>
      <c r="X961" s="4"/>
      <c r="Y961" s="4"/>
      <c r="Z961" s="4"/>
      <c r="AA961" s="4"/>
    </row>
    <row r="962" spans="1:27" ht="16" x14ac:dyDescent="0.2">
      <c r="A962" s="10" t="s">
        <v>15</v>
      </c>
      <c r="B962" s="10" t="s">
        <v>24</v>
      </c>
      <c r="C962" s="10" t="s">
        <v>1788</v>
      </c>
      <c r="D962" s="11">
        <v>2018</v>
      </c>
      <c r="E962" s="10" t="s">
        <v>10</v>
      </c>
      <c r="F962" s="10" t="s">
        <v>1778</v>
      </c>
      <c r="G962" s="10" t="s">
        <v>1789</v>
      </c>
      <c r="H962" s="13">
        <v>203</v>
      </c>
      <c r="I962" s="14"/>
      <c r="J962" s="4"/>
      <c r="K962" s="4"/>
      <c r="L962" s="4"/>
      <c r="M962" s="4"/>
      <c r="N962" s="4"/>
      <c r="O962" s="4"/>
      <c r="P962" s="4"/>
      <c r="Q962" s="4"/>
      <c r="R962" s="4"/>
      <c r="S962" s="4"/>
      <c r="T962" s="4"/>
      <c r="U962" s="4"/>
      <c r="V962" s="4"/>
      <c r="W962" s="4"/>
      <c r="X962" s="4"/>
      <c r="Y962" s="4"/>
      <c r="Z962" s="4"/>
      <c r="AA962" s="4"/>
    </row>
    <row r="963" spans="1:27" ht="16" x14ac:dyDescent="0.2">
      <c r="A963" s="10" t="s">
        <v>15</v>
      </c>
      <c r="B963" s="10" t="s">
        <v>24</v>
      </c>
      <c r="C963" s="10" t="s">
        <v>1790</v>
      </c>
      <c r="D963" s="11">
        <v>2018</v>
      </c>
      <c r="E963" s="10" t="s">
        <v>10</v>
      </c>
      <c r="F963" s="10" t="s">
        <v>1778</v>
      </c>
      <c r="G963" s="10" t="s">
        <v>1791</v>
      </c>
      <c r="H963" s="13">
        <v>199</v>
      </c>
      <c r="I963" s="14"/>
      <c r="J963" s="4"/>
      <c r="K963" s="4"/>
      <c r="L963" s="4"/>
      <c r="M963" s="4"/>
      <c r="N963" s="4"/>
      <c r="O963" s="4"/>
      <c r="P963" s="4"/>
      <c r="Q963" s="4"/>
      <c r="R963" s="4"/>
      <c r="S963" s="4"/>
      <c r="T963" s="4"/>
      <c r="U963" s="4"/>
      <c r="V963" s="4"/>
      <c r="W963" s="4"/>
      <c r="X963" s="4"/>
      <c r="Y963" s="4"/>
      <c r="Z963" s="4"/>
      <c r="AA963" s="4"/>
    </row>
    <row r="964" spans="1:27" ht="16" x14ac:dyDescent="0.2">
      <c r="A964" s="10" t="s">
        <v>15</v>
      </c>
      <c r="B964" s="10" t="s">
        <v>24</v>
      </c>
      <c r="C964" s="10" t="s">
        <v>1792</v>
      </c>
      <c r="D964" s="11">
        <v>2018</v>
      </c>
      <c r="E964" s="10" t="s">
        <v>10</v>
      </c>
      <c r="F964" s="10" t="s">
        <v>1778</v>
      </c>
      <c r="G964" s="10" t="s">
        <v>1793</v>
      </c>
      <c r="H964" s="13">
        <v>195</v>
      </c>
      <c r="I964" s="14"/>
      <c r="J964" s="4"/>
      <c r="K964" s="4"/>
      <c r="L964" s="4"/>
      <c r="M964" s="4"/>
      <c r="N964" s="4"/>
      <c r="O964" s="4"/>
      <c r="P964" s="4"/>
      <c r="Q964" s="4"/>
      <c r="R964" s="4"/>
      <c r="S964" s="4"/>
      <c r="T964" s="4"/>
      <c r="U964" s="4"/>
      <c r="V964" s="4"/>
      <c r="W964" s="4"/>
      <c r="X964" s="4"/>
      <c r="Y964" s="4"/>
      <c r="Z964" s="4"/>
      <c r="AA964" s="4"/>
    </row>
    <row r="965" spans="1:27" ht="16" x14ac:dyDescent="0.2">
      <c r="A965" s="10" t="s">
        <v>15</v>
      </c>
      <c r="B965" s="10" t="s">
        <v>24</v>
      </c>
      <c r="C965" s="10" t="s">
        <v>1794</v>
      </c>
      <c r="D965" s="11">
        <v>2018</v>
      </c>
      <c r="E965" s="10" t="s">
        <v>10</v>
      </c>
      <c r="F965" s="10" t="s">
        <v>1778</v>
      </c>
      <c r="G965" s="10" t="s">
        <v>1795</v>
      </c>
      <c r="H965" s="13">
        <v>192</v>
      </c>
      <c r="I965" s="14"/>
      <c r="J965" s="4"/>
      <c r="K965" s="4"/>
      <c r="L965" s="4"/>
      <c r="M965" s="4"/>
      <c r="N965" s="4"/>
      <c r="O965" s="4"/>
      <c r="P965" s="4"/>
      <c r="Q965" s="4"/>
      <c r="R965" s="4"/>
      <c r="S965" s="4"/>
      <c r="T965" s="4"/>
      <c r="U965" s="4"/>
      <c r="V965" s="4"/>
      <c r="W965" s="4"/>
      <c r="X965" s="4"/>
      <c r="Y965" s="4"/>
      <c r="Z965" s="4"/>
      <c r="AA965" s="4"/>
    </row>
    <row r="966" spans="1:27" ht="16" x14ac:dyDescent="0.2">
      <c r="A966" s="10" t="s">
        <v>15</v>
      </c>
      <c r="B966" s="10" t="s">
        <v>24</v>
      </c>
      <c r="C966" s="10" t="s">
        <v>1796</v>
      </c>
      <c r="D966" s="11">
        <v>2018</v>
      </c>
      <c r="E966" s="10" t="s">
        <v>10</v>
      </c>
      <c r="F966" s="10" t="s">
        <v>1778</v>
      </c>
      <c r="G966" s="10" t="s">
        <v>1797</v>
      </c>
      <c r="H966" s="13">
        <v>192</v>
      </c>
      <c r="I966" s="14"/>
      <c r="J966" s="4"/>
      <c r="K966" s="4"/>
      <c r="L966" s="4"/>
      <c r="M966" s="4"/>
      <c r="N966" s="4"/>
      <c r="O966" s="4"/>
      <c r="P966" s="4"/>
      <c r="Q966" s="4"/>
      <c r="R966" s="4"/>
      <c r="S966" s="4"/>
      <c r="T966" s="4"/>
      <c r="U966" s="4"/>
      <c r="V966" s="4"/>
      <c r="W966" s="4"/>
      <c r="X966" s="4"/>
      <c r="Y966" s="4"/>
      <c r="Z966" s="4"/>
      <c r="AA966" s="4"/>
    </row>
    <row r="967" spans="1:27" ht="16" x14ac:dyDescent="0.2">
      <c r="A967" s="10" t="s">
        <v>15</v>
      </c>
      <c r="B967" s="10" t="s">
        <v>24</v>
      </c>
      <c r="C967" s="10" t="s">
        <v>1798</v>
      </c>
      <c r="D967" s="11">
        <v>2018</v>
      </c>
      <c r="E967" s="10" t="s">
        <v>10</v>
      </c>
      <c r="F967" s="10" t="s">
        <v>1778</v>
      </c>
      <c r="G967" s="10" t="s">
        <v>1799</v>
      </c>
      <c r="H967" s="13">
        <v>191</v>
      </c>
      <c r="I967" s="14"/>
      <c r="J967" s="4"/>
      <c r="K967" s="4"/>
      <c r="L967" s="4"/>
      <c r="M967" s="4"/>
      <c r="N967" s="4"/>
      <c r="O967" s="4"/>
      <c r="P967" s="4"/>
      <c r="Q967" s="4"/>
      <c r="R967" s="4"/>
      <c r="S967" s="4"/>
      <c r="T967" s="4"/>
      <c r="U967" s="4"/>
      <c r="V967" s="4"/>
      <c r="W967" s="4"/>
      <c r="X967" s="4"/>
      <c r="Y967" s="4"/>
      <c r="Z967" s="4"/>
      <c r="AA967" s="4"/>
    </row>
    <row r="968" spans="1:27" ht="16" x14ac:dyDescent="0.2">
      <c r="A968" s="10" t="s">
        <v>15</v>
      </c>
      <c r="B968" s="10" t="s">
        <v>24</v>
      </c>
      <c r="C968" s="10" t="s">
        <v>1800</v>
      </c>
      <c r="D968" s="11">
        <v>2018</v>
      </c>
      <c r="E968" s="10" t="s">
        <v>10</v>
      </c>
      <c r="F968" s="10" t="s">
        <v>1778</v>
      </c>
      <c r="G968" s="10" t="s">
        <v>1801</v>
      </c>
      <c r="H968" s="13">
        <v>191</v>
      </c>
      <c r="I968" s="14"/>
      <c r="J968" s="4"/>
      <c r="K968" s="4"/>
      <c r="L968" s="4"/>
      <c r="M968" s="4"/>
      <c r="N968" s="4"/>
      <c r="O968" s="4"/>
      <c r="P968" s="4"/>
      <c r="Q968" s="4"/>
      <c r="R968" s="4"/>
      <c r="S968" s="4"/>
      <c r="T968" s="4"/>
      <c r="U968" s="4"/>
      <c r="V968" s="4"/>
      <c r="W968" s="4"/>
      <c r="X968" s="4"/>
      <c r="Y968" s="4"/>
      <c r="Z968" s="4"/>
      <c r="AA968" s="4"/>
    </row>
    <row r="969" spans="1:27" ht="16" x14ac:dyDescent="0.2">
      <c r="A969" s="10" t="s">
        <v>15</v>
      </c>
      <c r="B969" s="10" t="s">
        <v>24</v>
      </c>
      <c r="C969" s="10" t="s">
        <v>1802</v>
      </c>
      <c r="D969" s="11">
        <v>2018</v>
      </c>
      <c r="E969" s="10" t="s">
        <v>10</v>
      </c>
      <c r="F969" s="10" t="s">
        <v>1778</v>
      </c>
      <c r="G969" s="10" t="s">
        <v>1803</v>
      </c>
      <c r="H969" s="13">
        <v>190</v>
      </c>
      <c r="I969" s="14"/>
      <c r="J969" s="4"/>
      <c r="K969" s="4"/>
      <c r="L969" s="4"/>
      <c r="M969" s="4"/>
      <c r="N969" s="4"/>
      <c r="O969" s="4"/>
      <c r="P969" s="4"/>
      <c r="Q969" s="4"/>
      <c r="R969" s="4"/>
      <c r="S969" s="4"/>
      <c r="T969" s="4"/>
      <c r="U969" s="4"/>
      <c r="V969" s="4"/>
      <c r="W969" s="4"/>
      <c r="X969" s="4"/>
      <c r="Y969" s="4"/>
      <c r="Z969" s="4"/>
      <c r="AA969" s="4"/>
    </row>
    <row r="970" spans="1:27" ht="16" x14ac:dyDescent="0.2">
      <c r="A970" s="10" t="s">
        <v>15</v>
      </c>
      <c r="B970" s="10" t="s">
        <v>24</v>
      </c>
      <c r="C970" s="10" t="s">
        <v>1804</v>
      </c>
      <c r="D970" s="11">
        <v>2018</v>
      </c>
      <c r="E970" s="10" t="s">
        <v>10</v>
      </c>
      <c r="F970" s="10" t="s">
        <v>1778</v>
      </c>
      <c r="G970" s="10" t="s">
        <v>1805</v>
      </c>
      <c r="H970" s="13">
        <v>181</v>
      </c>
      <c r="I970" s="14"/>
      <c r="J970" s="4"/>
      <c r="K970" s="4"/>
      <c r="L970" s="4"/>
      <c r="M970" s="4"/>
      <c r="N970" s="4"/>
      <c r="O970" s="4"/>
      <c r="P970" s="4"/>
      <c r="Q970" s="4"/>
      <c r="R970" s="4"/>
      <c r="S970" s="4"/>
      <c r="T970" s="4"/>
      <c r="U970" s="4"/>
      <c r="V970" s="4"/>
      <c r="W970" s="4"/>
      <c r="X970" s="4"/>
      <c r="Y970" s="4"/>
      <c r="Z970" s="4"/>
      <c r="AA970" s="4"/>
    </row>
    <row r="971" spans="1:27" ht="16" x14ac:dyDescent="0.2">
      <c r="A971" s="10" t="s">
        <v>15</v>
      </c>
      <c r="B971" s="10" t="s">
        <v>24</v>
      </c>
      <c r="C971" s="10" t="s">
        <v>1806</v>
      </c>
      <c r="D971" s="11">
        <v>2018</v>
      </c>
      <c r="E971" s="10" t="s">
        <v>10</v>
      </c>
      <c r="F971" s="10" t="s">
        <v>1778</v>
      </c>
      <c r="G971" s="10" t="s">
        <v>1807</v>
      </c>
      <c r="H971" s="13">
        <v>172</v>
      </c>
      <c r="I971" s="14"/>
      <c r="J971" s="4"/>
      <c r="K971" s="4"/>
      <c r="L971" s="4"/>
      <c r="M971" s="4"/>
      <c r="N971" s="4"/>
      <c r="O971" s="4"/>
      <c r="P971" s="4"/>
      <c r="Q971" s="4"/>
      <c r="R971" s="4"/>
      <c r="S971" s="4"/>
      <c r="T971" s="4"/>
      <c r="U971" s="4"/>
      <c r="V971" s="4"/>
      <c r="W971" s="4"/>
      <c r="X971" s="4"/>
      <c r="Y971" s="4"/>
      <c r="Z971" s="4"/>
      <c r="AA971" s="4"/>
    </row>
    <row r="972" spans="1:27" ht="16" x14ac:dyDescent="0.2">
      <c r="A972" s="10" t="s">
        <v>15</v>
      </c>
      <c r="B972" s="10" t="s">
        <v>24</v>
      </c>
      <c r="C972" s="10" t="s">
        <v>1808</v>
      </c>
      <c r="D972" s="11">
        <v>2018</v>
      </c>
      <c r="E972" s="10" t="s">
        <v>10</v>
      </c>
      <c r="F972" s="10" t="s">
        <v>1778</v>
      </c>
      <c r="G972" s="10" t="s">
        <v>1809</v>
      </c>
      <c r="H972" s="13">
        <v>166</v>
      </c>
      <c r="I972" s="14"/>
      <c r="J972" s="4"/>
      <c r="K972" s="4"/>
      <c r="L972" s="4"/>
      <c r="M972" s="4"/>
      <c r="N972" s="4"/>
      <c r="O972" s="4"/>
      <c r="P972" s="4"/>
      <c r="Q972" s="4"/>
      <c r="R972" s="4"/>
      <c r="S972" s="4"/>
      <c r="T972" s="4"/>
      <c r="U972" s="4"/>
      <c r="V972" s="4"/>
      <c r="W972" s="4"/>
      <c r="X972" s="4"/>
      <c r="Y972" s="4"/>
      <c r="Z972" s="4"/>
      <c r="AA972" s="4"/>
    </row>
    <row r="973" spans="1:27" ht="16" x14ac:dyDescent="0.2">
      <c r="A973" s="10" t="s">
        <v>15</v>
      </c>
      <c r="B973" s="10" t="s">
        <v>24</v>
      </c>
      <c r="C973" s="10" t="s">
        <v>1810</v>
      </c>
      <c r="D973" s="11">
        <v>2018</v>
      </c>
      <c r="E973" s="10" t="s">
        <v>10</v>
      </c>
      <c r="F973" s="10" t="s">
        <v>1778</v>
      </c>
      <c r="G973" s="10" t="s">
        <v>1811</v>
      </c>
      <c r="H973" s="13">
        <v>165</v>
      </c>
      <c r="I973" s="14"/>
      <c r="J973" s="4"/>
      <c r="K973" s="4"/>
      <c r="L973" s="4"/>
      <c r="M973" s="4"/>
      <c r="N973" s="4"/>
      <c r="O973" s="4"/>
      <c r="P973" s="4"/>
      <c r="Q973" s="4"/>
      <c r="R973" s="4"/>
      <c r="S973" s="4"/>
      <c r="T973" s="4"/>
      <c r="U973" s="4"/>
      <c r="V973" s="4"/>
      <c r="W973" s="4"/>
      <c r="X973" s="4"/>
      <c r="Y973" s="4"/>
      <c r="Z973" s="4"/>
      <c r="AA973" s="4"/>
    </row>
    <row r="974" spans="1:27" ht="16" x14ac:dyDescent="0.2">
      <c r="A974" s="10" t="s">
        <v>15</v>
      </c>
      <c r="B974" s="10" t="s">
        <v>24</v>
      </c>
      <c r="C974" s="10" t="s">
        <v>1812</v>
      </c>
      <c r="D974" s="11">
        <v>2018</v>
      </c>
      <c r="E974" s="10" t="s">
        <v>10</v>
      </c>
      <c r="F974" s="10" t="s">
        <v>1778</v>
      </c>
      <c r="G974" s="10" t="s">
        <v>1813</v>
      </c>
      <c r="H974" s="13">
        <v>165</v>
      </c>
      <c r="I974" s="14"/>
      <c r="J974" s="4"/>
      <c r="K974" s="4"/>
      <c r="L974" s="4"/>
      <c r="M974" s="4"/>
      <c r="N974" s="4"/>
      <c r="O974" s="4"/>
      <c r="P974" s="4"/>
      <c r="Q974" s="4"/>
      <c r="R974" s="4"/>
      <c r="S974" s="4"/>
      <c r="T974" s="4"/>
      <c r="U974" s="4"/>
      <c r="V974" s="4"/>
      <c r="W974" s="4"/>
      <c r="X974" s="4"/>
      <c r="Y974" s="4"/>
      <c r="Z974" s="4"/>
      <c r="AA974" s="4"/>
    </row>
    <row r="975" spans="1:27" ht="16" x14ac:dyDescent="0.2">
      <c r="A975" s="10" t="s">
        <v>15</v>
      </c>
      <c r="B975" s="10" t="s">
        <v>24</v>
      </c>
      <c r="C975" s="10" t="s">
        <v>1814</v>
      </c>
      <c r="D975" s="11">
        <v>2018</v>
      </c>
      <c r="E975" s="10" t="s">
        <v>10</v>
      </c>
      <c r="F975" s="10" t="s">
        <v>1778</v>
      </c>
      <c r="G975" s="10" t="s">
        <v>1815</v>
      </c>
      <c r="H975" s="13">
        <v>165</v>
      </c>
      <c r="I975" s="14"/>
      <c r="J975" s="4"/>
      <c r="K975" s="4"/>
      <c r="L975" s="4"/>
      <c r="M975" s="4"/>
      <c r="N975" s="4"/>
      <c r="O975" s="4"/>
      <c r="P975" s="4"/>
      <c r="Q975" s="4"/>
      <c r="R975" s="4"/>
      <c r="S975" s="4"/>
      <c r="T975" s="4"/>
      <c r="U975" s="4"/>
      <c r="V975" s="4"/>
      <c r="W975" s="4"/>
      <c r="X975" s="4"/>
      <c r="Y975" s="4"/>
      <c r="Z975" s="4"/>
      <c r="AA975" s="4"/>
    </row>
    <row r="976" spans="1:27" ht="16" x14ac:dyDescent="0.2">
      <c r="A976" s="10" t="s">
        <v>15</v>
      </c>
      <c r="B976" s="10" t="s">
        <v>24</v>
      </c>
      <c r="C976" s="10" t="s">
        <v>1816</v>
      </c>
      <c r="D976" s="11">
        <v>2018</v>
      </c>
      <c r="E976" s="10" t="s">
        <v>9</v>
      </c>
      <c r="F976" s="10" t="s">
        <v>1778</v>
      </c>
      <c r="G976" s="15" t="s">
        <v>1817</v>
      </c>
      <c r="H976" s="13">
        <v>147</v>
      </c>
      <c r="I976" s="14"/>
      <c r="J976" s="4"/>
      <c r="K976" s="4"/>
      <c r="L976" s="4"/>
      <c r="M976" s="4"/>
      <c r="N976" s="4"/>
      <c r="O976" s="4"/>
      <c r="P976" s="4"/>
      <c r="Q976" s="4"/>
      <c r="R976" s="4"/>
      <c r="S976" s="4"/>
      <c r="T976" s="4"/>
      <c r="U976" s="4"/>
      <c r="V976" s="4"/>
      <c r="W976" s="4"/>
      <c r="X976" s="4"/>
      <c r="Y976" s="4"/>
      <c r="Z976" s="4"/>
      <c r="AA976" s="4"/>
    </row>
    <row r="977" spans="1:27" ht="16" x14ac:dyDescent="0.2">
      <c r="A977" s="10" t="s">
        <v>15</v>
      </c>
      <c r="B977" s="10" t="s">
        <v>24</v>
      </c>
      <c r="C977" s="10" t="s">
        <v>1818</v>
      </c>
      <c r="D977" s="11">
        <v>2018</v>
      </c>
      <c r="E977" s="10" t="s">
        <v>9</v>
      </c>
      <c r="F977" s="10" t="s">
        <v>1778</v>
      </c>
      <c r="G977" s="10" t="s">
        <v>1819</v>
      </c>
      <c r="H977" s="13">
        <v>100</v>
      </c>
      <c r="I977" s="14"/>
      <c r="J977" s="4"/>
      <c r="K977" s="4"/>
      <c r="L977" s="4"/>
      <c r="M977" s="4"/>
      <c r="N977" s="4"/>
      <c r="O977" s="4"/>
      <c r="P977" s="4"/>
      <c r="Q977" s="4"/>
      <c r="R977" s="4"/>
      <c r="S977" s="4"/>
      <c r="T977" s="4"/>
      <c r="U977" s="4"/>
      <c r="V977" s="4"/>
      <c r="W977" s="4"/>
      <c r="X977" s="4"/>
      <c r="Y977" s="4"/>
      <c r="Z977" s="4"/>
      <c r="AA977" s="4"/>
    </row>
    <row r="978" spans="1:27" ht="16" x14ac:dyDescent="0.2">
      <c r="A978" s="10" t="s">
        <v>15</v>
      </c>
      <c r="B978" s="10" t="s">
        <v>24</v>
      </c>
      <c r="C978" s="10" t="s">
        <v>1820</v>
      </c>
      <c r="D978" s="11">
        <v>2018</v>
      </c>
      <c r="E978" s="10" t="s">
        <v>10</v>
      </c>
      <c r="F978" s="10" t="s">
        <v>1778</v>
      </c>
      <c r="G978" s="10" t="s">
        <v>1821</v>
      </c>
      <c r="H978" s="13">
        <v>70</v>
      </c>
      <c r="I978" s="14"/>
      <c r="J978" s="4"/>
      <c r="K978" s="4"/>
      <c r="L978" s="4"/>
      <c r="M978" s="4"/>
      <c r="N978" s="4"/>
      <c r="O978" s="4"/>
      <c r="P978" s="4"/>
      <c r="Q978" s="4"/>
      <c r="R978" s="4"/>
      <c r="S978" s="4"/>
      <c r="T978" s="4"/>
      <c r="U978" s="4"/>
      <c r="V978" s="4"/>
      <c r="W978" s="4"/>
      <c r="X978" s="4"/>
      <c r="Y978" s="4"/>
      <c r="Z978" s="4"/>
      <c r="AA978" s="4"/>
    </row>
    <row r="979" spans="1:27" ht="16" x14ac:dyDescent="0.2">
      <c r="A979" s="10" t="s">
        <v>15</v>
      </c>
      <c r="B979" s="10" t="s">
        <v>24</v>
      </c>
      <c r="C979" s="10" t="s">
        <v>1822</v>
      </c>
      <c r="D979" s="11">
        <v>2018</v>
      </c>
      <c r="E979" s="10" t="s">
        <v>10</v>
      </c>
      <c r="F979" s="10" t="s">
        <v>1778</v>
      </c>
      <c r="G979" s="10" t="s">
        <v>1823</v>
      </c>
      <c r="H979" s="13">
        <v>62</v>
      </c>
      <c r="I979" s="14"/>
      <c r="J979" s="4"/>
      <c r="K979" s="4"/>
      <c r="L979" s="4"/>
      <c r="M979" s="4"/>
      <c r="N979" s="4"/>
      <c r="O979" s="4"/>
      <c r="P979" s="4"/>
      <c r="Q979" s="4"/>
      <c r="R979" s="4"/>
      <c r="S979" s="4"/>
      <c r="T979" s="4"/>
      <c r="U979" s="4"/>
      <c r="V979" s="4"/>
      <c r="W979" s="4"/>
      <c r="X979" s="4"/>
      <c r="Y979" s="4"/>
      <c r="Z979" s="4"/>
      <c r="AA979" s="4"/>
    </row>
    <row r="980" spans="1:27" ht="16" x14ac:dyDescent="0.2">
      <c r="A980" s="10" t="s">
        <v>15</v>
      </c>
      <c r="B980" s="10" t="s">
        <v>24</v>
      </c>
      <c r="C980" s="10" t="s">
        <v>1824</v>
      </c>
      <c r="D980" s="11">
        <v>2018</v>
      </c>
      <c r="E980" s="10" t="s">
        <v>10</v>
      </c>
      <c r="F980" s="10" t="s">
        <v>1778</v>
      </c>
      <c r="G980" s="10" t="s">
        <v>1825</v>
      </c>
      <c r="H980" s="13">
        <v>61</v>
      </c>
      <c r="I980" s="14"/>
      <c r="J980" s="4"/>
      <c r="K980" s="4"/>
      <c r="L980" s="4"/>
      <c r="M980" s="4"/>
      <c r="N980" s="4"/>
      <c r="O980" s="4"/>
      <c r="P980" s="4"/>
      <c r="Q980" s="4"/>
      <c r="R980" s="4"/>
      <c r="S980" s="4"/>
      <c r="T980" s="4"/>
      <c r="U980" s="4"/>
      <c r="V980" s="4"/>
      <c r="W980" s="4"/>
      <c r="X980" s="4"/>
      <c r="Y980" s="4"/>
      <c r="Z980" s="4"/>
      <c r="AA980" s="4"/>
    </row>
    <row r="981" spans="1:27" ht="16" x14ac:dyDescent="0.2">
      <c r="A981" s="10" t="s">
        <v>15</v>
      </c>
      <c r="B981" s="10" t="s">
        <v>24</v>
      </c>
      <c r="C981" s="10" t="s">
        <v>1826</v>
      </c>
      <c r="D981" s="11">
        <v>2018</v>
      </c>
      <c r="E981" s="10" t="s">
        <v>10</v>
      </c>
      <c r="F981" s="10" t="s">
        <v>1778</v>
      </c>
      <c r="G981" s="10" t="s">
        <v>1827</v>
      </c>
      <c r="H981" s="13">
        <v>60</v>
      </c>
      <c r="I981" s="14"/>
      <c r="J981" s="4"/>
      <c r="K981" s="4"/>
      <c r="L981" s="4"/>
      <c r="M981" s="4"/>
      <c r="N981" s="4"/>
      <c r="O981" s="4"/>
      <c r="P981" s="4"/>
      <c r="Q981" s="4"/>
      <c r="R981" s="4"/>
      <c r="S981" s="4"/>
      <c r="T981" s="4"/>
      <c r="U981" s="4"/>
      <c r="V981" s="4"/>
      <c r="W981" s="4"/>
      <c r="X981" s="4"/>
      <c r="Y981" s="4"/>
      <c r="Z981" s="4"/>
      <c r="AA981" s="4"/>
    </row>
    <row r="982" spans="1:27" ht="16" x14ac:dyDescent="0.2">
      <c r="A982" s="10" t="s">
        <v>15</v>
      </c>
      <c r="B982" s="10" t="s">
        <v>24</v>
      </c>
      <c r="C982" s="37" t="s">
        <v>1828</v>
      </c>
      <c r="D982" s="11">
        <v>2018</v>
      </c>
      <c r="E982" s="10" t="s">
        <v>10</v>
      </c>
      <c r="F982" s="10" t="s">
        <v>1778</v>
      </c>
      <c r="G982" s="15" t="s">
        <v>1829</v>
      </c>
      <c r="H982" s="13">
        <v>57</v>
      </c>
      <c r="I982" s="14"/>
      <c r="J982" s="4"/>
      <c r="K982" s="4"/>
      <c r="L982" s="4"/>
      <c r="M982" s="4"/>
      <c r="N982" s="4"/>
      <c r="O982" s="4"/>
      <c r="P982" s="4"/>
      <c r="Q982" s="4"/>
      <c r="R982" s="4"/>
      <c r="S982" s="4"/>
      <c r="T982" s="4"/>
      <c r="U982" s="4"/>
      <c r="V982" s="4"/>
      <c r="W982" s="4"/>
      <c r="X982" s="4"/>
      <c r="Y982" s="4"/>
      <c r="Z982" s="4"/>
      <c r="AA982" s="4"/>
    </row>
    <row r="983" spans="1:27" ht="16" x14ac:dyDescent="0.2">
      <c r="A983" s="10" t="s">
        <v>15</v>
      </c>
      <c r="B983" s="10" t="s">
        <v>24</v>
      </c>
      <c r="C983" s="10" t="s">
        <v>1830</v>
      </c>
      <c r="D983" s="11">
        <v>2018</v>
      </c>
      <c r="E983" s="10" t="s">
        <v>10</v>
      </c>
      <c r="F983" s="10" t="s">
        <v>1778</v>
      </c>
      <c r="G983" s="10" t="s">
        <v>1831</v>
      </c>
      <c r="H983" s="13">
        <v>56</v>
      </c>
      <c r="I983" s="14"/>
      <c r="J983" s="4"/>
      <c r="K983" s="4"/>
      <c r="L983" s="4"/>
      <c r="M983" s="4"/>
      <c r="N983" s="4"/>
      <c r="O983" s="4"/>
      <c r="P983" s="4"/>
      <c r="Q983" s="4"/>
      <c r="R983" s="4"/>
      <c r="S983" s="4"/>
      <c r="T983" s="4"/>
      <c r="U983" s="4"/>
      <c r="V983" s="4"/>
      <c r="W983" s="4"/>
      <c r="X983" s="4"/>
      <c r="Y983" s="4"/>
      <c r="Z983" s="4"/>
      <c r="AA983" s="4"/>
    </row>
    <row r="984" spans="1:27" ht="16" x14ac:dyDescent="0.2">
      <c r="A984" s="10" t="s">
        <v>15</v>
      </c>
      <c r="B984" s="10" t="s">
        <v>24</v>
      </c>
      <c r="C984" s="10" t="s">
        <v>1832</v>
      </c>
      <c r="D984" s="11">
        <v>2018</v>
      </c>
      <c r="E984" s="10" t="s">
        <v>10</v>
      </c>
      <c r="F984" s="10" t="s">
        <v>1778</v>
      </c>
      <c r="G984" s="10" t="s">
        <v>1833</v>
      </c>
      <c r="H984" s="13">
        <v>51</v>
      </c>
      <c r="I984" s="14"/>
      <c r="J984" s="4"/>
      <c r="K984" s="4"/>
      <c r="L984" s="4"/>
      <c r="M984" s="4"/>
      <c r="N984" s="4"/>
      <c r="O984" s="4"/>
      <c r="P984" s="4"/>
      <c r="Q984" s="4"/>
      <c r="R984" s="4"/>
      <c r="S984" s="4"/>
      <c r="T984" s="4"/>
      <c r="U984" s="4"/>
      <c r="V984" s="4"/>
      <c r="W984" s="4"/>
      <c r="X984" s="4"/>
      <c r="Y984" s="4"/>
      <c r="Z984" s="4"/>
      <c r="AA984" s="4"/>
    </row>
    <row r="985" spans="1:27" ht="16" x14ac:dyDescent="0.2">
      <c r="A985" s="10" t="s">
        <v>15</v>
      </c>
      <c r="B985" s="10" t="s">
        <v>24</v>
      </c>
      <c r="C985" s="37" t="s">
        <v>1834</v>
      </c>
      <c r="D985" s="11">
        <v>2018</v>
      </c>
      <c r="E985" s="10" t="s">
        <v>10</v>
      </c>
      <c r="F985" s="10" t="s">
        <v>1778</v>
      </c>
      <c r="G985" s="15" t="s">
        <v>1835</v>
      </c>
      <c r="H985" s="13">
        <v>51</v>
      </c>
      <c r="I985" s="14"/>
      <c r="J985" s="4"/>
      <c r="K985" s="4"/>
      <c r="L985" s="4"/>
      <c r="M985" s="4"/>
      <c r="N985" s="4"/>
      <c r="O985" s="4"/>
      <c r="P985" s="4"/>
      <c r="Q985" s="4"/>
      <c r="R985" s="4"/>
      <c r="S985" s="4"/>
      <c r="T985" s="4"/>
      <c r="U985" s="4"/>
      <c r="V985" s="4"/>
      <c r="W985" s="4"/>
      <c r="X985" s="4"/>
      <c r="Y985" s="4"/>
      <c r="Z985" s="4"/>
      <c r="AA985" s="4"/>
    </row>
    <row r="986" spans="1:27" ht="16" x14ac:dyDescent="0.2">
      <c r="A986" s="10" t="s">
        <v>15</v>
      </c>
      <c r="B986" s="10" t="s">
        <v>24</v>
      </c>
      <c r="C986" s="37" t="s">
        <v>1836</v>
      </c>
      <c r="D986" s="11">
        <v>2018</v>
      </c>
      <c r="E986" s="10" t="s">
        <v>10</v>
      </c>
      <c r="F986" s="10" t="s">
        <v>1778</v>
      </c>
      <c r="G986" s="15" t="s">
        <v>1837</v>
      </c>
      <c r="H986" s="13">
        <v>45</v>
      </c>
      <c r="I986" s="14"/>
      <c r="J986" s="4"/>
      <c r="K986" s="4"/>
      <c r="L986" s="4"/>
      <c r="M986" s="4"/>
      <c r="N986" s="4"/>
      <c r="O986" s="4"/>
      <c r="P986" s="4"/>
      <c r="Q986" s="4"/>
      <c r="R986" s="4"/>
      <c r="S986" s="4"/>
      <c r="T986" s="4"/>
      <c r="U986" s="4"/>
      <c r="V986" s="4"/>
      <c r="W986" s="4"/>
      <c r="X986" s="4"/>
      <c r="Y986" s="4"/>
      <c r="Z986" s="4"/>
      <c r="AA986" s="4"/>
    </row>
    <row r="987" spans="1:27" ht="16" x14ac:dyDescent="0.2">
      <c r="A987" s="10" t="s">
        <v>15</v>
      </c>
      <c r="B987" s="10" t="s">
        <v>24</v>
      </c>
      <c r="C987" s="10" t="s">
        <v>1838</v>
      </c>
      <c r="D987" s="11">
        <v>2017</v>
      </c>
      <c r="E987" s="10" t="s">
        <v>10</v>
      </c>
      <c r="F987" s="10" t="s">
        <v>1839</v>
      </c>
      <c r="G987" s="10" t="s">
        <v>1840</v>
      </c>
      <c r="H987" s="13">
        <v>636</v>
      </c>
      <c r="I987" s="14"/>
      <c r="J987" s="4"/>
      <c r="K987" s="4"/>
      <c r="L987" s="4"/>
      <c r="M987" s="4"/>
      <c r="N987" s="4"/>
      <c r="O987" s="4"/>
      <c r="P987" s="4"/>
      <c r="Q987" s="4"/>
      <c r="R987" s="4"/>
      <c r="S987" s="4"/>
      <c r="T987" s="4"/>
      <c r="U987" s="4"/>
      <c r="V987" s="4"/>
      <c r="W987" s="4"/>
      <c r="X987" s="4"/>
      <c r="Y987" s="4"/>
      <c r="Z987" s="4"/>
      <c r="AA987" s="4"/>
    </row>
    <row r="988" spans="1:27" ht="16" x14ac:dyDescent="0.2">
      <c r="A988" s="10" t="s">
        <v>15</v>
      </c>
      <c r="B988" s="10" t="s">
        <v>24</v>
      </c>
      <c r="C988" s="10" t="s">
        <v>1841</v>
      </c>
      <c r="D988" s="11">
        <v>2017</v>
      </c>
      <c r="E988" s="10" t="s">
        <v>10</v>
      </c>
      <c r="F988" s="10" t="s">
        <v>1839</v>
      </c>
      <c r="G988" s="10" t="s">
        <v>1842</v>
      </c>
      <c r="H988" s="13">
        <v>493</v>
      </c>
      <c r="I988" s="14"/>
      <c r="J988" s="4"/>
      <c r="K988" s="4"/>
      <c r="L988" s="4"/>
      <c r="M988" s="4"/>
      <c r="N988" s="4"/>
      <c r="O988" s="4"/>
      <c r="P988" s="4"/>
      <c r="Q988" s="4"/>
      <c r="R988" s="4"/>
      <c r="S988" s="4"/>
      <c r="T988" s="4"/>
      <c r="U988" s="4"/>
      <c r="V988" s="4"/>
      <c r="W988" s="4"/>
      <c r="X988" s="4"/>
      <c r="Y988" s="4"/>
      <c r="Z988" s="4"/>
      <c r="AA988" s="4"/>
    </row>
    <row r="989" spans="1:27" ht="16" x14ac:dyDescent="0.2">
      <c r="A989" s="10" t="s">
        <v>15</v>
      </c>
      <c r="B989" s="10" t="s">
        <v>24</v>
      </c>
      <c r="C989" s="10" t="s">
        <v>1843</v>
      </c>
      <c r="D989" s="11">
        <v>2017</v>
      </c>
      <c r="E989" s="10" t="s">
        <v>10</v>
      </c>
      <c r="F989" s="10" t="s">
        <v>1839</v>
      </c>
      <c r="G989" s="10" t="s">
        <v>1844</v>
      </c>
      <c r="H989" s="13">
        <v>397</v>
      </c>
      <c r="I989" s="14"/>
      <c r="J989" s="4"/>
      <c r="K989" s="4"/>
      <c r="L989" s="4"/>
      <c r="M989" s="4"/>
      <c r="N989" s="4"/>
      <c r="O989" s="4"/>
      <c r="P989" s="4"/>
      <c r="Q989" s="4"/>
      <c r="R989" s="4"/>
      <c r="S989" s="4"/>
      <c r="T989" s="4"/>
      <c r="U989" s="4"/>
      <c r="V989" s="4"/>
      <c r="W989" s="4"/>
      <c r="X989" s="4"/>
      <c r="Y989" s="4"/>
      <c r="Z989" s="4"/>
      <c r="AA989" s="4"/>
    </row>
    <row r="990" spans="1:27" ht="16" x14ac:dyDescent="0.2">
      <c r="A990" s="10" t="s">
        <v>15</v>
      </c>
      <c r="B990" s="10" t="s">
        <v>24</v>
      </c>
      <c r="C990" s="10" t="s">
        <v>1845</v>
      </c>
      <c r="D990" s="11">
        <v>2017</v>
      </c>
      <c r="E990" s="10" t="s">
        <v>10</v>
      </c>
      <c r="F990" s="10" t="s">
        <v>1839</v>
      </c>
      <c r="G990" s="10" t="s">
        <v>1846</v>
      </c>
      <c r="H990" s="13">
        <v>395</v>
      </c>
      <c r="I990" s="14"/>
      <c r="J990" s="4"/>
      <c r="K990" s="4"/>
      <c r="L990" s="4"/>
      <c r="M990" s="4"/>
      <c r="N990" s="4"/>
      <c r="O990" s="4"/>
      <c r="P990" s="4"/>
      <c r="Q990" s="4"/>
      <c r="R990" s="4"/>
      <c r="S990" s="4"/>
      <c r="T990" s="4"/>
      <c r="U990" s="4"/>
      <c r="V990" s="4"/>
      <c r="W990" s="4"/>
      <c r="X990" s="4"/>
      <c r="Y990" s="4"/>
      <c r="Z990" s="4"/>
      <c r="AA990" s="4"/>
    </row>
    <row r="991" spans="1:27" ht="16" x14ac:dyDescent="0.2">
      <c r="A991" s="10" t="s">
        <v>15</v>
      </c>
      <c r="B991" s="10" t="s">
        <v>24</v>
      </c>
      <c r="C991" s="10" t="s">
        <v>1689</v>
      </c>
      <c r="D991" s="11">
        <v>2017</v>
      </c>
      <c r="E991" s="10" t="s">
        <v>10</v>
      </c>
      <c r="F991" s="10" t="s">
        <v>1839</v>
      </c>
      <c r="G991" s="10" t="s">
        <v>1847</v>
      </c>
      <c r="H991" s="13">
        <v>381</v>
      </c>
      <c r="I991" s="14"/>
      <c r="J991" s="4"/>
      <c r="K991" s="4"/>
      <c r="L991" s="4"/>
      <c r="M991" s="4"/>
      <c r="N991" s="4"/>
      <c r="O991" s="4"/>
      <c r="P991" s="4"/>
      <c r="Q991" s="4"/>
      <c r="R991" s="4"/>
      <c r="S991" s="4"/>
      <c r="T991" s="4"/>
      <c r="U991" s="4"/>
      <c r="V991" s="4"/>
      <c r="W991" s="4"/>
      <c r="X991" s="4"/>
      <c r="Y991" s="4"/>
      <c r="Z991" s="4"/>
      <c r="AA991" s="4"/>
    </row>
    <row r="992" spans="1:27" ht="16" x14ac:dyDescent="0.2">
      <c r="A992" s="10" t="s">
        <v>15</v>
      </c>
      <c r="B992" s="10" t="s">
        <v>24</v>
      </c>
      <c r="C992" s="10" t="s">
        <v>1848</v>
      </c>
      <c r="D992" s="11">
        <v>2017</v>
      </c>
      <c r="E992" s="10" t="s">
        <v>10</v>
      </c>
      <c r="F992" s="10" t="s">
        <v>1839</v>
      </c>
      <c r="G992" s="10" t="s">
        <v>1849</v>
      </c>
      <c r="H992" s="13">
        <v>372</v>
      </c>
      <c r="I992" s="14"/>
      <c r="J992" s="4"/>
      <c r="K992" s="4"/>
      <c r="L992" s="4"/>
      <c r="M992" s="4"/>
      <c r="N992" s="4"/>
      <c r="O992" s="4"/>
      <c r="P992" s="4"/>
      <c r="Q992" s="4"/>
      <c r="R992" s="4"/>
      <c r="S992" s="4"/>
      <c r="T992" s="4"/>
      <c r="U992" s="4"/>
      <c r="V992" s="4"/>
      <c r="W992" s="4"/>
      <c r="X992" s="4"/>
      <c r="Y992" s="4"/>
      <c r="Z992" s="4"/>
      <c r="AA992" s="4"/>
    </row>
    <row r="993" spans="1:27" ht="16" x14ac:dyDescent="0.2">
      <c r="A993" s="10" t="s">
        <v>15</v>
      </c>
      <c r="B993" s="10" t="s">
        <v>24</v>
      </c>
      <c r="C993" s="10" t="s">
        <v>1850</v>
      </c>
      <c r="D993" s="11">
        <v>2017</v>
      </c>
      <c r="E993" s="10" t="s">
        <v>10</v>
      </c>
      <c r="F993" s="10" t="s">
        <v>1839</v>
      </c>
      <c r="G993" s="10" t="s">
        <v>1851</v>
      </c>
      <c r="H993" s="13">
        <v>257</v>
      </c>
      <c r="I993" s="14"/>
      <c r="J993" s="4"/>
      <c r="K993" s="4"/>
      <c r="L993" s="4"/>
      <c r="M993" s="4"/>
      <c r="N993" s="4"/>
      <c r="O993" s="4"/>
      <c r="P993" s="4"/>
      <c r="Q993" s="4"/>
      <c r="R993" s="4"/>
      <c r="S993" s="4"/>
      <c r="T993" s="4"/>
      <c r="U993" s="4"/>
      <c r="V993" s="4"/>
      <c r="W993" s="4"/>
      <c r="X993" s="4"/>
      <c r="Y993" s="4"/>
      <c r="Z993" s="4"/>
      <c r="AA993" s="4"/>
    </row>
    <row r="994" spans="1:27" ht="16" x14ac:dyDescent="0.2">
      <c r="A994" s="10" t="s">
        <v>15</v>
      </c>
      <c r="B994" s="10" t="s">
        <v>24</v>
      </c>
      <c r="C994" s="10" t="s">
        <v>1852</v>
      </c>
      <c r="D994" s="11">
        <v>2017</v>
      </c>
      <c r="E994" s="10" t="s">
        <v>10</v>
      </c>
      <c r="F994" s="10" t="s">
        <v>1839</v>
      </c>
      <c r="G994" s="10" t="s">
        <v>1853</v>
      </c>
      <c r="H994" s="13">
        <v>255</v>
      </c>
      <c r="I994" s="14"/>
      <c r="J994" s="4"/>
      <c r="K994" s="4"/>
      <c r="L994" s="4"/>
      <c r="M994" s="4"/>
      <c r="N994" s="4"/>
      <c r="O994" s="4"/>
      <c r="P994" s="4"/>
      <c r="Q994" s="4"/>
      <c r="R994" s="4"/>
      <c r="S994" s="4"/>
      <c r="T994" s="4"/>
      <c r="U994" s="4"/>
      <c r="V994" s="4"/>
      <c r="W994" s="4"/>
      <c r="X994" s="4"/>
      <c r="Y994" s="4"/>
      <c r="Z994" s="4"/>
      <c r="AA994" s="4"/>
    </row>
    <row r="995" spans="1:27" ht="16" x14ac:dyDescent="0.2">
      <c r="A995" s="10" t="s">
        <v>15</v>
      </c>
      <c r="B995" s="10" t="s">
        <v>24</v>
      </c>
      <c r="C995" s="10" t="s">
        <v>1854</v>
      </c>
      <c r="D995" s="11">
        <v>2017</v>
      </c>
      <c r="E995" s="10" t="s">
        <v>10</v>
      </c>
      <c r="F995" s="10" t="s">
        <v>1839</v>
      </c>
      <c r="G995" s="10" t="s">
        <v>1855</v>
      </c>
      <c r="H995" s="13">
        <v>198</v>
      </c>
      <c r="I995" s="14"/>
      <c r="J995" s="4"/>
      <c r="K995" s="4"/>
      <c r="L995" s="4"/>
      <c r="M995" s="4"/>
      <c r="N995" s="4"/>
      <c r="O995" s="4"/>
      <c r="P995" s="4"/>
      <c r="Q995" s="4"/>
      <c r="R995" s="4"/>
      <c r="S995" s="4"/>
      <c r="T995" s="4"/>
      <c r="U995" s="4"/>
      <c r="V995" s="4"/>
      <c r="W995" s="4"/>
      <c r="X995" s="4"/>
      <c r="Y995" s="4"/>
      <c r="Z995" s="4"/>
      <c r="AA995" s="4"/>
    </row>
    <row r="996" spans="1:27" ht="16" x14ac:dyDescent="0.2">
      <c r="A996" s="10" t="s">
        <v>15</v>
      </c>
      <c r="B996" s="10" t="s">
        <v>24</v>
      </c>
      <c r="C996" s="10" t="s">
        <v>1856</v>
      </c>
      <c r="D996" s="11">
        <v>2017</v>
      </c>
      <c r="E996" s="10" t="s">
        <v>10</v>
      </c>
      <c r="F996" s="10" t="s">
        <v>1839</v>
      </c>
      <c r="G996" s="10" t="s">
        <v>1857</v>
      </c>
      <c r="H996" s="13">
        <v>193</v>
      </c>
      <c r="I996" s="14"/>
      <c r="J996" s="4"/>
      <c r="K996" s="4"/>
      <c r="L996" s="4"/>
      <c r="M996" s="4"/>
      <c r="N996" s="4"/>
      <c r="O996" s="4"/>
      <c r="P996" s="4"/>
      <c r="Q996" s="4"/>
      <c r="R996" s="4"/>
      <c r="S996" s="4"/>
      <c r="T996" s="4"/>
      <c r="U996" s="4"/>
      <c r="V996" s="4"/>
      <c r="W996" s="4"/>
      <c r="X996" s="4"/>
      <c r="Y996" s="4"/>
      <c r="Z996" s="4"/>
      <c r="AA996" s="4"/>
    </row>
    <row r="997" spans="1:27" ht="16" x14ac:dyDescent="0.2">
      <c r="A997" s="10" t="s">
        <v>15</v>
      </c>
      <c r="B997" s="10" t="s">
        <v>24</v>
      </c>
      <c r="C997" s="10" t="s">
        <v>1858</v>
      </c>
      <c r="D997" s="11">
        <v>2017</v>
      </c>
      <c r="E997" s="10" t="s">
        <v>7</v>
      </c>
      <c r="F997" s="10" t="s">
        <v>1839</v>
      </c>
      <c r="G997" s="10" t="s">
        <v>1859</v>
      </c>
      <c r="H997" s="13">
        <v>187</v>
      </c>
      <c r="I997" s="14"/>
      <c r="J997" s="4"/>
      <c r="K997" s="4"/>
      <c r="L997" s="4"/>
      <c r="M997" s="4"/>
      <c r="N997" s="4"/>
      <c r="O997" s="4"/>
      <c r="P997" s="4"/>
      <c r="Q997" s="4"/>
      <c r="R997" s="4"/>
      <c r="S997" s="4"/>
      <c r="T997" s="4"/>
      <c r="U997" s="4"/>
      <c r="V997" s="4"/>
      <c r="W997" s="4"/>
      <c r="X997" s="4"/>
      <c r="Y997" s="4"/>
      <c r="Z997" s="4"/>
      <c r="AA997" s="4"/>
    </row>
    <row r="998" spans="1:27" ht="16" x14ac:dyDescent="0.2">
      <c r="A998" s="10" t="s">
        <v>15</v>
      </c>
      <c r="B998" s="10" t="s">
        <v>24</v>
      </c>
      <c r="C998" s="10" t="s">
        <v>1860</v>
      </c>
      <c r="D998" s="11">
        <v>2017</v>
      </c>
      <c r="E998" s="10" t="s">
        <v>10</v>
      </c>
      <c r="F998" s="10" t="s">
        <v>1839</v>
      </c>
      <c r="G998" s="10" t="s">
        <v>1861</v>
      </c>
      <c r="H998" s="13">
        <v>186</v>
      </c>
      <c r="I998" s="14"/>
      <c r="J998" s="4"/>
      <c r="K998" s="4"/>
      <c r="L998" s="4"/>
      <c r="M998" s="4"/>
      <c r="N998" s="4"/>
      <c r="O998" s="4"/>
      <c r="P998" s="4"/>
      <c r="Q998" s="4"/>
      <c r="R998" s="4"/>
      <c r="S998" s="4"/>
      <c r="T998" s="4"/>
      <c r="U998" s="4"/>
      <c r="V998" s="4"/>
      <c r="W998" s="4"/>
      <c r="X998" s="4"/>
      <c r="Y998" s="4"/>
      <c r="Z998" s="4"/>
      <c r="AA998" s="4"/>
    </row>
    <row r="999" spans="1:27" ht="16" x14ac:dyDescent="0.2">
      <c r="A999" s="10" t="s">
        <v>15</v>
      </c>
      <c r="B999" s="10" t="s">
        <v>24</v>
      </c>
      <c r="C999" s="10" t="s">
        <v>1862</v>
      </c>
      <c r="D999" s="11">
        <v>2017</v>
      </c>
      <c r="E999" s="10" t="s">
        <v>10</v>
      </c>
      <c r="F999" s="10" t="s">
        <v>1839</v>
      </c>
      <c r="G999" s="10" t="s">
        <v>1863</v>
      </c>
      <c r="H999" s="13">
        <v>180</v>
      </c>
      <c r="I999" s="14"/>
      <c r="J999" s="4"/>
      <c r="K999" s="4"/>
      <c r="L999" s="4"/>
      <c r="M999" s="4"/>
      <c r="N999" s="4"/>
      <c r="O999" s="4"/>
      <c r="P999" s="4"/>
      <c r="Q999" s="4"/>
      <c r="R999" s="4"/>
      <c r="S999" s="4"/>
      <c r="T999" s="4"/>
      <c r="U999" s="4"/>
      <c r="V999" s="4"/>
      <c r="W999" s="4"/>
      <c r="X999" s="4"/>
      <c r="Y999" s="4"/>
      <c r="Z999" s="4"/>
      <c r="AA999" s="4"/>
    </row>
    <row r="1000" spans="1:27" ht="16" x14ac:dyDescent="0.2">
      <c r="A1000" s="10" t="s">
        <v>15</v>
      </c>
      <c r="B1000" s="10" t="s">
        <v>24</v>
      </c>
      <c r="C1000" s="10" t="s">
        <v>1864</v>
      </c>
      <c r="D1000" s="11">
        <v>2017</v>
      </c>
      <c r="E1000" s="10" t="s">
        <v>10</v>
      </c>
      <c r="F1000" s="10" t="s">
        <v>1839</v>
      </c>
      <c r="G1000" s="10" t="s">
        <v>1865</v>
      </c>
      <c r="H1000" s="13">
        <v>178</v>
      </c>
      <c r="I1000" s="14"/>
      <c r="J1000" s="4"/>
      <c r="K1000" s="4"/>
      <c r="L1000" s="4"/>
      <c r="M1000" s="4"/>
      <c r="N1000" s="4"/>
      <c r="O1000" s="4"/>
      <c r="P1000" s="4"/>
      <c r="Q1000" s="4"/>
      <c r="R1000" s="4"/>
      <c r="S1000" s="4"/>
      <c r="T1000" s="4"/>
      <c r="U1000" s="4"/>
      <c r="V1000" s="4"/>
      <c r="W1000" s="4"/>
      <c r="X1000" s="4"/>
      <c r="Y1000" s="4"/>
      <c r="Z1000" s="4"/>
      <c r="AA1000" s="4"/>
    </row>
    <row r="1001" spans="1:27" ht="16" x14ac:dyDescent="0.2">
      <c r="A1001" s="10" t="s">
        <v>15</v>
      </c>
      <c r="B1001" s="10" t="s">
        <v>24</v>
      </c>
      <c r="C1001" s="10" t="s">
        <v>1866</v>
      </c>
      <c r="D1001" s="11">
        <v>2017</v>
      </c>
      <c r="E1001" s="10" t="s">
        <v>10</v>
      </c>
      <c r="F1001" s="10" t="s">
        <v>1839</v>
      </c>
      <c r="G1001" s="10" t="s">
        <v>1867</v>
      </c>
      <c r="H1001" s="13">
        <v>176</v>
      </c>
      <c r="I1001" s="14"/>
      <c r="J1001" s="4"/>
      <c r="K1001" s="4"/>
      <c r="L1001" s="4"/>
      <c r="M1001" s="4"/>
      <c r="N1001" s="4"/>
      <c r="O1001" s="4"/>
      <c r="P1001" s="4"/>
      <c r="Q1001" s="4"/>
      <c r="R1001" s="4"/>
      <c r="S1001" s="4"/>
      <c r="T1001" s="4"/>
      <c r="U1001" s="4"/>
      <c r="V1001" s="4"/>
      <c r="W1001" s="4"/>
      <c r="X1001" s="4"/>
      <c r="Y1001" s="4"/>
      <c r="Z1001" s="4"/>
      <c r="AA1001" s="4"/>
    </row>
    <row r="1002" spans="1:27" ht="16" x14ac:dyDescent="0.2">
      <c r="A1002" s="10" t="s">
        <v>15</v>
      </c>
      <c r="B1002" s="10" t="s">
        <v>24</v>
      </c>
      <c r="C1002" s="10" t="s">
        <v>1868</v>
      </c>
      <c r="D1002" s="11">
        <v>2017</v>
      </c>
      <c r="E1002" s="10" t="s">
        <v>10</v>
      </c>
      <c r="F1002" s="10" t="s">
        <v>1839</v>
      </c>
      <c r="G1002" s="10" t="s">
        <v>1869</v>
      </c>
      <c r="H1002" s="13">
        <v>171</v>
      </c>
      <c r="I1002" s="14"/>
      <c r="J1002" s="4"/>
      <c r="K1002" s="4"/>
      <c r="L1002" s="4"/>
      <c r="M1002" s="4"/>
      <c r="N1002" s="4"/>
      <c r="O1002" s="4"/>
      <c r="P1002" s="4"/>
      <c r="Q1002" s="4"/>
      <c r="R1002" s="4"/>
      <c r="S1002" s="4"/>
      <c r="T1002" s="4"/>
      <c r="U1002" s="4"/>
      <c r="V1002" s="4"/>
      <c r="W1002" s="4"/>
      <c r="X1002" s="4"/>
      <c r="Y1002" s="4"/>
      <c r="Z1002" s="4"/>
      <c r="AA1002" s="4"/>
    </row>
    <row r="1003" spans="1:27" ht="16" x14ac:dyDescent="0.2">
      <c r="A1003" s="10" t="s">
        <v>15</v>
      </c>
      <c r="B1003" s="10" t="s">
        <v>24</v>
      </c>
      <c r="C1003" s="10" t="s">
        <v>1870</v>
      </c>
      <c r="D1003" s="11">
        <v>2017</v>
      </c>
      <c r="E1003" s="10" t="s">
        <v>10</v>
      </c>
      <c r="F1003" s="10" t="s">
        <v>1839</v>
      </c>
      <c r="G1003" s="10" t="s">
        <v>1871</v>
      </c>
      <c r="H1003" s="13">
        <v>161</v>
      </c>
      <c r="I1003" s="14"/>
      <c r="J1003" s="4"/>
      <c r="K1003" s="4"/>
      <c r="L1003" s="4"/>
      <c r="M1003" s="4"/>
      <c r="N1003" s="4"/>
      <c r="O1003" s="4"/>
      <c r="P1003" s="4"/>
      <c r="Q1003" s="4"/>
      <c r="R1003" s="4"/>
      <c r="S1003" s="4"/>
      <c r="T1003" s="4"/>
      <c r="U1003" s="4"/>
      <c r="V1003" s="4"/>
      <c r="W1003" s="4"/>
      <c r="X1003" s="4"/>
      <c r="Y1003" s="4"/>
      <c r="Z1003" s="4"/>
      <c r="AA1003" s="4"/>
    </row>
    <row r="1004" spans="1:27" ht="16" x14ac:dyDescent="0.2">
      <c r="A1004" s="10" t="s">
        <v>15</v>
      </c>
      <c r="B1004" s="10" t="s">
        <v>24</v>
      </c>
      <c r="C1004" s="10" t="s">
        <v>1872</v>
      </c>
      <c r="D1004" s="11">
        <v>2017</v>
      </c>
      <c r="E1004" s="10" t="s">
        <v>10</v>
      </c>
      <c r="F1004" s="10" t="s">
        <v>1839</v>
      </c>
      <c r="G1004" s="10" t="s">
        <v>1873</v>
      </c>
      <c r="H1004" s="13">
        <v>130</v>
      </c>
      <c r="I1004" s="14"/>
      <c r="J1004" s="4"/>
      <c r="K1004" s="4"/>
      <c r="L1004" s="4"/>
      <c r="M1004" s="4"/>
      <c r="N1004" s="4"/>
      <c r="O1004" s="4"/>
      <c r="P1004" s="4"/>
      <c r="Q1004" s="4"/>
      <c r="R1004" s="4"/>
      <c r="S1004" s="4"/>
      <c r="T1004" s="4"/>
      <c r="U1004" s="4"/>
      <c r="V1004" s="4"/>
      <c r="W1004" s="4"/>
      <c r="X1004" s="4"/>
      <c r="Y1004" s="4"/>
      <c r="Z1004" s="4"/>
      <c r="AA1004" s="4"/>
    </row>
    <row r="1005" spans="1:27" ht="16" x14ac:dyDescent="0.2">
      <c r="A1005" s="10" t="s">
        <v>15</v>
      </c>
      <c r="B1005" s="10" t="s">
        <v>24</v>
      </c>
      <c r="C1005" s="10" t="s">
        <v>1874</v>
      </c>
      <c r="D1005" s="11">
        <v>2017</v>
      </c>
      <c r="E1005" s="10" t="s">
        <v>10</v>
      </c>
      <c r="F1005" s="10" t="s">
        <v>1839</v>
      </c>
      <c r="G1005" s="10" t="s">
        <v>1875</v>
      </c>
      <c r="H1005" s="13">
        <v>123</v>
      </c>
      <c r="I1005" s="14"/>
      <c r="J1005" s="4"/>
      <c r="K1005" s="4"/>
      <c r="L1005" s="4"/>
      <c r="M1005" s="4"/>
      <c r="N1005" s="4"/>
      <c r="O1005" s="4"/>
      <c r="P1005" s="4"/>
      <c r="Q1005" s="4"/>
      <c r="R1005" s="4"/>
      <c r="S1005" s="4"/>
      <c r="T1005" s="4"/>
      <c r="U1005" s="4"/>
      <c r="V1005" s="4"/>
      <c r="W1005" s="4"/>
      <c r="X1005" s="4"/>
      <c r="Y1005" s="4"/>
      <c r="Z1005" s="4"/>
      <c r="AA1005" s="4"/>
    </row>
    <row r="1006" spans="1:27" ht="16" x14ac:dyDescent="0.2">
      <c r="A1006" s="10" t="s">
        <v>15</v>
      </c>
      <c r="B1006" s="10" t="s">
        <v>24</v>
      </c>
      <c r="C1006" s="10" t="s">
        <v>1876</v>
      </c>
      <c r="D1006" s="11">
        <v>2017</v>
      </c>
      <c r="E1006" s="10" t="s">
        <v>10</v>
      </c>
      <c r="F1006" s="10" t="s">
        <v>1839</v>
      </c>
      <c r="G1006" s="10" t="s">
        <v>1877</v>
      </c>
      <c r="H1006" s="13">
        <v>115</v>
      </c>
      <c r="I1006" s="14"/>
      <c r="J1006" s="4"/>
      <c r="K1006" s="4"/>
      <c r="L1006" s="4"/>
      <c r="M1006" s="4"/>
      <c r="N1006" s="4"/>
      <c r="O1006" s="4"/>
      <c r="P1006" s="4"/>
      <c r="Q1006" s="4"/>
      <c r="R1006" s="4"/>
      <c r="S1006" s="4"/>
      <c r="T1006" s="4"/>
      <c r="U1006" s="4"/>
      <c r="V1006" s="4"/>
      <c r="W1006" s="4"/>
      <c r="X1006" s="4"/>
      <c r="Y1006" s="4"/>
      <c r="Z1006" s="4"/>
      <c r="AA1006" s="4"/>
    </row>
    <row r="1007" spans="1:27" ht="16" x14ac:dyDescent="0.2">
      <c r="A1007" s="10" t="s">
        <v>15</v>
      </c>
      <c r="B1007" s="10" t="s">
        <v>24</v>
      </c>
      <c r="C1007" s="10" t="s">
        <v>1878</v>
      </c>
      <c r="D1007" s="11">
        <v>2017</v>
      </c>
      <c r="E1007" s="10" t="s">
        <v>10</v>
      </c>
      <c r="F1007" s="10" t="s">
        <v>1839</v>
      </c>
      <c r="G1007" s="10" t="s">
        <v>1879</v>
      </c>
      <c r="H1007" s="13">
        <v>51</v>
      </c>
      <c r="I1007" s="14"/>
      <c r="J1007" s="4"/>
      <c r="K1007" s="4"/>
      <c r="L1007" s="4"/>
      <c r="M1007" s="4"/>
      <c r="N1007" s="4"/>
      <c r="O1007" s="4"/>
      <c r="P1007" s="4"/>
      <c r="Q1007" s="4"/>
      <c r="R1007" s="4"/>
      <c r="S1007" s="4"/>
      <c r="T1007" s="4"/>
      <c r="U1007" s="4"/>
      <c r="V1007" s="4"/>
      <c r="W1007" s="4"/>
      <c r="X1007" s="4"/>
      <c r="Y1007" s="4"/>
      <c r="Z1007" s="4"/>
      <c r="AA1007" s="4"/>
    </row>
    <row r="1008" spans="1:27" ht="16" x14ac:dyDescent="0.2">
      <c r="A1008" s="10" t="s">
        <v>15</v>
      </c>
      <c r="B1008" s="10" t="s">
        <v>24</v>
      </c>
      <c r="C1008" s="37" t="s">
        <v>1880</v>
      </c>
      <c r="D1008" s="11">
        <v>2017</v>
      </c>
      <c r="E1008" s="10" t="s">
        <v>10</v>
      </c>
      <c r="F1008" s="10" t="s">
        <v>1839</v>
      </c>
      <c r="G1008" s="15" t="s">
        <v>1881</v>
      </c>
      <c r="H1008" s="13">
        <v>49</v>
      </c>
      <c r="I1008" s="14"/>
      <c r="J1008" s="4"/>
      <c r="K1008" s="4"/>
      <c r="L1008" s="4"/>
      <c r="M1008" s="4"/>
      <c r="N1008" s="4"/>
      <c r="O1008" s="4"/>
      <c r="P1008" s="4"/>
      <c r="Q1008" s="4"/>
      <c r="R1008" s="4"/>
      <c r="S1008" s="4"/>
      <c r="T1008" s="4"/>
      <c r="U1008" s="4"/>
      <c r="V1008" s="4"/>
      <c r="W1008" s="4"/>
      <c r="X1008" s="4"/>
      <c r="Y1008" s="4"/>
      <c r="Z1008" s="4"/>
      <c r="AA1008" s="4"/>
    </row>
    <row r="1009" spans="1:27" ht="16" x14ac:dyDescent="0.2">
      <c r="A1009" s="10" t="s">
        <v>15</v>
      </c>
      <c r="B1009" s="10" t="s">
        <v>24</v>
      </c>
      <c r="C1009" s="37" t="s">
        <v>1882</v>
      </c>
      <c r="D1009" s="11">
        <v>2017</v>
      </c>
      <c r="E1009" s="10" t="s">
        <v>10</v>
      </c>
      <c r="F1009" s="10" t="s">
        <v>1839</v>
      </c>
      <c r="G1009" s="15" t="s">
        <v>1883</v>
      </c>
      <c r="H1009" s="13">
        <v>44</v>
      </c>
      <c r="I1009" s="14"/>
      <c r="J1009" s="4"/>
      <c r="K1009" s="4"/>
      <c r="L1009" s="4"/>
      <c r="M1009" s="4"/>
      <c r="N1009" s="4"/>
      <c r="O1009" s="4"/>
      <c r="P1009" s="4"/>
      <c r="Q1009" s="4"/>
      <c r="R1009" s="4"/>
      <c r="S1009" s="4"/>
      <c r="T1009" s="4"/>
      <c r="U1009" s="4"/>
      <c r="V1009" s="4"/>
      <c r="W1009" s="4"/>
      <c r="X1009" s="4"/>
      <c r="Y1009" s="4"/>
      <c r="Z1009" s="4"/>
      <c r="AA1009" s="4"/>
    </row>
    <row r="1010" spans="1:27" ht="16" x14ac:dyDescent="0.2">
      <c r="A1010" s="10" t="s">
        <v>15</v>
      </c>
      <c r="B1010" s="10" t="s">
        <v>24</v>
      </c>
      <c r="C1010" s="37" t="s">
        <v>1884</v>
      </c>
      <c r="D1010" s="11">
        <v>2017</v>
      </c>
      <c r="E1010" s="10" t="s">
        <v>10</v>
      </c>
      <c r="F1010" s="10" t="s">
        <v>1839</v>
      </c>
      <c r="G1010" s="15" t="s">
        <v>1885</v>
      </c>
      <c r="H1010" s="13">
        <v>43</v>
      </c>
      <c r="I1010" s="14"/>
      <c r="J1010" s="4"/>
      <c r="K1010" s="4"/>
      <c r="L1010" s="4"/>
      <c r="M1010" s="4"/>
      <c r="N1010" s="4"/>
      <c r="O1010" s="4"/>
      <c r="P1010" s="4"/>
      <c r="Q1010" s="4"/>
      <c r="R1010" s="4"/>
      <c r="S1010" s="4"/>
      <c r="T1010" s="4"/>
      <c r="U1010" s="4"/>
      <c r="V1010" s="4"/>
      <c r="W1010" s="4"/>
      <c r="X1010" s="4"/>
      <c r="Y1010" s="4"/>
      <c r="Z1010" s="4"/>
      <c r="AA1010" s="4"/>
    </row>
    <row r="1011" spans="1:27" ht="16" x14ac:dyDescent="0.2">
      <c r="A1011" s="10" t="s">
        <v>15</v>
      </c>
      <c r="B1011" s="10" t="s">
        <v>24</v>
      </c>
      <c r="C1011" s="10" t="s">
        <v>1886</v>
      </c>
      <c r="D1011" s="11">
        <v>2017</v>
      </c>
      <c r="E1011" s="10" t="s">
        <v>10</v>
      </c>
      <c r="F1011" s="10" t="s">
        <v>1839</v>
      </c>
      <c r="G1011" s="10" t="s">
        <v>1887</v>
      </c>
      <c r="H1011" s="13">
        <v>33</v>
      </c>
      <c r="I1011" s="14"/>
      <c r="J1011" s="4"/>
      <c r="K1011" s="4"/>
      <c r="L1011" s="4"/>
      <c r="M1011" s="4"/>
      <c r="N1011" s="4"/>
      <c r="O1011" s="4"/>
      <c r="P1011" s="4"/>
      <c r="Q1011" s="4"/>
      <c r="R1011" s="4"/>
      <c r="S1011" s="4"/>
      <c r="T1011" s="4"/>
      <c r="U1011" s="4"/>
      <c r="V1011" s="4"/>
      <c r="W1011" s="4"/>
      <c r="X1011" s="4"/>
      <c r="Y1011" s="4"/>
      <c r="Z1011" s="4"/>
      <c r="AA1011" s="4"/>
    </row>
    <row r="1012" spans="1:27" ht="16" x14ac:dyDescent="0.2">
      <c r="A1012" s="10" t="s">
        <v>15</v>
      </c>
      <c r="B1012" s="10" t="s">
        <v>24</v>
      </c>
      <c r="C1012" s="10" t="s">
        <v>1888</v>
      </c>
      <c r="D1012" s="11">
        <v>2016</v>
      </c>
      <c r="E1012" s="10" t="s">
        <v>10</v>
      </c>
      <c r="F1012" s="10" t="s">
        <v>1889</v>
      </c>
      <c r="G1012" s="10" t="s">
        <v>1890</v>
      </c>
      <c r="H1012" s="13">
        <v>366</v>
      </c>
      <c r="I1012" s="14"/>
      <c r="J1012" s="4"/>
      <c r="K1012" s="4"/>
      <c r="L1012" s="4"/>
      <c r="M1012" s="4"/>
      <c r="N1012" s="4"/>
      <c r="O1012" s="4"/>
      <c r="P1012" s="4"/>
      <c r="Q1012" s="4"/>
      <c r="R1012" s="4"/>
      <c r="S1012" s="4"/>
      <c r="T1012" s="4"/>
      <c r="U1012" s="4"/>
      <c r="V1012" s="4"/>
      <c r="W1012" s="4"/>
      <c r="X1012" s="4"/>
      <c r="Y1012" s="4"/>
      <c r="Z1012" s="4"/>
      <c r="AA1012" s="4"/>
    </row>
    <row r="1013" spans="1:27" ht="16" x14ac:dyDescent="0.2">
      <c r="A1013" s="10" t="s">
        <v>15</v>
      </c>
      <c r="B1013" s="10" t="s">
        <v>24</v>
      </c>
      <c r="C1013" s="10" t="s">
        <v>1891</v>
      </c>
      <c r="D1013" s="11">
        <v>2016</v>
      </c>
      <c r="E1013" s="10" t="s">
        <v>10</v>
      </c>
      <c r="F1013" s="10" t="s">
        <v>1889</v>
      </c>
      <c r="G1013" s="10" t="s">
        <v>1892</v>
      </c>
      <c r="H1013" s="13">
        <v>363</v>
      </c>
      <c r="I1013" s="14"/>
      <c r="J1013" s="4"/>
      <c r="K1013" s="4"/>
      <c r="L1013" s="4"/>
      <c r="M1013" s="4"/>
      <c r="N1013" s="4"/>
      <c r="O1013" s="4"/>
      <c r="P1013" s="4"/>
      <c r="Q1013" s="4"/>
      <c r="R1013" s="4"/>
      <c r="S1013" s="4"/>
      <c r="T1013" s="4"/>
      <c r="U1013" s="4"/>
      <c r="V1013" s="4"/>
      <c r="W1013" s="4"/>
      <c r="X1013" s="4"/>
      <c r="Y1013" s="4"/>
      <c r="Z1013" s="4"/>
      <c r="AA1013" s="4"/>
    </row>
    <row r="1014" spans="1:27" ht="16" x14ac:dyDescent="0.2">
      <c r="A1014" s="10" t="s">
        <v>15</v>
      </c>
      <c r="B1014" s="10" t="s">
        <v>24</v>
      </c>
      <c r="C1014" s="10" t="s">
        <v>1893</v>
      </c>
      <c r="D1014" s="11">
        <v>2016</v>
      </c>
      <c r="E1014" s="10" t="s">
        <v>10</v>
      </c>
      <c r="F1014" s="10" t="s">
        <v>1889</v>
      </c>
      <c r="G1014" s="15" t="s">
        <v>1894</v>
      </c>
      <c r="H1014" s="13">
        <v>363</v>
      </c>
      <c r="I1014" s="14"/>
      <c r="J1014" s="4"/>
      <c r="K1014" s="4"/>
      <c r="L1014" s="4"/>
      <c r="M1014" s="4"/>
      <c r="N1014" s="4"/>
      <c r="O1014" s="4"/>
      <c r="P1014" s="4"/>
      <c r="Q1014" s="4"/>
      <c r="R1014" s="4"/>
      <c r="S1014" s="4"/>
      <c r="T1014" s="4"/>
      <c r="U1014" s="4"/>
      <c r="V1014" s="4"/>
      <c r="W1014" s="4"/>
      <c r="X1014" s="4"/>
      <c r="Y1014" s="4"/>
      <c r="Z1014" s="4"/>
      <c r="AA1014" s="4"/>
    </row>
    <row r="1015" spans="1:27" ht="16" x14ac:dyDescent="0.2">
      <c r="A1015" s="10" t="s">
        <v>15</v>
      </c>
      <c r="B1015" s="10" t="s">
        <v>24</v>
      </c>
      <c r="C1015" s="10" t="s">
        <v>1895</v>
      </c>
      <c r="D1015" s="11">
        <v>2016</v>
      </c>
      <c r="E1015" s="10" t="s">
        <v>10</v>
      </c>
      <c r="F1015" s="10" t="s">
        <v>1889</v>
      </c>
      <c r="G1015" s="10" t="s">
        <v>1896</v>
      </c>
      <c r="H1015" s="13">
        <v>337</v>
      </c>
      <c r="I1015" s="14"/>
      <c r="J1015" s="4"/>
      <c r="K1015" s="4"/>
      <c r="L1015" s="4"/>
      <c r="M1015" s="4"/>
      <c r="N1015" s="4"/>
      <c r="O1015" s="4"/>
      <c r="P1015" s="4"/>
      <c r="Q1015" s="4"/>
      <c r="R1015" s="4"/>
      <c r="S1015" s="4"/>
      <c r="T1015" s="4"/>
      <c r="U1015" s="4"/>
      <c r="V1015" s="4"/>
      <c r="W1015" s="4"/>
      <c r="X1015" s="4"/>
      <c r="Y1015" s="4"/>
      <c r="Z1015" s="4"/>
      <c r="AA1015" s="4"/>
    </row>
    <row r="1016" spans="1:27" ht="16" x14ac:dyDescent="0.2">
      <c r="A1016" s="10" t="s">
        <v>15</v>
      </c>
      <c r="B1016" s="10" t="s">
        <v>24</v>
      </c>
      <c r="C1016" s="10" t="s">
        <v>1897</v>
      </c>
      <c r="D1016" s="11">
        <v>2016</v>
      </c>
      <c r="E1016" s="10" t="s">
        <v>10</v>
      </c>
      <c r="F1016" s="10" t="s">
        <v>1889</v>
      </c>
      <c r="G1016" s="10" t="s">
        <v>1898</v>
      </c>
      <c r="H1016" s="13">
        <v>275</v>
      </c>
      <c r="I1016" s="14"/>
      <c r="J1016" s="4"/>
      <c r="K1016" s="4"/>
      <c r="L1016" s="4"/>
      <c r="M1016" s="4"/>
      <c r="N1016" s="4"/>
      <c r="O1016" s="4"/>
      <c r="P1016" s="4"/>
      <c r="Q1016" s="4"/>
      <c r="R1016" s="4"/>
      <c r="S1016" s="4"/>
      <c r="T1016" s="4"/>
      <c r="U1016" s="4"/>
      <c r="V1016" s="4"/>
      <c r="W1016" s="4"/>
      <c r="X1016" s="4"/>
      <c r="Y1016" s="4"/>
      <c r="Z1016" s="4"/>
      <c r="AA1016" s="4"/>
    </row>
    <row r="1017" spans="1:27" ht="16" x14ac:dyDescent="0.2">
      <c r="A1017" s="10" t="s">
        <v>15</v>
      </c>
      <c r="B1017" s="10" t="s">
        <v>24</v>
      </c>
      <c r="C1017" s="10" t="s">
        <v>1899</v>
      </c>
      <c r="D1017" s="11">
        <v>2016</v>
      </c>
      <c r="E1017" s="10" t="s">
        <v>7</v>
      </c>
      <c r="F1017" s="10" t="s">
        <v>1889</v>
      </c>
      <c r="G1017" s="10" t="s">
        <v>1900</v>
      </c>
      <c r="H1017" s="13">
        <v>274</v>
      </c>
      <c r="I1017" s="14"/>
      <c r="J1017" s="4"/>
      <c r="K1017" s="4"/>
      <c r="L1017" s="4"/>
      <c r="M1017" s="4"/>
      <c r="N1017" s="4"/>
      <c r="O1017" s="4"/>
      <c r="P1017" s="4"/>
      <c r="Q1017" s="4"/>
      <c r="R1017" s="4"/>
      <c r="S1017" s="4"/>
      <c r="T1017" s="4"/>
      <c r="U1017" s="4"/>
      <c r="V1017" s="4"/>
      <c r="W1017" s="4"/>
      <c r="X1017" s="4"/>
      <c r="Y1017" s="4"/>
      <c r="Z1017" s="4"/>
      <c r="AA1017" s="4"/>
    </row>
    <row r="1018" spans="1:27" ht="16" x14ac:dyDescent="0.2">
      <c r="A1018" s="10" t="s">
        <v>15</v>
      </c>
      <c r="B1018" s="10" t="s">
        <v>24</v>
      </c>
      <c r="C1018" s="10" t="s">
        <v>1901</v>
      </c>
      <c r="D1018" s="11">
        <v>2016</v>
      </c>
      <c r="E1018" s="10" t="s">
        <v>7</v>
      </c>
      <c r="F1018" s="10" t="s">
        <v>1889</v>
      </c>
      <c r="G1018" s="10" t="s">
        <v>1902</v>
      </c>
      <c r="H1018" s="13">
        <v>261</v>
      </c>
      <c r="I1018" s="14"/>
      <c r="J1018" s="4"/>
      <c r="K1018" s="4"/>
      <c r="L1018" s="4"/>
      <c r="M1018" s="4"/>
      <c r="N1018" s="4"/>
      <c r="O1018" s="4"/>
      <c r="P1018" s="4"/>
      <c r="Q1018" s="4"/>
      <c r="R1018" s="4"/>
      <c r="S1018" s="4"/>
      <c r="T1018" s="4"/>
      <c r="U1018" s="4"/>
      <c r="V1018" s="4"/>
      <c r="W1018" s="4"/>
      <c r="X1018" s="4"/>
      <c r="Y1018" s="4"/>
      <c r="Z1018" s="4"/>
      <c r="AA1018" s="4"/>
    </row>
    <row r="1019" spans="1:27" ht="16" x14ac:dyDescent="0.2">
      <c r="A1019" s="10" t="s">
        <v>15</v>
      </c>
      <c r="B1019" s="10" t="s">
        <v>24</v>
      </c>
      <c r="C1019" s="10" t="s">
        <v>1903</v>
      </c>
      <c r="D1019" s="11">
        <v>2016</v>
      </c>
      <c r="E1019" s="10" t="s">
        <v>10</v>
      </c>
      <c r="F1019" s="10" t="s">
        <v>1889</v>
      </c>
      <c r="G1019" s="10" t="s">
        <v>1904</v>
      </c>
      <c r="H1019" s="13">
        <v>227</v>
      </c>
      <c r="I1019" s="14"/>
      <c r="J1019" s="4"/>
      <c r="K1019" s="4"/>
      <c r="L1019" s="4"/>
      <c r="M1019" s="4"/>
      <c r="N1019" s="4"/>
      <c r="O1019" s="4"/>
      <c r="P1019" s="4"/>
      <c r="Q1019" s="4"/>
      <c r="R1019" s="4"/>
      <c r="S1019" s="4"/>
      <c r="T1019" s="4"/>
      <c r="U1019" s="4"/>
      <c r="V1019" s="4"/>
      <c r="W1019" s="4"/>
      <c r="X1019" s="4"/>
      <c r="Y1019" s="4"/>
      <c r="Z1019" s="4"/>
      <c r="AA1019" s="4"/>
    </row>
    <row r="1020" spans="1:27" ht="16" x14ac:dyDescent="0.2">
      <c r="A1020" s="10" t="s">
        <v>15</v>
      </c>
      <c r="B1020" s="10" t="s">
        <v>24</v>
      </c>
      <c r="C1020" s="10" t="s">
        <v>1905</v>
      </c>
      <c r="D1020" s="11">
        <v>2016</v>
      </c>
      <c r="E1020" s="10" t="s">
        <v>10</v>
      </c>
      <c r="F1020" s="10" t="s">
        <v>1889</v>
      </c>
      <c r="G1020" s="10" t="s">
        <v>1906</v>
      </c>
      <c r="H1020" s="13">
        <v>224</v>
      </c>
      <c r="I1020" s="14"/>
      <c r="J1020" s="4"/>
      <c r="K1020" s="4"/>
      <c r="L1020" s="4"/>
      <c r="M1020" s="4"/>
      <c r="N1020" s="4"/>
      <c r="O1020" s="4"/>
      <c r="P1020" s="4"/>
      <c r="Q1020" s="4"/>
      <c r="R1020" s="4"/>
      <c r="S1020" s="4"/>
      <c r="T1020" s="4"/>
      <c r="U1020" s="4"/>
      <c r="V1020" s="4"/>
      <c r="W1020" s="4"/>
      <c r="X1020" s="4"/>
      <c r="Y1020" s="4"/>
      <c r="Z1020" s="4"/>
      <c r="AA1020" s="4"/>
    </row>
    <row r="1021" spans="1:27" ht="16" x14ac:dyDescent="0.2">
      <c r="A1021" s="10" t="s">
        <v>15</v>
      </c>
      <c r="B1021" s="10" t="s">
        <v>24</v>
      </c>
      <c r="C1021" s="10" t="s">
        <v>1907</v>
      </c>
      <c r="D1021" s="11">
        <v>2016</v>
      </c>
      <c r="E1021" s="10" t="s">
        <v>10</v>
      </c>
      <c r="F1021" s="10" t="s">
        <v>1889</v>
      </c>
      <c r="G1021" s="10" t="s">
        <v>1908</v>
      </c>
      <c r="H1021" s="13">
        <v>221</v>
      </c>
      <c r="I1021" s="14"/>
      <c r="J1021" s="4"/>
      <c r="K1021" s="4"/>
      <c r="L1021" s="4"/>
      <c r="M1021" s="4"/>
      <c r="N1021" s="4"/>
      <c r="O1021" s="4"/>
      <c r="P1021" s="4"/>
      <c r="Q1021" s="4"/>
      <c r="R1021" s="4"/>
      <c r="S1021" s="4"/>
      <c r="T1021" s="4"/>
      <c r="U1021" s="4"/>
      <c r="V1021" s="4"/>
      <c r="W1021" s="4"/>
      <c r="X1021" s="4"/>
      <c r="Y1021" s="4"/>
      <c r="Z1021" s="4"/>
      <c r="AA1021" s="4"/>
    </row>
    <row r="1022" spans="1:27" ht="16" x14ac:dyDescent="0.2">
      <c r="A1022" s="10" t="s">
        <v>15</v>
      </c>
      <c r="B1022" s="10" t="s">
        <v>24</v>
      </c>
      <c r="C1022" s="10" t="s">
        <v>1909</v>
      </c>
      <c r="D1022" s="11">
        <v>2016</v>
      </c>
      <c r="E1022" s="10" t="s">
        <v>10</v>
      </c>
      <c r="F1022" s="10" t="s">
        <v>1889</v>
      </c>
      <c r="G1022" s="10" t="s">
        <v>1910</v>
      </c>
      <c r="H1022" s="13">
        <v>211</v>
      </c>
      <c r="I1022" s="14"/>
      <c r="J1022" s="4"/>
      <c r="K1022" s="4"/>
      <c r="L1022" s="4"/>
      <c r="M1022" s="4"/>
      <c r="N1022" s="4"/>
      <c r="O1022" s="4"/>
      <c r="P1022" s="4"/>
      <c r="Q1022" s="4"/>
      <c r="R1022" s="4"/>
      <c r="S1022" s="4"/>
      <c r="T1022" s="4"/>
      <c r="U1022" s="4"/>
      <c r="V1022" s="4"/>
      <c r="W1022" s="4"/>
      <c r="X1022" s="4"/>
      <c r="Y1022" s="4"/>
      <c r="Z1022" s="4"/>
      <c r="AA1022" s="4"/>
    </row>
    <row r="1023" spans="1:27" ht="16" x14ac:dyDescent="0.2">
      <c r="A1023" s="10" t="s">
        <v>15</v>
      </c>
      <c r="B1023" s="10" t="s">
        <v>24</v>
      </c>
      <c r="C1023" s="10" t="s">
        <v>1911</v>
      </c>
      <c r="D1023" s="11">
        <v>2016</v>
      </c>
      <c r="E1023" s="10" t="s">
        <v>10</v>
      </c>
      <c r="F1023" s="10" t="s">
        <v>1889</v>
      </c>
      <c r="G1023" s="10" t="s">
        <v>1912</v>
      </c>
      <c r="H1023" s="13">
        <v>195</v>
      </c>
      <c r="I1023" s="14"/>
      <c r="J1023" s="4"/>
      <c r="K1023" s="4"/>
      <c r="L1023" s="4"/>
      <c r="M1023" s="4"/>
      <c r="N1023" s="4"/>
      <c r="O1023" s="4"/>
      <c r="P1023" s="4"/>
      <c r="Q1023" s="4"/>
      <c r="R1023" s="4"/>
      <c r="S1023" s="4"/>
      <c r="T1023" s="4"/>
      <c r="U1023" s="4"/>
      <c r="V1023" s="4"/>
      <c r="W1023" s="4"/>
      <c r="X1023" s="4"/>
      <c r="Y1023" s="4"/>
      <c r="Z1023" s="4"/>
      <c r="AA1023" s="4"/>
    </row>
    <row r="1024" spans="1:27" ht="16" x14ac:dyDescent="0.2">
      <c r="A1024" s="10" t="s">
        <v>15</v>
      </c>
      <c r="B1024" s="10" t="s">
        <v>24</v>
      </c>
      <c r="C1024" s="10" t="s">
        <v>1913</v>
      </c>
      <c r="D1024" s="11">
        <v>2016</v>
      </c>
      <c r="E1024" s="10" t="s">
        <v>10</v>
      </c>
      <c r="F1024" s="10" t="s">
        <v>1889</v>
      </c>
      <c r="G1024" s="10" t="s">
        <v>1914</v>
      </c>
      <c r="H1024" s="13">
        <v>178</v>
      </c>
      <c r="I1024" s="14"/>
      <c r="J1024" s="4"/>
      <c r="K1024" s="4"/>
      <c r="L1024" s="4"/>
      <c r="M1024" s="4"/>
      <c r="N1024" s="4"/>
      <c r="O1024" s="4"/>
      <c r="P1024" s="4"/>
      <c r="Q1024" s="4"/>
      <c r="R1024" s="4"/>
      <c r="S1024" s="4"/>
      <c r="T1024" s="4"/>
      <c r="U1024" s="4"/>
      <c r="V1024" s="4"/>
      <c r="W1024" s="4"/>
      <c r="X1024" s="4"/>
      <c r="Y1024" s="4"/>
      <c r="Z1024" s="4"/>
      <c r="AA1024" s="4"/>
    </row>
    <row r="1025" spans="1:27" ht="16" x14ac:dyDescent="0.2">
      <c r="A1025" s="10" t="s">
        <v>15</v>
      </c>
      <c r="B1025" s="10" t="s">
        <v>24</v>
      </c>
      <c r="C1025" s="10" t="s">
        <v>1915</v>
      </c>
      <c r="D1025" s="11">
        <v>2016</v>
      </c>
      <c r="E1025" s="10" t="s">
        <v>10</v>
      </c>
      <c r="F1025" s="10" t="s">
        <v>1889</v>
      </c>
      <c r="G1025" s="10" t="s">
        <v>1916</v>
      </c>
      <c r="H1025" s="13">
        <v>176</v>
      </c>
      <c r="I1025" s="14"/>
      <c r="J1025" s="4"/>
      <c r="K1025" s="4"/>
      <c r="L1025" s="4"/>
      <c r="M1025" s="4"/>
      <c r="N1025" s="4"/>
      <c r="O1025" s="4"/>
      <c r="P1025" s="4"/>
      <c r="Q1025" s="4"/>
      <c r="R1025" s="4"/>
      <c r="S1025" s="4"/>
      <c r="T1025" s="4"/>
      <c r="U1025" s="4"/>
      <c r="V1025" s="4"/>
      <c r="W1025" s="4"/>
      <c r="X1025" s="4"/>
      <c r="Y1025" s="4"/>
      <c r="Z1025" s="4"/>
      <c r="AA1025" s="4"/>
    </row>
    <row r="1026" spans="1:27" ht="16" x14ac:dyDescent="0.2">
      <c r="A1026" s="10" t="s">
        <v>15</v>
      </c>
      <c r="B1026" s="10" t="s">
        <v>24</v>
      </c>
      <c r="C1026" s="10" t="s">
        <v>1917</v>
      </c>
      <c r="D1026" s="11">
        <v>2016</v>
      </c>
      <c r="E1026" s="10" t="s">
        <v>10</v>
      </c>
      <c r="F1026" s="10" t="s">
        <v>1889</v>
      </c>
      <c r="G1026" s="10" t="s">
        <v>1918</v>
      </c>
      <c r="H1026" s="13">
        <v>171</v>
      </c>
      <c r="I1026" s="14"/>
      <c r="J1026" s="4"/>
      <c r="K1026" s="4"/>
      <c r="L1026" s="4"/>
      <c r="M1026" s="4"/>
      <c r="N1026" s="4"/>
      <c r="O1026" s="4"/>
      <c r="P1026" s="4"/>
      <c r="Q1026" s="4"/>
      <c r="R1026" s="4"/>
      <c r="S1026" s="4"/>
      <c r="T1026" s="4"/>
      <c r="U1026" s="4"/>
      <c r="V1026" s="4"/>
      <c r="W1026" s="4"/>
      <c r="X1026" s="4"/>
      <c r="Y1026" s="4"/>
      <c r="Z1026" s="4"/>
      <c r="AA1026" s="4"/>
    </row>
    <row r="1027" spans="1:27" ht="16" x14ac:dyDescent="0.2">
      <c r="A1027" s="10" t="s">
        <v>15</v>
      </c>
      <c r="B1027" s="10" t="s">
        <v>24</v>
      </c>
      <c r="C1027" s="10" t="s">
        <v>1919</v>
      </c>
      <c r="D1027" s="11">
        <v>2016</v>
      </c>
      <c r="E1027" s="10" t="s">
        <v>10</v>
      </c>
      <c r="F1027" s="10" t="s">
        <v>1889</v>
      </c>
      <c r="G1027" s="10" t="s">
        <v>1920</v>
      </c>
      <c r="H1027" s="13">
        <v>170</v>
      </c>
      <c r="I1027" s="14"/>
      <c r="J1027" s="4"/>
      <c r="K1027" s="4"/>
      <c r="L1027" s="4"/>
      <c r="M1027" s="4"/>
      <c r="N1027" s="4"/>
      <c r="O1027" s="4"/>
      <c r="P1027" s="4"/>
      <c r="Q1027" s="4"/>
      <c r="R1027" s="4"/>
      <c r="S1027" s="4"/>
      <c r="T1027" s="4"/>
      <c r="U1027" s="4"/>
      <c r="V1027" s="4"/>
      <c r="W1027" s="4"/>
      <c r="X1027" s="4"/>
      <c r="Y1027" s="4"/>
      <c r="Z1027" s="4"/>
      <c r="AA1027" s="4"/>
    </row>
    <row r="1028" spans="1:27" ht="16" x14ac:dyDescent="0.2">
      <c r="A1028" s="10" t="s">
        <v>15</v>
      </c>
      <c r="B1028" s="10" t="s">
        <v>24</v>
      </c>
      <c r="C1028" s="10" t="s">
        <v>1921</v>
      </c>
      <c r="D1028" s="11">
        <v>2016</v>
      </c>
      <c r="E1028" s="10" t="s">
        <v>10</v>
      </c>
      <c r="F1028" s="10" t="s">
        <v>1889</v>
      </c>
      <c r="G1028" s="15" t="s">
        <v>1922</v>
      </c>
      <c r="H1028" s="13">
        <v>168</v>
      </c>
      <c r="I1028" s="14"/>
      <c r="J1028" s="4"/>
      <c r="K1028" s="4"/>
      <c r="L1028" s="4"/>
      <c r="M1028" s="4"/>
      <c r="N1028" s="4"/>
      <c r="O1028" s="4"/>
      <c r="P1028" s="4"/>
      <c r="Q1028" s="4"/>
      <c r="R1028" s="4"/>
      <c r="S1028" s="4"/>
      <c r="T1028" s="4"/>
      <c r="U1028" s="4"/>
      <c r="V1028" s="4"/>
      <c r="W1028" s="4"/>
      <c r="X1028" s="4"/>
      <c r="Y1028" s="4"/>
      <c r="Z1028" s="4"/>
      <c r="AA1028" s="4"/>
    </row>
    <row r="1029" spans="1:27" ht="16" x14ac:dyDescent="0.2">
      <c r="A1029" s="10" t="s">
        <v>15</v>
      </c>
      <c r="B1029" s="10" t="s">
        <v>24</v>
      </c>
      <c r="C1029" s="10" t="s">
        <v>1923</v>
      </c>
      <c r="D1029" s="11">
        <v>2016</v>
      </c>
      <c r="E1029" s="10" t="s">
        <v>10</v>
      </c>
      <c r="F1029" s="10" t="s">
        <v>1889</v>
      </c>
      <c r="G1029" s="10" t="s">
        <v>1924</v>
      </c>
      <c r="H1029" s="13">
        <v>167</v>
      </c>
      <c r="I1029" s="14"/>
      <c r="J1029" s="4"/>
      <c r="K1029" s="4"/>
      <c r="L1029" s="4"/>
      <c r="M1029" s="4"/>
      <c r="N1029" s="4"/>
      <c r="O1029" s="4"/>
      <c r="P1029" s="4"/>
      <c r="Q1029" s="4"/>
      <c r="R1029" s="4"/>
      <c r="S1029" s="4"/>
      <c r="T1029" s="4"/>
      <c r="U1029" s="4"/>
      <c r="V1029" s="4"/>
      <c r="W1029" s="4"/>
      <c r="X1029" s="4"/>
      <c r="Y1029" s="4"/>
      <c r="Z1029" s="4"/>
      <c r="AA1029" s="4"/>
    </row>
    <row r="1030" spans="1:27" ht="16" x14ac:dyDescent="0.2">
      <c r="A1030" s="10" t="s">
        <v>15</v>
      </c>
      <c r="B1030" s="10" t="s">
        <v>24</v>
      </c>
      <c r="C1030" s="10" t="s">
        <v>1925</v>
      </c>
      <c r="D1030" s="11">
        <v>2016</v>
      </c>
      <c r="E1030" s="10" t="s">
        <v>10</v>
      </c>
      <c r="F1030" s="10" t="s">
        <v>1889</v>
      </c>
      <c r="G1030" s="10" t="s">
        <v>1926</v>
      </c>
      <c r="H1030" s="13">
        <v>164</v>
      </c>
      <c r="I1030" s="14"/>
      <c r="J1030" s="4"/>
      <c r="K1030" s="4"/>
      <c r="L1030" s="4"/>
      <c r="M1030" s="4"/>
      <c r="N1030" s="4"/>
      <c r="O1030" s="4"/>
      <c r="P1030" s="4"/>
      <c r="Q1030" s="4"/>
      <c r="R1030" s="4"/>
      <c r="S1030" s="4"/>
      <c r="T1030" s="4"/>
      <c r="U1030" s="4"/>
      <c r="V1030" s="4"/>
      <c r="W1030" s="4"/>
      <c r="X1030" s="4"/>
      <c r="Y1030" s="4"/>
      <c r="Z1030" s="4"/>
      <c r="AA1030" s="4"/>
    </row>
    <row r="1031" spans="1:27" ht="16" x14ac:dyDescent="0.2">
      <c r="A1031" s="10" t="s">
        <v>15</v>
      </c>
      <c r="B1031" s="10" t="s">
        <v>24</v>
      </c>
      <c r="C1031" s="10" t="s">
        <v>1927</v>
      </c>
      <c r="D1031" s="11">
        <v>2016</v>
      </c>
      <c r="E1031" s="10" t="s">
        <v>10</v>
      </c>
      <c r="F1031" s="10" t="s">
        <v>1889</v>
      </c>
      <c r="G1031" s="10" t="s">
        <v>1928</v>
      </c>
      <c r="H1031" s="13">
        <v>163</v>
      </c>
      <c r="I1031" s="14"/>
      <c r="J1031" s="4"/>
      <c r="K1031" s="4"/>
      <c r="L1031" s="4"/>
      <c r="M1031" s="4"/>
      <c r="N1031" s="4"/>
      <c r="O1031" s="4"/>
      <c r="P1031" s="4"/>
      <c r="Q1031" s="4"/>
      <c r="R1031" s="4"/>
      <c r="S1031" s="4"/>
      <c r="T1031" s="4"/>
      <c r="U1031" s="4"/>
      <c r="V1031" s="4"/>
      <c r="W1031" s="4"/>
      <c r="X1031" s="4"/>
      <c r="Y1031" s="4"/>
      <c r="Z1031" s="4"/>
      <c r="AA1031" s="4"/>
    </row>
    <row r="1032" spans="1:27" ht="16" x14ac:dyDescent="0.2">
      <c r="A1032" s="10" t="s">
        <v>15</v>
      </c>
      <c r="B1032" s="10" t="s">
        <v>24</v>
      </c>
      <c r="C1032" s="10" t="s">
        <v>1929</v>
      </c>
      <c r="D1032" s="11">
        <v>2016</v>
      </c>
      <c r="E1032" s="10" t="s">
        <v>10</v>
      </c>
      <c r="F1032" s="10" t="s">
        <v>1889</v>
      </c>
      <c r="G1032" s="10" t="s">
        <v>1930</v>
      </c>
      <c r="H1032" s="13">
        <v>159</v>
      </c>
      <c r="I1032" s="14"/>
      <c r="J1032" s="4"/>
      <c r="K1032" s="4"/>
      <c r="L1032" s="4"/>
      <c r="M1032" s="4"/>
      <c r="N1032" s="4"/>
      <c r="O1032" s="4"/>
      <c r="P1032" s="4"/>
      <c r="Q1032" s="4"/>
      <c r="R1032" s="4"/>
      <c r="S1032" s="4"/>
      <c r="T1032" s="4"/>
      <c r="U1032" s="4"/>
      <c r="V1032" s="4"/>
      <c r="W1032" s="4"/>
      <c r="X1032" s="4"/>
      <c r="Y1032" s="4"/>
      <c r="Z1032" s="4"/>
      <c r="AA1032" s="4"/>
    </row>
    <row r="1033" spans="1:27" ht="16" x14ac:dyDescent="0.2">
      <c r="A1033" s="10" t="s">
        <v>15</v>
      </c>
      <c r="B1033" s="10" t="s">
        <v>24</v>
      </c>
      <c r="C1033" s="10" t="s">
        <v>1931</v>
      </c>
      <c r="D1033" s="11">
        <v>2016</v>
      </c>
      <c r="E1033" s="10" t="s">
        <v>10</v>
      </c>
      <c r="F1033" s="10" t="s">
        <v>1889</v>
      </c>
      <c r="G1033" s="10" t="s">
        <v>1932</v>
      </c>
      <c r="H1033" s="13">
        <v>158</v>
      </c>
      <c r="I1033" s="14"/>
      <c r="J1033" s="4"/>
      <c r="K1033" s="4"/>
      <c r="L1033" s="4"/>
      <c r="M1033" s="4"/>
      <c r="N1033" s="4"/>
      <c r="O1033" s="4"/>
      <c r="P1033" s="4"/>
      <c r="Q1033" s="4"/>
      <c r="R1033" s="4"/>
      <c r="S1033" s="4"/>
      <c r="T1033" s="4"/>
      <c r="U1033" s="4"/>
      <c r="V1033" s="4"/>
      <c r="W1033" s="4"/>
      <c r="X1033" s="4"/>
      <c r="Y1033" s="4"/>
      <c r="Z1033" s="4"/>
      <c r="AA1033" s="4"/>
    </row>
    <row r="1034" spans="1:27" ht="16" x14ac:dyDescent="0.2">
      <c r="A1034" s="10" t="s">
        <v>15</v>
      </c>
      <c r="B1034" s="10" t="s">
        <v>24</v>
      </c>
      <c r="C1034" s="10" t="s">
        <v>1933</v>
      </c>
      <c r="D1034" s="11">
        <v>2016</v>
      </c>
      <c r="E1034" s="10" t="s">
        <v>10</v>
      </c>
      <c r="F1034" s="10" t="s">
        <v>1889</v>
      </c>
      <c r="G1034" s="10" t="s">
        <v>1934</v>
      </c>
      <c r="H1034" s="13">
        <v>157</v>
      </c>
      <c r="I1034" s="14"/>
      <c r="J1034" s="4"/>
      <c r="K1034" s="4"/>
      <c r="L1034" s="4"/>
      <c r="M1034" s="4"/>
      <c r="N1034" s="4"/>
      <c r="O1034" s="4"/>
      <c r="P1034" s="4"/>
      <c r="Q1034" s="4"/>
      <c r="R1034" s="4"/>
      <c r="S1034" s="4"/>
      <c r="T1034" s="4"/>
      <c r="U1034" s="4"/>
      <c r="V1034" s="4"/>
      <c r="W1034" s="4"/>
      <c r="X1034" s="4"/>
      <c r="Y1034" s="4"/>
      <c r="Z1034" s="4"/>
      <c r="AA1034" s="4"/>
    </row>
    <row r="1035" spans="1:27" ht="16" x14ac:dyDescent="0.2">
      <c r="A1035" s="10" t="s">
        <v>15</v>
      </c>
      <c r="B1035" s="10" t="s">
        <v>24</v>
      </c>
      <c r="C1035" s="10" t="s">
        <v>1935</v>
      </c>
      <c r="D1035" s="11">
        <v>2016</v>
      </c>
      <c r="E1035" s="10" t="s">
        <v>10</v>
      </c>
      <c r="F1035" s="10" t="s">
        <v>1889</v>
      </c>
      <c r="G1035" s="10" t="s">
        <v>1936</v>
      </c>
      <c r="H1035" s="13">
        <v>155</v>
      </c>
      <c r="I1035" s="14"/>
      <c r="J1035" s="4"/>
      <c r="K1035" s="4"/>
      <c r="L1035" s="4"/>
      <c r="M1035" s="4"/>
      <c r="N1035" s="4"/>
      <c r="O1035" s="4"/>
      <c r="P1035" s="4"/>
      <c r="Q1035" s="4"/>
      <c r="R1035" s="4"/>
      <c r="S1035" s="4"/>
      <c r="T1035" s="4"/>
      <c r="U1035" s="4"/>
      <c r="V1035" s="4"/>
      <c r="W1035" s="4"/>
      <c r="X1035" s="4"/>
      <c r="Y1035" s="4"/>
      <c r="Z1035" s="4"/>
      <c r="AA1035" s="4"/>
    </row>
    <row r="1036" spans="1:27" ht="16" x14ac:dyDescent="0.2">
      <c r="A1036" s="10" t="s">
        <v>15</v>
      </c>
      <c r="B1036" s="10" t="s">
        <v>24</v>
      </c>
      <c r="C1036" s="10" t="s">
        <v>1937</v>
      </c>
      <c r="D1036" s="11">
        <v>2016</v>
      </c>
      <c r="E1036" s="10" t="s">
        <v>10</v>
      </c>
      <c r="F1036" s="10" t="s">
        <v>1889</v>
      </c>
      <c r="G1036" s="10" t="s">
        <v>1938</v>
      </c>
      <c r="H1036" s="13">
        <v>153</v>
      </c>
      <c r="I1036" s="14"/>
      <c r="J1036" s="4"/>
      <c r="K1036" s="4"/>
      <c r="L1036" s="4"/>
      <c r="M1036" s="4"/>
      <c r="N1036" s="4"/>
      <c r="O1036" s="4"/>
      <c r="P1036" s="4"/>
      <c r="Q1036" s="4"/>
      <c r="R1036" s="4"/>
      <c r="S1036" s="4"/>
      <c r="T1036" s="4"/>
      <c r="U1036" s="4"/>
      <c r="V1036" s="4"/>
      <c r="W1036" s="4"/>
      <c r="X1036" s="4"/>
      <c r="Y1036" s="4"/>
      <c r="Z1036" s="4"/>
      <c r="AA1036" s="4"/>
    </row>
    <row r="1037" spans="1:27" ht="16" x14ac:dyDescent="0.2">
      <c r="A1037" s="10" t="s">
        <v>15</v>
      </c>
      <c r="B1037" s="10" t="s">
        <v>24</v>
      </c>
      <c r="C1037" s="10" t="s">
        <v>1939</v>
      </c>
      <c r="D1037" s="11">
        <v>2016</v>
      </c>
      <c r="E1037" s="10" t="s">
        <v>10</v>
      </c>
      <c r="F1037" s="10" t="s">
        <v>1889</v>
      </c>
      <c r="G1037" s="10" t="s">
        <v>1940</v>
      </c>
      <c r="H1037" s="13">
        <v>139</v>
      </c>
      <c r="I1037" s="14"/>
      <c r="J1037" s="4"/>
      <c r="K1037" s="4"/>
      <c r="L1037" s="4"/>
      <c r="M1037" s="4"/>
      <c r="N1037" s="4"/>
      <c r="O1037" s="4"/>
      <c r="P1037" s="4"/>
      <c r="Q1037" s="4"/>
      <c r="R1037" s="4"/>
      <c r="S1037" s="4"/>
      <c r="T1037" s="4"/>
      <c r="U1037" s="4"/>
      <c r="V1037" s="4"/>
      <c r="W1037" s="4"/>
      <c r="X1037" s="4"/>
      <c r="Y1037" s="4"/>
      <c r="Z1037" s="4"/>
      <c r="AA1037" s="4"/>
    </row>
    <row r="1038" spans="1:27" ht="16" x14ac:dyDescent="0.2">
      <c r="A1038" s="10" t="s">
        <v>15</v>
      </c>
      <c r="B1038" s="10" t="s">
        <v>24</v>
      </c>
      <c r="C1038" s="10" t="s">
        <v>1941</v>
      </c>
      <c r="D1038" s="11">
        <v>2015</v>
      </c>
      <c r="E1038" s="10" t="s">
        <v>7</v>
      </c>
      <c r="F1038" s="10" t="s">
        <v>1942</v>
      </c>
      <c r="G1038" s="10" t="s">
        <v>1943</v>
      </c>
      <c r="H1038" s="13">
        <v>476</v>
      </c>
      <c r="I1038" s="14"/>
      <c r="J1038" s="4"/>
      <c r="K1038" s="4"/>
      <c r="L1038" s="4"/>
      <c r="M1038" s="4"/>
      <c r="N1038" s="4"/>
      <c r="O1038" s="4"/>
      <c r="P1038" s="4"/>
      <c r="Q1038" s="4"/>
      <c r="R1038" s="4"/>
      <c r="S1038" s="4"/>
      <c r="T1038" s="4"/>
      <c r="U1038" s="4"/>
      <c r="V1038" s="4"/>
      <c r="W1038" s="4"/>
      <c r="X1038" s="4"/>
      <c r="Y1038" s="4"/>
      <c r="Z1038" s="4"/>
      <c r="AA1038" s="4"/>
    </row>
    <row r="1039" spans="1:27" ht="16" x14ac:dyDescent="0.2">
      <c r="A1039" s="10" t="s">
        <v>15</v>
      </c>
      <c r="B1039" s="10" t="s">
        <v>24</v>
      </c>
      <c r="C1039" s="10" t="s">
        <v>1944</v>
      </c>
      <c r="D1039" s="11">
        <v>2015</v>
      </c>
      <c r="E1039" s="10" t="s">
        <v>10</v>
      </c>
      <c r="F1039" s="10" t="s">
        <v>1942</v>
      </c>
      <c r="G1039" s="10" t="s">
        <v>1945</v>
      </c>
      <c r="H1039" s="13">
        <v>407</v>
      </c>
      <c r="I1039" s="14"/>
      <c r="J1039" s="4"/>
      <c r="K1039" s="4"/>
      <c r="L1039" s="4"/>
      <c r="M1039" s="4"/>
      <c r="N1039" s="4"/>
      <c r="O1039" s="4"/>
      <c r="P1039" s="4"/>
      <c r="Q1039" s="4"/>
      <c r="R1039" s="4"/>
      <c r="S1039" s="4"/>
      <c r="T1039" s="4"/>
      <c r="U1039" s="4"/>
      <c r="V1039" s="4"/>
      <c r="W1039" s="4"/>
      <c r="X1039" s="4"/>
      <c r="Y1039" s="4"/>
      <c r="Z1039" s="4"/>
      <c r="AA1039" s="4"/>
    </row>
    <row r="1040" spans="1:27" ht="16" x14ac:dyDescent="0.2">
      <c r="A1040" s="10" t="s">
        <v>15</v>
      </c>
      <c r="B1040" s="10" t="s">
        <v>24</v>
      </c>
      <c r="C1040" s="10" t="s">
        <v>1946</v>
      </c>
      <c r="D1040" s="11">
        <v>2015</v>
      </c>
      <c r="E1040" s="10" t="s">
        <v>10</v>
      </c>
      <c r="F1040" s="10" t="s">
        <v>1942</v>
      </c>
      <c r="G1040" s="15" t="s">
        <v>1947</v>
      </c>
      <c r="H1040" s="13">
        <v>377</v>
      </c>
      <c r="I1040" s="14"/>
      <c r="J1040" s="4"/>
      <c r="K1040" s="4"/>
      <c r="L1040" s="4"/>
      <c r="M1040" s="4"/>
      <c r="N1040" s="4"/>
      <c r="O1040" s="4"/>
      <c r="P1040" s="4"/>
      <c r="Q1040" s="4"/>
      <c r="R1040" s="4"/>
      <c r="S1040" s="4"/>
      <c r="T1040" s="4"/>
      <c r="U1040" s="4"/>
      <c r="V1040" s="4"/>
      <c r="W1040" s="4"/>
      <c r="X1040" s="4"/>
      <c r="Y1040" s="4"/>
      <c r="Z1040" s="4"/>
      <c r="AA1040" s="4"/>
    </row>
    <row r="1041" spans="1:27" ht="16" x14ac:dyDescent="0.2">
      <c r="A1041" s="10" t="s">
        <v>15</v>
      </c>
      <c r="B1041" s="10" t="s">
        <v>24</v>
      </c>
      <c r="C1041" s="10" t="s">
        <v>1899</v>
      </c>
      <c r="D1041" s="11">
        <v>2015</v>
      </c>
      <c r="E1041" s="10" t="s">
        <v>7</v>
      </c>
      <c r="F1041" s="10" t="s">
        <v>1942</v>
      </c>
      <c r="G1041" s="10" t="s">
        <v>1948</v>
      </c>
      <c r="H1041" s="13">
        <v>366</v>
      </c>
      <c r="I1041" s="14"/>
      <c r="J1041" s="4"/>
      <c r="K1041" s="4"/>
      <c r="L1041" s="4"/>
      <c r="M1041" s="4"/>
      <c r="N1041" s="4"/>
      <c r="O1041" s="4"/>
      <c r="P1041" s="4"/>
      <c r="Q1041" s="4"/>
      <c r="R1041" s="4"/>
      <c r="S1041" s="4"/>
      <c r="T1041" s="4"/>
      <c r="U1041" s="4"/>
      <c r="V1041" s="4"/>
      <c r="W1041" s="4"/>
      <c r="X1041" s="4"/>
      <c r="Y1041" s="4"/>
      <c r="Z1041" s="4"/>
      <c r="AA1041" s="4"/>
    </row>
    <row r="1042" spans="1:27" ht="16" x14ac:dyDescent="0.2">
      <c r="A1042" s="10" t="s">
        <v>15</v>
      </c>
      <c r="B1042" s="10" t="s">
        <v>24</v>
      </c>
      <c r="C1042" s="10" t="s">
        <v>1949</v>
      </c>
      <c r="D1042" s="11">
        <v>2015</v>
      </c>
      <c r="E1042" s="10" t="s">
        <v>10</v>
      </c>
      <c r="F1042" s="10" t="s">
        <v>1942</v>
      </c>
      <c r="G1042" s="10" t="s">
        <v>1950</v>
      </c>
      <c r="H1042" s="13">
        <v>357</v>
      </c>
      <c r="I1042" s="14"/>
      <c r="J1042" s="4"/>
      <c r="K1042" s="4"/>
      <c r="L1042" s="4"/>
      <c r="M1042" s="4"/>
      <c r="N1042" s="4"/>
      <c r="O1042" s="4"/>
      <c r="P1042" s="4"/>
      <c r="Q1042" s="4"/>
      <c r="R1042" s="4"/>
      <c r="S1042" s="4"/>
      <c r="T1042" s="4"/>
      <c r="U1042" s="4"/>
      <c r="V1042" s="4"/>
      <c r="W1042" s="4"/>
      <c r="X1042" s="4"/>
      <c r="Y1042" s="4"/>
      <c r="Z1042" s="4"/>
      <c r="AA1042" s="4"/>
    </row>
    <row r="1043" spans="1:27" ht="16" x14ac:dyDescent="0.2">
      <c r="A1043" s="10" t="s">
        <v>15</v>
      </c>
      <c r="B1043" s="10" t="s">
        <v>24</v>
      </c>
      <c r="C1043" s="10" t="s">
        <v>1888</v>
      </c>
      <c r="D1043" s="11">
        <v>2015</v>
      </c>
      <c r="E1043" s="10" t="s">
        <v>10</v>
      </c>
      <c r="F1043" s="10" t="s">
        <v>1942</v>
      </c>
      <c r="G1043" s="10" t="s">
        <v>1951</v>
      </c>
      <c r="H1043" s="13">
        <v>349</v>
      </c>
      <c r="I1043" s="14"/>
      <c r="J1043" s="4"/>
      <c r="K1043" s="4"/>
      <c r="L1043" s="4"/>
      <c r="M1043" s="4"/>
      <c r="N1043" s="4"/>
      <c r="O1043" s="4"/>
      <c r="P1043" s="4"/>
      <c r="Q1043" s="4"/>
      <c r="R1043" s="4"/>
      <c r="S1043" s="4"/>
      <c r="T1043" s="4"/>
      <c r="U1043" s="4"/>
      <c r="V1043" s="4"/>
      <c r="W1043" s="4"/>
      <c r="X1043" s="4"/>
      <c r="Y1043" s="4"/>
      <c r="Z1043" s="4"/>
      <c r="AA1043" s="4"/>
    </row>
    <row r="1044" spans="1:27" ht="16" x14ac:dyDescent="0.2">
      <c r="A1044" s="10" t="s">
        <v>15</v>
      </c>
      <c r="B1044" s="10" t="s">
        <v>24</v>
      </c>
      <c r="C1044" s="10" t="s">
        <v>1952</v>
      </c>
      <c r="D1044" s="11">
        <v>2015</v>
      </c>
      <c r="E1044" s="10" t="s">
        <v>10</v>
      </c>
      <c r="F1044" s="10" t="s">
        <v>1942</v>
      </c>
      <c r="G1044" s="10" t="s">
        <v>1953</v>
      </c>
      <c r="H1044" s="13">
        <v>337</v>
      </c>
      <c r="I1044" s="14"/>
      <c r="J1044" s="4"/>
      <c r="K1044" s="4"/>
      <c r="L1044" s="4"/>
      <c r="M1044" s="4"/>
      <c r="N1044" s="4"/>
      <c r="O1044" s="4"/>
      <c r="P1044" s="4"/>
      <c r="Q1044" s="4"/>
      <c r="R1044" s="4"/>
      <c r="S1044" s="4"/>
      <c r="T1044" s="4"/>
      <c r="U1044" s="4"/>
      <c r="V1044" s="4"/>
      <c r="W1044" s="4"/>
      <c r="X1044" s="4"/>
      <c r="Y1044" s="4"/>
      <c r="Z1044" s="4"/>
      <c r="AA1044" s="4"/>
    </row>
    <row r="1045" spans="1:27" ht="16" x14ac:dyDescent="0.2">
      <c r="A1045" s="10" t="s">
        <v>15</v>
      </c>
      <c r="B1045" s="10" t="s">
        <v>24</v>
      </c>
      <c r="C1045" s="10" t="s">
        <v>1954</v>
      </c>
      <c r="D1045" s="11">
        <v>2015</v>
      </c>
      <c r="E1045" s="10" t="s">
        <v>10</v>
      </c>
      <c r="F1045" s="10" t="s">
        <v>1942</v>
      </c>
      <c r="G1045" s="10" t="s">
        <v>1955</v>
      </c>
      <c r="H1045" s="13">
        <v>332</v>
      </c>
      <c r="I1045" s="14"/>
      <c r="J1045" s="4"/>
      <c r="K1045" s="4"/>
      <c r="L1045" s="4"/>
      <c r="M1045" s="4"/>
      <c r="N1045" s="4"/>
      <c r="O1045" s="4"/>
      <c r="P1045" s="4"/>
      <c r="Q1045" s="4"/>
      <c r="R1045" s="4"/>
      <c r="S1045" s="4"/>
      <c r="T1045" s="4"/>
      <c r="U1045" s="4"/>
      <c r="V1045" s="4"/>
      <c r="W1045" s="4"/>
      <c r="X1045" s="4"/>
      <c r="Y1045" s="4"/>
      <c r="Z1045" s="4"/>
      <c r="AA1045" s="4"/>
    </row>
    <row r="1046" spans="1:27" ht="16" x14ac:dyDescent="0.2">
      <c r="A1046" s="10" t="s">
        <v>15</v>
      </c>
      <c r="B1046" s="10" t="s">
        <v>24</v>
      </c>
      <c r="C1046" s="10" t="s">
        <v>1689</v>
      </c>
      <c r="D1046" s="11">
        <v>2015</v>
      </c>
      <c r="E1046" s="10" t="s">
        <v>10</v>
      </c>
      <c r="F1046" s="10" t="s">
        <v>1942</v>
      </c>
      <c r="G1046" s="10" t="s">
        <v>1956</v>
      </c>
      <c r="H1046" s="13">
        <v>330</v>
      </c>
      <c r="I1046" s="14"/>
      <c r="J1046" s="4"/>
      <c r="K1046" s="4"/>
      <c r="L1046" s="4"/>
      <c r="M1046" s="4"/>
      <c r="N1046" s="4"/>
      <c r="O1046" s="4"/>
      <c r="P1046" s="4"/>
      <c r="Q1046" s="4"/>
      <c r="R1046" s="4"/>
      <c r="S1046" s="4"/>
      <c r="T1046" s="4"/>
      <c r="U1046" s="4"/>
      <c r="V1046" s="4"/>
      <c r="W1046" s="4"/>
      <c r="X1046" s="4"/>
      <c r="Y1046" s="4"/>
      <c r="Z1046" s="4"/>
      <c r="AA1046" s="4"/>
    </row>
    <row r="1047" spans="1:27" ht="16" x14ac:dyDescent="0.2">
      <c r="A1047" s="10" t="s">
        <v>15</v>
      </c>
      <c r="B1047" s="10" t="s">
        <v>24</v>
      </c>
      <c r="C1047" s="10" t="s">
        <v>1957</v>
      </c>
      <c r="D1047" s="11">
        <v>2015</v>
      </c>
      <c r="E1047" s="10" t="s">
        <v>10</v>
      </c>
      <c r="F1047" s="10" t="s">
        <v>1942</v>
      </c>
      <c r="G1047" s="10" t="s">
        <v>1958</v>
      </c>
      <c r="H1047" s="13">
        <v>324</v>
      </c>
      <c r="I1047" s="14"/>
      <c r="J1047" s="4"/>
      <c r="K1047" s="4"/>
      <c r="L1047" s="4"/>
      <c r="M1047" s="4"/>
      <c r="N1047" s="4"/>
      <c r="O1047" s="4"/>
      <c r="P1047" s="4"/>
      <c r="Q1047" s="4"/>
      <c r="R1047" s="4"/>
      <c r="S1047" s="4"/>
      <c r="T1047" s="4"/>
      <c r="U1047" s="4"/>
      <c r="V1047" s="4"/>
      <c r="W1047" s="4"/>
      <c r="X1047" s="4"/>
      <c r="Y1047" s="4"/>
      <c r="Z1047" s="4"/>
      <c r="AA1047" s="4"/>
    </row>
    <row r="1048" spans="1:27" ht="16" x14ac:dyDescent="0.2">
      <c r="A1048" s="10" t="s">
        <v>15</v>
      </c>
      <c r="B1048" s="10" t="s">
        <v>24</v>
      </c>
      <c r="C1048" s="10" t="s">
        <v>1959</v>
      </c>
      <c r="D1048" s="11">
        <v>2015</v>
      </c>
      <c r="E1048" s="10" t="s">
        <v>10</v>
      </c>
      <c r="F1048" s="10" t="s">
        <v>1942</v>
      </c>
      <c r="G1048" s="10" t="s">
        <v>1960</v>
      </c>
      <c r="H1048" s="13">
        <v>322</v>
      </c>
      <c r="I1048" s="14"/>
      <c r="J1048" s="4"/>
      <c r="K1048" s="4"/>
      <c r="L1048" s="4"/>
      <c r="M1048" s="4"/>
      <c r="N1048" s="4"/>
      <c r="O1048" s="4"/>
      <c r="P1048" s="4"/>
      <c r="Q1048" s="4"/>
      <c r="R1048" s="4"/>
      <c r="S1048" s="4"/>
      <c r="T1048" s="4"/>
      <c r="U1048" s="4"/>
      <c r="V1048" s="4"/>
      <c r="W1048" s="4"/>
      <c r="X1048" s="4"/>
      <c r="Y1048" s="4"/>
      <c r="Z1048" s="4"/>
      <c r="AA1048" s="4"/>
    </row>
    <row r="1049" spans="1:27" ht="16" x14ac:dyDescent="0.2">
      <c r="A1049" s="10" t="s">
        <v>15</v>
      </c>
      <c r="B1049" s="10" t="s">
        <v>24</v>
      </c>
      <c r="C1049" s="10" t="s">
        <v>1961</v>
      </c>
      <c r="D1049" s="11">
        <v>2015</v>
      </c>
      <c r="E1049" s="10" t="s">
        <v>10</v>
      </c>
      <c r="F1049" s="10" t="s">
        <v>1942</v>
      </c>
      <c r="G1049" s="10" t="s">
        <v>1962</v>
      </c>
      <c r="H1049" s="13">
        <v>307</v>
      </c>
      <c r="I1049" s="14"/>
      <c r="J1049" s="4"/>
      <c r="K1049" s="4"/>
      <c r="L1049" s="4"/>
      <c r="M1049" s="4"/>
      <c r="N1049" s="4"/>
      <c r="O1049" s="4"/>
      <c r="P1049" s="4"/>
      <c r="Q1049" s="4"/>
      <c r="R1049" s="4"/>
      <c r="S1049" s="4"/>
      <c r="T1049" s="4"/>
      <c r="U1049" s="4"/>
      <c r="V1049" s="4"/>
      <c r="W1049" s="4"/>
      <c r="X1049" s="4"/>
      <c r="Y1049" s="4"/>
      <c r="Z1049" s="4"/>
      <c r="AA1049" s="4"/>
    </row>
    <row r="1050" spans="1:27" ht="16" x14ac:dyDescent="0.2">
      <c r="A1050" s="10" t="s">
        <v>15</v>
      </c>
      <c r="B1050" s="10" t="s">
        <v>24</v>
      </c>
      <c r="C1050" s="10" t="s">
        <v>1963</v>
      </c>
      <c r="D1050" s="11">
        <v>2015</v>
      </c>
      <c r="E1050" s="10" t="s">
        <v>10</v>
      </c>
      <c r="F1050" s="10" t="s">
        <v>1942</v>
      </c>
      <c r="G1050" s="10" t="s">
        <v>1964</v>
      </c>
      <c r="H1050" s="13">
        <v>305</v>
      </c>
      <c r="I1050" s="14"/>
      <c r="J1050" s="4"/>
      <c r="K1050" s="4"/>
      <c r="L1050" s="4"/>
      <c r="M1050" s="4"/>
      <c r="N1050" s="4"/>
      <c r="O1050" s="4"/>
      <c r="P1050" s="4"/>
      <c r="Q1050" s="4"/>
      <c r="R1050" s="4"/>
      <c r="S1050" s="4"/>
      <c r="T1050" s="4"/>
      <c r="U1050" s="4"/>
      <c r="V1050" s="4"/>
      <c r="W1050" s="4"/>
      <c r="X1050" s="4"/>
      <c r="Y1050" s="4"/>
      <c r="Z1050" s="4"/>
      <c r="AA1050" s="4"/>
    </row>
    <row r="1051" spans="1:27" ht="16" x14ac:dyDescent="0.2">
      <c r="A1051" s="10" t="s">
        <v>15</v>
      </c>
      <c r="B1051" s="10" t="s">
        <v>24</v>
      </c>
      <c r="C1051" s="10" t="s">
        <v>1965</v>
      </c>
      <c r="D1051" s="11">
        <v>2015</v>
      </c>
      <c r="E1051" s="10" t="s">
        <v>10</v>
      </c>
      <c r="F1051" s="10" t="s">
        <v>1942</v>
      </c>
      <c r="G1051" s="15" t="s">
        <v>1966</v>
      </c>
      <c r="H1051" s="13">
        <v>301</v>
      </c>
      <c r="I1051" s="14"/>
      <c r="J1051" s="4"/>
      <c r="K1051" s="4"/>
      <c r="L1051" s="4"/>
      <c r="M1051" s="4"/>
      <c r="N1051" s="4"/>
      <c r="O1051" s="4"/>
      <c r="P1051" s="4"/>
      <c r="Q1051" s="4"/>
      <c r="R1051" s="4"/>
      <c r="S1051" s="4"/>
      <c r="T1051" s="4"/>
      <c r="U1051" s="4"/>
      <c r="V1051" s="4"/>
      <c r="W1051" s="4"/>
      <c r="X1051" s="4"/>
      <c r="Y1051" s="4"/>
      <c r="Z1051" s="4"/>
      <c r="AA1051" s="4"/>
    </row>
    <row r="1052" spans="1:27" ht="16" x14ac:dyDescent="0.2">
      <c r="A1052" s="10" t="s">
        <v>15</v>
      </c>
      <c r="B1052" s="10" t="s">
        <v>24</v>
      </c>
      <c r="C1052" s="10" t="s">
        <v>1967</v>
      </c>
      <c r="D1052" s="11">
        <v>2015</v>
      </c>
      <c r="E1052" s="10" t="s">
        <v>10</v>
      </c>
      <c r="F1052" s="10" t="s">
        <v>1942</v>
      </c>
      <c r="G1052" s="10" t="s">
        <v>1968</v>
      </c>
      <c r="H1052" s="13">
        <v>268</v>
      </c>
      <c r="I1052" s="14"/>
      <c r="J1052" s="4"/>
      <c r="K1052" s="4"/>
      <c r="L1052" s="4"/>
      <c r="M1052" s="4"/>
      <c r="N1052" s="4"/>
      <c r="O1052" s="4"/>
      <c r="P1052" s="4"/>
      <c r="Q1052" s="4"/>
      <c r="R1052" s="4"/>
      <c r="S1052" s="4"/>
      <c r="T1052" s="4"/>
      <c r="U1052" s="4"/>
      <c r="V1052" s="4"/>
      <c r="W1052" s="4"/>
      <c r="X1052" s="4"/>
      <c r="Y1052" s="4"/>
      <c r="Z1052" s="4"/>
      <c r="AA1052" s="4"/>
    </row>
    <row r="1053" spans="1:27" ht="16" x14ac:dyDescent="0.2">
      <c r="A1053" s="10" t="s">
        <v>15</v>
      </c>
      <c r="B1053" s="10" t="s">
        <v>24</v>
      </c>
      <c r="C1053" s="10" t="s">
        <v>1969</v>
      </c>
      <c r="D1053" s="11">
        <v>2015</v>
      </c>
      <c r="E1053" s="10" t="s">
        <v>10</v>
      </c>
      <c r="F1053" s="10" t="s">
        <v>1942</v>
      </c>
      <c r="G1053" s="10" t="s">
        <v>1970</v>
      </c>
      <c r="H1053" s="13">
        <v>260</v>
      </c>
      <c r="I1053" s="14"/>
      <c r="J1053" s="4"/>
      <c r="K1053" s="4"/>
      <c r="L1053" s="4"/>
      <c r="M1053" s="4"/>
      <c r="N1053" s="4"/>
      <c r="O1053" s="4"/>
      <c r="P1053" s="4"/>
      <c r="Q1053" s="4"/>
      <c r="R1053" s="4"/>
      <c r="S1053" s="4"/>
      <c r="T1053" s="4"/>
      <c r="U1053" s="4"/>
      <c r="V1053" s="4"/>
      <c r="W1053" s="4"/>
      <c r="X1053" s="4"/>
      <c r="Y1053" s="4"/>
      <c r="Z1053" s="4"/>
      <c r="AA1053" s="4"/>
    </row>
    <row r="1054" spans="1:27" ht="16" x14ac:dyDescent="0.2">
      <c r="A1054" s="10" t="s">
        <v>15</v>
      </c>
      <c r="B1054" s="10" t="s">
        <v>24</v>
      </c>
      <c r="C1054" s="10" t="s">
        <v>1971</v>
      </c>
      <c r="D1054" s="11">
        <v>2015</v>
      </c>
      <c r="E1054" s="10" t="s">
        <v>10</v>
      </c>
      <c r="F1054" s="10" t="s">
        <v>1942</v>
      </c>
      <c r="G1054" s="10" t="s">
        <v>1972</v>
      </c>
      <c r="H1054" s="13">
        <v>256</v>
      </c>
      <c r="I1054" s="14"/>
      <c r="J1054" s="4"/>
      <c r="K1054" s="4"/>
      <c r="L1054" s="4"/>
      <c r="M1054" s="4"/>
      <c r="N1054" s="4"/>
      <c r="O1054" s="4"/>
      <c r="P1054" s="4"/>
      <c r="Q1054" s="4"/>
      <c r="R1054" s="4"/>
      <c r="S1054" s="4"/>
      <c r="T1054" s="4"/>
      <c r="U1054" s="4"/>
      <c r="V1054" s="4"/>
      <c r="W1054" s="4"/>
      <c r="X1054" s="4"/>
      <c r="Y1054" s="4"/>
      <c r="Z1054" s="4"/>
      <c r="AA1054" s="4"/>
    </row>
    <row r="1055" spans="1:27" ht="16" x14ac:dyDescent="0.2">
      <c r="A1055" s="10" t="s">
        <v>15</v>
      </c>
      <c r="B1055" s="10" t="s">
        <v>24</v>
      </c>
      <c r="C1055" s="10" t="s">
        <v>1973</v>
      </c>
      <c r="D1055" s="11">
        <v>2015</v>
      </c>
      <c r="E1055" s="10" t="s">
        <v>10</v>
      </c>
      <c r="F1055" s="10" t="s">
        <v>1942</v>
      </c>
      <c r="G1055" s="10" t="s">
        <v>1974</v>
      </c>
      <c r="H1055" s="13">
        <v>239</v>
      </c>
      <c r="I1055" s="14"/>
      <c r="J1055" s="4"/>
      <c r="K1055" s="4"/>
      <c r="L1055" s="4"/>
      <c r="M1055" s="4"/>
      <c r="N1055" s="4"/>
      <c r="O1055" s="4"/>
      <c r="P1055" s="4"/>
      <c r="Q1055" s="4"/>
      <c r="R1055" s="4"/>
      <c r="S1055" s="4"/>
      <c r="T1055" s="4"/>
      <c r="U1055" s="4"/>
      <c r="V1055" s="4"/>
      <c r="W1055" s="4"/>
      <c r="X1055" s="4"/>
      <c r="Y1055" s="4"/>
      <c r="Z1055" s="4"/>
      <c r="AA1055" s="4"/>
    </row>
    <row r="1056" spans="1:27" ht="16" x14ac:dyDescent="0.2">
      <c r="A1056" s="10" t="s">
        <v>15</v>
      </c>
      <c r="B1056" s="10" t="s">
        <v>24</v>
      </c>
      <c r="C1056" s="10" t="s">
        <v>1975</v>
      </c>
      <c r="D1056" s="11">
        <v>2015</v>
      </c>
      <c r="E1056" s="10" t="s">
        <v>10</v>
      </c>
      <c r="F1056" s="10" t="s">
        <v>1942</v>
      </c>
      <c r="G1056" s="10" t="s">
        <v>1976</v>
      </c>
      <c r="H1056" s="13">
        <v>102</v>
      </c>
      <c r="I1056" s="14"/>
      <c r="J1056" s="4"/>
      <c r="K1056" s="4"/>
      <c r="L1056" s="4"/>
      <c r="M1056" s="4"/>
      <c r="N1056" s="4"/>
      <c r="O1056" s="4"/>
      <c r="P1056" s="4"/>
      <c r="Q1056" s="4"/>
      <c r="R1056" s="4"/>
      <c r="S1056" s="4"/>
      <c r="T1056" s="4"/>
      <c r="U1056" s="4"/>
      <c r="V1056" s="4"/>
      <c r="W1056" s="4"/>
      <c r="X1056" s="4"/>
      <c r="Y1056" s="4"/>
      <c r="Z1056" s="4"/>
      <c r="AA1056" s="4"/>
    </row>
    <row r="1057" spans="1:27" ht="16" x14ac:dyDescent="0.2">
      <c r="A1057" s="10" t="s">
        <v>15</v>
      </c>
      <c r="B1057" s="10" t="s">
        <v>24</v>
      </c>
      <c r="C1057" s="10" t="s">
        <v>1977</v>
      </c>
      <c r="D1057" s="11">
        <v>2015</v>
      </c>
      <c r="E1057" s="10" t="s">
        <v>10</v>
      </c>
      <c r="F1057" s="10" t="s">
        <v>1942</v>
      </c>
      <c r="G1057" s="10" t="s">
        <v>1978</v>
      </c>
      <c r="H1057" s="13">
        <v>98</v>
      </c>
      <c r="I1057" s="14"/>
      <c r="J1057" s="4"/>
      <c r="K1057" s="4"/>
      <c r="L1057" s="4"/>
      <c r="M1057" s="4"/>
      <c r="N1057" s="4"/>
      <c r="O1057" s="4"/>
      <c r="P1057" s="4"/>
      <c r="Q1057" s="4"/>
      <c r="R1057" s="4"/>
      <c r="S1057" s="4"/>
      <c r="T1057" s="4"/>
      <c r="U1057" s="4"/>
      <c r="V1057" s="4"/>
      <c r="W1057" s="4"/>
      <c r="X1057" s="4"/>
      <c r="Y1057" s="4"/>
      <c r="Z1057" s="4"/>
      <c r="AA1057" s="4"/>
    </row>
    <row r="1058" spans="1:27" ht="16" x14ac:dyDescent="0.2">
      <c r="A1058" s="10" t="s">
        <v>15</v>
      </c>
      <c r="B1058" s="10" t="s">
        <v>24</v>
      </c>
      <c r="C1058" s="10" t="s">
        <v>1979</v>
      </c>
      <c r="D1058" s="11">
        <v>2015</v>
      </c>
      <c r="E1058" s="10" t="s">
        <v>10</v>
      </c>
      <c r="F1058" s="10" t="s">
        <v>1942</v>
      </c>
      <c r="G1058" s="10" t="s">
        <v>1980</v>
      </c>
      <c r="H1058" s="13">
        <v>92</v>
      </c>
      <c r="I1058" s="14"/>
      <c r="J1058" s="4"/>
      <c r="K1058" s="4"/>
      <c r="L1058" s="4"/>
      <c r="M1058" s="4"/>
      <c r="N1058" s="4"/>
      <c r="O1058" s="4"/>
      <c r="P1058" s="4"/>
      <c r="Q1058" s="4"/>
      <c r="R1058" s="4"/>
      <c r="S1058" s="4"/>
      <c r="T1058" s="4"/>
      <c r="U1058" s="4"/>
      <c r="V1058" s="4"/>
      <c r="W1058" s="4"/>
      <c r="X1058" s="4"/>
      <c r="Y1058" s="4"/>
      <c r="Z1058" s="4"/>
      <c r="AA1058" s="4"/>
    </row>
    <row r="1059" spans="1:27" ht="16" x14ac:dyDescent="0.2">
      <c r="A1059" s="10" t="s">
        <v>15</v>
      </c>
      <c r="B1059" s="10" t="s">
        <v>24</v>
      </c>
      <c r="C1059" s="10" t="s">
        <v>1981</v>
      </c>
      <c r="D1059" s="11">
        <v>2015</v>
      </c>
      <c r="E1059" s="10" t="s">
        <v>10</v>
      </c>
      <c r="F1059" s="10" t="s">
        <v>1942</v>
      </c>
      <c r="G1059" s="10" t="s">
        <v>1982</v>
      </c>
      <c r="H1059" s="13">
        <v>71</v>
      </c>
      <c r="I1059" s="14"/>
      <c r="J1059" s="4"/>
      <c r="K1059" s="4"/>
      <c r="L1059" s="4"/>
      <c r="M1059" s="4"/>
      <c r="N1059" s="4"/>
      <c r="O1059" s="4"/>
      <c r="P1059" s="4"/>
      <c r="Q1059" s="4"/>
      <c r="R1059" s="4"/>
      <c r="S1059" s="4"/>
      <c r="T1059" s="4"/>
      <c r="U1059" s="4"/>
      <c r="V1059" s="4"/>
      <c r="W1059" s="4"/>
      <c r="X1059" s="4"/>
      <c r="Y1059" s="4"/>
      <c r="Z1059" s="4"/>
      <c r="AA1059" s="4"/>
    </row>
    <row r="1060" spans="1:27" ht="16" x14ac:dyDescent="0.2">
      <c r="A1060" s="10" t="s">
        <v>15</v>
      </c>
      <c r="B1060" s="10" t="s">
        <v>24</v>
      </c>
      <c r="C1060" s="10" t="s">
        <v>1983</v>
      </c>
      <c r="D1060" s="11">
        <v>2015</v>
      </c>
      <c r="E1060" s="10" t="s">
        <v>10</v>
      </c>
      <c r="F1060" s="10" t="s">
        <v>1942</v>
      </c>
      <c r="G1060" s="10" t="s">
        <v>1984</v>
      </c>
      <c r="H1060" s="13">
        <v>69</v>
      </c>
      <c r="I1060" s="14"/>
      <c r="J1060" s="4"/>
      <c r="K1060" s="4"/>
      <c r="L1060" s="4"/>
      <c r="M1060" s="4"/>
      <c r="N1060" s="4"/>
      <c r="O1060" s="4"/>
      <c r="P1060" s="4"/>
      <c r="Q1060" s="4"/>
      <c r="R1060" s="4"/>
      <c r="S1060" s="4"/>
      <c r="T1060" s="4"/>
      <c r="U1060" s="4"/>
      <c r="V1060" s="4"/>
      <c r="W1060" s="4"/>
      <c r="X1060" s="4"/>
      <c r="Y1060" s="4"/>
      <c r="Z1060" s="4"/>
      <c r="AA1060" s="4"/>
    </row>
    <row r="1061" spans="1:27" ht="16" x14ac:dyDescent="0.2">
      <c r="A1061" s="10" t="s">
        <v>15</v>
      </c>
      <c r="B1061" s="10" t="s">
        <v>24</v>
      </c>
      <c r="C1061" s="10" t="s">
        <v>1985</v>
      </c>
      <c r="D1061" s="11">
        <v>2015</v>
      </c>
      <c r="E1061" s="10" t="s">
        <v>10</v>
      </c>
      <c r="F1061" s="10" t="s">
        <v>1942</v>
      </c>
      <c r="G1061" s="15" t="s">
        <v>1986</v>
      </c>
      <c r="H1061" s="13">
        <v>68</v>
      </c>
      <c r="I1061" s="14"/>
      <c r="J1061" s="4"/>
      <c r="K1061" s="4"/>
      <c r="L1061" s="4"/>
      <c r="M1061" s="4"/>
      <c r="N1061" s="4"/>
      <c r="O1061" s="4"/>
      <c r="P1061" s="4"/>
      <c r="Q1061" s="4"/>
      <c r="R1061" s="4"/>
      <c r="S1061" s="4"/>
      <c r="T1061" s="4"/>
      <c r="U1061" s="4"/>
      <c r="V1061" s="4"/>
      <c r="W1061" s="4"/>
      <c r="X1061" s="4"/>
      <c r="Y1061" s="4"/>
      <c r="Z1061" s="4"/>
      <c r="AA1061" s="4"/>
    </row>
    <row r="1062" spans="1:27" ht="16" x14ac:dyDescent="0.2">
      <c r="A1062" s="10" t="s">
        <v>15</v>
      </c>
      <c r="B1062" s="10" t="s">
        <v>24</v>
      </c>
      <c r="C1062" s="10" t="s">
        <v>1987</v>
      </c>
      <c r="D1062" s="11">
        <v>2015</v>
      </c>
      <c r="E1062" s="10" t="s">
        <v>10</v>
      </c>
      <c r="F1062" s="10" t="s">
        <v>1942</v>
      </c>
      <c r="G1062" s="10" t="s">
        <v>1988</v>
      </c>
      <c r="H1062" s="13">
        <v>68</v>
      </c>
      <c r="I1062" s="14"/>
      <c r="J1062" s="4"/>
      <c r="K1062" s="4"/>
      <c r="L1062" s="4"/>
      <c r="M1062" s="4"/>
      <c r="N1062" s="4"/>
      <c r="O1062" s="4"/>
      <c r="P1062" s="4"/>
      <c r="Q1062" s="4"/>
      <c r="R1062" s="4"/>
      <c r="S1062" s="4"/>
      <c r="T1062" s="4"/>
      <c r="U1062" s="4"/>
      <c r="V1062" s="4"/>
      <c r="W1062" s="4"/>
      <c r="X1062" s="4"/>
      <c r="Y1062" s="4"/>
      <c r="Z1062" s="4"/>
      <c r="AA1062" s="4"/>
    </row>
    <row r="1063" spans="1:27" ht="16" x14ac:dyDescent="0.2">
      <c r="A1063" s="10" t="s">
        <v>15</v>
      </c>
      <c r="B1063" s="10" t="s">
        <v>24</v>
      </c>
      <c r="C1063" s="10" t="s">
        <v>1989</v>
      </c>
      <c r="D1063" s="11">
        <v>2015</v>
      </c>
      <c r="E1063" s="10" t="s">
        <v>10</v>
      </c>
      <c r="F1063" s="10" t="s">
        <v>1942</v>
      </c>
      <c r="G1063" s="10" t="s">
        <v>1990</v>
      </c>
      <c r="H1063" s="13">
        <v>65</v>
      </c>
      <c r="I1063" s="14"/>
      <c r="J1063" s="4"/>
      <c r="K1063" s="4"/>
      <c r="L1063" s="4"/>
      <c r="M1063" s="4"/>
      <c r="N1063" s="4"/>
      <c r="O1063" s="4"/>
      <c r="P1063" s="4"/>
      <c r="Q1063" s="4"/>
      <c r="R1063" s="4"/>
      <c r="S1063" s="4"/>
      <c r="T1063" s="4"/>
      <c r="U1063" s="4"/>
      <c r="V1063" s="4"/>
      <c r="W1063" s="4"/>
      <c r="X1063" s="4"/>
      <c r="Y1063" s="4"/>
      <c r="Z1063" s="4"/>
      <c r="AA1063" s="4"/>
    </row>
    <row r="1064" spans="1:27" ht="16" x14ac:dyDescent="0.2">
      <c r="A1064" s="10" t="s">
        <v>15</v>
      </c>
      <c r="B1064" s="10" t="s">
        <v>24</v>
      </c>
      <c r="C1064" s="10" t="s">
        <v>1991</v>
      </c>
      <c r="D1064" s="11">
        <v>2015</v>
      </c>
      <c r="E1064" s="10" t="s">
        <v>10</v>
      </c>
      <c r="F1064" s="10" t="s">
        <v>1942</v>
      </c>
      <c r="G1064" s="10" t="s">
        <v>1992</v>
      </c>
      <c r="H1064" s="13">
        <v>58</v>
      </c>
      <c r="I1064" s="14"/>
      <c r="J1064" s="4"/>
      <c r="K1064" s="4"/>
      <c r="L1064" s="4"/>
      <c r="M1064" s="4"/>
      <c r="N1064" s="4"/>
      <c r="O1064" s="4"/>
      <c r="P1064" s="4"/>
      <c r="Q1064" s="4"/>
      <c r="R1064" s="4"/>
      <c r="S1064" s="4"/>
      <c r="T1064" s="4"/>
      <c r="U1064" s="4"/>
      <c r="V1064" s="4"/>
      <c r="W1064" s="4"/>
      <c r="X1064" s="4"/>
      <c r="Y1064" s="4"/>
      <c r="Z1064" s="4"/>
      <c r="AA1064" s="4"/>
    </row>
    <row r="1065" spans="1:27" ht="16" x14ac:dyDescent="0.2">
      <c r="A1065" s="10" t="s">
        <v>15</v>
      </c>
      <c r="B1065" s="10" t="s">
        <v>24</v>
      </c>
      <c r="C1065" s="10" t="s">
        <v>1993</v>
      </c>
      <c r="D1065" s="11">
        <v>2015</v>
      </c>
      <c r="E1065" s="10" t="s">
        <v>10</v>
      </c>
      <c r="F1065" s="10" t="s">
        <v>1942</v>
      </c>
      <c r="G1065" s="10" t="s">
        <v>1994</v>
      </c>
      <c r="H1065" s="13">
        <v>57</v>
      </c>
      <c r="I1065" s="14"/>
      <c r="J1065" s="4"/>
      <c r="K1065" s="4"/>
      <c r="L1065" s="4"/>
      <c r="M1065" s="4"/>
      <c r="N1065" s="4"/>
      <c r="O1065" s="4"/>
      <c r="P1065" s="4"/>
      <c r="Q1065" s="4"/>
      <c r="R1065" s="4"/>
      <c r="S1065" s="4"/>
      <c r="T1065" s="4"/>
      <c r="U1065" s="4"/>
      <c r="V1065" s="4"/>
      <c r="W1065" s="4"/>
      <c r="X1065" s="4"/>
      <c r="Y1065" s="4"/>
      <c r="Z1065" s="4"/>
      <c r="AA1065" s="4"/>
    </row>
    <row r="1066" spans="1:27" ht="16" x14ac:dyDescent="0.2">
      <c r="A1066" s="10" t="s">
        <v>15</v>
      </c>
      <c r="B1066" s="10" t="s">
        <v>24</v>
      </c>
      <c r="C1066" s="10" t="s">
        <v>1995</v>
      </c>
      <c r="D1066" s="11">
        <v>2015</v>
      </c>
      <c r="E1066" s="10" t="s">
        <v>10</v>
      </c>
      <c r="F1066" s="10" t="s">
        <v>1942</v>
      </c>
      <c r="G1066" s="10" t="s">
        <v>1996</v>
      </c>
      <c r="H1066" s="13">
        <v>57</v>
      </c>
      <c r="I1066" s="14"/>
      <c r="J1066" s="4"/>
      <c r="K1066" s="4"/>
      <c r="L1066" s="4"/>
      <c r="M1066" s="4"/>
      <c r="N1066" s="4"/>
      <c r="O1066" s="4"/>
      <c r="P1066" s="4"/>
      <c r="Q1066" s="4"/>
      <c r="R1066" s="4"/>
      <c r="S1066" s="4"/>
      <c r="T1066" s="4"/>
      <c r="U1066" s="4"/>
      <c r="V1066" s="4"/>
      <c r="W1066" s="4"/>
      <c r="X1066" s="4"/>
      <c r="Y1066" s="4"/>
      <c r="Z1066" s="4"/>
      <c r="AA1066" s="4"/>
    </row>
    <row r="1067" spans="1:27" ht="16" x14ac:dyDescent="0.2">
      <c r="A1067" s="10" t="s">
        <v>15</v>
      </c>
      <c r="B1067" s="10" t="s">
        <v>24</v>
      </c>
      <c r="C1067" s="10" t="s">
        <v>1997</v>
      </c>
      <c r="D1067" s="11">
        <v>2015</v>
      </c>
      <c r="E1067" s="10" t="s">
        <v>10</v>
      </c>
      <c r="F1067" s="10" t="s">
        <v>1942</v>
      </c>
      <c r="G1067" s="15" t="s">
        <v>1998</v>
      </c>
      <c r="H1067" s="13">
        <v>55</v>
      </c>
      <c r="I1067" s="14"/>
      <c r="J1067" s="4"/>
      <c r="K1067" s="4"/>
      <c r="L1067" s="4"/>
      <c r="M1067" s="4"/>
      <c r="N1067" s="4"/>
      <c r="O1067" s="4"/>
      <c r="P1067" s="4"/>
      <c r="Q1067" s="4"/>
      <c r="R1067" s="4"/>
      <c r="S1067" s="4"/>
      <c r="T1067" s="4"/>
      <c r="U1067" s="4"/>
      <c r="V1067" s="4"/>
      <c r="W1067" s="4"/>
      <c r="X1067" s="4"/>
      <c r="Y1067" s="4"/>
      <c r="Z1067" s="4"/>
      <c r="AA1067" s="4"/>
    </row>
    <row r="1068" spans="1:27" ht="16" x14ac:dyDescent="0.2">
      <c r="A1068" s="10" t="s">
        <v>15</v>
      </c>
      <c r="B1068" s="10" t="s">
        <v>24</v>
      </c>
      <c r="C1068" s="10" t="s">
        <v>1999</v>
      </c>
      <c r="D1068" s="11">
        <v>2015</v>
      </c>
      <c r="E1068" s="10" t="s">
        <v>10</v>
      </c>
      <c r="F1068" s="10" t="s">
        <v>1942</v>
      </c>
      <c r="G1068" s="10" t="s">
        <v>2000</v>
      </c>
      <c r="H1068" s="13">
        <v>50</v>
      </c>
      <c r="I1068" s="14"/>
      <c r="J1068" s="4"/>
      <c r="K1068" s="4"/>
      <c r="L1068" s="4"/>
      <c r="M1068" s="4"/>
      <c r="N1068" s="4"/>
      <c r="O1068" s="4"/>
      <c r="P1068" s="4"/>
      <c r="Q1068" s="4"/>
      <c r="R1068" s="4"/>
      <c r="S1068" s="4"/>
      <c r="T1068" s="4"/>
      <c r="U1068" s="4"/>
      <c r="V1068" s="4"/>
      <c r="W1068" s="4"/>
      <c r="X1068" s="4"/>
      <c r="Y1068" s="4"/>
      <c r="Z1068" s="4"/>
      <c r="AA1068" s="4"/>
    </row>
    <row r="1069" spans="1:27" ht="16" x14ac:dyDescent="0.2">
      <c r="A1069" s="10" t="s">
        <v>15</v>
      </c>
      <c r="B1069" s="10" t="s">
        <v>24</v>
      </c>
      <c r="C1069" s="10" t="s">
        <v>2001</v>
      </c>
      <c r="D1069" s="11">
        <v>2015</v>
      </c>
      <c r="E1069" s="10" t="s">
        <v>10</v>
      </c>
      <c r="F1069" s="10" t="s">
        <v>1942</v>
      </c>
      <c r="G1069" s="10" t="s">
        <v>2002</v>
      </c>
      <c r="H1069" s="13">
        <v>49</v>
      </c>
      <c r="I1069" s="14"/>
      <c r="J1069" s="4"/>
      <c r="K1069" s="4"/>
      <c r="L1069" s="4"/>
      <c r="M1069" s="4"/>
      <c r="N1069" s="4"/>
      <c r="O1069" s="4"/>
      <c r="P1069" s="4"/>
      <c r="Q1069" s="4"/>
      <c r="R1069" s="4"/>
      <c r="S1069" s="4"/>
      <c r="T1069" s="4"/>
      <c r="U1069" s="4"/>
      <c r="V1069" s="4"/>
      <c r="W1069" s="4"/>
      <c r="X1069" s="4"/>
      <c r="Y1069" s="4"/>
      <c r="Z1069" s="4"/>
      <c r="AA1069" s="4"/>
    </row>
    <row r="1070" spans="1:27" ht="16" x14ac:dyDescent="0.2">
      <c r="A1070" s="10" t="s">
        <v>15</v>
      </c>
      <c r="B1070" s="10" t="s">
        <v>24</v>
      </c>
      <c r="C1070" s="37" t="s">
        <v>2003</v>
      </c>
      <c r="D1070" s="11">
        <v>2015</v>
      </c>
      <c r="E1070" s="10" t="s">
        <v>10</v>
      </c>
      <c r="F1070" s="10" t="s">
        <v>1942</v>
      </c>
      <c r="G1070" s="10" t="s">
        <v>2004</v>
      </c>
      <c r="H1070" s="13">
        <v>46</v>
      </c>
      <c r="I1070" s="14"/>
      <c r="J1070" s="4"/>
      <c r="K1070" s="4"/>
      <c r="L1070" s="4"/>
      <c r="M1070" s="4"/>
      <c r="N1070" s="4"/>
      <c r="O1070" s="4"/>
      <c r="P1070" s="4"/>
      <c r="Q1070" s="4"/>
      <c r="R1070" s="4"/>
      <c r="S1070" s="4"/>
      <c r="T1070" s="4"/>
      <c r="U1070" s="4"/>
      <c r="V1070" s="4"/>
      <c r="W1070" s="4"/>
      <c r="X1070" s="4"/>
      <c r="Y1070" s="4"/>
      <c r="Z1070" s="4"/>
      <c r="AA1070" s="4"/>
    </row>
    <row r="1071" spans="1:27" ht="16" x14ac:dyDescent="0.2">
      <c r="A1071" s="10" t="s">
        <v>15</v>
      </c>
      <c r="B1071" s="10" t="s">
        <v>24</v>
      </c>
      <c r="C1071" s="10" t="s">
        <v>2005</v>
      </c>
      <c r="D1071" s="11">
        <v>2015</v>
      </c>
      <c r="E1071" s="10" t="s">
        <v>10</v>
      </c>
      <c r="F1071" s="10" t="s">
        <v>1942</v>
      </c>
      <c r="G1071" s="10" t="s">
        <v>2006</v>
      </c>
      <c r="H1071" s="13">
        <v>44</v>
      </c>
      <c r="I1071" s="14"/>
      <c r="J1071" s="4"/>
      <c r="K1071" s="4"/>
      <c r="L1071" s="4"/>
      <c r="M1071" s="4"/>
      <c r="N1071" s="4"/>
      <c r="O1071" s="4"/>
      <c r="P1071" s="4"/>
      <c r="Q1071" s="4"/>
      <c r="R1071" s="4"/>
      <c r="S1071" s="4"/>
      <c r="T1071" s="4"/>
      <c r="U1071" s="4"/>
      <c r="V1071" s="4"/>
      <c r="W1071" s="4"/>
      <c r="X1071" s="4"/>
      <c r="Y1071" s="4"/>
      <c r="Z1071" s="4"/>
      <c r="AA1071" s="4"/>
    </row>
    <row r="1072" spans="1:27" ht="16" x14ac:dyDescent="0.2">
      <c r="A1072" s="10" t="s">
        <v>15</v>
      </c>
      <c r="B1072" s="10" t="s">
        <v>24</v>
      </c>
      <c r="C1072" s="10" t="s">
        <v>2007</v>
      </c>
      <c r="D1072" s="11">
        <v>2015</v>
      </c>
      <c r="E1072" s="10" t="s">
        <v>10</v>
      </c>
      <c r="F1072" s="10" t="s">
        <v>1942</v>
      </c>
      <c r="G1072" s="10" t="s">
        <v>2008</v>
      </c>
      <c r="H1072" s="13">
        <v>43</v>
      </c>
      <c r="I1072" s="14"/>
      <c r="J1072" s="4"/>
      <c r="K1072" s="4"/>
      <c r="L1072" s="4"/>
      <c r="M1072" s="4"/>
      <c r="N1072" s="4"/>
      <c r="O1072" s="4"/>
      <c r="P1072" s="4"/>
      <c r="Q1072" s="4"/>
      <c r="R1072" s="4"/>
      <c r="S1072" s="4"/>
      <c r="T1072" s="4"/>
      <c r="U1072" s="4"/>
      <c r="V1072" s="4"/>
      <c r="W1072" s="4"/>
      <c r="X1072" s="4"/>
      <c r="Y1072" s="4"/>
      <c r="Z1072" s="4"/>
      <c r="AA1072" s="4"/>
    </row>
    <row r="1073" spans="1:27" ht="16" x14ac:dyDescent="0.2">
      <c r="A1073" s="10" t="s">
        <v>15</v>
      </c>
      <c r="B1073" s="10" t="s">
        <v>24</v>
      </c>
      <c r="C1073" s="10" t="s">
        <v>2009</v>
      </c>
      <c r="D1073" s="11">
        <v>2015</v>
      </c>
      <c r="E1073" s="10" t="s">
        <v>10</v>
      </c>
      <c r="F1073" s="10" t="s">
        <v>1942</v>
      </c>
      <c r="G1073" s="10" t="s">
        <v>2010</v>
      </c>
      <c r="H1073" s="13">
        <v>41</v>
      </c>
      <c r="I1073" s="14"/>
      <c r="J1073" s="4"/>
      <c r="K1073" s="4"/>
      <c r="L1073" s="4"/>
      <c r="M1073" s="4"/>
      <c r="N1073" s="4"/>
      <c r="O1073" s="4"/>
      <c r="P1073" s="4"/>
      <c r="Q1073" s="4"/>
      <c r="R1073" s="4"/>
      <c r="S1073" s="4"/>
      <c r="T1073" s="4"/>
      <c r="U1073" s="4"/>
      <c r="V1073" s="4"/>
      <c r="W1073" s="4"/>
      <c r="X1073" s="4"/>
      <c r="Y1073" s="4"/>
      <c r="Z1073" s="4"/>
      <c r="AA1073" s="4"/>
    </row>
    <row r="1074" spans="1:27" ht="16" x14ac:dyDescent="0.2">
      <c r="A1074" s="10" t="s">
        <v>15</v>
      </c>
      <c r="B1074" s="10" t="s">
        <v>24</v>
      </c>
      <c r="C1074" s="10" t="s">
        <v>2011</v>
      </c>
      <c r="D1074" s="11">
        <v>2015</v>
      </c>
      <c r="E1074" s="10" t="s">
        <v>10</v>
      </c>
      <c r="F1074" s="10" t="s">
        <v>1942</v>
      </c>
      <c r="G1074" s="10" t="s">
        <v>2012</v>
      </c>
      <c r="H1074" s="13">
        <v>36</v>
      </c>
      <c r="I1074" s="14"/>
      <c r="J1074" s="4"/>
      <c r="K1074" s="4"/>
      <c r="L1074" s="4"/>
      <c r="M1074" s="4"/>
      <c r="N1074" s="4"/>
      <c r="O1074" s="4"/>
      <c r="P1074" s="4"/>
      <c r="Q1074" s="4"/>
      <c r="R1074" s="4"/>
      <c r="S1074" s="4"/>
      <c r="T1074" s="4"/>
      <c r="U1074" s="4"/>
      <c r="V1074" s="4"/>
      <c r="W1074" s="4"/>
      <c r="X1074" s="4"/>
      <c r="Y1074" s="4"/>
      <c r="Z1074" s="4"/>
      <c r="AA1074" s="4"/>
    </row>
    <row r="1075" spans="1:27" ht="16" x14ac:dyDescent="0.2">
      <c r="A1075" s="10" t="s">
        <v>15</v>
      </c>
      <c r="B1075" s="10" t="s">
        <v>24</v>
      </c>
      <c r="C1075" s="10" t="s">
        <v>2013</v>
      </c>
      <c r="D1075" s="11">
        <v>2015</v>
      </c>
      <c r="E1075" s="10" t="s">
        <v>10</v>
      </c>
      <c r="F1075" s="10" t="s">
        <v>1942</v>
      </c>
      <c r="G1075" s="10" t="s">
        <v>2014</v>
      </c>
      <c r="H1075" s="13">
        <v>35</v>
      </c>
      <c r="I1075" s="14"/>
      <c r="J1075" s="4"/>
      <c r="K1075" s="4"/>
      <c r="L1075" s="4"/>
      <c r="M1075" s="4"/>
      <c r="N1075" s="4"/>
      <c r="O1075" s="4"/>
      <c r="P1075" s="4"/>
      <c r="Q1075" s="4"/>
      <c r="R1075" s="4"/>
      <c r="S1075" s="4"/>
      <c r="T1075" s="4"/>
      <c r="U1075" s="4"/>
      <c r="V1075" s="4"/>
      <c r="W1075" s="4"/>
      <c r="X1075" s="4"/>
      <c r="Y1075" s="4"/>
      <c r="Z1075" s="4"/>
      <c r="AA1075" s="4"/>
    </row>
    <row r="1076" spans="1:27" ht="16" x14ac:dyDescent="0.2">
      <c r="A1076" s="10" t="s">
        <v>15</v>
      </c>
      <c r="B1076" s="10" t="s">
        <v>24</v>
      </c>
      <c r="C1076" s="10" t="s">
        <v>2015</v>
      </c>
      <c r="D1076" s="11">
        <v>2014</v>
      </c>
      <c r="E1076" s="10" t="s">
        <v>7</v>
      </c>
      <c r="F1076" s="10" t="s">
        <v>2016</v>
      </c>
      <c r="G1076" s="10" t="s">
        <v>2017</v>
      </c>
      <c r="H1076" s="13">
        <v>674</v>
      </c>
      <c r="I1076" s="14"/>
      <c r="J1076" s="4"/>
      <c r="K1076" s="4"/>
      <c r="L1076" s="4"/>
      <c r="M1076" s="4"/>
      <c r="N1076" s="4"/>
      <c r="O1076" s="4"/>
      <c r="P1076" s="4"/>
      <c r="Q1076" s="4"/>
      <c r="R1076" s="4"/>
      <c r="S1076" s="4"/>
      <c r="T1076" s="4"/>
      <c r="U1076" s="4"/>
      <c r="V1076" s="4"/>
      <c r="W1076" s="4"/>
      <c r="X1076" s="4"/>
      <c r="Y1076" s="4"/>
      <c r="Z1076" s="4"/>
      <c r="AA1076" s="4"/>
    </row>
    <row r="1077" spans="1:27" ht="16" x14ac:dyDescent="0.2">
      <c r="A1077" s="10" t="s">
        <v>15</v>
      </c>
      <c r="B1077" s="10" t="s">
        <v>24</v>
      </c>
      <c r="C1077" s="10" t="s">
        <v>2018</v>
      </c>
      <c r="D1077" s="11">
        <v>2014</v>
      </c>
      <c r="E1077" s="10" t="s">
        <v>10</v>
      </c>
      <c r="F1077" s="10" t="s">
        <v>2016</v>
      </c>
      <c r="G1077" s="10" t="s">
        <v>2019</v>
      </c>
      <c r="H1077" s="13">
        <v>446</v>
      </c>
      <c r="I1077" s="14"/>
      <c r="J1077" s="4"/>
      <c r="K1077" s="4"/>
      <c r="L1077" s="4"/>
      <c r="M1077" s="4"/>
      <c r="N1077" s="4"/>
      <c r="O1077" s="4"/>
      <c r="P1077" s="4"/>
      <c r="Q1077" s="4"/>
      <c r="R1077" s="4"/>
      <c r="S1077" s="4"/>
      <c r="T1077" s="4"/>
      <c r="U1077" s="4"/>
      <c r="V1077" s="4"/>
      <c r="W1077" s="4"/>
      <c r="X1077" s="4"/>
      <c r="Y1077" s="4"/>
      <c r="Z1077" s="4"/>
      <c r="AA1077" s="4"/>
    </row>
    <row r="1078" spans="1:27" ht="16" x14ac:dyDescent="0.2">
      <c r="A1078" s="10" t="s">
        <v>15</v>
      </c>
      <c r="B1078" s="10" t="s">
        <v>24</v>
      </c>
      <c r="C1078" s="10" t="s">
        <v>2020</v>
      </c>
      <c r="D1078" s="11">
        <v>2014</v>
      </c>
      <c r="E1078" s="10" t="s">
        <v>10</v>
      </c>
      <c r="F1078" s="10" t="s">
        <v>2016</v>
      </c>
      <c r="G1078" s="10" t="s">
        <v>2021</v>
      </c>
      <c r="H1078" s="13">
        <v>391</v>
      </c>
      <c r="I1078" s="14"/>
      <c r="J1078" s="4"/>
      <c r="K1078" s="4"/>
      <c r="L1078" s="4"/>
      <c r="M1078" s="4"/>
      <c r="N1078" s="4"/>
      <c r="O1078" s="4"/>
      <c r="P1078" s="4"/>
      <c r="Q1078" s="4"/>
      <c r="R1078" s="4"/>
      <c r="S1078" s="4"/>
      <c r="T1078" s="4"/>
      <c r="U1078" s="4"/>
      <c r="V1078" s="4"/>
      <c r="W1078" s="4"/>
      <c r="X1078" s="4"/>
      <c r="Y1078" s="4"/>
      <c r="Z1078" s="4"/>
      <c r="AA1078" s="4"/>
    </row>
    <row r="1079" spans="1:27" ht="16" x14ac:dyDescent="0.2">
      <c r="A1079" s="10" t="s">
        <v>15</v>
      </c>
      <c r="B1079" s="10" t="s">
        <v>24</v>
      </c>
      <c r="C1079" s="10" t="s">
        <v>2022</v>
      </c>
      <c r="D1079" s="11">
        <v>2014</v>
      </c>
      <c r="E1079" s="10" t="s">
        <v>10</v>
      </c>
      <c r="F1079" s="10" t="s">
        <v>2016</v>
      </c>
      <c r="G1079" s="10" t="s">
        <v>2023</v>
      </c>
      <c r="H1079" s="13">
        <v>380</v>
      </c>
      <c r="I1079" s="14"/>
      <c r="J1079" s="4"/>
      <c r="K1079" s="4"/>
      <c r="L1079" s="4"/>
      <c r="M1079" s="4"/>
      <c r="N1079" s="4"/>
      <c r="O1079" s="4"/>
      <c r="P1079" s="4"/>
      <c r="Q1079" s="4"/>
      <c r="R1079" s="4"/>
      <c r="S1079" s="4"/>
      <c r="T1079" s="4"/>
      <c r="U1079" s="4"/>
      <c r="V1079" s="4"/>
      <c r="W1079" s="4"/>
      <c r="X1079" s="4"/>
      <c r="Y1079" s="4"/>
      <c r="Z1079" s="4"/>
      <c r="AA1079" s="4"/>
    </row>
    <row r="1080" spans="1:27" ht="16" x14ac:dyDescent="0.2">
      <c r="A1080" s="10" t="s">
        <v>15</v>
      </c>
      <c r="B1080" s="10" t="s">
        <v>24</v>
      </c>
      <c r="C1080" s="10" t="s">
        <v>2024</v>
      </c>
      <c r="D1080" s="11">
        <v>2014</v>
      </c>
      <c r="E1080" s="10" t="s">
        <v>10</v>
      </c>
      <c r="F1080" s="10" t="s">
        <v>2016</v>
      </c>
      <c r="G1080" s="10" t="s">
        <v>2025</v>
      </c>
      <c r="H1080" s="13">
        <v>362</v>
      </c>
      <c r="I1080" s="14"/>
      <c r="J1080" s="4"/>
      <c r="K1080" s="4"/>
      <c r="L1080" s="4"/>
      <c r="M1080" s="4"/>
      <c r="N1080" s="4"/>
      <c r="O1080" s="4"/>
      <c r="P1080" s="4"/>
      <c r="Q1080" s="4"/>
      <c r="R1080" s="4"/>
      <c r="S1080" s="4"/>
      <c r="T1080" s="4"/>
      <c r="U1080" s="4"/>
      <c r="V1080" s="4"/>
      <c r="W1080" s="4"/>
      <c r="X1080" s="4"/>
      <c r="Y1080" s="4"/>
      <c r="Z1080" s="4"/>
      <c r="AA1080" s="4"/>
    </row>
    <row r="1081" spans="1:27" ht="16" x14ac:dyDescent="0.2">
      <c r="A1081" s="10" t="s">
        <v>15</v>
      </c>
      <c r="B1081" s="10" t="s">
        <v>24</v>
      </c>
      <c r="C1081" s="10" t="s">
        <v>2026</v>
      </c>
      <c r="D1081" s="11">
        <v>2014</v>
      </c>
      <c r="E1081" s="10" t="s">
        <v>10</v>
      </c>
      <c r="F1081" s="10" t="s">
        <v>2016</v>
      </c>
      <c r="G1081" s="10" t="s">
        <v>2027</v>
      </c>
      <c r="H1081" s="13">
        <v>338</v>
      </c>
      <c r="I1081" s="14"/>
      <c r="J1081" s="4"/>
      <c r="K1081" s="4"/>
      <c r="L1081" s="4"/>
      <c r="M1081" s="4"/>
      <c r="N1081" s="4"/>
      <c r="O1081" s="4"/>
      <c r="P1081" s="4"/>
      <c r="Q1081" s="4"/>
      <c r="R1081" s="4"/>
      <c r="S1081" s="4"/>
      <c r="T1081" s="4"/>
      <c r="U1081" s="4"/>
      <c r="V1081" s="4"/>
      <c r="W1081" s="4"/>
      <c r="X1081" s="4"/>
      <c r="Y1081" s="4"/>
      <c r="Z1081" s="4"/>
      <c r="AA1081" s="4"/>
    </row>
    <row r="1082" spans="1:27" ht="16" x14ac:dyDescent="0.2">
      <c r="A1082" s="10" t="s">
        <v>15</v>
      </c>
      <c r="B1082" s="10" t="s">
        <v>24</v>
      </c>
      <c r="C1082" s="10" t="s">
        <v>2028</v>
      </c>
      <c r="D1082" s="11">
        <v>2014</v>
      </c>
      <c r="E1082" s="10" t="s">
        <v>10</v>
      </c>
      <c r="F1082" s="10" t="s">
        <v>2016</v>
      </c>
      <c r="G1082" s="10" t="s">
        <v>2029</v>
      </c>
      <c r="H1082" s="13">
        <v>294</v>
      </c>
      <c r="I1082" s="14"/>
      <c r="J1082" s="4"/>
      <c r="K1082" s="4"/>
      <c r="L1082" s="4"/>
      <c r="M1082" s="4"/>
      <c r="N1082" s="4"/>
      <c r="O1082" s="4"/>
      <c r="P1082" s="4"/>
      <c r="Q1082" s="4"/>
      <c r="R1082" s="4"/>
      <c r="S1082" s="4"/>
      <c r="T1082" s="4"/>
      <c r="U1082" s="4"/>
      <c r="V1082" s="4"/>
      <c r="W1082" s="4"/>
      <c r="X1082" s="4"/>
      <c r="Y1082" s="4"/>
      <c r="Z1082" s="4"/>
      <c r="AA1082" s="4"/>
    </row>
    <row r="1083" spans="1:27" ht="16" x14ac:dyDescent="0.2">
      <c r="A1083" s="10" t="s">
        <v>15</v>
      </c>
      <c r="B1083" s="10" t="s">
        <v>24</v>
      </c>
      <c r="C1083" s="10" t="s">
        <v>2030</v>
      </c>
      <c r="D1083" s="11">
        <v>2014</v>
      </c>
      <c r="E1083" s="10" t="s">
        <v>10</v>
      </c>
      <c r="F1083" s="10" t="s">
        <v>2016</v>
      </c>
      <c r="G1083" s="10" t="s">
        <v>2031</v>
      </c>
      <c r="H1083" s="13">
        <v>267</v>
      </c>
      <c r="I1083" s="14"/>
      <c r="J1083" s="4"/>
      <c r="K1083" s="4"/>
      <c r="L1083" s="4"/>
      <c r="M1083" s="4"/>
      <c r="N1083" s="4"/>
      <c r="O1083" s="4"/>
      <c r="P1083" s="4"/>
      <c r="Q1083" s="4"/>
      <c r="R1083" s="4"/>
      <c r="S1083" s="4"/>
      <c r="T1083" s="4"/>
      <c r="U1083" s="4"/>
      <c r="V1083" s="4"/>
      <c r="W1083" s="4"/>
      <c r="X1083" s="4"/>
      <c r="Y1083" s="4"/>
      <c r="Z1083" s="4"/>
      <c r="AA1083" s="4"/>
    </row>
    <row r="1084" spans="1:27" ht="16" x14ac:dyDescent="0.2">
      <c r="A1084" s="10" t="s">
        <v>15</v>
      </c>
      <c r="B1084" s="10" t="s">
        <v>24</v>
      </c>
      <c r="C1084" s="10" t="s">
        <v>2032</v>
      </c>
      <c r="D1084" s="11">
        <v>2014</v>
      </c>
      <c r="E1084" s="10" t="s">
        <v>10</v>
      </c>
      <c r="F1084" s="10" t="s">
        <v>2016</v>
      </c>
      <c r="G1084" s="10" t="s">
        <v>2033</v>
      </c>
      <c r="H1084" s="13">
        <v>265</v>
      </c>
      <c r="I1084" s="14"/>
      <c r="J1084" s="4"/>
      <c r="K1084" s="4"/>
      <c r="L1084" s="4"/>
      <c r="M1084" s="4"/>
      <c r="N1084" s="4"/>
      <c r="O1084" s="4"/>
      <c r="P1084" s="4"/>
      <c r="Q1084" s="4"/>
      <c r="R1084" s="4"/>
      <c r="S1084" s="4"/>
      <c r="T1084" s="4"/>
      <c r="U1084" s="4"/>
      <c r="V1084" s="4"/>
      <c r="W1084" s="4"/>
      <c r="X1084" s="4"/>
      <c r="Y1084" s="4"/>
      <c r="Z1084" s="4"/>
      <c r="AA1084" s="4"/>
    </row>
    <row r="1085" spans="1:27" ht="16" x14ac:dyDescent="0.2">
      <c r="A1085" s="10" t="s">
        <v>15</v>
      </c>
      <c r="B1085" s="10" t="s">
        <v>24</v>
      </c>
      <c r="C1085" s="10" t="s">
        <v>2034</v>
      </c>
      <c r="D1085" s="11">
        <v>2014</v>
      </c>
      <c r="E1085" s="10" t="s">
        <v>10</v>
      </c>
      <c r="F1085" s="10" t="s">
        <v>2016</v>
      </c>
      <c r="G1085" s="10" t="s">
        <v>2035</v>
      </c>
      <c r="H1085" s="13">
        <v>249</v>
      </c>
      <c r="I1085" s="14"/>
      <c r="J1085" s="4"/>
      <c r="K1085" s="4"/>
      <c r="L1085" s="4"/>
      <c r="M1085" s="4"/>
      <c r="N1085" s="4"/>
      <c r="O1085" s="4"/>
      <c r="P1085" s="4"/>
      <c r="Q1085" s="4"/>
      <c r="R1085" s="4"/>
      <c r="S1085" s="4"/>
      <c r="T1085" s="4"/>
      <c r="U1085" s="4"/>
      <c r="V1085" s="4"/>
      <c r="W1085" s="4"/>
      <c r="X1085" s="4"/>
      <c r="Y1085" s="4"/>
      <c r="Z1085" s="4"/>
      <c r="AA1085" s="4"/>
    </row>
    <row r="1086" spans="1:27" ht="16" x14ac:dyDescent="0.2">
      <c r="A1086" s="10" t="s">
        <v>15</v>
      </c>
      <c r="B1086" s="10" t="s">
        <v>24</v>
      </c>
      <c r="C1086" s="10" t="s">
        <v>2036</v>
      </c>
      <c r="D1086" s="11">
        <v>2014</v>
      </c>
      <c r="E1086" s="10" t="s">
        <v>10</v>
      </c>
      <c r="F1086" s="10" t="s">
        <v>2016</v>
      </c>
      <c r="G1086" s="10" t="s">
        <v>2037</v>
      </c>
      <c r="H1086" s="13">
        <v>232</v>
      </c>
      <c r="I1086" s="14"/>
      <c r="J1086" s="4"/>
      <c r="K1086" s="4"/>
      <c r="L1086" s="4"/>
      <c r="M1086" s="4"/>
      <c r="N1086" s="4"/>
      <c r="O1086" s="4"/>
      <c r="P1086" s="4"/>
      <c r="Q1086" s="4"/>
      <c r="R1086" s="4"/>
      <c r="S1086" s="4"/>
      <c r="T1086" s="4"/>
      <c r="U1086" s="4"/>
      <c r="V1086" s="4"/>
      <c r="W1086" s="4"/>
      <c r="X1086" s="4"/>
      <c r="Y1086" s="4"/>
      <c r="Z1086" s="4"/>
      <c r="AA1086" s="4"/>
    </row>
    <row r="1087" spans="1:27" ht="16" x14ac:dyDescent="0.2">
      <c r="A1087" s="10" t="s">
        <v>15</v>
      </c>
      <c r="B1087" s="10" t="s">
        <v>24</v>
      </c>
      <c r="C1087" s="10" t="s">
        <v>2038</v>
      </c>
      <c r="D1087" s="11">
        <v>2014</v>
      </c>
      <c r="E1087" s="10" t="s">
        <v>10</v>
      </c>
      <c r="F1087" s="10" t="s">
        <v>2016</v>
      </c>
      <c r="G1087" s="10" t="s">
        <v>2039</v>
      </c>
      <c r="H1087" s="13">
        <v>215</v>
      </c>
      <c r="I1087" s="14"/>
      <c r="J1087" s="4"/>
      <c r="K1087" s="4"/>
      <c r="L1087" s="4"/>
      <c r="M1087" s="4"/>
      <c r="N1087" s="4"/>
      <c r="O1087" s="4"/>
      <c r="P1087" s="4"/>
      <c r="Q1087" s="4"/>
      <c r="R1087" s="4"/>
      <c r="S1087" s="4"/>
      <c r="T1087" s="4"/>
      <c r="U1087" s="4"/>
      <c r="V1087" s="4"/>
      <c r="W1087" s="4"/>
      <c r="X1087" s="4"/>
      <c r="Y1087" s="4"/>
      <c r="Z1087" s="4"/>
      <c r="AA1087" s="4"/>
    </row>
    <row r="1088" spans="1:27" ht="16" x14ac:dyDescent="0.2">
      <c r="A1088" s="10" t="s">
        <v>15</v>
      </c>
      <c r="B1088" s="10" t="s">
        <v>24</v>
      </c>
      <c r="C1088" s="10" t="s">
        <v>2040</v>
      </c>
      <c r="D1088" s="11">
        <v>2014</v>
      </c>
      <c r="E1088" s="10" t="s">
        <v>10</v>
      </c>
      <c r="F1088" s="10" t="s">
        <v>2016</v>
      </c>
      <c r="G1088" s="10" t="s">
        <v>2041</v>
      </c>
      <c r="H1088" s="13">
        <v>192</v>
      </c>
      <c r="I1088" s="14"/>
      <c r="J1088" s="4"/>
      <c r="K1088" s="4"/>
      <c r="L1088" s="4"/>
      <c r="M1088" s="4"/>
      <c r="N1088" s="4"/>
      <c r="O1088" s="4"/>
      <c r="P1088" s="4"/>
      <c r="Q1088" s="4"/>
      <c r="R1088" s="4"/>
      <c r="S1088" s="4"/>
      <c r="T1088" s="4"/>
      <c r="U1088" s="4"/>
      <c r="V1088" s="4"/>
      <c r="W1088" s="4"/>
      <c r="X1088" s="4"/>
      <c r="Y1088" s="4"/>
      <c r="Z1088" s="4"/>
      <c r="AA1088" s="4"/>
    </row>
    <row r="1089" spans="1:27" ht="16" x14ac:dyDescent="0.2">
      <c r="A1089" s="10" t="s">
        <v>15</v>
      </c>
      <c r="B1089" s="10" t="s">
        <v>24</v>
      </c>
      <c r="C1089" s="10" t="s">
        <v>2042</v>
      </c>
      <c r="D1089" s="11">
        <v>2014</v>
      </c>
      <c r="E1089" s="10" t="s">
        <v>10</v>
      </c>
      <c r="F1089" s="10" t="s">
        <v>2016</v>
      </c>
      <c r="G1089" s="10" t="s">
        <v>2043</v>
      </c>
      <c r="H1089" s="13">
        <v>171</v>
      </c>
      <c r="I1089" s="14"/>
      <c r="J1089" s="4"/>
      <c r="K1089" s="4"/>
      <c r="L1089" s="4"/>
      <c r="M1089" s="4"/>
      <c r="N1089" s="4"/>
      <c r="O1089" s="4"/>
      <c r="P1089" s="4"/>
      <c r="Q1089" s="4"/>
      <c r="R1089" s="4"/>
      <c r="S1089" s="4"/>
      <c r="T1089" s="4"/>
      <c r="U1089" s="4"/>
      <c r="V1089" s="4"/>
      <c r="W1089" s="4"/>
      <c r="X1089" s="4"/>
      <c r="Y1089" s="4"/>
      <c r="Z1089" s="4"/>
      <c r="AA1089" s="4"/>
    </row>
    <row r="1090" spans="1:27" ht="16" x14ac:dyDescent="0.2">
      <c r="A1090" s="10" t="s">
        <v>15</v>
      </c>
      <c r="B1090" s="10" t="s">
        <v>24</v>
      </c>
      <c r="C1090" s="10" t="s">
        <v>2044</v>
      </c>
      <c r="D1090" s="11">
        <v>2014</v>
      </c>
      <c r="E1090" s="10" t="s">
        <v>10</v>
      </c>
      <c r="F1090" s="10" t="s">
        <v>2016</v>
      </c>
      <c r="G1090" s="10" t="s">
        <v>2045</v>
      </c>
      <c r="H1090" s="13">
        <v>170</v>
      </c>
      <c r="I1090" s="14"/>
      <c r="J1090" s="4"/>
      <c r="K1090" s="4"/>
      <c r="L1090" s="4"/>
      <c r="M1090" s="4"/>
      <c r="N1090" s="4"/>
      <c r="O1090" s="4"/>
      <c r="P1090" s="4"/>
      <c r="Q1090" s="4"/>
      <c r="R1090" s="4"/>
      <c r="S1090" s="4"/>
      <c r="T1090" s="4"/>
      <c r="U1090" s="4"/>
      <c r="V1090" s="4"/>
      <c r="W1090" s="4"/>
      <c r="X1090" s="4"/>
      <c r="Y1090" s="4"/>
      <c r="Z1090" s="4"/>
      <c r="AA1090" s="4"/>
    </row>
    <row r="1091" spans="1:27" ht="16" x14ac:dyDescent="0.2">
      <c r="A1091" s="10" t="s">
        <v>15</v>
      </c>
      <c r="B1091" s="10" t="s">
        <v>24</v>
      </c>
      <c r="C1091" s="10" t="s">
        <v>2046</v>
      </c>
      <c r="D1091" s="11">
        <v>2014</v>
      </c>
      <c r="E1091" s="10" t="s">
        <v>10</v>
      </c>
      <c r="F1091" s="10" t="s">
        <v>2016</v>
      </c>
      <c r="G1091" s="10" t="s">
        <v>2047</v>
      </c>
      <c r="H1091" s="13">
        <v>164</v>
      </c>
      <c r="I1091" s="14"/>
      <c r="J1091" s="4"/>
      <c r="K1091" s="4"/>
      <c r="L1091" s="4"/>
      <c r="M1091" s="4"/>
      <c r="N1091" s="4"/>
      <c r="O1091" s="4"/>
      <c r="P1091" s="4"/>
      <c r="Q1091" s="4"/>
      <c r="R1091" s="4"/>
      <c r="S1091" s="4"/>
      <c r="T1091" s="4"/>
      <c r="U1091" s="4"/>
      <c r="V1091" s="4"/>
      <c r="W1091" s="4"/>
      <c r="X1091" s="4"/>
      <c r="Y1091" s="4"/>
      <c r="Z1091" s="4"/>
      <c r="AA1091" s="4"/>
    </row>
    <row r="1092" spans="1:27" ht="16" x14ac:dyDescent="0.2">
      <c r="A1092" s="10" t="s">
        <v>15</v>
      </c>
      <c r="B1092" s="10" t="s">
        <v>24</v>
      </c>
      <c r="C1092" s="10" t="s">
        <v>2048</v>
      </c>
      <c r="D1092" s="11">
        <v>2014</v>
      </c>
      <c r="E1092" s="10" t="s">
        <v>10</v>
      </c>
      <c r="F1092" s="10" t="s">
        <v>2016</v>
      </c>
      <c r="G1092" s="10" t="s">
        <v>2049</v>
      </c>
      <c r="H1092" s="13">
        <v>134</v>
      </c>
      <c r="I1092" s="14"/>
      <c r="J1092" s="4"/>
      <c r="K1092" s="4"/>
      <c r="L1092" s="4"/>
      <c r="M1092" s="4"/>
      <c r="N1092" s="4"/>
      <c r="O1092" s="4"/>
      <c r="P1092" s="4"/>
      <c r="Q1092" s="4"/>
      <c r="R1092" s="4"/>
      <c r="S1092" s="4"/>
      <c r="T1092" s="4"/>
      <c r="U1092" s="4"/>
      <c r="V1092" s="4"/>
      <c r="W1092" s="4"/>
      <c r="X1092" s="4"/>
      <c r="Y1092" s="4"/>
      <c r="Z1092" s="4"/>
      <c r="AA1092" s="4"/>
    </row>
    <row r="1093" spans="1:27" ht="16" x14ac:dyDescent="0.2">
      <c r="A1093" s="10" t="s">
        <v>15</v>
      </c>
      <c r="B1093" s="10" t="s">
        <v>24</v>
      </c>
      <c r="C1093" s="10" t="s">
        <v>2050</v>
      </c>
      <c r="D1093" s="11">
        <v>2014</v>
      </c>
      <c r="E1093" s="10" t="s">
        <v>10</v>
      </c>
      <c r="F1093" s="10" t="s">
        <v>2016</v>
      </c>
      <c r="G1093" s="10" t="s">
        <v>2051</v>
      </c>
      <c r="H1093" s="13">
        <v>122</v>
      </c>
      <c r="I1093" s="14"/>
      <c r="J1093" s="4"/>
      <c r="K1093" s="4"/>
      <c r="L1093" s="4"/>
      <c r="M1093" s="4"/>
      <c r="N1093" s="4"/>
      <c r="O1093" s="4"/>
      <c r="P1093" s="4"/>
      <c r="Q1093" s="4"/>
      <c r="R1093" s="4"/>
      <c r="S1093" s="4"/>
      <c r="T1093" s="4"/>
      <c r="U1093" s="4"/>
      <c r="V1093" s="4"/>
      <c r="W1093" s="4"/>
      <c r="X1093" s="4"/>
      <c r="Y1093" s="4"/>
      <c r="Z1093" s="4"/>
      <c r="AA1093" s="4"/>
    </row>
    <row r="1094" spans="1:27" ht="16" x14ac:dyDescent="0.2">
      <c r="A1094" s="10" t="s">
        <v>15</v>
      </c>
      <c r="B1094" s="10" t="s">
        <v>24</v>
      </c>
      <c r="C1094" s="10" t="s">
        <v>2052</v>
      </c>
      <c r="D1094" s="11">
        <v>2014</v>
      </c>
      <c r="E1094" s="10" t="s">
        <v>10</v>
      </c>
      <c r="F1094" s="10" t="s">
        <v>2016</v>
      </c>
      <c r="G1094" s="10" t="s">
        <v>2053</v>
      </c>
      <c r="H1094" s="13">
        <v>118</v>
      </c>
      <c r="I1094" s="14"/>
      <c r="J1094" s="4"/>
      <c r="K1094" s="4"/>
      <c r="L1094" s="4"/>
      <c r="M1094" s="4"/>
      <c r="N1094" s="4"/>
      <c r="O1094" s="4"/>
      <c r="P1094" s="4"/>
      <c r="Q1094" s="4"/>
      <c r="R1094" s="4"/>
      <c r="S1094" s="4"/>
      <c r="T1094" s="4"/>
      <c r="U1094" s="4"/>
      <c r="V1094" s="4"/>
      <c r="W1094" s="4"/>
      <c r="X1094" s="4"/>
      <c r="Y1094" s="4"/>
      <c r="Z1094" s="4"/>
      <c r="AA1094" s="4"/>
    </row>
    <row r="1095" spans="1:27" ht="16" x14ac:dyDescent="0.2">
      <c r="A1095" s="10" t="s">
        <v>15</v>
      </c>
      <c r="B1095" s="10" t="s">
        <v>24</v>
      </c>
      <c r="C1095" s="10" t="s">
        <v>2054</v>
      </c>
      <c r="D1095" s="11">
        <v>2014</v>
      </c>
      <c r="E1095" s="10" t="s">
        <v>10</v>
      </c>
      <c r="F1095" s="10" t="s">
        <v>2016</v>
      </c>
      <c r="G1095" s="10" t="s">
        <v>2055</v>
      </c>
      <c r="H1095" s="13">
        <v>112</v>
      </c>
      <c r="I1095" s="14"/>
      <c r="J1095" s="4"/>
      <c r="K1095" s="4"/>
      <c r="L1095" s="4"/>
      <c r="M1095" s="4"/>
      <c r="N1095" s="4"/>
      <c r="O1095" s="4"/>
      <c r="P1095" s="4"/>
      <c r="Q1095" s="4"/>
      <c r="R1095" s="4"/>
      <c r="S1095" s="4"/>
      <c r="T1095" s="4"/>
      <c r="U1095" s="4"/>
      <c r="V1095" s="4"/>
      <c r="W1095" s="4"/>
      <c r="X1095" s="4"/>
      <c r="Y1095" s="4"/>
      <c r="Z1095" s="4"/>
      <c r="AA1095" s="4"/>
    </row>
    <row r="1096" spans="1:27" ht="16" x14ac:dyDescent="0.2">
      <c r="A1096" s="10" t="s">
        <v>15</v>
      </c>
      <c r="B1096" s="10" t="s">
        <v>24</v>
      </c>
      <c r="C1096" s="10" t="s">
        <v>2056</v>
      </c>
      <c r="D1096" s="11">
        <v>2014</v>
      </c>
      <c r="E1096" s="10" t="s">
        <v>10</v>
      </c>
      <c r="F1096" s="10" t="s">
        <v>2016</v>
      </c>
      <c r="G1096" s="10" t="s">
        <v>2057</v>
      </c>
      <c r="H1096" s="13">
        <v>107</v>
      </c>
      <c r="I1096" s="14"/>
      <c r="J1096" s="4"/>
      <c r="K1096" s="4"/>
      <c r="L1096" s="4"/>
      <c r="M1096" s="4"/>
      <c r="N1096" s="4"/>
      <c r="O1096" s="4"/>
      <c r="P1096" s="4"/>
      <c r="Q1096" s="4"/>
      <c r="R1096" s="4"/>
      <c r="S1096" s="4"/>
      <c r="T1096" s="4"/>
      <c r="U1096" s="4"/>
      <c r="V1096" s="4"/>
      <c r="W1096" s="4"/>
      <c r="X1096" s="4"/>
      <c r="Y1096" s="4"/>
      <c r="Z1096" s="4"/>
      <c r="AA1096" s="4"/>
    </row>
    <row r="1097" spans="1:27" ht="16" x14ac:dyDescent="0.2">
      <c r="A1097" s="10" t="s">
        <v>15</v>
      </c>
      <c r="B1097" s="10" t="s">
        <v>24</v>
      </c>
      <c r="C1097" s="10" t="s">
        <v>2058</v>
      </c>
      <c r="D1097" s="11">
        <v>2014</v>
      </c>
      <c r="E1097" s="10" t="s">
        <v>10</v>
      </c>
      <c r="F1097" s="10" t="s">
        <v>2016</v>
      </c>
      <c r="G1097" s="10" t="s">
        <v>2059</v>
      </c>
      <c r="H1097" s="13">
        <v>104</v>
      </c>
      <c r="I1097" s="14"/>
      <c r="J1097" s="4"/>
      <c r="K1097" s="4"/>
      <c r="L1097" s="4"/>
      <c r="M1097" s="4"/>
      <c r="N1097" s="4"/>
      <c r="O1097" s="4"/>
      <c r="P1097" s="4"/>
      <c r="Q1097" s="4"/>
      <c r="R1097" s="4"/>
      <c r="S1097" s="4"/>
      <c r="T1097" s="4"/>
      <c r="U1097" s="4"/>
      <c r="V1097" s="4"/>
      <c r="W1097" s="4"/>
      <c r="X1097" s="4"/>
      <c r="Y1097" s="4"/>
      <c r="Z1097" s="4"/>
      <c r="AA1097" s="4"/>
    </row>
    <row r="1098" spans="1:27" ht="16" x14ac:dyDescent="0.2">
      <c r="A1098" s="10" t="s">
        <v>15</v>
      </c>
      <c r="B1098" s="10" t="s">
        <v>24</v>
      </c>
      <c r="C1098" s="10" t="s">
        <v>2060</v>
      </c>
      <c r="D1098" s="11">
        <v>2014</v>
      </c>
      <c r="E1098" s="10" t="s">
        <v>10</v>
      </c>
      <c r="F1098" s="10" t="s">
        <v>2016</v>
      </c>
      <c r="G1098" s="10" t="s">
        <v>2061</v>
      </c>
      <c r="H1098" s="13">
        <v>77</v>
      </c>
      <c r="I1098" s="14"/>
      <c r="J1098" s="4"/>
      <c r="K1098" s="4"/>
      <c r="L1098" s="4"/>
      <c r="M1098" s="4"/>
      <c r="N1098" s="4"/>
      <c r="O1098" s="4"/>
      <c r="P1098" s="4"/>
      <c r="Q1098" s="4"/>
      <c r="R1098" s="4"/>
      <c r="S1098" s="4"/>
      <c r="T1098" s="4"/>
      <c r="U1098" s="4"/>
      <c r="V1098" s="4"/>
      <c r="W1098" s="4"/>
      <c r="X1098" s="4"/>
      <c r="Y1098" s="4"/>
      <c r="Z1098" s="4"/>
      <c r="AA1098" s="4"/>
    </row>
    <row r="1099" spans="1:27" ht="16" x14ac:dyDescent="0.2">
      <c r="A1099" s="10" t="s">
        <v>15</v>
      </c>
      <c r="B1099" s="10" t="s">
        <v>24</v>
      </c>
      <c r="C1099" s="10" t="s">
        <v>2062</v>
      </c>
      <c r="D1099" s="11">
        <v>2014</v>
      </c>
      <c r="E1099" s="10" t="s">
        <v>10</v>
      </c>
      <c r="F1099" s="10" t="s">
        <v>2016</v>
      </c>
      <c r="G1099" s="10" t="s">
        <v>2063</v>
      </c>
      <c r="H1099" s="13">
        <v>67</v>
      </c>
      <c r="I1099" s="14"/>
      <c r="J1099" s="4"/>
      <c r="K1099" s="4"/>
      <c r="L1099" s="4"/>
      <c r="M1099" s="4"/>
      <c r="N1099" s="4"/>
      <c r="O1099" s="4"/>
      <c r="P1099" s="4"/>
      <c r="Q1099" s="4"/>
      <c r="R1099" s="4"/>
      <c r="S1099" s="4"/>
      <c r="T1099" s="4"/>
      <c r="U1099" s="4"/>
      <c r="V1099" s="4"/>
      <c r="W1099" s="4"/>
      <c r="X1099" s="4"/>
      <c r="Y1099" s="4"/>
      <c r="Z1099" s="4"/>
      <c r="AA1099" s="4"/>
    </row>
    <row r="1100" spans="1:27" ht="16" x14ac:dyDescent="0.2">
      <c r="A1100" s="10" t="s">
        <v>15</v>
      </c>
      <c r="B1100" s="10" t="s">
        <v>24</v>
      </c>
      <c r="C1100" s="10" t="s">
        <v>2064</v>
      </c>
      <c r="D1100" s="11">
        <v>2014</v>
      </c>
      <c r="E1100" s="10" t="s">
        <v>10</v>
      </c>
      <c r="F1100" s="10" t="s">
        <v>2016</v>
      </c>
      <c r="G1100" s="10" t="s">
        <v>2065</v>
      </c>
      <c r="H1100" s="13">
        <v>57</v>
      </c>
      <c r="I1100" s="14"/>
      <c r="J1100" s="4"/>
      <c r="K1100" s="4"/>
      <c r="L1100" s="4"/>
      <c r="M1100" s="4"/>
      <c r="N1100" s="4"/>
      <c r="O1100" s="4"/>
      <c r="P1100" s="4"/>
      <c r="Q1100" s="4"/>
      <c r="R1100" s="4"/>
      <c r="S1100" s="4"/>
      <c r="T1100" s="4"/>
      <c r="U1100" s="4"/>
      <c r="V1100" s="4"/>
      <c r="W1100" s="4"/>
      <c r="X1100" s="4"/>
      <c r="Y1100" s="4"/>
      <c r="Z1100" s="4"/>
      <c r="AA1100" s="4"/>
    </row>
    <row r="1101" spans="1:27" ht="16" x14ac:dyDescent="0.2">
      <c r="A1101" s="10" t="s">
        <v>15</v>
      </c>
      <c r="B1101" s="10" t="s">
        <v>24</v>
      </c>
      <c r="C1101" s="10" t="s">
        <v>2066</v>
      </c>
      <c r="D1101" s="11">
        <v>2014</v>
      </c>
      <c r="E1101" s="10" t="s">
        <v>10</v>
      </c>
      <c r="F1101" s="10" t="s">
        <v>2016</v>
      </c>
      <c r="G1101" s="10" t="s">
        <v>2067</v>
      </c>
      <c r="H1101" s="13">
        <v>52</v>
      </c>
      <c r="I1101" s="14"/>
      <c r="J1101" s="4"/>
      <c r="K1101" s="4"/>
      <c r="L1101" s="4"/>
      <c r="M1101" s="4"/>
      <c r="N1101" s="4"/>
      <c r="O1101" s="4"/>
      <c r="P1101" s="4"/>
      <c r="Q1101" s="4"/>
      <c r="R1101" s="4"/>
      <c r="S1101" s="4"/>
      <c r="T1101" s="4"/>
      <c r="U1101" s="4"/>
      <c r="V1101" s="4"/>
      <c r="W1101" s="4"/>
      <c r="X1101" s="4"/>
      <c r="Y1101" s="4"/>
      <c r="Z1101" s="4"/>
      <c r="AA1101" s="4"/>
    </row>
    <row r="1102" spans="1:27" ht="16" x14ac:dyDescent="0.2">
      <c r="A1102" s="10" t="s">
        <v>15</v>
      </c>
      <c r="B1102" s="10" t="s">
        <v>24</v>
      </c>
      <c r="C1102" s="10" t="s">
        <v>2068</v>
      </c>
      <c r="D1102" s="11">
        <v>2014</v>
      </c>
      <c r="E1102" s="10" t="s">
        <v>10</v>
      </c>
      <c r="F1102" s="10" t="s">
        <v>2016</v>
      </c>
      <c r="G1102" s="10" t="s">
        <v>2069</v>
      </c>
      <c r="H1102" s="13">
        <v>48</v>
      </c>
      <c r="I1102" s="14"/>
      <c r="J1102" s="4"/>
      <c r="K1102" s="4"/>
      <c r="L1102" s="4"/>
      <c r="M1102" s="4"/>
      <c r="N1102" s="4"/>
      <c r="O1102" s="4"/>
      <c r="P1102" s="4"/>
      <c r="Q1102" s="4"/>
      <c r="R1102" s="4"/>
      <c r="S1102" s="4"/>
      <c r="T1102" s="4"/>
      <c r="U1102" s="4"/>
      <c r="V1102" s="4"/>
      <c r="W1102" s="4"/>
      <c r="X1102" s="4"/>
      <c r="Y1102" s="4"/>
      <c r="Z1102" s="4"/>
      <c r="AA1102" s="4"/>
    </row>
    <row r="1103" spans="1:27" ht="16" x14ac:dyDescent="0.2">
      <c r="A1103" s="10" t="s">
        <v>15</v>
      </c>
      <c r="B1103" s="10" t="s">
        <v>24</v>
      </c>
      <c r="C1103" s="10" t="s">
        <v>2070</v>
      </c>
      <c r="D1103" s="11">
        <v>2013</v>
      </c>
      <c r="E1103" s="10" t="s">
        <v>10</v>
      </c>
      <c r="F1103" s="10" t="s">
        <v>2071</v>
      </c>
      <c r="G1103" s="10" t="s">
        <v>2072</v>
      </c>
      <c r="H1103" s="13">
        <v>439</v>
      </c>
      <c r="I1103" s="14"/>
      <c r="J1103" s="4"/>
      <c r="K1103" s="4"/>
      <c r="L1103" s="4"/>
      <c r="M1103" s="4"/>
      <c r="N1103" s="4"/>
      <c r="O1103" s="4"/>
      <c r="P1103" s="4"/>
      <c r="Q1103" s="4"/>
      <c r="R1103" s="4"/>
      <c r="S1103" s="4"/>
      <c r="T1103" s="4"/>
      <c r="U1103" s="4"/>
      <c r="V1103" s="4"/>
      <c r="W1103" s="4"/>
      <c r="X1103" s="4"/>
      <c r="Y1103" s="4"/>
      <c r="Z1103" s="4"/>
      <c r="AA1103" s="4"/>
    </row>
    <row r="1104" spans="1:27" ht="16" x14ac:dyDescent="0.2">
      <c r="A1104" s="10" t="s">
        <v>15</v>
      </c>
      <c r="B1104" s="10" t="s">
        <v>24</v>
      </c>
      <c r="C1104" s="10" t="s">
        <v>2073</v>
      </c>
      <c r="D1104" s="11">
        <v>2013</v>
      </c>
      <c r="E1104" s="10" t="s">
        <v>10</v>
      </c>
      <c r="F1104" s="10" t="s">
        <v>2071</v>
      </c>
      <c r="G1104" s="10" t="s">
        <v>2074</v>
      </c>
      <c r="H1104" s="13">
        <v>438</v>
      </c>
      <c r="I1104" s="14"/>
      <c r="J1104" s="4"/>
      <c r="K1104" s="4"/>
      <c r="L1104" s="4"/>
      <c r="M1104" s="4"/>
      <c r="N1104" s="4"/>
      <c r="O1104" s="4"/>
      <c r="P1104" s="4"/>
      <c r="Q1104" s="4"/>
      <c r="R1104" s="4"/>
      <c r="S1104" s="4"/>
      <c r="T1104" s="4"/>
      <c r="U1104" s="4"/>
      <c r="V1104" s="4"/>
      <c r="W1104" s="4"/>
      <c r="X1104" s="4"/>
      <c r="Y1104" s="4"/>
      <c r="Z1104" s="4"/>
      <c r="AA1104" s="4"/>
    </row>
    <row r="1105" spans="1:27" ht="16" x14ac:dyDescent="0.2">
      <c r="A1105" s="10" t="s">
        <v>15</v>
      </c>
      <c r="B1105" s="10" t="s">
        <v>24</v>
      </c>
      <c r="C1105" s="10" t="s">
        <v>2075</v>
      </c>
      <c r="D1105" s="11">
        <v>2013</v>
      </c>
      <c r="E1105" s="10" t="s">
        <v>10</v>
      </c>
      <c r="F1105" s="10" t="s">
        <v>2071</v>
      </c>
      <c r="G1105" s="10" t="s">
        <v>2076</v>
      </c>
      <c r="H1105" s="13">
        <v>403</v>
      </c>
      <c r="I1105" s="14"/>
      <c r="J1105" s="4"/>
      <c r="K1105" s="4"/>
      <c r="L1105" s="4"/>
      <c r="M1105" s="4"/>
      <c r="N1105" s="4"/>
      <c r="O1105" s="4"/>
      <c r="P1105" s="4"/>
      <c r="Q1105" s="4"/>
      <c r="R1105" s="4"/>
      <c r="S1105" s="4"/>
      <c r="T1105" s="4"/>
      <c r="U1105" s="4"/>
      <c r="V1105" s="4"/>
      <c r="W1105" s="4"/>
      <c r="X1105" s="4"/>
      <c r="Y1105" s="4"/>
      <c r="Z1105" s="4"/>
      <c r="AA1105" s="4"/>
    </row>
    <row r="1106" spans="1:27" ht="16" x14ac:dyDescent="0.2">
      <c r="A1106" s="10" t="s">
        <v>15</v>
      </c>
      <c r="B1106" s="10" t="s">
        <v>24</v>
      </c>
      <c r="C1106" s="10" t="s">
        <v>2077</v>
      </c>
      <c r="D1106" s="11">
        <v>2013</v>
      </c>
      <c r="E1106" s="10" t="s">
        <v>10</v>
      </c>
      <c r="F1106" s="10" t="s">
        <v>2071</v>
      </c>
      <c r="G1106" s="10" t="s">
        <v>2078</v>
      </c>
      <c r="H1106" s="13">
        <v>303</v>
      </c>
      <c r="I1106" s="14"/>
      <c r="J1106" s="4"/>
      <c r="K1106" s="4"/>
      <c r="L1106" s="4"/>
      <c r="M1106" s="4"/>
      <c r="N1106" s="4"/>
      <c r="O1106" s="4"/>
      <c r="P1106" s="4"/>
      <c r="Q1106" s="4"/>
      <c r="R1106" s="4"/>
      <c r="S1106" s="4"/>
      <c r="T1106" s="4"/>
      <c r="U1106" s="4"/>
      <c r="V1106" s="4"/>
      <c r="W1106" s="4"/>
      <c r="X1106" s="4"/>
      <c r="Y1106" s="4"/>
      <c r="Z1106" s="4"/>
      <c r="AA1106" s="4"/>
    </row>
    <row r="1107" spans="1:27" ht="16" x14ac:dyDescent="0.2">
      <c r="A1107" s="10" t="s">
        <v>15</v>
      </c>
      <c r="B1107" s="10" t="s">
        <v>24</v>
      </c>
      <c r="C1107" s="10" t="s">
        <v>2079</v>
      </c>
      <c r="D1107" s="11">
        <v>2013</v>
      </c>
      <c r="E1107" s="10" t="s">
        <v>10</v>
      </c>
      <c r="F1107" s="10" t="s">
        <v>2071</v>
      </c>
      <c r="G1107" s="10" t="s">
        <v>2080</v>
      </c>
      <c r="H1107" s="13">
        <v>296</v>
      </c>
      <c r="I1107" s="14"/>
      <c r="J1107" s="4"/>
      <c r="K1107" s="4"/>
      <c r="L1107" s="4"/>
      <c r="M1107" s="4"/>
      <c r="N1107" s="4"/>
      <c r="O1107" s="4"/>
      <c r="P1107" s="4"/>
      <c r="Q1107" s="4"/>
      <c r="R1107" s="4"/>
      <c r="S1107" s="4"/>
      <c r="T1107" s="4"/>
      <c r="U1107" s="4"/>
      <c r="V1107" s="4"/>
      <c r="W1107" s="4"/>
      <c r="X1107" s="4"/>
      <c r="Y1107" s="4"/>
      <c r="Z1107" s="4"/>
      <c r="AA1107" s="4"/>
    </row>
    <row r="1108" spans="1:27" ht="16" x14ac:dyDescent="0.2">
      <c r="A1108" s="10" t="s">
        <v>15</v>
      </c>
      <c r="B1108" s="10" t="s">
        <v>24</v>
      </c>
      <c r="C1108" s="10" t="s">
        <v>2081</v>
      </c>
      <c r="D1108" s="11">
        <v>2013</v>
      </c>
      <c r="E1108" s="10" t="s">
        <v>10</v>
      </c>
      <c r="F1108" s="10" t="s">
        <v>2071</v>
      </c>
      <c r="G1108" s="10" t="s">
        <v>2082</v>
      </c>
      <c r="H1108" s="13">
        <v>294</v>
      </c>
      <c r="I1108" s="14"/>
      <c r="J1108" s="4"/>
      <c r="K1108" s="4"/>
      <c r="L1108" s="4"/>
      <c r="M1108" s="4"/>
      <c r="N1108" s="4"/>
      <c r="O1108" s="4"/>
      <c r="P1108" s="4"/>
      <c r="Q1108" s="4"/>
      <c r="R1108" s="4"/>
      <c r="S1108" s="4"/>
      <c r="T1108" s="4"/>
      <c r="U1108" s="4"/>
      <c r="V1108" s="4"/>
      <c r="W1108" s="4"/>
      <c r="X1108" s="4"/>
      <c r="Y1108" s="4"/>
      <c r="Z1108" s="4"/>
      <c r="AA1108" s="4"/>
    </row>
    <row r="1109" spans="1:27" ht="16" x14ac:dyDescent="0.2">
      <c r="A1109" s="10" t="s">
        <v>15</v>
      </c>
      <c r="B1109" s="10" t="s">
        <v>24</v>
      </c>
      <c r="C1109" s="10" t="s">
        <v>1899</v>
      </c>
      <c r="D1109" s="11">
        <v>2013</v>
      </c>
      <c r="E1109" s="10" t="s">
        <v>7</v>
      </c>
      <c r="F1109" s="10" t="s">
        <v>2071</v>
      </c>
      <c r="G1109" s="10" t="s">
        <v>2083</v>
      </c>
      <c r="H1109" s="13">
        <v>257</v>
      </c>
      <c r="I1109" s="14"/>
      <c r="J1109" s="4"/>
      <c r="K1109" s="4"/>
      <c r="L1109" s="4"/>
      <c r="M1109" s="4"/>
      <c r="N1109" s="4"/>
      <c r="O1109" s="4"/>
      <c r="P1109" s="4"/>
      <c r="Q1109" s="4"/>
      <c r="R1109" s="4"/>
      <c r="S1109" s="4"/>
      <c r="T1109" s="4"/>
      <c r="U1109" s="4"/>
      <c r="V1109" s="4"/>
      <c r="W1109" s="4"/>
      <c r="X1109" s="4"/>
      <c r="Y1109" s="4"/>
      <c r="Z1109" s="4"/>
      <c r="AA1109" s="4"/>
    </row>
    <row r="1110" spans="1:27" ht="16" x14ac:dyDescent="0.2">
      <c r="A1110" s="10" t="s">
        <v>15</v>
      </c>
      <c r="B1110" s="10" t="s">
        <v>24</v>
      </c>
      <c r="C1110" s="10" t="s">
        <v>2084</v>
      </c>
      <c r="D1110" s="11">
        <v>2013</v>
      </c>
      <c r="E1110" s="10" t="s">
        <v>10</v>
      </c>
      <c r="F1110" s="10" t="s">
        <v>2071</v>
      </c>
      <c r="G1110" s="10" t="s">
        <v>2085</v>
      </c>
      <c r="H1110" s="13">
        <v>231</v>
      </c>
      <c r="I1110" s="14"/>
      <c r="J1110" s="4"/>
      <c r="K1110" s="4"/>
      <c r="L1110" s="4"/>
      <c r="M1110" s="4"/>
      <c r="N1110" s="4"/>
      <c r="O1110" s="4"/>
      <c r="P1110" s="4"/>
      <c r="Q1110" s="4"/>
      <c r="R1110" s="4"/>
      <c r="S1110" s="4"/>
      <c r="T1110" s="4"/>
      <c r="U1110" s="4"/>
      <c r="V1110" s="4"/>
      <c r="W1110" s="4"/>
      <c r="X1110" s="4"/>
      <c r="Y1110" s="4"/>
      <c r="Z1110" s="4"/>
      <c r="AA1110" s="4"/>
    </row>
    <row r="1111" spans="1:27" ht="16" x14ac:dyDescent="0.2">
      <c r="A1111" s="10" t="s">
        <v>15</v>
      </c>
      <c r="B1111" s="10" t="s">
        <v>24</v>
      </c>
      <c r="C1111" s="10" t="s">
        <v>2086</v>
      </c>
      <c r="D1111" s="11">
        <v>2013</v>
      </c>
      <c r="E1111" s="10" t="s">
        <v>10</v>
      </c>
      <c r="F1111" s="10" t="s">
        <v>2071</v>
      </c>
      <c r="G1111" s="10" t="s">
        <v>2087</v>
      </c>
      <c r="H1111" s="13">
        <v>229</v>
      </c>
      <c r="I1111" s="14"/>
      <c r="J1111" s="4"/>
      <c r="K1111" s="4"/>
      <c r="L1111" s="4"/>
      <c r="M1111" s="4"/>
      <c r="N1111" s="4"/>
      <c r="O1111" s="4"/>
      <c r="P1111" s="4"/>
      <c r="Q1111" s="4"/>
      <c r="R1111" s="4"/>
      <c r="S1111" s="4"/>
      <c r="T1111" s="4"/>
      <c r="U1111" s="4"/>
      <c r="V1111" s="4"/>
      <c r="W1111" s="4"/>
      <c r="X1111" s="4"/>
      <c r="Y1111" s="4"/>
      <c r="Z1111" s="4"/>
      <c r="AA1111" s="4"/>
    </row>
    <row r="1112" spans="1:27" ht="16" x14ac:dyDescent="0.2">
      <c r="A1112" s="10" t="s">
        <v>15</v>
      </c>
      <c r="B1112" s="10" t="s">
        <v>24</v>
      </c>
      <c r="C1112" s="10" t="s">
        <v>2088</v>
      </c>
      <c r="D1112" s="11">
        <v>2013</v>
      </c>
      <c r="E1112" s="10" t="s">
        <v>10</v>
      </c>
      <c r="F1112" s="10" t="s">
        <v>2071</v>
      </c>
      <c r="G1112" s="10" t="s">
        <v>2089</v>
      </c>
      <c r="H1112" s="13">
        <v>226</v>
      </c>
      <c r="I1112" s="14"/>
      <c r="J1112" s="4"/>
      <c r="K1112" s="4"/>
      <c r="L1112" s="4"/>
      <c r="M1112" s="4"/>
      <c r="N1112" s="4"/>
      <c r="O1112" s="4"/>
      <c r="P1112" s="4"/>
      <c r="Q1112" s="4"/>
      <c r="R1112" s="4"/>
      <c r="S1112" s="4"/>
      <c r="T1112" s="4"/>
      <c r="U1112" s="4"/>
      <c r="V1112" s="4"/>
      <c r="W1112" s="4"/>
      <c r="X1112" s="4"/>
      <c r="Y1112" s="4"/>
      <c r="Z1112" s="4"/>
      <c r="AA1112" s="4"/>
    </row>
    <row r="1113" spans="1:27" ht="16" x14ac:dyDescent="0.2">
      <c r="A1113" s="10" t="s">
        <v>15</v>
      </c>
      <c r="B1113" s="10" t="s">
        <v>24</v>
      </c>
      <c r="C1113" s="10" t="s">
        <v>2090</v>
      </c>
      <c r="D1113" s="11">
        <v>2013</v>
      </c>
      <c r="E1113" s="10" t="s">
        <v>10</v>
      </c>
      <c r="F1113" s="10" t="s">
        <v>2071</v>
      </c>
      <c r="G1113" s="10" t="s">
        <v>2091</v>
      </c>
      <c r="H1113" s="13">
        <v>219</v>
      </c>
      <c r="I1113" s="14"/>
      <c r="J1113" s="4"/>
      <c r="K1113" s="4"/>
      <c r="L1113" s="4"/>
      <c r="M1113" s="4"/>
      <c r="N1113" s="4"/>
      <c r="O1113" s="4"/>
      <c r="P1113" s="4"/>
      <c r="Q1113" s="4"/>
      <c r="R1113" s="4"/>
      <c r="S1113" s="4"/>
      <c r="T1113" s="4"/>
      <c r="U1113" s="4"/>
      <c r="V1113" s="4"/>
      <c r="W1113" s="4"/>
      <c r="X1113" s="4"/>
      <c r="Y1113" s="4"/>
      <c r="Z1113" s="4"/>
      <c r="AA1113" s="4"/>
    </row>
    <row r="1114" spans="1:27" ht="16" x14ac:dyDescent="0.2">
      <c r="A1114" s="10" t="s">
        <v>15</v>
      </c>
      <c r="B1114" s="10" t="s">
        <v>24</v>
      </c>
      <c r="C1114" s="10" t="s">
        <v>2092</v>
      </c>
      <c r="D1114" s="11">
        <v>2013</v>
      </c>
      <c r="E1114" s="10" t="s">
        <v>10</v>
      </c>
      <c r="F1114" s="10" t="s">
        <v>2071</v>
      </c>
      <c r="G1114" s="10" t="s">
        <v>2093</v>
      </c>
      <c r="H1114" s="13">
        <v>218</v>
      </c>
      <c r="I1114" s="14"/>
      <c r="J1114" s="4"/>
      <c r="K1114" s="4"/>
      <c r="L1114" s="4"/>
      <c r="M1114" s="4"/>
      <c r="N1114" s="4"/>
      <c r="O1114" s="4"/>
      <c r="P1114" s="4"/>
      <c r="Q1114" s="4"/>
      <c r="R1114" s="4"/>
      <c r="S1114" s="4"/>
      <c r="T1114" s="4"/>
      <c r="U1114" s="4"/>
      <c r="V1114" s="4"/>
      <c r="W1114" s="4"/>
      <c r="X1114" s="4"/>
      <c r="Y1114" s="4"/>
      <c r="Z1114" s="4"/>
      <c r="AA1114" s="4"/>
    </row>
    <row r="1115" spans="1:27" ht="16" x14ac:dyDescent="0.2">
      <c r="A1115" s="10" t="s">
        <v>15</v>
      </c>
      <c r="B1115" s="10" t="s">
        <v>24</v>
      </c>
      <c r="C1115" s="10" t="s">
        <v>2094</v>
      </c>
      <c r="D1115" s="11">
        <v>2013</v>
      </c>
      <c r="E1115" s="10" t="s">
        <v>10</v>
      </c>
      <c r="F1115" s="10" t="s">
        <v>2071</v>
      </c>
      <c r="G1115" s="10" t="s">
        <v>2095</v>
      </c>
      <c r="H1115" s="13">
        <v>216</v>
      </c>
      <c r="I1115" s="14"/>
      <c r="J1115" s="4"/>
      <c r="K1115" s="4"/>
      <c r="L1115" s="4"/>
      <c r="M1115" s="4"/>
      <c r="N1115" s="4"/>
      <c r="O1115" s="4"/>
      <c r="P1115" s="4"/>
      <c r="Q1115" s="4"/>
      <c r="R1115" s="4"/>
      <c r="S1115" s="4"/>
      <c r="T1115" s="4"/>
      <c r="U1115" s="4"/>
      <c r="V1115" s="4"/>
      <c r="W1115" s="4"/>
      <c r="X1115" s="4"/>
      <c r="Y1115" s="4"/>
      <c r="Z1115" s="4"/>
      <c r="AA1115" s="4"/>
    </row>
    <row r="1116" spans="1:27" ht="16" x14ac:dyDescent="0.2">
      <c r="A1116" s="10" t="s">
        <v>15</v>
      </c>
      <c r="B1116" s="10" t="s">
        <v>24</v>
      </c>
      <c r="C1116" s="10" t="s">
        <v>2096</v>
      </c>
      <c r="D1116" s="11">
        <v>2013</v>
      </c>
      <c r="E1116" s="10" t="s">
        <v>10</v>
      </c>
      <c r="F1116" s="10" t="s">
        <v>2071</v>
      </c>
      <c r="G1116" s="10" t="s">
        <v>2097</v>
      </c>
      <c r="H1116" s="13">
        <v>213</v>
      </c>
      <c r="I1116" s="14"/>
      <c r="J1116" s="4"/>
      <c r="K1116" s="4"/>
      <c r="L1116" s="4"/>
      <c r="M1116" s="4"/>
      <c r="N1116" s="4"/>
      <c r="O1116" s="4"/>
      <c r="P1116" s="4"/>
      <c r="Q1116" s="4"/>
      <c r="R1116" s="4"/>
      <c r="S1116" s="4"/>
      <c r="T1116" s="4"/>
      <c r="U1116" s="4"/>
      <c r="V1116" s="4"/>
      <c r="W1116" s="4"/>
      <c r="X1116" s="4"/>
      <c r="Y1116" s="4"/>
      <c r="Z1116" s="4"/>
      <c r="AA1116" s="4"/>
    </row>
    <row r="1117" spans="1:27" ht="16" x14ac:dyDescent="0.2">
      <c r="A1117" s="10" t="s">
        <v>15</v>
      </c>
      <c r="B1117" s="10" t="s">
        <v>24</v>
      </c>
      <c r="C1117" s="10" t="s">
        <v>2098</v>
      </c>
      <c r="D1117" s="11">
        <v>2013</v>
      </c>
      <c r="E1117" s="10" t="s">
        <v>10</v>
      </c>
      <c r="F1117" s="10" t="s">
        <v>2071</v>
      </c>
      <c r="G1117" s="10" t="s">
        <v>2099</v>
      </c>
      <c r="H1117" s="13">
        <v>201</v>
      </c>
      <c r="I1117" s="14"/>
      <c r="J1117" s="4"/>
      <c r="K1117" s="4"/>
      <c r="L1117" s="4"/>
      <c r="M1117" s="4"/>
      <c r="N1117" s="4"/>
      <c r="O1117" s="4"/>
      <c r="P1117" s="4"/>
      <c r="Q1117" s="4"/>
      <c r="R1117" s="4"/>
      <c r="S1117" s="4"/>
      <c r="T1117" s="4"/>
      <c r="U1117" s="4"/>
      <c r="V1117" s="4"/>
      <c r="W1117" s="4"/>
      <c r="X1117" s="4"/>
      <c r="Y1117" s="4"/>
      <c r="Z1117" s="4"/>
      <c r="AA1117" s="4"/>
    </row>
    <row r="1118" spans="1:27" ht="16" x14ac:dyDescent="0.2">
      <c r="A1118" s="10" t="s">
        <v>15</v>
      </c>
      <c r="B1118" s="10" t="s">
        <v>24</v>
      </c>
      <c r="C1118" s="10" t="s">
        <v>2100</v>
      </c>
      <c r="D1118" s="11">
        <v>2013</v>
      </c>
      <c r="E1118" s="10" t="s">
        <v>10</v>
      </c>
      <c r="F1118" s="10" t="s">
        <v>2071</v>
      </c>
      <c r="G1118" s="10" t="s">
        <v>2101</v>
      </c>
      <c r="H1118" s="13">
        <v>196</v>
      </c>
      <c r="I1118" s="14"/>
      <c r="J1118" s="4"/>
      <c r="K1118" s="4"/>
      <c r="L1118" s="4"/>
      <c r="M1118" s="4"/>
      <c r="N1118" s="4"/>
      <c r="O1118" s="4"/>
      <c r="P1118" s="4"/>
      <c r="Q1118" s="4"/>
      <c r="R1118" s="4"/>
      <c r="S1118" s="4"/>
      <c r="T1118" s="4"/>
      <c r="U1118" s="4"/>
      <c r="V1118" s="4"/>
      <c r="W1118" s="4"/>
      <c r="X1118" s="4"/>
      <c r="Y1118" s="4"/>
      <c r="Z1118" s="4"/>
      <c r="AA1118" s="4"/>
    </row>
    <row r="1119" spans="1:27" ht="16" x14ac:dyDescent="0.2">
      <c r="A1119" s="10" t="s">
        <v>15</v>
      </c>
      <c r="B1119" s="10" t="s">
        <v>24</v>
      </c>
      <c r="C1119" s="10" t="s">
        <v>2102</v>
      </c>
      <c r="D1119" s="11">
        <v>2013</v>
      </c>
      <c r="E1119" s="10" t="s">
        <v>10</v>
      </c>
      <c r="F1119" s="10" t="s">
        <v>2071</v>
      </c>
      <c r="G1119" s="10" t="s">
        <v>2103</v>
      </c>
      <c r="H1119" s="13">
        <v>167</v>
      </c>
      <c r="I1119" s="14"/>
      <c r="J1119" s="4"/>
      <c r="K1119" s="4"/>
      <c r="L1119" s="4"/>
      <c r="M1119" s="4"/>
      <c r="N1119" s="4"/>
      <c r="O1119" s="4"/>
      <c r="P1119" s="4"/>
      <c r="Q1119" s="4"/>
      <c r="R1119" s="4"/>
      <c r="S1119" s="4"/>
      <c r="T1119" s="4"/>
      <c r="U1119" s="4"/>
      <c r="V1119" s="4"/>
      <c r="W1119" s="4"/>
      <c r="X1119" s="4"/>
      <c r="Y1119" s="4"/>
      <c r="Z1119" s="4"/>
      <c r="AA1119" s="4"/>
    </row>
    <row r="1120" spans="1:27" ht="16" x14ac:dyDescent="0.2">
      <c r="A1120" s="10" t="s">
        <v>15</v>
      </c>
      <c r="B1120" s="10" t="s">
        <v>24</v>
      </c>
      <c r="C1120" s="10" t="s">
        <v>2104</v>
      </c>
      <c r="D1120" s="11">
        <v>2013</v>
      </c>
      <c r="E1120" s="10" t="s">
        <v>10</v>
      </c>
      <c r="F1120" s="10" t="s">
        <v>2071</v>
      </c>
      <c r="G1120" s="10" t="s">
        <v>2105</v>
      </c>
      <c r="H1120" s="13">
        <v>161</v>
      </c>
      <c r="I1120" s="14"/>
      <c r="J1120" s="4"/>
      <c r="K1120" s="4"/>
      <c r="L1120" s="4"/>
      <c r="M1120" s="4"/>
      <c r="N1120" s="4"/>
      <c r="O1120" s="4"/>
      <c r="P1120" s="4"/>
      <c r="Q1120" s="4"/>
      <c r="R1120" s="4"/>
      <c r="S1120" s="4"/>
      <c r="T1120" s="4"/>
      <c r="U1120" s="4"/>
      <c r="V1120" s="4"/>
      <c r="W1120" s="4"/>
      <c r="X1120" s="4"/>
      <c r="Y1120" s="4"/>
      <c r="Z1120" s="4"/>
      <c r="AA1120" s="4"/>
    </row>
    <row r="1121" spans="1:27" ht="16" x14ac:dyDescent="0.2">
      <c r="A1121" s="10" t="s">
        <v>15</v>
      </c>
      <c r="B1121" s="10" t="s">
        <v>24</v>
      </c>
      <c r="C1121" s="10" t="s">
        <v>2106</v>
      </c>
      <c r="D1121" s="11">
        <v>2013</v>
      </c>
      <c r="E1121" s="10" t="s">
        <v>10</v>
      </c>
      <c r="F1121" s="10" t="s">
        <v>2071</v>
      </c>
      <c r="G1121" s="10" t="s">
        <v>2107</v>
      </c>
      <c r="H1121" s="13">
        <v>160</v>
      </c>
      <c r="I1121" s="14"/>
      <c r="J1121" s="4"/>
      <c r="K1121" s="4"/>
      <c r="L1121" s="4"/>
      <c r="M1121" s="4"/>
      <c r="N1121" s="4"/>
      <c r="O1121" s="4"/>
      <c r="P1121" s="4"/>
      <c r="Q1121" s="4"/>
      <c r="R1121" s="4"/>
      <c r="S1121" s="4"/>
      <c r="T1121" s="4"/>
      <c r="U1121" s="4"/>
      <c r="V1121" s="4"/>
      <c r="W1121" s="4"/>
      <c r="X1121" s="4"/>
      <c r="Y1121" s="4"/>
      <c r="Z1121" s="4"/>
      <c r="AA1121" s="4"/>
    </row>
    <row r="1122" spans="1:27" ht="16" x14ac:dyDescent="0.2">
      <c r="A1122" s="10" t="s">
        <v>15</v>
      </c>
      <c r="B1122" s="10" t="s">
        <v>24</v>
      </c>
      <c r="C1122" s="10" t="s">
        <v>2108</v>
      </c>
      <c r="D1122" s="11">
        <v>2013</v>
      </c>
      <c r="E1122" s="10" t="s">
        <v>10</v>
      </c>
      <c r="F1122" s="10" t="s">
        <v>2071</v>
      </c>
      <c r="G1122" s="10" t="s">
        <v>2109</v>
      </c>
      <c r="H1122" s="13">
        <v>149</v>
      </c>
      <c r="I1122" s="14"/>
      <c r="J1122" s="4"/>
      <c r="K1122" s="4"/>
      <c r="L1122" s="4"/>
      <c r="M1122" s="4"/>
      <c r="N1122" s="4"/>
      <c r="O1122" s="4"/>
      <c r="P1122" s="4"/>
      <c r="Q1122" s="4"/>
      <c r="R1122" s="4"/>
      <c r="S1122" s="4"/>
      <c r="T1122" s="4"/>
      <c r="U1122" s="4"/>
      <c r="V1122" s="4"/>
      <c r="W1122" s="4"/>
      <c r="X1122" s="4"/>
      <c r="Y1122" s="4"/>
      <c r="Z1122" s="4"/>
      <c r="AA1122" s="4"/>
    </row>
    <row r="1123" spans="1:27" ht="16" x14ac:dyDescent="0.2">
      <c r="A1123" s="10" t="s">
        <v>15</v>
      </c>
      <c r="B1123" s="10" t="s">
        <v>24</v>
      </c>
      <c r="C1123" s="10" t="s">
        <v>2110</v>
      </c>
      <c r="D1123" s="11">
        <v>2013</v>
      </c>
      <c r="E1123" s="10" t="s">
        <v>10</v>
      </c>
      <c r="F1123" s="10" t="s">
        <v>2071</v>
      </c>
      <c r="G1123" s="10" t="s">
        <v>2111</v>
      </c>
      <c r="H1123" s="13">
        <v>146</v>
      </c>
      <c r="I1123" s="14"/>
      <c r="J1123" s="4"/>
      <c r="K1123" s="4"/>
      <c r="L1123" s="4"/>
      <c r="M1123" s="4"/>
      <c r="N1123" s="4"/>
      <c r="O1123" s="4"/>
      <c r="P1123" s="4"/>
      <c r="Q1123" s="4"/>
      <c r="R1123" s="4"/>
      <c r="S1123" s="4"/>
      <c r="T1123" s="4"/>
      <c r="U1123" s="4"/>
      <c r="V1123" s="4"/>
      <c r="W1123" s="4"/>
      <c r="X1123" s="4"/>
      <c r="Y1123" s="4"/>
      <c r="Z1123" s="4"/>
      <c r="AA1123" s="4"/>
    </row>
    <row r="1124" spans="1:27" ht="16" x14ac:dyDescent="0.2">
      <c r="A1124" s="10" t="s">
        <v>15</v>
      </c>
      <c r="B1124" s="10" t="s">
        <v>24</v>
      </c>
      <c r="C1124" s="10" t="s">
        <v>2112</v>
      </c>
      <c r="D1124" s="11">
        <v>2013</v>
      </c>
      <c r="E1124" s="10" t="s">
        <v>10</v>
      </c>
      <c r="F1124" s="10" t="s">
        <v>2071</v>
      </c>
      <c r="G1124" s="10" t="s">
        <v>2113</v>
      </c>
      <c r="H1124" s="13">
        <v>139</v>
      </c>
      <c r="I1124" s="14"/>
      <c r="J1124" s="4"/>
      <c r="K1124" s="4"/>
      <c r="L1124" s="4"/>
      <c r="M1124" s="4"/>
      <c r="N1124" s="4"/>
      <c r="O1124" s="4"/>
      <c r="P1124" s="4"/>
      <c r="Q1124" s="4"/>
      <c r="R1124" s="4"/>
      <c r="S1124" s="4"/>
      <c r="T1124" s="4"/>
      <c r="U1124" s="4"/>
      <c r="V1124" s="4"/>
      <c r="W1124" s="4"/>
      <c r="X1124" s="4"/>
      <c r="Y1124" s="4"/>
      <c r="Z1124" s="4"/>
      <c r="AA1124" s="4"/>
    </row>
    <row r="1125" spans="1:27" ht="16" x14ac:dyDescent="0.2">
      <c r="A1125" s="10" t="s">
        <v>15</v>
      </c>
      <c r="B1125" s="10" t="s">
        <v>24</v>
      </c>
      <c r="C1125" s="10" t="s">
        <v>2114</v>
      </c>
      <c r="D1125" s="11">
        <v>2013</v>
      </c>
      <c r="E1125" s="10" t="s">
        <v>10</v>
      </c>
      <c r="F1125" s="10" t="s">
        <v>2071</v>
      </c>
      <c r="G1125" s="10" t="s">
        <v>2115</v>
      </c>
      <c r="H1125" s="13">
        <v>135</v>
      </c>
      <c r="I1125" s="14"/>
      <c r="J1125" s="4"/>
      <c r="K1125" s="4"/>
      <c r="L1125" s="4"/>
      <c r="M1125" s="4"/>
      <c r="N1125" s="4"/>
      <c r="O1125" s="4"/>
      <c r="P1125" s="4"/>
      <c r="Q1125" s="4"/>
      <c r="R1125" s="4"/>
      <c r="S1125" s="4"/>
      <c r="T1125" s="4"/>
      <c r="U1125" s="4"/>
      <c r="V1125" s="4"/>
      <c r="W1125" s="4"/>
      <c r="X1125" s="4"/>
      <c r="Y1125" s="4"/>
      <c r="Z1125" s="4"/>
      <c r="AA1125" s="4"/>
    </row>
    <row r="1126" spans="1:27" ht="16" x14ac:dyDescent="0.2">
      <c r="A1126" s="10" t="s">
        <v>15</v>
      </c>
      <c r="B1126" s="10" t="s">
        <v>24</v>
      </c>
      <c r="C1126" s="10" t="s">
        <v>2116</v>
      </c>
      <c r="D1126" s="11">
        <v>2013</v>
      </c>
      <c r="E1126" s="10" t="s">
        <v>10</v>
      </c>
      <c r="F1126" s="10" t="s">
        <v>2071</v>
      </c>
      <c r="G1126" s="10" t="s">
        <v>2117</v>
      </c>
      <c r="H1126" s="13">
        <v>126</v>
      </c>
      <c r="I1126" s="14"/>
      <c r="J1126" s="4"/>
      <c r="K1126" s="4"/>
      <c r="L1126" s="4"/>
      <c r="M1126" s="4"/>
      <c r="N1126" s="4"/>
      <c r="O1126" s="4"/>
      <c r="P1126" s="4"/>
      <c r="Q1126" s="4"/>
      <c r="R1126" s="4"/>
      <c r="S1126" s="4"/>
      <c r="T1126" s="4"/>
      <c r="U1126" s="4"/>
      <c r="V1126" s="4"/>
      <c r="W1126" s="4"/>
      <c r="X1126" s="4"/>
      <c r="Y1126" s="4"/>
      <c r="Z1126" s="4"/>
      <c r="AA1126" s="4"/>
    </row>
    <row r="1127" spans="1:27" ht="16" x14ac:dyDescent="0.2">
      <c r="A1127" s="10" t="s">
        <v>15</v>
      </c>
      <c r="B1127" s="10" t="s">
        <v>24</v>
      </c>
      <c r="C1127" s="10" t="s">
        <v>2118</v>
      </c>
      <c r="D1127" s="11">
        <v>2013</v>
      </c>
      <c r="E1127" s="10" t="s">
        <v>10</v>
      </c>
      <c r="F1127" s="10" t="s">
        <v>2071</v>
      </c>
      <c r="G1127" s="10" t="s">
        <v>2119</v>
      </c>
      <c r="H1127" s="13">
        <v>121</v>
      </c>
      <c r="I1127" s="14"/>
      <c r="J1127" s="4"/>
      <c r="K1127" s="4"/>
      <c r="L1127" s="4"/>
      <c r="M1127" s="4"/>
      <c r="N1127" s="4"/>
      <c r="O1127" s="4"/>
      <c r="P1127" s="4"/>
      <c r="Q1127" s="4"/>
      <c r="R1127" s="4"/>
      <c r="S1127" s="4"/>
      <c r="T1127" s="4"/>
      <c r="U1127" s="4"/>
      <c r="V1127" s="4"/>
      <c r="W1127" s="4"/>
      <c r="X1127" s="4"/>
      <c r="Y1127" s="4"/>
      <c r="Z1127" s="4"/>
      <c r="AA1127" s="4"/>
    </row>
    <row r="1128" spans="1:27" ht="16" x14ac:dyDescent="0.2">
      <c r="A1128" s="10" t="s">
        <v>15</v>
      </c>
      <c r="B1128" s="10" t="s">
        <v>24</v>
      </c>
      <c r="C1128" s="10" t="s">
        <v>2120</v>
      </c>
      <c r="D1128" s="11">
        <v>2013</v>
      </c>
      <c r="E1128" s="10" t="s">
        <v>10</v>
      </c>
      <c r="F1128" s="10" t="s">
        <v>2071</v>
      </c>
      <c r="G1128" s="10" t="s">
        <v>2121</v>
      </c>
      <c r="H1128" s="13">
        <v>114</v>
      </c>
      <c r="I1128" s="14"/>
      <c r="J1128" s="4"/>
      <c r="K1128" s="4"/>
      <c r="L1128" s="4"/>
      <c r="M1128" s="4"/>
      <c r="N1128" s="4"/>
      <c r="O1128" s="4"/>
      <c r="P1128" s="4"/>
      <c r="Q1128" s="4"/>
      <c r="R1128" s="4"/>
      <c r="S1128" s="4"/>
      <c r="T1128" s="4"/>
      <c r="U1128" s="4"/>
      <c r="V1128" s="4"/>
      <c r="W1128" s="4"/>
      <c r="X1128" s="4"/>
      <c r="Y1128" s="4"/>
      <c r="Z1128" s="4"/>
      <c r="AA1128" s="4"/>
    </row>
    <row r="1129" spans="1:27" ht="16" x14ac:dyDescent="0.2">
      <c r="A1129" s="10" t="s">
        <v>15</v>
      </c>
      <c r="B1129" s="10" t="s">
        <v>24</v>
      </c>
      <c r="C1129" s="10" t="s">
        <v>2122</v>
      </c>
      <c r="D1129" s="11">
        <v>2013</v>
      </c>
      <c r="E1129" s="10" t="s">
        <v>10</v>
      </c>
      <c r="F1129" s="10" t="s">
        <v>2071</v>
      </c>
      <c r="G1129" s="10" t="s">
        <v>2123</v>
      </c>
      <c r="H1129" s="13">
        <v>109</v>
      </c>
      <c r="I1129" s="14"/>
      <c r="J1129" s="4"/>
      <c r="K1129" s="4"/>
      <c r="L1129" s="4"/>
      <c r="M1129" s="4"/>
      <c r="N1129" s="4"/>
      <c r="O1129" s="4"/>
      <c r="P1129" s="4"/>
      <c r="Q1129" s="4"/>
      <c r="R1129" s="4"/>
      <c r="S1129" s="4"/>
      <c r="T1129" s="4"/>
      <c r="U1129" s="4"/>
      <c r="V1129" s="4"/>
      <c r="W1129" s="4"/>
      <c r="X1129" s="4"/>
      <c r="Y1129" s="4"/>
      <c r="Z1129" s="4"/>
      <c r="AA1129" s="4"/>
    </row>
    <row r="1130" spans="1:27" ht="16" x14ac:dyDescent="0.2">
      <c r="A1130" s="10" t="s">
        <v>15</v>
      </c>
      <c r="B1130" s="10" t="s">
        <v>24</v>
      </c>
      <c r="C1130" s="10" t="s">
        <v>2124</v>
      </c>
      <c r="D1130" s="11">
        <v>2013</v>
      </c>
      <c r="E1130" s="10" t="s">
        <v>10</v>
      </c>
      <c r="F1130" s="10" t="s">
        <v>2071</v>
      </c>
      <c r="G1130" s="10" t="s">
        <v>2125</v>
      </c>
      <c r="H1130" s="13">
        <v>103</v>
      </c>
      <c r="I1130" s="14"/>
      <c r="J1130" s="4"/>
      <c r="K1130" s="4"/>
      <c r="L1130" s="4"/>
      <c r="M1130" s="4"/>
      <c r="N1130" s="4"/>
      <c r="O1130" s="4"/>
      <c r="P1130" s="4"/>
      <c r="Q1130" s="4"/>
      <c r="R1130" s="4"/>
      <c r="S1130" s="4"/>
      <c r="T1130" s="4"/>
      <c r="U1130" s="4"/>
      <c r="V1130" s="4"/>
      <c r="W1130" s="4"/>
      <c r="X1130" s="4"/>
      <c r="Y1130" s="4"/>
      <c r="Z1130" s="4"/>
      <c r="AA1130" s="4"/>
    </row>
    <row r="1131" spans="1:27" ht="16" x14ac:dyDescent="0.2">
      <c r="A1131" s="10" t="s">
        <v>15</v>
      </c>
      <c r="B1131" s="10" t="s">
        <v>24</v>
      </c>
      <c r="C1131" s="10" t="s">
        <v>2126</v>
      </c>
      <c r="D1131" s="11">
        <v>2013</v>
      </c>
      <c r="E1131" s="10" t="s">
        <v>10</v>
      </c>
      <c r="F1131" s="10" t="s">
        <v>2071</v>
      </c>
      <c r="G1131" s="10" t="s">
        <v>2127</v>
      </c>
      <c r="H1131" s="13">
        <v>103</v>
      </c>
      <c r="I1131" s="14"/>
      <c r="J1131" s="4"/>
      <c r="K1131" s="4"/>
      <c r="L1131" s="4"/>
      <c r="M1131" s="4"/>
      <c r="N1131" s="4"/>
      <c r="O1131" s="4"/>
      <c r="P1131" s="4"/>
      <c r="Q1131" s="4"/>
      <c r="R1131" s="4"/>
      <c r="S1131" s="4"/>
      <c r="T1131" s="4"/>
      <c r="U1131" s="4"/>
      <c r="V1131" s="4"/>
      <c r="W1131" s="4"/>
      <c r="X1131" s="4"/>
      <c r="Y1131" s="4"/>
      <c r="Z1131" s="4"/>
      <c r="AA1131" s="4"/>
    </row>
    <row r="1132" spans="1:27" ht="16" x14ac:dyDescent="0.2">
      <c r="A1132" s="10" t="s">
        <v>15</v>
      </c>
      <c r="B1132" s="10" t="s">
        <v>24</v>
      </c>
      <c r="C1132" s="10" t="s">
        <v>2128</v>
      </c>
      <c r="D1132" s="11">
        <v>2013</v>
      </c>
      <c r="E1132" s="10" t="s">
        <v>10</v>
      </c>
      <c r="F1132" s="10" t="s">
        <v>2071</v>
      </c>
      <c r="G1132" s="10" t="s">
        <v>2129</v>
      </c>
      <c r="H1132" s="13">
        <v>102</v>
      </c>
      <c r="I1132" s="14"/>
      <c r="J1132" s="4"/>
      <c r="K1132" s="4"/>
      <c r="L1132" s="4"/>
      <c r="M1132" s="4"/>
      <c r="N1132" s="4"/>
      <c r="O1132" s="4"/>
      <c r="P1132" s="4"/>
      <c r="Q1132" s="4"/>
      <c r="R1132" s="4"/>
      <c r="S1132" s="4"/>
      <c r="T1132" s="4"/>
      <c r="U1132" s="4"/>
      <c r="V1132" s="4"/>
      <c r="W1132" s="4"/>
      <c r="X1132" s="4"/>
      <c r="Y1132" s="4"/>
      <c r="Z1132" s="4"/>
      <c r="AA1132" s="4"/>
    </row>
    <row r="1133" spans="1:27" ht="16" x14ac:dyDescent="0.2">
      <c r="A1133" s="10" t="s">
        <v>15</v>
      </c>
      <c r="B1133" s="10" t="s">
        <v>24</v>
      </c>
      <c r="C1133" s="10" t="s">
        <v>2130</v>
      </c>
      <c r="D1133" s="11">
        <v>2013</v>
      </c>
      <c r="E1133" s="10" t="s">
        <v>10</v>
      </c>
      <c r="F1133" s="10" t="s">
        <v>2071</v>
      </c>
      <c r="G1133" s="10" t="s">
        <v>2131</v>
      </c>
      <c r="H1133" s="13">
        <v>102</v>
      </c>
      <c r="I1133" s="14"/>
      <c r="J1133" s="4"/>
      <c r="K1133" s="4"/>
      <c r="L1133" s="4"/>
      <c r="M1133" s="4"/>
      <c r="N1133" s="4"/>
      <c r="O1133" s="4"/>
      <c r="P1133" s="4"/>
      <c r="Q1133" s="4"/>
      <c r="R1133" s="4"/>
      <c r="S1133" s="4"/>
      <c r="T1133" s="4"/>
      <c r="U1133" s="4"/>
      <c r="V1133" s="4"/>
      <c r="W1133" s="4"/>
      <c r="X1133" s="4"/>
      <c r="Y1133" s="4"/>
      <c r="Z1133" s="4"/>
      <c r="AA1133" s="4"/>
    </row>
    <row r="1134" spans="1:27" ht="16" x14ac:dyDescent="0.2">
      <c r="A1134" s="10" t="s">
        <v>15</v>
      </c>
      <c r="B1134" s="10" t="s">
        <v>24</v>
      </c>
      <c r="C1134" s="10" t="s">
        <v>2132</v>
      </c>
      <c r="D1134" s="11">
        <v>2013</v>
      </c>
      <c r="E1134" s="10" t="s">
        <v>10</v>
      </c>
      <c r="F1134" s="10" t="s">
        <v>2071</v>
      </c>
      <c r="G1134" s="10" t="s">
        <v>2133</v>
      </c>
      <c r="H1134" s="13">
        <v>100</v>
      </c>
      <c r="I1134" s="14"/>
      <c r="J1134" s="4"/>
      <c r="K1134" s="4"/>
      <c r="L1134" s="4"/>
      <c r="M1134" s="4"/>
      <c r="N1134" s="4"/>
      <c r="O1134" s="4"/>
      <c r="P1134" s="4"/>
      <c r="Q1134" s="4"/>
      <c r="R1134" s="4"/>
      <c r="S1134" s="4"/>
      <c r="T1134" s="4"/>
      <c r="U1134" s="4"/>
      <c r="V1134" s="4"/>
      <c r="W1134" s="4"/>
      <c r="X1134" s="4"/>
      <c r="Y1134" s="4"/>
      <c r="Z1134" s="4"/>
      <c r="AA1134" s="4"/>
    </row>
    <row r="1135" spans="1:27" ht="16" x14ac:dyDescent="0.2">
      <c r="A1135" s="10" t="s">
        <v>15</v>
      </c>
      <c r="B1135" s="10" t="s">
        <v>24</v>
      </c>
      <c r="C1135" s="10" t="s">
        <v>2134</v>
      </c>
      <c r="D1135" s="11">
        <v>2013</v>
      </c>
      <c r="E1135" s="10" t="s">
        <v>10</v>
      </c>
      <c r="F1135" s="10" t="s">
        <v>2071</v>
      </c>
      <c r="G1135" s="10" t="s">
        <v>2135</v>
      </c>
      <c r="H1135" s="13">
        <v>99</v>
      </c>
      <c r="I1135" s="14"/>
      <c r="J1135" s="4"/>
      <c r="K1135" s="4"/>
      <c r="L1135" s="4"/>
      <c r="M1135" s="4"/>
      <c r="N1135" s="4"/>
      <c r="O1135" s="4"/>
      <c r="P1135" s="4"/>
      <c r="Q1135" s="4"/>
      <c r="R1135" s="4"/>
      <c r="S1135" s="4"/>
      <c r="T1135" s="4"/>
      <c r="U1135" s="4"/>
      <c r="V1135" s="4"/>
      <c r="W1135" s="4"/>
      <c r="X1135" s="4"/>
      <c r="Y1135" s="4"/>
      <c r="Z1135" s="4"/>
      <c r="AA1135" s="4"/>
    </row>
    <row r="1136" spans="1:27" ht="16" x14ac:dyDescent="0.2">
      <c r="A1136" s="10" t="s">
        <v>15</v>
      </c>
      <c r="B1136" s="10" t="s">
        <v>24</v>
      </c>
      <c r="C1136" s="10" t="s">
        <v>2136</v>
      </c>
      <c r="D1136" s="11">
        <v>2013</v>
      </c>
      <c r="E1136" s="10" t="s">
        <v>10</v>
      </c>
      <c r="F1136" s="10" t="s">
        <v>2071</v>
      </c>
      <c r="G1136" s="10" t="s">
        <v>2137</v>
      </c>
      <c r="H1136" s="13">
        <v>98</v>
      </c>
      <c r="I1136" s="14"/>
      <c r="J1136" s="4"/>
      <c r="K1136" s="4"/>
      <c r="L1136" s="4"/>
      <c r="M1136" s="4"/>
      <c r="N1136" s="4"/>
      <c r="O1136" s="4"/>
      <c r="P1136" s="4"/>
      <c r="Q1136" s="4"/>
      <c r="R1136" s="4"/>
      <c r="S1136" s="4"/>
      <c r="T1136" s="4"/>
      <c r="U1136" s="4"/>
      <c r="V1136" s="4"/>
      <c r="W1136" s="4"/>
      <c r="X1136" s="4"/>
      <c r="Y1136" s="4"/>
      <c r="Z1136" s="4"/>
      <c r="AA1136" s="4"/>
    </row>
    <row r="1137" spans="1:27" ht="16" x14ac:dyDescent="0.2">
      <c r="A1137" s="10" t="s">
        <v>15</v>
      </c>
      <c r="B1137" s="10" t="s">
        <v>24</v>
      </c>
      <c r="C1137" s="10" t="s">
        <v>2138</v>
      </c>
      <c r="D1137" s="11">
        <v>2013</v>
      </c>
      <c r="E1137" s="10" t="s">
        <v>10</v>
      </c>
      <c r="F1137" s="10" t="s">
        <v>2071</v>
      </c>
      <c r="G1137" s="10" t="s">
        <v>2139</v>
      </c>
      <c r="H1137" s="13">
        <v>97</v>
      </c>
      <c r="I1137" s="14"/>
      <c r="J1137" s="4"/>
      <c r="K1137" s="4"/>
      <c r="L1137" s="4"/>
      <c r="M1137" s="4"/>
      <c r="N1137" s="4"/>
      <c r="O1137" s="4"/>
      <c r="P1137" s="4"/>
      <c r="Q1137" s="4"/>
      <c r="R1137" s="4"/>
      <c r="S1137" s="4"/>
      <c r="T1137" s="4"/>
      <c r="U1137" s="4"/>
      <c r="V1137" s="4"/>
      <c r="W1137" s="4"/>
      <c r="X1137" s="4"/>
      <c r="Y1137" s="4"/>
      <c r="Z1137" s="4"/>
      <c r="AA1137" s="4"/>
    </row>
    <row r="1138" spans="1:27" ht="16" x14ac:dyDescent="0.2">
      <c r="A1138" s="10" t="s">
        <v>15</v>
      </c>
      <c r="B1138" s="10" t="s">
        <v>24</v>
      </c>
      <c r="C1138" s="10" t="s">
        <v>2140</v>
      </c>
      <c r="D1138" s="11">
        <v>2013</v>
      </c>
      <c r="E1138" s="10" t="s">
        <v>10</v>
      </c>
      <c r="F1138" s="10" t="s">
        <v>2071</v>
      </c>
      <c r="G1138" s="10" t="s">
        <v>2141</v>
      </c>
      <c r="H1138" s="13">
        <v>95</v>
      </c>
      <c r="I1138" s="14"/>
      <c r="J1138" s="4"/>
      <c r="K1138" s="4"/>
      <c r="L1138" s="4"/>
      <c r="M1138" s="4"/>
      <c r="N1138" s="4"/>
      <c r="O1138" s="4"/>
      <c r="P1138" s="4"/>
      <c r="Q1138" s="4"/>
      <c r="R1138" s="4"/>
      <c r="S1138" s="4"/>
      <c r="T1138" s="4"/>
      <c r="U1138" s="4"/>
      <c r="V1138" s="4"/>
      <c r="W1138" s="4"/>
      <c r="X1138" s="4"/>
      <c r="Y1138" s="4"/>
      <c r="Z1138" s="4"/>
      <c r="AA1138" s="4"/>
    </row>
    <row r="1139" spans="1:27" ht="16" x14ac:dyDescent="0.2">
      <c r="A1139" s="10" t="s">
        <v>15</v>
      </c>
      <c r="B1139" s="10" t="s">
        <v>24</v>
      </c>
      <c r="C1139" s="10" t="s">
        <v>2142</v>
      </c>
      <c r="D1139" s="11">
        <v>2013</v>
      </c>
      <c r="E1139" s="10" t="s">
        <v>10</v>
      </c>
      <c r="F1139" s="10" t="s">
        <v>2071</v>
      </c>
      <c r="G1139" s="10" t="s">
        <v>2143</v>
      </c>
      <c r="H1139" s="13">
        <v>93</v>
      </c>
      <c r="I1139" s="14"/>
      <c r="J1139" s="4"/>
      <c r="K1139" s="4"/>
      <c r="L1139" s="4"/>
      <c r="M1139" s="4"/>
      <c r="N1139" s="4"/>
      <c r="O1139" s="4"/>
      <c r="P1139" s="4"/>
      <c r="Q1139" s="4"/>
      <c r="R1139" s="4"/>
      <c r="S1139" s="4"/>
      <c r="T1139" s="4"/>
      <c r="U1139" s="4"/>
      <c r="V1139" s="4"/>
      <c r="W1139" s="4"/>
      <c r="X1139" s="4"/>
      <c r="Y1139" s="4"/>
      <c r="Z1139" s="4"/>
      <c r="AA1139" s="4"/>
    </row>
    <row r="1140" spans="1:27" ht="16" x14ac:dyDescent="0.2">
      <c r="A1140" s="10" t="s">
        <v>15</v>
      </c>
      <c r="B1140" s="10" t="s">
        <v>24</v>
      </c>
      <c r="C1140" s="10" t="s">
        <v>2144</v>
      </c>
      <c r="D1140" s="11">
        <v>2013</v>
      </c>
      <c r="E1140" s="10" t="s">
        <v>10</v>
      </c>
      <c r="F1140" s="10" t="s">
        <v>2071</v>
      </c>
      <c r="G1140" s="10" t="s">
        <v>2145</v>
      </c>
      <c r="H1140" s="13">
        <v>93</v>
      </c>
      <c r="I1140" s="14"/>
      <c r="J1140" s="4"/>
      <c r="K1140" s="4"/>
      <c r="L1140" s="4"/>
      <c r="M1140" s="4"/>
      <c r="N1140" s="4"/>
      <c r="O1140" s="4"/>
      <c r="P1140" s="4"/>
      <c r="Q1140" s="4"/>
      <c r="R1140" s="4"/>
      <c r="S1140" s="4"/>
      <c r="T1140" s="4"/>
      <c r="U1140" s="4"/>
      <c r="V1140" s="4"/>
      <c r="W1140" s="4"/>
      <c r="X1140" s="4"/>
      <c r="Y1140" s="4"/>
      <c r="Z1140" s="4"/>
      <c r="AA1140" s="4"/>
    </row>
    <row r="1141" spans="1:27" ht="16" x14ac:dyDescent="0.2">
      <c r="A1141" s="10" t="s">
        <v>15</v>
      </c>
      <c r="B1141" s="10" t="s">
        <v>24</v>
      </c>
      <c r="C1141" s="10" t="s">
        <v>2146</v>
      </c>
      <c r="D1141" s="11">
        <v>2013</v>
      </c>
      <c r="E1141" s="10" t="s">
        <v>10</v>
      </c>
      <c r="F1141" s="10" t="s">
        <v>2071</v>
      </c>
      <c r="G1141" s="10" t="s">
        <v>2147</v>
      </c>
      <c r="H1141" s="13">
        <v>91</v>
      </c>
      <c r="I1141" s="14"/>
      <c r="J1141" s="4"/>
      <c r="K1141" s="4"/>
      <c r="L1141" s="4"/>
      <c r="M1141" s="4"/>
      <c r="N1141" s="4"/>
      <c r="O1141" s="4"/>
      <c r="P1141" s="4"/>
      <c r="Q1141" s="4"/>
      <c r="R1141" s="4"/>
      <c r="S1141" s="4"/>
      <c r="T1141" s="4"/>
      <c r="U1141" s="4"/>
      <c r="V1141" s="4"/>
      <c r="W1141" s="4"/>
      <c r="X1141" s="4"/>
      <c r="Y1141" s="4"/>
      <c r="Z1141" s="4"/>
      <c r="AA1141" s="4"/>
    </row>
    <row r="1142" spans="1:27" ht="16" x14ac:dyDescent="0.2">
      <c r="A1142" s="10" t="s">
        <v>15</v>
      </c>
      <c r="B1142" s="10" t="s">
        <v>24</v>
      </c>
      <c r="C1142" s="10" t="s">
        <v>2148</v>
      </c>
      <c r="D1142" s="11">
        <v>2013</v>
      </c>
      <c r="E1142" s="10" t="s">
        <v>10</v>
      </c>
      <c r="F1142" s="10" t="s">
        <v>2071</v>
      </c>
      <c r="G1142" s="10" t="s">
        <v>2149</v>
      </c>
      <c r="H1142" s="13">
        <v>89</v>
      </c>
      <c r="I1142" s="14"/>
      <c r="J1142" s="4"/>
      <c r="K1142" s="4"/>
      <c r="L1142" s="4"/>
      <c r="M1142" s="4"/>
      <c r="N1142" s="4"/>
      <c r="O1142" s="4"/>
      <c r="P1142" s="4"/>
      <c r="Q1142" s="4"/>
      <c r="R1142" s="4"/>
      <c r="S1142" s="4"/>
      <c r="T1142" s="4"/>
      <c r="U1142" s="4"/>
      <c r="V1142" s="4"/>
      <c r="W1142" s="4"/>
      <c r="X1142" s="4"/>
      <c r="Y1142" s="4"/>
      <c r="Z1142" s="4"/>
      <c r="AA1142" s="4"/>
    </row>
    <row r="1143" spans="1:27" ht="16" x14ac:dyDescent="0.2">
      <c r="A1143" s="10" t="s">
        <v>15</v>
      </c>
      <c r="B1143" s="10" t="s">
        <v>24</v>
      </c>
      <c r="C1143" s="10" t="s">
        <v>2150</v>
      </c>
      <c r="D1143" s="11">
        <v>2013</v>
      </c>
      <c r="E1143" s="10" t="s">
        <v>10</v>
      </c>
      <c r="F1143" s="10" t="s">
        <v>2071</v>
      </c>
      <c r="G1143" s="10" t="s">
        <v>2151</v>
      </c>
      <c r="H1143" s="13">
        <v>81</v>
      </c>
      <c r="I1143" s="14"/>
      <c r="J1143" s="4"/>
      <c r="K1143" s="4"/>
      <c r="L1143" s="4"/>
      <c r="M1143" s="4"/>
      <c r="N1143" s="4"/>
      <c r="O1143" s="4"/>
      <c r="P1143" s="4"/>
      <c r="Q1143" s="4"/>
      <c r="R1143" s="4"/>
      <c r="S1143" s="4"/>
      <c r="T1143" s="4"/>
      <c r="U1143" s="4"/>
      <c r="V1143" s="4"/>
      <c r="W1143" s="4"/>
      <c r="X1143" s="4"/>
      <c r="Y1143" s="4"/>
      <c r="Z1143" s="4"/>
      <c r="AA1143" s="4"/>
    </row>
    <row r="1144" spans="1:27" ht="16" x14ac:dyDescent="0.2">
      <c r="A1144" s="10" t="s">
        <v>15</v>
      </c>
      <c r="B1144" s="10" t="s">
        <v>24</v>
      </c>
      <c r="C1144" s="10" t="s">
        <v>2152</v>
      </c>
      <c r="D1144" s="11">
        <v>2013</v>
      </c>
      <c r="E1144" s="10" t="s">
        <v>10</v>
      </c>
      <c r="F1144" s="10" t="s">
        <v>2071</v>
      </c>
      <c r="G1144" s="10" t="s">
        <v>2153</v>
      </c>
      <c r="H1144" s="13">
        <v>79</v>
      </c>
      <c r="I1144" s="14"/>
      <c r="J1144" s="4"/>
      <c r="K1144" s="4"/>
      <c r="L1144" s="4"/>
      <c r="M1144" s="4"/>
      <c r="N1144" s="4"/>
      <c r="O1144" s="4"/>
      <c r="P1144" s="4"/>
      <c r="Q1144" s="4"/>
      <c r="R1144" s="4"/>
      <c r="S1144" s="4"/>
      <c r="T1144" s="4"/>
      <c r="U1144" s="4"/>
      <c r="V1144" s="4"/>
      <c r="W1144" s="4"/>
      <c r="X1144" s="4"/>
      <c r="Y1144" s="4"/>
      <c r="Z1144" s="4"/>
      <c r="AA1144" s="4"/>
    </row>
    <row r="1145" spans="1:27" ht="16" x14ac:dyDescent="0.2">
      <c r="A1145" s="10" t="s">
        <v>15</v>
      </c>
      <c r="B1145" s="10" t="s">
        <v>24</v>
      </c>
      <c r="C1145" s="10" t="s">
        <v>2154</v>
      </c>
      <c r="D1145" s="11">
        <v>2013</v>
      </c>
      <c r="E1145" s="10" t="s">
        <v>10</v>
      </c>
      <c r="F1145" s="10" t="s">
        <v>2071</v>
      </c>
      <c r="G1145" s="10" t="s">
        <v>2155</v>
      </c>
      <c r="H1145" s="13">
        <v>79</v>
      </c>
      <c r="I1145" s="14"/>
      <c r="J1145" s="4"/>
      <c r="K1145" s="4"/>
      <c r="L1145" s="4"/>
      <c r="M1145" s="4"/>
      <c r="N1145" s="4"/>
      <c r="O1145" s="4"/>
      <c r="P1145" s="4"/>
      <c r="Q1145" s="4"/>
      <c r="R1145" s="4"/>
      <c r="S1145" s="4"/>
      <c r="T1145" s="4"/>
      <c r="U1145" s="4"/>
      <c r="V1145" s="4"/>
      <c r="W1145" s="4"/>
      <c r="X1145" s="4"/>
      <c r="Y1145" s="4"/>
      <c r="Z1145" s="4"/>
      <c r="AA1145" s="4"/>
    </row>
    <row r="1146" spans="1:27" ht="16" x14ac:dyDescent="0.2">
      <c r="A1146" s="10" t="s">
        <v>15</v>
      </c>
      <c r="B1146" s="10" t="s">
        <v>24</v>
      </c>
      <c r="C1146" s="10" t="s">
        <v>2156</v>
      </c>
      <c r="D1146" s="11">
        <v>2013</v>
      </c>
      <c r="E1146" s="10" t="s">
        <v>10</v>
      </c>
      <c r="F1146" s="10" t="s">
        <v>2071</v>
      </c>
      <c r="G1146" s="10" t="s">
        <v>2157</v>
      </c>
      <c r="H1146" s="13">
        <v>77</v>
      </c>
      <c r="I1146" s="14"/>
      <c r="J1146" s="4"/>
      <c r="K1146" s="4"/>
      <c r="L1146" s="4"/>
      <c r="M1146" s="4"/>
      <c r="N1146" s="4"/>
      <c r="O1146" s="4"/>
      <c r="P1146" s="4"/>
      <c r="Q1146" s="4"/>
      <c r="R1146" s="4"/>
      <c r="S1146" s="4"/>
      <c r="T1146" s="4"/>
      <c r="U1146" s="4"/>
      <c r="V1146" s="4"/>
      <c r="W1146" s="4"/>
      <c r="X1146" s="4"/>
      <c r="Y1146" s="4"/>
      <c r="Z1146" s="4"/>
      <c r="AA1146" s="4"/>
    </row>
    <row r="1147" spans="1:27" ht="16" x14ac:dyDescent="0.2">
      <c r="A1147" s="10" t="s">
        <v>15</v>
      </c>
      <c r="B1147" s="10" t="s">
        <v>24</v>
      </c>
      <c r="C1147" s="10" t="s">
        <v>2158</v>
      </c>
      <c r="D1147" s="11">
        <v>2013</v>
      </c>
      <c r="E1147" s="10" t="s">
        <v>10</v>
      </c>
      <c r="F1147" s="10" t="s">
        <v>2071</v>
      </c>
      <c r="G1147" s="10" t="s">
        <v>2159</v>
      </c>
      <c r="H1147" s="13">
        <v>76</v>
      </c>
      <c r="I1147" s="14"/>
      <c r="J1147" s="4"/>
      <c r="K1147" s="4"/>
      <c r="L1147" s="4"/>
      <c r="M1147" s="4"/>
      <c r="N1147" s="4"/>
      <c r="O1147" s="4"/>
      <c r="P1147" s="4"/>
      <c r="Q1147" s="4"/>
      <c r="R1147" s="4"/>
      <c r="S1147" s="4"/>
      <c r="T1147" s="4"/>
      <c r="U1147" s="4"/>
      <c r="V1147" s="4"/>
      <c r="W1147" s="4"/>
      <c r="X1147" s="4"/>
      <c r="Y1147" s="4"/>
      <c r="Z1147" s="4"/>
      <c r="AA1147" s="4"/>
    </row>
    <row r="1148" spans="1:27" ht="16" x14ac:dyDescent="0.2">
      <c r="A1148" s="10" t="s">
        <v>15</v>
      </c>
      <c r="B1148" s="10" t="s">
        <v>24</v>
      </c>
      <c r="C1148" s="10" t="s">
        <v>2160</v>
      </c>
      <c r="D1148" s="11">
        <v>2013</v>
      </c>
      <c r="E1148" s="10" t="s">
        <v>10</v>
      </c>
      <c r="F1148" s="10" t="s">
        <v>2071</v>
      </c>
      <c r="G1148" s="10" t="s">
        <v>2161</v>
      </c>
      <c r="H1148" s="13">
        <v>74</v>
      </c>
      <c r="I1148" s="14"/>
      <c r="J1148" s="4"/>
      <c r="K1148" s="4"/>
      <c r="L1148" s="4"/>
      <c r="M1148" s="4"/>
      <c r="N1148" s="4"/>
      <c r="O1148" s="4"/>
      <c r="P1148" s="4"/>
      <c r="Q1148" s="4"/>
      <c r="R1148" s="4"/>
      <c r="S1148" s="4"/>
      <c r="T1148" s="4"/>
      <c r="U1148" s="4"/>
      <c r="V1148" s="4"/>
      <c r="W1148" s="4"/>
      <c r="X1148" s="4"/>
      <c r="Y1148" s="4"/>
      <c r="Z1148" s="4"/>
      <c r="AA1148" s="4"/>
    </row>
    <row r="1149" spans="1:27" ht="16" x14ac:dyDescent="0.2">
      <c r="A1149" s="10" t="s">
        <v>15</v>
      </c>
      <c r="B1149" s="10" t="s">
        <v>24</v>
      </c>
      <c r="C1149" s="10" t="s">
        <v>2162</v>
      </c>
      <c r="D1149" s="11">
        <v>2013</v>
      </c>
      <c r="E1149" s="10" t="s">
        <v>10</v>
      </c>
      <c r="F1149" s="10" t="s">
        <v>2071</v>
      </c>
      <c r="G1149" s="10" t="s">
        <v>2163</v>
      </c>
      <c r="H1149" s="13">
        <v>66</v>
      </c>
      <c r="I1149" s="14"/>
      <c r="J1149" s="4"/>
      <c r="K1149" s="4"/>
      <c r="L1149" s="4"/>
      <c r="M1149" s="4"/>
      <c r="N1149" s="4"/>
      <c r="O1149" s="4"/>
      <c r="P1149" s="4"/>
      <c r="Q1149" s="4"/>
      <c r="R1149" s="4"/>
      <c r="S1149" s="4"/>
      <c r="T1149" s="4"/>
      <c r="U1149" s="4"/>
      <c r="V1149" s="4"/>
      <c r="W1149" s="4"/>
      <c r="X1149" s="4"/>
      <c r="Y1149" s="4"/>
      <c r="Z1149" s="4"/>
      <c r="AA1149" s="4"/>
    </row>
    <row r="1150" spans="1:27" ht="16" x14ac:dyDescent="0.2">
      <c r="A1150" s="10" t="s">
        <v>15</v>
      </c>
      <c r="B1150" s="10" t="s">
        <v>24</v>
      </c>
      <c r="C1150" s="10" t="s">
        <v>2164</v>
      </c>
      <c r="D1150" s="11">
        <v>2013</v>
      </c>
      <c r="E1150" s="10" t="s">
        <v>10</v>
      </c>
      <c r="F1150" s="10" t="s">
        <v>2071</v>
      </c>
      <c r="G1150" s="10" t="s">
        <v>2165</v>
      </c>
      <c r="H1150" s="13">
        <v>61</v>
      </c>
      <c r="I1150" s="14"/>
      <c r="J1150" s="4"/>
      <c r="K1150" s="4"/>
      <c r="L1150" s="4"/>
      <c r="M1150" s="4"/>
      <c r="N1150" s="4"/>
      <c r="O1150" s="4"/>
      <c r="P1150" s="4"/>
      <c r="Q1150" s="4"/>
      <c r="R1150" s="4"/>
      <c r="S1150" s="4"/>
      <c r="T1150" s="4"/>
      <c r="U1150" s="4"/>
      <c r="V1150" s="4"/>
      <c r="W1150" s="4"/>
      <c r="X1150" s="4"/>
      <c r="Y1150" s="4"/>
      <c r="Z1150" s="4"/>
      <c r="AA1150" s="4"/>
    </row>
    <row r="1151" spans="1:27" ht="16" x14ac:dyDescent="0.2">
      <c r="A1151" s="10" t="s">
        <v>15</v>
      </c>
      <c r="B1151" s="10" t="s">
        <v>24</v>
      </c>
      <c r="C1151" s="10" t="s">
        <v>2166</v>
      </c>
      <c r="D1151" s="11">
        <v>2013</v>
      </c>
      <c r="E1151" s="10" t="s">
        <v>10</v>
      </c>
      <c r="F1151" s="10" t="s">
        <v>2071</v>
      </c>
      <c r="G1151" s="10" t="s">
        <v>2167</v>
      </c>
      <c r="H1151" s="13">
        <v>59</v>
      </c>
      <c r="I1151" s="14"/>
      <c r="J1151" s="4"/>
      <c r="K1151" s="4"/>
      <c r="L1151" s="4"/>
      <c r="M1151" s="4"/>
      <c r="N1151" s="4"/>
      <c r="O1151" s="4"/>
      <c r="P1151" s="4"/>
      <c r="Q1151" s="4"/>
      <c r="R1151" s="4"/>
      <c r="S1151" s="4"/>
      <c r="T1151" s="4"/>
      <c r="U1151" s="4"/>
      <c r="V1151" s="4"/>
      <c r="W1151" s="4"/>
      <c r="X1151" s="4"/>
      <c r="Y1151" s="4"/>
      <c r="Z1151" s="4"/>
      <c r="AA1151" s="4"/>
    </row>
    <row r="1152" spans="1:27" ht="16" x14ac:dyDescent="0.2">
      <c r="A1152" s="10" t="s">
        <v>15</v>
      </c>
      <c r="B1152" s="10" t="s">
        <v>24</v>
      </c>
      <c r="C1152" s="10" t="s">
        <v>2168</v>
      </c>
      <c r="D1152" s="11">
        <v>2013</v>
      </c>
      <c r="E1152" s="10" t="s">
        <v>10</v>
      </c>
      <c r="F1152" s="10" t="s">
        <v>2071</v>
      </c>
      <c r="G1152" s="10" t="s">
        <v>2169</v>
      </c>
      <c r="H1152" s="13">
        <v>59</v>
      </c>
      <c r="I1152" s="14"/>
      <c r="J1152" s="4"/>
      <c r="K1152" s="4"/>
      <c r="L1152" s="4"/>
      <c r="M1152" s="4"/>
      <c r="N1152" s="4"/>
      <c r="O1152" s="4"/>
      <c r="P1152" s="4"/>
      <c r="Q1152" s="4"/>
      <c r="R1152" s="4"/>
      <c r="S1152" s="4"/>
      <c r="T1152" s="4"/>
      <c r="U1152" s="4"/>
      <c r="V1152" s="4"/>
      <c r="W1152" s="4"/>
      <c r="X1152" s="4"/>
      <c r="Y1152" s="4"/>
      <c r="Z1152" s="4"/>
      <c r="AA1152" s="4"/>
    </row>
    <row r="1153" spans="1:27" ht="16" x14ac:dyDescent="0.2">
      <c r="A1153" s="10" t="s">
        <v>15</v>
      </c>
      <c r="B1153" s="10" t="s">
        <v>24</v>
      </c>
      <c r="C1153" s="10" t="s">
        <v>2170</v>
      </c>
      <c r="D1153" s="11">
        <v>2013</v>
      </c>
      <c r="E1153" s="10" t="s">
        <v>10</v>
      </c>
      <c r="F1153" s="10" t="s">
        <v>2071</v>
      </c>
      <c r="G1153" s="10" t="s">
        <v>2171</v>
      </c>
      <c r="H1153" s="13">
        <v>58</v>
      </c>
      <c r="I1153" s="14"/>
      <c r="J1153" s="4"/>
      <c r="K1153" s="4"/>
      <c r="L1153" s="4"/>
      <c r="M1153" s="4"/>
      <c r="N1153" s="4"/>
      <c r="O1153" s="4"/>
      <c r="P1153" s="4"/>
      <c r="Q1153" s="4"/>
      <c r="R1153" s="4"/>
      <c r="S1153" s="4"/>
      <c r="T1153" s="4"/>
      <c r="U1153" s="4"/>
      <c r="V1153" s="4"/>
      <c r="W1153" s="4"/>
      <c r="X1153" s="4"/>
      <c r="Y1153" s="4"/>
      <c r="Z1153" s="4"/>
      <c r="AA1153" s="4"/>
    </row>
    <row r="1154" spans="1:27" ht="16" x14ac:dyDescent="0.2">
      <c r="A1154" s="10" t="s">
        <v>15</v>
      </c>
      <c r="B1154" s="10" t="s">
        <v>24</v>
      </c>
      <c r="C1154" s="10" t="s">
        <v>2172</v>
      </c>
      <c r="D1154" s="11">
        <v>2013</v>
      </c>
      <c r="E1154" s="10" t="s">
        <v>10</v>
      </c>
      <c r="F1154" s="10" t="s">
        <v>2071</v>
      </c>
      <c r="G1154" s="10" t="s">
        <v>2173</v>
      </c>
      <c r="H1154" s="13">
        <v>57</v>
      </c>
      <c r="I1154" s="14"/>
      <c r="J1154" s="4"/>
      <c r="K1154" s="4"/>
      <c r="L1154" s="4"/>
      <c r="M1154" s="4"/>
      <c r="N1154" s="4"/>
      <c r="O1154" s="4"/>
      <c r="P1154" s="4"/>
      <c r="Q1154" s="4"/>
      <c r="R1154" s="4"/>
      <c r="S1154" s="4"/>
      <c r="T1154" s="4"/>
      <c r="U1154" s="4"/>
      <c r="V1154" s="4"/>
      <c r="W1154" s="4"/>
      <c r="X1154" s="4"/>
      <c r="Y1154" s="4"/>
      <c r="Z1154" s="4"/>
      <c r="AA1154" s="4"/>
    </row>
    <row r="1155" spans="1:27" ht="16" x14ac:dyDescent="0.2">
      <c r="A1155" s="10" t="s">
        <v>15</v>
      </c>
      <c r="B1155" s="10" t="s">
        <v>24</v>
      </c>
      <c r="C1155" s="10" t="s">
        <v>2174</v>
      </c>
      <c r="D1155" s="11">
        <v>2013</v>
      </c>
      <c r="E1155" s="10" t="s">
        <v>10</v>
      </c>
      <c r="F1155" s="10" t="s">
        <v>2071</v>
      </c>
      <c r="G1155" s="10" t="s">
        <v>2175</v>
      </c>
      <c r="H1155" s="13">
        <v>57</v>
      </c>
      <c r="I1155" s="14"/>
      <c r="J1155" s="4"/>
      <c r="K1155" s="4"/>
      <c r="L1155" s="4"/>
      <c r="M1155" s="4"/>
      <c r="N1155" s="4"/>
      <c r="O1155" s="4"/>
      <c r="P1155" s="4"/>
      <c r="Q1155" s="4"/>
      <c r="R1155" s="4"/>
      <c r="S1155" s="4"/>
      <c r="T1155" s="4"/>
      <c r="U1155" s="4"/>
      <c r="V1155" s="4"/>
      <c r="W1155" s="4"/>
      <c r="X1155" s="4"/>
      <c r="Y1155" s="4"/>
      <c r="Z1155" s="4"/>
      <c r="AA1155" s="4"/>
    </row>
    <row r="1156" spans="1:27" ht="16" x14ac:dyDescent="0.2">
      <c r="A1156" s="10" t="s">
        <v>15</v>
      </c>
      <c r="B1156" s="10" t="s">
        <v>24</v>
      </c>
      <c r="C1156" s="10" t="s">
        <v>2176</v>
      </c>
      <c r="D1156" s="11">
        <v>2013</v>
      </c>
      <c r="E1156" s="10" t="s">
        <v>10</v>
      </c>
      <c r="F1156" s="10" t="s">
        <v>2071</v>
      </c>
      <c r="G1156" s="10" t="s">
        <v>2177</v>
      </c>
      <c r="H1156" s="13">
        <v>43</v>
      </c>
      <c r="I1156" s="14"/>
      <c r="J1156" s="4"/>
      <c r="K1156" s="4"/>
      <c r="L1156" s="4"/>
      <c r="M1156" s="4"/>
      <c r="N1156" s="4"/>
      <c r="O1156" s="4"/>
      <c r="P1156" s="4"/>
      <c r="Q1156" s="4"/>
      <c r="R1156" s="4"/>
      <c r="S1156" s="4"/>
      <c r="T1156" s="4"/>
      <c r="U1156" s="4"/>
      <c r="V1156" s="4"/>
      <c r="W1156" s="4"/>
      <c r="X1156" s="4"/>
      <c r="Y1156" s="4"/>
      <c r="Z1156" s="4"/>
      <c r="AA1156" s="4"/>
    </row>
    <row r="1157" spans="1:27" ht="16" x14ac:dyDescent="0.2">
      <c r="A1157" s="10" t="s">
        <v>15</v>
      </c>
      <c r="B1157" s="10" t="s">
        <v>24</v>
      </c>
      <c r="C1157" s="10" t="s">
        <v>2178</v>
      </c>
      <c r="D1157" s="11">
        <v>2012</v>
      </c>
      <c r="E1157" s="10" t="s">
        <v>10</v>
      </c>
      <c r="F1157" s="10" t="s">
        <v>2179</v>
      </c>
      <c r="G1157" s="10" t="s">
        <v>2180</v>
      </c>
      <c r="H1157" s="13">
        <v>624</v>
      </c>
      <c r="I1157" s="14"/>
      <c r="J1157" s="4"/>
      <c r="K1157" s="4"/>
      <c r="L1157" s="4"/>
      <c r="M1157" s="4"/>
      <c r="N1157" s="4"/>
      <c r="O1157" s="4"/>
      <c r="P1157" s="4"/>
      <c r="Q1157" s="4"/>
      <c r="R1157" s="4"/>
      <c r="S1157" s="4"/>
      <c r="T1157" s="4"/>
      <c r="U1157" s="4"/>
      <c r="V1157" s="4"/>
      <c r="W1157" s="4"/>
      <c r="X1157" s="4"/>
      <c r="Y1157" s="4"/>
      <c r="Z1157" s="4"/>
      <c r="AA1157" s="4"/>
    </row>
    <row r="1158" spans="1:27" ht="16" x14ac:dyDescent="0.2">
      <c r="A1158" s="10" t="s">
        <v>15</v>
      </c>
      <c r="B1158" s="10" t="s">
        <v>24</v>
      </c>
      <c r="C1158" s="10" t="s">
        <v>2181</v>
      </c>
      <c r="D1158" s="11">
        <v>2012</v>
      </c>
      <c r="E1158" s="10" t="s">
        <v>10</v>
      </c>
      <c r="F1158" s="10" t="s">
        <v>2179</v>
      </c>
      <c r="G1158" s="10" t="s">
        <v>2182</v>
      </c>
      <c r="H1158" s="13">
        <v>452</v>
      </c>
      <c r="I1158" s="14"/>
      <c r="J1158" s="4"/>
      <c r="K1158" s="4"/>
      <c r="L1158" s="4"/>
      <c r="M1158" s="4"/>
      <c r="N1158" s="4"/>
      <c r="O1158" s="4"/>
      <c r="P1158" s="4"/>
      <c r="Q1158" s="4"/>
      <c r="R1158" s="4"/>
      <c r="S1158" s="4"/>
      <c r="T1158" s="4"/>
      <c r="U1158" s="4"/>
      <c r="V1158" s="4"/>
      <c r="W1158" s="4"/>
      <c r="X1158" s="4"/>
      <c r="Y1158" s="4"/>
      <c r="Z1158" s="4"/>
      <c r="AA1158" s="4"/>
    </row>
    <row r="1159" spans="1:27" ht="16" x14ac:dyDescent="0.2">
      <c r="A1159" s="10" t="s">
        <v>15</v>
      </c>
      <c r="B1159" s="10" t="s">
        <v>24</v>
      </c>
      <c r="C1159" s="10" t="s">
        <v>2183</v>
      </c>
      <c r="D1159" s="11">
        <v>2012</v>
      </c>
      <c r="E1159" s="10" t="s">
        <v>10</v>
      </c>
      <c r="F1159" s="10" t="s">
        <v>2179</v>
      </c>
      <c r="G1159" s="10" t="s">
        <v>2184</v>
      </c>
      <c r="H1159" s="13">
        <v>432</v>
      </c>
      <c r="I1159" s="14"/>
      <c r="J1159" s="4"/>
      <c r="K1159" s="4"/>
      <c r="L1159" s="4"/>
      <c r="M1159" s="4"/>
      <c r="N1159" s="4"/>
      <c r="O1159" s="4"/>
      <c r="P1159" s="4"/>
      <c r="Q1159" s="4"/>
      <c r="R1159" s="4"/>
      <c r="S1159" s="4"/>
      <c r="T1159" s="4"/>
      <c r="U1159" s="4"/>
      <c r="V1159" s="4"/>
      <c r="W1159" s="4"/>
      <c r="X1159" s="4"/>
      <c r="Y1159" s="4"/>
      <c r="Z1159" s="4"/>
      <c r="AA1159" s="4"/>
    </row>
    <row r="1160" spans="1:27" ht="16" x14ac:dyDescent="0.2">
      <c r="A1160" s="10" t="s">
        <v>15</v>
      </c>
      <c r="B1160" s="10" t="s">
        <v>24</v>
      </c>
      <c r="C1160" s="10" t="s">
        <v>2185</v>
      </c>
      <c r="D1160" s="11">
        <v>2012</v>
      </c>
      <c r="E1160" s="10" t="s">
        <v>10</v>
      </c>
      <c r="F1160" s="10" t="s">
        <v>2179</v>
      </c>
      <c r="G1160" s="10" t="s">
        <v>2186</v>
      </c>
      <c r="H1160" s="13">
        <v>424</v>
      </c>
      <c r="I1160" s="14"/>
      <c r="J1160" s="4"/>
      <c r="K1160" s="4"/>
      <c r="L1160" s="4"/>
      <c r="M1160" s="4"/>
      <c r="N1160" s="4"/>
      <c r="O1160" s="4"/>
      <c r="P1160" s="4"/>
      <c r="Q1160" s="4"/>
      <c r="R1160" s="4"/>
      <c r="S1160" s="4"/>
      <c r="T1160" s="4"/>
      <c r="U1160" s="4"/>
      <c r="V1160" s="4"/>
      <c r="W1160" s="4"/>
      <c r="X1160" s="4"/>
      <c r="Y1160" s="4"/>
      <c r="Z1160" s="4"/>
      <c r="AA1160" s="4"/>
    </row>
    <row r="1161" spans="1:27" ht="16" x14ac:dyDescent="0.2">
      <c r="A1161" s="10" t="s">
        <v>15</v>
      </c>
      <c r="B1161" s="10" t="s">
        <v>24</v>
      </c>
      <c r="C1161" s="10" t="s">
        <v>2187</v>
      </c>
      <c r="D1161" s="11">
        <v>2012</v>
      </c>
      <c r="E1161" s="10" t="s">
        <v>10</v>
      </c>
      <c r="F1161" s="10" t="s">
        <v>2179</v>
      </c>
      <c r="G1161" s="10" t="s">
        <v>2188</v>
      </c>
      <c r="H1161" s="13">
        <v>418</v>
      </c>
      <c r="I1161" s="14"/>
      <c r="J1161" s="4"/>
      <c r="K1161" s="4"/>
      <c r="L1161" s="4"/>
      <c r="M1161" s="4"/>
      <c r="N1161" s="4"/>
      <c r="O1161" s="4"/>
      <c r="P1161" s="4"/>
      <c r="Q1161" s="4"/>
      <c r="R1161" s="4"/>
      <c r="S1161" s="4"/>
      <c r="T1161" s="4"/>
      <c r="U1161" s="4"/>
      <c r="V1161" s="4"/>
      <c r="W1161" s="4"/>
      <c r="X1161" s="4"/>
      <c r="Y1161" s="4"/>
      <c r="Z1161" s="4"/>
      <c r="AA1161" s="4"/>
    </row>
    <row r="1162" spans="1:27" ht="16" x14ac:dyDescent="0.2">
      <c r="A1162" s="10" t="s">
        <v>15</v>
      </c>
      <c r="B1162" s="10" t="s">
        <v>24</v>
      </c>
      <c r="C1162" s="10" t="s">
        <v>2189</v>
      </c>
      <c r="D1162" s="11">
        <v>2012</v>
      </c>
      <c r="E1162" s="10" t="s">
        <v>10</v>
      </c>
      <c r="F1162" s="10" t="s">
        <v>2179</v>
      </c>
      <c r="G1162" s="10" t="s">
        <v>2190</v>
      </c>
      <c r="H1162" s="13">
        <v>365</v>
      </c>
      <c r="I1162" s="14"/>
      <c r="J1162" s="4"/>
      <c r="K1162" s="4"/>
      <c r="L1162" s="4"/>
      <c r="M1162" s="4"/>
      <c r="N1162" s="4"/>
      <c r="O1162" s="4"/>
      <c r="P1162" s="4"/>
      <c r="Q1162" s="4"/>
      <c r="R1162" s="4"/>
      <c r="S1162" s="4"/>
      <c r="T1162" s="4"/>
      <c r="U1162" s="4"/>
      <c r="V1162" s="4"/>
      <c r="W1162" s="4"/>
      <c r="X1162" s="4"/>
      <c r="Y1162" s="4"/>
      <c r="Z1162" s="4"/>
      <c r="AA1162" s="4"/>
    </row>
    <row r="1163" spans="1:27" ht="16" x14ac:dyDescent="0.2">
      <c r="A1163" s="10" t="s">
        <v>15</v>
      </c>
      <c r="B1163" s="10" t="s">
        <v>24</v>
      </c>
      <c r="C1163" s="10" t="s">
        <v>2191</v>
      </c>
      <c r="D1163" s="11">
        <v>2012</v>
      </c>
      <c r="E1163" s="10" t="s">
        <v>10</v>
      </c>
      <c r="F1163" s="10" t="s">
        <v>2179</v>
      </c>
      <c r="G1163" s="10" t="s">
        <v>2192</v>
      </c>
      <c r="H1163" s="13">
        <v>335</v>
      </c>
      <c r="I1163" s="14"/>
      <c r="J1163" s="4"/>
      <c r="K1163" s="4"/>
      <c r="L1163" s="4"/>
      <c r="M1163" s="4"/>
      <c r="N1163" s="4"/>
      <c r="O1163" s="4"/>
      <c r="P1163" s="4"/>
      <c r="Q1163" s="4"/>
      <c r="R1163" s="4"/>
      <c r="S1163" s="4"/>
      <c r="T1163" s="4"/>
      <c r="U1163" s="4"/>
      <c r="V1163" s="4"/>
      <c r="W1163" s="4"/>
      <c r="X1163" s="4"/>
      <c r="Y1163" s="4"/>
      <c r="Z1163" s="4"/>
      <c r="AA1163" s="4"/>
    </row>
    <row r="1164" spans="1:27" ht="16" x14ac:dyDescent="0.2">
      <c r="A1164" s="10" t="s">
        <v>15</v>
      </c>
      <c r="B1164" s="10" t="s">
        <v>24</v>
      </c>
      <c r="C1164" s="10" t="s">
        <v>2193</v>
      </c>
      <c r="D1164" s="11">
        <v>2012</v>
      </c>
      <c r="E1164" s="10" t="s">
        <v>10</v>
      </c>
      <c r="F1164" s="10" t="s">
        <v>2179</v>
      </c>
      <c r="G1164" s="10" t="s">
        <v>2194</v>
      </c>
      <c r="H1164" s="13">
        <v>326</v>
      </c>
      <c r="I1164" s="14"/>
      <c r="J1164" s="4"/>
      <c r="K1164" s="4"/>
      <c r="L1164" s="4"/>
      <c r="M1164" s="4"/>
      <c r="N1164" s="4"/>
      <c r="O1164" s="4"/>
      <c r="P1164" s="4"/>
      <c r="Q1164" s="4"/>
      <c r="R1164" s="4"/>
      <c r="S1164" s="4"/>
      <c r="T1164" s="4"/>
      <c r="U1164" s="4"/>
      <c r="V1164" s="4"/>
      <c r="W1164" s="4"/>
      <c r="X1164" s="4"/>
      <c r="Y1164" s="4"/>
      <c r="Z1164" s="4"/>
      <c r="AA1164" s="4"/>
    </row>
    <row r="1165" spans="1:27" ht="16" x14ac:dyDescent="0.2">
      <c r="A1165" s="10" t="s">
        <v>15</v>
      </c>
      <c r="B1165" s="10" t="s">
        <v>24</v>
      </c>
      <c r="C1165" s="10" t="s">
        <v>2195</v>
      </c>
      <c r="D1165" s="11">
        <v>2012</v>
      </c>
      <c r="E1165" s="10" t="s">
        <v>10</v>
      </c>
      <c r="F1165" s="10" t="s">
        <v>2179</v>
      </c>
      <c r="G1165" s="10" t="s">
        <v>2196</v>
      </c>
      <c r="H1165" s="13">
        <v>325</v>
      </c>
      <c r="I1165" s="14"/>
      <c r="J1165" s="4"/>
      <c r="K1165" s="4"/>
      <c r="L1165" s="4"/>
      <c r="M1165" s="4"/>
      <c r="N1165" s="4"/>
      <c r="O1165" s="4"/>
      <c r="P1165" s="4"/>
      <c r="Q1165" s="4"/>
      <c r="R1165" s="4"/>
      <c r="S1165" s="4"/>
      <c r="T1165" s="4"/>
      <c r="U1165" s="4"/>
      <c r="V1165" s="4"/>
      <c r="W1165" s="4"/>
      <c r="X1165" s="4"/>
      <c r="Y1165" s="4"/>
      <c r="Z1165" s="4"/>
      <c r="AA1165" s="4"/>
    </row>
    <row r="1166" spans="1:27" ht="16" x14ac:dyDescent="0.2">
      <c r="A1166" s="10" t="s">
        <v>15</v>
      </c>
      <c r="B1166" s="10" t="s">
        <v>24</v>
      </c>
      <c r="C1166" s="10" t="s">
        <v>2032</v>
      </c>
      <c r="D1166" s="11">
        <v>2012</v>
      </c>
      <c r="E1166" s="10" t="s">
        <v>10</v>
      </c>
      <c r="F1166" s="10" t="s">
        <v>2179</v>
      </c>
      <c r="G1166" s="10" t="s">
        <v>2197</v>
      </c>
      <c r="H1166" s="13">
        <v>287</v>
      </c>
      <c r="I1166" s="14"/>
      <c r="J1166" s="4"/>
      <c r="K1166" s="4"/>
      <c r="L1166" s="4"/>
      <c r="M1166" s="4"/>
      <c r="N1166" s="4"/>
      <c r="O1166" s="4"/>
      <c r="P1166" s="4"/>
      <c r="Q1166" s="4"/>
      <c r="R1166" s="4"/>
      <c r="S1166" s="4"/>
      <c r="T1166" s="4"/>
      <c r="U1166" s="4"/>
      <c r="V1166" s="4"/>
      <c r="W1166" s="4"/>
      <c r="X1166" s="4"/>
      <c r="Y1166" s="4"/>
      <c r="Z1166" s="4"/>
      <c r="AA1166" s="4"/>
    </row>
    <row r="1167" spans="1:27" ht="16" x14ac:dyDescent="0.2">
      <c r="A1167" s="10" t="s">
        <v>15</v>
      </c>
      <c r="B1167" s="10" t="s">
        <v>24</v>
      </c>
      <c r="C1167" s="10" t="s">
        <v>2198</v>
      </c>
      <c r="D1167" s="11">
        <v>2012</v>
      </c>
      <c r="E1167" s="10" t="s">
        <v>10</v>
      </c>
      <c r="F1167" s="10" t="s">
        <v>2179</v>
      </c>
      <c r="G1167" s="10" t="s">
        <v>2199</v>
      </c>
      <c r="H1167" s="13">
        <v>287</v>
      </c>
      <c r="I1167" s="14"/>
      <c r="J1167" s="4"/>
      <c r="K1167" s="4"/>
      <c r="L1167" s="4"/>
      <c r="M1167" s="4"/>
      <c r="N1167" s="4"/>
      <c r="O1167" s="4"/>
      <c r="P1167" s="4"/>
      <c r="Q1167" s="4"/>
      <c r="R1167" s="4"/>
      <c r="S1167" s="4"/>
      <c r="T1167" s="4"/>
      <c r="U1167" s="4"/>
      <c r="V1167" s="4"/>
      <c r="W1167" s="4"/>
      <c r="X1167" s="4"/>
      <c r="Y1167" s="4"/>
      <c r="Z1167" s="4"/>
      <c r="AA1167" s="4"/>
    </row>
    <row r="1168" spans="1:27" ht="16" x14ac:dyDescent="0.2">
      <c r="A1168" s="10" t="s">
        <v>15</v>
      </c>
      <c r="B1168" s="10" t="s">
        <v>24</v>
      </c>
      <c r="C1168" s="10" t="s">
        <v>2200</v>
      </c>
      <c r="D1168" s="11">
        <v>2012</v>
      </c>
      <c r="E1168" s="10" t="s">
        <v>10</v>
      </c>
      <c r="F1168" s="10" t="s">
        <v>2179</v>
      </c>
      <c r="G1168" s="10" t="s">
        <v>2201</v>
      </c>
      <c r="H1168" s="13">
        <v>281</v>
      </c>
      <c r="I1168" s="14"/>
      <c r="J1168" s="4"/>
      <c r="K1168" s="4"/>
      <c r="L1168" s="4"/>
      <c r="M1168" s="4"/>
      <c r="N1168" s="4"/>
      <c r="O1168" s="4"/>
      <c r="P1168" s="4"/>
      <c r="Q1168" s="4"/>
      <c r="R1168" s="4"/>
      <c r="S1168" s="4"/>
      <c r="T1168" s="4"/>
      <c r="U1168" s="4"/>
      <c r="V1168" s="4"/>
      <c r="W1168" s="4"/>
      <c r="X1168" s="4"/>
      <c r="Y1168" s="4"/>
      <c r="Z1168" s="4"/>
      <c r="AA1168" s="4"/>
    </row>
    <row r="1169" spans="1:27" ht="16" x14ac:dyDescent="0.2">
      <c r="A1169" s="10" t="s">
        <v>15</v>
      </c>
      <c r="B1169" s="10" t="s">
        <v>24</v>
      </c>
      <c r="C1169" s="10" t="s">
        <v>2202</v>
      </c>
      <c r="D1169" s="11">
        <v>2012</v>
      </c>
      <c r="E1169" s="10" t="s">
        <v>7</v>
      </c>
      <c r="F1169" s="10" t="s">
        <v>2179</v>
      </c>
      <c r="G1169" s="10" t="s">
        <v>2203</v>
      </c>
      <c r="H1169" s="13">
        <v>265</v>
      </c>
      <c r="I1169" s="14"/>
      <c r="J1169" s="4"/>
      <c r="K1169" s="4"/>
      <c r="L1169" s="4"/>
      <c r="M1169" s="4"/>
      <c r="N1169" s="4"/>
      <c r="O1169" s="4"/>
      <c r="P1169" s="4"/>
      <c r="Q1169" s="4"/>
      <c r="R1169" s="4"/>
      <c r="S1169" s="4"/>
      <c r="T1169" s="4"/>
      <c r="U1169" s="4"/>
      <c r="V1169" s="4"/>
      <c r="W1169" s="4"/>
      <c r="X1169" s="4"/>
      <c r="Y1169" s="4"/>
      <c r="Z1169" s="4"/>
      <c r="AA1169" s="4"/>
    </row>
    <row r="1170" spans="1:27" ht="16" x14ac:dyDescent="0.2">
      <c r="A1170" s="10" t="s">
        <v>15</v>
      </c>
      <c r="B1170" s="10" t="s">
        <v>24</v>
      </c>
      <c r="C1170" s="10" t="s">
        <v>2204</v>
      </c>
      <c r="D1170" s="11">
        <v>2012</v>
      </c>
      <c r="E1170" s="10" t="s">
        <v>10</v>
      </c>
      <c r="F1170" s="10" t="s">
        <v>2179</v>
      </c>
      <c r="G1170" s="10" t="s">
        <v>2205</v>
      </c>
      <c r="H1170" s="13">
        <v>177</v>
      </c>
      <c r="I1170" s="14"/>
      <c r="J1170" s="4"/>
      <c r="K1170" s="4"/>
      <c r="L1170" s="4"/>
      <c r="M1170" s="4"/>
      <c r="N1170" s="4"/>
      <c r="O1170" s="4"/>
      <c r="P1170" s="4"/>
      <c r="Q1170" s="4"/>
      <c r="R1170" s="4"/>
      <c r="S1170" s="4"/>
      <c r="T1170" s="4"/>
      <c r="U1170" s="4"/>
      <c r="V1170" s="4"/>
      <c r="W1170" s="4"/>
      <c r="X1170" s="4"/>
      <c r="Y1170" s="4"/>
      <c r="Z1170" s="4"/>
      <c r="AA1170" s="4"/>
    </row>
    <row r="1171" spans="1:27" ht="16" x14ac:dyDescent="0.2">
      <c r="A1171" s="10" t="s">
        <v>15</v>
      </c>
      <c r="B1171" s="10" t="s">
        <v>24</v>
      </c>
      <c r="C1171" s="10" t="s">
        <v>2206</v>
      </c>
      <c r="D1171" s="11">
        <v>2012</v>
      </c>
      <c r="E1171" s="10" t="s">
        <v>10</v>
      </c>
      <c r="F1171" s="10" t="s">
        <v>2179</v>
      </c>
      <c r="G1171" s="10" t="s">
        <v>2207</v>
      </c>
      <c r="H1171" s="13">
        <v>138</v>
      </c>
      <c r="I1171" s="14"/>
      <c r="J1171" s="4"/>
      <c r="K1171" s="4"/>
      <c r="L1171" s="4"/>
      <c r="M1171" s="4"/>
      <c r="N1171" s="4"/>
      <c r="O1171" s="4"/>
      <c r="P1171" s="4"/>
      <c r="Q1171" s="4"/>
      <c r="R1171" s="4"/>
      <c r="S1171" s="4"/>
      <c r="T1171" s="4"/>
      <c r="U1171" s="4"/>
      <c r="V1171" s="4"/>
      <c r="W1171" s="4"/>
      <c r="X1171" s="4"/>
      <c r="Y1171" s="4"/>
      <c r="Z1171" s="4"/>
      <c r="AA1171" s="4"/>
    </row>
    <row r="1172" spans="1:27" ht="16" x14ac:dyDescent="0.2">
      <c r="A1172" s="10" t="s">
        <v>15</v>
      </c>
      <c r="B1172" s="10" t="s">
        <v>24</v>
      </c>
      <c r="C1172" s="10" t="s">
        <v>2208</v>
      </c>
      <c r="D1172" s="11">
        <v>2012</v>
      </c>
      <c r="E1172" s="10" t="s">
        <v>10</v>
      </c>
      <c r="F1172" s="10" t="s">
        <v>2179</v>
      </c>
      <c r="G1172" s="10" t="s">
        <v>2209</v>
      </c>
      <c r="H1172" s="13">
        <v>98</v>
      </c>
      <c r="I1172" s="14"/>
      <c r="J1172" s="4"/>
      <c r="K1172" s="4"/>
      <c r="L1172" s="4"/>
      <c r="M1172" s="4"/>
      <c r="N1172" s="4"/>
      <c r="O1172" s="4"/>
      <c r="P1172" s="4"/>
      <c r="Q1172" s="4"/>
      <c r="R1172" s="4"/>
      <c r="S1172" s="4"/>
      <c r="T1172" s="4"/>
      <c r="U1172" s="4"/>
      <c r="V1172" s="4"/>
      <c r="W1172" s="4"/>
      <c r="X1172" s="4"/>
      <c r="Y1172" s="4"/>
      <c r="Z1172" s="4"/>
      <c r="AA1172" s="4"/>
    </row>
    <row r="1173" spans="1:27" ht="16" x14ac:dyDescent="0.2">
      <c r="A1173" s="10" t="s">
        <v>15</v>
      </c>
      <c r="B1173" s="10" t="s">
        <v>24</v>
      </c>
      <c r="C1173" s="10" t="s">
        <v>2210</v>
      </c>
      <c r="D1173" s="11">
        <v>2012</v>
      </c>
      <c r="E1173" s="10" t="s">
        <v>10</v>
      </c>
      <c r="F1173" s="10" t="s">
        <v>2179</v>
      </c>
      <c r="G1173" s="10" t="s">
        <v>2211</v>
      </c>
      <c r="H1173" s="13">
        <v>89</v>
      </c>
      <c r="I1173" s="14"/>
      <c r="J1173" s="4"/>
      <c r="K1173" s="4"/>
      <c r="L1173" s="4"/>
      <c r="M1173" s="4"/>
      <c r="N1173" s="4"/>
      <c r="O1173" s="4"/>
      <c r="P1173" s="4"/>
      <c r="Q1173" s="4"/>
      <c r="R1173" s="4"/>
      <c r="S1173" s="4"/>
      <c r="T1173" s="4"/>
      <c r="U1173" s="4"/>
      <c r="V1173" s="4"/>
      <c r="W1173" s="4"/>
      <c r="X1173" s="4"/>
      <c r="Y1173" s="4"/>
      <c r="Z1173" s="4"/>
      <c r="AA1173" s="4"/>
    </row>
    <row r="1174" spans="1:27" ht="16" x14ac:dyDescent="0.2">
      <c r="A1174" s="10" t="s">
        <v>15</v>
      </c>
      <c r="B1174" s="10" t="s">
        <v>24</v>
      </c>
      <c r="C1174" s="10" t="s">
        <v>2212</v>
      </c>
      <c r="D1174" s="11">
        <v>2012</v>
      </c>
      <c r="E1174" s="10" t="s">
        <v>10</v>
      </c>
      <c r="F1174" s="10" t="s">
        <v>2179</v>
      </c>
      <c r="G1174" s="10" t="s">
        <v>2213</v>
      </c>
      <c r="H1174" s="13">
        <v>72</v>
      </c>
      <c r="I1174" s="14"/>
      <c r="J1174" s="4"/>
      <c r="K1174" s="4"/>
      <c r="L1174" s="4"/>
      <c r="M1174" s="4"/>
      <c r="N1174" s="4"/>
      <c r="O1174" s="4"/>
      <c r="P1174" s="4"/>
      <c r="Q1174" s="4"/>
      <c r="R1174" s="4"/>
      <c r="S1174" s="4"/>
      <c r="T1174" s="4"/>
      <c r="U1174" s="4"/>
      <c r="V1174" s="4"/>
      <c r="W1174" s="4"/>
      <c r="X1174" s="4"/>
      <c r="Y1174" s="4"/>
      <c r="Z1174" s="4"/>
      <c r="AA1174" s="4"/>
    </row>
    <row r="1175" spans="1:27" ht="16" x14ac:dyDescent="0.2">
      <c r="A1175" s="10" t="s">
        <v>15</v>
      </c>
      <c r="B1175" s="10" t="s">
        <v>24</v>
      </c>
      <c r="C1175" s="10" t="s">
        <v>2214</v>
      </c>
      <c r="D1175" s="11">
        <v>2012</v>
      </c>
      <c r="E1175" s="10" t="s">
        <v>10</v>
      </c>
      <c r="F1175" s="10" t="s">
        <v>2179</v>
      </c>
      <c r="G1175" s="10" t="s">
        <v>2215</v>
      </c>
      <c r="H1175" s="13">
        <v>55</v>
      </c>
      <c r="I1175" s="14"/>
      <c r="J1175" s="4"/>
      <c r="K1175" s="4"/>
      <c r="L1175" s="4"/>
      <c r="M1175" s="4"/>
      <c r="N1175" s="4"/>
      <c r="O1175" s="4"/>
      <c r="P1175" s="4"/>
      <c r="Q1175" s="4"/>
      <c r="R1175" s="4"/>
      <c r="S1175" s="4"/>
      <c r="T1175" s="4"/>
      <c r="U1175" s="4"/>
      <c r="V1175" s="4"/>
      <c r="W1175" s="4"/>
      <c r="X1175" s="4"/>
      <c r="Y1175" s="4"/>
      <c r="Z1175" s="4"/>
      <c r="AA1175" s="4"/>
    </row>
    <row r="1176" spans="1:27" ht="16" x14ac:dyDescent="0.2">
      <c r="A1176" s="10" t="s">
        <v>15</v>
      </c>
      <c r="B1176" s="10" t="s">
        <v>24</v>
      </c>
      <c r="C1176" s="10" t="s">
        <v>2216</v>
      </c>
      <c r="D1176" s="11">
        <v>2012</v>
      </c>
      <c r="E1176" s="10" t="s">
        <v>10</v>
      </c>
      <c r="F1176" s="10" t="s">
        <v>2179</v>
      </c>
      <c r="G1176" s="10" t="s">
        <v>2217</v>
      </c>
      <c r="H1176" s="13">
        <v>41</v>
      </c>
      <c r="I1176" s="14"/>
      <c r="J1176" s="4"/>
      <c r="K1176" s="4"/>
      <c r="L1176" s="4"/>
      <c r="M1176" s="4"/>
      <c r="N1176" s="4"/>
      <c r="O1176" s="4"/>
      <c r="P1176" s="4"/>
      <c r="Q1176" s="4"/>
      <c r="R1176" s="4"/>
      <c r="S1176" s="4"/>
      <c r="T1176" s="4"/>
      <c r="U1176" s="4"/>
      <c r="V1176" s="4"/>
      <c r="W1176" s="4"/>
      <c r="X1176" s="4"/>
      <c r="Y1176" s="4"/>
      <c r="Z1176" s="4"/>
      <c r="AA1176" s="4"/>
    </row>
    <row r="1177" spans="1:27" ht="16" x14ac:dyDescent="0.2">
      <c r="A1177" s="10" t="s">
        <v>15</v>
      </c>
      <c r="B1177" s="10" t="s">
        <v>24</v>
      </c>
      <c r="C1177" s="10" t="s">
        <v>2218</v>
      </c>
      <c r="D1177" s="11">
        <v>2012</v>
      </c>
      <c r="E1177" s="10" t="s">
        <v>10</v>
      </c>
      <c r="F1177" s="10" t="s">
        <v>2179</v>
      </c>
      <c r="G1177" s="10" t="s">
        <v>2219</v>
      </c>
      <c r="H1177" s="13">
        <v>40</v>
      </c>
      <c r="I1177" s="14"/>
      <c r="J1177" s="4"/>
      <c r="K1177" s="4"/>
      <c r="L1177" s="4"/>
      <c r="M1177" s="4"/>
      <c r="N1177" s="4"/>
      <c r="O1177" s="4"/>
      <c r="P1177" s="4"/>
      <c r="Q1177" s="4"/>
      <c r="R1177" s="4"/>
      <c r="S1177" s="4"/>
      <c r="T1177" s="4"/>
      <c r="U1177" s="4"/>
      <c r="V1177" s="4"/>
      <c r="W1177" s="4"/>
      <c r="X1177" s="4"/>
      <c r="Y1177" s="4"/>
      <c r="Z1177" s="4"/>
      <c r="AA1177" s="4"/>
    </row>
    <row r="1178" spans="1:27" ht="16" x14ac:dyDescent="0.2">
      <c r="A1178" s="10" t="s">
        <v>15</v>
      </c>
      <c r="B1178" s="10" t="s">
        <v>24</v>
      </c>
      <c r="C1178" s="10" t="s">
        <v>2220</v>
      </c>
      <c r="D1178" s="11">
        <v>2012</v>
      </c>
      <c r="E1178" s="10" t="s">
        <v>10</v>
      </c>
      <c r="F1178" s="10" t="s">
        <v>2179</v>
      </c>
      <c r="G1178" s="10" t="s">
        <v>2221</v>
      </c>
      <c r="H1178" s="13">
        <v>40</v>
      </c>
      <c r="I1178" s="14"/>
      <c r="J1178" s="4"/>
      <c r="K1178" s="4"/>
      <c r="L1178" s="4"/>
      <c r="M1178" s="4"/>
      <c r="N1178" s="4"/>
      <c r="O1178" s="4"/>
      <c r="P1178" s="4"/>
      <c r="Q1178" s="4"/>
      <c r="R1178" s="4"/>
      <c r="S1178" s="4"/>
      <c r="T1178" s="4"/>
      <c r="U1178" s="4"/>
      <c r="V1178" s="4"/>
      <c r="W1178" s="4"/>
      <c r="X1178" s="4"/>
      <c r="Y1178" s="4"/>
      <c r="Z1178" s="4"/>
      <c r="AA1178" s="4"/>
    </row>
    <row r="1179" spans="1:27" ht="16" x14ac:dyDescent="0.2">
      <c r="A1179" s="10" t="s">
        <v>15</v>
      </c>
      <c r="B1179" s="10" t="s">
        <v>24</v>
      </c>
      <c r="C1179" s="10" t="s">
        <v>2222</v>
      </c>
      <c r="D1179" s="11">
        <v>2012</v>
      </c>
      <c r="E1179" s="10" t="s">
        <v>10</v>
      </c>
      <c r="F1179" s="10" t="s">
        <v>2179</v>
      </c>
      <c r="G1179" s="10" t="s">
        <v>2223</v>
      </c>
      <c r="H1179" s="13">
        <v>38</v>
      </c>
      <c r="I1179" s="14"/>
      <c r="J1179" s="4"/>
      <c r="K1179" s="4"/>
      <c r="L1179" s="4"/>
      <c r="M1179" s="4"/>
      <c r="N1179" s="4"/>
      <c r="O1179" s="4"/>
      <c r="P1179" s="4"/>
      <c r="Q1179" s="4"/>
      <c r="R1179" s="4"/>
      <c r="S1179" s="4"/>
      <c r="T1179" s="4"/>
      <c r="U1179" s="4"/>
      <c r="V1179" s="4"/>
      <c r="W1179" s="4"/>
      <c r="X1179" s="4"/>
      <c r="Y1179" s="4"/>
      <c r="Z1179" s="4"/>
      <c r="AA1179" s="4"/>
    </row>
    <row r="1180" spans="1:27" ht="16" x14ac:dyDescent="0.2">
      <c r="A1180" s="10" t="s">
        <v>15</v>
      </c>
      <c r="B1180" s="10" t="s">
        <v>24</v>
      </c>
      <c r="C1180" s="10" t="s">
        <v>2224</v>
      </c>
      <c r="D1180" s="11">
        <v>2012</v>
      </c>
      <c r="E1180" s="10" t="s">
        <v>10</v>
      </c>
      <c r="F1180" s="10" t="s">
        <v>2179</v>
      </c>
      <c r="G1180" s="10" t="s">
        <v>2225</v>
      </c>
      <c r="H1180" s="13">
        <v>34</v>
      </c>
      <c r="I1180" s="14"/>
      <c r="J1180" s="4"/>
      <c r="K1180" s="4"/>
      <c r="L1180" s="4"/>
      <c r="M1180" s="4"/>
      <c r="N1180" s="4"/>
      <c r="O1180" s="4"/>
      <c r="P1180" s="4"/>
      <c r="Q1180" s="4"/>
      <c r="R1180" s="4"/>
      <c r="S1180" s="4"/>
      <c r="T1180" s="4"/>
      <c r="U1180" s="4"/>
      <c r="V1180" s="4"/>
      <c r="W1180" s="4"/>
      <c r="X1180" s="4"/>
      <c r="Y1180" s="4"/>
      <c r="Z1180" s="4"/>
      <c r="AA1180" s="4"/>
    </row>
    <row r="1181" spans="1:27" ht="16" x14ac:dyDescent="0.2">
      <c r="A1181" s="10" t="s">
        <v>15</v>
      </c>
      <c r="B1181" s="10" t="s">
        <v>24</v>
      </c>
      <c r="C1181" s="10" t="s">
        <v>2226</v>
      </c>
      <c r="D1181" s="11">
        <v>2011</v>
      </c>
      <c r="E1181" s="10" t="s">
        <v>10</v>
      </c>
      <c r="F1181" s="10" t="s">
        <v>2227</v>
      </c>
      <c r="G1181" s="10" t="s">
        <v>2228</v>
      </c>
      <c r="H1181" s="13">
        <v>450</v>
      </c>
      <c r="I1181" s="14"/>
      <c r="J1181" s="4"/>
      <c r="K1181" s="4"/>
      <c r="L1181" s="4"/>
      <c r="M1181" s="4"/>
      <c r="N1181" s="4"/>
      <c r="O1181" s="4"/>
      <c r="P1181" s="4"/>
      <c r="Q1181" s="4"/>
      <c r="R1181" s="4"/>
      <c r="S1181" s="4"/>
      <c r="T1181" s="4"/>
      <c r="U1181" s="4"/>
      <c r="V1181" s="4"/>
      <c r="W1181" s="4"/>
      <c r="X1181" s="4"/>
      <c r="Y1181" s="4"/>
      <c r="Z1181" s="4"/>
      <c r="AA1181" s="4"/>
    </row>
    <row r="1182" spans="1:27" ht="16" x14ac:dyDescent="0.2">
      <c r="A1182" s="10" t="s">
        <v>15</v>
      </c>
      <c r="B1182" s="10" t="s">
        <v>24</v>
      </c>
      <c r="C1182" s="10" t="s">
        <v>2229</v>
      </c>
      <c r="D1182" s="11">
        <v>2011</v>
      </c>
      <c r="E1182" s="10" t="s">
        <v>10</v>
      </c>
      <c r="F1182" s="10" t="s">
        <v>2227</v>
      </c>
      <c r="G1182" s="10" t="s">
        <v>2230</v>
      </c>
      <c r="H1182" s="13">
        <v>444</v>
      </c>
      <c r="I1182" s="14"/>
      <c r="J1182" s="4"/>
      <c r="K1182" s="4"/>
      <c r="L1182" s="4"/>
      <c r="M1182" s="4"/>
      <c r="N1182" s="4"/>
      <c r="O1182" s="4"/>
      <c r="P1182" s="4"/>
      <c r="Q1182" s="4"/>
      <c r="R1182" s="4"/>
      <c r="S1182" s="4"/>
      <c r="T1182" s="4"/>
      <c r="U1182" s="4"/>
      <c r="V1182" s="4"/>
      <c r="W1182" s="4"/>
      <c r="X1182" s="4"/>
      <c r="Y1182" s="4"/>
      <c r="Z1182" s="4"/>
      <c r="AA1182" s="4"/>
    </row>
    <row r="1183" spans="1:27" ht="16" x14ac:dyDescent="0.2">
      <c r="A1183" s="10" t="s">
        <v>15</v>
      </c>
      <c r="B1183" s="10" t="s">
        <v>24</v>
      </c>
      <c r="C1183" s="10" t="s">
        <v>2231</v>
      </c>
      <c r="D1183" s="11">
        <v>2011</v>
      </c>
      <c r="E1183" s="10" t="s">
        <v>10</v>
      </c>
      <c r="F1183" s="10" t="s">
        <v>2227</v>
      </c>
      <c r="G1183" s="10" t="s">
        <v>2232</v>
      </c>
      <c r="H1183" s="13">
        <v>428</v>
      </c>
      <c r="I1183" s="14"/>
      <c r="J1183" s="4"/>
      <c r="K1183" s="4"/>
      <c r="L1183" s="4"/>
      <c r="M1183" s="4"/>
      <c r="N1183" s="4"/>
      <c r="O1183" s="4"/>
      <c r="P1183" s="4"/>
      <c r="Q1183" s="4"/>
      <c r="R1183" s="4"/>
      <c r="S1183" s="4"/>
      <c r="T1183" s="4"/>
      <c r="U1183" s="4"/>
      <c r="V1183" s="4"/>
      <c r="W1183" s="4"/>
      <c r="X1183" s="4"/>
      <c r="Y1183" s="4"/>
      <c r="Z1183" s="4"/>
      <c r="AA1183" s="4"/>
    </row>
    <row r="1184" spans="1:27" ht="16" x14ac:dyDescent="0.2">
      <c r="A1184" s="10" t="s">
        <v>15</v>
      </c>
      <c r="B1184" s="10" t="s">
        <v>24</v>
      </c>
      <c r="C1184" s="37" t="s">
        <v>2233</v>
      </c>
      <c r="D1184" s="11">
        <v>2011</v>
      </c>
      <c r="E1184" s="10" t="s">
        <v>10</v>
      </c>
      <c r="F1184" s="10" t="s">
        <v>2227</v>
      </c>
      <c r="G1184" s="15" t="s">
        <v>2234</v>
      </c>
      <c r="H1184" s="13">
        <v>426</v>
      </c>
      <c r="I1184" s="14"/>
      <c r="J1184" s="4"/>
      <c r="K1184" s="4"/>
      <c r="L1184" s="4"/>
      <c r="M1184" s="4"/>
      <c r="N1184" s="4"/>
      <c r="O1184" s="4"/>
      <c r="P1184" s="4"/>
      <c r="Q1184" s="4"/>
      <c r="R1184" s="4"/>
      <c r="S1184" s="4"/>
      <c r="T1184" s="4"/>
      <c r="U1184" s="4"/>
      <c r="V1184" s="4"/>
      <c r="W1184" s="4"/>
      <c r="X1184" s="4"/>
      <c r="Y1184" s="4"/>
      <c r="Z1184" s="4"/>
      <c r="AA1184" s="4"/>
    </row>
    <row r="1185" spans="1:27" ht="16" x14ac:dyDescent="0.2">
      <c r="A1185" s="10" t="s">
        <v>15</v>
      </c>
      <c r="B1185" s="10" t="s">
        <v>24</v>
      </c>
      <c r="C1185" s="10" t="s">
        <v>2235</v>
      </c>
      <c r="D1185" s="11">
        <v>2011</v>
      </c>
      <c r="E1185" s="10" t="s">
        <v>10</v>
      </c>
      <c r="F1185" s="10" t="s">
        <v>2227</v>
      </c>
      <c r="G1185" s="10" t="s">
        <v>2236</v>
      </c>
      <c r="H1185" s="13">
        <v>378</v>
      </c>
      <c r="I1185" s="14"/>
      <c r="J1185" s="4"/>
      <c r="K1185" s="4"/>
      <c r="L1185" s="4"/>
      <c r="M1185" s="4"/>
      <c r="N1185" s="4"/>
      <c r="O1185" s="4"/>
      <c r="P1185" s="4"/>
      <c r="Q1185" s="4"/>
      <c r="R1185" s="4"/>
      <c r="S1185" s="4"/>
      <c r="T1185" s="4"/>
      <c r="U1185" s="4"/>
      <c r="V1185" s="4"/>
      <c r="W1185" s="4"/>
      <c r="X1185" s="4"/>
      <c r="Y1185" s="4"/>
      <c r="Z1185" s="4"/>
      <c r="AA1185" s="4"/>
    </row>
    <row r="1186" spans="1:27" ht="16" x14ac:dyDescent="0.2">
      <c r="A1186" s="10" t="s">
        <v>15</v>
      </c>
      <c r="B1186" s="10" t="s">
        <v>24</v>
      </c>
      <c r="C1186" s="10" t="s">
        <v>2237</v>
      </c>
      <c r="D1186" s="11">
        <v>2011</v>
      </c>
      <c r="E1186" s="10" t="s">
        <v>10</v>
      </c>
      <c r="F1186" s="10" t="s">
        <v>2227</v>
      </c>
      <c r="G1186" s="15" t="s">
        <v>2238</v>
      </c>
      <c r="H1186" s="13">
        <v>361</v>
      </c>
      <c r="I1186" s="14"/>
      <c r="J1186" s="4"/>
      <c r="K1186" s="4"/>
      <c r="L1186" s="4"/>
      <c r="M1186" s="4"/>
      <c r="N1186" s="4"/>
      <c r="O1186" s="4"/>
      <c r="P1186" s="4"/>
      <c r="Q1186" s="4"/>
      <c r="R1186" s="4"/>
      <c r="S1186" s="4"/>
      <c r="T1186" s="4"/>
      <c r="U1186" s="4"/>
      <c r="V1186" s="4"/>
      <c r="W1186" s="4"/>
      <c r="X1186" s="4"/>
      <c r="Y1186" s="4"/>
      <c r="Z1186" s="4"/>
      <c r="AA1186" s="4"/>
    </row>
    <row r="1187" spans="1:27" ht="16" x14ac:dyDescent="0.2">
      <c r="A1187" s="10" t="s">
        <v>15</v>
      </c>
      <c r="B1187" s="10" t="s">
        <v>24</v>
      </c>
      <c r="C1187" s="10" t="s">
        <v>2239</v>
      </c>
      <c r="D1187" s="11">
        <v>2011</v>
      </c>
      <c r="E1187" s="10" t="s">
        <v>10</v>
      </c>
      <c r="F1187" s="10" t="s">
        <v>2227</v>
      </c>
      <c r="G1187" s="10" t="s">
        <v>2240</v>
      </c>
      <c r="H1187" s="13">
        <v>355</v>
      </c>
      <c r="I1187" s="14"/>
      <c r="J1187" s="4"/>
      <c r="K1187" s="4"/>
      <c r="L1187" s="4"/>
      <c r="M1187" s="4"/>
      <c r="N1187" s="4"/>
      <c r="O1187" s="4"/>
      <c r="P1187" s="4"/>
      <c r="Q1187" s="4"/>
      <c r="R1187" s="4"/>
      <c r="S1187" s="4"/>
      <c r="T1187" s="4"/>
      <c r="U1187" s="4"/>
      <c r="V1187" s="4"/>
      <c r="W1187" s="4"/>
      <c r="X1187" s="4"/>
      <c r="Y1187" s="4"/>
      <c r="Z1187" s="4"/>
      <c r="AA1187" s="4"/>
    </row>
    <row r="1188" spans="1:27" ht="16" x14ac:dyDescent="0.2">
      <c r="A1188" s="10" t="s">
        <v>15</v>
      </c>
      <c r="B1188" s="10" t="s">
        <v>24</v>
      </c>
      <c r="C1188" s="10" t="s">
        <v>2241</v>
      </c>
      <c r="D1188" s="11">
        <v>2011</v>
      </c>
      <c r="E1188" s="10" t="s">
        <v>10</v>
      </c>
      <c r="F1188" s="10" t="s">
        <v>2227</v>
      </c>
      <c r="G1188" s="10" t="s">
        <v>2242</v>
      </c>
      <c r="H1188" s="13">
        <v>348</v>
      </c>
      <c r="I1188" s="14"/>
      <c r="J1188" s="4"/>
      <c r="K1188" s="4"/>
      <c r="L1188" s="4"/>
      <c r="M1188" s="4"/>
      <c r="N1188" s="4"/>
      <c r="O1188" s="4"/>
      <c r="P1188" s="4"/>
      <c r="Q1188" s="4"/>
      <c r="R1188" s="4"/>
      <c r="S1188" s="4"/>
      <c r="T1188" s="4"/>
      <c r="U1188" s="4"/>
      <c r="V1188" s="4"/>
      <c r="W1188" s="4"/>
      <c r="X1188" s="4"/>
      <c r="Y1188" s="4"/>
      <c r="Z1188" s="4"/>
      <c r="AA1188" s="4"/>
    </row>
    <row r="1189" spans="1:27" ht="16" x14ac:dyDescent="0.2">
      <c r="A1189" s="10" t="s">
        <v>15</v>
      </c>
      <c r="B1189" s="10" t="s">
        <v>24</v>
      </c>
      <c r="C1189" s="10" t="s">
        <v>2243</v>
      </c>
      <c r="D1189" s="11">
        <v>2011</v>
      </c>
      <c r="E1189" s="10" t="s">
        <v>10</v>
      </c>
      <c r="F1189" s="10" t="s">
        <v>2227</v>
      </c>
      <c r="G1189" s="10" t="s">
        <v>2244</v>
      </c>
      <c r="H1189" s="13">
        <v>306</v>
      </c>
      <c r="I1189" s="14"/>
      <c r="J1189" s="4"/>
      <c r="K1189" s="4"/>
      <c r="L1189" s="4"/>
      <c r="M1189" s="4"/>
      <c r="N1189" s="4"/>
      <c r="O1189" s="4"/>
      <c r="P1189" s="4"/>
      <c r="Q1189" s="4"/>
      <c r="R1189" s="4"/>
      <c r="S1189" s="4"/>
      <c r="T1189" s="4"/>
      <c r="U1189" s="4"/>
      <c r="V1189" s="4"/>
      <c r="W1189" s="4"/>
      <c r="X1189" s="4"/>
      <c r="Y1189" s="4"/>
      <c r="Z1189" s="4"/>
      <c r="AA1189" s="4"/>
    </row>
    <row r="1190" spans="1:27" ht="16" x14ac:dyDescent="0.2">
      <c r="A1190" s="10" t="s">
        <v>15</v>
      </c>
      <c r="B1190" s="10" t="s">
        <v>24</v>
      </c>
      <c r="C1190" s="10" t="s">
        <v>2245</v>
      </c>
      <c r="D1190" s="11">
        <v>2011</v>
      </c>
      <c r="E1190" s="10" t="s">
        <v>10</v>
      </c>
      <c r="F1190" s="10" t="s">
        <v>2227</v>
      </c>
      <c r="G1190" s="10" t="s">
        <v>2246</v>
      </c>
      <c r="H1190" s="13">
        <v>266</v>
      </c>
      <c r="I1190" s="14"/>
      <c r="J1190" s="4"/>
      <c r="K1190" s="4"/>
      <c r="L1190" s="4"/>
      <c r="M1190" s="4"/>
      <c r="N1190" s="4"/>
      <c r="O1190" s="4"/>
      <c r="P1190" s="4"/>
      <c r="Q1190" s="4"/>
      <c r="R1190" s="4"/>
      <c r="S1190" s="4"/>
      <c r="T1190" s="4"/>
      <c r="U1190" s="4"/>
      <c r="V1190" s="4"/>
      <c r="W1190" s="4"/>
      <c r="X1190" s="4"/>
      <c r="Y1190" s="4"/>
      <c r="Z1190" s="4"/>
      <c r="AA1190" s="4"/>
    </row>
    <row r="1191" spans="1:27" ht="16" x14ac:dyDescent="0.2">
      <c r="A1191" s="10" t="s">
        <v>15</v>
      </c>
      <c r="B1191" s="10" t="s">
        <v>24</v>
      </c>
      <c r="C1191" s="10" t="s">
        <v>2247</v>
      </c>
      <c r="D1191" s="11">
        <v>2011</v>
      </c>
      <c r="E1191" s="10" t="s">
        <v>10</v>
      </c>
      <c r="F1191" s="10" t="s">
        <v>2227</v>
      </c>
      <c r="G1191" s="10" t="s">
        <v>2248</v>
      </c>
      <c r="H1191" s="13">
        <v>230</v>
      </c>
      <c r="I1191" s="14"/>
      <c r="J1191" s="4"/>
      <c r="K1191" s="4"/>
      <c r="L1191" s="4"/>
      <c r="M1191" s="4"/>
      <c r="N1191" s="4"/>
      <c r="O1191" s="4"/>
      <c r="P1191" s="4"/>
      <c r="Q1191" s="4"/>
      <c r="R1191" s="4"/>
      <c r="S1191" s="4"/>
      <c r="T1191" s="4"/>
      <c r="U1191" s="4"/>
      <c r="V1191" s="4"/>
      <c r="W1191" s="4"/>
      <c r="X1191" s="4"/>
      <c r="Y1191" s="4"/>
      <c r="Z1191" s="4"/>
      <c r="AA1191" s="4"/>
    </row>
    <row r="1192" spans="1:27" ht="16" x14ac:dyDescent="0.2">
      <c r="A1192" s="10" t="s">
        <v>15</v>
      </c>
      <c r="B1192" s="10" t="s">
        <v>24</v>
      </c>
      <c r="C1192" s="10" t="s">
        <v>2249</v>
      </c>
      <c r="D1192" s="11">
        <v>2011</v>
      </c>
      <c r="E1192" s="10" t="s">
        <v>10</v>
      </c>
      <c r="F1192" s="10" t="s">
        <v>2227</v>
      </c>
      <c r="G1192" s="10" t="s">
        <v>2250</v>
      </c>
      <c r="H1192" s="13">
        <v>226</v>
      </c>
      <c r="I1192" s="14"/>
      <c r="J1192" s="4"/>
      <c r="K1192" s="4"/>
      <c r="L1192" s="4"/>
      <c r="M1192" s="4"/>
      <c r="N1192" s="4"/>
      <c r="O1192" s="4"/>
      <c r="P1192" s="4"/>
      <c r="Q1192" s="4"/>
      <c r="R1192" s="4"/>
      <c r="S1192" s="4"/>
      <c r="T1192" s="4"/>
      <c r="U1192" s="4"/>
      <c r="V1192" s="4"/>
      <c r="W1192" s="4"/>
      <c r="X1192" s="4"/>
      <c r="Y1192" s="4"/>
      <c r="Z1192" s="4"/>
      <c r="AA1192" s="4"/>
    </row>
    <row r="1193" spans="1:27" ht="16" x14ac:dyDescent="0.2">
      <c r="A1193" s="10" t="s">
        <v>15</v>
      </c>
      <c r="B1193" s="10" t="s">
        <v>24</v>
      </c>
      <c r="C1193" s="10" t="s">
        <v>2251</v>
      </c>
      <c r="D1193" s="11">
        <v>2011</v>
      </c>
      <c r="E1193" s="10" t="s">
        <v>10</v>
      </c>
      <c r="F1193" s="10" t="s">
        <v>2227</v>
      </c>
      <c r="G1193" s="10" t="s">
        <v>2252</v>
      </c>
      <c r="H1193" s="13">
        <v>220</v>
      </c>
      <c r="I1193" s="14"/>
      <c r="J1193" s="4"/>
      <c r="K1193" s="4"/>
      <c r="L1193" s="4"/>
      <c r="M1193" s="4"/>
      <c r="N1193" s="4"/>
      <c r="O1193" s="4"/>
      <c r="P1193" s="4"/>
      <c r="Q1193" s="4"/>
      <c r="R1193" s="4"/>
      <c r="S1193" s="4"/>
      <c r="T1193" s="4"/>
      <c r="U1193" s="4"/>
      <c r="V1193" s="4"/>
      <c r="W1193" s="4"/>
      <c r="X1193" s="4"/>
      <c r="Y1193" s="4"/>
      <c r="Z1193" s="4"/>
      <c r="AA1193" s="4"/>
    </row>
    <row r="1194" spans="1:27" ht="16" x14ac:dyDescent="0.2">
      <c r="A1194" s="10" t="s">
        <v>15</v>
      </c>
      <c r="B1194" s="10" t="s">
        <v>24</v>
      </c>
      <c r="C1194" s="10" t="s">
        <v>2253</v>
      </c>
      <c r="D1194" s="11">
        <v>2011</v>
      </c>
      <c r="E1194" s="10" t="s">
        <v>10</v>
      </c>
      <c r="F1194" s="10" t="s">
        <v>2227</v>
      </c>
      <c r="G1194" s="10" t="s">
        <v>2254</v>
      </c>
      <c r="H1194" s="13">
        <v>219</v>
      </c>
      <c r="I1194" s="14"/>
      <c r="J1194" s="4"/>
      <c r="K1194" s="4"/>
      <c r="L1194" s="4"/>
      <c r="M1194" s="4"/>
      <c r="N1194" s="4"/>
      <c r="O1194" s="4"/>
      <c r="P1194" s="4"/>
      <c r="Q1194" s="4"/>
      <c r="R1194" s="4"/>
      <c r="S1194" s="4"/>
      <c r="T1194" s="4"/>
      <c r="U1194" s="4"/>
      <c r="V1194" s="4"/>
      <c r="W1194" s="4"/>
      <c r="X1194" s="4"/>
      <c r="Y1194" s="4"/>
      <c r="Z1194" s="4"/>
      <c r="AA1194" s="4"/>
    </row>
    <row r="1195" spans="1:27" ht="16" x14ac:dyDescent="0.2">
      <c r="A1195" s="10" t="s">
        <v>15</v>
      </c>
      <c r="B1195" s="10" t="s">
        <v>24</v>
      </c>
      <c r="C1195" s="10" t="s">
        <v>2255</v>
      </c>
      <c r="D1195" s="11">
        <v>2011</v>
      </c>
      <c r="E1195" s="10" t="s">
        <v>7</v>
      </c>
      <c r="F1195" s="10" t="s">
        <v>2227</v>
      </c>
      <c r="G1195" s="15" t="s">
        <v>2256</v>
      </c>
      <c r="H1195" s="13">
        <v>214</v>
      </c>
      <c r="I1195" s="14"/>
      <c r="J1195" s="4"/>
      <c r="K1195" s="4"/>
      <c r="L1195" s="4"/>
      <c r="M1195" s="4"/>
      <c r="N1195" s="4"/>
      <c r="O1195" s="4"/>
      <c r="P1195" s="4"/>
      <c r="Q1195" s="4"/>
      <c r="R1195" s="4"/>
      <c r="S1195" s="4"/>
      <c r="T1195" s="4"/>
      <c r="U1195" s="4"/>
      <c r="V1195" s="4"/>
      <c r="W1195" s="4"/>
      <c r="X1195" s="4"/>
      <c r="Y1195" s="4"/>
      <c r="Z1195" s="4"/>
      <c r="AA1195" s="4"/>
    </row>
    <row r="1196" spans="1:27" ht="16" x14ac:dyDescent="0.2">
      <c r="A1196" s="10" t="s">
        <v>15</v>
      </c>
      <c r="B1196" s="10" t="s">
        <v>24</v>
      </c>
      <c r="C1196" s="10" t="s">
        <v>2257</v>
      </c>
      <c r="D1196" s="11">
        <v>2011</v>
      </c>
      <c r="E1196" s="10" t="s">
        <v>10</v>
      </c>
      <c r="F1196" s="10" t="s">
        <v>2227</v>
      </c>
      <c r="G1196" s="10" t="s">
        <v>2258</v>
      </c>
      <c r="H1196" s="13">
        <v>163</v>
      </c>
      <c r="I1196" s="14"/>
      <c r="J1196" s="4"/>
      <c r="K1196" s="4"/>
      <c r="L1196" s="4"/>
      <c r="M1196" s="4"/>
      <c r="N1196" s="4"/>
      <c r="O1196" s="4"/>
      <c r="P1196" s="4"/>
      <c r="Q1196" s="4"/>
      <c r="R1196" s="4"/>
      <c r="S1196" s="4"/>
      <c r="T1196" s="4"/>
      <c r="U1196" s="4"/>
      <c r="V1196" s="4"/>
      <c r="W1196" s="4"/>
      <c r="X1196" s="4"/>
      <c r="Y1196" s="4"/>
      <c r="Z1196" s="4"/>
      <c r="AA1196" s="4"/>
    </row>
    <row r="1197" spans="1:27" ht="16" x14ac:dyDescent="0.2">
      <c r="A1197" s="10" t="s">
        <v>15</v>
      </c>
      <c r="B1197" s="10" t="s">
        <v>24</v>
      </c>
      <c r="C1197" s="10" t="s">
        <v>2259</v>
      </c>
      <c r="D1197" s="11">
        <v>2011</v>
      </c>
      <c r="E1197" s="10" t="s">
        <v>10</v>
      </c>
      <c r="F1197" s="10" t="s">
        <v>2227</v>
      </c>
      <c r="G1197" s="10" t="s">
        <v>2260</v>
      </c>
      <c r="H1197" s="13">
        <v>161</v>
      </c>
      <c r="I1197" s="14"/>
      <c r="J1197" s="4"/>
      <c r="K1197" s="4"/>
      <c r="L1197" s="4"/>
      <c r="M1197" s="4"/>
      <c r="N1197" s="4"/>
      <c r="O1197" s="4"/>
      <c r="P1197" s="4"/>
      <c r="Q1197" s="4"/>
      <c r="R1197" s="4"/>
      <c r="S1197" s="4"/>
      <c r="T1197" s="4"/>
      <c r="U1197" s="4"/>
      <c r="V1197" s="4"/>
      <c r="W1197" s="4"/>
      <c r="X1197" s="4"/>
      <c r="Y1197" s="4"/>
      <c r="Z1197" s="4"/>
      <c r="AA1197" s="4"/>
    </row>
    <row r="1198" spans="1:27" ht="16" x14ac:dyDescent="0.2">
      <c r="A1198" s="10" t="s">
        <v>15</v>
      </c>
      <c r="B1198" s="10" t="s">
        <v>24</v>
      </c>
      <c r="C1198" s="10" t="s">
        <v>2261</v>
      </c>
      <c r="D1198" s="11">
        <v>2011</v>
      </c>
      <c r="E1198" s="10" t="s">
        <v>10</v>
      </c>
      <c r="F1198" s="10" t="s">
        <v>2227</v>
      </c>
      <c r="G1198" s="10" t="s">
        <v>2262</v>
      </c>
      <c r="H1198" s="13">
        <v>155</v>
      </c>
      <c r="I1198" s="14"/>
      <c r="J1198" s="4"/>
      <c r="K1198" s="4"/>
      <c r="L1198" s="4"/>
      <c r="M1198" s="4"/>
      <c r="N1198" s="4"/>
      <c r="O1198" s="4"/>
      <c r="P1198" s="4"/>
      <c r="Q1198" s="4"/>
      <c r="R1198" s="4"/>
      <c r="S1198" s="4"/>
      <c r="T1198" s="4"/>
      <c r="U1198" s="4"/>
      <c r="V1198" s="4"/>
      <c r="W1198" s="4"/>
      <c r="X1198" s="4"/>
      <c r="Y1198" s="4"/>
      <c r="Z1198" s="4"/>
      <c r="AA1198" s="4"/>
    </row>
    <row r="1199" spans="1:27" ht="16" x14ac:dyDescent="0.2">
      <c r="A1199" s="10" t="s">
        <v>15</v>
      </c>
      <c r="B1199" s="10" t="s">
        <v>24</v>
      </c>
      <c r="C1199" s="10" t="s">
        <v>2263</v>
      </c>
      <c r="D1199" s="11">
        <v>2011</v>
      </c>
      <c r="E1199" s="10" t="s">
        <v>10</v>
      </c>
      <c r="F1199" s="10" t="s">
        <v>2227</v>
      </c>
      <c r="G1199" s="15" t="s">
        <v>2264</v>
      </c>
      <c r="H1199" s="13">
        <v>144</v>
      </c>
      <c r="I1199" s="14"/>
      <c r="J1199" s="4"/>
      <c r="K1199" s="4"/>
      <c r="L1199" s="4"/>
      <c r="M1199" s="4"/>
      <c r="N1199" s="4"/>
      <c r="O1199" s="4"/>
      <c r="P1199" s="4"/>
      <c r="Q1199" s="4"/>
      <c r="R1199" s="4"/>
      <c r="S1199" s="4"/>
      <c r="T1199" s="4"/>
      <c r="U1199" s="4"/>
      <c r="V1199" s="4"/>
      <c r="W1199" s="4"/>
      <c r="X1199" s="4"/>
      <c r="Y1199" s="4"/>
      <c r="Z1199" s="4"/>
      <c r="AA1199" s="4"/>
    </row>
    <row r="1200" spans="1:27" ht="16" x14ac:dyDescent="0.2">
      <c r="A1200" s="10" t="s">
        <v>15</v>
      </c>
      <c r="B1200" s="10" t="s">
        <v>24</v>
      </c>
      <c r="C1200" s="10" t="s">
        <v>2265</v>
      </c>
      <c r="D1200" s="11">
        <v>2011</v>
      </c>
      <c r="E1200" s="10" t="s">
        <v>9</v>
      </c>
      <c r="F1200" s="10" t="s">
        <v>2227</v>
      </c>
      <c r="G1200" s="15" t="s">
        <v>2266</v>
      </c>
      <c r="H1200" s="13">
        <v>134</v>
      </c>
      <c r="I1200" s="14"/>
      <c r="J1200" s="4"/>
      <c r="K1200" s="4"/>
      <c r="L1200" s="4"/>
      <c r="M1200" s="4"/>
      <c r="N1200" s="4"/>
      <c r="O1200" s="4"/>
      <c r="P1200" s="4"/>
      <c r="Q1200" s="4"/>
      <c r="R1200" s="4"/>
      <c r="S1200" s="4"/>
      <c r="T1200" s="4"/>
      <c r="U1200" s="4"/>
      <c r="V1200" s="4"/>
      <c r="W1200" s="4"/>
      <c r="X1200" s="4"/>
      <c r="Y1200" s="4"/>
      <c r="Z1200" s="4"/>
      <c r="AA1200" s="4"/>
    </row>
    <row r="1201" spans="1:27" ht="16" x14ac:dyDescent="0.2">
      <c r="A1201" s="10" t="s">
        <v>15</v>
      </c>
      <c r="B1201" s="10" t="s">
        <v>24</v>
      </c>
      <c r="C1201" s="10" t="s">
        <v>2267</v>
      </c>
      <c r="D1201" s="11">
        <v>2011</v>
      </c>
      <c r="E1201" s="10" t="s">
        <v>10</v>
      </c>
      <c r="F1201" s="10" t="s">
        <v>2227</v>
      </c>
      <c r="G1201" s="10" t="s">
        <v>2268</v>
      </c>
      <c r="H1201" s="13">
        <v>133</v>
      </c>
      <c r="I1201" s="14"/>
      <c r="J1201" s="4"/>
      <c r="K1201" s="4"/>
      <c r="L1201" s="4"/>
      <c r="M1201" s="4"/>
      <c r="N1201" s="4"/>
      <c r="O1201" s="4"/>
      <c r="P1201" s="4"/>
      <c r="Q1201" s="4"/>
      <c r="R1201" s="4"/>
      <c r="S1201" s="4"/>
      <c r="T1201" s="4"/>
      <c r="U1201" s="4"/>
      <c r="V1201" s="4"/>
      <c r="W1201" s="4"/>
      <c r="X1201" s="4"/>
      <c r="Y1201" s="4"/>
      <c r="Z1201" s="4"/>
      <c r="AA1201" s="4"/>
    </row>
    <row r="1202" spans="1:27" ht="16" x14ac:dyDescent="0.2">
      <c r="A1202" s="10" t="s">
        <v>15</v>
      </c>
      <c r="B1202" s="10" t="s">
        <v>24</v>
      </c>
      <c r="C1202" s="10" t="s">
        <v>2269</v>
      </c>
      <c r="D1202" s="11">
        <v>2011</v>
      </c>
      <c r="E1202" s="10" t="s">
        <v>10</v>
      </c>
      <c r="F1202" s="10" t="s">
        <v>2227</v>
      </c>
      <c r="G1202" s="10" t="s">
        <v>2270</v>
      </c>
      <c r="H1202" s="13">
        <v>129</v>
      </c>
      <c r="I1202" s="14"/>
      <c r="J1202" s="4"/>
      <c r="K1202" s="4"/>
      <c r="L1202" s="4"/>
      <c r="M1202" s="4"/>
      <c r="N1202" s="4"/>
      <c r="O1202" s="4"/>
      <c r="P1202" s="4"/>
      <c r="Q1202" s="4"/>
      <c r="R1202" s="4"/>
      <c r="S1202" s="4"/>
      <c r="T1202" s="4"/>
      <c r="U1202" s="4"/>
      <c r="V1202" s="4"/>
      <c r="W1202" s="4"/>
      <c r="X1202" s="4"/>
      <c r="Y1202" s="4"/>
      <c r="Z1202" s="4"/>
      <c r="AA1202" s="4"/>
    </row>
    <row r="1203" spans="1:27" ht="16" x14ac:dyDescent="0.2">
      <c r="A1203" s="10" t="s">
        <v>15</v>
      </c>
      <c r="B1203" s="10" t="s">
        <v>24</v>
      </c>
      <c r="C1203" s="10" t="s">
        <v>2271</v>
      </c>
      <c r="D1203" s="11">
        <v>2011</v>
      </c>
      <c r="E1203" s="10" t="s">
        <v>10</v>
      </c>
      <c r="F1203" s="10" t="s">
        <v>2227</v>
      </c>
      <c r="G1203" s="10" t="s">
        <v>2272</v>
      </c>
      <c r="H1203" s="13">
        <v>125</v>
      </c>
      <c r="I1203" s="14"/>
      <c r="J1203" s="4"/>
      <c r="K1203" s="4"/>
      <c r="L1203" s="4"/>
      <c r="M1203" s="4"/>
      <c r="N1203" s="4"/>
      <c r="O1203" s="4"/>
      <c r="P1203" s="4"/>
      <c r="Q1203" s="4"/>
      <c r="R1203" s="4"/>
      <c r="S1203" s="4"/>
      <c r="T1203" s="4"/>
      <c r="U1203" s="4"/>
      <c r="V1203" s="4"/>
      <c r="W1203" s="4"/>
      <c r="X1203" s="4"/>
      <c r="Y1203" s="4"/>
      <c r="Z1203" s="4"/>
      <c r="AA1203" s="4"/>
    </row>
    <row r="1204" spans="1:27" ht="16" x14ac:dyDescent="0.2">
      <c r="A1204" s="10" t="s">
        <v>15</v>
      </c>
      <c r="B1204" s="10" t="s">
        <v>24</v>
      </c>
      <c r="C1204" s="10" t="s">
        <v>2273</v>
      </c>
      <c r="D1204" s="11">
        <v>2011</v>
      </c>
      <c r="E1204" s="10" t="s">
        <v>10</v>
      </c>
      <c r="F1204" s="10" t="s">
        <v>2227</v>
      </c>
      <c r="G1204" s="10" t="s">
        <v>2274</v>
      </c>
      <c r="H1204" s="13">
        <v>124</v>
      </c>
      <c r="I1204" s="14"/>
      <c r="J1204" s="4"/>
      <c r="K1204" s="4"/>
      <c r="L1204" s="4"/>
      <c r="M1204" s="4"/>
      <c r="N1204" s="4"/>
      <c r="O1204" s="4"/>
      <c r="P1204" s="4"/>
      <c r="Q1204" s="4"/>
      <c r="R1204" s="4"/>
      <c r="S1204" s="4"/>
      <c r="T1204" s="4"/>
      <c r="U1204" s="4"/>
      <c r="V1204" s="4"/>
      <c r="W1204" s="4"/>
      <c r="X1204" s="4"/>
      <c r="Y1204" s="4"/>
      <c r="Z1204" s="4"/>
      <c r="AA1204" s="4"/>
    </row>
    <row r="1205" spans="1:27" ht="16" x14ac:dyDescent="0.2">
      <c r="A1205" s="10" t="s">
        <v>15</v>
      </c>
      <c r="B1205" s="10" t="s">
        <v>24</v>
      </c>
      <c r="C1205" s="10" t="s">
        <v>2275</v>
      </c>
      <c r="D1205" s="11">
        <v>2011</v>
      </c>
      <c r="E1205" s="10" t="s">
        <v>10</v>
      </c>
      <c r="F1205" s="10" t="s">
        <v>2227</v>
      </c>
      <c r="G1205" s="15" t="s">
        <v>2276</v>
      </c>
      <c r="H1205" s="13">
        <v>59</v>
      </c>
      <c r="I1205" s="14"/>
      <c r="J1205" s="4"/>
      <c r="K1205" s="4"/>
      <c r="L1205" s="4"/>
      <c r="M1205" s="4"/>
      <c r="N1205" s="4"/>
      <c r="O1205" s="4"/>
      <c r="P1205" s="4"/>
      <c r="Q1205" s="4"/>
      <c r="R1205" s="4"/>
      <c r="S1205" s="4"/>
      <c r="T1205" s="4"/>
      <c r="U1205" s="4"/>
      <c r="V1205" s="4"/>
      <c r="W1205" s="4"/>
      <c r="X1205" s="4"/>
      <c r="Y1205" s="4"/>
      <c r="Z1205" s="4"/>
      <c r="AA1205" s="4"/>
    </row>
    <row r="1206" spans="1:27" ht="16" x14ac:dyDescent="0.2">
      <c r="A1206" s="10" t="s">
        <v>15</v>
      </c>
      <c r="B1206" s="10" t="s">
        <v>24</v>
      </c>
      <c r="C1206" s="10" t="s">
        <v>2277</v>
      </c>
      <c r="D1206" s="11">
        <v>2011</v>
      </c>
      <c r="E1206" s="10" t="s">
        <v>10</v>
      </c>
      <c r="F1206" s="10" t="s">
        <v>2227</v>
      </c>
      <c r="G1206" s="10" t="s">
        <v>2278</v>
      </c>
      <c r="H1206" s="13">
        <v>57</v>
      </c>
      <c r="I1206" s="14"/>
      <c r="J1206" s="4"/>
      <c r="K1206" s="4"/>
      <c r="L1206" s="4"/>
      <c r="M1206" s="4"/>
      <c r="N1206" s="4"/>
      <c r="O1206" s="4"/>
      <c r="P1206" s="4"/>
      <c r="Q1206" s="4"/>
      <c r="R1206" s="4"/>
      <c r="S1206" s="4"/>
      <c r="T1206" s="4"/>
      <c r="U1206" s="4"/>
      <c r="V1206" s="4"/>
      <c r="W1206" s="4"/>
      <c r="X1206" s="4"/>
      <c r="Y1206" s="4"/>
      <c r="Z1206" s="4"/>
      <c r="AA1206" s="4"/>
    </row>
    <row r="1207" spans="1:27" ht="16" x14ac:dyDescent="0.2">
      <c r="A1207" s="10" t="s">
        <v>15</v>
      </c>
      <c r="B1207" s="10" t="s">
        <v>24</v>
      </c>
      <c r="C1207" s="10" t="s">
        <v>2279</v>
      </c>
      <c r="D1207" s="11">
        <v>2011</v>
      </c>
      <c r="E1207" s="10" t="s">
        <v>10</v>
      </c>
      <c r="F1207" s="10" t="s">
        <v>2227</v>
      </c>
      <c r="G1207" s="10" t="s">
        <v>2280</v>
      </c>
      <c r="H1207" s="13">
        <v>54</v>
      </c>
      <c r="I1207" s="14"/>
      <c r="J1207" s="4"/>
      <c r="K1207" s="4"/>
      <c r="L1207" s="4"/>
      <c r="M1207" s="4"/>
      <c r="N1207" s="4"/>
      <c r="O1207" s="4"/>
      <c r="P1207" s="4"/>
      <c r="Q1207" s="4"/>
      <c r="R1207" s="4"/>
      <c r="S1207" s="4"/>
      <c r="T1207" s="4"/>
      <c r="U1207" s="4"/>
      <c r="V1207" s="4"/>
      <c r="W1207" s="4"/>
      <c r="X1207" s="4"/>
      <c r="Y1207" s="4"/>
      <c r="Z1207" s="4"/>
      <c r="AA1207" s="4"/>
    </row>
    <row r="1208" spans="1:27" ht="16" x14ac:dyDescent="0.2">
      <c r="A1208" s="10" t="s">
        <v>15</v>
      </c>
      <c r="B1208" s="10" t="s">
        <v>24</v>
      </c>
      <c r="C1208" s="10" t="s">
        <v>2281</v>
      </c>
      <c r="D1208" s="11">
        <v>2011</v>
      </c>
      <c r="E1208" s="10" t="s">
        <v>10</v>
      </c>
      <c r="F1208" s="10" t="s">
        <v>2227</v>
      </c>
      <c r="G1208" s="10" t="s">
        <v>2282</v>
      </c>
      <c r="H1208" s="13">
        <v>53</v>
      </c>
      <c r="I1208" s="14"/>
      <c r="J1208" s="4"/>
      <c r="K1208" s="4"/>
      <c r="L1208" s="4"/>
      <c r="M1208" s="4"/>
      <c r="N1208" s="4"/>
      <c r="O1208" s="4"/>
      <c r="P1208" s="4"/>
      <c r="Q1208" s="4"/>
      <c r="R1208" s="4"/>
      <c r="S1208" s="4"/>
      <c r="T1208" s="4"/>
      <c r="U1208" s="4"/>
      <c r="V1208" s="4"/>
      <c r="W1208" s="4"/>
      <c r="X1208" s="4"/>
      <c r="Y1208" s="4"/>
      <c r="Z1208" s="4"/>
      <c r="AA1208" s="4"/>
    </row>
    <row r="1209" spans="1:27" ht="16" x14ac:dyDescent="0.2">
      <c r="A1209" s="10" t="s">
        <v>15</v>
      </c>
      <c r="B1209" s="10" t="s">
        <v>24</v>
      </c>
      <c r="C1209" s="10" t="s">
        <v>1899</v>
      </c>
      <c r="D1209" s="11">
        <v>2011</v>
      </c>
      <c r="E1209" s="10" t="s">
        <v>9</v>
      </c>
      <c r="F1209" s="10" t="s">
        <v>2227</v>
      </c>
      <c r="G1209" s="15" t="s">
        <v>2283</v>
      </c>
      <c r="H1209" s="13">
        <v>41</v>
      </c>
      <c r="I1209" s="14"/>
      <c r="J1209" s="4"/>
      <c r="K1209" s="4"/>
      <c r="L1209" s="4"/>
      <c r="M1209" s="4"/>
      <c r="N1209" s="4"/>
      <c r="O1209" s="4"/>
      <c r="P1209" s="4"/>
      <c r="Q1209" s="4"/>
      <c r="R1209" s="4"/>
      <c r="S1209" s="4"/>
      <c r="T1209" s="4"/>
      <c r="U1209" s="4"/>
      <c r="V1209" s="4"/>
      <c r="W1209" s="4"/>
      <c r="X1209" s="4"/>
      <c r="Y1209" s="4"/>
      <c r="Z1209" s="4"/>
      <c r="AA1209" s="4"/>
    </row>
    <row r="1210" spans="1:27" ht="16" x14ac:dyDescent="0.2">
      <c r="A1210" s="16" t="s">
        <v>15</v>
      </c>
      <c r="B1210" s="16" t="s">
        <v>24</v>
      </c>
      <c r="C1210" s="10" t="s">
        <v>2284</v>
      </c>
      <c r="D1210" s="39">
        <v>2010</v>
      </c>
      <c r="E1210" s="10" t="s">
        <v>10</v>
      </c>
      <c r="F1210" s="16" t="s">
        <v>2285</v>
      </c>
      <c r="G1210" s="10" t="s">
        <v>2286</v>
      </c>
      <c r="H1210" s="13">
        <v>383</v>
      </c>
      <c r="I1210" s="14"/>
      <c r="J1210" s="4"/>
      <c r="K1210" s="4"/>
      <c r="L1210" s="4"/>
      <c r="M1210" s="4"/>
      <c r="N1210" s="4"/>
      <c r="O1210" s="4"/>
      <c r="P1210" s="4"/>
      <c r="Q1210" s="4"/>
      <c r="R1210" s="4"/>
      <c r="S1210" s="4"/>
      <c r="T1210" s="4"/>
      <c r="U1210" s="4"/>
      <c r="V1210" s="4"/>
      <c r="W1210" s="4"/>
      <c r="X1210" s="4"/>
      <c r="Y1210" s="4"/>
      <c r="Z1210" s="4"/>
      <c r="AA1210" s="4"/>
    </row>
    <row r="1211" spans="1:27" ht="16" x14ac:dyDescent="0.2">
      <c r="A1211" s="10" t="s">
        <v>15</v>
      </c>
      <c r="B1211" s="10" t="s">
        <v>24</v>
      </c>
      <c r="C1211" s="10" t="s">
        <v>2287</v>
      </c>
      <c r="D1211" s="11">
        <v>2010</v>
      </c>
      <c r="E1211" s="10" t="s">
        <v>10</v>
      </c>
      <c r="F1211" s="10" t="s">
        <v>2285</v>
      </c>
      <c r="G1211" s="10" t="s">
        <v>2288</v>
      </c>
      <c r="H1211" s="13">
        <v>375</v>
      </c>
      <c r="I1211" s="14"/>
      <c r="J1211" s="4"/>
      <c r="K1211" s="4"/>
      <c r="L1211" s="4"/>
      <c r="M1211" s="4"/>
      <c r="N1211" s="4"/>
      <c r="O1211" s="4"/>
      <c r="P1211" s="4"/>
      <c r="Q1211" s="4"/>
      <c r="R1211" s="4"/>
      <c r="S1211" s="4"/>
      <c r="T1211" s="4"/>
      <c r="U1211" s="4"/>
      <c r="V1211" s="4"/>
      <c r="W1211" s="4"/>
      <c r="X1211" s="4"/>
      <c r="Y1211" s="4"/>
      <c r="Z1211" s="4"/>
      <c r="AA1211" s="4"/>
    </row>
    <row r="1212" spans="1:27" ht="16" x14ac:dyDescent="0.2">
      <c r="A1212" s="16" t="s">
        <v>15</v>
      </c>
      <c r="B1212" s="16" t="s">
        <v>24</v>
      </c>
      <c r="C1212" s="10" t="s">
        <v>2289</v>
      </c>
      <c r="D1212" s="39">
        <v>2010</v>
      </c>
      <c r="E1212" s="10" t="s">
        <v>10</v>
      </c>
      <c r="F1212" s="16" t="s">
        <v>2285</v>
      </c>
      <c r="G1212" s="10" t="s">
        <v>2290</v>
      </c>
      <c r="H1212" s="13">
        <v>368</v>
      </c>
      <c r="I1212" s="14"/>
      <c r="J1212" s="4"/>
      <c r="K1212" s="4"/>
      <c r="L1212" s="4"/>
      <c r="M1212" s="4"/>
      <c r="N1212" s="4"/>
      <c r="O1212" s="4"/>
      <c r="P1212" s="4"/>
      <c r="Q1212" s="4"/>
      <c r="R1212" s="4"/>
      <c r="S1212" s="4"/>
      <c r="T1212" s="4"/>
      <c r="U1212" s="4"/>
      <c r="V1212" s="4"/>
      <c r="W1212" s="4"/>
      <c r="X1212" s="4"/>
      <c r="Y1212" s="4"/>
      <c r="Z1212" s="4"/>
      <c r="AA1212" s="4"/>
    </row>
    <row r="1213" spans="1:27" ht="16" x14ac:dyDescent="0.2">
      <c r="A1213" s="10" t="s">
        <v>15</v>
      </c>
      <c r="B1213" s="10" t="s">
        <v>24</v>
      </c>
      <c r="C1213" s="10" t="s">
        <v>2291</v>
      </c>
      <c r="D1213" s="11">
        <v>2010</v>
      </c>
      <c r="E1213" s="10" t="s">
        <v>10</v>
      </c>
      <c r="F1213" s="10" t="s">
        <v>2285</v>
      </c>
      <c r="G1213" s="10" t="s">
        <v>2292</v>
      </c>
      <c r="H1213" s="13">
        <v>364</v>
      </c>
      <c r="I1213" s="14"/>
      <c r="J1213" s="4"/>
      <c r="K1213" s="4"/>
      <c r="L1213" s="4"/>
      <c r="M1213" s="4"/>
      <c r="N1213" s="4"/>
      <c r="O1213" s="4"/>
      <c r="P1213" s="4"/>
      <c r="Q1213" s="4"/>
      <c r="R1213" s="4"/>
      <c r="S1213" s="4"/>
      <c r="T1213" s="4"/>
      <c r="U1213" s="4"/>
      <c r="V1213" s="4"/>
      <c r="W1213" s="4"/>
      <c r="X1213" s="4"/>
      <c r="Y1213" s="4"/>
      <c r="Z1213" s="4"/>
      <c r="AA1213" s="4"/>
    </row>
    <row r="1214" spans="1:27" ht="16" x14ac:dyDescent="0.2">
      <c r="A1214" s="10" t="s">
        <v>15</v>
      </c>
      <c r="B1214" s="10" t="s">
        <v>24</v>
      </c>
      <c r="C1214" s="10" t="s">
        <v>2293</v>
      </c>
      <c r="D1214" s="11">
        <v>2010</v>
      </c>
      <c r="E1214" s="10" t="s">
        <v>7</v>
      </c>
      <c r="F1214" s="10" t="s">
        <v>2285</v>
      </c>
      <c r="G1214" s="10" t="s">
        <v>2294</v>
      </c>
      <c r="H1214" s="13">
        <v>226</v>
      </c>
      <c r="I1214" s="14"/>
      <c r="J1214" s="4"/>
      <c r="K1214" s="4"/>
      <c r="L1214" s="4"/>
      <c r="M1214" s="4"/>
      <c r="N1214" s="4"/>
      <c r="O1214" s="4"/>
      <c r="P1214" s="4"/>
      <c r="Q1214" s="4"/>
      <c r="R1214" s="4"/>
      <c r="S1214" s="4"/>
      <c r="T1214" s="4"/>
      <c r="U1214" s="4"/>
      <c r="V1214" s="4"/>
      <c r="W1214" s="4"/>
      <c r="X1214" s="4"/>
      <c r="Y1214" s="4"/>
      <c r="Z1214" s="4"/>
      <c r="AA1214" s="4"/>
    </row>
    <row r="1215" spans="1:27" ht="16" x14ac:dyDescent="0.2">
      <c r="A1215" s="16" t="s">
        <v>15</v>
      </c>
      <c r="B1215" s="16" t="s">
        <v>24</v>
      </c>
      <c r="C1215" s="10" t="s">
        <v>2295</v>
      </c>
      <c r="D1215" s="39">
        <v>2010</v>
      </c>
      <c r="E1215" s="10" t="s">
        <v>10</v>
      </c>
      <c r="F1215" s="16" t="s">
        <v>2285</v>
      </c>
      <c r="G1215" s="10" t="s">
        <v>2296</v>
      </c>
      <c r="H1215" s="13">
        <v>221</v>
      </c>
      <c r="I1215" s="14"/>
      <c r="J1215" s="4"/>
      <c r="K1215" s="4"/>
      <c r="L1215" s="4"/>
      <c r="M1215" s="4"/>
      <c r="N1215" s="4"/>
      <c r="O1215" s="4"/>
      <c r="P1215" s="4"/>
      <c r="Q1215" s="4"/>
      <c r="R1215" s="4"/>
      <c r="S1215" s="4"/>
      <c r="T1215" s="4"/>
      <c r="U1215" s="4"/>
      <c r="V1215" s="4"/>
      <c r="W1215" s="4"/>
      <c r="X1215" s="4"/>
      <c r="Y1215" s="4"/>
      <c r="Z1215" s="4"/>
      <c r="AA1215" s="4"/>
    </row>
    <row r="1216" spans="1:27" ht="16" x14ac:dyDescent="0.2">
      <c r="A1216" s="16" t="s">
        <v>15</v>
      </c>
      <c r="B1216" s="16" t="s">
        <v>24</v>
      </c>
      <c r="C1216" s="10" t="s">
        <v>2297</v>
      </c>
      <c r="D1216" s="39">
        <v>2010</v>
      </c>
      <c r="E1216" s="10" t="s">
        <v>10</v>
      </c>
      <c r="F1216" s="16" t="s">
        <v>2285</v>
      </c>
      <c r="G1216" s="10" t="s">
        <v>2298</v>
      </c>
      <c r="H1216" s="13">
        <v>212</v>
      </c>
      <c r="I1216" s="14"/>
      <c r="J1216" s="4"/>
      <c r="K1216" s="4"/>
      <c r="L1216" s="4"/>
      <c r="M1216" s="4"/>
      <c r="N1216" s="4"/>
      <c r="O1216" s="4"/>
      <c r="P1216" s="4"/>
      <c r="Q1216" s="4"/>
      <c r="R1216" s="4"/>
      <c r="S1216" s="4"/>
      <c r="T1216" s="4"/>
      <c r="U1216" s="4"/>
      <c r="V1216" s="4"/>
      <c r="W1216" s="4"/>
      <c r="X1216" s="4"/>
      <c r="Y1216" s="4"/>
      <c r="Z1216" s="4"/>
      <c r="AA1216" s="4"/>
    </row>
    <row r="1217" spans="1:27" ht="16" x14ac:dyDescent="0.2">
      <c r="A1217" s="10" t="s">
        <v>15</v>
      </c>
      <c r="B1217" s="10" t="s">
        <v>24</v>
      </c>
      <c r="C1217" s="10" t="s">
        <v>2299</v>
      </c>
      <c r="D1217" s="11">
        <v>2010</v>
      </c>
      <c r="E1217" s="10" t="s">
        <v>10</v>
      </c>
      <c r="F1217" s="10" t="s">
        <v>2285</v>
      </c>
      <c r="G1217" s="10" t="s">
        <v>2300</v>
      </c>
      <c r="H1217" s="13">
        <v>210</v>
      </c>
      <c r="I1217" s="14"/>
      <c r="J1217" s="4"/>
      <c r="K1217" s="4"/>
      <c r="L1217" s="4"/>
      <c r="M1217" s="4"/>
      <c r="N1217" s="4"/>
      <c r="O1217" s="4"/>
      <c r="P1217" s="4"/>
      <c r="Q1217" s="4"/>
      <c r="R1217" s="4"/>
      <c r="S1217" s="4"/>
      <c r="T1217" s="4"/>
      <c r="U1217" s="4"/>
      <c r="V1217" s="4"/>
      <c r="W1217" s="4"/>
      <c r="X1217" s="4"/>
      <c r="Y1217" s="4"/>
      <c r="Z1217" s="4"/>
      <c r="AA1217" s="4"/>
    </row>
    <row r="1218" spans="1:27" ht="16" x14ac:dyDescent="0.2">
      <c r="A1218" s="16" t="s">
        <v>15</v>
      </c>
      <c r="B1218" s="16" t="s">
        <v>24</v>
      </c>
      <c r="C1218" s="10" t="s">
        <v>2301</v>
      </c>
      <c r="D1218" s="39">
        <v>2010</v>
      </c>
      <c r="E1218" s="10" t="s">
        <v>10</v>
      </c>
      <c r="F1218" s="16" t="s">
        <v>2285</v>
      </c>
      <c r="G1218" s="10" t="s">
        <v>2302</v>
      </c>
      <c r="H1218" s="13">
        <v>209</v>
      </c>
      <c r="I1218" s="14"/>
      <c r="J1218" s="4"/>
      <c r="K1218" s="4"/>
      <c r="L1218" s="4"/>
      <c r="M1218" s="4"/>
      <c r="N1218" s="4"/>
      <c r="O1218" s="4"/>
      <c r="P1218" s="4"/>
      <c r="Q1218" s="4"/>
      <c r="R1218" s="4"/>
      <c r="S1218" s="4"/>
      <c r="T1218" s="4"/>
      <c r="U1218" s="4"/>
      <c r="V1218" s="4"/>
      <c r="W1218" s="4"/>
      <c r="X1218" s="4"/>
      <c r="Y1218" s="4"/>
      <c r="Z1218" s="4"/>
      <c r="AA1218" s="4"/>
    </row>
    <row r="1219" spans="1:27" ht="16" x14ac:dyDescent="0.2">
      <c r="A1219" s="10" t="s">
        <v>15</v>
      </c>
      <c r="B1219" s="10" t="s">
        <v>24</v>
      </c>
      <c r="C1219" s="10" t="s">
        <v>2303</v>
      </c>
      <c r="D1219" s="11">
        <v>2010</v>
      </c>
      <c r="E1219" s="10" t="s">
        <v>10</v>
      </c>
      <c r="F1219" s="10" t="s">
        <v>2285</v>
      </c>
      <c r="G1219" s="10" t="s">
        <v>2304</v>
      </c>
      <c r="H1219" s="13">
        <v>198</v>
      </c>
      <c r="I1219" s="14"/>
      <c r="J1219" s="4"/>
      <c r="K1219" s="4"/>
      <c r="L1219" s="4"/>
      <c r="M1219" s="4"/>
      <c r="N1219" s="4"/>
      <c r="O1219" s="4"/>
      <c r="P1219" s="4"/>
      <c r="Q1219" s="4"/>
      <c r="R1219" s="4"/>
      <c r="S1219" s="4"/>
      <c r="T1219" s="4"/>
      <c r="U1219" s="4"/>
      <c r="V1219" s="4"/>
      <c r="W1219" s="4"/>
      <c r="X1219" s="4"/>
      <c r="Y1219" s="4"/>
      <c r="Z1219" s="4"/>
      <c r="AA1219" s="4"/>
    </row>
    <row r="1220" spans="1:27" ht="16" x14ac:dyDescent="0.2">
      <c r="A1220" s="16" t="s">
        <v>15</v>
      </c>
      <c r="B1220" s="16" t="s">
        <v>24</v>
      </c>
      <c r="C1220" s="10" t="s">
        <v>2305</v>
      </c>
      <c r="D1220" s="39">
        <v>2010</v>
      </c>
      <c r="E1220" s="10" t="s">
        <v>10</v>
      </c>
      <c r="F1220" s="16" t="s">
        <v>2285</v>
      </c>
      <c r="G1220" s="10" t="s">
        <v>2306</v>
      </c>
      <c r="H1220" s="13">
        <v>188</v>
      </c>
      <c r="I1220" s="14"/>
      <c r="J1220" s="4"/>
      <c r="K1220" s="4"/>
      <c r="L1220" s="4"/>
      <c r="M1220" s="4"/>
      <c r="N1220" s="4"/>
      <c r="O1220" s="4"/>
      <c r="P1220" s="4"/>
      <c r="Q1220" s="4"/>
      <c r="R1220" s="4"/>
      <c r="S1220" s="4"/>
      <c r="T1220" s="4"/>
      <c r="U1220" s="4"/>
      <c r="V1220" s="4"/>
      <c r="W1220" s="4"/>
      <c r="X1220" s="4"/>
      <c r="Y1220" s="4"/>
      <c r="Z1220" s="4"/>
      <c r="AA1220" s="4"/>
    </row>
    <row r="1221" spans="1:27" ht="16" x14ac:dyDescent="0.2">
      <c r="A1221" s="10" t="s">
        <v>15</v>
      </c>
      <c r="B1221" s="10" t="s">
        <v>24</v>
      </c>
      <c r="C1221" s="10" t="s">
        <v>2307</v>
      </c>
      <c r="D1221" s="11">
        <v>2010</v>
      </c>
      <c r="E1221" s="10" t="s">
        <v>10</v>
      </c>
      <c r="F1221" s="10" t="s">
        <v>2285</v>
      </c>
      <c r="G1221" s="10" t="s">
        <v>2308</v>
      </c>
      <c r="H1221" s="13">
        <v>185</v>
      </c>
      <c r="I1221" s="14"/>
      <c r="J1221" s="4"/>
      <c r="K1221" s="4"/>
      <c r="L1221" s="4"/>
      <c r="M1221" s="4"/>
      <c r="N1221" s="4"/>
      <c r="O1221" s="4"/>
      <c r="P1221" s="4"/>
      <c r="Q1221" s="4"/>
      <c r="R1221" s="4"/>
      <c r="S1221" s="4"/>
      <c r="T1221" s="4"/>
      <c r="U1221" s="4"/>
      <c r="V1221" s="4"/>
      <c r="W1221" s="4"/>
      <c r="X1221" s="4"/>
      <c r="Y1221" s="4"/>
      <c r="Z1221" s="4"/>
      <c r="AA1221" s="4"/>
    </row>
    <row r="1222" spans="1:27" ht="16" x14ac:dyDescent="0.2">
      <c r="A1222" s="16" t="s">
        <v>15</v>
      </c>
      <c r="B1222" s="16" t="s">
        <v>24</v>
      </c>
      <c r="C1222" s="10" t="s">
        <v>2309</v>
      </c>
      <c r="D1222" s="39">
        <v>2010</v>
      </c>
      <c r="E1222" s="10" t="s">
        <v>10</v>
      </c>
      <c r="F1222" s="16" t="s">
        <v>2285</v>
      </c>
      <c r="G1222" s="10" t="s">
        <v>2310</v>
      </c>
      <c r="H1222" s="13">
        <v>162</v>
      </c>
      <c r="I1222" s="14"/>
      <c r="J1222" s="4"/>
      <c r="K1222" s="4"/>
      <c r="L1222" s="4"/>
      <c r="M1222" s="4"/>
      <c r="N1222" s="4"/>
      <c r="O1222" s="4"/>
      <c r="P1222" s="4"/>
      <c r="Q1222" s="4"/>
      <c r="R1222" s="4"/>
      <c r="S1222" s="4"/>
      <c r="T1222" s="4"/>
      <c r="U1222" s="4"/>
      <c r="V1222" s="4"/>
      <c r="W1222" s="4"/>
      <c r="X1222" s="4"/>
      <c r="Y1222" s="4"/>
      <c r="Z1222" s="4"/>
      <c r="AA1222" s="4"/>
    </row>
    <row r="1223" spans="1:27" ht="16" x14ac:dyDescent="0.2">
      <c r="A1223" s="16" t="s">
        <v>15</v>
      </c>
      <c r="B1223" s="16" t="s">
        <v>24</v>
      </c>
      <c r="C1223" s="10" t="s">
        <v>2311</v>
      </c>
      <c r="D1223" s="39">
        <v>2010</v>
      </c>
      <c r="E1223" s="10" t="s">
        <v>10</v>
      </c>
      <c r="F1223" s="16" t="s">
        <v>2285</v>
      </c>
      <c r="G1223" s="10" t="s">
        <v>2312</v>
      </c>
      <c r="H1223" s="13">
        <v>150</v>
      </c>
      <c r="I1223" s="14"/>
      <c r="J1223" s="4"/>
      <c r="K1223" s="4"/>
      <c r="L1223" s="4"/>
      <c r="M1223" s="4"/>
      <c r="N1223" s="4"/>
      <c r="O1223" s="4"/>
      <c r="P1223" s="4"/>
      <c r="Q1223" s="4"/>
      <c r="R1223" s="4"/>
      <c r="S1223" s="4"/>
      <c r="T1223" s="4"/>
      <c r="U1223" s="4"/>
      <c r="V1223" s="4"/>
      <c r="W1223" s="4"/>
      <c r="X1223" s="4"/>
      <c r="Y1223" s="4"/>
      <c r="Z1223" s="4"/>
      <c r="AA1223" s="4"/>
    </row>
    <row r="1224" spans="1:27" ht="16" x14ac:dyDescent="0.2">
      <c r="A1224" s="16" t="s">
        <v>15</v>
      </c>
      <c r="B1224" s="16" t="s">
        <v>24</v>
      </c>
      <c r="C1224" s="10" t="s">
        <v>2313</v>
      </c>
      <c r="D1224" s="39">
        <v>2010</v>
      </c>
      <c r="E1224" s="10" t="s">
        <v>10</v>
      </c>
      <c r="F1224" s="16" t="s">
        <v>2285</v>
      </c>
      <c r="G1224" s="10" t="s">
        <v>2314</v>
      </c>
      <c r="H1224" s="13">
        <v>138</v>
      </c>
      <c r="I1224" s="14"/>
      <c r="J1224" s="4"/>
      <c r="K1224" s="4"/>
      <c r="L1224" s="4"/>
      <c r="M1224" s="4"/>
      <c r="N1224" s="4"/>
      <c r="O1224" s="4"/>
      <c r="P1224" s="4"/>
      <c r="Q1224" s="4"/>
      <c r="R1224" s="4"/>
      <c r="S1224" s="4"/>
      <c r="T1224" s="4"/>
      <c r="U1224" s="4"/>
      <c r="V1224" s="4"/>
      <c r="W1224" s="4"/>
      <c r="X1224" s="4"/>
      <c r="Y1224" s="4"/>
      <c r="Z1224" s="4"/>
      <c r="AA1224" s="4"/>
    </row>
    <row r="1225" spans="1:27" ht="16" x14ac:dyDescent="0.2">
      <c r="A1225" s="16" t="s">
        <v>15</v>
      </c>
      <c r="B1225" s="16" t="s">
        <v>24</v>
      </c>
      <c r="C1225" s="10" t="s">
        <v>2315</v>
      </c>
      <c r="D1225" s="39">
        <v>2010</v>
      </c>
      <c r="E1225" s="10" t="s">
        <v>10</v>
      </c>
      <c r="F1225" s="16" t="s">
        <v>2285</v>
      </c>
      <c r="G1225" s="10" t="s">
        <v>2316</v>
      </c>
      <c r="H1225" s="13">
        <v>121</v>
      </c>
      <c r="I1225" s="14"/>
      <c r="J1225" s="4"/>
      <c r="K1225" s="4"/>
      <c r="L1225" s="4"/>
      <c r="M1225" s="4"/>
      <c r="N1225" s="4"/>
      <c r="O1225" s="4"/>
      <c r="P1225" s="4"/>
      <c r="Q1225" s="4"/>
      <c r="R1225" s="4"/>
      <c r="S1225" s="4"/>
      <c r="T1225" s="4"/>
      <c r="U1225" s="4"/>
      <c r="V1225" s="4"/>
      <c r="W1225" s="4"/>
      <c r="X1225" s="4"/>
      <c r="Y1225" s="4"/>
      <c r="Z1225" s="4"/>
      <c r="AA1225" s="4"/>
    </row>
    <row r="1226" spans="1:27" ht="16" x14ac:dyDescent="0.2">
      <c r="A1226" s="10" t="s">
        <v>15</v>
      </c>
      <c r="B1226" s="10" t="s">
        <v>24</v>
      </c>
      <c r="C1226" s="10" t="s">
        <v>2317</v>
      </c>
      <c r="D1226" s="11">
        <v>2010</v>
      </c>
      <c r="E1226" s="10" t="s">
        <v>10</v>
      </c>
      <c r="F1226" s="10" t="s">
        <v>2285</v>
      </c>
      <c r="G1226" s="10" t="s">
        <v>2318</v>
      </c>
      <c r="H1226" s="13">
        <v>120</v>
      </c>
      <c r="I1226" s="14"/>
      <c r="J1226" s="4"/>
      <c r="K1226" s="4"/>
      <c r="L1226" s="4"/>
      <c r="M1226" s="4"/>
      <c r="N1226" s="4"/>
      <c r="O1226" s="4"/>
      <c r="P1226" s="4"/>
      <c r="Q1226" s="4"/>
      <c r="R1226" s="4"/>
      <c r="S1226" s="4"/>
      <c r="T1226" s="4"/>
      <c r="U1226" s="4"/>
      <c r="V1226" s="4"/>
      <c r="W1226" s="4"/>
      <c r="X1226" s="4"/>
      <c r="Y1226" s="4"/>
      <c r="Z1226" s="4"/>
      <c r="AA1226" s="4"/>
    </row>
    <row r="1227" spans="1:27" ht="16" x14ac:dyDescent="0.2">
      <c r="A1227" s="10" t="s">
        <v>15</v>
      </c>
      <c r="B1227" s="10" t="s">
        <v>24</v>
      </c>
      <c r="C1227" s="10" t="s">
        <v>2319</v>
      </c>
      <c r="D1227" s="11">
        <v>2010</v>
      </c>
      <c r="E1227" s="10" t="s">
        <v>10</v>
      </c>
      <c r="F1227" s="10" t="s">
        <v>2285</v>
      </c>
      <c r="G1227" s="10" t="s">
        <v>2320</v>
      </c>
      <c r="H1227" s="13">
        <v>119</v>
      </c>
      <c r="I1227" s="14"/>
      <c r="J1227" s="4"/>
      <c r="K1227" s="4"/>
      <c r="L1227" s="4"/>
      <c r="M1227" s="4"/>
      <c r="N1227" s="4"/>
      <c r="O1227" s="4"/>
      <c r="P1227" s="4"/>
      <c r="Q1227" s="4"/>
      <c r="R1227" s="4"/>
      <c r="S1227" s="4"/>
      <c r="T1227" s="4"/>
      <c r="U1227" s="4"/>
      <c r="V1227" s="4"/>
      <c r="W1227" s="4"/>
      <c r="X1227" s="4"/>
      <c r="Y1227" s="4"/>
      <c r="Z1227" s="4"/>
      <c r="AA1227" s="4"/>
    </row>
    <row r="1228" spans="1:27" ht="16" x14ac:dyDescent="0.2">
      <c r="A1228" s="10" t="s">
        <v>15</v>
      </c>
      <c r="B1228" s="10" t="s">
        <v>24</v>
      </c>
      <c r="C1228" s="10" t="s">
        <v>2321</v>
      </c>
      <c r="D1228" s="11">
        <v>2010</v>
      </c>
      <c r="E1228" s="10" t="s">
        <v>9</v>
      </c>
      <c r="F1228" s="10" t="s">
        <v>2285</v>
      </c>
      <c r="G1228" s="10" t="s">
        <v>2322</v>
      </c>
      <c r="H1228" s="13">
        <v>116</v>
      </c>
      <c r="I1228" s="14"/>
      <c r="J1228" s="4"/>
      <c r="K1228" s="4"/>
      <c r="L1228" s="4"/>
      <c r="M1228" s="4"/>
      <c r="N1228" s="4"/>
      <c r="O1228" s="4"/>
      <c r="P1228" s="4"/>
      <c r="Q1228" s="4"/>
      <c r="R1228" s="4"/>
      <c r="S1228" s="4"/>
      <c r="T1228" s="4"/>
      <c r="U1228" s="4"/>
      <c r="V1228" s="4"/>
      <c r="W1228" s="4"/>
      <c r="X1228" s="4"/>
      <c r="Y1228" s="4"/>
      <c r="Z1228" s="4"/>
      <c r="AA1228" s="4"/>
    </row>
    <row r="1229" spans="1:27" ht="16" x14ac:dyDescent="0.2">
      <c r="A1229" s="16" t="s">
        <v>15</v>
      </c>
      <c r="B1229" s="16" t="s">
        <v>24</v>
      </c>
      <c r="C1229" s="10" t="s">
        <v>2323</v>
      </c>
      <c r="D1229" s="39">
        <v>2010</v>
      </c>
      <c r="E1229" s="10" t="s">
        <v>10</v>
      </c>
      <c r="F1229" s="16" t="s">
        <v>2285</v>
      </c>
      <c r="G1229" s="10" t="s">
        <v>2324</v>
      </c>
      <c r="H1229" s="13">
        <v>116</v>
      </c>
      <c r="I1229" s="14"/>
      <c r="J1229" s="4"/>
      <c r="K1229" s="4"/>
      <c r="L1229" s="4"/>
      <c r="M1229" s="4"/>
      <c r="N1229" s="4"/>
      <c r="O1229" s="4"/>
      <c r="P1229" s="4"/>
      <c r="Q1229" s="4"/>
      <c r="R1229" s="4"/>
      <c r="S1229" s="4"/>
      <c r="T1229" s="4"/>
      <c r="U1229" s="4"/>
      <c r="V1229" s="4"/>
      <c r="W1229" s="4"/>
      <c r="X1229" s="4"/>
      <c r="Y1229" s="4"/>
      <c r="Z1229" s="4"/>
      <c r="AA1229" s="4"/>
    </row>
    <row r="1230" spans="1:27" ht="16" x14ac:dyDescent="0.2">
      <c r="A1230" s="16" t="s">
        <v>15</v>
      </c>
      <c r="B1230" s="16" t="s">
        <v>24</v>
      </c>
      <c r="C1230" s="10" t="s">
        <v>2325</v>
      </c>
      <c r="D1230" s="39">
        <v>2010</v>
      </c>
      <c r="E1230" s="10" t="s">
        <v>10</v>
      </c>
      <c r="F1230" s="16" t="s">
        <v>2285</v>
      </c>
      <c r="G1230" s="10" t="s">
        <v>2326</v>
      </c>
      <c r="H1230" s="13">
        <v>115</v>
      </c>
      <c r="I1230" s="14"/>
      <c r="J1230" s="4"/>
      <c r="K1230" s="4"/>
      <c r="L1230" s="4"/>
      <c r="M1230" s="4"/>
      <c r="N1230" s="4"/>
      <c r="O1230" s="4"/>
      <c r="P1230" s="4"/>
      <c r="Q1230" s="4"/>
      <c r="R1230" s="4"/>
      <c r="S1230" s="4"/>
      <c r="T1230" s="4"/>
      <c r="U1230" s="4"/>
      <c r="V1230" s="4"/>
      <c r="W1230" s="4"/>
      <c r="X1230" s="4"/>
      <c r="Y1230" s="4"/>
      <c r="Z1230" s="4"/>
      <c r="AA1230" s="4"/>
    </row>
    <row r="1231" spans="1:27" ht="16" x14ac:dyDescent="0.2">
      <c r="A1231" s="10" t="s">
        <v>15</v>
      </c>
      <c r="B1231" s="10" t="s">
        <v>24</v>
      </c>
      <c r="C1231" s="10" t="s">
        <v>2327</v>
      </c>
      <c r="D1231" s="11">
        <v>2010</v>
      </c>
      <c r="E1231" s="10" t="s">
        <v>10</v>
      </c>
      <c r="F1231" s="10" t="s">
        <v>2285</v>
      </c>
      <c r="G1231" s="10" t="s">
        <v>2328</v>
      </c>
      <c r="H1231" s="13">
        <v>114</v>
      </c>
      <c r="I1231" s="14"/>
      <c r="J1231" s="4"/>
      <c r="K1231" s="4"/>
      <c r="L1231" s="4"/>
      <c r="M1231" s="4"/>
      <c r="N1231" s="4"/>
      <c r="O1231" s="4"/>
      <c r="P1231" s="4"/>
      <c r="Q1231" s="4"/>
      <c r="R1231" s="4"/>
      <c r="S1231" s="4"/>
      <c r="T1231" s="4"/>
      <c r="U1231" s="4"/>
      <c r="V1231" s="4"/>
      <c r="W1231" s="4"/>
      <c r="X1231" s="4"/>
      <c r="Y1231" s="4"/>
      <c r="Z1231" s="4"/>
      <c r="AA1231" s="4"/>
    </row>
    <row r="1232" spans="1:27" ht="16" x14ac:dyDescent="0.2">
      <c r="A1232" s="16" t="s">
        <v>15</v>
      </c>
      <c r="B1232" s="16" t="s">
        <v>24</v>
      </c>
      <c r="C1232" s="10" t="s">
        <v>2329</v>
      </c>
      <c r="D1232" s="39">
        <v>2010</v>
      </c>
      <c r="E1232" s="10" t="s">
        <v>10</v>
      </c>
      <c r="F1232" s="16" t="s">
        <v>2285</v>
      </c>
      <c r="G1232" s="10" t="s">
        <v>2330</v>
      </c>
      <c r="H1232" s="13">
        <v>107</v>
      </c>
      <c r="I1232" s="14"/>
      <c r="J1232" s="4"/>
      <c r="K1232" s="4"/>
      <c r="L1232" s="4"/>
      <c r="M1232" s="4"/>
      <c r="N1232" s="4"/>
      <c r="O1232" s="4"/>
      <c r="P1232" s="4"/>
      <c r="Q1232" s="4"/>
      <c r="R1232" s="4"/>
      <c r="S1232" s="4"/>
      <c r="T1232" s="4"/>
      <c r="U1232" s="4"/>
      <c r="V1232" s="4"/>
      <c r="W1232" s="4"/>
      <c r="X1232" s="4"/>
      <c r="Y1232" s="4"/>
      <c r="Z1232" s="4"/>
      <c r="AA1232" s="4"/>
    </row>
    <row r="1233" spans="1:27" ht="16" x14ac:dyDescent="0.2">
      <c r="A1233" s="16" t="s">
        <v>15</v>
      </c>
      <c r="B1233" s="16" t="s">
        <v>24</v>
      </c>
      <c r="C1233" s="10" t="s">
        <v>2331</v>
      </c>
      <c r="D1233" s="39">
        <v>2010</v>
      </c>
      <c r="E1233" s="10" t="s">
        <v>10</v>
      </c>
      <c r="F1233" s="16" t="s">
        <v>2285</v>
      </c>
      <c r="G1233" s="10" t="s">
        <v>2332</v>
      </c>
      <c r="H1233" s="13">
        <v>106</v>
      </c>
      <c r="I1233" s="14"/>
      <c r="J1233" s="4"/>
      <c r="K1233" s="4"/>
      <c r="L1233" s="4"/>
      <c r="M1233" s="4"/>
      <c r="N1233" s="4"/>
      <c r="O1233" s="4"/>
      <c r="P1233" s="4"/>
      <c r="Q1233" s="4"/>
      <c r="R1233" s="4"/>
      <c r="S1233" s="4"/>
      <c r="T1233" s="4"/>
      <c r="U1233" s="4"/>
      <c r="V1233" s="4"/>
      <c r="W1233" s="4"/>
      <c r="X1233" s="4"/>
      <c r="Y1233" s="4"/>
      <c r="Z1233" s="4"/>
      <c r="AA1233" s="4"/>
    </row>
    <row r="1234" spans="1:27" ht="16" x14ac:dyDescent="0.2">
      <c r="A1234" s="16" t="s">
        <v>15</v>
      </c>
      <c r="B1234" s="16" t="s">
        <v>24</v>
      </c>
      <c r="C1234" s="10" t="s">
        <v>2333</v>
      </c>
      <c r="D1234" s="39">
        <v>2010</v>
      </c>
      <c r="E1234" s="10" t="s">
        <v>10</v>
      </c>
      <c r="F1234" s="16" t="s">
        <v>2285</v>
      </c>
      <c r="G1234" s="10" t="s">
        <v>2334</v>
      </c>
      <c r="H1234" s="13">
        <v>102</v>
      </c>
      <c r="I1234" s="14"/>
      <c r="J1234" s="4"/>
      <c r="K1234" s="4"/>
      <c r="L1234" s="4"/>
      <c r="M1234" s="4"/>
      <c r="N1234" s="4"/>
      <c r="O1234" s="4"/>
      <c r="P1234" s="4"/>
      <c r="Q1234" s="4"/>
      <c r="R1234" s="4"/>
      <c r="S1234" s="4"/>
      <c r="T1234" s="4"/>
      <c r="U1234" s="4"/>
      <c r="V1234" s="4"/>
      <c r="W1234" s="4"/>
      <c r="X1234" s="4"/>
      <c r="Y1234" s="4"/>
      <c r="Z1234" s="4"/>
      <c r="AA1234" s="4"/>
    </row>
    <row r="1235" spans="1:27" ht="16" x14ac:dyDescent="0.2">
      <c r="A1235" s="16" t="s">
        <v>15</v>
      </c>
      <c r="B1235" s="16" t="s">
        <v>24</v>
      </c>
      <c r="C1235" s="10" t="s">
        <v>2335</v>
      </c>
      <c r="D1235" s="11">
        <v>2009</v>
      </c>
      <c r="E1235" s="10" t="s">
        <v>10</v>
      </c>
      <c r="F1235" s="10" t="s">
        <v>2336</v>
      </c>
      <c r="G1235" s="10" t="s">
        <v>2337</v>
      </c>
      <c r="H1235" s="13">
        <v>357</v>
      </c>
      <c r="I1235" s="14"/>
      <c r="J1235" s="4"/>
      <c r="K1235" s="4"/>
      <c r="L1235" s="4"/>
      <c r="M1235" s="4"/>
      <c r="N1235" s="4"/>
      <c r="O1235" s="4"/>
      <c r="P1235" s="4"/>
      <c r="Q1235" s="4"/>
      <c r="R1235" s="4"/>
      <c r="S1235" s="4"/>
      <c r="T1235" s="4"/>
      <c r="U1235" s="4"/>
      <c r="V1235" s="4"/>
      <c r="W1235" s="4"/>
      <c r="X1235" s="4"/>
      <c r="Y1235" s="4"/>
      <c r="Z1235" s="4"/>
      <c r="AA1235" s="4"/>
    </row>
    <row r="1236" spans="1:27" ht="16" x14ac:dyDescent="0.2">
      <c r="A1236" s="16" t="s">
        <v>15</v>
      </c>
      <c r="B1236" s="16" t="s">
        <v>24</v>
      </c>
      <c r="C1236" s="10" t="s">
        <v>2338</v>
      </c>
      <c r="D1236" s="11">
        <v>2009</v>
      </c>
      <c r="E1236" s="10" t="s">
        <v>10</v>
      </c>
      <c r="F1236" s="10" t="s">
        <v>2336</v>
      </c>
      <c r="G1236" s="10" t="s">
        <v>2339</v>
      </c>
      <c r="H1236" s="13">
        <v>357</v>
      </c>
      <c r="I1236" s="14"/>
      <c r="J1236" s="4"/>
      <c r="K1236" s="4"/>
      <c r="L1236" s="4"/>
      <c r="M1236" s="4"/>
      <c r="N1236" s="4"/>
      <c r="O1236" s="4"/>
      <c r="P1236" s="4"/>
      <c r="Q1236" s="4"/>
      <c r="R1236" s="4"/>
      <c r="S1236" s="4"/>
      <c r="T1236" s="4"/>
      <c r="U1236" s="4"/>
      <c r="V1236" s="4"/>
      <c r="W1236" s="4"/>
      <c r="X1236" s="4"/>
      <c r="Y1236" s="4"/>
      <c r="Z1236" s="4"/>
      <c r="AA1236" s="4"/>
    </row>
    <row r="1237" spans="1:27" ht="16" x14ac:dyDescent="0.2">
      <c r="A1237" s="16" t="s">
        <v>15</v>
      </c>
      <c r="B1237" s="16" t="s">
        <v>24</v>
      </c>
      <c r="C1237" s="10" t="s">
        <v>2340</v>
      </c>
      <c r="D1237" s="11">
        <v>2009</v>
      </c>
      <c r="E1237" s="10" t="s">
        <v>10</v>
      </c>
      <c r="F1237" s="10" t="s">
        <v>2336</v>
      </c>
      <c r="G1237" s="10" t="s">
        <v>2341</v>
      </c>
      <c r="H1237" s="13">
        <v>350</v>
      </c>
      <c r="I1237" s="14"/>
      <c r="J1237" s="4"/>
      <c r="K1237" s="4"/>
      <c r="L1237" s="4"/>
      <c r="M1237" s="4"/>
      <c r="N1237" s="4"/>
      <c r="O1237" s="4"/>
      <c r="P1237" s="4"/>
      <c r="Q1237" s="4"/>
      <c r="R1237" s="4"/>
      <c r="S1237" s="4"/>
      <c r="T1237" s="4"/>
      <c r="U1237" s="4"/>
      <c r="V1237" s="4"/>
      <c r="W1237" s="4"/>
      <c r="X1237" s="4"/>
      <c r="Y1237" s="4"/>
      <c r="Z1237" s="4"/>
      <c r="AA1237" s="4"/>
    </row>
    <row r="1238" spans="1:27" ht="16" x14ac:dyDescent="0.2">
      <c r="A1238" s="16" t="s">
        <v>15</v>
      </c>
      <c r="B1238" s="16" t="s">
        <v>24</v>
      </c>
      <c r="C1238" s="10" t="s">
        <v>2342</v>
      </c>
      <c r="D1238" s="11">
        <v>2009</v>
      </c>
      <c r="E1238" s="10" t="s">
        <v>10</v>
      </c>
      <c r="F1238" s="10" t="s">
        <v>2336</v>
      </c>
      <c r="G1238" s="10" t="s">
        <v>2343</v>
      </c>
      <c r="H1238" s="13">
        <v>322</v>
      </c>
      <c r="I1238" s="14"/>
      <c r="J1238" s="4"/>
      <c r="K1238" s="4"/>
      <c r="L1238" s="4"/>
      <c r="M1238" s="4"/>
      <c r="N1238" s="4"/>
      <c r="O1238" s="4"/>
      <c r="P1238" s="4"/>
      <c r="Q1238" s="4"/>
      <c r="R1238" s="4"/>
      <c r="S1238" s="4"/>
      <c r="T1238" s="4"/>
      <c r="U1238" s="4"/>
      <c r="V1238" s="4"/>
      <c r="W1238" s="4"/>
      <c r="X1238" s="4"/>
      <c r="Y1238" s="4"/>
      <c r="Z1238" s="4"/>
      <c r="AA1238" s="4"/>
    </row>
    <row r="1239" spans="1:27" ht="16" x14ac:dyDescent="0.2">
      <c r="A1239" s="16" t="s">
        <v>15</v>
      </c>
      <c r="B1239" s="16" t="s">
        <v>24</v>
      </c>
      <c r="C1239" s="10" t="s">
        <v>2344</v>
      </c>
      <c r="D1239" s="11">
        <v>2009</v>
      </c>
      <c r="E1239" s="10" t="s">
        <v>10</v>
      </c>
      <c r="F1239" s="10" t="s">
        <v>2336</v>
      </c>
      <c r="G1239" s="10" t="s">
        <v>2345</v>
      </c>
      <c r="H1239" s="13">
        <v>303</v>
      </c>
      <c r="I1239" s="14"/>
      <c r="J1239" s="4"/>
      <c r="K1239" s="4"/>
      <c r="L1239" s="4"/>
      <c r="M1239" s="4"/>
      <c r="N1239" s="4"/>
      <c r="O1239" s="4"/>
      <c r="P1239" s="4"/>
      <c r="Q1239" s="4"/>
      <c r="R1239" s="4"/>
      <c r="S1239" s="4"/>
      <c r="T1239" s="4"/>
      <c r="U1239" s="4"/>
      <c r="V1239" s="4"/>
      <c r="W1239" s="4"/>
      <c r="X1239" s="4"/>
      <c r="Y1239" s="4"/>
      <c r="Z1239" s="4"/>
      <c r="AA1239" s="4"/>
    </row>
    <row r="1240" spans="1:27" ht="16" x14ac:dyDescent="0.2">
      <c r="A1240" s="16" t="s">
        <v>15</v>
      </c>
      <c r="B1240" s="16" t="s">
        <v>24</v>
      </c>
      <c r="C1240" s="10" t="s">
        <v>2346</v>
      </c>
      <c r="D1240" s="11">
        <v>2009</v>
      </c>
      <c r="E1240" s="10" t="s">
        <v>10</v>
      </c>
      <c r="F1240" s="10" t="s">
        <v>2336</v>
      </c>
      <c r="G1240" s="10" t="s">
        <v>2347</v>
      </c>
      <c r="H1240" s="13">
        <v>280</v>
      </c>
      <c r="I1240" s="14"/>
      <c r="J1240" s="4"/>
      <c r="K1240" s="4"/>
      <c r="L1240" s="4"/>
      <c r="M1240" s="4"/>
      <c r="N1240" s="4"/>
      <c r="O1240" s="4"/>
      <c r="P1240" s="4"/>
      <c r="Q1240" s="4"/>
      <c r="R1240" s="4"/>
      <c r="S1240" s="4"/>
      <c r="T1240" s="4"/>
      <c r="U1240" s="4"/>
      <c r="V1240" s="4"/>
      <c r="W1240" s="4"/>
      <c r="X1240" s="4"/>
      <c r="Y1240" s="4"/>
      <c r="Z1240" s="4"/>
      <c r="AA1240" s="4"/>
    </row>
    <row r="1241" spans="1:27" ht="16" x14ac:dyDescent="0.2">
      <c r="A1241" s="16" t="s">
        <v>15</v>
      </c>
      <c r="B1241" s="16" t="s">
        <v>24</v>
      </c>
      <c r="C1241" s="10" t="s">
        <v>2348</v>
      </c>
      <c r="D1241" s="11">
        <v>2009</v>
      </c>
      <c r="E1241" s="10" t="s">
        <v>7</v>
      </c>
      <c r="F1241" s="10" t="s">
        <v>2336</v>
      </c>
      <c r="G1241" s="10" t="s">
        <v>2349</v>
      </c>
      <c r="H1241" s="13">
        <v>181</v>
      </c>
      <c r="I1241" s="14"/>
      <c r="J1241" s="4"/>
      <c r="K1241" s="4"/>
      <c r="L1241" s="4"/>
      <c r="M1241" s="4"/>
      <c r="N1241" s="4"/>
      <c r="O1241" s="4"/>
      <c r="P1241" s="4"/>
      <c r="Q1241" s="4"/>
      <c r="R1241" s="4"/>
      <c r="S1241" s="4"/>
      <c r="T1241" s="4"/>
      <c r="U1241" s="4"/>
      <c r="V1241" s="4"/>
      <c r="W1241" s="4"/>
      <c r="X1241" s="4"/>
      <c r="Y1241" s="4"/>
      <c r="Z1241" s="4"/>
      <c r="AA1241" s="4"/>
    </row>
    <row r="1242" spans="1:27" ht="16" x14ac:dyDescent="0.2">
      <c r="A1242" s="16" t="s">
        <v>15</v>
      </c>
      <c r="B1242" s="16" t="s">
        <v>24</v>
      </c>
      <c r="C1242" s="10" t="s">
        <v>2350</v>
      </c>
      <c r="D1242" s="11">
        <v>2009</v>
      </c>
      <c r="E1242" s="10" t="s">
        <v>10</v>
      </c>
      <c r="F1242" s="10" t="s">
        <v>2336</v>
      </c>
      <c r="G1242" s="10" t="s">
        <v>2351</v>
      </c>
      <c r="H1242" s="13">
        <v>142</v>
      </c>
      <c r="I1242" s="14"/>
      <c r="J1242" s="4"/>
      <c r="K1242" s="4"/>
      <c r="L1242" s="4"/>
      <c r="M1242" s="4"/>
      <c r="N1242" s="4"/>
      <c r="O1242" s="4"/>
      <c r="P1242" s="4"/>
      <c r="Q1242" s="4"/>
      <c r="R1242" s="4"/>
      <c r="S1242" s="4"/>
      <c r="T1242" s="4"/>
      <c r="U1242" s="4"/>
      <c r="V1242" s="4"/>
      <c r="W1242" s="4"/>
      <c r="X1242" s="4"/>
      <c r="Y1242" s="4"/>
      <c r="Z1242" s="4"/>
      <c r="AA1242" s="4"/>
    </row>
    <row r="1243" spans="1:27" ht="16" x14ac:dyDescent="0.2">
      <c r="A1243" s="16" t="s">
        <v>15</v>
      </c>
      <c r="B1243" s="16" t="s">
        <v>24</v>
      </c>
      <c r="C1243" s="10" t="s">
        <v>2352</v>
      </c>
      <c r="D1243" s="11">
        <v>2009</v>
      </c>
      <c r="E1243" s="10" t="s">
        <v>10</v>
      </c>
      <c r="F1243" s="10" t="s">
        <v>2336</v>
      </c>
      <c r="G1243" s="10" t="s">
        <v>2353</v>
      </c>
      <c r="H1243" s="13">
        <v>141</v>
      </c>
      <c r="I1243" s="14"/>
      <c r="J1243" s="4"/>
      <c r="K1243" s="4"/>
      <c r="L1243" s="4"/>
      <c r="M1243" s="4"/>
      <c r="N1243" s="4"/>
      <c r="O1243" s="4"/>
      <c r="P1243" s="4"/>
      <c r="Q1243" s="4"/>
      <c r="R1243" s="4"/>
      <c r="S1243" s="4"/>
      <c r="T1243" s="4"/>
      <c r="U1243" s="4"/>
      <c r="V1243" s="4"/>
      <c r="W1243" s="4"/>
      <c r="X1243" s="4"/>
      <c r="Y1243" s="4"/>
      <c r="Z1243" s="4"/>
      <c r="AA1243" s="4"/>
    </row>
    <row r="1244" spans="1:27" ht="16" x14ac:dyDescent="0.2">
      <c r="A1244" s="16" t="s">
        <v>15</v>
      </c>
      <c r="B1244" s="16" t="s">
        <v>24</v>
      </c>
      <c r="C1244" s="10" t="s">
        <v>2354</v>
      </c>
      <c r="D1244" s="11">
        <v>2009</v>
      </c>
      <c r="E1244" s="10" t="s">
        <v>10</v>
      </c>
      <c r="F1244" s="10" t="s">
        <v>2336</v>
      </c>
      <c r="G1244" s="10" t="s">
        <v>2355</v>
      </c>
      <c r="H1244" s="13">
        <v>135</v>
      </c>
      <c r="I1244" s="14"/>
      <c r="J1244" s="4"/>
      <c r="K1244" s="4"/>
      <c r="L1244" s="4"/>
      <c r="M1244" s="4"/>
      <c r="N1244" s="4"/>
      <c r="O1244" s="4"/>
      <c r="P1244" s="4"/>
      <c r="Q1244" s="4"/>
      <c r="R1244" s="4"/>
      <c r="S1244" s="4"/>
      <c r="T1244" s="4"/>
      <c r="U1244" s="4"/>
      <c r="V1244" s="4"/>
      <c r="W1244" s="4"/>
      <c r="X1244" s="4"/>
      <c r="Y1244" s="4"/>
      <c r="Z1244" s="4"/>
      <c r="AA1244" s="4"/>
    </row>
    <row r="1245" spans="1:27" ht="16" x14ac:dyDescent="0.2">
      <c r="A1245" s="16" t="s">
        <v>15</v>
      </c>
      <c r="B1245" s="16" t="s">
        <v>24</v>
      </c>
      <c r="C1245" s="10" t="s">
        <v>2356</v>
      </c>
      <c r="D1245" s="11">
        <v>2009</v>
      </c>
      <c r="E1245" s="10" t="s">
        <v>10</v>
      </c>
      <c r="F1245" s="10" t="s">
        <v>2336</v>
      </c>
      <c r="G1245" s="10" t="s">
        <v>2357</v>
      </c>
      <c r="H1245" s="13">
        <v>133</v>
      </c>
      <c r="I1245" s="14"/>
      <c r="J1245" s="4"/>
      <c r="K1245" s="4"/>
      <c r="L1245" s="4"/>
      <c r="M1245" s="4"/>
      <c r="N1245" s="4"/>
      <c r="O1245" s="4"/>
      <c r="P1245" s="4"/>
      <c r="Q1245" s="4"/>
      <c r="R1245" s="4"/>
      <c r="S1245" s="4"/>
      <c r="T1245" s="4"/>
      <c r="U1245" s="4"/>
      <c r="V1245" s="4"/>
      <c r="W1245" s="4"/>
      <c r="X1245" s="4"/>
      <c r="Y1245" s="4"/>
      <c r="Z1245" s="4"/>
      <c r="AA1245" s="4"/>
    </row>
    <row r="1246" spans="1:27" ht="16" x14ac:dyDescent="0.2">
      <c r="A1246" s="16" t="s">
        <v>15</v>
      </c>
      <c r="B1246" s="16" t="s">
        <v>24</v>
      </c>
      <c r="C1246" s="10" t="s">
        <v>2358</v>
      </c>
      <c r="D1246" s="11">
        <v>2009</v>
      </c>
      <c r="E1246" s="10" t="s">
        <v>10</v>
      </c>
      <c r="F1246" s="10" t="s">
        <v>2336</v>
      </c>
      <c r="G1246" s="10" t="s">
        <v>2359</v>
      </c>
      <c r="H1246" s="13">
        <v>125</v>
      </c>
      <c r="I1246" s="14"/>
      <c r="J1246" s="4"/>
      <c r="K1246" s="4"/>
      <c r="L1246" s="4"/>
      <c r="M1246" s="4"/>
      <c r="N1246" s="4"/>
      <c r="O1246" s="4"/>
      <c r="P1246" s="4"/>
      <c r="Q1246" s="4"/>
      <c r="R1246" s="4"/>
      <c r="S1246" s="4"/>
      <c r="T1246" s="4"/>
      <c r="U1246" s="4"/>
      <c r="V1246" s="4"/>
      <c r="W1246" s="4"/>
      <c r="X1246" s="4"/>
      <c r="Y1246" s="4"/>
      <c r="Z1246" s="4"/>
      <c r="AA1246" s="4"/>
    </row>
    <row r="1247" spans="1:27" ht="16" x14ac:dyDescent="0.2">
      <c r="A1247" s="16" t="s">
        <v>15</v>
      </c>
      <c r="B1247" s="16" t="s">
        <v>24</v>
      </c>
      <c r="C1247" s="10" t="s">
        <v>2360</v>
      </c>
      <c r="D1247" s="11">
        <v>2009</v>
      </c>
      <c r="E1247" s="10" t="s">
        <v>10</v>
      </c>
      <c r="F1247" s="10" t="s">
        <v>2336</v>
      </c>
      <c r="G1247" s="10" t="s">
        <v>2361</v>
      </c>
      <c r="H1247" s="13">
        <v>124</v>
      </c>
      <c r="I1247" s="14"/>
      <c r="J1247" s="4"/>
      <c r="K1247" s="4"/>
      <c r="L1247" s="4"/>
      <c r="M1247" s="4"/>
      <c r="N1247" s="4"/>
      <c r="O1247" s="4"/>
      <c r="P1247" s="4"/>
      <c r="Q1247" s="4"/>
      <c r="R1247" s="4"/>
      <c r="S1247" s="4"/>
      <c r="T1247" s="4"/>
      <c r="U1247" s="4"/>
      <c r="V1247" s="4"/>
      <c r="W1247" s="4"/>
      <c r="X1247" s="4"/>
      <c r="Y1247" s="4"/>
      <c r="Z1247" s="4"/>
      <c r="AA1247" s="4"/>
    </row>
    <row r="1248" spans="1:27" ht="16" x14ac:dyDescent="0.2">
      <c r="A1248" s="16" t="s">
        <v>15</v>
      </c>
      <c r="B1248" s="16" t="s">
        <v>24</v>
      </c>
      <c r="C1248" s="10" t="s">
        <v>2362</v>
      </c>
      <c r="D1248" s="11">
        <v>2009</v>
      </c>
      <c r="E1248" s="10" t="s">
        <v>10</v>
      </c>
      <c r="F1248" s="10" t="s">
        <v>2336</v>
      </c>
      <c r="G1248" s="10" t="s">
        <v>2363</v>
      </c>
      <c r="H1248" s="13">
        <v>120</v>
      </c>
      <c r="I1248" s="14"/>
      <c r="J1248" s="4"/>
      <c r="K1248" s="4"/>
      <c r="L1248" s="4"/>
      <c r="M1248" s="4"/>
      <c r="N1248" s="4"/>
      <c r="O1248" s="4"/>
      <c r="P1248" s="4"/>
      <c r="Q1248" s="4"/>
      <c r="R1248" s="4"/>
      <c r="S1248" s="4"/>
      <c r="T1248" s="4"/>
      <c r="U1248" s="4"/>
      <c r="V1248" s="4"/>
      <c r="W1248" s="4"/>
      <c r="X1248" s="4"/>
      <c r="Y1248" s="4"/>
      <c r="Z1248" s="4"/>
      <c r="AA1248" s="4"/>
    </row>
    <row r="1249" spans="1:27" ht="16" x14ac:dyDescent="0.2">
      <c r="A1249" s="16" t="s">
        <v>15</v>
      </c>
      <c r="B1249" s="16" t="s">
        <v>24</v>
      </c>
      <c r="C1249" s="10" t="s">
        <v>2364</v>
      </c>
      <c r="D1249" s="11">
        <v>2009</v>
      </c>
      <c r="E1249" s="10" t="s">
        <v>10</v>
      </c>
      <c r="F1249" s="10" t="s">
        <v>2336</v>
      </c>
      <c r="G1249" s="10" t="s">
        <v>2365</v>
      </c>
      <c r="H1249" s="13">
        <v>116</v>
      </c>
      <c r="I1249" s="14"/>
      <c r="J1249" s="4"/>
      <c r="K1249" s="4"/>
      <c r="L1249" s="4"/>
      <c r="M1249" s="4"/>
      <c r="N1249" s="4"/>
      <c r="O1249" s="4"/>
      <c r="P1249" s="4"/>
      <c r="Q1249" s="4"/>
      <c r="R1249" s="4"/>
      <c r="S1249" s="4"/>
      <c r="T1249" s="4"/>
      <c r="U1249" s="4"/>
      <c r="V1249" s="4"/>
      <c r="W1249" s="4"/>
      <c r="X1249" s="4"/>
      <c r="Y1249" s="4"/>
      <c r="Z1249" s="4"/>
      <c r="AA1249" s="4"/>
    </row>
    <row r="1250" spans="1:27" ht="16" x14ac:dyDescent="0.2">
      <c r="A1250" s="16" t="s">
        <v>15</v>
      </c>
      <c r="B1250" s="16" t="s">
        <v>24</v>
      </c>
      <c r="C1250" s="10" t="s">
        <v>2366</v>
      </c>
      <c r="D1250" s="11">
        <v>2009</v>
      </c>
      <c r="E1250" s="10" t="s">
        <v>10</v>
      </c>
      <c r="F1250" s="10" t="s">
        <v>2336</v>
      </c>
      <c r="G1250" s="10" t="s">
        <v>2367</v>
      </c>
      <c r="H1250" s="13">
        <v>115</v>
      </c>
      <c r="I1250" s="14"/>
      <c r="J1250" s="4"/>
      <c r="K1250" s="4"/>
      <c r="L1250" s="4"/>
      <c r="M1250" s="4"/>
      <c r="N1250" s="4"/>
      <c r="O1250" s="4"/>
      <c r="P1250" s="4"/>
      <c r="Q1250" s="4"/>
      <c r="R1250" s="4"/>
      <c r="S1250" s="4"/>
      <c r="T1250" s="4"/>
      <c r="U1250" s="4"/>
      <c r="V1250" s="4"/>
      <c r="W1250" s="4"/>
      <c r="X1250" s="4"/>
      <c r="Y1250" s="4"/>
      <c r="Z1250" s="4"/>
      <c r="AA1250" s="4"/>
    </row>
    <row r="1251" spans="1:27" ht="16" x14ac:dyDescent="0.2">
      <c r="A1251" s="16" t="s">
        <v>15</v>
      </c>
      <c r="B1251" s="16" t="s">
        <v>24</v>
      </c>
      <c r="C1251" s="10" t="s">
        <v>2368</v>
      </c>
      <c r="D1251" s="11">
        <v>2009</v>
      </c>
      <c r="E1251" s="10" t="s">
        <v>10</v>
      </c>
      <c r="F1251" s="10" t="s">
        <v>2336</v>
      </c>
      <c r="G1251" s="10" t="s">
        <v>2369</v>
      </c>
      <c r="H1251" s="13">
        <v>102</v>
      </c>
      <c r="I1251" s="14"/>
      <c r="J1251" s="4"/>
      <c r="K1251" s="4"/>
      <c r="L1251" s="4"/>
      <c r="M1251" s="4"/>
      <c r="N1251" s="4"/>
      <c r="O1251" s="4"/>
      <c r="P1251" s="4"/>
      <c r="Q1251" s="4"/>
      <c r="R1251" s="4"/>
      <c r="S1251" s="4"/>
      <c r="T1251" s="4"/>
      <c r="U1251" s="4"/>
      <c r="V1251" s="4"/>
      <c r="W1251" s="4"/>
      <c r="X1251" s="4"/>
      <c r="Y1251" s="4"/>
      <c r="Z1251" s="4"/>
      <c r="AA1251" s="4"/>
    </row>
    <row r="1252" spans="1:27" ht="16" x14ac:dyDescent="0.2">
      <c r="A1252" s="16" t="s">
        <v>15</v>
      </c>
      <c r="B1252" s="16" t="s">
        <v>24</v>
      </c>
      <c r="C1252" s="10" t="s">
        <v>2370</v>
      </c>
      <c r="D1252" s="11">
        <v>2009</v>
      </c>
      <c r="E1252" s="10" t="s">
        <v>10</v>
      </c>
      <c r="F1252" s="10" t="s">
        <v>2336</v>
      </c>
      <c r="G1252" s="10" t="s">
        <v>2371</v>
      </c>
      <c r="H1252" s="13">
        <v>99</v>
      </c>
      <c r="I1252" s="14"/>
      <c r="J1252" s="4"/>
      <c r="K1252" s="4"/>
      <c r="L1252" s="4"/>
      <c r="M1252" s="4"/>
      <c r="N1252" s="4"/>
      <c r="O1252" s="4"/>
      <c r="P1252" s="4"/>
      <c r="Q1252" s="4"/>
      <c r="R1252" s="4"/>
      <c r="S1252" s="4"/>
      <c r="T1252" s="4"/>
      <c r="U1252" s="4"/>
      <c r="V1252" s="4"/>
      <c r="W1252" s="4"/>
      <c r="X1252" s="4"/>
      <c r="Y1252" s="4"/>
      <c r="Z1252" s="4"/>
      <c r="AA1252" s="4"/>
    </row>
    <row r="1253" spans="1:27" ht="16" x14ac:dyDescent="0.2">
      <c r="A1253" s="16" t="s">
        <v>15</v>
      </c>
      <c r="B1253" s="16" t="s">
        <v>24</v>
      </c>
      <c r="C1253" s="10" t="s">
        <v>2372</v>
      </c>
      <c r="D1253" s="11">
        <v>2009</v>
      </c>
      <c r="E1253" s="10" t="s">
        <v>10</v>
      </c>
      <c r="F1253" s="10" t="s">
        <v>2336</v>
      </c>
      <c r="G1253" s="10" t="s">
        <v>2373</v>
      </c>
      <c r="H1253" s="13">
        <v>96</v>
      </c>
      <c r="I1253" s="14"/>
      <c r="J1253" s="4"/>
      <c r="K1253" s="4"/>
      <c r="L1253" s="4"/>
      <c r="M1253" s="4"/>
      <c r="N1253" s="4"/>
      <c r="O1253" s="4"/>
      <c r="P1253" s="4"/>
      <c r="Q1253" s="4"/>
      <c r="R1253" s="4"/>
      <c r="S1253" s="4"/>
      <c r="T1253" s="4"/>
      <c r="U1253" s="4"/>
      <c r="V1253" s="4"/>
      <c r="W1253" s="4"/>
      <c r="X1253" s="4"/>
      <c r="Y1253" s="4"/>
      <c r="Z1253" s="4"/>
      <c r="AA1253" s="4"/>
    </row>
    <row r="1254" spans="1:27" ht="16" x14ac:dyDescent="0.2">
      <c r="A1254" s="16" t="s">
        <v>15</v>
      </c>
      <c r="B1254" s="16" t="s">
        <v>24</v>
      </c>
      <c r="C1254" s="10" t="s">
        <v>2374</v>
      </c>
      <c r="D1254" s="11">
        <v>2009</v>
      </c>
      <c r="E1254" s="10" t="s">
        <v>10</v>
      </c>
      <c r="F1254" s="10" t="s">
        <v>2336</v>
      </c>
      <c r="G1254" s="10" t="s">
        <v>2375</v>
      </c>
      <c r="H1254" s="13">
        <v>88</v>
      </c>
      <c r="I1254" s="14"/>
      <c r="J1254" s="4"/>
      <c r="K1254" s="4"/>
      <c r="L1254" s="4"/>
      <c r="M1254" s="4"/>
      <c r="N1254" s="4"/>
      <c r="O1254" s="4"/>
      <c r="P1254" s="4"/>
      <c r="Q1254" s="4"/>
      <c r="R1254" s="4"/>
      <c r="S1254" s="4"/>
      <c r="T1254" s="4"/>
      <c r="U1254" s="4"/>
      <c r="V1254" s="4"/>
      <c r="W1254" s="4"/>
      <c r="X1254" s="4"/>
      <c r="Y1254" s="4"/>
      <c r="Z1254" s="4"/>
      <c r="AA1254" s="4"/>
    </row>
    <row r="1255" spans="1:27" ht="16" x14ac:dyDescent="0.2">
      <c r="A1255" s="16" t="s">
        <v>15</v>
      </c>
      <c r="B1255" s="16" t="s">
        <v>24</v>
      </c>
      <c r="C1255" s="10" t="s">
        <v>2376</v>
      </c>
      <c r="D1255" s="11">
        <v>2009</v>
      </c>
      <c r="E1255" s="10" t="s">
        <v>10</v>
      </c>
      <c r="F1255" s="10" t="s">
        <v>2336</v>
      </c>
      <c r="G1255" s="10" t="s">
        <v>2377</v>
      </c>
      <c r="H1255" s="13">
        <v>82</v>
      </c>
      <c r="I1255" s="14"/>
      <c r="J1255" s="4"/>
      <c r="K1255" s="4"/>
      <c r="L1255" s="4"/>
      <c r="M1255" s="4"/>
      <c r="N1255" s="4"/>
      <c r="O1255" s="4"/>
      <c r="P1255" s="4"/>
      <c r="Q1255" s="4"/>
      <c r="R1255" s="4"/>
      <c r="S1255" s="4"/>
      <c r="T1255" s="4"/>
      <c r="U1255" s="4"/>
      <c r="V1255" s="4"/>
      <c r="W1255" s="4"/>
      <c r="X1255" s="4"/>
      <c r="Y1255" s="4"/>
      <c r="Z1255" s="4"/>
      <c r="AA1255" s="4"/>
    </row>
    <row r="1256" spans="1:27" ht="16" x14ac:dyDescent="0.2">
      <c r="A1256" s="16" t="s">
        <v>15</v>
      </c>
      <c r="B1256" s="16" t="s">
        <v>24</v>
      </c>
      <c r="C1256" s="10" t="s">
        <v>2378</v>
      </c>
      <c r="D1256" s="11">
        <v>2009</v>
      </c>
      <c r="E1256" s="10" t="s">
        <v>10</v>
      </c>
      <c r="F1256" s="10" t="s">
        <v>2336</v>
      </c>
      <c r="G1256" s="10" t="s">
        <v>2379</v>
      </c>
      <c r="H1256" s="13">
        <v>77</v>
      </c>
      <c r="I1256" s="14"/>
      <c r="J1256" s="4"/>
      <c r="K1256" s="4"/>
      <c r="L1256" s="4"/>
      <c r="M1256" s="4"/>
      <c r="N1256" s="4"/>
      <c r="O1256" s="4"/>
      <c r="P1256" s="4"/>
      <c r="Q1256" s="4"/>
      <c r="R1256" s="4"/>
      <c r="S1256" s="4"/>
      <c r="T1256" s="4"/>
      <c r="U1256" s="4"/>
      <c r="V1256" s="4"/>
      <c r="W1256" s="4"/>
      <c r="X1256" s="4"/>
      <c r="Y1256" s="4"/>
      <c r="Z1256" s="4"/>
      <c r="AA1256" s="4"/>
    </row>
    <row r="1257" spans="1:27" ht="16" x14ac:dyDescent="0.2">
      <c r="A1257" s="16" t="s">
        <v>15</v>
      </c>
      <c r="B1257" s="16" t="s">
        <v>24</v>
      </c>
      <c r="C1257" s="10" t="s">
        <v>2380</v>
      </c>
      <c r="D1257" s="11">
        <v>2009</v>
      </c>
      <c r="E1257" s="10" t="s">
        <v>10</v>
      </c>
      <c r="F1257" s="10" t="s">
        <v>2336</v>
      </c>
      <c r="G1257" s="10" t="s">
        <v>2381</v>
      </c>
      <c r="H1257" s="13">
        <v>73</v>
      </c>
      <c r="I1257" s="14"/>
      <c r="J1257" s="4"/>
      <c r="K1257" s="4"/>
      <c r="L1257" s="4"/>
      <c r="M1257" s="4"/>
      <c r="N1257" s="4"/>
      <c r="O1257" s="4"/>
      <c r="P1257" s="4"/>
      <c r="Q1257" s="4"/>
      <c r="R1257" s="4"/>
      <c r="S1257" s="4"/>
      <c r="T1257" s="4"/>
      <c r="U1257" s="4"/>
      <c r="V1257" s="4"/>
      <c r="W1257" s="4"/>
      <c r="X1257" s="4"/>
      <c r="Y1257" s="4"/>
      <c r="Z1257" s="4"/>
      <c r="AA1257" s="4"/>
    </row>
    <row r="1258" spans="1:27" ht="16" x14ac:dyDescent="0.2">
      <c r="A1258" s="16" t="s">
        <v>15</v>
      </c>
      <c r="B1258" s="16" t="s">
        <v>24</v>
      </c>
      <c r="C1258" s="10" t="s">
        <v>2382</v>
      </c>
      <c r="D1258" s="11">
        <v>2009</v>
      </c>
      <c r="E1258" s="10" t="s">
        <v>10</v>
      </c>
      <c r="F1258" s="10" t="s">
        <v>2336</v>
      </c>
      <c r="G1258" s="10" t="s">
        <v>2383</v>
      </c>
      <c r="H1258" s="13">
        <v>69</v>
      </c>
      <c r="I1258" s="14"/>
      <c r="J1258" s="4"/>
      <c r="K1258" s="4"/>
      <c r="L1258" s="4"/>
      <c r="M1258" s="4"/>
      <c r="N1258" s="4"/>
      <c r="O1258" s="4"/>
      <c r="P1258" s="4"/>
      <c r="Q1258" s="4"/>
      <c r="R1258" s="4"/>
      <c r="S1258" s="4"/>
      <c r="T1258" s="4"/>
      <c r="U1258" s="4"/>
      <c r="V1258" s="4"/>
      <c r="W1258" s="4"/>
      <c r="X1258" s="4"/>
      <c r="Y1258" s="4"/>
      <c r="Z1258" s="4"/>
      <c r="AA1258" s="4"/>
    </row>
    <row r="1259" spans="1:27" ht="16" x14ac:dyDescent="0.2">
      <c r="A1259" s="16" t="s">
        <v>15</v>
      </c>
      <c r="B1259" s="16" t="s">
        <v>24</v>
      </c>
      <c r="C1259" s="10" t="s">
        <v>2384</v>
      </c>
      <c r="D1259" s="11">
        <v>2009</v>
      </c>
      <c r="E1259" s="10" t="s">
        <v>10</v>
      </c>
      <c r="F1259" s="10" t="s">
        <v>2336</v>
      </c>
      <c r="G1259" s="10" t="s">
        <v>2385</v>
      </c>
      <c r="H1259" s="13">
        <v>69</v>
      </c>
      <c r="I1259" s="14"/>
      <c r="J1259" s="4"/>
      <c r="K1259" s="4"/>
      <c r="L1259" s="4"/>
      <c r="M1259" s="4"/>
      <c r="N1259" s="4"/>
      <c r="O1259" s="4"/>
      <c r="P1259" s="4"/>
      <c r="Q1259" s="4"/>
      <c r="R1259" s="4"/>
      <c r="S1259" s="4"/>
      <c r="T1259" s="4"/>
      <c r="U1259" s="4"/>
      <c r="V1259" s="4"/>
      <c r="W1259" s="4"/>
      <c r="X1259" s="4"/>
      <c r="Y1259" s="4"/>
      <c r="Z1259" s="4"/>
      <c r="AA1259" s="4"/>
    </row>
    <row r="1260" spans="1:27" ht="16" x14ac:dyDescent="0.2">
      <c r="A1260" s="16" t="s">
        <v>15</v>
      </c>
      <c r="B1260" s="16" t="s">
        <v>24</v>
      </c>
      <c r="C1260" s="10" t="s">
        <v>2273</v>
      </c>
      <c r="D1260" s="11">
        <v>2009</v>
      </c>
      <c r="E1260" s="10" t="s">
        <v>10</v>
      </c>
      <c r="F1260" s="10" t="s">
        <v>2336</v>
      </c>
      <c r="G1260" s="10" t="s">
        <v>2386</v>
      </c>
      <c r="H1260" s="13">
        <v>66</v>
      </c>
      <c r="I1260" s="14"/>
      <c r="J1260" s="4"/>
      <c r="K1260" s="4"/>
      <c r="L1260" s="4"/>
      <c r="M1260" s="4"/>
      <c r="N1260" s="4"/>
      <c r="O1260" s="4"/>
      <c r="P1260" s="4"/>
      <c r="Q1260" s="4"/>
      <c r="R1260" s="4"/>
      <c r="S1260" s="4"/>
      <c r="T1260" s="4"/>
      <c r="U1260" s="4"/>
      <c r="V1260" s="4"/>
      <c r="W1260" s="4"/>
      <c r="X1260" s="4"/>
      <c r="Y1260" s="4"/>
      <c r="Z1260" s="4"/>
      <c r="AA1260" s="4"/>
    </row>
    <row r="1261" spans="1:27" ht="16" x14ac:dyDescent="0.2">
      <c r="A1261" s="16" t="s">
        <v>15</v>
      </c>
      <c r="B1261" s="16" t="s">
        <v>24</v>
      </c>
      <c r="C1261" s="10" t="s">
        <v>2387</v>
      </c>
      <c r="D1261" s="11">
        <v>2009</v>
      </c>
      <c r="E1261" s="10" t="s">
        <v>10</v>
      </c>
      <c r="F1261" s="10" t="s">
        <v>2336</v>
      </c>
      <c r="G1261" s="10" t="s">
        <v>2388</v>
      </c>
      <c r="H1261" s="13">
        <v>63</v>
      </c>
      <c r="I1261" s="14"/>
      <c r="J1261" s="4"/>
      <c r="K1261" s="4"/>
      <c r="L1261" s="4"/>
      <c r="M1261" s="4"/>
      <c r="N1261" s="4"/>
      <c r="O1261" s="4"/>
      <c r="P1261" s="4"/>
      <c r="Q1261" s="4"/>
      <c r="R1261" s="4"/>
      <c r="S1261" s="4"/>
      <c r="T1261" s="4"/>
      <c r="U1261" s="4"/>
      <c r="V1261" s="4"/>
      <c r="W1261" s="4"/>
      <c r="X1261" s="4"/>
      <c r="Y1261" s="4"/>
      <c r="Z1261" s="4"/>
      <c r="AA1261" s="4"/>
    </row>
    <row r="1262" spans="1:27" ht="16" x14ac:dyDescent="0.2">
      <c r="A1262" s="16" t="s">
        <v>15</v>
      </c>
      <c r="B1262" s="16" t="s">
        <v>24</v>
      </c>
      <c r="C1262" s="10" t="s">
        <v>2389</v>
      </c>
      <c r="D1262" s="11">
        <v>2009</v>
      </c>
      <c r="E1262" s="10" t="s">
        <v>10</v>
      </c>
      <c r="F1262" s="10" t="s">
        <v>2336</v>
      </c>
      <c r="G1262" s="10" t="s">
        <v>2390</v>
      </c>
      <c r="H1262" s="13">
        <v>56</v>
      </c>
      <c r="I1262" s="14"/>
      <c r="J1262" s="4"/>
      <c r="K1262" s="4"/>
      <c r="L1262" s="4"/>
      <c r="M1262" s="4"/>
      <c r="N1262" s="4"/>
      <c r="O1262" s="4"/>
      <c r="P1262" s="4"/>
      <c r="Q1262" s="4"/>
      <c r="R1262" s="4"/>
      <c r="S1262" s="4"/>
      <c r="T1262" s="4"/>
      <c r="U1262" s="4"/>
      <c r="V1262" s="4"/>
      <c r="W1262" s="4"/>
      <c r="X1262" s="4"/>
      <c r="Y1262" s="4"/>
      <c r="Z1262" s="4"/>
      <c r="AA1262" s="4"/>
    </row>
    <row r="1263" spans="1:27" ht="16" x14ac:dyDescent="0.2">
      <c r="A1263" s="16" t="s">
        <v>15</v>
      </c>
      <c r="B1263" s="16" t="s">
        <v>24</v>
      </c>
      <c r="C1263" s="10" t="s">
        <v>2391</v>
      </c>
      <c r="D1263" s="11">
        <v>2009</v>
      </c>
      <c r="E1263" s="10" t="s">
        <v>10</v>
      </c>
      <c r="F1263" s="10" t="s">
        <v>2336</v>
      </c>
      <c r="G1263" s="10" t="s">
        <v>2392</v>
      </c>
      <c r="H1263" s="13">
        <v>55</v>
      </c>
      <c r="I1263" s="14"/>
      <c r="J1263" s="4"/>
      <c r="K1263" s="4"/>
      <c r="L1263" s="4"/>
      <c r="M1263" s="4"/>
      <c r="N1263" s="4"/>
      <c r="O1263" s="4"/>
      <c r="P1263" s="4"/>
      <c r="Q1263" s="4"/>
      <c r="R1263" s="4"/>
      <c r="S1263" s="4"/>
      <c r="T1263" s="4"/>
      <c r="U1263" s="4"/>
      <c r="V1263" s="4"/>
      <c r="W1263" s="4"/>
      <c r="X1263" s="4"/>
      <c r="Y1263" s="4"/>
      <c r="Z1263" s="4"/>
      <c r="AA1263" s="4"/>
    </row>
    <row r="1264" spans="1:27" ht="16" x14ac:dyDescent="0.2">
      <c r="A1264" s="16" t="s">
        <v>15</v>
      </c>
      <c r="B1264" s="16" t="s">
        <v>24</v>
      </c>
      <c r="C1264" s="10" t="s">
        <v>2393</v>
      </c>
      <c r="D1264" s="11">
        <v>2009</v>
      </c>
      <c r="E1264" s="10" t="s">
        <v>10</v>
      </c>
      <c r="F1264" s="10" t="s">
        <v>2336</v>
      </c>
      <c r="G1264" s="10" t="s">
        <v>2394</v>
      </c>
      <c r="H1264" s="13">
        <v>54</v>
      </c>
      <c r="I1264" s="14"/>
      <c r="J1264" s="4"/>
      <c r="K1264" s="4"/>
      <c r="L1264" s="4"/>
      <c r="M1264" s="4"/>
      <c r="N1264" s="4"/>
      <c r="O1264" s="4"/>
      <c r="P1264" s="4"/>
      <c r="Q1264" s="4"/>
      <c r="R1264" s="4"/>
      <c r="S1264" s="4"/>
      <c r="T1264" s="4"/>
      <c r="U1264" s="4"/>
      <c r="V1264" s="4"/>
      <c r="W1264" s="4"/>
      <c r="X1264" s="4"/>
      <c r="Y1264" s="4"/>
      <c r="Z1264" s="4"/>
      <c r="AA1264" s="4"/>
    </row>
    <row r="1265" spans="1:27" ht="16" x14ac:dyDescent="0.2">
      <c r="A1265" s="16" t="s">
        <v>15</v>
      </c>
      <c r="B1265" s="16" t="s">
        <v>24</v>
      </c>
      <c r="C1265" s="10" t="s">
        <v>2395</v>
      </c>
      <c r="D1265" s="11">
        <v>2009</v>
      </c>
      <c r="E1265" s="10" t="s">
        <v>10</v>
      </c>
      <c r="F1265" s="10" t="s">
        <v>2336</v>
      </c>
      <c r="G1265" s="10" t="s">
        <v>2396</v>
      </c>
      <c r="H1265" s="13">
        <v>52</v>
      </c>
      <c r="I1265" s="14"/>
      <c r="J1265" s="4"/>
      <c r="K1265" s="4"/>
      <c r="L1265" s="4"/>
      <c r="M1265" s="4"/>
      <c r="N1265" s="4"/>
      <c r="O1265" s="4"/>
      <c r="P1265" s="4"/>
      <c r="Q1265" s="4"/>
      <c r="R1265" s="4"/>
      <c r="S1265" s="4"/>
      <c r="T1265" s="4"/>
      <c r="U1265" s="4"/>
      <c r="V1265" s="4"/>
      <c r="W1265" s="4"/>
      <c r="X1265" s="4"/>
      <c r="Y1265" s="4"/>
      <c r="Z1265" s="4"/>
      <c r="AA1265" s="4"/>
    </row>
    <row r="1266" spans="1:27" ht="16" x14ac:dyDescent="0.2">
      <c r="A1266" s="16" t="s">
        <v>15</v>
      </c>
      <c r="B1266" s="16" t="s">
        <v>24</v>
      </c>
      <c r="C1266" s="10" t="s">
        <v>2397</v>
      </c>
      <c r="D1266" s="11">
        <v>2009</v>
      </c>
      <c r="E1266" s="10" t="s">
        <v>10</v>
      </c>
      <c r="F1266" s="10" t="s">
        <v>2336</v>
      </c>
      <c r="G1266" s="10" t="s">
        <v>2398</v>
      </c>
      <c r="H1266" s="13">
        <v>49</v>
      </c>
      <c r="I1266" s="14"/>
      <c r="J1266" s="4"/>
      <c r="K1266" s="4"/>
      <c r="L1266" s="4"/>
      <c r="M1266" s="4"/>
      <c r="N1266" s="4"/>
      <c r="O1266" s="4"/>
      <c r="P1266" s="4"/>
      <c r="Q1266" s="4"/>
      <c r="R1266" s="4"/>
      <c r="S1266" s="4"/>
      <c r="T1266" s="4"/>
      <c r="U1266" s="4"/>
      <c r="V1266" s="4"/>
      <c r="W1266" s="4"/>
      <c r="X1266" s="4"/>
      <c r="Y1266" s="4"/>
      <c r="Z1266" s="4"/>
      <c r="AA1266" s="4"/>
    </row>
    <row r="1267" spans="1:27" ht="16" x14ac:dyDescent="0.2">
      <c r="A1267" s="16" t="s">
        <v>15</v>
      </c>
      <c r="B1267" s="16" t="s">
        <v>24</v>
      </c>
      <c r="C1267" s="10" t="s">
        <v>2399</v>
      </c>
      <c r="D1267" s="11">
        <v>2009</v>
      </c>
      <c r="E1267" s="10" t="s">
        <v>10</v>
      </c>
      <c r="F1267" s="10" t="s">
        <v>2336</v>
      </c>
      <c r="G1267" s="10" t="s">
        <v>2400</v>
      </c>
      <c r="H1267" s="13">
        <v>47</v>
      </c>
      <c r="I1267" s="14"/>
      <c r="J1267" s="4"/>
      <c r="K1267" s="4"/>
      <c r="L1267" s="4"/>
      <c r="M1267" s="4"/>
      <c r="N1267" s="4"/>
      <c r="O1267" s="4"/>
      <c r="P1267" s="4"/>
      <c r="Q1267" s="4"/>
      <c r="R1267" s="4"/>
      <c r="S1267" s="4"/>
      <c r="T1267" s="4"/>
      <c r="U1267" s="4"/>
      <c r="V1267" s="4"/>
      <c r="W1267" s="4"/>
      <c r="X1267" s="4"/>
      <c r="Y1267" s="4"/>
      <c r="Z1267" s="4"/>
      <c r="AA1267" s="4"/>
    </row>
    <row r="1268" spans="1:27" ht="16" x14ac:dyDescent="0.2">
      <c r="A1268" s="16" t="s">
        <v>15</v>
      </c>
      <c r="B1268" s="16" t="s">
        <v>24</v>
      </c>
      <c r="C1268" s="10" t="s">
        <v>2401</v>
      </c>
      <c r="D1268" s="11">
        <v>2008</v>
      </c>
      <c r="E1268" s="10" t="s">
        <v>10</v>
      </c>
      <c r="F1268" s="10" t="s">
        <v>2402</v>
      </c>
      <c r="G1268" s="10" t="s">
        <v>2403</v>
      </c>
      <c r="H1268" s="13">
        <v>375</v>
      </c>
      <c r="I1268" s="14"/>
      <c r="J1268" s="4"/>
      <c r="K1268" s="4"/>
      <c r="L1268" s="4"/>
      <c r="M1268" s="4"/>
      <c r="N1268" s="4"/>
      <c r="O1268" s="4"/>
      <c r="P1268" s="4"/>
      <c r="Q1268" s="4"/>
      <c r="R1268" s="4"/>
      <c r="S1268" s="4"/>
      <c r="T1268" s="4"/>
      <c r="U1268" s="4"/>
      <c r="V1268" s="4"/>
      <c r="W1268" s="4"/>
      <c r="X1268" s="4"/>
      <c r="Y1268" s="4"/>
      <c r="Z1268" s="4"/>
      <c r="AA1268" s="4"/>
    </row>
    <row r="1269" spans="1:27" ht="16" x14ac:dyDescent="0.2">
      <c r="A1269" s="16" t="s">
        <v>15</v>
      </c>
      <c r="B1269" s="16" t="s">
        <v>24</v>
      </c>
      <c r="C1269" s="10" t="s">
        <v>2404</v>
      </c>
      <c r="D1269" s="11">
        <v>2008</v>
      </c>
      <c r="E1269" s="10" t="s">
        <v>10</v>
      </c>
      <c r="F1269" s="10" t="s">
        <v>2402</v>
      </c>
      <c r="G1269" s="10" t="s">
        <v>2405</v>
      </c>
      <c r="H1269" s="13">
        <v>364</v>
      </c>
      <c r="I1269" s="14"/>
      <c r="J1269" s="4"/>
      <c r="K1269" s="4"/>
      <c r="L1269" s="4"/>
      <c r="M1269" s="4"/>
      <c r="N1269" s="4"/>
      <c r="O1269" s="4"/>
      <c r="P1269" s="4"/>
      <c r="Q1269" s="4"/>
      <c r="R1269" s="4"/>
      <c r="S1269" s="4"/>
      <c r="T1269" s="4"/>
      <c r="U1269" s="4"/>
      <c r="V1269" s="4"/>
      <c r="W1269" s="4"/>
      <c r="X1269" s="4"/>
      <c r="Y1269" s="4"/>
      <c r="Z1269" s="4"/>
      <c r="AA1269" s="4"/>
    </row>
    <row r="1270" spans="1:27" ht="16" x14ac:dyDescent="0.2">
      <c r="A1270" s="16" t="s">
        <v>15</v>
      </c>
      <c r="B1270" s="16" t="s">
        <v>24</v>
      </c>
      <c r="C1270" s="10" t="s">
        <v>2406</v>
      </c>
      <c r="D1270" s="11">
        <v>2008</v>
      </c>
      <c r="E1270" s="10" t="s">
        <v>10</v>
      </c>
      <c r="F1270" s="10" t="s">
        <v>2402</v>
      </c>
      <c r="G1270" s="10" t="s">
        <v>2407</v>
      </c>
      <c r="H1270" s="13">
        <v>361</v>
      </c>
      <c r="I1270" s="14"/>
      <c r="J1270" s="4"/>
      <c r="K1270" s="4"/>
      <c r="L1270" s="4"/>
      <c r="M1270" s="4"/>
      <c r="N1270" s="4"/>
      <c r="O1270" s="4"/>
      <c r="P1270" s="4"/>
      <c r="Q1270" s="4"/>
      <c r="R1270" s="4"/>
      <c r="S1270" s="4"/>
      <c r="T1270" s="4"/>
      <c r="U1270" s="4"/>
      <c r="V1270" s="4"/>
      <c r="W1270" s="4"/>
      <c r="X1270" s="4"/>
      <c r="Y1270" s="4"/>
      <c r="Z1270" s="4"/>
      <c r="AA1270" s="4"/>
    </row>
    <row r="1271" spans="1:27" ht="16" x14ac:dyDescent="0.2">
      <c r="A1271" s="16" t="s">
        <v>15</v>
      </c>
      <c r="B1271" s="16" t="s">
        <v>24</v>
      </c>
      <c r="C1271" s="10" t="s">
        <v>2408</v>
      </c>
      <c r="D1271" s="11">
        <v>2008</v>
      </c>
      <c r="E1271" s="10" t="s">
        <v>10</v>
      </c>
      <c r="F1271" s="10" t="s">
        <v>2402</v>
      </c>
      <c r="G1271" s="10" t="s">
        <v>2409</v>
      </c>
      <c r="H1271" s="13">
        <v>356</v>
      </c>
      <c r="I1271" s="14"/>
      <c r="J1271" s="4"/>
      <c r="K1271" s="4"/>
      <c r="L1271" s="4"/>
      <c r="M1271" s="4"/>
      <c r="N1271" s="4"/>
      <c r="O1271" s="4"/>
      <c r="P1271" s="4"/>
      <c r="Q1271" s="4"/>
      <c r="R1271" s="4"/>
      <c r="S1271" s="4"/>
      <c r="T1271" s="4"/>
      <c r="U1271" s="4"/>
      <c r="V1271" s="4"/>
      <c r="W1271" s="4"/>
      <c r="X1271" s="4"/>
      <c r="Y1271" s="4"/>
      <c r="Z1271" s="4"/>
      <c r="AA1271" s="4"/>
    </row>
    <row r="1272" spans="1:27" ht="16" x14ac:dyDescent="0.2">
      <c r="A1272" s="16" t="s">
        <v>15</v>
      </c>
      <c r="B1272" s="16" t="s">
        <v>24</v>
      </c>
      <c r="C1272" s="10" t="s">
        <v>2410</v>
      </c>
      <c r="D1272" s="11">
        <v>2008</v>
      </c>
      <c r="E1272" s="10" t="s">
        <v>10</v>
      </c>
      <c r="F1272" s="10" t="s">
        <v>2402</v>
      </c>
      <c r="G1272" s="10" t="s">
        <v>2411</v>
      </c>
      <c r="H1272" s="13">
        <v>353</v>
      </c>
      <c r="I1272" s="14"/>
      <c r="J1272" s="4"/>
      <c r="K1272" s="4"/>
      <c r="L1272" s="4"/>
      <c r="M1272" s="4"/>
      <c r="N1272" s="4"/>
      <c r="O1272" s="4"/>
      <c r="P1272" s="4"/>
      <c r="Q1272" s="4"/>
      <c r="R1272" s="4"/>
      <c r="S1272" s="4"/>
      <c r="T1272" s="4"/>
      <c r="U1272" s="4"/>
      <c r="V1272" s="4"/>
      <c r="W1272" s="4"/>
      <c r="X1272" s="4"/>
      <c r="Y1272" s="4"/>
      <c r="Z1272" s="4"/>
      <c r="AA1272" s="4"/>
    </row>
    <row r="1273" spans="1:27" ht="16" x14ac:dyDescent="0.2">
      <c r="A1273" s="16" t="s">
        <v>15</v>
      </c>
      <c r="B1273" s="16" t="s">
        <v>24</v>
      </c>
      <c r="C1273" s="10" t="s">
        <v>2412</v>
      </c>
      <c r="D1273" s="11">
        <v>2008</v>
      </c>
      <c r="E1273" s="10" t="s">
        <v>10</v>
      </c>
      <c r="F1273" s="10" t="s">
        <v>2402</v>
      </c>
      <c r="G1273" s="10" t="s">
        <v>2413</v>
      </c>
      <c r="H1273" s="13">
        <v>343</v>
      </c>
      <c r="I1273" s="14"/>
      <c r="J1273" s="4"/>
      <c r="K1273" s="4"/>
      <c r="L1273" s="4"/>
      <c r="M1273" s="4"/>
      <c r="N1273" s="4"/>
      <c r="O1273" s="4"/>
      <c r="P1273" s="4"/>
      <c r="Q1273" s="4"/>
      <c r="R1273" s="4"/>
      <c r="S1273" s="4"/>
      <c r="T1273" s="4"/>
      <c r="U1273" s="4"/>
      <c r="V1273" s="4"/>
      <c r="W1273" s="4"/>
      <c r="X1273" s="4"/>
      <c r="Y1273" s="4"/>
      <c r="Z1273" s="4"/>
      <c r="AA1273" s="4"/>
    </row>
    <row r="1274" spans="1:27" ht="16" x14ac:dyDescent="0.2">
      <c r="A1274" s="16" t="s">
        <v>15</v>
      </c>
      <c r="B1274" s="16" t="s">
        <v>24</v>
      </c>
      <c r="C1274" s="10" t="s">
        <v>2414</v>
      </c>
      <c r="D1274" s="11">
        <v>2008</v>
      </c>
      <c r="E1274" s="10" t="s">
        <v>10</v>
      </c>
      <c r="F1274" s="10" t="s">
        <v>2402</v>
      </c>
      <c r="G1274" s="10" t="s">
        <v>2415</v>
      </c>
      <c r="H1274" s="13">
        <v>318</v>
      </c>
      <c r="I1274" s="14"/>
      <c r="J1274" s="4"/>
      <c r="K1274" s="4"/>
      <c r="L1274" s="4"/>
      <c r="M1274" s="4"/>
      <c r="N1274" s="4"/>
      <c r="O1274" s="4"/>
      <c r="P1274" s="4"/>
      <c r="Q1274" s="4"/>
      <c r="R1274" s="4"/>
      <c r="S1274" s="4"/>
      <c r="T1274" s="4"/>
      <c r="U1274" s="4"/>
      <c r="V1274" s="4"/>
      <c r="W1274" s="4"/>
      <c r="X1274" s="4"/>
      <c r="Y1274" s="4"/>
      <c r="Z1274" s="4"/>
      <c r="AA1274" s="4"/>
    </row>
    <row r="1275" spans="1:27" ht="16" x14ac:dyDescent="0.2">
      <c r="A1275" s="16" t="s">
        <v>15</v>
      </c>
      <c r="B1275" s="16" t="s">
        <v>24</v>
      </c>
      <c r="C1275" s="10" t="s">
        <v>2416</v>
      </c>
      <c r="D1275" s="11">
        <v>2008</v>
      </c>
      <c r="E1275" s="10" t="s">
        <v>10</v>
      </c>
      <c r="F1275" s="10" t="s">
        <v>2402</v>
      </c>
      <c r="G1275" s="10" t="s">
        <v>2417</v>
      </c>
      <c r="H1275" s="13">
        <v>305</v>
      </c>
      <c r="I1275" s="14"/>
      <c r="J1275" s="4"/>
      <c r="K1275" s="4"/>
      <c r="L1275" s="4"/>
      <c r="M1275" s="4"/>
      <c r="N1275" s="4"/>
      <c r="O1275" s="4"/>
      <c r="P1275" s="4"/>
      <c r="Q1275" s="4"/>
      <c r="R1275" s="4"/>
      <c r="S1275" s="4"/>
      <c r="T1275" s="4"/>
      <c r="U1275" s="4"/>
      <c r="V1275" s="4"/>
      <c r="W1275" s="4"/>
      <c r="X1275" s="4"/>
      <c r="Y1275" s="4"/>
      <c r="Z1275" s="4"/>
      <c r="AA1275" s="4"/>
    </row>
    <row r="1276" spans="1:27" ht="16" x14ac:dyDescent="0.2">
      <c r="A1276" s="16" t="s">
        <v>15</v>
      </c>
      <c r="B1276" s="16" t="s">
        <v>24</v>
      </c>
      <c r="C1276" s="10" t="s">
        <v>2418</v>
      </c>
      <c r="D1276" s="11">
        <v>2008</v>
      </c>
      <c r="E1276" s="10" t="s">
        <v>10</v>
      </c>
      <c r="F1276" s="10" t="s">
        <v>2402</v>
      </c>
      <c r="G1276" s="10" t="s">
        <v>2419</v>
      </c>
      <c r="H1276" s="13">
        <v>300</v>
      </c>
      <c r="I1276" s="14"/>
      <c r="J1276" s="4"/>
      <c r="K1276" s="4"/>
      <c r="L1276" s="4"/>
      <c r="M1276" s="4"/>
      <c r="N1276" s="4"/>
      <c r="O1276" s="4"/>
      <c r="P1276" s="4"/>
      <c r="Q1276" s="4"/>
      <c r="R1276" s="4"/>
      <c r="S1276" s="4"/>
      <c r="T1276" s="4"/>
      <c r="U1276" s="4"/>
      <c r="V1276" s="4"/>
      <c r="W1276" s="4"/>
      <c r="X1276" s="4"/>
      <c r="Y1276" s="4"/>
      <c r="Z1276" s="4"/>
      <c r="AA1276" s="4"/>
    </row>
    <row r="1277" spans="1:27" ht="16" x14ac:dyDescent="0.2">
      <c r="A1277" s="16" t="s">
        <v>15</v>
      </c>
      <c r="B1277" s="16" t="s">
        <v>24</v>
      </c>
      <c r="C1277" s="10" t="s">
        <v>2420</v>
      </c>
      <c r="D1277" s="11">
        <v>2008</v>
      </c>
      <c r="E1277" s="10" t="s">
        <v>10</v>
      </c>
      <c r="F1277" s="10" t="s">
        <v>2402</v>
      </c>
      <c r="G1277" s="10" t="s">
        <v>2421</v>
      </c>
      <c r="H1277" s="13">
        <v>296</v>
      </c>
      <c r="I1277" s="14"/>
      <c r="J1277" s="4"/>
      <c r="K1277" s="4"/>
      <c r="L1277" s="4"/>
      <c r="M1277" s="4"/>
      <c r="N1277" s="4"/>
      <c r="O1277" s="4"/>
      <c r="P1277" s="4"/>
      <c r="Q1277" s="4"/>
      <c r="R1277" s="4"/>
      <c r="S1277" s="4"/>
      <c r="T1277" s="4"/>
      <c r="U1277" s="4"/>
      <c r="V1277" s="4"/>
      <c r="W1277" s="4"/>
      <c r="X1277" s="4"/>
      <c r="Y1277" s="4"/>
      <c r="Z1277" s="4"/>
      <c r="AA1277" s="4"/>
    </row>
    <row r="1278" spans="1:27" ht="16" x14ac:dyDescent="0.2">
      <c r="A1278" s="16" t="s">
        <v>15</v>
      </c>
      <c r="B1278" s="16" t="s">
        <v>24</v>
      </c>
      <c r="C1278" s="10" t="s">
        <v>2422</v>
      </c>
      <c r="D1278" s="11">
        <v>2008</v>
      </c>
      <c r="E1278" s="10" t="s">
        <v>10</v>
      </c>
      <c r="F1278" s="10" t="s">
        <v>2402</v>
      </c>
      <c r="G1278" s="10" t="s">
        <v>2423</v>
      </c>
      <c r="H1278" s="13">
        <v>263</v>
      </c>
      <c r="I1278" s="14"/>
      <c r="J1278" s="4"/>
      <c r="K1278" s="4"/>
      <c r="L1278" s="4"/>
      <c r="M1278" s="4"/>
      <c r="N1278" s="4"/>
      <c r="O1278" s="4"/>
      <c r="P1278" s="4"/>
      <c r="Q1278" s="4"/>
      <c r="R1278" s="4"/>
      <c r="S1278" s="4"/>
      <c r="T1278" s="4"/>
      <c r="U1278" s="4"/>
      <c r="V1278" s="4"/>
      <c r="W1278" s="4"/>
      <c r="X1278" s="4"/>
      <c r="Y1278" s="4"/>
      <c r="Z1278" s="4"/>
      <c r="AA1278" s="4"/>
    </row>
    <row r="1279" spans="1:27" ht="16" x14ac:dyDescent="0.2">
      <c r="A1279" s="16" t="s">
        <v>15</v>
      </c>
      <c r="B1279" s="16" t="s">
        <v>24</v>
      </c>
      <c r="C1279" s="10" t="s">
        <v>2424</v>
      </c>
      <c r="D1279" s="11">
        <v>2008</v>
      </c>
      <c r="E1279" s="10" t="s">
        <v>7</v>
      </c>
      <c r="F1279" s="10" t="s">
        <v>2402</v>
      </c>
      <c r="G1279" s="10" t="s">
        <v>2425</v>
      </c>
      <c r="H1279" s="13">
        <v>261</v>
      </c>
      <c r="I1279" s="14"/>
      <c r="J1279" s="4"/>
      <c r="K1279" s="4"/>
      <c r="L1279" s="4"/>
      <c r="M1279" s="4"/>
      <c r="N1279" s="4"/>
      <c r="O1279" s="4"/>
      <c r="P1279" s="4"/>
      <c r="Q1279" s="4"/>
      <c r="R1279" s="4"/>
      <c r="S1279" s="4"/>
      <c r="T1279" s="4"/>
      <c r="U1279" s="4"/>
      <c r="V1279" s="4"/>
      <c r="W1279" s="4"/>
      <c r="X1279" s="4"/>
      <c r="Y1279" s="4"/>
      <c r="Z1279" s="4"/>
      <c r="AA1279" s="4"/>
    </row>
    <row r="1280" spans="1:27" ht="16" x14ac:dyDescent="0.2">
      <c r="A1280" s="16" t="s">
        <v>15</v>
      </c>
      <c r="B1280" s="16" t="s">
        <v>24</v>
      </c>
      <c r="C1280" s="10" t="s">
        <v>2426</v>
      </c>
      <c r="D1280" s="11">
        <v>2008</v>
      </c>
      <c r="E1280" s="10" t="s">
        <v>10</v>
      </c>
      <c r="F1280" s="10" t="s">
        <v>2402</v>
      </c>
      <c r="G1280" s="10" t="s">
        <v>2427</v>
      </c>
      <c r="H1280" s="13">
        <v>261</v>
      </c>
      <c r="I1280" s="14"/>
      <c r="J1280" s="4"/>
      <c r="K1280" s="4"/>
      <c r="L1280" s="4"/>
      <c r="M1280" s="4"/>
      <c r="N1280" s="4"/>
      <c r="O1280" s="4"/>
      <c r="P1280" s="4"/>
      <c r="Q1280" s="4"/>
      <c r="R1280" s="4"/>
      <c r="S1280" s="4"/>
      <c r="T1280" s="4"/>
      <c r="U1280" s="4"/>
      <c r="V1280" s="4"/>
      <c r="W1280" s="4"/>
      <c r="X1280" s="4"/>
      <c r="Y1280" s="4"/>
      <c r="Z1280" s="4"/>
      <c r="AA1280" s="4"/>
    </row>
    <row r="1281" spans="1:27" ht="16" x14ac:dyDescent="0.2">
      <c r="A1281" s="16" t="s">
        <v>15</v>
      </c>
      <c r="B1281" s="16" t="s">
        <v>24</v>
      </c>
      <c r="C1281" s="10" t="s">
        <v>2428</v>
      </c>
      <c r="D1281" s="11">
        <v>2008</v>
      </c>
      <c r="E1281" s="10" t="s">
        <v>10</v>
      </c>
      <c r="F1281" s="10" t="s">
        <v>2402</v>
      </c>
      <c r="G1281" s="10" t="s">
        <v>2429</v>
      </c>
      <c r="H1281" s="13">
        <v>230</v>
      </c>
      <c r="I1281" s="14"/>
      <c r="J1281" s="4"/>
      <c r="K1281" s="4"/>
      <c r="L1281" s="4"/>
      <c r="M1281" s="4"/>
      <c r="N1281" s="4"/>
      <c r="O1281" s="4"/>
      <c r="P1281" s="4"/>
      <c r="Q1281" s="4"/>
      <c r="R1281" s="4"/>
      <c r="S1281" s="4"/>
      <c r="T1281" s="4"/>
      <c r="U1281" s="4"/>
      <c r="V1281" s="4"/>
      <c r="W1281" s="4"/>
      <c r="X1281" s="4"/>
      <c r="Y1281" s="4"/>
      <c r="Z1281" s="4"/>
      <c r="AA1281" s="4"/>
    </row>
    <row r="1282" spans="1:27" ht="16" x14ac:dyDescent="0.2">
      <c r="A1282" s="16" t="s">
        <v>15</v>
      </c>
      <c r="B1282" s="16" t="s">
        <v>24</v>
      </c>
      <c r="C1282" s="10" t="s">
        <v>2430</v>
      </c>
      <c r="D1282" s="11">
        <v>2008</v>
      </c>
      <c r="E1282" s="10" t="s">
        <v>7</v>
      </c>
      <c r="F1282" s="10" t="s">
        <v>2402</v>
      </c>
      <c r="G1282" s="10" t="s">
        <v>2431</v>
      </c>
      <c r="H1282" s="13">
        <v>210</v>
      </c>
      <c r="I1282" s="14"/>
      <c r="J1282" s="4"/>
      <c r="K1282" s="4"/>
      <c r="L1282" s="4"/>
      <c r="M1282" s="4"/>
      <c r="N1282" s="4"/>
      <c r="O1282" s="4"/>
      <c r="P1282" s="4"/>
      <c r="Q1282" s="4"/>
      <c r="R1282" s="4"/>
      <c r="S1282" s="4"/>
      <c r="T1282" s="4"/>
      <c r="U1282" s="4"/>
      <c r="V1282" s="4"/>
      <c r="W1282" s="4"/>
      <c r="X1282" s="4"/>
      <c r="Y1282" s="4"/>
      <c r="Z1282" s="4"/>
      <c r="AA1282" s="4"/>
    </row>
    <row r="1283" spans="1:27" ht="16" x14ac:dyDescent="0.2">
      <c r="A1283" s="16" t="s">
        <v>15</v>
      </c>
      <c r="B1283" s="16" t="s">
        <v>24</v>
      </c>
      <c r="C1283" s="10" t="s">
        <v>2432</v>
      </c>
      <c r="D1283" s="11">
        <v>2008</v>
      </c>
      <c r="E1283" s="10" t="s">
        <v>10</v>
      </c>
      <c r="F1283" s="10" t="s">
        <v>2402</v>
      </c>
      <c r="G1283" s="10" t="s">
        <v>2433</v>
      </c>
      <c r="H1283" s="13">
        <v>194</v>
      </c>
      <c r="I1283" s="14"/>
      <c r="J1283" s="4"/>
      <c r="K1283" s="4"/>
      <c r="L1283" s="4"/>
      <c r="M1283" s="4"/>
      <c r="N1283" s="4"/>
      <c r="O1283" s="4"/>
      <c r="P1283" s="4"/>
      <c r="Q1283" s="4"/>
      <c r="R1283" s="4"/>
      <c r="S1283" s="4"/>
      <c r="T1283" s="4"/>
      <c r="U1283" s="4"/>
      <c r="V1283" s="4"/>
      <c r="W1283" s="4"/>
      <c r="X1283" s="4"/>
      <c r="Y1283" s="4"/>
      <c r="Z1283" s="4"/>
      <c r="AA1283" s="4"/>
    </row>
    <row r="1284" spans="1:27" ht="16" x14ac:dyDescent="0.2">
      <c r="A1284" s="16" t="s">
        <v>15</v>
      </c>
      <c r="B1284" s="16" t="s">
        <v>24</v>
      </c>
      <c r="C1284" s="10" t="s">
        <v>2434</v>
      </c>
      <c r="D1284" s="11">
        <v>2008</v>
      </c>
      <c r="E1284" s="10" t="s">
        <v>10</v>
      </c>
      <c r="F1284" s="10" t="s">
        <v>2402</v>
      </c>
      <c r="G1284" s="10" t="s">
        <v>2435</v>
      </c>
      <c r="H1284" s="13">
        <v>186</v>
      </c>
      <c r="I1284" s="14"/>
      <c r="J1284" s="4"/>
      <c r="K1284" s="4"/>
      <c r="L1284" s="4"/>
      <c r="M1284" s="4"/>
      <c r="N1284" s="4"/>
      <c r="O1284" s="4"/>
      <c r="P1284" s="4"/>
      <c r="Q1284" s="4"/>
      <c r="R1284" s="4"/>
      <c r="S1284" s="4"/>
      <c r="T1284" s="4"/>
      <c r="U1284" s="4"/>
      <c r="V1284" s="4"/>
      <c r="W1284" s="4"/>
      <c r="X1284" s="4"/>
      <c r="Y1284" s="4"/>
      <c r="Z1284" s="4"/>
      <c r="AA1284" s="4"/>
    </row>
    <row r="1285" spans="1:27" ht="16" x14ac:dyDescent="0.2">
      <c r="A1285" s="16" t="s">
        <v>15</v>
      </c>
      <c r="B1285" s="16" t="s">
        <v>24</v>
      </c>
      <c r="C1285" s="10" t="s">
        <v>2436</v>
      </c>
      <c r="D1285" s="11">
        <v>2008</v>
      </c>
      <c r="E1285" s="10" t="s">
        <v>10</v>
      </c>
      <c r="F1285" s="10" t="s">
        <v>2402</v>
      </c>
      <c r="G1285" s="10" t="s">
        <v>2437</v>
      </c>
      <c r="H1285" s="13">
        <v>184</v>
      </c>
      <c r="I1285" s="14"/>
      <c r="J1285" s="4"/>
      <c r="K1285" s="4"/>
      <c r="L1285" s="4"/>
      <c r="M1285" s="4"/>
      <c r="N1285" s="4"/>
      <c r="O1285" s="4"/>
      <c r="P1285" s="4"/>
      <c r="Q1285" s="4"/>
      <c r="R1285" s="4"/>
      <c r="S1285" s="4"/>
      <c r="T1285" s="4"/>
      <c r="U1285" s="4"/>
      <c r="V1285" s="4"/>
      <c r="W1285" s="4"/>
      <c r="X1285" s="4"/>
      <c r="Y1285" s="4"/>
      <c r="Z1285" s="4"/>
      <c r="AA1285" s="4"/>
    </row>
    <row r="1286" spans="1:27" ht="16" x14ac:dyDescent="0.2">
      <c r="A1286" s="16" t="s">
        <v>15</v>
      </c>
      <c r="B1286" s="16" t="s">
        <v>24</v>
      </c>
      <c r="C1286" s="10" t="s">
        <v>2438</v>
      </c>
      <c r="D1286" s="11">
        <v>2008</v>
      </c>
      <c r="E1286" s="10" t="s">
        <v>10</v>
      </c>
      <c r="F1286" s="10" t="s">
        <v>2402</v>
      </c>
      <c r="G1286" s="10" t="s">
        <v>2439</v>
      </c>
      <c r="H1286" s="13">
        <v>150</v>
      </c>
      <c r="I1286" s="14"/>
      <c r="J1286" s="4"/>
      <c r="K1286" s="4"/>
      <c r="L1286" s="4"/>
      <c r="M1286" s="4"/>
      <c r="N1286" s="4"/>
      <c r="O1286" s="4"/>
      <c r="P1286" s="4"/>
      <c r="Q1286" s="4"/>
      <c r="R1286" s="4"/>
      <c r="S1286" s="4"/>
      <c r="T1286" s="4"/>
      <c r="U1286" s="4"/>
      <c r="V1286" s="4"/>
      <c r="W1286" s="4"/>
      <c r="X1286" s="4"/>
      <c r="Y1286" s="4"/>
      <c r="Z1286" s="4"/>
      <c r="AA1286" s="4"/>
    </row>
    <row r="1287" spans="1:27" ht="16" x14ac:dyDescent="0.2">
      <c r="A1287" s="16" t="s">
        <v>15</v>
      </c>
      <c r="B1287" s="16" t="s">
        <v>24</v>
      </c>
      <c r="C1287" s="10" t="s">
        <v>2440</v>
      </c>
      <c r="D1287" s="11">
        <v>2008</v>
      </c>
      <c r="E1287" s="10" t="s">
        <v>10</v>
      </c>
      <c r="F1287" s="10" t="s">
        <v>2402</v>
      </c>
      <c r="G1287" s="10" t="s">
        <v>2441</v>
      </c>
      <c r="H1287" s="13">
        <v>121</v>
      </c>
      <c r="I1287" s="14"/>
      <c r="J1287" s="4"/>
      <c r="K1287" s="4"/>
      <c r="L1287" s="4"/>
      <c r="M1287" s="4"/>
      <c r="N1287" s="4"/>
      <c r="O1287" s="4"/>
      <c r="P1287" s="4"/>
      <c r="Q1287" s="4"/>
      <c r="R1287" s="4"/>
      <c r="S1287" s="4"/>
      <c r="T1287" s="4"/>
      <c r="U1287" s="4"/>
      <c r="V1287" s="4"/>
      <c r="W1287" s="4"/>
      <c r="X1287" s="4"/>
      <c r="Y1287" s="4"/>
      <c r="Z1287" s="4"/>
      <c r="AA1287" s="4"/>
    </row>
    <row r="1288" spans="1:27" ht="16" x14ac:dyDescent="0.2">
      <c r="A1288" s="16" t="s">
        <v>15</v>
      </c>
      <c r="B1288" s="16" t="s">
        <v>24</v>
      </c>
      <c r="C1288" s="10" t="s">
        <v>2442</v>
      </c>
      <c r="D1288" s="11">
        <v>2008</v>
      </c>
      <c r="E1288" s="10" t="s">
        <v>10</v>
      </c>
      <c r="F1288" s="10" t="s">
        <v>2402</v>
      </c>
      <c r="G1288" s="10" t="s">
        <v>2443</v>
      </c>
      <c r="H1288" s="13">
        <v>117</v>
      </c>
      <c r="I1288" s="14"/>
      <c r="J1288" s="4"/>
      <c r="K1288" s="4"/>
      <c r="L1288" s="4"/>
      <c r="M1288" s="4"/>
      <c r="N1288" s="4"/>
      <c r="O1288" s="4"/>
      <c r="P1288" s="4"/>
      <c r="Q1288" s="4"/>
      <c r="R1288" s="4"/>
      <c r="S1288" s="4"/>
      <c r="T1288" s="4"/>
      <c r="U1288" s="4"/>
      <c r="V1288" s="4"/>
      <c r="W1288" s="4"/>
      <c r="X1288" s="4"/>
      <c r="Y1288" s="4"/>
      <c r="Z1288" s="4"/>
      <c r="AA1288" s="4"/>
    </row>
    <row r="1289" spans="1:27" ht="16" x14ac:dyDescent="0.2">
      <c r="A1289" s="16" t="s">
        <v>15</v>
      </c>
      <c r="B1289" s="16" t="s">
        <v>24</v>
      </c>
      <c r="C1289" s="10" t="s">
        <v>2444</v>
      </c>
      <c r="D1289" s="11">
        <v>2008</v>
      </c>
      <c r="E1289" s="10" t="s">
        <v>10</v>
      </c>
      <c r="F1289" s="10" t="s">
        <v>2402</v>
      </c>
      <c r="G1289" s="10" t="s">
        <v>2445</v>
      </c>
      <c r="H1289" s="13">
        <v>111</v>
      </c>
      <c r="I1289" s="14"/>
      <c r="J1289" s="4"/>
      <c r="K1289" s="4"/>
      <c r="L1289" s="4"/>
      <c r="M1289" s="4"/>
      <c r="N1289" s="4"/>
      <c r="O1289" s="4"/>
      <c r="P1289" s="4"/>
      <c r="Q1289" s="4"/>
      <c r="R1289" s="4"/>
      <c r="S1289" s="4"/>
      <c r="T1289" s="4"/>
      <c r="U1289" s="4"/>
      <c r="V1289" s="4"/>
      <c r="W1289" s="4"/>
      <c r="X1289" s="4"/>
      <c r="Y1289" s="4"/>
      <c r="Z1289" s="4"/>
      <c r="AA1289" s="4"/>
    </row>
    <row r="1290" spans="1:27" ht="16" x14ac:dyDescent="0.2">
      <c r="A1290" s="16" t="s">
        <v>15</v>
      </c>
      <c r="B1290" s="16" t="s">
        <v>24</v>
      </c>
      <c r="C1290" s="10" t="s">
        <v>2446</v>
      </c>
      <c r="D1290" s="11">
        <v>2008</v>
      </c>
      <c r="E1290" s="10" t="s">
        <v>10</v>
      </c>
      <c r="F1290" s="10" t="s">
        <v>2402</v>
      </c>
      <c r="G1290" s="10" t="s">
        <v>2447</v>
      </c>
      <c r="H1290" s="13">
        <v>109</v>
      </c>
      <c r="I1290" s="14"/>
      <c r="J1290" s="4"/>
      <c r="K1290" s="4"/>
      <c r="L1290" s="4"/>
      <c r="M1290" s="4"/>
      <c r="N1290" s="4"/>
      <c r="O1290" s="4"/>
      <c r="P1290" s="4"/>
      <c r="Q1290" s="4"/>
      <c r="R1290" s="4"/>
      <c r="S1290" s="4"/>
      <c r="T1290" s="4"/>
      <c r="U1290" s="4"/>
      <c r="V1290" s="4"/>
      <c r="W1290" s="4"/>
      <c r="X1290" s="4"/>
      <c r="Y1290" s="4"/>
      <c r="Z1290" s="4"/>
      <c r="AA1290" s="4"/>
    </row>
    <row r="1291" spans="1:27" ht="16" x14ac:dyDescent="0.2">
      <c r="A1291" s="16" t="s">
        <v>15</v>
      </c>
      <c r="B1291" s="16" t="s">
        <v>24</v>
      </c>
      <c r="C1291" s="10" t="s">
        <v>2448</v>
      </c>
      <c r="D1291" s="11">
        <v>2008</v>
      </c>
      <c r="E1291" s="10" t="s">
        <v>10</v>
      </c>
      <c r="F1291" s="10" t="s">
        <v>2402</v>
      </c>
      <c r="G1291" s="10" t="s">
        <v>2449</v>
      </c>
      <c r="H1291" s="13">
        <v>106</v>
      </c>
      <c r="I1291" s="14"/>
      <c r="J1291" s="4"/>
      <c r="K1291" s="4"/>
      <c r="L1291" s="4"/>
      <c r="M1291" s="4"/>
      <c r="N1291" s="4"/>
      <c r="O1291" s="4"/>
      <c r="P1291" s="4"/>
      <c r="Q1291" s="4"/>
      <c r="R1291" s="4"/>
      <c r="S1291" s="4"/>
      <c r="T1291" s="4"/>
      <c r="U1291" s="4"/>
      <c r="V1291" s="4"/>
      <c r="W1291" s="4"/>
      <c r="X1291" s="4"/>
      <c r="Y1291" s="4"/>
      <c r="Z1291" s="4"/>
      <c r="AA1291" s="4"/>
    </row>
    <row r="1292" spans="1:27" ht="16" x14ac:dyDescent="0.2">
      <c r="A1292" s="16" t="s">
        <v>15</v>
      </c>
      <c r="B1292" s="16" t="s">
        <v>24</v>
      </c>
      <c r="C1292" s="10" t="s">
        <v>2450</v>
      </c>
      <c r="D1292" s="11">
        <v>2008</v>
      </c>
      <c r="E1292" s="10" t="s">
        <v>10</v>
      </c>
      <c r="F1292" s="10" t="s">
        <v>2402</v>
      </c>
      <c r="G1292" s="10" t="s">
        <v>2451</v>
      </c>
      <c r="H1292" s="13">
        <v>104</v>
      </c>
      <c r="I1292" s="14"/>
      <c r="J1292" s="4"/>
      <c r="K1292" s="4"/>
      <c r="L1292" s="4"/>
      <c r="M1292" s="4"/>
      <c r="N1292" s="4"/>
      <c r="O1292" s="4"/>
      <c r="P1292" s="4"/>
      <c r="Q1292" s="4"/>
      <c r="R1292" s="4"/>
      <c r="S1292" s="4"/>
      <c r="T1292" s="4"/>
      <c r="U1292" s="4"/>
      <c r="V1292" s="4"/>
      <c r="W1292" s="4"/>
      <c r="X1292" s="4"/>
      <c r="Y1292" s="4"/>
      <c r="Z1292" s="4"/>
      <c r="AA1292" s="4"/>
    </row>
    <row r="1293" spans="1:27" ht="16" x14ac:dyDescent="0.2">
      <c r="A1293" s="16" t="s">
        <v>15</v>
      </c>
      <c r="B1293" s="16" t="s">
        <v>24</v>
      </c>
      <c r="C1293" s="10" t="s">
        <v>2452</v>
      </c>
      <c r="D1293" s="11">
        <v>2008</v>
      </c>
      <c r="E1293" s="10" t="s">
        <v>10</v>
      </c>
      <c r="F1293" s="10" t="s">
        <v>2402</v>
      </c>
      <c r="G1293" s="10" t="s">
        <v>2453</v>
      </c>
      <c r="H1293" s="13">
        <v>99</v>
      </c>
      <c r="I1293" s="14"/>
      <c r="J1293" s="4"/>
      <c r="K1293" s="4"/>
      <c r="L1293" s="4"/>
      <c r="M1293" s="4"/>
      <c r="N1293" s="4"/>
      <c r="O1293" s="4"/>
      <c r="P1293" s="4"/>
      <c r="Q1293" s="4"/>
      <c r="R1293" s="4"/>
      <c r="S1293" s="4"/>
      <c r="T1293" s="4"/>
      <c r="U1293" s="4"/>
      <c r="V1293" s="4"/>
      <c r="W1293" s="4"/>
      <c r="X1293" s="4"/>
      <c r="Y1293" s="4"/>
      <c r="Z1293" s="4"/>
      <c r="AA1293" s="4"/>
    </row>
    <row r="1294" spans="1:27" ht="16" x14ac:dyDescent="0.2">
      <c r="A1294" s="16" t="s">
        <v>15</v>
      </c>
      <c r="B1294" s="16" t="s">
        <v>24</v>
      </c>
      <c r="C1294" s="10" t="s">
        <v>2454</v>
      </c>
      <c r="D1294" s="11">
        <v>2008</v>
      </c>
      <c r="E1294" s="10" t="s">
        <v>10</v>
      </c>
      <c r="F1294" s="10" t="s">
        <v>2402</v>
      </c>
      <c r="G1294" s="10" t="s">
        <v>2455</v>
      </c>
      <c r="H1294" s="13">
        <v>98</v>
      </c>
      <c r="I1294" s="14"/>
      <c r="J1294" s="4"/>
      <c r="K1294" s="4"/>
      <c r="L1294" s="4"/>
      <c r="M1294" s="4"/>
      <c r="N1294" s="4"/>
      <c r="O1294" s="4"/>
      <c r="P1294" s="4"/>
      <c r="Q1294" s="4"/>
      <c r="R1294" s="4"/>
      <c r="S1294" s="4"/>
      <c r="T1294" s="4"/>
      <c r="U1294" s="4"/>
      <c r="V1294" s="4"/>
      <c r="W1294" s="4"/>
      <c r="X1294" s="4"/>
      <c r="Y1294" s="4"/>
      <c r="Z1294" s="4"/>
      <c r="AA1294" s="4"/>
    </row>
    <row r="1295" spans="1:27" ht="16" x14ac:dyDescent="0.2">
      <c r="A1295" s="16" t="s">
        <v>15</v>
      </c>
      <c r="B1295" s="16" t="s">
        <v>24</v>
      </c>
      <c r="C1295" s="10" t="s">
        <v>2456</v>
      </c>
      <c r="D1295" s="11">
        <v>2008</v>
      </c>
      <c r="E1295" s="10" t="s">
        <v>10</v>
      </c>
      <c r="F1295" s="10" t="s">
        <v>2402</v>
      </c>
      <c r="G1295" s="10" t="s">
        <v>2457</v>
      </c>
      <c r="H1295" s="13">
        <v>98</v>
      </c>
      <c r="I1295" s="14"/>
      <c r="J1295" s="4"/>
      <c r="K1295" s="4"/>
      <c r="L1295" s="4"/>
      <c r="M1295" s="4"/>
      <c r="N1295" s="4"/>
      <c r="O1295" s="4"/>
      <c r="P1295" s="4"/>
      <c r="Q1295" s="4"/>
      <c r="R1295" s="4"/>
      <c r="S1295" s="4"/>
      <c r="T1295" s="4"/>
      <c r="U1295" s="4"/>
      <c r="V1295" s="4"/>
      <c r="W1295" s="4"/>
      <c r="X1295" s="4"/>
      <c r="Y1295" s="4"/>
      <c r="Z1295" s="4"/>
      <c r="AA1295" s="4"/>
    </row>
    <row r="1296" spans="1:27" ht="16" x14ac:dyDescent="0.2">
      <c r="A1296" s="16" t="s">
        <v>15</v>
      </c>
      <c r="B1296" s="16" t="s">
        <v>24</v>
      </c>
      <c r="C1296" s="10" t="s">
        <v>2458</v>
      </c>
      <c r="D1296" s="11">
        <v>2008</v>
      </c>
      <c r="E1296" s="10" t="s">
        <v>10</v>
      </c>
      <c r="F1296" s="10" t="s">
        <v>2402</v>
      </c>
      <c r="G1296" s="10" t="s">
        <v>2459</v>
      </c>
      <c r="H1296" s="13">
        <v>93</v>
      </c>
      <c r="I1296" s="14"/>
      <c r="J1296" s="4"/>
      <c r="K1296" s="4"/>
      <c r="L1296" s="4"/>
      <c r="M1296" s="4"/>
      <c r="N1296" s="4"/>
      <c r="O1296" s="4"/>
      <c r="P1296" s="4"/>
      <c r="Q1296" s="4"/>
      <c r="R1296" s="4"/>
      <c r="S1296" s="4"/>
      <c r="T1296" s="4"/>
      <c r="U1296" s="4"/>
      <c r="V1296" s="4"/>
      <c r="W1296" s="4"/>
      <c r="X1296" s="4"/>
      <c r="Y1296" s="4"/>
      <c r="Z1296" s="4"/>
      <c r="AA1296" s="4"/>
    </row>
    <row r="1297" spans="1:27" ht="16" x14ac:dyDescent="0.2">
      <c r="A1297" s="16" t="s">
        <v>15</v>
      </c>
      <c r="B1297" s="16" t="s">
        <v>24</v>
      </c>
      <c r="C1297" s="10" t="s">
        <v>2460</v>
      </c>
      <c r="D1297" s="11">
        <v>2008</v>
      </c>
      <c r="E1297" s="10" t="s">
        <v>10</v>
      </c>
      <c r="F1297" s="10" t="s">
        <v>2402</v>
      </c>
      <c r="G1297" s="10" t="s">
        <v>2461</v>
      </c>
      <c r="H1297" s="13">
        <v>84</v>
      </c>
      <c r="I1297" s="14"/>
      <c r="J1297" s="4"/>
      <c r="K1297" s="4"/>
      <c r="L1297" s="4"/>
      <c r="M1297" s="4"/>
      <c r="N1297" s="4"/>
      <c r="O1297" s="4"/>
      <c r="P1297" s="4"/>
      <c r="Q1297" s="4"/>
      <c r="R1297" s="4"/>
      <c r="S1297" s="4"/>
      <c r="T1297" s="4"/>
      <c r="U1297" s="4"/>
      <c r="V1297" s="4"/>
      <c r="W1297" s="4"/>
      <c r="X1297" s="4"/>
      <c r="Y1297" s="4"/>
      <c r="Z1297" s="4"/>
      <c r="AA1297" s="4"/>
    </row>
    <row r="1298" spans="1:27" ht="16" x14ac:dyDescent="0.2">
      <c r="A1298" s="16" t="s">
        <v>15</v>
      </c>
      <c r="B1298" s="16" t="s">
        <v>24</v>
      </c>
      <c r="C1298" s="10" t="s">
        <v>2462</v>
      </c>
      <c r="D1298" s="11">
        <v>2008</v>
      </c>
      <c r="E1298" s="10" t="s">
        <v>10</v>
      </c>
      <c r="F1298" s="10" t="s">
        <v>2402</v>
      </c>
      <c r="G1298" s="10" t="s">
        <v>2463</v>
      </c>
      <c r="H1298" s="13">
        <v>82</v>
      </c>
      <c r="I1298" s="14"/>
      <c r="J1298" s="4"/>
      <c r="K1298" s="4"/>
      <c r="L1298" s="4"/>
      <c r="M1298" s="4"/>
      <c r="N1298" s="4"/>
      <c r="O1298" s="4"/>
      <c r="P1298" s="4"/>
      <c r="Q1298" s="4"/>
      <c r="R1298" s="4"/>
      <c r="S1298" s="4"/>
      <c r="T1298" s="4"/>
      <c r="U1298" s="4"/>
      <c r="V1298" s="4"/>
      <c r="W1298" s="4"/>
      <c r="X1298" s="4"/>
      <c r="Y1298" s="4"/>
      <c r="Z1298" s="4"/>
      <c r="AA1298" s="4"/>
    </row>
    <row r="1299" spans="1:27" ht="16" x14ac:dyDescent="0.2">
      <c r="A1299" s="16" t="s">
        <v>15</v>
      </c>
      <c r="B1299" s="16" t="s">
        <v>24</v>
      </c>
      <c r="C1299" s="10" t="s">
        <v>2464</v>
      </c>
      <c r="D1299" s="11">
        <v>2008</v>
      </c>
      <c r="E1299" s="10" t="s">
        <v>10</v>
      </c>
      <c r="F1299" s="10" t="s">
        <v>2402</v>
      </c>
      <c r="G1299" s="10" t="s">
        <v>2465</v>
      </c>
      <c r="H1299" s="13">
        <v>80</v>
      </c>
      <c r="I1299" s="14"/>
      <c r="J1299" s="4"/>
      <c r="K1299" s="4"/>
      <c r="L1299" s="4"/>
      <c r="M1299" s="4"/>
      <c r="N1299" s="4"/>
      <c r="O1299" s="4"/>
      <c r="P1299" s="4"/>
      <c r="Q1299" s="4"/>
      <c r="R1299" s="4"/>
      <c r="S1299" s="4"/>
      <c r="T1299" s="4"/>
      <c r="U1299" s="4"/>
      <c r="V1299" s="4"/>
      <c r="W1299" s="4"/>
      <c r="X1299" s="4"/>
      <c r="Y1299" s="4"/>
      <c r="Z1299" s="4"/>
      <c r="AA1299" s="4"/>
    </row>
    <row r="1300" spans="1:27" ht="16" x14ac:dyDescent="0.2">
      <c r="A1300" s="16" t="s">
        <v>15</v>
      </c>
      <c r="B1300" s="16" t="s">
        <v>24</v>
      </c>
      <c r="C1300" s="10" t="s">
        <v>2466</v>
      </c>
      <c r="D1300" s="11">
        <v>2008</v>
      </c>
      <c r="E1300" s="10" t="s">
        <v>10</v>
      </c>
      <c r="F1300" s="10" t="s">
        <v>2402</v>
      </c>
      <c r="G1300" s="10" t="s">
        <v>2467</v>
      </c>
      <c r="H1300" s="13">
        <v>77</v>
      </c>
      <c r="I1300" s="14"/>
      <c r="J1300" s="4"/>
      <c r="K1300" s="4"/>
      <c r="L1300" s="4"/>
      <c r="M1300" s="4"/>
      <c r="N1300" s="4"/>
      <c r="O1300" s="4"/>
      <c r="P1300" s="4"/>
      <c r="Q1300" s="4"/>
      <c r="R1300" s="4"/>
      <c r="S1300" s="4"/>
      <c r="T1300" s="4"/>
      <c r="U1300" s="4"/>
      <c r="V1300" s="4"/>
      <c r="W1300" s="4"/>
      <c r="X1300" s="4"/>
      <c r="Y1300" s="4"/>
      <c r="Z1300" s="4"/>
      <c r="AA1300" s="4"/>
    </row>
    <row r="1301" spans="1:27" ht="16" x14ac:dyDescent="0.2">
      <c r="A1301" s="16" t="s">
        <v>15</v>
      </c>
      <c r="B1301" s="16" t="s">
        <v>24</v>
      </c>
      <c r="C1301" s="10" t="s">
        <v>2468</v>
      </c>
      <c r="D1301" s="11">
        <v>2008</v>
      </c>
      <c r="E1301" s="10" t="s">
        <v>10</v>
      </c>
      <c r="F1301" s="10" t="s">
        <v>2402</v>
      </c>
      <c r="G1301" s="10" t="s">
        <v>2469</v>
      </c>
      <c r="H1301" s="13">
        <v>77</v>
      </c>
      <c r="I1301" s="14"/>
      <c r="J1301" s="4"/>
      <c r="K1301" s="4"/>
      <c r="L1301" s="4"/>
      <c r="M1301" s="4"/>
      <c r="N1301" s="4"/>
      <c r="O1301" s="4"/>
      <c r="P1301" s="4"/>
      <c r="Q1301" s="4"/>
      <c r="R1301" s="4"/>
      <c r="S1301" s="4"/>
      <c r="T1301" s="4"/>
      <c r="U1301" s="4"/>
      <c r="V1301" s="4"/>
      <c r="W1301" s="4"/>
      <c r="X1301" s="4"/>
      <c r="Y1301" s="4"/>
      <c r="Z1301" s="4"/>
      <c r="AA1301" s="4"/>
    </row>
    <row r="1302" spans="1:27" ht="16" x14ac:dyDescent="0.2">
      <c r="A1302" s="16" t="s">
        <v>15</v>
      </c>
      <c r="B1302" s="16" t="s">
        <v>24</v>
      </c>
      <c r="C1302" s="10" t="s">
        <v>2470</v>
      </c>
      <c r="D1302" s="11">
        <v>2008</v>
      </c>
      <c r="E1302" s="10" t="s">
        <v>10</v>
      </c>
      <c r="F1302" s="10" t="s">
        <v>2402</v>
      </c>
      <c r="G1302" s="10" t="s">
        <v>2471</v>
      </c>
      <c r="H1302" s="13">
        <v>63</v>
      </c>
      <c r="I1302" s="14"/>
      <c r="J1302" s="4"/>
      <c r="K1302" s="4"/>
      <c r="L1302" s="4"/>
      <c r="M1302" s="4"/>
      <c r="N1302" s="4"/>
      <c r="O1302" s="4"/>
      <c r="P1302" s="4"/>
      <c r="Q1302" s="4"/>
      <c r="R1302" s="4"/>
      <c r="S1302" s="4"/>
      <c r="T1302" s="4"/>
      <c r="U1302" s="4"/>
      <c r="V1302" s="4"/>
      <c r="W1302" s="4"/>
      <c r="X1302" s="4"/>
      <c r="Y1302" s="4"/>
      <c r="Z1302" s="4"/>
      <c r="AA1302" s="4"/>
    </row>
    <row r="1303" spans="1:27" ht="16" x14ac:dyDescent="0.2">
      <c r="A1303" s="16" t="s">
        <v>15</v>
      </c>
      <c r="B1303" s="16" t="s">
        <v>24</v>
      </c>
      <c r="C1303" s="10" t="s">
        <v>2472</v>
      </c>
      <c r="D1303" s="11">
        <v>2008</v>
      </c>
      <c r="E1303" s="10" t="s">
        <v>10</v>
      </c>
      <c r="F1303" s="10" t="s">
        <v>2402</v>
      </c>
      <c r="G1303" s="10" t="s">
        <v>2473</v>
      </c>
      <c r="H1303" s="13">
        <v>56</v>
      </c>
      <c r="I1303" s="14"/>
      <c r="J1303" s="4"/>
      <c r="K1303" s="4"/>
      <c r="L1303" s="4"/>
      <c r="M1303" s="4"/>
      <c r="N1303" s="4"/>
      <c r="O1303" s="4"/>
      <c r="P1303" s="4"/>
      <c r="Q1303" s="4"/>
      <c r="R1303" s="4"/>
      <c r="S1303" s="4"/>
      <c r="T1303" s="4"/>
      <c r="U1303" s="4"/>
      <c r="V1303" s="4"/>
      <c r="W1303" s="4"/>
      <c r="X1303" s="4"/>
      <c r="Y1303" s="4"/>
      <c r="Z1303" s="4"/>
      <c r="AA1303" s="4"/>
    </row>
    <row r="1304" spans="1:27" ht="16" x14ac:dyDescent="0.2">
      <c r="A1304" s="16" t="s">
        <v>15</v>
      </c>
      <c r="B1304" s="16" t="s">
        <v>24</v>
      </c>
      <c r="C1304" s="10" t="s">
        <v>2474</v>
      </c>
      <c r="D1304" s="11">
        <v>2008</v>
      </c>
      <c r="E1304" s="10" t="s">
        <v>10</v>
      </c>
      <c r="F1304" s="10" t="s">
        <v>2402</v>
      </c>
      <c r="G1304" s="10" t="s">
        <v>2475</v>
      </c>
      <c r="H1304" s="13">
        <v>54</v>
      </c>
      <c r="I1304" s="14"/>
      <c r="J1304" s="4"/>
      <c r="K1304" s="4"/>
      <c r="L1304" s="4"/>
      <c r="M1304" s="4"/>
      <c r="N1304" s="4"/>
      <c r="O1304" s="4"/>
      <c r="P1304" s="4"/>
      <c r="Q1304" s="4"/>
      <c r="R1304" s="4"/>
      <c r="S1304" s="4"/>
      <c r="T1304" s="4"/>
      <c r="U1304" s="4"/>
      <c r="V1304" s="4"/>
      <c r="W1304" s="4"/>
      <c r="X1304" s="4"/>
      <c r="Y1304" s="4"/>
      <c r="Z1304" s="4"/>
      <c r="AA1304" s="4"/>
    </row>
    <row r="1305" spans="1:27" ht="16" x14ac:dyDescent="0.2">
      <c r="A1305" s="16" t="s">
        <v>15</v>
      </c>
      <c r="B1305" s="16" t="s">
        <v>24</v>
      </c>
      <c r="C1305" s="10" t="s">
        <v>2476</v>
      </c>
      <c r="D1305" s="11">
        <v>2008</v>
      </c>
      <c r="E1305" s="10" t="s">
        <v>10</v>
      </c>
      <c r="F1305" s="10" t="s">
        <v>2402</v>
      </c>
      <c r="G1305" s="10" t="s">
        <v>2477</v>
      </c>
      <c r="H1305" s="13">
        <v>48</v>
      </c>
      <c r="I1305" s="14"/>
      <c r="J1305" s="4"/>
      <c r="K1305" s="4"/>
      <c r="L1305" s="4"/>
      <c r="M1305" s="4"/>
      <c r="N1305" s="4"/>
      <c r="O1305" s="4"/>
      <c r="P1305" s="4"/>
      <c r="Q1305" s="4"/>
      <c r="R1305" s="4"/>
      <c r="S1305" s="4"/>
      <c r="T1305" s="4"/>
      <c r="U1305" s="4"/>
      <c r="V1305" s="4"/>
      <c r="W1305" s="4"/>
      <c r="X1305" s="4"/>
      <c r="Y1305" s="4"/>
      <c r="Z1305" s="4"/>
      <c r="AA1305" s="4"/>
    </row>
    <row r="1306" spans="1:27" ht="16" x14ac:dyDescent="0.2">
      <c r="A1306" s="16" t="s">
        <v>15</v>
      </c>
      <c r="B1306" s="16" t="s">
        <v>24</v>
      </c>
      <c r="C1306" s="10" t="s">
        <v>2166</v>
      </c>
      <c r="D1306" s="11">
        <v>2008</v>
      </c>
      <c r="E1306" s="10" t="s">
        <v>10</v>
      </c>
      <c r="F1306" s="10" t="s">
        <v>2402</v>
      </c>
      <c r="G1306" s="10" t="s">
        <v>2478</v>
      </c>
      <c r="H1306" s="13">
        <v>36</v>
      </c>
      <c r="I1306" s="14"/>
      <c r="J1306" s="4"/>
      <c r="K1306" s="4"/>
      <c r="L1306" s="4"/>
      <c r="M1306" s="4"/>
      <c r="N1306" s="4"/>
      <c r="O1306" s="4"/>
      <c r="P1306" s="4"/>
      <c r="Q1306" s="4"/>
      <c r="R1306" s="4"/>
      <c r="S1306" s="4"/>
      <c r="T1306" s="4"/>
      <c r="U1306" s="4"/>
      <c r="V1306" s="4"/>
      <c r="W1306" s="4"/>
      <c r="X1306" s="4"/>
      <c r="Y1306" s="4"/>
      <c r="Z1306" s="4"/>
      <c r="AA1306" s="4"/>
    </row>
    <row r="1307" spans="1:27" ht="16" x14ac:dyDescent="0.2">
      <c r="A1307" s="16" t="s">
        <v>15</v>
      </c>
      <c r="B1307" s="16" t="s">
        <v>24</v>
      </c>
      <c r="C1307" s="10" t="s">
        <v>2479</v>
      </c>
      <c r="D1307" s="11">
        <v>2008</v>
      </c>
      <c r="E1307" s="10" t="s">
        <v>10</v>
      </c>
      <c r="F1307" s="10" t="s">
        <v>2402</v>
      </c>
      <c r="G1307" s="10" t="s">
        <v>2480</v>
      </c>
      <c r="H1307" s="13">
        <v>31</v>
      </c>
      <c r="I1307" s="14"/>
      <c r="J1307" s="4"/>
      <c r="K1307" s="4"/>
      <c r="L1307" s="4"/>
      <c r="M1307" s="4"/>
      <c r="N1307" s="4"/>
      <c r="O1307" s="4"/>
      <c r="P1307" s="4"/>
      <c r="Q1307" s="4"/>
      <c r="R1307" s="4"/>
      <c r="S1307" s="4"/>
      <c r="T1307" s="4"/>
      <c r="U1307" s="4"/>
      <c r="V1307" s="4"/>
      <c r="W1307" s="4"/>
      <c r="X1307" s="4"/>
      <c r="Y1307" s="4"/>
      <c r="Z1307" s="4"/>
      <c r="AA1307" s="4"/>
    </row>
    <row r="1308" spans="1:27" ht="16" x14ac:dyDescent="0.2">
      <c r="A1308" s="10" t="s">
        <v>15</v>
      </c>
      <c r="B1308" s="10" t="s">
        <v>24</v>
      </c>
      <c r="C1308" s="10" t="s">
        <v>2481</v>
      </c>
      <c r="D1308" s="11">
        <v>2007</v>
      </c>
      <c r="E1308" s="10" t="s">
        <v>10</v>
      </c>
      <c r="F1308" s="16" t="s">
        <v>2482</v>
      </c>
      <c r="G1308" s="43" t="s">
        <v>2483</v>
      </c>
      <c r="H1308" s="13">
        <v>402</v>
      </c>
      <c r="I1308" s="14"/>
      <c r="J1308" s="4"/>
      <c r="K1308" s="4"/>
      <c r="L1308" s="4"/>
      <c r="M1308" s="4"/>
      <c r="N1308" s="4"/>
      <c r="O1308" s="4"/>
      <c r="P1308" s="4"/>
      <c r="Q1308" s="4"/>
      <c r="R1308" s="4"/>
      <c r="S1308" s="4"/>
      <c r="T1308" s="4"/>
      <c r="U1308" s="4"/>
      <c r="V1308" s="4"/>
      <c r="W1308" s="4"/>
      <c r="X1308" s="4"/>
      <c r="Y1308" s="4"/>
      <c r="Z1308" s="4"/>
      <c r="AA1308" s="4"/>
    </row>
    <row r="1309" spans="1:27" ht="16" x14ac:dyDescent="0.2">
      <c r="A1309" s="10" t="s">
        <v>15</v>
      </c>
      <c r="B1309" s="10" t="s">
        <v>24</v>
      </c>
      <c r="C1309" s="1" t="s">
        <v>2484</v>
      </c>
      <c r="D1309" s="11">
        <v>2007</v>
      </c>
      <c r="E1309" s="10" t="s">
        <v>10</v>
      </c>
      <c r="F1309" s="16" t="s">
        <v>2482</v>
      </c>
      <c r="G1309" s="43" t="s">
        <v>2485</v>
      </c>
      <c r="H1309" s="13">
        <v>330</v>
      </c>
      <c r="I1309" s="14"/>
      <c r="J1309" s="4"/>
      <c r="K1309" s="4"/>
      <c r="L1309" s="4"/>
      <c r="M1309" s="4"/>
      <c r="N1309" s="4"/>
      <c r="O1309" s="4"/>
      <c r="P1309" s="4"/>
      <c r="Q1309" s="4"/>
      <c r="R1309" s="4"/>
      <c r="S1309" s="4"/>
      <c r="T1309" s="4"/>
      <c r="U1309" s="4"/>
      <c r="V1309" s="4"/>
      <c r="W1309" s="4"/>
      <c r="X1309" s="4"/>
      <c r="Y1309" s="4"/>
      <c r="Z1309" s="4"/>
      <c r="AA1309" s="4"/>
    </row>
    <row r="1310" spans="1:27" ht="16" x14ac:dyDescent="0.2">
      <c r="A1310" s="10" t="s">
        <v>15</v>
      </c>
      <c r="B1310" s="10" t="s">
        <v>24</v>
      </c>
      <c r="C1310" s="10" t="s">
        <v>2486</v>
      </c>
      <c r="D1310" s="11">
        <v>2007</v>
      </c>
      <c r="E1310" s="10" t="s">
        <v>10</v>
      </c>
      <c r="F1310" s="16" t="s">
        <v>2482</v>
      </c>
      <c r="G1310" s="43" t="s">
        <v>2487</v>
      </c>
      <c r="H1310" s="13">
        <v>310</v>
      </c>
      <c r="I1310" s="14"/>
      <c r="J1310" s="4"/>
      <c r="K1310" s="4"/>
      <c r="L1310" s="4"/>
      <c r="M1310" s="4"/>
      <c r="N1310" s="4"/>
      <c r="O1310" s="4"/>
      <c r="P1310" s="4"/>
      <c r="Q1310" s="4"/>
      <c r="R1310" s="4"/>
      <c r="S1310" s="4"/>
      <c r="T1310" s="4"/>
      <c r="U1310" s="4"/>
      <c r="V1310" s="4"/>
      <c r="W1310" s="4"/>
      <c r="X1310" s="4"/>
      <c r="Y1310" s="4"/>
      <c r="Z1310" s="4"/>
      <c r="AA1310" s="4"/>
    </row>
    <row r="1311" spans="1:27" ht="16" x14ac:dyDescent="0.2">
      <c r="A1311" s="10" t="s">
        <v>15</v>
      </c>
      <c r="B1311" s="10" t="s">
        <v>24</v>
      </c>
      <c r="C1311" s="10" t="s">
        <v>2488</v>
      </c>
      <c r="D1311" s="11">
        <v>2007</v>
      </c>
      <c r="E1311" s="10" t="s">
        <v>10</v>
      </c>
      <c r="F1311" s="16" t="s">
        <v>2482</v>
      </c>
      <c r="G1311" s="10" t="s">
        <v>2489</v>
      </c>
      <c r="H1311" s="13">
        <v>285</v>
      </c>
      <c r="I1311" s="14"/>
      <c r="J1311" s="4"/>
      <c r="K1311" s="4"/>
      <c r="L1311" s="4"/>
      <c r="M1311" s="4"/>
      <c r="N1311" s="4"/>
      <c r="O1311" s="4"/>
      <c r="P1311" s="4"/>
      <c r="Q1311" s="4"/>
      <c r="R1311" s="4"/>
      <c r="S1311" s="4"/>
      <c r="T1311" s="4"/>
      <c r="U1311" s="4"/>
      <c r="V1311" s="4"/>
      <c r="W1311" s="4"/>
      <c r="X1311" s="4"/>
      <c r="Y1311" s="4"/>
      <c r="Z1311" s="4"/>
      <c r="AA1311" s="4"/>
    </row>
    <row r="1312" spans="1:27" ht="16" x14ac:dyDescent="0.2">
      <c r="A1312" s="10" t="s">
        <v>15</v>
      </c>
      <c r="B1312" s="10" t="s">
        <v>24</v>
      </c>
      <c r="C1312" s="10" t="s">
        <v>2490</v>
      </c>
      <c r="D1312" s="11">
        <v>2007</v>
      </c>
      <c r="E1312" s="10" t="s">
        <v>7</v>
      </c>
      <c r="F1312" s="16" t="s">
        <v>2482</v>
      </c>
      <c r="G1312" s="43" t="s">
        <v>2491</v>
      </c>
      <c r="H1312" s="13">
        <v>282</v>
      </c>
      <c r="I1312" s="14"/>
      <c r="J1312" s="4"/>
      <c r="K1312" s="4"/>
      <c r="L1312" s="4"/>
      <c r="M1312" s="4"/>
      <c r="N1312" s="4"/>
      <c r="O1312" s="4"/>
      <c r="P1312" s="4"/>
      <c r="Q1312" s="4"/>
      <c r="R1312" s="4"/>
      <c r="S1312" s="4"/>
      <c r="T1312" s="4"/>
      <c r="U1312" s="4"/>
      <c r="V1312" s="4"/>
      <c r="W1312" s="4"/>
      <c r="X1312" s="4"/>
      <c r="Y1312" s="4"/>
      <c r="Z1312" s="4"/>
      <c r="AA1312" s="4"/>
    </row>
    <row r="1313" spans="1:27" ht="16" x14ac:dyDescent="0.2">
      <c r="A1313" s="10" t="s">
        <v>15</v>
      </c>
      <c r="B1313" s="10" t="s">
        <v>24</v>
      </c>
      <c r="C1313" s="10" t="s">
        <v>2492</v>
      </c>
      <c r="D1313" s="11">
        <v>2007</v>
      </c>
      <c r="E1313" s="10" t="s">
        <v>10</v>
      </c>
      <c r="F1313" s="16" t="s">
        <v>2482</v>
      </c>
      <c r="G1313" s="10" t="s">
        <v>2493</v>
      </c>
      <c r="H1313" s="13">
        <v>277</v>
      </c>
      <c r="I1313" s="14"/>
      <c r="J1313" s="4"/>
      <c r="K1313" s="4"/>
      <c r="L1313" s="4"/>
      <c r="M1313" s="4"/>
      <c r="N1313" s="4"/>
      <c r="O1313" s="4"/>
      <c r="P1313" s="4"/>
      <c r="Q1313" s="4"/>
      <c r="R1313" s="4"/>
      <c r="S1313" s="4"/>
      <c r="T1313" s="4"/>
      <c r="U1313" s="4"/>
      <c r="V1313" s="4"/>
      <c r="W1313" s="4"/>
      <c r="X1313" s="4"/>
      <c r="Y1313" s="4"/>
      <c r="Z1313" s="4"/>
      <c r="AA1313" s="4"/>
    </row>
    <row r="1314" spans="1:27" ht="16" x14ac:dyDescent="0.2">
      <c r="A1314" s="10" t="s">
        <v>15</v>
      </c>
      <c r="B1314" s="10" t="s">
        <v>24</v>
      </c>
      <c r="C1314" s="10" t="s">
        <v>2494</v>
      </c>
      <c r="D1314" s="11">
        <v>2007</v>
      </c>
      <c r="E1314" s="10" t="s">
        <v>10</v>
      </c>
      <c r="F1314" s="16" t="s">
        <v>2482</v>
      </c>
      <c r="G1314" s="10" t="s">
        <v>2495</v>
      </c>
      <c r="H1314" s="13">
        <v>256</v>
      </c>
      <c r="I1314" s="14"/>
      <c r="J1314" s="4"/>
      <c r="K1314" s="4"/>
      <c r="L1314" s="4"/>
      <c r="M1314" s="4"/>
      <c r="N1314" s="4"/>
      <c r="O1314" s="4"/>
      <c r="P1314" s="4"/>
      <c r="Q1314" s="4"/>
      <c r="R1314" s="4"/>
      <c r="S1314" s="4"/>
      <c r="T1314" s="4"/>
      <c r="U1314" s="4"/>
      <c r="V1314" s="4"/>
      <c r="W1314" s="4"/>
      <c r="X1314" s="4"/>
      <c r="Y1314" s="4"/>
      <c r="Z1314" s="4"/>
      <c r="AA1314" s="4"/>
    </row>
    <row r="1315" spans="1:27" ht="16" x14ac:dyDescent="0.2">
      <c r="A1315" s="10" t="s">
        <v>15</v>
      </c>
      <c r="B1315" s="10" t="s">
        <v>24</v>
      </c>
      <c r="C1315" s="10" t="s">
        <v>2496</v>
      </c>
      <c r="D1315" s="11">
        <v>2007</v>
      </c>
      <c r="E1315" s="10" t="s">
        <v>10</v>
      </c>
      <c r="F1315" s="16" t="s">
        <v>2482</v>
      </c>
      <c r="G1315" s="10" t="s">
        <v>2497</v>
      </c>
      <c r="H1315" s="13">
        <v>237</v>
      </c>
      <c r="I1315" s="14"/>
      <c r="J1315" s="4"/>
      <c r="K1315" s="4"/>
      <c r="L1315" s="4"/>
      <c r="M1315" s="4"/>
      <c r="N1315" s="4"/>
      <c r="O1315" s="4"/>
      <c r="P1315" s="4"/>
      <c r="Q1315" s="4"/>
      <c r="R1315" s="4"/>
      <c r="S1315" s="4"/>
      <c r="T1315" s="4"/>
      <c r="U1315" s="4"/>
      <c r="V1315" s="4"/>
      <c r="W1315" s="4"/>
      <c r="X1315" s="4"/>
      <c r="Y1315" s="4"/>
      <c r="Z1315" s="4"/>
      <c r="AA1315" s="4"/>
    </row>
    <row r="1316" spans="1:27" ht="16" x14ac:dyDescent="0.2">
      <c r="A1316" s="10" t="s">
        <v>15</v>
      </c>
      <c r="B1316" s="10" t="s">
        <v>24</v>
      </c>
      <c r="C1316" s="10" t="s">
        <v>2498</v>
      </c>
      <c r="D1316" s="11">
        <v>2007</v>
      </c>
      <c r="E1316" s="10" t="s">
        <v>10</v>
      </c>
      <c r="F1316" s="16" t="s">
        <v>2482</v>
      </c>
      <c r="G1316" s="10" t="s">
        <v>2499</v>
      </c>
      <c r="H1316" s="13">
        <v>218</v>
      </c>
      <c r="I1316" s="14"/>
      <c r="J1316" s="4"/>
      <c r="K1316" s="4"/>
      <c r="L1316" s="4"/>
      <c r="M1316" s="4"/>
      <c r="N1316" s="4"/>
      <c r="O1316" s="4"/>
      <c r="P1316" s="4"/>
      <c r="Q1316" s="4"/>
      <c r="R1316" s="4"/>
      <c r="S1316" s="4"/>
      <c r="T1316" s="4"/>
      <c r="U1316" s="4"/>
      <c r="V1316" s="4"/>
      <c r="W1316" s="4"/>
      <c r="X1316" s="4"/>
      <c r="Y1316" s="4"/>
      <c r="Z1316" s="4"/>
      <c r="AA1316" s="4"/>
    </row>
    <row r="1317" spans="1:27" ht="16" x14ac:dyDescent="0.2">
      <c r="A1317" s="10" t="s">
        <v>15</v>
      </c>
      <c r="B1317" s="10" t="s">
        <v>24</v>
      </c>
      <c r="C1317" s="10" t="s">
        <v>2500</v>
      </c>
      <c r="D1317" s="11">
        <v>2007</v>
      </c>
      <c r="E1317" s="10" t="s">
        <v>10</v>
      </c>
      <c r="F1317" s="16" t="s">
        <v>2482</v>
      </c>
      <c r="G1317" s="10" t="s">
        <v>2501</v>
      </c>
      <c r="H1317" s="13">
        <v>194</v>
      </c>
      <c r="I1317" s="14"/>
      <c r="J1317" s="4"/>
      <c r="K1317" s="4"/>
      <c r="L1317" s="4"/>
      <c r="M1317" s="4"/>
      <c r="N1317" s="4"/>
      <c r="O1317" s="4"/>
      <c r="P1317" s="4"/>
      <c r="Q1317" s="4"/>
      <c r="R1317" s="4"/>
      <c r="S1317" s="4"/>
      <c r="T1317" s="4"/>
      <c r="U1317" s="4"/>
      <c r="V1317" s="4"/>
      <c r="W1317" s="4"/>
      <c r="X1317" s="4"/>
      <c r="Y1317" s="4"/>
      <c r="Z1317" s="4"/>
      <c r="AA1317" s="4"/>
    </row>
    <row r="1318" spans="1:27" ht="16" x14ac:dyDescent="0.2">
      <c r="A1318" s="10" t="s">
        <v>15</v>
      </c>
      <c r="B1318" s="10" t="s">
        <v>24</v>
      </c>
      <c r="C1318" s="10" t="s">
        <v>2502</v>
      </c>
      <c r="D1318" s="11">
        <v>2007</v>
      </c>
      <c r="E1318" s="10" t="s">
        <v>10</v>
      </c>
      <c r="F1318" s="16" t="s">
        <v>2482</v>
      </c>
      <c r="G1318" s="43" t="s">
        <v>2503</v>
      </c>
      <c r="H1318" s="13">
        <v>148</v>
      </c>
      <c r="I1318" s="14"/>
      <c r="J1318" s="4"/>
      <c r="K1318" s="4"/>
      <c r="L1318" s="4"/>
      <c r="M1318" s="4"/>
      <c r="N1318" s="4"/>
      <c r="O1318" s="4"/>
      <c r="P1318" s="4"/>
      <c r="Q1318" s="4"/>
      <c r="R1318" s="4"/>
      <c r="S1318" s="4"/>
      <c r="T1318" s="4"/>
      <c r="U1318" s="4"/>
      <c r="V1318" s="4"/>
      <c r="W1318" s="4"/>
      <c r="X1318" s="4"/>
      <c r="Y1318" s="4"/>
      <c r="Z1318" s="4"/>
      <c r="AA1318" s="4"/>
    </row>
    <row r="1319" spans="1:27" ht="16" x14ac:dyDescent="0.2">
      <c r="A1319" s="10" t="s">
        <v>15</v>
      </c>
      <c r="B1319" s="10" t="s">
        <v>24</v>
      </c>
      <c r="C1319" s="10" t="s">
        <v>2504</v>
      </c>
      <c r="D1319" s="11">
        <v>2007</v>
      </c>
      <c r="E1319" s="10" t="s">
        <v>10</v>
      </c>
      <c r="F1319" s="16" t="s">
        <v>2482</v>
      </c>
      <c r="G1319" s="43" t="s">
        <v>2505</v>
      </c>
      <c r="H1319" s="13">
        <v>137</v>
      </c>
      <c r="I1319" s="14"/>
      <c r="J1319" s="4"/>
      <c r="K1319" s="4"/>
      <c r="L1319" s="4"/>
      <c r="M1319" s="4"/>
      <c r="N1319" s="4"/>
      <c r="O1319" s="4"/>
      <c r="P1319" s="4"/>
      <c r="Q1319" s="4"/>
      <c r="R1319" s="4"/>
      <c r="S1319" s="4"/>
      <c r="T1319" s="4"/>
      <c r="U1319" s="4"/>
      <c r="V1319" s="4"/>
      <c r="W1319" s="4"/>
      <c r="X1319" s="4"/>
      <c r="Y1319" s="4"/>
      <c r="Z1319" s="4"/>
      <c r="AA1319" s="4"/>
    </row>
    <row r="1320" spans="1:27" ht="16" x14ac:dyDescent="0.2">
      <c r="A1320" s="10" t="s">
        <v>15</v>
      </c>
      <c r="B1320" s="10" t="s">
        <v>24</v>
      </c>
      <c r="C1320" s="10" t="s">
        <v>2506</v>
      </c>
      <c r="D1320" s="11">
        <v>2007</v>
      </c>
      <c r="E1320" s="10" t="s">
        <v>10</v>
      </c>
      <c r="F1320" s="16" t="s">
        <v>2482</v>
      </c>
      <c r="G1320" s="43" t="s">
        <v>2507</v>
      </c>
      <c r="H1320" s="13">
        <v>133</v>
      </c>
      <c r="I1320" s="14"/>
      <c r="J1320" s="4"/>
      <c r="K1320" s="4"/>
      <c r="L1320" s="4"/>
      <c r="M1320" s="4"/>
      <c r="N1320" s="4"/>
      <c r="O1320" s="4"/>
      <c r="P1320" s="4"/>
      <c r="Q1320" s="4"/>
      <c r="R1320" s="4"/>
      <c r="S1320" s="4"/>
      <c r="T1320" s="4"/>
      <c r="U1320" s="4"/>
      <c r="V1320" s="4"/>
      <c r="W1320" s="4"/>
      <c r="X1320" s="4"/>
      <c r="Y1320" s="4"/>
      <c r="Z1320" s="4"/>
      <c r="AA1320" s="4"/>
    </row>
    <row r="1321" spans="1:27" ht="16" x14ac:dyDescent="0.2">
      <c r="A1321" s="10" t="s">
        <v>15</v>
      </c>
      <c r="B1321" s="10" t="s">
        <v>24</v>
      </c>
      <c r="C1321" s="10" t="s">
        <v>2508</v>
      </c>
      <c r="D1321" s="11">
        <v>2007</v>
      </c>
      <c r="E1321" s="10" t="s">
        <v>10</v>
      </c>
      <c r="F1321" s="16" t="s">
        <v>2482</v>
      </c>
      <c r="G1321" s="43" t="s">
        <v>2509</v>
      </c>
      <c r="H1321" s="13">
        <v>126</v>
      </c>
      <c r="I1321" s="14"/>
      <c r="J1321" s="4"/>
      <c r="K1321" s="4"/>
      <c r="L1321" s="4"/>
      <c r="M1321" s="4"/>
      <c r="N1321" s="4"/>
      <c r="O1321" s="4"/>
      <c r="P1321" s="4"/>
      <c r="Q1321" s="4"/>
      <c r="R1321" s="4"/>
      <c r="S1321" s="4"/>
      <c r="T1321" s="4"/>
      <c r="U1321" s="4"/>
      <c r="V1321" s="4"/>
      <c r="W1321" s="4"/>
      <c r="X1321" s="4"/>
      <c r="Y1321" s="4"/>
      <c r="Z1321" s="4"/>
      <c r="AA1321" s="4"/>
    </row>
    <row r="1322" spans="1:27" ht="16" x14ac:dyDescent="0.2">
      <c r="A1322" s="10" t="s">
        <v>15</v>
      </c>
      <c r="B1322" s="10" t="s">
        <v>24</v>
      </c>
      <c r="C1322" s="10" t="s">
        <v>2510</v>
      </c>
      <c r="D1322" s="11">
        <v>2007</v>
      </c>
      <c r="E1322" s="10" t="s">
        <v>10</v>
      </c>
      <c r="F1322" s="16" t="s">
        <v>2482</v>
      </c>
      <c r="G1322" s="43" t="s">
        <v>2511</v>
      </c>
      <c r="H1322" s="13">
        <v>97</v>
      </c>
      <c r="I1322" s="14"/>
      <c r="J1322" s="4"/>
      <c r="K1322" s="4"/>
      <c r="L1322" s="4"/>
      <c r="M1322" s="4"/>
      <c r="N1322" s="4"/>
      <c r="O1322" s="4"/>
      <c r="P1322" s="4"/>
      <c r="Q1322" s="4"/>
      <c r="R1322" s="4"/>
      <c r="S1322" s="4"/>
      <c r="T1322" s="4"/>
      <c r="U1322" s="4"/>
      <c r="V1322" s="4"/>
      <c r="W1322" s="4"/>
      <c r="X1322" s="4"/>
      <c r="Y1322" s="4"/>
      <c r="Z1322" s="4"/>
      <c r="AA1322" s="4"/>
    </row>
    <row r="1323" spans="1:27" ht="16" x14ac:dyDescent="0.2">
      <c r="A1323" s="10" t="s">
        <v>15</v>
      </c>
      <c r="B1323" s="10" t="s">
        <v>24</v>
      </c>
      <c r="C1323" s="10" t="s">
        <v>2512</v>
      </c>
      <c r="D1323" s="11">
        <v>2007</v>
      </c>
      <c r="E1323" s="10" t="s">
        <v>10</v>
      </c>
      <c r="F1323" s="16" t="s">
        <v>2482</v>
      </c>
      <c r="G1323" s="43" t="s">
        <v>2513</v>
      </c>
      <c r="H1323" s="13">
        <v>79</v>
      </c>
      <c r="I1323" s="14"/>
      <c r="J1323" s="4"/>
      <c r="K1323" s="4"/>
      <c r="L1323" s="4"/>
      <c r="M1323" s="4"/>
      <c r="N1323" s="4"/>
      <c r="O1323" s="4"/>
      <c r="P1323" s="4"/>
      <c r="Q1323" s="4"/>
      <c r="R1323" s="4"/>
      <c r="S1323" s="4"/>
      <c r="T1323" s="4"/>
      <c r="U1323" s="4"/>
      <c r="V1323" s="4"/>
      <c r="W1323" s="4"/>
      <c r="X1323" s="4"/>
      <c r="Y1323" s="4"/>
      <c r="Z1323" s="4"/>
      <c r="AA1323" s="4"/>
    </row>
    <row r="1324" spans="1:27" ht="16" x14ac:dyDescent="0.2">
      <c r="A1324" s="10" t="s">
        <v>15</v>
      </c>
      <c r="B1324" s="10" t="s">
        <v>24</v>
      </c>
      <c r="C1324" s="10" t="s">
        <v>2514</v>
      </c>
      <c r="D1324" s="11">
        <v>2007</v>
      </c>
      <c r="E1324" s="10" t="s">
        <v>10</v>
      </c>
      <c r="F1324" s="16" t="s">
        <v>2482</v>
      </c>
      <c r="G1324" s="43" t="s">
        <v>2515</v>
      </c>
      <c r="H1324" s="13">
        <v>74</v>
      </c>
      <c r="I1324" s="14"/>
      <c r="J1324" s="4"/>
      <c r="K1324" s="4"/>
      <c r="L1324" s="4"/>
      <c r="M1324" s="4"/>
      <c r="N1324" s="4"/>
      <c r="O1324" s="4"/>
      <c r="P1324" s="4"/>
      <c r="Q1324" s="4"/>
      <c r="R1324" s="4"/>
      <c r="S1324" s="4"/>
      <c r="T1324" s="4"/>
      <c r="U1324" s="4"/>
      <c r="V1324" s="4"/>
      <c r="W1324" s="4"/>
      <c r="X1324" s="4"/>
      <c r="Y1324" s="4"/>
      <c r="Z1324" s="4"/>
      <c r="AA1324" s="4"/>
    </row>
    <row r="1325" spans="1:27" ht="16" x14ac:dyDescent="0.2">
      <c r="A1325" s="10" t="s">
        <v>15</v>
      </c>
      <c r="B1325" s="10" t="s">
        <v>24</v>
      </c>
      <c r="C1325" s="10" t="s">
        <v>2516</v>
      </c>
      <c r="D1325" s="11">
        <v>2007</v>
      </c>
      <c r="E1325" s="10" t="s">
        <v>10</v>
      </c>
      <c r="F1325" s="16" t="s">
        <v>2482</v>
      </c>
      <c r="G1325" s="43" t="s">
        <v>2517</v>
      </c>
      <c r="H1325" s="13">
        <v>73</v>
      </c>
      <c r="I1325" s="14"/>
      <c r="J1325" s="4"/>
      <c r="K1325" s="4"/>
      <c r="L1325" s="4"/>
      <c r="M1325" s="4"/>
      <c r="N1325" s="4"/>
      <c r="O1325" s="4"/>
      <c r="P1325" s="4"/>
      <c r="Q1325" s="4"/>
      <c r="R1325" s="4"/>
      <c r="S1325" s="4"/>
      <c r="T1325" s="4"/>
      <c r="U1325" s="4"/>
      <c r="V1325" s="4"/>
      <c r="W1325" s="4"/>
      <c r="X1325" s="4"/>
      <c r="Y1325" s="4"/>
      <c r="Z1325" s="4"/>
      <c r="AA1325" s="4"/>
    </row>
    <row r="1326" spans="1:27" ht="16" x14ac:dyDescent="0.2">
      <c r="A1326" s="10" t="s">
        <v>15</v>
      </c>
      <c r="B1326" s="10" t="s">
        <v>24</v>
      </c>
      <c r="C1326" s="10" t="s">
        <v>2518</v>
      </c>
      <c r="D1326" s="11">
        <v>2007</v>
      </c>
      <c r="E1326" s="10" t="s">
        <v>10</v>
      </c>
      <c r="F1326" s="16" t="s">
        <v>2482</v>
      </c>
      <c r="G1326" s="43" t="s">
        <v>2519</v>
      </c>
      <c r="H1326" s="13">
        <v>71</v>
      </c>
      <c r="I1326" s="14"/>
      <c r="J1326" s="4"/>
      <c r="K1326" s="4"/>
      <c r="L1326" s="4"/>
      <c r="M1326" s="4"/>
      <c r="N1326" s="4"/>
      <c r="O1326" s="4"/>
      <c r="P1326" s="4"/>
      <c r="Q1326" s="4"/>
      <c r="R1326" s="4"/>
      <c r="S1326" s="4"/>
      <c r="T1326" s="4"/>
      <c r="U1326" s="4"/>
      <c r="V1326" s="4"/>
      <c r="W1326" s="4"/>
      <c r="X1326" s="4"/>
      <c r="Y1326" s="4"/>
      <c r="Z1326" s="4"/>
      <c r="AA1326" s="4"/>
    </row>
    <row r="1327" spans="1:27" ht="16" x14ac:dyDescent="0.2">
      <c r="A1327" s="10" t="s">
        <v>15</v>
      </c>
      <c r="B1327" s="10" t="s">
        <v>24</v>
      </c>
      <c r="C1327" s="10" t="s">
        <v>2520</v>
      </c>
      <c r="D1327" s="11">
        <v>2007</v>
      </c>
      <c r="E1327" s="10" t="s">
        <v>10</v>
      </c>
      <c r="F1327" s="16" t="s">
        <v>2482</v>
      </c>
      <c r="G1327" s="43" t="s">
        <v>2521</v>
      </c>
      <c r="H1327" s="13">
        <v>68</v>
      </c>
      <c r="I1327" s="14"/>
      <c r="J1327" s="4"/>
      <c r="K1327" s="4"/>
      <c r="L1327" s="4"/>
      <c r="M1327" s="4"/>
      <c r="N1327" s="4"/>
      <c r="O1327" s="4"/>
      <c r="P1327" s="4"/>
      <c r="Q1327" s="4"/>
      <c r="R1327" s="4"/>
      <c r="S1327" s="4"/>
      <c r="T1327" s="4"/>
      <c r="U1327" s="4"/>
      <c r="V1327" s="4"/>
      <c r="W1327" s="4"/>
      <c r="X1327" s="4"/>
      <c r="Y1327" s="4"/>
      <c r="Z1327" s="4"/>
      <c r="AA1327" s="4"/>
    </row>
    <row r="1328" spans="1:27" ht="16" x14ac:dyDescent="0.2">
      <c r="A1328" s="10" t="s">
        <v>15</v>
      </c>
      <c r="B1328" s="10" t="s">
        <v>24</v>
      </c>
      <c r="C1328" s="10" t="s">
        <v>2522</v>
      </c>
      <c r="D1328" s="11">
        <v>2007</v>
      </c>
      <c r="E1328" s="10" t="s">
        <v>10</v>
      </c>
      <c r="F1328" s="16" t="s">
        <v>2482</v>
      </c>
      <c r="G1328" s="43" t="s">
        <v>2523</v>
      </c>
      <c r="H1328" s="13">
        <v>67</v>
      </c>
      <c r="I1328" s="14"/>
      <c r="J1328" s="4"/>
      <c r="K1328" s="4"/>
      <c r="L1328" s="4"/>
      <c r="M1328" s="4"/>
      <c r="N1328" s="4"/>
      <c r="O1328" s="4"/>
      <c r="P1328" s="4"/>
      <c r="Q1328" s="4"/>
      <c r="R1328" s="4"/>
      <c r="S1328" s="4"/>
      <c r="T1328" s="4"/>
      <c r="U1328" s="4"/>
      <c r="V1328" s="4"/>
      <c r="W1328" s="4"/>
      <c r="X1328" s="4"/>
      <c r="Y1328" s="4"/>
      <c r="Z1328" s="4"/>
      <c r="AA1328" s="4"/>
    </row>
    <row r="1329" spans="1:27" ht="16" x14ac:dyDescent="0.2">
      <c r="A1329" s="10" t="s">
        <v>15</v>
      </c>
      <c r="B1329" s="10" t="s">
        <v>24</v>
      </c>
      <c r="C1329" s="10" t="s">
        <v>2524</v>
      </c>
      <c r="D1329" s="11">
        <v>2007</v>
      </c>
      <c r="E1329" s="10" t="s">
        <v>10</v>
      </c>
      <c r="F1329" s="16" t="s">
        <v>2482</v>
      </c>
      <c r="G1329" s="43" t="s">
        <v>2525</v>
      </c>
      <c r="H1329" s="13">
        <v>67</v>
      </c>
      <c r="I1329" s="14"/>
      <c r="J1329" s="4"/>
      <c r="K1329" s="4"/>
      <c r="L1329" s="4"/>
      <c r="M1329" s="4"/>
      <c r="N1329" s="4"/>
      <c r="O1329" s="4"/>
      <c r="P1329" s="4"/>
      <c r="Q1329" s="4"/>
      <c r="R1329" s="4"/>
      <c r="S1329" s="4"/>
      <c r="T1329" s="4"/>
      <c r="U1329" s="4"/>
      <c r="V1329" s="4"/>
      <c r="W1329" s="4"/>
      <c r="X1329" s="4"/>
      <c r="Y1329" s="4"/>
      <c r="Z1329" s="4"/>
      <c r="AA1329" s="4"/>
    </row>
    <row r="1330" spans="1:27" ht="16" x14ac:dyDescent="0.2">
      <c r="A1330" s="10" t="s">
        <v>15</v>
      </c>
      <c r="B1330" s="10" t="s">
        <v>24</v>
      </c>
      <c r="C1330" s="10" t="s">
        <v>2526</v>
      </c>
      <c r="D1330" s="11">
        <v>2007</v>
      </c>
      <c r="E1330" s="10" t="s">
        <v>10</v>
      </c>
      <c r="F1330" s="16" t="s">
        <v>2482</v>
      </c>
      <c r="G1330" s="45" t="s">
        <v>2527</v>
      </c>
      <c r="H1330" s="13">
        <v>66</v>
      </c>
      <c r="I1330" s="14"/>
      <c r="J1330" s="4"/>
      <c r="K1330" s="4"/>
      <c r="L1330" s="4"/>
      <c r="M1330" s="4"/>
      <c r="N1330" s="4"/>
      <c r="O1330" s="4"/>
      <c r="P1330" s="4"/>
      <c r="Q1330" s="4"/>
      <c r="R1330" s="4"/>
      <c r="S1330" s="4"/>
      <c r="T1330" s="4"/>
      <c r="U1330" s="4"/>
      <c r="V1330" s="4"/>
      <c r="W1330" s="4"/>
      <c r="X1330" s="4"/>
      <c r="Y1330" s="4"/>
      <c r="Z1330" s="4"/>
      <c r="AA1330" s="4"/>
    </row>
    <row r="1331" spans="1:27" ht="16" x14ac:dyDescent="0.2">
      <c r="A1331" s="10" t="s">
        <v>15</v>
      </c>
      <c r="B1331" s="10" t="s">
        <v>24</v>
      </c>
      <c r="C1331" s="41" t="s">
        <v>2528</v>
      </c>
      <c r="D1331" s="11">
        <v>2007</v>
      </c>
      <c r="E1331" s="10" t="s">
        <v>10</v>
      </c>
      <c r="F1331" s="16" t="s">
        <v>2482</v>
      </c>
      <c r="G1331" s="43" t="s">
        <v>2529</v>
      </c>
      <c r="H1331" s="13">
        <v>63</v>
      </c>
      <c r="I1331" s="14"/>
      <c r="J1331" s="4"/>
      <c r="K1331" s="4"/>
      <c r="L1331" s="4"/>
      <c r="M1331" s="4"/>
      <c r="N1331" s="4"/>
      <c r="O1331" s="4"/>
      <c r="P1331" s="4"/>
      <c r="Q1331" s="4"/>
      <c r="R1331" s="4"/>
      <c r="S1331" s="4"/>
      <c r="T1331" s="4"/>
      <c r="U1331" s="4"/>
      <c r="V1331" s="4"/>
      <c r="W1331" s="4"/>
      <c r="X1331" s="4"/>
      <c r="Y1331" s="4"/>
      <c r="Z1331" s="4"/>
      <c r="AA1331" s="4"/>
    </row>
    <row r="1332" spans="1:27" ht="16" x14ac:dyDescent="0.2">
      <c r="A1332" s="10" t="s">
        <v>15</v>
      </c>
      <c r="B1332" s="10" t="s">
        <v>24</v>
      </c>
      <c r="C1332" s="10" t="s">
        <v>2530</v>
      </c>
      <c r="D1332" s="11">
        <v>2007</v>
      </c>
      <c r="E1332" s="10" t="s">
        <v>10</v>
      </c>
      <c r="F1332" s="16" t="s">
        <v>2482</v>
      </c>
      <c r="G1332" s="43" t="s">
        <v>2531</v>
      </c>
      <c r="H1332" s="13">
        <v>61</v>
      </c>
      <c r="I1332" s="14"/>
      <c r="J1332" s="4"/>
      <c r="K1332" s="4"/>
      <c r="L1332" s="4"/>
      <c r="M1332" s="4"/>
      <c r="N1332" s="4"/>
      <c r="O1332" s="4"/>
      <c r="P1332" s="4"/>
      <c r="Q1332" s="4"/>
      <c r="R1332" s="4"/>
      <c r="S1332" s="4"/>
      <c r="T1332" s="4"/>
      <c r="U1332" s="4"/>
      <c r="V1332" s="4"/>
      <c r="W1332" s="4"/>
      <c r="X1332" s="4"/>
      <c r="Y1332" s="4"/>
      <c r="Z1332" s="4"/>
      <c r="AA1332" s="4"/>
    </row>
    <row r="1333" spans="1:27" ht="16" x14ac:dyDescent="0.2">
      <c r="A1333" s="10" t="s">
        <v>15</v>
      </c>
      <c r="B1333" s="10" t="s">
        <v>24</v>
      </c>
      <c r="C1333" s="10" t="s">
        <v>2532</v>
      </c>
      <c r="D1333" s="11">
        <v>2007</v>
      </c>
      <c r="E1333" s="10" t="s">
        <v>10</v>
      </c>
      <c r="F1333" s="16" t="s">
        <v>2482</v>
      </c>
      <c r="G1333" s="43" t="s">
        <v>2533</v>
      </c>
      <c r="H1333" s="13">
        <v>61</v>
      </c>
      <c r="I1333" s="14"/>
      <c r="J1333" s="4"/>
      <c r="K1333" s="4"/>
      <c r="L1333" s="4"/>
      <c r="M1333" s="4"/>
      <c r="N1333" s="4"/>
      <c r="O1333" s="4"/>
      <c r="P1333" s="4"/>
      <c r="Q1333" s="4"/>
      <c r="R1333" s="4"/>
      <c r="S1333" s="4"/>
      <c r="T1333" s="4"/>
      <c r="U1333" s="4"/>
      <c r="V1333" s="4"/>
      <c r="W1333" s="4"/>
      <c r="X1333" s="4"/>
      <c r="Y1333" s="4"/>
      <c r="Z1333" s="4"/>
      <c r="AA1333" s="4"/>
    </row>
    <row r="1334" spans="1:27" ht="16" x14ac:dyDescent="0.2">
      <c r="A1334" s="10" t="s">
        <v>15</v>
      </c>
      <c r="B1334" s="10" t="s">
        <v>24</v>
      </c>
      <c r="C1334" s="10" t="s">
        <v>2534</v>
      </c>
      <c r="D1334" s="11">
        <v>2007</v>
      </c>
      <c r="E1334" s="10" t="s">
        <v>10</v>
      </c>
      <c r="F1334" s="16" t="s">
        <v>2482</v>
      </c>
      <c r="G1334" s="43" t="s">
        <v>2535</v>
      </c>
      <c r="H1334" s="13">
        <v>60</v>
      </c>
      <c r="I1334" s="14"/>
      <c r="J1334" s="4"/>
      <c r="K1334" s="4"/>
      <c r="L1334" s="4"/>
      <c r="M1334" s="4"/>
      <c r="N1334" s="4"/>
      <c r="O1334" s="4"/>
      <c r="P1334" s="4"/>
      <c r="Q1334" s="4"/>
      <c r="R1334" s="4"/>
      <c r="S1334" s="4"/>
      <c r="T1334" s="4"/>
      <c r="U1334" s="4"/>
      <c r="V1334" s="4"/>
      <c r="W1334" s="4"/>
      <c r="X1334" s="4"/>
      <c r="Y1334" s="4"/>
      <c r="Z1334" s="4"/>
      <c r="AA1334" s="4"/>
    </row>
    <row r="1335" spans="1:27" ht="16" x14ac:dyDescent="0.2">
      <c r="A1335" s="10" t="s">
        <v>15</v>
      </c>
      <c r="B1335" s="10" t="s">
        <v>24</v>
      </c>
      <c r="C1335" s="10" t="s">
        <v>2536</v>
      </c>
      <c r="D1335" s="11">
        <v>2007</v>
      </c>
      <c r="E1335" s="10" t="s">
        <v>10</v>
      </c>
      <c r="F1335" s="16" t="s">
        <v>2482</v>
      </c>
      <c r="G1335" s="43" t="s">
        <v>2537</v>
      </c>
      <c r="H1335" s="13">
        <v>59</v>
      </c>
      <c r="I1335" s="14"/>
      <c r="J1335" s="4"/>
      <c r="K1335" s="4"/>
      <c r="L1335" s="4"/>
      <c r="M1335" s="4"/>
      <c r="N1335" s="4"/>
      <c r="O1335" s="4"/>
      <c r="P1335" s="4"/>
      <c r="Q1335" s="4"/>
      <c r="R1335" s="4"/>
      <c r="S1335" s="4"/>
      <c r="T1335" s="4"/>
      <c r="U1335" s="4"/>
      <c r="V1335" s="4"/>
      <c r="W1335" s="4"/>
      <c r="X1335" s="4"/>
      <c r="Y1335" s="4"/>
      <c r="Z1335" s="4"/>
      <c r="AA1335" s="4"/>
    </row>
    <row r="1336" spans="1:27" ht="16" x14ac:dyDescent="0.2">
      <c r="A1336" s="10" t="s">
        <v>15</v>
      </c>
      <c r="B1336" s="10" t="s">
        <v>24</v>
      </c>
      <c r="C1336" s="10" t="s">
        <v>2538</v>
      </c>
      <c r="D1336" s="11">
        <v>2007</v>
      </c>
      <c r="E1336" s="10" t="s">
        <v>10</v>
      </c>
      <c r="F1336" s="16" t="s">
        <v>2482</v>
      </c>
      <c r="G1336" s="45" t="s">
        <v>2539</v>
      </c>
      <c r="H1336" s="13">
        <v>53</v>
      </c>
      <c r="I1336" s="14"/>
      <c r="J1336" s="4"/>
      <c r="K1336" s="4"/>
      <c r="L1336" s="4"/>
      <c r="M1336" s="4"/>
      <c r="N1336" s="4"/>
      <c r="O1336" s="4"/>
      <c r="P1336" s="4"/>
      <c r="Q1336" s="4"/>
      <c r="R1336" s="4"/>
      <c r="S1336" s="4"/>
      <c r="T1336" s="4"/>
      <c r="U1336" s="4"/>
      <c r="V1336" s="4"/>
      <c r="W1336" s="4"/>
      <c r="X1336" s="4"/>
      <c r="Y1336" s="4"/>
      <c r="Z1336" s="4"/>
      <c r="AA1336" s="4"/>
    </row>
    <row r="1337" spans="1:27" ht="16" x14ac:dyDescent="0.2">
      <c r="A1337" s="10" t="s">
        <v>15</v>
      </c>
      <c r="B1337" s="10" t="s">
        <v>24</v>
      </c>
      <c r="C1337" s="10" t="s">
        <v>2540</v>
      </c>
      <c r="D1337" s="11">
        <v>2007</v>
      </c>
      <c r="E1337" s="10" t="s">
        <v>10</v>
      </c>
      <c r="F1337" s="16" t="s">
        <v>2482</v>
      </c>
      <c r="G1337" s="43" t="s">
        <v>2541</v>
      </c>
      <c r="H1337" s="13">
        <v>51</v>
      </c>
      <c r="I1337" s="14"/>
      <c r="J1337" s="4"/>
      <c r="K1337" s="4"/>
      <c r="L1337" s="4"/>
      <c r="M1337" s="4"/>
      <c r="N1337" s="4"/>
      <c r="O1337" s="4"/>
      <c r="P1337" s="4"/>
      <c r="Q1337" s="4"/>
      <c r="R1337" s="4"/>
      <c r="S1337" s="4"/>
      <c r="T1337" s="4"/>
      <c r="U1337" s="4"/>
      <c r="V1337" s="4"/>
      <c r="W1337" s="4"/>
      <c r="X1337" s="4"/>
      <c r="Y1337" s="4"/>
      <c r="Z1337" s="4"/>
      <c r="AA1337" s="4"/>
    </row>
    <row r="1338" spans="1:27" ht="16" x14ac:dyDescent="0.2">
      <c r="A1338" s="10" t="s">
        <v>15</v>
      </c>
      <c r="B1338" s="10" t="s">
        <v>24</v>
      </c>
      <c r="C1338" s="10" t="s">
        <v>2542</v>
      </c>
      <c r="D1338" s="11">
        <v>2007</v>
      </c>
      <c r="E1338" s="10" t="s">
        <v>10</v>
      </c>
      <c r="F1338" s="16" t="s">
        <v>2482</v>
      </c>
      <c r="G1338" s="43" t="s">
        <v>2543</v>
      </c>
      <c r="H1338" s="13">
        <v>51</v>
      </c>
      <c r="I1338" s="14"/>
      <c r="J1338" s="4"/>
      <c r="K1338" s="4"/>
      <c r="L1338" s="4"/>
      <c r="M1338" s="4"/>
      <c r="N1338" s="4"/>
      <c r="O1338" s="4"/>
      <c r="P1338" s="4"/>
      <c r="Q1338" s="4"/>
      <c r="R1338" s="4"/>
      <c r="S1338" s="4"/>
      <c r="T1338" s="4"/>
      <c r="U1338" s="4"/>
      <c r="V1338" s="4"/>
      <c r="W1338" s="4"/>
      <c r="X1338" s="4"/>
      <c r="Y1338" s="4"/>
      <c r="Z1338" s="4"/>
      <c r="AA1338" s="4"/>
    </row>
    <row r="1339" spans="1:27" ht="16" x14ac:dyDescent="0.2">
      <c r="A1339" s="10" t="s">
        <v>15</v>
      </c>
      <c r="B1339" s="10" t="s">
        <v>24</v>
      </c>
      <c r="C1339" s="10" t="s">
        <v>2544</v>
      </c>
      <c r="D1339" s="11">
        <v>2007</v>
      </c>
      <c r="E1339" s="10" t="s">
        <v>10</v>
      </c>
      <c r="F1339" s="16" t="s">
        <v>2482</v>
      </c>
      <c r="G1339" s="43" t="s">
        <v>2545</v>
      </c>
      <c r="H1339" s="13">
        <v>39</v>
      </c>
      <c r="I1339" s="14"/>
      <c r="J1339" s="4"/>
      <c r="K1339" s="4"/>
      <c r="L1339" s="4"/>
      <c r="M1339" s="4"/>
      <c r="N1339" s="4"/>
      <c r="O1339" s="4"/>
      <c r="P1339" s="4"/>
      <c r="Q1339" s="4"/>
      <c r="R1339" s="4"/>
      <c r="S1339" s="4"/>
      <c r="T1339" s="4"/>
      <c r="U1339" s="4"/>
      <c r="V1339" s="4"/>
      <c r="W1339" s="4"/>
      <c r="X1339" s="4"/>
      <c r="Y1339" s="4"/>
      <c r="Z1339" s="4"/>
      <c r="AA1339" s="4"/>
    </row>
    <row r="1340" spans="1:27" ht="16" x14ac:dyDescent="0.2">
      <c r="A1340" s="10" t="s">
        <v>15</v>
      </c>
      <c r="B1340" s="10" t="s">
        <v>24</v>
      </c>
      <c r="C1340" s="10" t="s">
        <v>2546</v>
      </c>
      <c r="D1340" s="11">
        <v>2007</v>
      </c>
      <c r="E1340" s="10" t="s">
        <v>10</v>
      </c>
      <c r="F1340" s="16" t="s">
        <v>2482</v>
      </c>
      <c r="G1340" s="45" t="s">
        <v>2547</v>
      </c>
      <c r="H1340" s="13">
        <v>35</v>
      </c>
      <c r="I1340" s="14"/>
      <c r="J1340" s="4"/>
      <c r="K1340" s="4"/>
      <c r="L1340" s="4"/>
      <c r="M1340" s="4"/>
      <c r="N1340" s="4"/>
      <c r="O1340" s="4"/>
      <c r="P1340" s="4"/>
      <c r="Q1340" s="4"/>
      <c r="R1340" s="4"/>
      <c r="S1340" s="4"/>
      <c r="T1340" s="4"/>
      <c r="U1340" s="4"/>
      <c r="V1340" s="4"/>
      <c r="W1340" s="4"/>
      <c r="X1340" s="4"/>
      <c r="Y1340" s="4"/>
      <c r="Z1340" s="4"/>
      <c r="AA1340" s="4"/>
    </row>
    <row r="1341" spans="1:27" ht="16" x14ac:dyDescent="0.2">
      <c r="A1341" s="10" t="s">
        <v>15</v>
      </c>
      <c r="B1341" s="10" t="s">
        <v>24</v>
      </c>
      <c r="C1341" s="10" t="s">
        <v>2548</v>
      </c>
      <c r="D1341" s="11">
        <v>2007</v>
      </c>
      <c r="E1341" s="10" t="s">
        <v>10</v>
      </c>
      <c r="F1341" s="16" t="s">
        <v>2482</v>
      </c>
      <c r="G1341" s="43" t="s">
        <v>2549</v>
      </c>
      <c r="H1341" s="13">
        <v>34</v>
      </c>
      <c r="I1341" s="14"/>
      <c r="J1341" s="4"/>
      <c r="K1341" s="4"/>
      <c r="L1341" s="4"/>
      <c r="M1341" s="4"/>
      <c r="N1341" s="4"/>
      <c r="O1341" s="4"/>
      <c r="P1341" s="4"/>
      <c r="Q1341" s="4"/>
      <c r="R1341" s="4"/>
      <c r="S1341" s="4"/>
      <c r="T1341" s="4"/>
      <c r="U1341" s="4"/>
      <c r="V1341" s="4"/>
      <c r="W1341" s="4"/>
      <c r="X1341" s="4"/>
      <c r="Y1341" s="4"/>
      <c r="Z1341" s="4"/>
      <c r="AA1341" s="4"/>
    </row>
    <row r="1342" spans="1:27" ht="16" x14ac:dyDescent="0.2">
      <c r="A1342" s="10" t="s">
        <v>15</v>
      </c>
      <c r="B1342" s="10" t="s">
        <v>24</v>
      </c>
      <c r="C1342" s="10" t="s">
        <v>2550</v>
      </c>
      <c r="D1342" s="11">
        <v>2007</v>
      </c>
      <c r="E1342" s="10" t="s">
        <v>10</v>
      </c>
      <c r="F1342" s="16" t="s">
        <v>2482</v>
      </c>
      <c r="G1342" s="43" t="s">
        <v>2551</v>
      </c>
      <c r="H1342" s="13">
        <v>22</v>
      </c>
      <c r="I1342" s="14"/>
      <c r="J1342" s="4"/>
      <c r="K1342" s="4"/>
      <c r="L1342" s="4"/>
      <c r="M1342" s="4"/>
      <c r="N1342" s="4"/>
      <c r="O1342" s="4"/>
      <c r="P1342" s="4"/>
      <c r="Q1342" s="4"/>
      <c r="R1342" s="4"/>
      <c r="S1342" s="4"/>
      <c r="T1342" s="4"/>
      <c r="U1342" s="4"/>
      <c r="V1342" s="4"/>
      <c r="W1342" s="4"/>
      <c r="X1342" s="4"/>
      <c r="Y1342" s="4"/>
      <c r="Z1342" s="4"/>
      <c r="AA1342" s="4"/>
    </row>
    <row r="1343" spans="1:27" ht="16" x14ac:dyDescent="0.2">
      <c r="A1343" s="10" t="s">
        <v>15</v>
      </c>
      <c r="B1343" s="10" t="s">
        <v>24</v>
      </c>
      <c r="C1343" s="10" t="s">
        <v>2552</v>
      </c>
      <c r="D1343" s="11">
        <v>2007</v>
      </c>
      <c r="E1343" s="10" t="s">
        <v>10</v>
      </c>
      <c r="F1343" s="16" t="s">
        <v>2482</v>
      </c>
      <c r="G1343" s="45" t="s">
        <v>2553</v>
      </c>
      <c r="H1343" s="13">
        <v>21</v>
      </c>
      <c r="I1343" s="14"/>
      <c r="J1343" s="4"/>
      <c r="K1343" s="4"/>
      <c r="L1343" s="4"/>
      <c r="M1343" s="4"/>
      <c r="N1343" s="4"/>
      <c r="O1343" s="4"/>
      <c r="P1343" s="4"/>
      <c r="Q1343" s="4"/>
      <c r="R1343" s="4"/>
      <c r="S1343" s="4"/>
      <c r="T1343" s="4"/>
      <c r="U1343" s="4"/>
      <c r="V1343" s="4"/>
      <c r="W1343" s="4"/>
      <c r="X1343" s="4"/>
      <c r="Y1343" s="4"/>
      <c r="Z1343" s="4"/>
      <c r="AA1343" s="4"/>
    </row>
    <row r="1344" spans="1:27" ht="16" x14ac:dyDescent="0.2">
      <c r="A1344" s="10" t="s">
        <v>15</v>
      </c>
      <c r="B1344" s="10" t="s">
        <v>24</v>
      </c>
      <c r="C1344" s="10" t="s">
        <v>2554</v>
      </c>
      <c r="D1344" s="11">
        <v>2006</v>
      </c>
      <c r="E1344" s="10" t="s">
        <v>10</v>
      </c>
      <c r="F1344" s="16" t="s">
        <v>2555</v>
      </c>
      <c r="G1344" s="43" t="s">
        <v>2556</v>
      </c>
      <c r="H1344" s="13">
        <v>514</v>
      </c>
      <c r="I1344" s="14"/>
      <c r="J1344" s="4"/>
      <c r="K1344" s="4"/>
      <c r="L1344" s="4"/>
      <c r="M1344" s="4"/>
      <c r="N1344" s="4"/>
      <c r="O1344" s="4"/>
      <c r="P1344" s="4"/>
      <c r="Q1344" s="4"/>
      <c r="R1344" s="4"/>
      <c r="S1344" s="4"/>
      <c r="T1344" s="4"/>
      <c r="U1344" s="4"/>
      <c r="V1344" s="4"/>
      <c r="W1344" s="4"/>
      <c r="X1344" s="4"/>
      <c r="Y1344" s="4"/>
      <c r="Z1344" s="4"/>
      <c r="AA1344" s="4"/>
    </row>
    <row r="1345" spans="1:27" ht="16" x14ac:dyDescent="0.2">
      <c r="A1345" s="10" t="s">
        <v>15</v>
      </c>
      <c r="B1345" s="10" t="s">
        <v>24</v>
      </c>
      <c r="C1345" s="10" t="s">
        <v>2557</v>
      </c>
      <c r="D1345" s="11">
        <v>2006</v>
      </c>
      <c r="E1345" s="10" t="s">
        <v>10</v>
      </c>
      <c r="F1345" s="16" t="s">
        <v>2555</v>
      </c>
      <c r="G1345" s="10" t="s">
        <v>2558</v>
      </c>
      <c r="H1345" s="13">
        <v>489</v>
      </c>
      <c r="I1345" s="14"/>
      <c r="J1345" s="4"/>
      <c r="K1345" s="4"/>
      <c r="L1345" s="4"/>
      <c r="M1345" s="4"/>
      <c r="N1345" s="4"/>
      <c r="O1345" s="4"/>
      <c r="P1345" s="4"/>
      <c r="Q1345" s="4"/>
      <c r="R1345" s="4"/>
      <c r="S1345" s="4"/>
      <c r="T1345" s="4"/>
      <c r="U1345" s="4"/>
      <c r="V1345" s="4"/>
      <c r="W1345" s="4"/>
      <c r="X1345" s="4"/>
      <c r="Y1345" s="4"/>
      <c r="Z1345" s="4"/>
      <c r="AA1345" s="4"/>
    </row>
    <row r="1346" spans="1:27" ht="16" x14ac:dyDescent="0.2">
      <c r="A1346" s="10" t="s">
        <v>15</v>
      </c>
      <c r="B1346" s="10" t="s">
        <v>24</v>
      </c>
      <c r="C1346" s="10" t="s">
        <v>2559</v>
      </c>
      <c r="D1346" s="11">
        <v>2006</v>
      </c>
      <c r="E1346" s="10" t="s">
        <v>10</v>
      </c>
      <c r="F1346" s="16" t="s">
        <v>2555</v>
      </c>
      <c r="G1346" s="10" t="s">
        <v>2560</v>
      </c>
      <c r="H1346" s="13">
        <v>485</v>
      </c>
      <c r="I1346" s="14"/>
      <c r="J1346" s="4"/>
      <c r="K1346" s="4"/>
      <c r="L1346" s="4"/>
      <c r="M1346" s="4"/>
      <c r="N1346" s="4"/>
      <c r="O1346" s="4"/>
      <c r="P1346" s="4"/>
      <c r="Q1346" s="4"/>
      <c r="R1346" s="4"/>
      <c r="S1346" s="4"/>
      <c r="T1346" s="4"/>
      <c r="U1346" s="4"/>
      <c r="V1346" s="4"/>
      <c r="W1346" s="4"/>
      <c r="X1346" s="4"/>
      <c r="Y1346" s="4"/>
      <c r="Z1346" s="4"/>
      <c r="AA1346" s="4"/>
    </row>
    <row r="1347" spans="1:27" ht="16" x14ac:dyDescent="0.2">
      <c r="A1347" s="10" t="s">
        <v>15</v>
      </c>
      <c r="B1347" s="10" t="s">
        <v>24</v>
      </c>
      <c r="C1347" s="10" t="s">
        <v>2561</v>
      </c>
      <c r="D1347" s="11">
        <v>2006</v>
      </c>
      <c r="E1347" s="10" t="s">
        <v>10</v>
      </c>
      <c r="F1347" s="16" t="s">
        <v>2555</v>
      </c>
      <c r="G1347" s="10" t="s">
        <v>2562</v>
      </c>
      <c r="H1347" s="13">
        <v>484</v>
      </c>
      <c r="I1347" s="14"/>
      <c r="J1347" s="4"/>
      <c r="K1347" s="4"/>
      <c r="L1347" s="4"/>
      <c r="M1347" s="4"/>
      <c r="N1347" s="4"/>
      <c r="O1347" s="4"/>
      <c r="P1347" s="4"/>
      <c r="Q1347" s="4"/>
      <c r="R1347" s="4"/>
      <c r="S1347" s="4"/>
      <c r="T1347" s="4"/>
      <c r="U1347" s="4"/>
      <c r="V1347" s="4"/>
      <c r="W1347" s="4"/>
      <c r="X1347" s="4"/>
      <c r="Y1347" s="4"/>
      <c r="Z1347" s="4"/>
      <c r="AA1347" s="4"/>
    </row>
    <row r="1348" spans="1:27" ht="16" x14ac:dyDescent="0.2">
      <c r="A1348" s="10" t="s">
        <v>15</v>
      </c>
      <c r="B1348" s="10" t="s">
        <v>24</v>
      </c>
      <c r="C1348" s="10" t="s">
        <v>2563</v>
      </c>
      <c r="D1348" s="11">
        <v>2006</v>
      </c>
      <c r="E1348" s="10" t="s">
        <v>7</v>
      </c>
      <c r="F1348" s="16" t="s">
        <v>2555</v>
      </c>
      <c r="G1348" s="10" t="s">
        <v>2564</v>
      </c>
      <c r="H1348" s="13">
        <v>338</v>
      </c>
      <c r="I1348" s="14"/>
      <c r="J1348" s="4"/>
      <c r="K1348" s="4"/>
      <c r="L1348" s="4"/>
      <c r="M1348" s="4"/>
      <c r="N1348" s="4"/>
      <c r="O1348" s="4"/>
      <c r="P1348" s="4"/>
      <c r="Q1348" s="4"/>
      <c r="R1348" s="4"/>
      <c r="S1348" s="4"/>
      <c r="T1348" s="4"/>
      <c r="U1348" s="4"/>
      <c r="V1348" s="4"/>
      <c r="W1348" s="4"/>
      <c r="X1348" s="4"/>
      <c r="Y1348" s="4"/>
      <c r="Z1348" s="4"/>
      <c r="AA1348" s="4"/>
    </row>
    <row r="1349" spans="1:27" ht="16" x14ac:dyDescent="0.2">
      <c r="A1349" s="10" t="s">
        <v>15</v>
      </c>
      <c r="B1349" s="10" t="s">
        <v>24</v>
      </c>
      <c r="C1349" s="10" t="s">
        <v>2565</v>
      </c>
      <c r="D1349" s="11">
        <v>2006</v>
      </c>
      <c r="E1349" s="10" t="s">
        <v>10</v>
      </c>
      <c r="F1349" s="16" t="s">
        <v>2555</v>
      </c>
      <c r="G1349" s="10" t="s">
        <v>2566</v>
      </c>
      <c r="H1349" s="13">
        <v>305</v>
      </c>
      <c r="I1349" s="14"/>
      <c r="J1349" s="4"/>
      <c r="K1349" s="4"/>
      <c r="L1349" s="4"/>
      <c r="M1349" s="4"/>
      <c r="N1349" s="4"/>
      <c r="O1349" s="4"/>
      <c r="P1349" s="4"/>
      <c r="Q1349" s="4"/>
      <c r="R1349" s="4"/>
      <c r="S1349" s="4"/>
      <c r="T1349" s="4"/>
      <c r="U1349" s="4"/>
      <c r="V1349" s="4"/>
      <c r="W1349" s="4"/>
      <c r="X1349" s="4"/>
      <c r="Y1349" s="4"/>
      <c r="Z1349" s="4"/>
      <c r="AA1349" s="4"/>
    </row>
    <row r="1350" spans="1:27" ht="16" x14ac:dyDescent="0.2">
      <c r="A1350" s="10" t="s">
        <v>15</v>
      </c>
      <c r="B1350" s="10" t="s">
        <v>24</v>
      </c>
      <c r="C1350" s="10" t="s">
        <v>2567</v>
      </c>
      <c r="D1350" s="11">
        <v>2006</v>
      </c>
      <c r="E1350" s="10" t="s">
        <v>7</v>
      </c>
      <c r="F1350" s="16" t="s">
        <v>2555</v>
      </c>
      <c r="G1350" s="10" t="s">
        <v>2568</v>
      </c>
      <c r="H1350" s="13">
        <v>281</v>
      </c>
      <c r="I1350" s="14"/>
      <c r="J1350" s="4"/>
      <c r="K1350" s="4"/>
      <c r="L1350" s="4"/>
      <c r="M1350" s="4"/>
      <c r="N1350" s="4"/>
      <c r="O1350" s="4"/>
      <c r="P1350" s="4"/>
      <c r="Q1350" s="4"/>
      <c r="R1350" s="4"/>
      <c r="S1350" s="4"/>
      <c r="T1350" s="4"/>
      <c r="U1350" s="4"/>
      <c r="V1350" s="4"/>
      <c r="W1350" s="4"/>
      <c r="X1350" s="4"/>
      <c r="Y1350" s="4"/>
      <c r="Z1350" s="4"/>
      <c r="AA1350" s="4"/>
    </row>
    <row r="1351" spans="1:27" ht="16" x14ac:dyDescent="0.2">
      <c r="A1351" s="10" t="s">
        <v>15</v>
      </c>
      <c r="B1351" s="10" t="s">
        <v>24</v>
      </c>
      <c r="C1351" s="10" t="s">
        <v>2569</v>
      </c>
      <c r="D1351" s="11">
        <v>2006</v>
      </c>
      <c r="E1351" s="10" t="s">
        <v>10</v>
      </c>
      <c r="F1351" s="16" t="s">
        <v>2555</v>
      </c>
      <c r="G1351" s="43" t="s">
        <v>2570</v>
      </c>
      <c r="H1351" s="13">
        <v>198</v>
      </c>
      <c r="I1351" s="14"/>
      <c r="J1351" s="4"/>
      <c r="K1351" s="4"/>
      <c r="L1351" s="4"/>
      <c r="M1351" s="4"/>
      <c r="N1351" s="4"/>
      <c r="O1351" s="4"/>
      <c r="P1351" s="4"/>
      <c r="Q1351" s="4"/>
      <c r="R1351" s="4"/>
      <c r="S1351" s="4"/>
      <c r="T1351" s="4"/>
      <c r="U1351" s="4"/>
      <c r="V1351" s="4"/>
      <c r="W1351" s="4"/>
      <c r="X1351" s="4"/>
      <c r="Y1351" s="4"/>
      <c r="Z1351" s="4"/>
      <c r="AA1351" s="4"/>
    </row>
    <row r="1352" spans="1:27" ht="16" x14ac:dyDescent="0.2">
      <c r="A1352" s="10" t="s">
        <v>15</v>
      </c>
      <c r="B1352" s="10" t="s">
        <v>24</v>
      </c>
      <c r="C1352" s="10" t="s">
        <v>2571</v>
      </c>
      <c r="D1352" s="11">
        <v>2006</v>
      </c>
      <c r="E1352" s="10" t="s">
        <v>10</v>
      </c>
      <c r="F1352" s="16" t="s">
        <v>2555</v>
      </c>
      <c r="G1352" s="10" t="s">
        <v>2572</v>
      </c>
      <c r="H1352" s="13">
        <v>179</v>
      </c>
      <c r="I1352" s="14"/>
      <c r="J1352" s="4"/>
      <c r="K1352" s="4"/>
      <c r="L1352" s="4"/>
      <c r="M1352" s="4"/>
      <c r="N1352" s="4"/>
      <c r="O1352" s="4"/>
      <c r="P1352" s="4"/>
      <c r="Q1352" s="4"/>
      <c r="R1352" s="4"/>
      <c r="S1352" s="4"/>
      <c r="T1352" s="4"/>
      <c r="U1352" s="4"/>
      <c r="V1352" s="4"/>
      <c r="W1352" s="4"/>
      <c r="X1352" s="4"/>
      <c r="Y1352" s="4"/>
      <c r="Z1352" s="4"/>
      <c r="AA1352" s="4"/>
    </row>
    <row r="1353" spans="1:27" ht="16" x14ac:dyDescent="0.2">
      <c r="A1353" s="10" t="s">
        <v>15</v>
      </c>
      <c r="B1353" s="10" t="s">
        <v>24</v>
      </c>
      <c r="C1353" s="10" t="s">
        <v>2573</v>
      </c>
      <c r="D1353" s="11">
        <v>2006</v>
      </c>
      <c r="E1353" s="10" t="s">
        <v>10</v>
      </c>
      <c r="F1353" s="16" t="s">
        <v>2555</v>
      </c>
      <c r="G1353" s="10" t="s">
        <v>2574</v>
      </c>
      <c r="H1353" s="13">
        <v>173</v>
      </c>
      <c r="I1353" s="14"/>
      <c r="J1353" s="4"/>
      <c r="K1353" s="4"/>
      <c r="L1353" s="4"/>
      <c r="M1353" s="4"/>
      <c r="N1353" s="4"/>
      <c r="O1353" s="4"/>
      <c r="P1353" s="4"/>
      <c r="Q1353" s="4"/>
      <c r="R1353" s="4"/>
      <c r="S1353" s="4"/>
      <c r="T1353" s="4"/>
      <c r="U1353" s="4"/>
      <c r="V1353" s="4"/>
      <c r="W1353" s="4"/>
      <c r="X1353" s="4"/>
      <c r="Y1353" s="4"/>
      <c r="Z1353" s="4"/>
      <c r="AA1353" s="4"/>
    </row>
    <row r="1354" spans="1:27" ht="16" x14ac:dyDescent="0.2">
      <c r="A1354" s="10" t="s">
        <v>15</v>
      </c>
      <c r="B1354" s="10" t="s">
        <v>24</v>
      </c>
      <c r="C1354" s="10" t="s">
        <v>2575</v>
      </c>
      <c r="D1354" s="11">
        <v>2006</v>
      </c>
      <c r="E1354" s="10" t="s">
        <v>10</v>
      </c>
      <c r="F1354" s="16" t="s">
        <v>2555</v>
      </c>
      <c r="G1354" s="43" t="s">
        <v>2576</v>
      </c>
      <c r="H1354" s="13">
        <v>171</v>
      </c>
      <c r="I1354" s="14"/>
      <c r="J1354" s="4"/>
      <c r="K1354" s="4"/>
      <c r="L1354" s="4"/>
      <c r="M1354" s="4"/>
      <c r="N1354" s="4"/>
      <c r="O1354" s="4"/>
      <c r="P1354" s="4"/>
      <c r="Q1354" s="4"/>
      <c r="R1354" s="4"/>
      <c r="S1354" s="4"/>
      <c r="T1354" s="4"/>
      <c r="U1354" s="4"/>
      <c r="V1354" s="4"/>
      <c r="W1354" s="4"/>
      <c r="X1354" s="4"/>
      <c r="Y1354" s="4"/>
      <c r="Z1354" s="4"/>
      <c r="AA1354" s="4"/>
    </row>
    <row r="1355" spans="1:27" ht="16" x14ac:dyDescent="0.2">
      <c r="A1355" s="10" t="s">
        <v>15</v>
      </c>
      <c r="B1355" s="10" t="s">
        <v>24</v>
      </c>
      <c r="C1355" s="10" t="s">
        <v>2577</v>
      </c>
      <c r="D1355" s="11">
        <v>2006</v>
      </c>
      <c r="E1355" s="10" t="s">
        <v>10</v>
      </c>
      <c r="F1355" s="16" t="s">
        <v>2555</v>
      </c>
      <c r="G1355" s="10" t="s">
        <v>2578</v>
      </c>
      <c r="H1355" s="13">
        <v>165</v>
      </c>
      <c r="I1355" s="14"/>
      <c r="J1355" s="4"/>
      <c r="K1355" s="4"/>
      <c r="L1355" s="4"/>
      <c r="M1355" s="4"/>
      <c r="N1355" s="4"/>
      <c r="O1355" s="4"/>
      <c r="P1355" s="4"/>
      <c r="Q1355" s="4"/>
      <c r="R1355" s="4"/>
      <c r="S1355" s="4"/>
      <c r="T1355" s="4"/>
      <c r="U1355" s="4"/>
      <c r="V1355" s="4"/>
      <c r="W1355" s="4"/>
      <c r="X1355" s="4"/>
      <c r="Y1355" s="4"/>
      <c r="Z1355" s="4"/>
      <c r="AA1355" s="4"/>
    </row>
    <row r="1356" spans="1:27" ht="16" x14ac:dyDescent="0.2">
      <c r="A1356" s="10" t="s">
        <v>15</v>
      </c>
      <c r="B1356" s="10" t="s">
        <v>24</v>
      </c>
      <c r="C1356" s="10" t="s">
        <v>2579</v>
      </c>
      <c r="D1356" s="11">
        <v>2006</v>
      </c>
      <c r="E1356" s="10" t="s">
        <v>10</v>
      </c>
      <c r="F1356" s="16" t="s">
        <v>2555</v>
      </c>
      <c r="G1356" s="10" t="s">
        <v>2580</v>
      </c>
      <c r="H1356" s="13">
        <v>151</v>
      </c>
      <c r="I1356" s="14"/>
      <c r="J1356" s="4"/>
      <c r="K1356" s="4"/>
      <c r="L1356" s="4"/>
      <c r="M1356" s="4"/>
      <c r="N1356" s="4"/>
      <c r="O1356" s="4"/>
      <c r="P1356" s="4"/>
      <c r="Q1356" s="4"/>
      <c r="R1356" s="4"/>
      <c r="S1356" s="4"/>
      <c r="T1356" s="4"/>
      <c r="U1356" s="4"/>
      <c r="V1356" s="4"/>
      <c r="W1356" s="4"/>
      <c r="X1356" s="4"/>
      <c r="Y1356" s="4"/>
      <c r="Z1356" s="4"/>
      <c r="AA1356" s="4"/>
    </row>
    <row r="1357" spans="1:27" ht="16" x14ac:dyDescent="0.2">
      <c r="A1357" s="10" t="s">
        <v>15</v>
      </c>
      <c r="B1357" s="10" t="s">
        <v>24</v>
      </c>
      <c r="C1357" s="10" t="s">
        <v>2581</v>
      </c>
      <c r="D1357" s="11">
        <v>2006</v>
      </c>
      <c r="E1357" s="10" t="s">
        <v>10</v>
      </c>
      <c r="F1357" s="16" t="s">
        <v>2555</v>
      </c>
      <c r="G1357" s="10" t="s">
        <v>2582</v>
      </c>
      <c r="H1357" s="13">
        <v>150</v>
      </c>
      <c r="I1357" s="14"/>
      <c r="J1357" s="4"/>
      <c r="K1357" s="4"/>
      <c r="L1357" s="4"/>
      <c r="M1357" s="4"/>
      <c r="N1357" s="4"/>
      <c r="O1357" s="4"/>
      <c r="P1357" s="4"/>
      <c r="Q1357" s="4"/>
      <c r="R1357" s="4"/>
      <c r="S1357" s="4"/>
      <c r="T1357" s="4"/>
      <c r="U1357" s="4"/>
      <c r="V1357" s="4"/>
      <c r="W1357" s="4"/>
      <c r="X1357" s="4"/>
      <c r="Y1357" s="4"/>
      <c r="Z1357" s="4"/>
      <c r="AA1357" s="4"/>
    </row>
    <row r="1358" spans="1:27" ht="16" x14ac:dyDescent="0.2">
      <c r="A1358" s="10" t="s">
        <v>15</v>
      </c>
      <c r="B1358" s="10" t="s">
        <v>24</v>
      </c>
      <c r="C1358" s="10" t="s">
        <v>2583</v>
      </c>
      <c r="D1358" s="11">
        <v>2006</v>
      </c>
      <c r="E1358" s="10" t="s">
        <v>10</v>
      </c>
      <c r="F1358" s="16" t="s">
        <v>2555</v>
      </c>
      <c r="G1358" s="10" t="s">
        <v>2584</v>
      </c>
      <c r="H1358" s="13">
        <v>79</v>
      </c>
      <c r="I1358" s="14"/>
      <c r="J1358" s="4"/>
      <c r="K1358" s="4"/>
      <c r="L1358" s="4"/>
      <c r="M1358" s="4"/>
      <c r="N1358" s="4"/>
      <c r="O1358" s="4"/>
      <c r="P1358" s="4"/>
      <c r="Q1358" s="4"/>
      <c r="R1358" s="4"/>
      <c r="S1358" s="4"/>
      <c r="T1358" s="4"/>
      <c r="U1358" s="4"/>
      <c r="V1358" s="4"/>
      <c r="W1358" s="4"/>
      <c r="X1358" s="4"/>
      <c r="Y1358" s="4"/>
      <c r="Z1358" s="4"/>
      <c r="AA1358" s="4"/>
    </row>
    <row r="1359" spans="1:27" ht="16" x14ac:dyDescent="0.2">
      <c r="A1359" s="10" t="s">
        <v>15</v>
      </c>
      <c r="B1359" s="10" t="s">
        <v>24</v>
      </c>
      <c r="C1359" s="10" t="s">
        <v>2585</v>
      </c>
      <c r="D1359" s="11">
        <v>2006</v>
      </c>
      <c r="E1359" s="10" t="s">
        <v>10</v>
      </c>
      <c r="F1359" s="16" t="s">
        <v>2555</v>
      </c>
      <c r="G1359" s="43" t="s">
        <v>2586</v>
      </c>
      <c r="H1359" s="13">
        <v>77</v>
      </c>
      <c r="I1359" s="14"/>
      <c r="J1359" s="4"/>
      <c r="K1359" s="4"/>
      <c r="L1359" s="4"/>
      <c r="M1359" s="4"/>
      <c r="N1359" s="4"/>
      <c r="O1359" s="4"/>
      <c r="P1359" s="4"/>
      <c r="Q1359" s="4"/>
      <c r="R1359" s="4"/>
      <c r="S1359" s="4"/>
      <c r="T1359" s="4"/>
      <c r="U1359" s="4"/>
      <c r="V1359" s="4"/>
      <c r="W1359" s="4"/>
      <c r="X1359" s="4"/>
      <c r="Y1359" s="4"/>
      <c r="Z1359" s="4"/>
      <c r="AA1359" s="4"/>
    </row>
    <row r="1360" spans="1:27" ht="16" x14ac:dyDescent="0.2">
      <c r="A1360" s="10" t="s">
        <v>15</v>
      </c>
      <c r="B1360" s="10" t="s">
        <v>24</v>
      </c>
      <c r="C1360" s="10" t="s">
        <v>2587</v>
      </c>
      <c r="D1360" s="11">
        <v>2006</v>
      </c>
      <c r="E1360" s="10" t="s">
        <v>10</v>
      </c>
      <c r="F1360" s="16" t="s">
        <v>2555</v>
      </c>
      <c r="G1360" s="10" t="s">
        <v>2588</v>
      </c>
      <c r="H1360" s="13">
        <v>76</v>
      </c>
      <c r="I1360" s="14"/>
      <c r="J1360" s="4"/>
      <c r="K1360" s="4"/>
      <c r="L1360" s="4"/>
      <c r="M1360" s="4"/>
      <c r="N1360" s="4"/>
      <c r="O1360" s="4"/>
      <c r="P1360" s="4"/>
      <c r="Q1360" s="4"/>
      <c r="R1360" s="4"/>
      <c r="S1360" s="4"/>
      <c r="T1360" s="4"/>
      <c r="U1360" s="4"/>
      <c r="V1360" s="4"/>
      <c r="W1360" s="4"/>
      <c r="X1360" s="4"/>
      <c r="Y1360" s="4"/>
      <c r="Z1360" s="4"/>
      <c r="AA1360" s="4"/>
    </row>
    <row r="1361" spans="1:27" ht="16" x14ac:dyDescent="0.2">
      <c r="A1361" s="10" t="s">
        <v>15</v>
      </c>
      <c r="B1361" s="10" t="s">
        <v>24</v>
      </c>
      <c r="C1361" s="10" t="s">
        <v>2589</v>
      </c>
      <c r="D1361" s="11">
        <v>2006</v>
      </c>
      <c r="E1361" s="10" t="s">
        <v>10</v>
      </c>
      <c r="F1361" s="16" t="s">
        <v>2555</v>
      </c>
      <c r="G1361" s="43" t="s">
        <v>2590</v>
      </c>
      <c r="H1361" s="13">
        <v>76</v>
      </c>
      <c r="I1361" s="14"/>
      <c r="J1361" s="4"/>
      <c r="K1361" s="4"/>
      <c r="L1361" s="4"/>
      <c r="M1361" s="4"/>
      <c r="N1361" s="4"/>
      <c r="O1361" s="4"/>
      <c r="P1361" s="4"/>
      <c r="Q1361" s="4"/>
      <c r="R1361" s="4"/>
      <c r="S1361" s="4"/>
      <c r="T1361" s="4"/>
      <c r="U1361" s="4"/>
      <c r="V1361" s="4"/>
      <c r="W1361" s="4"/>
      <c r="X1361" s="4"/>
      <c r="Y1361" s="4"/>
      <c r="Z1361" s="4"/>
      <c r="AA1361" s="4"/>
    </row>
    <row r="1362" spans="1:27" ht="16" x14ac:dyDescent="0.2">
      <c r="A1362" s="10" t="s">
        <v>15</v>
      </c>
      <c r="B1362" s="10" t="s">
        <v>24</v>
      </c>
      <c r="C1362" s="10" t="s">
        <v>2591</v>
      </c>
      <c r="D1362" s="11">
        <v>2006</v>
      </c>
      <c r="E1362" s="10" t="s">
        <v>10</v>
      </c>
      <c r="F1362" s="16" t="s">
        <v>2555</v>
      </c>
      <c r="G1362" s="10" t="s">
        <v>2592</v>
      </c>
      <c r="H1362" s="13">
        <v>72</v>
      </c>
      <c r="I1362" s="14"/>
      <c r="J1362" s="4"/>
      <c r="K1362" s="4"/>
      <c r="L1362" s="4"/>
      <c r="M1362" s="4"/>
      <c r="N1362" s="4"/>
      <c r="O1362" s="4"/>
      <c r="P1362" s="4"/>
      <c r="Q1362" s="4"/>
      <c r="R1362" s="4"/>
      <c r="S1362" s="4"/>
      <c r="T1362" s="4"/>
      <c r="U1362" s="4"/>
      <c r="V1362" s="4"/>
      <c r="W1362" s="4"/>
      <c r="X1362" s="4"/>
      <c r="Y1362" s="4"/>
      <c r="Z1362" s="4"/>
      <c r="AA1362" s="4"/>
    </row>
    <row r="1363" spans="1:27" ht="16" x14ac:dyDescent="0.2">
      <c r="A1363" s="10" t="s">
        <v>15</v>
      </c>
      <c r="B1363" s="10" t="s">
        <v>24</v>
      </c>
      <c r="C1363" s="10" t="s">
        <v>2593</v>
      </c>
      <c r="D1363" s="11">
        <v>2006</v>
      </c>
      <c r="E1363" s="10" t="s">
        <v>10</v>
      </c>
      <c r="F1363" s="16" t="s">
        <v>2555</v>
      </c>
      <c r="G1363" s="10" t="s">
        <v>2594</v>
      </c>
      <c r="H1363" s="13">
        <v>70</v>
      </c>
      <c r="I1363" s="14"/>
      <c r="J1363" s="4"/>
      <c r="K1363" s="4"/>
      <c r="L1363" s="4"/>
      <c r="M1363" s="4"/>
      <c r="N1363" s="4"/>
      <c r="O1363" s="4"/>
      <c r="P1363" s="4"/>
      <c r="Q1363" s="4"/>
      <c r="R1363" s="4"/>
      <c r="S1363" s="4"/>
      <c r="T1363" s="4"/>
      <c r="U1363" s="4"/>
      <c r="V1363" s="4"/>
      <c r="W1363" s="4"/>
      <c r="X1363" s="4"/>
      <c r="Y1363" s="4"/>
      <c r="Z1363" s="4"/>
      <c r="AA1363" s="4"/>
    </row>
    <row r="1364" spans="1:27" ht="16" x14ac:dyDescent="0.2">
      <c r="A1364" s="10" t="s">
        <v>15</v>
      </c>
      <c r="B1364" s="10" t="s">
        <v>24</v>
      </c>
      <c r="C1364" s="10" t="s">
        <v>2595</v>
      </c>
      <c r="D1364" s="11">
        <v>2006</v>
      </c>
      <c r="E1364" s="10" t="s">
        <v>10</v>
      </c>
      <c r="F1364" s="16" t="s">
        <v>2555</v>
      </c>
      <c r="G1364" s="10" t="s">
        <v>2596</v>
      </c>
      <c r="H1364" s="13">
        <v>69</v>
      </c>
      <c r="I1364" s="14"/>
      <c r="J1364" s="4"/>
      <c r="K1364" s="4"/>
      <c r="L1364" s="4"/>
      <c r="M1364" s="4"/>
      <c r="N1364" s="4"/>
      <c r="O1364" s="4"/>
      <c r="P1364" s="4"/>
      <c r="Q1364" s="4"/>
      <c r="R1364" s="4"/>
      <c r="S1364" s="4"/>
      <c r="T1364" s="4"/>
      <c r="U1364" s="4"/>
      <c r="V1364" s="4"/>
      <c r="W1364" s="4"/>
      <c r="X1364" s="4"/>
      <c r="Y1364" s="4"/>
      <c r="Z1364" s="4"/>
      <c r="AA1364" s="4"/>
    </row>
    <row r="1365" spans="1:27" ht="16" x14ac:dyDescent="0.2">
      <c r="A1365" s="10" t="s">
        <v>15</v>
      </c>
      <c r="B1365" s="10" t="s">
        <v>24</v>
      </c>
      <c r="C1365" s="10" t="s">
        <v>2597</v>
      </c>
      <c r="D1365" s="11">
        <v>2006</v>
      </c>
      <c r="E1365" s="10" t="s">
        <v>10</v>
      </c>
      <c r="F1365" s="16" t="s">
        <v>2555</v>
      </c>
      <c r="G1365" s="10" t="s">
        <v>2598</v>
      </c>
      <c r="H1365" s="13">
        <v>68</v>
      </c>
      <c r="I1365" s="14"/>
      <c r="J1365" s="4"/>
      <c r="K1365" s="4"/>
      <c r="L1365" s="4"/>
      <c r="M1365" s="4"/>
      <c r="N1365" s="4"/>
      <c r="O1365" s="4"/>
      <c r="P1365" s="4"/>
      <c r="Q1365" s="4"/>
      <c r="R1365" s="4"/>
      <c r="S1365" s="4"/>
      <c r="T1365" s="4"/>
      <c r="U1365" s="4"/>
      <c r="V1365" s="4"/>
      <c r="W1365" s="4"/>
      <c r="X1365" s="4"/>
      <c r="Y1365" s="4"/>
      <c r="Z1365" s="4"/>
      <c r="AA1365" s="4"/>
    </row>
    <row r="1366" spans="1:27" ht="16" x14ac:dyDescent="0.2">
      <c r="A1366" s="10" t="s">
        <v>15</v>
      </c>
      <c r="B1366" s="10" t="s">
        <v>24</v>
      </c>
      <c r="C1366" s="10" t="s">
        <v>2599</v>
      </c>
      <c r="D1366" s="11">
        <v>2006</v>
      </c>
      <c r="E1366" s="10" t="s">
        <v>10</v>
      </c>
      <c r="F1366" s="16" t="s">
        <v>2555</v>
      </c>
      <c r="G1366" s="10" t="s">
        <v>2600</v>
      </c>
      <c r="H1366" s="13">
        <v>66</v>
      </c>
      <c r="I1366" s="14"/>
      <c r="J1366" s="4"/>
      <c r="K1366" s="4"/>
      <c r="L1366" s="4"/>
      <c r="M1366" s="4"/>
      <c r="N1366" s="4"/>
      <c r="O1366" s="4"/>
      <c r="P1366" s="4"/>
      <c r="Q1366" s="4"/>
      <c r="R1366" s="4"/>
      <c r="S1366" s="4"/>
      <c r="T1366" s="4"/>
      <c r="U1366" s="4"/>
      <c r="V1366" s="4"/>
      <c r="W1366" s="4"/>
      <c r="X1366" s="4"/>
      <c r="Y1366" s="4"/>
      <c r="Z1366" s="4"/>
      <c r="AA1366" s="4"/>
    </row>
    <row r="1367" spans="1:27" ht="16" x14ac:dyDescent="0.2">
      <c r="A1367" s="10" t="s">
        <v>15</v>
      </c>
      <c r="B1367" s="10" t="s">
        <v>24</v>
      </c>
      <c r="C1367" s="10" t="s">
        <v>2601</v>
      </c>
      <c r="D1367" s="11">
        <v>2006</v>
      </c>
      <c r="E1367" s="10" t="s">
        <v>10</v>
      </c>
      <c r="F1367" s="16" t="s">
        <v>2555</v>
      </c>
      <c r="G1367" s="43" t="s">
        <v>2602</v>
      </c>
      <c r="H1367" s="13">
        <v>66</v>
      </c>
      <c r="I1367" s="14"/>
      <c r="J1367" s="4"/>
      <c r="K1367" s="4"/>
      <c r="L1367" s="4"/>
      <c r="M1367" s="4"/>
      <c r="N1367" s="4"/>
      <c r="O1367" s="4"/>
      <c r="P1367" s="4"/>
      <c r="Q1367" s="4"/>
      <c r="R1367" s="4"/>
      <c r="S1367" s="4"/>
      <c r="T1367" s="4"/>
      <c r="U1367" s="4"/>
      <c r="V1367" s="4"/>
      <c r="W1367" s="4"/>
      <c r="X1367" s="4"/>
      <c r="Y1367" s="4"/>
      <c r="Z1367" s="4"/>
      <c r="AA1367" s="4"/>
    </row>
    <row r="1368" spans="1:27" ht="16" x14ac:dyDescent="0.2">
      <c r="A1368" s="10" t="s">
        <v>15</v>
      </c>
      <c r="B1368" s="10" t="s">
        <v>24</v>
      </c>
      <c r="C1368" s="10" t="s">
        <v>2603</v>
      </c>
      <c r="D1368" s="11">
        <v>2006</v>
      </c>
      <c r="E1368" s="10" t="s">
        <v>10</v>
      </c>
      <c r="F1368" s="16" t="s">
        <v>2555</v>
      </c>
      <c r="G1368" s="43" t="s">
        <v>2604</v>
      </c>
      <c r="H1368" s="13">
        <v>66</v>
      </c>
      <c r="I1368" s="14"/>
      <c r="J1368" s="4"/>
      <c r="K1368" s="4"/>
      <c r="L1368" s="4"/>
      <c r="M1368" s="4"/>
      <c r="N1368" s="4"/>
      <c r="O1368" s="4"/>
      <c r="P1368" s="4"/>
      <c r="Q1368" s="4"/>
      <c r="R1368" s="4"/>
      <c r="S1368" s="4"/>
      <c r="T1368" s="4"/>
      <c r="U1368" s="4"/>
      <c r="V1368" s="4"/>
      <c r="W1368" s="4"/>
      <c r="X1368" s="4"/>
      <c r="Y1368" s="4"/>
      <c r="Z1368" s="4"/>
      <c r="AA1368" s="4"/>
    </row>
    <row r="1369" spans="1:27" ht="16" x14ac:dyDescent="0.2">
      <c r="A1369" s="10" t="s">
        <v>15</v>
      </c>
      <c r="B1369" s="10" t="s">
        <v>24</v>
      </c>
      <c r="C1369" s="10" t="s">
        <v>2605</v>
      </c>
      <c r="D1369" s="11">
        <v>2006</v>
      </c>
      <c r="E1369" s="10" t="s">
        <v>10</v>
      </c>
      <c r="F1369" s="16" t="s">
        <v>2555</v>
      </c>
      <c r="G1369" s="43" t="s">
        <v>2606</v>
      </c>
      <c r="H1369" s="13">
        <v>65</v>
      </c>
      <c r="I1369" s="14"/>
      <c r="J1369" s="4"/>
      <c r="K1369" s="4"/>
      <c r="L1369" s="4"/>
      <c r="M1369" s="4"/>
      <c r="N1369" s="4"/>
      <c r="O1369" s="4"/>
      <c r="P1369" s="4"/>
      <c r="Q1369" s="4"/>
      <c r="R1369" s="4"/>
      <c r="S1369" s="4"/>
      <c r="T1369" s="4"/>
      <c r="U1369" s="4"/>
      <c r="V1369" s="4"/>
      <c r="W1369" s="4"/>
      <c r="X1369" s="4"/>
      <c r="Y1369" s="4"/>
      <c r="Z1369" s="4"/>
      <c r="AA1369" s="4"/>
    </row>
    <row r="1370" spans="1:27" ht="16" x14ac:dyDescent="0.2">
      <c r="A1370" s="10" t="s">
        <v>15</v>
      </c>
      <c r="B1370" s="10" t="s">
        <v>24</v>
      </c>
      <c r="C1370" s="10" t="s">
        <v>2607</v>
      </c>
      <c r="D1370" s="11">
        <v>2006</v>
      </c>
      <c r="E1370" s="10" t="s">
        <v>10</v>
      </c>
      <c r="F1370" s="16" t="s">
        <v>2555</v>
      </c>
      <c r="G1370" s="43" t="s">
        <v>2608</v>
      </c>
      <c r="H1370" s="13">
        <v>63</v>
      </c>
      <c r="I1370" s="14"/>
      <c r="J1370" s="4"/>
      <c r="K1370" s="4"/>
      <c r="L1370" s="4"/>
      <c r="M1370" s="4"/>
      <c r="N1370" s="4"/>
      <c r="O1370" s="4"/>
      <c r="P1370" s="4"/>
      <c r="Q1370" s="4"/>
      <c r="R1370" s="4"/>
      <c r="S1370" s="4"/>
      <c r="T1370" s="4"/>
      <c r="U1370" s="4"/>
      <c r="V1370" s="4"/>
      <c r="W1370" s="4"/>
      <c r="X1370" s="4"/>
      <c r="Y1370" s="4"/>
      <c r="Z1370" s="4"/>
      <c r="AA1370" s="4"/>
    </row>
    <row r="1371" spans="1:27" ht="16" x14ac:dyDescent="0.2">
      <c r="A1371" s="10" t="s">
        <v>15</v>
      </c>
      <c r="B1371" s="10" t="s">
        <v>24</v>
      </c>
      <c r="C1371" s="10" t="s">
        <v>2609</v>
      </c>
      <c r="D1371" s="11">
        <v>2006</v>
      </c>
      <c r="E1371" s="10" t="s">
        <v>9</v>
      </c>
      <c r="F1371" s="16" t="s">
        <v>2555</v>
      </c>
      <c r="G1371" s="10" t="s">
        <v>2610</v>
      </c>
      <c r="H1371" s="13">
        <v>59</v>
      </c>
      <c r="I1371" s="14"/>
      <c r="J1371" s="4"/>
      <c r="K1371" s="4"/>
      <c r="L1371" s="4"/>
      <c r="M1371" s="4"/>
      <c r="N1371" s="4"/>
      <c r="O1371" s="4"/>
      <c r="P1371" s="4"/>
      <c r="Q1371" s="4"/>
      <c r="R1371" s="4"/>
      <c r="S1371" s="4"/>
      <c r="T1371" s="4"/>
      <c r="U1371" s="4"/>
      <c r="V1371" s="4"/>
      <c r="W1371" s="4"/>
      <c r="X1371" s="4"/>
      <c r="Y1371" s="4"/>
      <c r="Z1371" s="4"/>
      <c r="AA1371" s="4"/>
    </row>
    <row r="1372" spans="1:27" ht="16" x14ac:dyDescent="0.2">
      <c r="A1372" s="10" t="s">
        <v>15</v>
      </c>
      <c r="B1372" s="10" t="s">
        <v>24</v>
      </c>
      <c r="C1372" s="10" t="s">
        <v>2611</v>
      </c>
      <c r="D1372" s="11">
        <v>2006</v>
      </c>
      <c r="E1372" s="10" t="s">
        <v>10</v>
      </c>
      <c r="F1372" s="16" t="s">
        <v>2555</v>
      </c>
      <c r="G1372" s="43" t="s">
        <v>2612</v>
      </c>
      <c r="H1372" s="13">
        <v>59</v>
      </c>
      <c r="I1372" s="14"/>
      <c r="J1372" s="4"/>
      <c r="K1372" s="4"/>
      <c r="L1372" s="4"/>
      <c r="M1372" s="4"/>
      <c r="N1372" s="4"/>
      <c r="O1372" s="4"/>
      <c r="P1372" s="4"/>
      <c r="Q1372" s="4"/>
      <c r="R1372" s="4"/>
      <c r="S1372" s="4"/>
      <c r="T1372" s="4"/>
      <c r="U1372" s="4"/>
      <c r="V1372" s="4"/>
      <c r="W1372" s="4"/>
      <c r="X1372" s="4"/>
      <c r="Y1372" s="4"/>
      <c r="Z1372" s="4"/>
      <c r="AA1372" s="4"/>
    </row>
    <row r="1373" spans="1:27" ht="16" x14ac:dyDescent="0.2">
      <c r="A1373" s="10" t="s">
        <v>15</v>
      </c>
      <c r="B1373" s="10" t="s">
        <v>24</v>
      </c>
      <c r="C1373" s="10" t="s">
        <v>2613</v>
      </c>
      <c r="D1373" s="11">
        <v>2006</v>
      </c>
      <c r="E1373" s="10" t="s">
        <v>10</v>
      </c>
      <c r="F1373" s="16" t="s">
        <v>2555</v>
      </c>
      <c r="G1373" s="10" t="s">
        <v>2614</v>
      </c>
      <c r="H1373" s="13">
        <v>56</v>
      </c>
      <c r="I1373" s="14"/>
      <c r="J1373" s="4"/>
      <c r="K1373" s="4"/>
      <c r="L1373" s="4"/>
      <c r="M1373" s="4"/>
      <c r="N1373" s="4"/>
      <c r="O1373" s="4"/>
      <c r="P1373" s="4"/>
      <c r="Q1373" s="4"/>
      <c r="R1373" s="4"/>
      <c r="S1373" s="4"/>
      <c r="T1373" s="4"/>
      <c r="U1373" s="4"/>
      <c r="V1373" s="4"/>
      <c r="W1373" s="4"/>
      <c r="X1373" s="4"/>
      <c r="Y1373" s="4"/>
      <c r="Z1373" s="4"/>
      <c r="AA1373" s="4"/>
    </row>
    <row r="1374" spans="1:27" ht="16" x14ac:dyDescent="0.2">
      <c r="A1374" s="10" t="s">
        <v>15</v>
      </c>
      <c r="B1374" s="10" t="s">
        <v>24</v>
      </c>
      <c r="C1374" s="10" t="s">
        <v>2615</v>
      </c>
      <c r="D1374" s="11">
        <v>2006</v>
      </c>
      <c r="E1374" s="10" t="s">
        <v>10</v>
      </c>
      <c r="F1374" s="16" t="s">
        <v>2555</v>
      </c>
      <c r="G1374" s="43" t="s">
        <v>2616</v>
      </c>
      <c r="H1374" s="13">
        <v>56</v>
      </c>
      <c r="I1374" s="14"/>
      <c r="J1374" s="4"/>
      <c r="K1374" s="4"/>
      <c r="L1374" s="4"/>
      <c r="M1374" s="4"/>
      <c r="N1374" s="4"/>
      <c r="O1374" s="4"/>
      <c r="P1374" s="4"/>
      <c r="Q1374" s="4"/>
      <c r="R1374" s="4"/>
      <c r="S1374" s="4"/>
      <c r="T1374" s="4"/>
      <c r="U1374" s="4"/>
      <c r="V1374" s="4"/>
      <c r="W1374" s="4"/>
      <c r="X1374" s="4"/>
      <c r="Y1374" s="4"/>
      <c r="Z1374" s="4"/>
      <c r="AA1374" s="4"/>
    </row>
    <row r="1375" spans="1:27" ht="16" x14ac:dyDescent="0.2">
      <c r="A1375" s="10" t="s">
        <v>15</v>
      </c>
      <c r="B1375" s="10" t="s">
        <v>24</v>
      </c>
      <c r="C1375" s="10" t="s">
        <v>2617</v>
      </c>
      <c r="D1375" s="11">
        <v>2006</v>
      </c>
      <c r="E1375" s="10" t="s">
        <v>10</v>
      </c>
      <c r="F1375" s="16" t="s">
        <v>2555</v>
      </c>
      <c r="G1375" s="10" t="s">
        <v>2618</v>
      </c>
      <c r="H1375" s="13">
        <v>40</v>
      </c>
      <c r="I1375" s="14"/>
      <c r="J1375" s="4"/>
      <c r="K1375" s="4"/>
      <c r="L1375" s="4"/>
      <c r="M1375" s="4"/>
      <c r="N1375" s="4"/>
      <c r="O1375" s="4"/>
      <c r="P1375" s="4"/>
      <c r="Q1375" s="4"/>
      <c r="R1375" s="4"/>
      <c r="S1375" s="4"/>
      <c r="T1375" s="4"/>
      <c r="U1375" s="4"/>
      <c r="V1375" s="4"/>
      <c r="W1375" s="4"/>
      <c r="X1375" s="4"/>
      <c r="Y1375" s="4"/>
      <c r="Z1375" s="4"/>
      <c r="AA1375" s="4"/>
    </row>
    <row r="1376" spans="1:27" ht="16" x14ac:dyDescent="0.2">
      <c r="A1376" s="10" t="s">
        <v>15</v>
      </c>
      <c r="B1376" s="10" t="s">
        <v>24</v>
      </c>
      <c r="C1376" s="10" t="s">
        <v>2619</v>
      </c>
      <c r="D1376" s="11">
        <v>2005</v>
      </c>
      <c r="E1376" s="10" t="s">
        <v>10</v>
      </c>
      <c r="F1376" s="16" t="s">
        <v>2620</v>
      </c>
      <c r="G1376" s="10" t="s">
        <v>2621</v>
      </c>
      <c r="H1376" s="13">
        <v>485</v>
      </c>
      <c r="I1376" s="14"/>
      <c r="J1376" s="4"/>
      <c r="K1376" s="4"/>
      <c r="L1376" s="4"/>
      <c r="M1376" s="4"/>
      <c r="N1376" s="4"/>
      <c r="O1376" s="4"/>
      <c r="P1376" s="4"/>
      <c r="Q1376" s="4"/>
      <c r="R1376" s="4"/>
      <c r="S1376" s="4"/>
      <c r="T1376" s="4"/>
      <c r="U1376" s="4"/>
      <c r="V1376" s="4"/>
      <c r="W1376" s="4"/>
      <c r="X1376" s="4"/>
      <c r="Y1376" s="4"/>
      <c r="Z1376" s="4"/>
      <c r="AA1376" s="4"/>
    </row>
    <row r="1377" spans="1:27" ht="16" x14ac:dyDescent="0.2">
      <c r="A1377" s="10" t="s">
        <v>15</v>
      </c>
      <c r="B1377" s="10" t="s">
        <v>24</v>
      </c>
      <c r="C1377" s="10" t="s">
        <v>2622</v>
      </c>
      <c r="D1377" s="11">
        <v>2005</v>
      </c>
      <c r="E1377" s="10" t="s">
        <v>10</v>
      </c>
      <c r="F1377" s="16" t="s">
        <v>2620</v>
      </c>
      <c r="G1377" s="10" t="s">
        <v>2623</v>
      </c>
      <c r="H1377" s="13">
        <v>471</v>
      </c>
      <c r="I1377" s="14"/>
      <c r="J1377" s="4"/>
      <c r="K1377" s="4"/>
      <c r="L1377" s="4"/>
      <c r="M1377" s="4"/>
      <c r="N1377" s="4"/>
      <c r="O1377" s="4"/>
      <c r="P1377" s="4"/>
      <c r="Q1377" s="4"/>
      <c r="R1377" s="4"/>
      <c r="S1377" s="4"/>
      <c r="T1377" s="4"/>
      <c r="U1377" s="4"/>
      <c r="V1377" s="4"/>
      <c r="W1377" s="4"/>
      <c r="X1377" s="4"/>
      <c r="Y1377" s="4"/>
      <c r="Z1377" s="4"/>
      <c r="AA1377" s="4"/>
    </row>
    <row r="1378" spans="1:27" ht="16" x14ac:dyDescent="0.2">
      <c r="A1378" s="10" t="s">
        <v>15</v>
      </c>
      <c r="B1378" s="10" t="s">
        <v>24</v>
      </c>
      <c r="C1378" s="10" t="s">
        <v>2624</v>
      </c>
      <c r="D1378" s="11">
        <v>2005</v>
      </c>
      <c r="E1378" s="10" t="s">
        <v>10</v>
      </c>
      <c r="F1378" s="16" t="s">
        <v>2620</v>
      </c>
      <c r="G1378" s="10" t="s">
        <v>2625</v>
      </c>
      <c r="H1378" s="13">
        <v>463</v>
      </c>
      <c r="I1378" s="14"/>
      <c r="J1378" s="4"/>
      <c r="K1378" s="4"/>
      <c r="L1378" s="4"/>
      <c r="M1378" s="4"/>
      <c r="N1378" s="4"/>
      <c r="O1378" s="4"/>
      <c r="P1378" s="4"/>
      <c r="Q1378" s="4"/>
      <c r="R1378" s="4"/>
      <c r="S1378" s="4"/>
      <c r="T1378" s="4"/>
      <c r="U1378" s="4"/>
      <c r="V1378" s="4"/>
      <c r="W1378" s="4"/>
      <c r="X1378" s="4"/>
      <c r="Y1378" s="4"/>
      <c r="Z1378" s="4"/>
      <c r="AA1378" s="4"/>
    </row>
    <row r="1379" spans="1:27" ht="16" x14ac:dyDescent="0.2">
      <c r="A1379" s="10" t="s">
        <v>15</v>
      </c>
      <c r="B1379" s="10" t="s">
        <v>24</v>
      </c>
      <c r="C1379" s="10" t="s">
        <v>2626</v>
      </c>
      <c r="D1379" s="11">
        <v>2005</v>
      </c>
      <c r="E1379" s="10" t="s">
        <v>10</v>
      </c>
      <c r="F1379" s="16" t="s">
        <v>2620</v>
      </c>
      <c r="G1379" s="10" t="s">
        <v>2627</v>
      </c>
      <c r="H1379" s="13">
        <v>439</v>
      </c>
      <c r="I1379" s="14"/>
      <c r="J1379" s="4"/>
      <c r="K1379" s="4"/>
      <c r="L1379" s="4"/>
      <c r="M1379" s="4"/>
      <c r="N1379" s="4"/>
      <c r="O1379" s="4"/>
      <c r="P1379" s="4"/>
      <c r="Q1379" s="4"/>
      <c r="R1379" s="4"/>
      <c r="S1379" s="4"/>
      <c r="T1379" s="4"/>
      <c r="U1379" s="4"/>
      <c r="V1379" s="4"/>
      <c r="W1379" s="4"/>
      <c r="X1379" s="4"/>
      <c r="Y1379" s="4"/>
      <c r="Z1379" s="4"/>
      <c r="AA1379" s="4"/>
    </row>
    <row r="1380" spans="1:27" ht="16" x14ac:dyDescent="0.2">
      <c r="A1380" s="10" t="s">
        <v>15</v>
      </c>
      <c r="B1380" s="10" t="s">
        <v>24</v>
      </c>
      <c r="C1380" s="10" t="s">
        <v>2628</v>
      </c>
      <c r="D1380" s="11">
        <v>2005</v>
      </c>
      <c r="E1380" s="10" t="s">
        <v>7</v>
      </c>
      <c r="F1380" s="16" t="s">
        <v>2620</v>
      </c>
      <c r="G1380" s="10" t="s">
        <v>2629</v>
      </c>
      <c r="H1380" s="13">
        <v>331</v>
      </c>
      <c r="I1380" s="14"/>
      <c r="J1380" s="4"/>
      <c r="K1380" s="4"/>
      <c r="L1380" s="4"/>
      <c r="M1380" s="4"/>
      <c r="N1380" s="4"/>
      <c r="O1380" s="4"/>
      <c r="P1380" s="4"/>
      <c r="Q1380" s="4"/>
      <c r="R1380" s="4"/>
      <c r="S1380" s="4"/>
      <c r="T1380" s="4"/>
      <c r="U1380" s="4"/>
      <c r="V1380" s="4"/>
      <c r="W1380" s="4"/>
      <c r="X1380" s="4"/>
      <c r="Y1380" s="4"/>
      <c r="Z1380" s="4"/>
      <c r="AA1380" s="4"/>
    </row>
    <row r="1381" spans="1:27" ht="16" x14ac:dyDescent="0.2">
      <c r="A1381" s="10" t="s">
        <v>15</v>
      </c>
      <c r="B1381" s="10" t="s">
        <v>24</v>
      </c>
      <c r="C1381" s="10" t="s">
        <v>2630</v>
      </c>
      <c r="D1381" s="11">
        <v>2005</v>
      </c>
      <c r="E1381" s="10" t="s">
        <v>7</v>
      </c>
      <c r="F1381" s="16" t="s">
        <v>2620</v>
      </c>
      <c r="G1381" s="10" t="s">
        <v>2631</v>
      </c>
      <c r="H1381" s="13">
        <v>274</v>
      </c>
      <c r="I1381" s="14"/>
      <c r="J1381" s="4"/>
      <c r="K1381" s="4"/>
      <c r="L1381" s="4"/>
      <c r="M1381" s="4"/>
      <c r="N1381" s="4"/>
      <c r="O1381" s="4"/>
      <c r="P1381" s="4"/>
      <c r="Q1381" s="4"/>
      <c r="R1381" s="4"/>
      <c r="S1381" s="4"/>
      <c r="T1381" s="4"/>
      <c r="U1381" s="4"/>
      <c r="V1381" s="4"/>
      <c r="W1381" s="4"/>
      <c r="X1381" s="4"/>
      <c r="Y1381" s="4"/>
      <c r="Z1381" s="4"/>
      <c r="AA1381" s="4"/>
    </row>
    <row r="1382" spans="1:27" ht="16" x14ac:dyDescent="0.2">
      <c r="A1382" s="10" t="s">
        <v>15</v>
      </c>
      <c r="B1382" s="10" t="s">
        <v>24</v>
      </c>
      <c r="C1382" s="10" t="s">
        <v>2632</v>
      </c>
      <c r="D1382" s="11">
        <v>2005</v>
      </c>
      <c r="E1382" s="10" t="s">
        <v>10</v>
      </c>
      <c r="F1382" s="16" t="s">
        <v>2620</v>
      </c>
      <c r="G1382" s="10" t="s">
        <v>2633</v>
      </c>
      <c r="H1382" s="13">
        <v>225</v>
      </c>
      <c r="I1382" s="14"/>
      <c r="J1382" s="4"/>
      <c r="K1382" s="4"/>
      <c r="L1382" s="4"/>
      <c r="M1382" s="4"/>
      <c r="N1382" s="4"/>
      <c r="O1382" s="4"/>
      <c r="P1382" s="4"/>
      <c r="Q1382" s="4"/>
      <c r="R1382" s="4"/>
      <c r="S1382" s="4"/>
      <c r="T1382" s="4"/>
      <c r="U1382" s="4"/>
      <c r="V1382" s="4"/>
      <c r="W1382" s="4"/>
      <c r="X1382" s="4"/>
      <c r="Y1382" s="4"/>
      <c r="Z1382" s="4"/>
      <c r="AA1382" s="4"/>
    </row>
    <row r="1383" spans="1:27" ht="16" x14ac:dyDescent="0.2">
      <c r="A1383" s="10" t="s">
        <v>15</v>
      </c>
      <c r="B1383" s="10" t="s">
        <v>24</v>
      </c>
      <c r="C1383" s="10" t="s">
        <v>2634</v>
      </c>
      <c r="D1383" s="11">
        <v>2005</v>
      </c>
      <c r="E1383" s="10" t="s">
        <v>10</v>
      </c>
      <c r="F1383" s="16" t="s">
        <v>2620</v>
      </c>
      <c r="G1383" s="10" t="s">
        <v>2635</v>
      </c>
      <c r="H1383" s="13">
        <v>188</v>
      </c>
      <c r="I1383" s="14"/>
      <c r="J1383" s="4"/>
      <c r="K1383" s="4"/>
      <c r="L1383" s="4"/>
      <c r="M1383" s="4"/>
      <c r="N1383" s="4"/>
      <c r="O1383" s="4"/>
      <c r="P1383" s="4"/>
      <c r="Q1383" s="4"/>
      <c r="R1383" s="4"/>
      <c r="S1383" s="4"/>
      <c r="T1383" s="4"/>
      <c r="U1383" s="4"/>
      <c r="V1383" s="4"/>
      <c r="W1383" s="4"/>
      <c r="X1383" s="4"/>
      <c r="Y1383" s="4"/>
      <c r="Z1383" s="4"/>
      <c r="AA1383" s="4"/>
    </row>
    <row r="1384" spans="1:27" ht="16" x14ac:dyDescent="0.2">
      <c r="A1384" s="10" t="s">
        <v>15</v>
      </c>
      <c r="B1384" s="10" t="s">
        <v>24</v>
      </c>
      <c r="C1384" s="10" t="s">
        <v>2636</v>
      </c>
      <c r="D1384" s="11">
        <v>2005</v>
      </c>
      <c r="E1384" s="10" t="s">
        <v>10</v>
      </c>
      <c r="F1384" s="16" t="s">
        <v>2620</v>
      </c>
      <c r="G1384" s="10" t="s">
        <v>2637</v>
      </c>
      <c r="H1384" s="13">
        <v>155</v>
      </c>
      <c r="I1384" s="14"/>
      <c r="J1384" s="4"/>
      <c r="K1384" s="4"/>
      <c r="L1384" s="4"/>
      <c r="M1384" s="4"/>
      <c r="N1384" s="4"/>
      <c r="O1384" s="4"/>
      <c r="P1384" s="4"/>
      <c r="Q1384" s="4"/>
      <c r="R1384" s="4"/>
      <c r="S1384" s="4"/>
      <c r="T1384" s="4"/>
      <c r="U1384" s="4"/>
      <c r="V1384" s="4"/>
      <c r="W1384" s="4"/>
      <c r="X1384" s="4"/>
      <c r="Y1384" s="4"/>
      <c r="Z1384" s="4"/>
      <c r="AA1384" s="4"/>
    </row>
    <row r="1385" spans="1:27" ht="16" x14ac:dyDescent="0.2">
      <c r="A1385" s="10" t="s">
        <v>15</v>
      </c>
      <c r="B1385" s="10" t="s">
        <v>24</v>
      </c>
      <c r="C1385" s="10" t="s">
        <v>2638</v>
      </c>
      <c r="D1385" s="11">
        <v>2005</v>
      </c>
      <c r="E1385" s="10" t="s">
        <v>10</v>
      </c>
      <c r="F1385" s="16" t="s">
        <v>2620</v>
      </c>
      <c r="G1385" s="10" t="s">
        <v>2639</v>
      </c>
      <c r="H1385" s="13">
        <v>153</v>
      </c>
      <c r="I1385" s="14"/>
      <c r="J1385" s="4"/>
      <c r="K1385" s="4"/>
      <c r="L1385" s="4"/>
      <c r="M1385" s="4"/>
      <c r="N1385" s="4"/>
      <c r="O1385" s="4"/>
      <c r="P1385" s="4"/>
      <c r="Q1385" s="4"/>
      <c r="R1385" s="4"/>
      <c r="S1385" s="4"/>
      <c r="T1385" s="4"/>
      <c r="U1385" s="4"/>
      <c r="V1385" s="4"/>
      <c r="W1385" s="4"/>
      <c r="X1385" s="4"/>
      <c r="Y1385" s="4"/>
      <c r="Z1385" s="4"/>
      <c r="AA1385" s="4"/>
    </row>
    <row r="1386" spans="1:27" ht="16" x14ac:dyDescent="0.2">
      <c r="A1386" s="10" t="s">
        <v>15</v>
      </c>
      <c r="B1386" s="10" t="s">
        <v>24</v>
      </c>
      <c r="C1386" s="10" t="s">
        <v>2640</v>
      </c>
      <c r="D1386" s="11">
        <v>2005</v>
      </c>
      <c r="E1386" s="10" t="s">
        <v>10</v>
      </c>
      <c r="F1386" s="16" t="s">
        <v>2620</v>
      </c>
      <c r="G1386" s="10" t="s">
        <v>2641</v>
      </c>
      <c r="H1386" s="13">
        <v>132</v>
      </c>
      <c r="I1386" s="14"/>
      <c r="J1386" s="4"/>
      <c r="K1386" s="4"/>
      <c r="L1386" s="4"/>
      <c r="M1386" s="4"/>
      <c r="N1386" s="4"/>
      <c r="O1386" s="4"/>
      <c r="P1386" s="4"/>
      <c r="Q1386" s="4"/>
      <c r="R1386" s="4"/>
      <c r="S1386" s="4"/>
      <c r="T1386" s="4"/>
      <c r="U1386" s="4"/>
      <c r="V1386" s="4"/>
      <c r="W1386" s="4"/>
      <c r="X1386" s="4"/>
      <c r="Y1386" s="4"/>
      <c r="Z1386" s="4"/>
      <c r="AA1386" s="4"/>
    </row>
    <row r="1387" spans="1:27" ht="16" x14ac:dyDescent="0.2">
      <c r="A1387" s="10" t="s">
        <v>15</v>
      </c>
      <c r="B1387" s="10" t="s">
        <v>24</v>
      </c>
      <c r="C1387" s="10" t="s">
        <v>2642</v>
      </c>
      <c r="D1387" s="11">
        <v>2005</v>
      </c>
      <c r="E1387" s="10" t="s">
        <v>12</v>
      </c>
      <c r="F1387" s="16" t="s">
        <v>2620</v>
      </c>
      <c r="G1387" s="10" t="s">
        <v>2643</v>
      </c>
      <c r="H1387" s="13">
        <v>113</v>
      </c>
      <c r="I1387" s="14"/>
      <c r="J1387" s="4"/>
      <c r="K1387" s="4"/>
      <c r="L1387" s="4"/>
      <c r="M1387" s="4"/>
      <c r="N1387" s="4"/>
      <c r="O1387" s="4"/>
      <c r="P1387" s="4"/>
      <c r="Q1387" s="4"/>
      <c r="R1387" s="4"/>
      <c r="S1387" s="4"/>
      <c r="T1387" s="4"/>
      <c r="U1387" s="4"/>
      <c r="V1387" s="4"/>
      <c r="W1387" s="4"/>
      <c r="X1387" s="4"/>
      <c r="Y1387" s="4"/>
      <c r="Z1387" s="4"/>
      <c r="AA1387" s="4"/>
    </row>
    <row r="1388" spans="1:27" ht="16" x14ac:dyDescent="0.2">
      <c r="A1388" s="10" t="s">
        <v>15</v>
      </c>
      <c r="B1388" s="10" t="s">
        <v>24</v>
      </c>
      <c r="C1388" s="10" t="s">
        <v>2518</v>
      </c>
      <c r="D1388" s="11">
        <v>2005</v>
      </c>
      <c r="E1388" s="10" t="s">
        <v>12</v>
      </c>
      <c r="F1388" s="16" t="s">
        <v>2620</v>
      </c>
      <c r="G1388" s="10" t="s">
        <v>2644</v>
      </c>
      <c r="H1388" s="13">
        <v>98</v>
      </c>
      <c r="I1388" s="14"/>
      <c r="J1388" s="4"/>
      <c r="K1388" s="4"/>
      <c r="L1388" s="4"/>
      <c r="M1388" s="4"/>
      <c r="N1388" s="4"/>
      <c r="O1388" s="4"/>
      <c r="P1388" s="4"/>
      <c r="Q1388" s="4"/>
      <c r="R1388" s="4"/>
      <c r="S1388" s="4"/>
      <c r="T1388" s="4"/>
      <c r="U1388" s="4"/>
      <c r="V1388" s="4"/>
      <c r="W1388" s="4"/>
      <c r="X1388" s="4"/>
      <c r="Y1388" s="4"/>
      <c r="Z1388" s="4"/>
      <c r="AA1388" s="4"/>
    </row>
    <row r="1389" spans="1:27" ht="16" x14ac:dyDescent="0.2">
      <c r="A1389" s="10" t="s">
        <v>15</v>
      </c>
      <c r="B1389" s="10" t="s">
        <v>24</v>
      </c>
      <c r="C1389" s="10" t="s">
        <v>2645</v>
      </c>
      <c r="D1389" s="11">
        <v>2005</v>
      </c>
      <c r="E1389" s="10" t="s">
        <v>12</v>
      </c>
      <c r="F1389" s="16" t="s">
        <v>2620</v>
      </c>
      <c r="G1389" s="10" t="s">
        <v>2646</v>
      </c>
      <c r="H1389" s="13">
        <v>85</v>
      </c>
      <c r="I1389" s="14"/>
      <c r="J1389" s="4"/>
      <c r="K1389" s="4"/>
      <c r="L1389" s="4"/>
      <c r="M1389" s="4"/>
      <c r="N1389" s="4"/>
      <c r="O1389" s="4"/>
      <c r="P1389" s="4"/>
      <c r="Q1389" s="4"/>
      <c r="R1389" s="4"/>
      <c r="S1389" s="4"/>
      <c r="T1389" s="4"/>
      <c r="U1389" s="4"/>
      <c r="V1389" s="4"/>
      <c r="W1389" s="4"/>
      <c r="X1389" s="4"/>
      <c r="Y1389" s="4"/>
      <c r="Z1389" s="4"/>
      <c r="AA1389" s="4"/>
    </row>
    <row r="1390" spans="1:27" ht="16" x14ac:dyDescent="0.2">
      <c r="A1390" s="10" t="s">
        <v>15</v>
      </c>
      <c r="B1390" s="10" t="s">
        <v>24</v>
      </c>
      <c r="C1390" s="10" t="s">
        <v>2647</v>
      </c>
      <c r="D1390" s="11">
        <v>2005</v>
      </c>
      <c r="E1390" s="10" t="s">
        <v>12</v>
      </c>
      <c r="F1390" s="16" t="s">
        <v>2620</v>
      </c>
      <c r="G1390" s="10" t="s">
        <v>2648</v>
      </c>
      <c r="H1390" s="13">
        <v>82</v>
      </c>
      <c r="I1390" s="14"/>
      <c r="J1390" s="4"/>
      <c r="K1390" s="4"/>
      <c r="L1390" s="4"/>
      <c r="M1390" s="4"/>
      <c r="N1390" s="4"/>
      <c r="O1390" s="4"/>
      <c r="P1390" s="4"/>
      <c r="Q1390" s="4"/>
      <c r="R1390" s="4"/>
      <c r="S1390" s="4"/>
      <c r="T1390" s="4"/>
      <c r="U1390" s="4"/>
      <c r="V1390" s="4"/>
      <c r="W1390" s="4"/>
      <c r="X1390" s="4"/>
      <c r="Y1390" s="4"/>
      <c r="Z1390" s="4"/>
      <c r="AA1390" s="4"/>
    </row>
    <row r="1391" spans="1:27" ht="16" x14ac:dyDescent="0.2">
      <c r="A1391" s="10" t="s">
        <v>15</v>
      </c>
      <c r="B1391" s="10" t="s">
        <v>24</v>
      </c>
      <c r="C1391" s="10" t="s">
        <v>2649</v>
      </c>
      <c r="D1391" s="11">
        <v>2005</v>
      </c>
      <c r="E1391" s="10" t="s">
        <v>10</v>
      </c>
      <c r="F1391" s="16" t="s">
        <v>2620</v>
      </c>
      <c r="G1391" s="10" t="s">
        <v>2650</v>
      </c>
      <c r="H1391" s="13">
        <v>76</v>
      </c>
      <c r="I1391" s="14"/>
      <c r="J1391" s="4"/>
      <c r="K1391" s="4"/>
      <c r="L1391" s="4"/>
      <c r="M1391" s="4"/>
      <c r="N1391" s="4"/>
      <c r="O1391" s="4"/>
      <c r="P1391" s="4"/>
      <c r="Q1391" s="4"/>
      <c r="R1391" s="4"/>
      <c r="S1391" s="4"/>
      <c r="T1391" s="4"/>
      <c r="U1391" s="4"/>
      <c r="V1391" s="4"/>
      <c r="W1391" s="4"/>
      <c r="X1391" s="4"/>
      <c r="Y1391" s="4"/>
      <c r="Z1391" s="4"/>
      <c r="AA1391" s="4"/>
    </row>
    <row r="1392" spans="1:27" ht="16" x14ac:dyDescent="0.2">
      <c r="A1392" s="10" t="s">
        <v>15</v>
      </c>
      <c r="B1392" s="10" t="s">
        <v>24</v>
      </c>
      <c r="C1392" s="10" t="s">
        <v>2651</v>
      </c>
      <c r="D1392" s="11">
        <v>2005</v>
      </c>
      <c r="E1392" s="10" t="s">
        <v>10</v>
      </c>
      <c r="F1392" s="16" t="s">
        <v>2620</v>
      </c>
      <c r="G1392" s="10" t="s">
        <v>2652</v>
      </c>
      <c r="H1392" s="13">
        <v>72</v>
      </c>
      <c r="I1392" s="14"/>
      <c r="J1392" s="4"/>
      <c r="K1392" s="4"/>
      <c r="L1392" s="4"/>
      <c r="M1392" s="4"/>
      <c r="N1392" s="4"/>
      <c r="O1392" s="4"/>
      <c r="P1392" s="4"/>
      <c r="Q1392" s="4"/>
      <c r="R1392" s="4"/>
      <c r="S1392" s="4"/>
      <c r="T1392" s="4"/>
      <c r="U1392" s="4"/>
      <c r="V1392" s="4"/>
      <c r="W1392" s="4"/>
      <c r="X1392" s="4"/>
      <c r="Y1392" s="4"/>
      <c r="Z1392" s="4"/>
      <c r="AA1392" s="4"/>
    </row>
    <row r="1393" spans="1:27" ht="16" x14ac:dyDescent="0.2">
      <c r="A1393" s="10" t="s">
        <v>15</v>
      </c>
      <c r="B1393" s="10" t="s">
        <v>24</v>
      </c>
      <c r="C1393" s="10" t="s">
        <v>2653</v>
      </c>
      <c r="D1393" s="11">
        <v>2005</v>
      </c>
      <c r="E1393" s="10" t="s">
        <v>10</v>
      </c>
      <c r="F1393" s="16" t="s">
        <v>2620</v>
      </c>
      <c r="G1393" s="10" t="s">
        <v>2654</v>
      </c>
      <c r="H1393" s="13">
        <v>70</v>
      </c>
      <c r="I1393" s="14"/>
      <c r="J1393" s="4"/>
      <c r="K1393" s="4"/>
      <c r="L1393" s="4"/>
      <c r="M1393" s="4"/>
      <c r="N1393" s="4"/>
      <c r="O1393" s="4"/>
      <c r="P1393" s="4"/>
      <c r="Q1393" s="4"/>
      <c r="R1393" s="4"/>
      <c r="S1393" s="4"/>
      <c r="T1393" s="4"/>
      <c r="U1393" s="4"/>
      <c r="V1393" s="4"/>
      <c r="W1393" s="4"/>
      <c r="X1393" s="4"/>
      <c r="Y1393" s="4"/>
      <c r="Z1393" s="4"/>
      <c r="AA1393" s="4"/>
    </row>
    <row r="1394" spans="1:27" ht="16" x14ac:dyDescent="0.2">
      <c r="A1394" s="10" t="s">
        <v>15</v>
      </c>
      <c r="B1394" s="10" t="s">
        <v>24</v>
      </c>
      <c r="C1394" s="10" t="s">
        <v>2655</v>
      </c>
      <c r="D1394" s="11">
        <v>2005</v>
      </c>
      <c r="E1394" s="10" t="s">
        <v>10</v>
      </c>
      <c r="F1394" s="16" t="s">
        <v>2620</v>
      </c>
      <c r="G1394" s="10" t="s">
        <v>2656</v>
      </c>
      <c r="H1394" s="13">
        <v>69</v>
      </c>
      <c r="I1394" s="14"/>
      <c r="J1394" s="4"/>
      <c r="K1394" s="4"/>
      <c r="L1394" s="4"/>
      <c r="M1394" s="4"/>
      <c r="N1394" s="4"/>
      <c r="O1394" s="4"/>
      <c r="P1394" s="4"/>
      <c r="Q1394" s="4"/>
      <c r="R1394" s="4"/>
      <c r="S1394" s="4"/>
      <c r="T1394" s="4"/>
      <c r="U1394" s="4"/>
      <c r="V1394" s="4"/>
      <c r="W1394" s="4"/>
      <c r="X1394" s="4"/>
      <c r="Y1394" s="4"/>
      <c r="Z1394" s="4"/>
      <c r="AA1394" s="4"/>
    </row>
    <row r="1395" spans="1:27" ht="16" x14ac:dyDescent="0.2">
      <c r="A1395" s="10" t="s">
        <v>15</v>
      </c>
      <c r="B1395" s="10" t="s">
        <v>24</v>
      </c>
      <c r="C1395" s="10" t="s">
        <v>2657</v>
      </c>
      <c r="D1395" s="11">
        <v>2005</v>
      </c>
      <c r="E1395" s="10" t="s">
        <v>10</v>
      </c>
      <c r="F1395" s="16" t="s">
        <v>2620</v>
      </c>
      <c r="G1395" s="10" t="s">
        <v>2658</v>
      </c>
      <c r="H1395" s="13">
        <v>69</v>
      </c>
      <c r="I1395" s="14"/>
      <c r="J1395" s="4"/>
      <c r="K1395" s="4"/>
      <c r="L1395" s="4"/>
      <c r="M1395" s="4"/>
      <c r="N1395" s="4"/>
      <c r="O1395" s="4"/>
      <c r="P1395" s="4"/>
      <c r="Q1395" s="4"/>
      <c r="R1395" s="4"/>
      <c r="S1395" s="4"/>
      <c r="T1395" s="4"/>
      <c r="U1395" s="4"/>
      <c r="V1395" s="4"/>
      <c r="W1395" s="4"/>
      <c r="X1395" s="4"/>
      <c r="Y1395" s="4"/>
      <c r="Z1395" s="4"/>
      <c r="AA1395" s="4"/>
    </row>
    <row r="1396" spans="1:27" ht="16" x14ac:dyDescent="0.2">
      <c r="A1396" s="10" t="s">
        <v>15</v>
      </c>
      <c r="B1396" s="10" t="s">
        <v>24</v>
      </c>
      <c r="C1396" s="10" t="s">
        <v>2659</v>
      </c>
      <c r="D1396" s="11">
        <v>2005</v>
      </c>
      <c r="E1396" s="10" t="s">
        <v>10</v>
      </c>
      <c r="F1396" s="16" t="s">
        <v>2620</v>
      </c>
      <c r="G1396" s="10" t="s">
        <v>2660</v>
      </c>
      <c r="H1396" s="13">
        <v>69</v>
      </c>
      <c r="I1396" s="14"/>
      <c r="J1396" s="4"/>
      <c r="K1396" s="4"/>
      <c r="L1396" s="4"/>
      <c r="M1396" s="4"/>
      <c r="N1396" s="4"/>
      <c r="O1396" s="4"/>
      <c r="P1396" s="4"/>
      <c r="Q1396" s="4"/>
      <c r="R1396" s="4"/>
      <c r="S1396" s="4"/>
      <c r="T1396" s="4"/>
      <c r="U1396" s="4"/>
      <c r="V1396" s="4"/>
      <c r="W1396" s="4"/>
      <c r="X1396" s="4"/>
      <c r="Y1396" s="4"/>
      <c r="Z1396" s="4"/>
      <c r="AA1396" s="4"/>
    </row>
    <row r="1397" spans="1:27" ht="16" x14ac:dyDescent="0.2">
      <c r="A1397" s="10" t="s">
        <v>15</v>
      </c>
      <c r="B1397" s="10" t="s">
        <v>24</v>
      </c>
      <c r="C1397" s="10" t="s">
        <v>2661</v>
      </c>
      <c r="D1397" s="11">
        <v>2005</v>
      </c>
      <c r="E1397" s="10" t="s">
        <v>10</v>
      </c>
      <c r="F1397" s="16" t="s">
        <v>2620</v>
      </c>
      <c r="G1397" s="10" t="s">
        <v>2662</v>
      </c>
      <c r="H1397" s="13">
        <v>64</v>
      </c>
      <c r="I1397" s="14"/>
      <c r="J1397" s="4"/>
      <c r="K1397" s="4"/>
      <c r="L1397" s="4"/>
      <c r="M1397" s="4"/>
      <c r="N1397" s="4"/>
      <c r="O1397" s="4"/>
      <c r="P1397" s="4"/>
      <c r="Q1397" s="4"/>
      <c r="R1397" s="4"/>
      <c r="S1397" s="4"/>
      <c r="T1397" s="4"/>
      <c r="U1397" s="4"/>
      <c r="V1397" s="4"/>
      <c r="W1397" s="4"/>
      <c r="X1397" s="4"/>
      <c r="Y1397" s="4"/>
      <c r="Z1397" s="4"/>
      <c r="AA1397" s="4"/>
    </row>
    <row r="1398" spans="1:27" ht="16" x14ac:dyDescent="0.2">
      <c r="A1398" s="10" t="s">
        <v>15</v>
      </c>
      <c r="B1398" s="10" t="s">
        <v>24</v>
      </c>
      <c r="C1398" s="10" t="s">
        <v>2609</v>
      </c>
      <c r="D1398" s="11">
        <v>2005</v>
      </c>
      <c r="E1398" s="10" t="s">
        <v>9</v>
      </c>
      <c r="F1398" s="16" t="s">
        <v>2620</v>
      </c>
      <c r="G1398" s="10" t="s">
        <v>2610</v>
      </c>
      <c r="H1398" s="13">
        <v>59</v>
      </c>
      <c r="I1398" s="14"/>
      <c r="J1398" s="4"/>
      <c r="K1398" s="4"/>
      <c r="L1398" s="4"/>
      <c r="M1398" s="4"/>
      <c r="N1398" s="4"/>
      <c r="O1398" s="4"/>
      <c r="P1398" s="4"/>
      <c r="Q1398" s="4"/>
      <c r="R1398" s="4"/>
      <c r="S1398" s="4"/>
      <c r="T1398" s="4"/>
      <c r="U1398" s="4"/>
      <c r="V1398" s="4"/>
      <c r="W1398" s="4"/>
      <c r="X1398" s="4"/>
      <c r="Y1398" s="4"/>
      <c r="Z1398" s="4"/>
      <c r="AA1398" s="4"/>
    </row>
    <row r="1399" spans="1:27" ht="16" x14ac:dyDescent="0.2">
      <c r="A1399" s="10" t="s">
        <v>15</v>
      </c>
      <c r="B1399" s="10" t="s">
        <v>24</v>
      </c>
      <c r="C1399" s="10" t="s">
        <v>2663</v>
      </c>
      <c r="D1399" s="11">
        <v>2005</v>
      </c>
      <c r="E1399" s="10" t="s">
        <v>10</v>
      </c>
      <c r="F1399" s="16" t="s">
        <v>2620</v>
      </c>
      <c r="G1399" s="10" t="s">
        <v>2664</v>
      </c>
      <c r="H1399" s="13">
        <v>59</v>
      </c>
      <c r="I1399" s="14"/>
      <c r="J1399" s="4"/>
      <c r="K1399" s="4"/>
      <c r="L1399" s="4"/>
      <c r="M1399" s="4"/>
      <c r="N1399" s="4"/>
      <c r="O1399" s="4"/>
      <c r="P1399" s="4"/>
      <c r="Q1399" s="4"/>
      <c r="R1399" s="4"/>
      <c r="S1399" s="4"/>
      <c r="T1399" s="4"/>
      <c r="U1399" s="4"/>
      <c r="V1399" s="4"/>
      <c r="W1399" s="4"/>
      <c r="X1399" s="4"/>
      <c r="Y1399" s="4"/>
      <c r="Z1399" s="4"/>
      <c r="AA1399" s="4"/>
    </row>
    <row r="1400" spans="1:27" ht="16" x14ac:dyDescent="0.2">
      <c r="A1400" s="10" t="s">
        <v>15</v>
      </c>
      <c r="B1400" s="10" t="s">
        <v>24</v>
      </c>
      <c r="C1400" s="10" t="s">
        <v>2665</v>
      </c>
      <c r="D1400" s="11">
        <v>2005</v>
      </c>
      <c r="E1400" s="10" t="s">
        <v>10</v>
      </c>
      <c r="F1400" s="16" t="s">
        <v>2620</v>
      </c>
      <c r="G1400" s="10" t="s">
        <v>2666</v>
      </c>
      <c r="H1400" s="13">
        <v>51</v>
      </c>
      <c r="I1400" s="14"/>
      <c r="J1400" s="4"/>
      <c r="K1400" s="4"/>
      <c r="L1400" s="4"/>
      <c r="M1400" s="4"/>
      <c r="N1400" s="4"/>
      <c r="O1400" s="4"/>
      <c r="P1400" s="4"/>
      <c r="Q1400" s="4"/>
      <c r="R1400" s="4"/>
      <c r="S1400" s="4"/>
      <c r="T1400" s="4"/>
      <c r="U1400" s="4"/>
      <c r="V1400" s="4"/>
      <c r="W1400" s="4"/>
      <c r="X1400" s="4"/>
      <c r="Y1400" s="4"/>
      <c r="Z1400" s="4"/>
      <c r="AA1400" s="4"/>
    </row>
    <row r="1401" spans="1:27" ht="16" x14ac:dyDescent="0.2">
      <c r="A1401" s="10" t="s">
        <v>15</v>
      </c>
      <c r="B1401" s="10" t="s">
        <v>24</v>
      </c>
      <c r="C1401" s="10" t="s">
        <v>2667</v>
      </c>
      <c r="D1401" s="11">
        <v>2004</v>
      </c>
      <c r="E1401" s="10" t="s">
        <v>10</v>
      </c>
      <c r="F1401" s="16" t="s">
        <v>2668</v>
      </c>
      <c r="G1401" s="10" t="s">
        <v>2669</v>
      </c>
      <c r="H1401" s="13">
        <v>466</v>
      </c>
      <c r="I1401" s="14"/>
      <c r="J1401" s="4"/>
      <c r="K1401" s="4"/>
      <c r="L1401" s="4"/>
      <c r="M1401" s="4"/>
      <c r="N1401" s="4"/>
      <c r="O1401" s="4"/>
      <c r="P1401" s="4"/>
      <c r="Q1401" s="4"/>
      <c r="R1401" s="4"/>
      <c r="S1401" s="4"/>
      <c r="T1401" s="4"/>
      <c r="U1401" s="4"/>
      <c r="V1401" s="4"/>
      <c r="W1401" s="4"/>
      <c r="X1401" s="4"/>
      <c r="Y1401" s="4"/>
      <c r="Z1401" s="4"/>
      <c r="AA1401" s="4"/>
    </row>
    <row r="1402" spans="1:27" ht="16" x14ac:dyDescent="0.2">
      <c r="A1402" s="10" t="s">
        <v>15</v>
      </c>
      <c r="B1402" s="10" t="s">
        <v>24</v>
      </c>
      <c r="C1402" s="10" t="s">
        <v>2670</v>
      </c>
      <c r="D1402" s="11">
        <v>2004</v>
      </c>
      <c r="E1402" s="10" t="s">
        <v>10</v>
      </c>
      <c r="F1402" s="16" t="s">
        <v>2668</v>
      </c>
      <c r="G1402" s="10" t="s">
        <v>2671</v>
      </c>
      <c r="H1402" s="13">
        <v>442</v>
      </c>
      <c r="I1402" s="14"/>
      <c r="J1402" s="4"/>
      <c r="K1402" s="4"/>
      <c r="L1402" s="4"/>
      <c r="M1402" s="4"/>
      <c r="N1402" s="4"/>
      <c r="O1402" s="4"/>
      <c r="P1402" s="4"/>
      <c r="Q1402" s="4"/>
      <c r="R1402" s="4"/>
      <c r="S1402" s="4"/>
      <c r="T1402" s="4"/>
      <c r="U1402" s="4"/>
      <c r="V1402" s="4"/>
      <c r="W1402" s="4"/>
      <c r="X1402" s="4"/>
      <c r="Y1402" s="4"/>
      <c r="Z1402" s="4"/>
      <c r="AA1402" s="4"/>
    </row>
    <row r="1403" spans="1:27" ht="16" x14ac:dyDescent="0.2">
      <c r="A1403" s="10" t="s">
        <v>15</v>
      </c>
      <c r="B1403" s="10" t="s">
        <v>24</v>
      </c>
      <c r="C1403" s="10" t="s">
        <v>2672</v>
      </c>
      <c r="D1403" s="11">
        <v>2004</v>
      </c>
      <c r="E1403" s="10" t="s">
        <v>7</v>
      </c>
      <c r="F1403" s="16" t="s">
        <v>2668</v>
      </c>
      <c r="G1403" s="10" t="s">
        <v>2673</v>
      </c>
      <c r="H1403" s="13">
        <v>435</v>
      </c>
      <c r="I1403" s="14"/>
      <c r="J1403" s="4"/>
      <c r="K1403" s="4"/>
      <c r="L1403" s="4"/>
      <c r="M1403" s="4"/>
      <c r="N1403" s="4"/>
      <c r="O1403" s="4"/>
      <c r="P1403" s="4"/>
      <c r="Q1403" s="4"/>
      <c r="R1403" s="4"/>
      <c r="S1403" s="4"/>
      <c r="T1403" s="4"/>
      <c r="U1403" s="4"/>
      <c r="V1403" s="4"/>
      <c r="W1403" s="4"/>
      <c r="X1403" s="4"/>
      <c r="Y1403" s="4"/>
      <c r="Z1403" s="4"/>
      <c r="AA1403" s="4"/>
    </row>
    <row r="1404" spans="1:27" ht="16" x14ac:dyDescent="0.2">
      <c r="A1404" s="10" t="s">
        <v>15</v>
      </c>
      <c r="B1404" s="10" t="s">
        <v>24</v>
      </c>
      <c r="C1404" s="10" t="s">
        <v>2674</v>
      </c>
      <c r="D1404" s="11">
        <v>2004</v>
      </c>
      <c r="E1404" s="10" t="s">
        <v>10</v>
      </c>
      <c r="F1404" s="16" t="s">
        <v>2668</v>
      </c>
      <c r="G1404" s="10" t="s">
        <v>2675</v>
      </c>
      <c r="H1404" s="13">
        <v>433</v>
      </c>
      <c r="I1404" s="14"/>
      <c r="J1404" s="4"/>
      <c r="K1404" s="4"/>
      <c r="L1404" s="4"/>
      <c r="M1404" s="4"/>
      <c r="N1404" s="4"/>
      <c r="O1404" s="4"/>
      <c r="P1404" s="4"/>
      <c r="Q1404" s="4"/>
      <c r="R1404" s="4"/>
      <c r="S1404" s="4"/>
      <c r="T1404" s="4"/>
      <c r="U1404" s="4"/>
      <c r="V1404" s="4"/>
      <c r="W1404" s="4"/>
      <c r="X1404" s="4"/>
      <c r="Y1404" s="4"/>
      <c r="Z1404" s="4"/>
      <c r="AA1404" s="4"/>
    </row>
    <row r="1405" spans="1:27" ht="16" x14ac:dyDescent="0.2">
      <c r="A1405" s="10" t="s">
        <v>15</v>
      </c>
      <c r="B1405" s="10" t="s">
        <v>24</v>
      </c>
      <c r="C1405" s="10" t="s">
        <v>2676</v>
      </c>
      <c r="D1405" s="11">
        <v>2004</v>
      </c>
      <c r="E1405" s="10" t="s">
        <v>10</v>
      </c>
      <c r="F1405" s="16" t="s">
        <v>2668</v>
      </c>
      <c r="G1405" s="10" t="s">
        <v>2677</v>
      </c>
      <c r="H1405" s="13">
        <v>406</v>
      </c>
      <c r="I1405" s="14"/>
      <c r="J1405" s="4"/>
      <c r="K1405" s="4"/>
      <c r="L1405" s="4"/>
      <c r="M1405" s="4"/>
      <c r="N1405" s="4"/>
      <c r="O1405" s="4"/>
      <c r="P1405" s="4"/>
      <c r="Q1405" s="4"/>
      <c r="R1405" s="4"/>
      <c r="S1405" s="4"/>
      <c r="T1405" s="4"/>
      <c r="U1405" s="4"/>
      <c r="V1405" s="4"/>
      <c r="W1405" s="4"/>
      <c r="X1405" s="4"/>
      <c r="Y1405" s="4"/>
      <c r="Z1405" s="4"/>
      <c r="AA1405" s="4"/>
    </row>
    <row r="1406" spans="1:27" ht="16" x14ac:dyDescent="0.2">
      <c r="A1406" s="10" t="s">
        <v>15</v>
      </c>
      <c r="B1406" s="10" t="s">
        <v>24</v>
      </c>
      <c r="C1406" s="10" t="s">
        <v>2567</v>
      </c>
      <c r="D1406" s="11">
        <v>2004</v>
      </c>
      <c r="E1406" s="10" t="s">
        <v>7</v>
      </c>
      <c r="F1406" s="16" t="s">
        <v>2668</v>
      </c>
      <c r="G1406" s="10" t="s">
        <v>2678</v>
      </c>
      <c r="H1406" s="13">
        <v>297</v>
      </c>
      <c r="I1406" s="14"/>
      <c r="J1406" s="4"/>
      <c r="K1406" s="4"/>
      <c r="L1406" s="4"/>
      <c r="M1406" s="4"/>
      <c r="N1406" s="4"/>
      <c r="O1406" s="4"/>
      <c r="P1406" s="4"/>
      <c r="Q1406" s="4"/>
      <c r="R1406" s="4"/>
      <c r="S1406" s="4"/>
      <c r="T1406" s="4"/>
      <c r="U1406" s="4"/>
      <c r="V1406" s="4"/>
      <c r="W1406" s="4"/>
      <c r="X1406" s="4"/>
      <c r="Y1406" s="4"/>
      <c r="Z1406" s="4"/>
      <c r="AA1406" s="4"/>
    </row>
    <row r="1407" spans="1:27" ht="16" x14ac:dyDescent="0.2">
      <c r="A1407" s="10" t="s">
        <v>15</v>
      </c>
      <c r="B1407" s="10" t="s">
        <v>24</v>
      </c>
      <c r="C1407" s="10" t="s">
        <v>2679</v>
      </c>
      <c r="D1407" s="11">
        <v>2004</v>
      </c>
      <c r="E1407" s="10" t="s">
        <v>10</v>
      </c>
      <c r="F1407" s="16" t="s">
        <v>2668</v>
      </c>
      <c r="G1407" s="10" t="s">
        <v>2680</v>
      </c>
      <c r="H1407" s="13">
        <v>245</v>
      </c>
      <c r="I1407" s="14"/>
      <c r="J1407" s="4"/>
      <c r="K1407" s="4"/>
      <c r="L1407" s="4"/>
      <c r="M1407" s="4"/>
      <c r="N1407" s="4"/>
      <c r="O1407" s="4"/>
      <c r="P1407" s="4"/>
      <c r="Q1407" s="4"/>
      <c r="R1407" s="4"/>
      <c r="S1407" s="4"/>
      <c r="T1407" s="4"/>
      <c r="U1407" s="4"/>
      <c r="V1407" s="4"/>
      <c r="W1407" s="4"/>
      <c r="X1407" s="4"/>
      <c r="Y1407" s="4"/>
      <c r="Z1407" s="4"/>
      <c r="AA1407" s="4"/>
    </row>
    <row r="1408" spans="1:27" ht="16" x14ac:dyDescent="0.2">
      <c r="A1408" s="10" t="s">
        <v>15</v>
      </c>
      <c r="B1408" s="10" t="s">
        <v>24</v>
      </c>
      <c r="C1408" s="10" t="s">
        <v>2681</v>
      </c>
      <c r="D1408" s="11">
        <v>2004</v>
      </c>
      <c r="E1408" s="10" t="s">
        <v>10</v>
      </c>
      <c r="F1408" s="16" t="s">
        <v>2668</v>
      </c>
      <c r="G1408" s="10" t="s">
        <v>2682</v>
      </c>
      <c r="H1408" s="13">
        <v>63</v>
      </c>
      <c r="I1408" s="14"/>
      <c r="J1408" s="4"/>
      <c r="K1408" s="4"/>
      <c r="L1408" s="4"/>
      <c r="M1408" s="4"/>
      <c r="N1408" s="4"/>
      <c r="O1408" s="4"/>
      <c r="P1408" s="4"/>
      <c r="Q1408" s="4"/>
      <c r="R1408" s="4"/>
      <c r="S1408" s="4"/>
      <c r="T1408" s="4"/>
      <c r="U1408" s="4"/>
      <c r="V1408" s="4"/>
      <c r="W1408" s="4"/>
      <c r="X1408" s="4"/>
      <c r="Y1408" s="4"/>
      <c r="Z1408" s="4"/>
      <c r="AA1408" s="4"/>
    </row>
    <row r="1409" spans="1:27" ht="16" x14ac:dyDescent="0.2">
      <c r="A1409" s="10" t="s">
        <v>15</v>
      </c>
      <c r="B1409" s="10" t="s">
        <v>24</v>
      </c>
      <c r="C1409" s="10" t="s">
        <v>2683</v>
      </c>
      <c r="D1409" s="11">
        <v>2004</v>
      </c>
      <c r="E1409" s="10" t="s">
        <v>10</v>
      </c>
      <c r="F1409" s="16" t="s">
        <v>2668</v>
      </c>
      <c r="G1409" s="10" t="s">
        <v>2684</v>
      </c>
      <c r="H1409" s="13">
        <v>61</v>
      </c>
      <c r="I1409" s="14"/>
      <c r="J1409" s="4"/>
      <c r="K1409" s="4"/>
      <c r="L1409" s="4"/>
      <c r="M1409" s="4"/>
      <c r="N1409" s="4"/>
      <c r="O1409" s="4"/>
      <c r="P1409" s="4"/>
      <c r="Q1409" s="4"/>
      <c r="R1409" s="4"/>
      <c r="S1409" s="4"/>
      <c r="T1409" s="4"/>
      <c r="U1409" s="4"/>
      <c r="V1409" s="4"/>
      <c r="W1409" s="4"/>
      <c r="X1409" s="4"/>
      <c r="Y1409" s="4"/>
      <c r="Z1409" s="4"/>
      <c r="AA1409" s="4"/>
    </row>
    <row r="1410" spans="1:27" ht="16" x14ac:dyDescent="0.2">
      <c r="A1410" s="10" t="s">
        <v>15</v>
      </c>
      <c r="B1410" s="10" t="s">
        <v>24</v>
      </c>
      <c r="C1410" s="10" t="s">
        <v>2530</v>
      </c>
      <c r="D1410" s="11">
        <v>2004</v>
      </c>
      <c r="E1410" s="10" t="s">
        <v>10</v>
      </c>
      <c r="F1410" s="16" t="s">
        <v>2668</v>
      </c>
      <c r="G1410" s="10" t="s">
        <v>2685</v>
      </c>
      <c r="H1410" s="13">
        <v>61</v>
      </c>
      <c r="I1410" s="14"/>
      <c r="J1410" s="4"/>
      <c r="K1410" s="4"/>
      <c r="L1410" s="4"/>
      <c r="M1410" s="4"/>
      <c r="N1410" s="4"/>
      <c r="O1410" s="4"/>
      <c r="P1410" s="4"/>
      <c r="Q1410" s="4"/>
      <c r="R1410" s="4"/>
      <c r="S1410" s="4"/>
      <c r="T1410" s="4"/>
      <c r="U1410" s="4"/>
      <c r="V1410" s="4"/>
      <c r="W1410" s="4"/>
      <c r="X1410" s="4"/>
      <c r="Y1410" s="4"/>
      <c r="Z1410" s="4"/>
      <c r="AA1410" s="4"/>
    </row>
    <row r="1411" spans="1:27" ht="16" x14ac:dyDescent="0.2">
      <c r="A1411" s="10" t="s">
        <v>15</v>
      </c>
      <c r="B1411" s="10" t="s">
        <v>24</v>
      </c>
      <c r="C1411" s="10" t="s">
        <v>2686</v>
      </c>
      <c r="D1411" s="11">
        <v>2004</v>
      </c>
      <c r="E1411" s="10" t="s">
        <v>10</v>
      </c>
      <c r="F1411" s="16" t="s">
        <v>2668</v>
      </c>
      <c r="G1411" s="10" t="s">
        <v>2687</v>
      </c>
      <c r="H1411" s="13">
        <v>61</v>
      </c>
      <c r="I1411" s="14"/>
      <c r="J1411" s="4"/>
      <c r="K1411" s="4"/>
      <c r="L1411" s="4"/>
      <c r="M1411" s="4"/>
      <c r="N1411" s="4"/>
      <c r="O1411" s="4"/>
      <c r="P1411" s="4"/>
      <c r="Q1411" s="4"/>
      <c r="R1411" s="4"/>
      <c r="S1411" s="4"/>
      <c r="T1411" s="4"/>
      <c r="U1411" s="4"/>
      <c r="V1411" s="4"/>
      <c r="W1411" s="4"/>
      <c r="X1411" s="4"/>
      <c r="Y1411" s="4"/>
      <c r="Z1411" s="4"/>
      <c r="AA1411" s="4"/>
    </row>
    <row r="1412" spans="1:27" ht="16" x14ac:dyDescent="0.2">
      <c r="A1412" s="10" t="s">
        <v>15</v>
      </c>
      <c r="B1412" s="10" t="s">
        <v>24</v>
      </c>
      <c r="C1412" s="10" t="s">
        <v>2688</v>
      </c>
      <c r="D1412" s="11">
        <v>2004</v>
      </c>
      <c r="E1412" s="10" t="s">
        <v>10</v>
      </c>
      <c r="F1412" s="16" t="s">
        <v>2668</v>
      </c>
      <c r="G1412" s="10" t="s">
        <v>2689</v>
      </c>
      <c r="H1412" s="13">
        <v>60</v>
      </c>
      <c r="I1412" s="14"/>
      <c r="J1412" s="4"/>
      <c r="K1412" s="4"/>
      <c r="L1412" s="4"/>
      <c r="M1412" s="4"/>
      <c r="N1412" s="4"/>
      <c r="O1412" s="4"/>
      <c r="P1412" s="4"/>
      <c r="Q1412" s="4"/>
      <c r="R1412" s="4"/>
      <c r="S1412" s="4"/>
      <c r="T1412" s="4"/>
      <c r="U1412" s="4"/>
      <c r="V1412" s="4"/>
      <c r="W1412" s="4"/>
      <c r="X1412" s="4"/>
      <c r="Y1412" s="4"/>
      <c r="Z1412" s="4"/>
      <c r="AA1412" s="4"/>
    </row>
    <row r="1413" spans="1:27" ht="16" x14ac:dyDescent="0.2">
      <c r="A1413" s="10" t="s">
        <v>15</v>
      </c>
      <c r="B1413" s="10" t="s">
        <v>24</v>
      </c>
      <c r="C1413" s="10" t="s">
        <v>2690</v>
      </c>
      <c r="D1413" s="11">
        <v>2004</v>
      </c>
      <c r="E1413" s="10" t="s">
        <v>10</v>
      </c>
      <c r="F1413" s="16" t="s">
        <v>2668</v>
      </c>
      <c r="G1413" s="10" t="s">
        <v>2691</v>
      </c>
      <c r="H1413" s="13">
        <v>60</v>
      </c>
      <c r="I1413" s="14"/>
      <c r="J1413" s="4"/>
      <c r="K1413" s="4"/>
      <c r="L1413" s="4"/>
      <c r="M1413" s="4"/>
      <c r="N1413" s="4"/>
      <c r="O1413" s="4"/>
      <c r="P1413" s="4"/>
      <c r="Q1413" s="4"/>
      <c r="R1413" s="4"/>
      <c r="S1413" s="4"/>
      <c r="T1413" s="4"/>
      <c r="U1413" s="4"/>
      <c r="V1413" s="4"/>
      <c r="W1413" s="4"/>
      <c r="X1413" s="4"/>
      <c r="Y1413" s="4"/>
      <c r="Z1413" s="4"/>
      <c r="AA1413" s="4"/>
    </row>
    <row r="1414" spans="1:27" ht="16" x14ac:dyDescent="0.2">
      <c r="A1414" s="10" t="s">
        <v>15</v>
      </c>
      <c r="B1414" s="10" t="s">
        <v>24</v>
      </c>
      <c r="C1414" s="10" t="s">
        <v>2692</v>
      </c>
      <c r="D1414" s="11">
        <v>2004</v>
      </c>
      <c r="E1414" s="10" t="s">
        <v>10</v>
      </c>
      <c r="F1414" s="16" t="s">
        <v>2668</v>
      </c>
      <c r="G1414" s="10" t="s">
        <v>2693</v>
      </c>
      <c r="H1414" s="13">
        <v>59</v>
      </c>
      <c r="I1414" s="14"/>
      <c r="J1414" s="4"/>
      <c r="K1414" s="4"/>
      <c r="L1414" s="4"/>
      <c r="M1414" s="4"/>
      <c r="N1414" s="4"/>
      <c r="O1414" s="4"/>
      <c r="P1414" s="4"/>
      <c r="Q1414" s="4"/>
      <c r="R1414" s="4"/>
      <c r="S1414" s="4"/>
      <c r="T1414" s="4"/>
      <c r="U1414" s="4"/>
      <c r="V1414" s="4"/>
      <c r="W1414" s="4"/>
      <c r="X1414" s="4"/>
      <c r="Y1414" s="4"/>
      <c r="Z1414" s="4"/>
      <c r="AA1414" s="4"/>
    </row>
    <row r="1415" spans="1:27" ht="16" x14ac:dyDescent="0.2">
      <c r="A1415" s="10" t="s">
        <v>15</v>
      </c>
      <c r="B1415" s="10" t="s">
        <v>24</v>
      </c>
      <c r="C1415" s="10" t="s">
        <v>2694</v>
      </c>
      <c r="D1415" s="11">
        <v>2004</v>
      </c>
      <c r="E1415" s="10" t="s">
        <v>10</v>
      </c>
      <c r="F1415" s="16" t="s">
        <v>2668</v>
      </c>
      <c r="G1415" s="10" t="s">
        <v>2695</v>
      </c>
      <c r="H1415" s="13">
        <v>58</v>
      </c>
      <c r="I1415" s="14"/>
      <c r="J1415" s="4"/>
      <c r="K1415" s="4"/>
      <c r="L1415" s="4"/>
      <c r="M1415" s="4"/>
      <c r="N1415" s="4"/>
      <c r="O1415" s="4"/>
      <c r="P1415" s="4"/>
      <c r="Q1415" s="4"/>
      <c r="R1415" s="4"/>
      <c r="S1415" s="4"/>
      <c r="T1415" s="4"/>
      <c r="U1415" s="4"/>
      <c r="V1415" s="4"/>
      <c r="W1415" s="4"/>
      <c r="X1415" s="4"/>
      <c r="Y1415" s="4"/>
      <c r="Z1415" s="4"/>
      <c r="AA1415" s="4"/>
    </row>
    <row r="1416" spans="1:27" ht="16" x14ac:dyDescent="0.2">
      <c r="A1416" s="10" t="s">
        <v>15</v>
      </c>
      <c r="B1416" s="10" t="s">
        <v>24</v>
      </c>
      <c r="C1416" s="10" t="s">
        <v>2696</v>
      </c>
      <c r="D1416" s="11">
        <v>2004</v>
      </c>
      <c r="E1416" s="10" t="s">
        <v>10</v>
      </c>
      <c r="F1416" s="16" t="s">
        <v>2668</v>
      </c>
      <c r="G1416" s="10" t="s">
        <v>2697</v>
      </c>
      <c r="H1416" s="13">
        <v>55</v>
      </c>
      <c r="I1416" s="14"/>
      <c r="J1416" s="4"/>
      <c r="K1416" s="4"/>
      <c r="L1416" s="4"/>
      <c r="M1416" s="4"/>
      <c r="N1416" s="4"/>
      <c r="O1416" s="4"/>
      <c r="P1416" s="4"/>
      <c r="Q1416" s="4"/>
      <c r="R1416" s="4"/>
      <c r="S1416" s="4"/>
      <c r="T1416" s="4"/>
      <c r="U1416" s="4"/>
      <c r="V1416" s="4"/>
      <c r="W1416" s="4"/>
      <c r="X1416" s="4"/>
      <c r="Y1416" s="4"/>
      <c r="Z1416" s="4"/>
      <c r="AA1416" s="4"/>
    </row>
    <row r="1417" spans="1:27" ht="16" x14ac:dyDescent="0.2">
      <c r="A1417" s="10" t="s">
        <v>15</v>
      </c>
      <c r="B1417" s="10" t="s">
        <v>24</v>
      </c>
      <c r="C1417" s="10" t="s">
        <v>2698</v>
      </c>
      <c r="D1417" s="11">
        <v>2004</v>
      </c>
      <c r="E1417" s="10" t="s">
        <v>10</v>
      </c>
      <c r="F1417" s="16" t="s">
        <v>2668</v>
      </c>
      <c r="G1417" s="10" t="s">
        <v>2699</v>
      </c>
      <c r="H1417" s="13">
        <v>54</v>
      </c>
      <c r="I1417" s="14"/>
      <c r="J1417" s="4"/>
      <c r="K1417" s="4"/>
      <c r="L1417" s="4"/>
      <c r="M1417" s="4"/>
      <c r="N1417" s="4"/>
      <c r="O1417" s="4"/>
      <c r="P1417" s="4"/>
      <c r="Q1417" s="4"/>
      <c r="R1417" s="4"/>
      <c r="S1417" s="4"/>
      <c r="T1417" s="4"/>
      <c r="U1417" s="4"/>
      <c r="V1417" s="4"/>
      <c r="W1417" s="4"/>
      <c r="X1417" s="4"/>
      <c r="Y1417" s="4"/>
      <c r="Z1417" s="4"/>
      <c r="AA1417" s="4"/>
    </row>
    <row r="1418" spans="1:27" ht="16" x14ac:dyDescent="0.2">
      <c r="A1418" s="10" t="s">
        <v>15</v>
      </c>
      <c r="B1418" s="10" t="s">
        <v>24</v>
      </c>
      <c r="C1418" s="10" t="s">
        <v>2700</v>
      </c>
      <c r="D1418" s="11">
        <v>2004</v>
      </c>
      <c r="E1418" s="10" t="s">
        <v>10</v>
      </c>
      <c r="F1418" s="16" t="s">
        <v>2668</v>
      </c>
      <c r="G1418" s="10" t="s">
        <v>2701</v>
      </c>
      <c r="H1418" s="13">
        <v>54</v>
      </c>
      <c r="I1418" s="14"/>
      <c r="J1418" s="4"/>
      <c r="K1418" s="4"/>
      <c r="L1418" s="4"/>
      <c r="M1418" s="4"/>
      <c r="N1418" s="4"/>
      <c r="O1418" s="4"/>
      <c r="P1418" s="4"/>
      <c r="Q1418" s="4"/>
      <c r="R1418" s="4"/>
      <c r="S1418" s="4"/>
      <c r="T1418" s="4"/>
      <c r="U1418" s="4"/>
      <c r="V1418" s="4"/>
      <c r="W1418" s="4"/>
      <c r="X1418" s="4"/>
      <c r="Y1418" s="4"/>
      <c r="Z1418" s="4"/>
      <c r="AA1418" s="4"/>
    </row>
    <row r="1419" spans="1:27" ht="16" x14ac:dyDescent="0.2">
      <c r="A1419" s="10" t="s">
        <v>15</v>
      </c>
      <c r="B1419" s="10" t="s">
        <v>24</v>
      </c>
      <c r="C1419" s="10" t="s">
        <v>2702</v>
      </c>
      <c r="D1419" s="11">
        <v>2004</v>
      </c>
      <c r="E1419" s="10" t="s">
        <v>10</v>
      </c>
      <c r="F1419" s="16" t="s">
        <v>2668</v>
      </c>
      <c r="G1419" s="10" t="s">
        <v>2703</v>
      </c>
      <c r="H1419" s="13">
        <v>54</v>
      </c>
      <c r="I1419" s="14"/>
      <c r="J1419" s="4"/>
      <c r="K1419" s="4"/>
      <c r="L1419" s="4"/>
      <c r="M1419" s="4"/>
      <c r="N1419" s="4"/>
      <c r="O1419" s="4"/>
      <c r="P1419" s="4"/>
      <c r="Q1419" s="4"/>
      <c r="R1419" s="4"/>
      <c r="S1419" s="4"/>
      <c r="T1419" s="4"/>
      <c r="U1419" s="4"/>
      <c r="V1419" s="4"/>
      <c r="W1419" s="4"/>
      <c r="X1419" s="4"/>
      <c r="Y1419" s="4"/>
      <c r="Z1419" s="4"/>
      <c r="AA1419" s="4"/>
    </row>
    <row r="1420" spans="1:27" ht="16" x14ac:dyDescent="0.2">
      <c r="A1420" s="10" t="s">
        <v>15</v>
      </c>
      <c r="B1420" s="10" t="s">
        <v>24</v>
      </c>
      <c r="C1420" s="10" t="s">
        <v>2704</v>
      </c>
      <c r="D1420" s="11">
        <v>2004</v>
      </c>
      <c r="E1420" s="10" t="s">
        <v>10</v>
      </c>
      <c r="F1420" s="16" t="s">
        <v>2668</v>
      </c>
      <c r="G1420" s="10" t="s">
        <v>2705</v>
      </c>
      <c r="H1420" s="13">
        <v>53</v>
      </c>
      <c r="I1420" s="14"/>
      <c r="J1420" s="4"/>
      <c r="K1420" s="4"/>
      <c r="L1420" s="4"/>
      <c r="M1420" s="4"/>
      <c r="N1420" s="4"/>
      <c r="O1420" s="4"/>
      <c r="P1420" s="4"/>
      <c r="Q1420" s="4"/>
      <c r="R1420" s="4"/>
      <c r="S1420" s="4"/>
      <c r="T1420" s="4"/>
      <c r="U1420" s="4"/>
      <c r="V1420" s="4"/>
      <c r="W1420" s="4"/>
      <c r="X1420" s="4"/>
      <c r="Y1420" s="4"/>
      <c r="Z1420" s="4"/>
      <c r="AA1420" s="4"/>
    </row>
    <row r="1421" spans="1:27" ht="16" x14ac:dyDescent="0.2">
      <c r="A1421" s="10" t="s">
        <v>15</v>
      </c>
      <c r="B1421" s="10" t="s">
        <v>24</v>
      </c>
      <c r="C1421" s="10" t="s">
        <v>2706</v>
      </c>
      <c r="D1421" s="11">
        <v>2004</v>
      </c>
      <c r="E1421" s="10" t="s">
        <v>10</v>
      </c>
      <c r="F1421" s="16" t="s">
        <v>2668</v>
      </c>
      <c r="G1421" s="10" t="s">
        <v>2707</v>
      </c>
      <c r="H1421" s="13">
        <v>53</v>
      </c>
      <c r="I1421" s="14"/>
      <c r="J1421" s="4"/>
      <c r="K1421" s="4"/>
      <c r="L1421" s="4"/>
      <c r="M1421" s="4"/>
      <c r="N1421" s="4"/>
      <c r="O1421" s="4"/>
      <c r="P1421" s="4"/>
      <c r="Q1421" s="4"/>
      <c r="R1421" s="4"/>
      <c r="S1421" s="4"/>
      <c r="T1421" s="4"/>
      <c r="U1421" s="4"/>
      <c r="V1421" s="4"/>
      <c r="W1421" s="4"/>
      <c r="X1421" s="4"/>
      <c r="Y1421" s="4"/>
      <c r="Z1421" s="4"/>
      <c r="AA1421" s="4"/>
    </row>
    <row r="1422" spans="1:27" ht="16" x14ac:dyDescent="0.2">
      <c r="A1422" s="10" t="s">
        <v>15</v>
      </c>
      <c r="B1422" s="10" t="s">
        <v>24</v>
      </c>
      <c r="C1422" s="10" t="s">
        <v>2708</v>
      </c>
      <c r="D1422" s="11">
        <v>2004</v>
      </c>
      <c r="E1422" s="10" t="s">
        <v>10</v>
      </c>
      <c r="F1422" s="16" t="s">
        <v>2668</v>
      </c>
      <c r="G1422" s="10" t="s">
        <v>2709</v>
      </c>
      <c r="H1422" s="13">
        <v>53</v>
      </c>
      <c r="I1422" s="14"/>
      <c r="J1422" s="4"/>
      <c r="K1422" s="4"/>
      <c r="L1422" s="4"/>
      <c r="M1422" s="4"/>
      <c r="N1422" s="4"/>
      <c r="O1422" s="4"/>
      <c r="P1422" s="4"/>
      <c r="Q1422" s="4"/>
      <c r="R1422" s="4"/>
      <c r="S1422" s="4"/>
      <c r="T1422" s="4"/>
      <c r="U1422" s="4"/>
      <c r="V1422" s="4"/>
      <c r="W1422" s="4"/>
      <c r="X1422" s="4"/>
      <c r="Y1422" s="4"/>
      <c r="Z1422" s="4"/>
      <c r="AA1422" s="4"/>
    </row>
    <row r="1423" spans="1:27" ht="16" x14ac:dyDescent="0.2">
      <c r="A1423" s="10" t="s">
        <v>15</v>
      </c>
      <c r="B1423" s="10" t="s">
        <v>24</v>
      </c>
      <c r="C1423" s="10" t="s">
        <v>2710</v>
      </c>
      <c r="D1423" s="11">
        <v>2004</v>
      </c>
      <c r="E1423" s="10" t="s">
        <v>10</v>
      </c>
      <c r="F1423" s="16" t="s">
        <v>2668</v>
      </c>
      <c r="G1423" s="10" t="s">
        <v>2711</v>
      </c>
      <c r="H1423" s="13">
        <v>49</v>
      </c>
      <c r="I1423" s="14"/>
      <c r="J1423" s="4"/>
      <c r="K1423" s="4"/>
      <c r="L1423" s="4"/>
      <c r="M1423" s="4"/>
      <c r="N1423" s="4"/>
      <c r="O1423" s="4"/>
      <c r="P1423" s="4"/>
      <c r="Q1423" s="4"/>
      <c r="R1423" s="4"/>
      <c r="S1423" s="4"/>
      <c r="T1423" s="4"/>
      <c r="U1423" s="4"/>
      <c r="V1423" s="4"/>
      <c r="W1423" s="4"/>
      <c r="X1423" s="4"/>
      <c r="Y1423" s="4"/>
      <c r="Z1423" s="4"/>
      <c r="AA1423" s="4"/>
    </row>
    <row r="1424" spans="1:27" ht="16" x14ac:dyDescent="0.2">
      <c r="A1424" s="10" t="s">
        <v>15</v>
      </c>
      <c r="B1424" s="10" t="s">
        <v>24</v>
      </c>
      <c r="C1424" s="1" t="s">
        <v>2712</v>
      </c>
      <c r="D1424" s="11">
        <v>2003</v>
      </c>
      <c r="E1424" s="10" t="s">
        <v>10</v>
      </c>
      <c r="F1424" s="16" t="s">
        <v>2713</v>
      </c>
      <c r="G1424" s="10" t="s">
        <v>2714</v>
      </c>
      <c r="H1424" s="13">
        <v>422</v>
      </c>
      <c r="I1424" s="14"/>
      <c r="J1424" s="4"/>
      <c r="K1424" s="4"/>
      <c r="L1424" s="4"/>
      <c r="M1424" s="4"/>
      <c r="N1424" s="4"/>
      <c r="O1424" s="4"/>
      <c r="P1424" s="4"/>
      <c r="Q1424" s="4"/>
      <c r="R1424" s="4"/>
      <c r="S1424" s="4"/>
      <c r="T1424" s="4"/>
      <c r="U1424" s="4"/>
      <c r="V1424" s="4"/>
      <c r="W1424" s="4"/>
      <c r="X1424" s="4"/>
      <c r="Y1424" s="4"/>
      <c r="Z1424" s="4"/>
      <c r="AA1424" s="4"/>
    </row>
    <row r="1425" spans="1:27" ht="16" x14ac:dyDescent="0.2">
      <c r="A1425" s="10" t="s">
        <v>15</v>
      </c>
      <c r="B1425" s="10" t="s">
        <v>24</v>
      </c>
      <c r="C1425" s="1" t="s">
        <v>2715</v>
      </c>
      <c r="D1425" s="11">
        <v>2003</v>
      </c>
      <c r="E1425" s="10" t="s">
        <v>10</v>
      </c>
      <c r="F1425" s="16" t="s">
        <v>2713</v>
      </c>
      <c r="G1425" s="10" t="s">
        <v>2716</v>
      </c>
      <c r="H1425" s="13">
        <v>420</v>
      </c>
      <c r="I1425" s="14"/>
      <c r="J1425" s="4"/>
      <c r="K1425" s="4"/>
      <c r="L1425" s="4"/>
      <c r="M1425" s="4"/>
      <c r="N1425" s="4"/>
      <c r="O1425" s="4"/>
      <c r="P1425" s="4"/>
      <c r="Q1425" s="4"/>
      <c r="R1425" s="4"/>
      <c r="S1425" s="4"/>
      <c r="T1425" s="4"/>
      <c r="U1425" s="4"/>
      <c r="V1425" s="4"/>
      <c r="W1425" s="4"/>
      <c r="X1425" s="4"/>
      <c r="Y1425" s="4"/>
      <c r="Z1425" s="4"/>
      <c r="AA1425" s="4"/>
    </row>
    <row r="1426" spans="1:27" ht="16" x14ac:dyDescent="0.2">
      <c r="A1426" s="10" t="s">
        <v>15</v>
      </c>
      <c r="B1426" s="10" t="s">
        <v>24</v>
      </c>
      <c r="C1426" s="1" t="s">
        <v>2717</v>
      </c>
      <c r="D1426" s="11">
        <v>2003</v>
      </c>
      <c r="E1426" s="10" t="s">
        <v>10</v>
      </c>
      <c r="F1426" s="16" t="s">
        <v>2713</v>
      </c>
      <c r="G1426" s="10" t="s">
        <v>2718</v>
      </c>
      <c r="H1426" s="13">
        <v>417</v>
      </c>
      <c r="I1426" s="14"/>
      <c r="J1426" s="4"/>
      <c r="K1426" s="4"/>
      <c r="L1426" s="4"/>
      <c r="M1426" s="4"/>
      <c r="N1426" s="4"/>
      <c r="O1426" s="4"/>
      <c r="P1426" s="4"/>
      <c r="Q1426" s="4"/>
      <c r="R1426" s="4"/>
      <c r="S1426" s="4"/>
      <c r="T1426" s="4"/>
      <c r="U1426" s="4"/>
      <c r="V1426" s="4"/>
      <c r="W1426" s="4"/>
      <c r="X1426" s="4"/>
      <c r="Y1426" s="4"/>
      <c r="Z1426" s="4"/>
      <c r="AA1426" s="4"/>
    </row>
    <row r="1427" spans="1:27" ht="16" x14ac:dyDescent="0.2">
      <c r="A1427" s="10" t="s">
        <v>15</v>
      </c>
      <c r="B1427" s="10" t="s">
        <v>24</v>
      </c>
      <c r="C1427" s="10" t="s">
        <v>2719</v>
      </c>
      <c r="D1427" s="11">
        <v>2003</v>
      </c>
      <c r="E1427" s="10" t="s">
        <v>10</v>
      </c>
      <c r="F1427" s="16" t="s">
        <v>2713</v>
      </c>
      <c r="G1427" s="10" t="s">
        <v>2720</v>
      </c>
      <c r="H1427" s="13">
        <v>407</v>
      </c>
      <c r="I1427" s="14"/>
      <c r="J1427" s="4"/>
      <c r="K1427" s="4"/>
      <c r="L1427" s="4"/>
      <c r="M1427" s="4"/>
      <c r="N1427" s="4"/>
      <c r="O1427" s="4"/>
      <c r="P1427" s="4"/>
      <c r="Q1427" s="4"/>
      <c r="R1427" s="4"/>
      <c r="S1427" s="4"/>
      <c r="T1427" s="4"/>
      <c r="U1427" s="4"/>
      <c r="V1427" s="4"/>
      <c r="W1427" s="4"/>
      <c r="X1427" s="4"/>
      <c r="Y1427" s="4"/>
      <c r="Z1427" s="4"/>
      <c r="AA1427" s="4"/>
    </row>
    <row r="1428" spans="1:27" ht="16" x14ac:dyDescent="0.2">
      <c r="A1428" s="10" t="s">
        <v>15</v>
      </c>
      <c r="B1428" s="10" t="s">
        <v>24</v>
      </c>
      <c r="C1428" s="10" t="s">
        <v>2672</v>
      </c>
      <c r="D1428" s="11">
        <v>2003</v>
      </c>
      <c r="E1428" s="10" t="s">
        <v>7</v>
      </c>
      <c r="F1428" s="16" t="s">
        <v>2713</v>
      </c>
      <c r="G1428" s="10" t="s">
        <v>2721</v>
      </c>
      <c r="H1428" s="13">
        <v>367</v>
      </c>
      <c r="I1428" s="14"/>
      <c r="J1428" s="4"/>
      <c r="K1428" s="4"/>
      <c r="L1428" s="4"/>
      <c r="M1428" s="4"/>
      <c r="N1428" s="4"/>
      <c r="O1428" s="4"/>
      <c r="P1428" s="4"/>
      <c r="Q1428" s="4"/>
      <c r="R1428" s="4"/>
      <c r="S1428" s="4"/>
      <c r="T1428" s="4"/>
      <c r="U1428" s="4"/>
      <c r="V1428" s="4"/>
      <c r="W1428" s="4"/>
      <c r="X1428" s="4"/>
      <c r="Y1428" s="4"/>
      <c r="Z1428" s="4"/>
      <c r="AA1428" s="4"/>
    </row>
    <row r="1429" spans="1:27" ht="16" x14ac:dyDescent="0.2">
      <c r="A1429" s="10" t="s">
        <v>15</v>
      </c>
      <c r="B1429" s="10" t="s">
        <v>24</v>
      </c>
      <c r="C1429" s="10" t="s">
        <v>2567</v>
      </c>
      <c r="D1429" s="11">
        <v>2003</v>
      </c>
      <c r="E1429" s="10" t="s">
        <v>7</v>
      </c>
      <c r="F1429" s="16" t="s">
        <v>2713</v>
      </c>
      <c r="G1429" s="10" t="s">
        <v>2722</v>
      </c>
      <c r="H1429" s="13">
        <v>345</v>
      </c>
      <c r="I1429" s="14"/>
      <c r="J1429" s="4"/>
      <c r="K1429" s="4"/>
      <c r="L1429" s="4"/>
      <c r="M1429" s="4"/>
      <c r="N1429" s="4"/>
      <c r="O1429" s="4"/>
      <c r="P1429" s="4"/>
      <c r="Q1429" s="4"/>
      <c r="R1429" s="4"/>
      <c r="S1429" s="4"/>
      <c r="T1429" s="4"/>
      <c r="U1429" s="4"/>
      <c r="V1429" s="4"/>
      <c r="W1429" s="4"/>
      <c r="X1429" s="4"/>
      <c r="Y1429" s="4"/>
      <c r="Z1429" s="4"/>
      <c r="AA1429" s="4"/>
    </row>
    <row r="1430" spans="1:27" ht="16" x14ac:dyDescent="0.2">
      <c r="A1430" s="10" t="s">
        <v>15</v>
      </c>
      <c r="B1430" s="10" t="s">
        <v>24</v>
      </c>
      <c r="C1430" s="10" t="s">
        <v>2723</v>
      </c>
      <c r="D1430" s="11">
        <v>2003</v>
      </c>
      <c r="E1430" s="10" t="s">
        <v>10</v>
      </c>
      <c r="F1430" s="16" t="s">
        <v>2713</v>
      </c>
      <c r="G1430" s="10" t="s">
        <v>2724</v>
      </c>
      <c r="H1430" s="13">
        <v>182</v>
      </c>
      <c r="I1430" s="14"/>
      <c r="J1430" s="4"/>
      <c r="K1430" s="4"/>
      <c r="L1430" s="4"/>
      <c r="M1430" s="4"/>
      <c r="N1430" s="4"/>
      <c r="O1430" s="4"/>
      <c r="P1430" s="4"/>
      <c r="Q1430" s="4"/>
      <c r="R1430" s="4"/>
      <c r="S1430" s="4"/>
      <c r="T1430" s="4"/>
      <c r="U1430" s="4"/>
      <c r="V1430" s="4"/>
      <c r="W1430" s="4"/>
      <c r="X1430" s="4"/>
      <c r="Y1430" s="4"/>
      <c r="Z1430" s="4"/>
      <c r="AA1430" s="4"/>
    </row>
    <row r="1431" spans="1:27" ht="16" x14ac:dyDescent="0.2">
      <c r="A1431" s="10" t="s">
        <v>15</v>
      </c>
      <c r="B1431" s="10" t="s">
        <v>24</v>
      </c>
      <c r="C1431" s="25" t="s">
        <v>2725</v>
      </c>
      <c r="D1431" s="11">
        <v>2003</v>
      </c>
      <c r="E1431" s="10" t="s">
        <v>10</v>
      </c>
      <c r="F1431" s="16" t="s">
        <v>2713</v>
      </c>
      <c r="G1431" s="10" t="s">
        <v>2726</v>
      </c>
      <c r="H1431" s="13">
        <v>166</v>
      </c>
      <c r="I1431" s="14"/>
      <c r="J1431" s="4"/>
      <c r="K1431" s="4"/>
      <c r="L1431" s="4"/>
      <c r="M1431" s="4"/>
      <c r="N1431" s="4"/>
      <c r="O1431" s="4"/>
      <c r="P1431" s="4"/>
      <c r="Q1431" s="4"/>
      <c r="R1431" s="4"/>
      <c r="S1431" s="4"/>
      <c r="T1431" s="4"/>
      <c r="U1431" s="4"/>
      <c r="V1431" s="4"/>
      <c r="W1431" s="4"/>
      <c r="X1431" s="4"/>
      <c r="Y1431" s="4"/>
      <c r="Z1431" s="4"/>
      <c r="AA1431" s="4"/>
    </row>
    <row r="1432" spans="1:27" ht="16" x14ac:dyDescent="0.2">
      <c r="A1432" s="10" t="s">
        <v>15</v>
      </c>
      <c r="B1432" s="10" t="s">
        <v>24</v>
      </c>
      <c r="C1432" s="25" t="s">
        <v>2727</v>
      </c>
      <c r="D1432" s="11">
        <v>2003</v>
      </c>
      <c r="E1432" s="10" t="s">
        <v>10</v>
      </c>
      <c r="F1432" s="16" t="s">
        <v>2713</v>
      </c>
      <c r="G1432" s="10" t="s">
        <v>2728</v>
      </c>
      <c r="H1432" s="13">
        <v>165</v>
      </c>
      <c r="I1432" s="14"/>
      <c r="J1432" s="4"/>
      <c r="K1432" s="4"/>
      <c r="L1432" s="4"/>
      <c r="M1432" s="4"/>
      <c r="N1432" s="4"/>
      <c r="O1432" s="4"/>
      <c r="P1432" s="4"/>
      <c r="Q1432" s="4"/>
      <c r="R1432" s="4"/>
      <c r="S1432" s="4"/>
      <c r="T1432" s="4"/>
      <c r="U1432" s="4"/>
      <c r="V1432" s="4"/>
      <c r="W1432" s="4"/>
      <c r="X1432" s="4"/>
      <c r="Y1432" s="4"/>
      <c r="Z1432" s="4"/>
      <c r="AA1432" s="4"/>
    </row>
    <row r="1433" spans="1:27" ht="16" x14ac:dyDescent="0.2">
      <c r="A1433" s="10" t="s">
        <v>15</v>
      </c>
      <c r="B1433" s="10" t="s">
        <v>24</v>
      </c>
      <c r="C1433" s="25" t="s">
        <v>2729</v>
      </c>
      <c r="D1433" s="11">
        <v>2003</v>
      </c>
      <c r="E1433" s="10" t="s">
        <v>10</v>
      </c>
      <c r="F1433" s="16" t="s">
        <v>2713</v>
      </c>
      <c r="G1433" s="10" t="s">
        <v>2730</v>
      </c>
      <c r="H1433" s="13">
        <v>148</v>
      </c>
      <c r="I1433" s="14"/>
      <c r="J1433" s="4"/>
      <c r="K1433" s="4"/>
      <c r="L1433" s="4"/>
      <c r="M1433" s="4"/>
      <c r="N1433" s="4"/>
      <c r="O1433" s="4"/>
      <c r="P1433" s="4"/>
      <c r="Q1433" s="4"/>
      <c r="R1433" s="4"/>
      <c r="S1433" s="4"/>
      <c r="T1433" s="4"/>
      <c r="U1433" s="4"/>
      <c r="V1433" s="4"/>
      <c r="W1433" s="4"/>
      <c r="X1433" s="4"/>
      <c r="Y1433" s="4"/>
      <c r="Z1433" s="4"/>
      <c r="AA1433" s="4"/>
    </row>
    <row r="1434" spans="1:27" ht="16" x14ac:dyDescent="0.2">
      <c r="A1434" s="10" t="s">
        <v>15</v>
      </c>
      <c r="B1434" s="10" t="s">
        <v>24</v>
      </c>
      <c r="C1434" s="25" t="s">
        <v>2731</v>
      </c>
      <c r="D1434" s="11">
        <v>2003</v>
      </c>
      <c r="E1434" s="10" t="s">
        <v>10</v>
      </c>
      <c r="F1434" s="16" t="s">
        <v>2713</v>
      </c>
      <c r="G1434" s="10" t="s">
        <v>2732</v>
      </c>
      <c r="H1434" s="13">
        <v>147</v>
      </c>
      <c r="I1434" s="14"/>
      <c r="J1434" s="4"/>
      <c r="K1434" s="4"/>
      <c r="L1434" s="4"/>
      <c r="M1434" s="4"/>
      <c r="N1434" s="4"/>
      <c r="O1434" s="4"/>
      <c r="P1434" s="4"/>
      <c r="Q1434" s="4"/>
      <c r="R1434" s="4"/>
      <c r="S1434" s="4"/>
      <c r="T1434" s="4"/>
      <c r="U1434" s="4"/>
      <c r="V1434" s="4"/>
      <c r="W1434" s="4"/>
      <c r="X1434" s="4"/>
      <c r="Y1434" s="4"/>
      <c r="Z1434" s="4"/>
      <c r="AA1434" s="4"/>
    </row>
    <row r="1435" spans="1:27" ht="16" x14ac:dyDescent="0.2">
      <c r="A1435" s="10" t="s">
        <v>15</v>
      </c>
      <c r="B1435" s="10" t="s">
        <v>24</v>
      </c>
      <c r="C1435" s="10" t="s">
        <v>2733</v>
      </c>
      <c r="D1435" s="11">
        <v>2002</v>
      </c>
      <c r="E1435" s="10" t="s">
        <v>10</v>
      </c>
      <c r="F1435" s="16" t="s">
        <v>2734</v>
      </c>
      <c r="G1435" s="10" t="s">
        <v>2735</v>
      </c>
      <c r="H1435" s="13">
        <v>432</v>
      </c>
      <c r="I1435" s="14"/>
      <c r="J1435" s="4"/>
      <c r="K1435" s="4"/>
      <c r="L1435" s="4"/>
      <c r="M1435" s="4"/>
      <c r="N1435" s="4"/>
      <c r="O1435" s="4"/>
      <c r="P1435" s="4"/>
      <c r="Q1435" s="4"/>
      <c r="R1435" s="4"/>
      <c r="S1435" s="4"/>
      <c r="T1435" s="4"/>
      <c r="U1435" s="4"/>
      <c r="V1435" s="4"/>
      <c r="W1435" s="4"/>
      <c r="X1435" s="4"/>
      <c r="Y1435" s="4"/>
      <c r="Z1435" s="4"/>
      <c r="AA1435" s="4"/>
    </row>
    <row r="1436" spans="1:27" ht="16" x14ac:dyDescent="0.2">
      <c r="A1436" s="10" t="s">
        <v>15</v>
      </c>
      <c r="B1436" s="10" t="s">
        <v>24</v>
      </c>
      <c r="C1436" s="10" t="s">
        <v>2736</v>
      </c>
      <c r="D1436" s="11">
        <v>2002</v>
      </c>
      <c r="E1436" s="10" t="s">
        <v>10</v>
      </c>
      <c r="F1436" s="16" t="s">
        <v>2734</v>
      </c>
      <c r="G1436" s="10" t="s">
        <v>2737</v>
      </c>
      <c r="H1436" s="13">
        <v>427</v>
      </c>
      <c r="I1436" s="14"/>
      <c r="J1436" s="4"/>
      <c r="K1436" s="4"/>
      <c r="L1436" s="4"/>
      <c r="M1436" s="4"/>
      <c r="N1436" s="4"/>
      <c r="O1436" s="4"/>
      <c r="P1436" s="4"/>
      <c r="Q1436" s="4"/>
      <c r="R1436" s="4"/>
      <c r="S1436" s="4"/>
      <c r="T1436" s="4"/>
      <c r="U1436" s="4"/>
      <c r="V1436" s="4"/>
      <c r="W1436" s="4"/>
      <c r="X1436" s="4"/>
      <c r="Y1436" s="4"/>
      <c r="Z1436" s="4"/>
      <c r="AA1436" s="4"/>
    </row>
    <row r="1437" spans="1:27" ht="16" x14ac:dyDescent="0.2">
      <c r="A1437" s="10" t="s">
        <v>15</v>
      </c>
      <c r="B1437" s="10" t="s">
        <v>24</v>
      </c>
      <c r="C1437" s="10" t="s">
        <v>2738</v>
      </c>
      <c r="D1437" s="11">
        <v>2002</v>
      </c>
      <c r="E1437" s="10" t="s">
        <v>10</v>
      </c>
      <c r="F1437" s="16" t="s">
        <v>2734</v>
      </c>
      <c r="G1437" s="10" t="s">
        <v>2739</v>
      </c>
      <c r="H1437" s="13">
        <v>425</v>
      </c>
      <c r="I1437" s="14"/>
      <c r="J1437" s="4"/>
      <c r="K1437" s="4"/>
      <c r="L1437" s="4"/>
      <c r="M1437" s="4"/>
      <c r="N1437" s="4"/>
      <c r="O1437" s="4"/>
      <c r="P1437" s="4"/>
      <c r="Q1437" s="4"/>
      <c r="R1437" s="4"/>
      <c r="S1437" s="4"/>
      <c r="T1437" s="4"/>
      <c r="U1437" s="4"/>
      <c r="V1437" s="4"/>
      <c r="W1437" s="4"/>
      <c r="X1437" s="4"/>
      <c r="Y1437" s="4"/>
      <c r="Z1437" s="4"/>
      <c r="AA1437" s="4"/>
    </row>
    <row r="1438" spans="1:27" ht="16" x14ac:dyDescent="0.2">
      <c r="A1438" s="10" t="s">
        <v>15</v>
      </c>
      <c r="B1438" s="10" t="s">
        <v>24</v>
      </c>
      <c r="C1438" s="10" t="s">
        <v>2740</v>
      </c>
      <c r="D1438" s="11">
        <v>2002</v>
      </c>
      <c r="E1438" s="10" t="s">
        <v>10</v>
      </c>
      <c r="F1438" s="16" t="s">
        <v>2734</v>
      </c>
      <c r="G1438" s="10" t="s">
        <v>2741</v>
      </c>
      <c r="H1438" s="13">
        <v>402</v>
      </c>
      <c r="I1438" s="14"/>
      <c r="J1438" s="4"/>
      <c r="K1438" s="4"/>
      <c r="L1438" s="4"/>
      <c r="M1438" s="4"/>
      <c r="N1438" s="4"/>
      <c r="O1438" s="4"/>
      <c r="P1438" s="4"/>
      <c r="Q1438" s="4"/>
      <c r="R1438" s="4"/>
      <c r="S1438" s="4"/>
      <c r="T1438" s="4"/>
      <c r="U1438" s="4"/>
      <c r="V1438" s="4"/>
      <c r="W1438" s="4"/>
      <c r="X1438" s="4"/>
      <c r="Y1438" s="4"/>
      <c r="Z1438" s="4"/>
      <c r="AA1438" s="4"/>
    </row>
    <row r="1439" spans="1:27" ht="16" x14ac:dyDescent="0.2">
      <c r="A1439" s="10" t="s">
        <v>15</v>
      </c>
      <c r="B1439" s="10" t="s">
        <v>24</v>
      </c>
      <c r="C1439" s="10" t="s">
        <v>2742</v>
      </c>
      <c r="D1439" s="11">
        <v>2002</v>
      </c>
      <c r="E1439" s="10" t="s">
        <v>10</v>
      </c>
      <c r="F1439" s="16" t="s">
        <v>2734</v>
      </c>
      <c r="G1439" s="10" t="s">
        <v>2743</v>
      </c>
      <c r="H1439" s="13">
        <v>361</v>
      </c>
      <c r="I1439" s="14"/>
      <c r="J1439" s="4"/>
      <c r="K1439" s="4"/>
      <c r="L1439" s="4"/>
      <c r="M1439" s="4"/>
      <c r="N1439" s="4"/>
      <c r="O1439" s="4"/>
      <c r="P1439" s="4"/>
      <c r="Q1439" s="4"/>
      <c r="R1439" s="4"/>
      <c r="S1439" s="4"/>
      <c r="T1439" s="4"/>
      <c r="U1439" s="4"/>
      <c r="V1439" s="4"/>
      <c r="W1439" s="4"/>
      <c r="X1439" s="4"/>
      <c r="Y1439" s="4"/>
      <c r="Z1439" s="4"/>
      <c r="AA1439" s="4"/>
    </row>
    <row r="1440" spans="1:27" ht="16" x14ac:dyDescent="0.2">
      <c r="A1440" s="10" t="s">
        <v>15</v>
      </c>
      <c r="B1440" s="10" t="s">
        <v>24</v>
      </c>
      <c r="C1440" s="10" t="s">
        <v>2744</v>
      </c>
      <c r="D1440" s="11">
        <v>2002</v>
      </c>
      <c r="E1440" s="10" t="s">
        <v>7</v>
      </c>
      <c r="F1440" s="16" t="s">
        <v>2734</v>
      </c>
      <c r="G1440" s="10" t="s">
        <v>2745</v>
      </c>
      <c r="H1440" s="13">
        <v>269</v>
      </c>
      <c r="I1440" s="14"/>
      <c r="J1440" s="4"/>
      <c r="K1440" s="4"/>
      <c r="L1440" s="4"/>
      <c r="M1440" s="4"/>
      <c r="N1440" s="4"/>
      <c r="O1440" s="4"/>
      <c r="P1440" s="4"/>
      <c r="Q1440" s="4"/>
      <c r="R1440" s="4"/>
      <c r="S1440" s="4"/>
      <c r="T1440" s="4"/>
      <c r="U1440" s="4"/>
      <c r="V1440" s="4"/>
      <c r="W1440" s="4"/>
      <c r="X1440" s="4"/>
      <c r="Y1440" s="4"/>
      <c r="Z1440" s="4"/>
      <c r="AA1440" s="4"/>
    </row>
    <row r="1441" spans="1:27" ht="16" x14ac:dyDescent="0.2">
      <c r="A1441" s="10" t="s">
        <v>15</v>
      </c>
      <c r="B1441" s="10" t="s">
        <v>24</v>
      </c>
      <c r="C1441" s="10" t="s">
        <v>2725</v>
      </c>
      <c r="D1441" s="11">
        <v>2002</v>
      </c>
      <c r="E1441" s="10" t="s">
        <v>10</v>
      </c>
      <c r="F1441" s="16" t="s">
        <v>2734</v>
      </c>
      <c r="G1441" s="10" t="s">
        <v>2746</v>
      </c>
      <c r="H1441" s="13">
        <v>183</v>
      </c>
      <c r="I1441" s="14"/>
      <c r="J1441" s="4"/>
      <c r="K1441" s="4"/>
      <c r="L1441" s="4"/>
      <c r="M1441" s="4"/>
      <c r="N1441" s="4"/>
      <c r="O1441" s="4"/>
      <c r="P1441" s="4"/>
      <c r="Q1441" s="4"/>
      <c r="R1441" s="4"/>
      <c r="S1441" s="4"/>
      <c r="T1441" s="4"/>
      <c r="U1441" s="4"/>
      <c r="V1441" s="4"/>
      <c r="W1441" s="4"/>
      <c r="X1441" s="4"/>
      <c r="Y1441" s="4"/>
      <c r="Z1441" s="4"/>
      <c r="AA1441" s="4"/>
    </row>
    <row r="1442" spans="1:27" ht="16" x14ac:dyDescent="0.2">
      <c r="A1442" s="10" t="s">
        <v>15</v>
      </c>
      <c r="B1442" s="10" t="s">
        <v>24</v>
      </c>
      <c r="C1442" s="10" t="s">
        <v>2747</v>
      </c>
      <c r="D1442" s="11">
        <v>2002</v>
      </c>
      <c r="E1442" s="10" t="s">
        <v>10</v>
      </c>
      <c r="F1442" s="16" t="s">
        <v>2734</v>
      </c>
      <c r="G1442" s="10" t="s">
        <v>2748</v>
      </c>
      <c r="H1442" s="13">
        <v>182</v>
      </c>
      <c r="I1442" s="14"/>
      <c r="J1442" s="4"/>
      <c r="K1442" s="4"/>
      <c r="L1442" s="4"/>
      <c r="M1442" s="4"/>
      <c r="N1442" s="4"/>
      <c r="O1442" s="4"/>
      <c r="P1442" s="4"/>
      <c r="Q1442" s="4"/>
      <c r="R1442" s="4"/>
      <c r="S1442" s="4"/>
      <c r="T1442" s="4"/>
      <c r="U1442" s="4"/>
      <c r="V1442" s="4"/>
      <c r="W1442" s="4"/>
      <c r="X1442" s="4"/>
      <c r="Y1442" s="4"/>
      <c r="Z1442" s="4"/>
      <c r="AA1442" s="4"/>
    </row>
    <row r="1443" spans="1:27" ht="16" x14ac:dyDescent="0.2">
      <c r="A1443" s="10" t="s">
        <v>15</v>
      </c>
      <c r="B1443" s="10" t="s">
        <v>24</v>
      </c>
      <c r="C1443" s="10" t="s">
        <v>2727</v>
      </c>
      <c r="D1443" s="11">
        <v>2002</v>
      </c>
      <c r="E1443" s="10" t="s">
        <v>10</v>
      </c>
      <c r="F1443" s="16" t="s">
        <v>2734</v>
      </c>
      <c r="G1443" s="10" t="s">
        <v>2749</v>
      </c>
      <c r="H1443" s="13">
        <v>168</v>
      </c>
      <c r="I1443" s="14"/>
      <c r="J1443" s="4"/>
      <c r="K1443" s="4"/>
      <c r="L1443" s="4"/>
      <c r="M1443" s="4"/>
      <c r="N1443" s="4"/>
      <c r="O1443" s="4"/>
      <c r="P1443" s="4"/>
      <c r="Q1443" s="4"/>
      <c r="R1443" s="4"/>
      <c r="S1443" s="4"/>
      <c r="T1443" s="4"/>
      <c r="U1443" s="4"/>
      <c r="V1443" s="4"/>
      <c r="W1443" s="4"/>
      <c r="X1443" s="4"/>
      <c r="Y1443" s="4"/>
      <c r="Z1443" s="4"/>
      <c r="AA1443" s="4"/>
    </row>
    <row r="1444" spans="1:27" ht="16" x14ac:dyDescent="0.2">
      <c r="A1444" s="10" t="s">
        <v>15</v>
      </c>
      <c r="B1444" s="10" t="s">
        <v>24</v>
      </c>
      <c r="C1444" s="10" t="s">
        <v>2731</v>
      </c>
      <c r="D1444" s="11">
        <v>2002</v>
      </c>
      <c r="E1444" s="10" t="s">
        <v>10</v>
      </c>
      <c r="F1444" s="16" t="s">
        <v>2734</v>
      </c>
      <c r="G1444" s="10" t="s">
        <v>2750</v>
      </c>
      <c r="H1444" s="13">
        <v>162</v>
      </c>
      <c r="I1444" s="14"/>
      <c r="J1444" s="4"/>
      <c r="K1444" s="4"/>
      <c r="L1444" s="4"/>
      <c r="M1444" s="4"/>
      <c r="N1444" s="4"/>
      <c r="O1444" s="4"/>
      <c r="P1444" s="4"/>
      <c r="Q1444" s="4"/>
      <c r="R1444" s="4"/>
      <c r="S1444" s="4"/>
      <c r="T1444" s="4"/>
      <c r="U1444" s="4"/>
      <c r="V1444" s="4"/>
      <c r="W1444" s="4"/>
      <c r="X1444" s="4"/>
      <c r="Y1444" s="4"/>
      <c r="Z1444" s="4"/>
      <c r="AA1444" s="4"/>
    </row>
    <row r="1445" spans="1:27" ht="16" x14ac:dyDescent="0.2">
      <c r="A1445" s="10" t="s">
        <v>15</v>
      </c>
      <c r="B1445" s="10" t="s">
        <v>24</v>
      </c>
      <c r="C1445" s="10" t="s">
        <v>2729</v>
      </c>
      <c r="D1445" s="11">
        <v>2002</v>
      </c>
      <c r="E1445" s="10" t="s">
        <v>10</v>
      </c>
      <c r="F1445" s="16" t="s">
        <v>2734</v>
      </c>
      <c r="G1445" s="10" t="s">
        <v>2751</v>
      </c>
      <c r="H1445" s="13">
        <v>158</v>
      </c>
      <c r="I1445" s="14"/>
      <c r="J1445" s="4"/>
      <c r="K1445" s="4"/>
      <c r="L1445" s="4"/>
      <c r="M1445" s="4"/>
      <c r="N1445" s="4"/>
      <c r="O1445" s="4"/>
      <c r="P1445" s="4"/>
      <c r="Q1445" s="4"/>
      <c r="R1445" s="4"/>
      <c r="S1445" s="4"/>
      <c r="T1445" s="4"/>
      <c r="U1445" s="4"/>
      <c r="V1445" s="4"/>
      <c r="W1445" s="4"/>
      <c r="X1445" s="4"/>
      <c r="Y1445" s="4"/>
      <c r="Z1445" s="4"/>
      <c r="AA1445" s="4"/>
    </row>
    <row r="1446" spans="1:27" ht="16" x14ac:dyDescent="0.2">
      <c r="A1446" s="10" t="s">
        <v>15</v>
      </c>
      <c r="B1446" s="10" t="s">
        <v>24</v>
      </c>
      <c r="C1446" s="10" t="s">
        <v>2733</v>
      </c>
      <c r="D1446" s="11">
        <v>2001</v>
      </c>
      <c r="E1446" s="10" t="s">
        <v>10</v>
      </c>
      <c r="F1446" s="16" t="s">
        <v>2752</v>
      </c>
      <c r="G1446" s="10" t="s">
        <v>2753</v>
      </c>
      <c r="H1446" s="13">
        <v>458</v>
      </c>
      <c r="I1446" s="14"/>
      <c r="J1446" s="4"/>
      <c r="K1446" s="4"/>
      <c r="L1446" s="4"/>
      <c r="M1446" s="4"/>
      <c r="N1446" s="4"/>
      <c r="O1446" s="4"/>
      <c r="P1446" s="4"/>
      <c r="Q1446" s="4"/>
      <c r="R1446" s="4"/>
      <c r="S1446" s="4"/>
      <c r="T1446" s="4"/>
      <c r="U1446" s="4"/>
      <c r="V1446" s="4"/>
      <c r="W1446" s="4"/>
      <c r="X1446" s="4"/>
      <c r="Y1446" s="4"/>
      <c r="Z1446" s="4"/>
      <c r="AA1446" s="4"/>
    </row>
    <row r="1447" spans="1:27" ht="16" x14ac:dyDescent="0.2">
      <c r="A1447" s="10" t="s">
        <v>15</v>
      </c>
      <c r="B1447" s="10" t="s">
        <v>24</v>
      </c>
      <c r="C1447" s="10" t="s">
        <v>2754</v>
      </c>
      <c r="D1447" s="11">
        <v>2001</v>
      </c>
      <c r="E1447" s="10" t="s">
        <v>10</v>
      </c>
      <c r="F1447" s="16" t="s">
        <v>2752</v>
      </c>
      <c r="G1447" s="10" t="s">
        <v>2755</v>
      </c>
      <c r="H1447" s="13">
        <v>402</v>
      </c>
      <c r="I1447" s="14"/>
      <c r="J1447" s="4"/>
      <c r="K1447" s="4"/>
      <c r="L1447" s="4"/>
      <c r="M1447" s="4"/>
      <c r="N1447" s="4"/>
      <c r="O1447" s="4"/>
      <c r="P1447" s="4"/>
      <c r="Q1447" s="4"/>
      <c r="R1447" s="4"/>
      <c r="S1447" s="4"/>
      <c r="T1447" s="4"/>
      <c r="U1447" s="4"/>
      <c r="V1447" s="4"/>
      <c r="W1447" s="4"/>
      <c r="X1447" s="4"/>
      <c r="Y1447" s="4"/>
      <c r="Z1447" s="4"/>
      <c r="AA1447" s="4"/>
    </row>
    <row r="1448" spans="1:27" ht="16" x14ac:dyDescent="0.2">
      <c r="A1448" s="10" t="s">
        <v>15</v>
      </c>
      <c r="B1448" s="10" t="s">
        <v>24</v>
      </c>
      <c r="C1448" s="10" t="s">
        <v>2756</v>
      </c>
      <c r="D1448" s="11">
        <v>2001</v>
      </c>
      <c r="E1448" s="10" t="s">
        <v>10</v>
      </c>
      <c r="F1448" s="16" t="s">
        <v>2752</v>
      </c>
      <c r="G1448" s="10" t="s">
        <v>2757</v>
      </c>
      <c r="H1448" s="13">
        <v>388</v>
      </c>
      <c r="I1448" s="14"/>
      <c r="J1448" s="4"/>
      <c r="K1448" s="4"/>
      <c r="L1448" s="4"/>
      <c r="M1448" s="4"/>
      <c r="N1448" s="4"/>
      <c r="O1448" s="4"/>
      <c r="P1448" s="4"/>
      <c r="Q1448" s="4"/>
      <c r="R1448" s="4"/>
      <c r="S1448" s="4"/>
      <c r="T1448" s="4"/>
      <c r="U1448" s="4"/>
      <c r="V1448" s="4"/>
      <c r="W1448" s="4"/>
      <c r="X1448" s="4"/>
      <c r="Y1448" s="4"/>
      <c r="Z1448" s="4"/>
      <c r="AA1448" s="4"/>
    </row>
    <row r="1449" spans="1:27" ht="16" x14ac:dyDescent="0.2">
      <c r="A1449" s="10" t="s">
        <v>15</v>
      </c>
      <c r="B1449" s="10" t="s">
        <v>24</v>
      </c>
      <c r="C1449" s="10" t="s">
        <v>2758</v>
      </c>
      <c r="D1449" s="11">
        <v>2001</v>
      </c>
      <c r="E1449" s="10" t="s">
        <v>10</v>
      </c>
      <c r="F1449" s="16" t="s">
        <v>2752</v>
      </c>
      <c r="G1449" s="10" t="s">
        <v>2759</v>
      </c>
      <c r="H1449" s="13">
        <v>387</v>
      </c>
      <c r="I1449" s="14"/>
      <c r="J1449" s="4"/>
      <c r="K1449" s="4"/>
      <c r="L1449" s="4"/>
      <c r="M1449" s="4"/>
      <c r="N1449" s="4"/>
      <c r="O1449" s="4"/>
      <c r="P1449" s="4"/>
      <c r="Q1449" s="4"/>
      <c r="R1449" s="4"/>
      <c r="S1449" s="4"/>
      <c r="T1449" s="4"/>
      <c r="U1449" s="4"/>
      <c r="V1449" s="4"/>
      <c r="W1449" s="4"/>
      <c r="X1449" s="4"/>
      <c r="Y1449" s="4"/>
      <c r="Z1449" s="4"/>
      <c r="AA1449" s="4"/>
    </row>
    <row r="1450" spans="1:27" ht="16" x14ac:dyDescent="0.2">
      <c r="A1450" s="10" t="s">
        <v>15</v>
      </c>
      <c r="B1450" s="10" t="s">
        <v>24</v>
      </c>
      <c r="C1450" s="10" t="s">
        <v>2760</v>
      </c>
      <c r="D1450" s="11">
        <v>2001</v>
      </c>
      <c r="E1450" s="10" t="s">
        <v>10</v>
      </c>
      <c r="F1450" s="16" t="s">
        <v>2752</v>
      </c>
      <c r="G1450" s="10" t="s">
        <v>2761</v>
      </c>
      <c r="H1450" s="13">
        <v>375</v>
      </c>
      <c r="I1450" s="14"/>
      <c r="J1450" s="4"/>
      <c r="K1450" s="4"/>
      <c r="L1450" s="4"/>
      <c r="M1450" s="4"/>
      <c r="N1450" s="4"/>
      <c r="O1450" s="4"/>
      <c r="P1450" s="4"/>
      <c r="Q1450" s="4"/>
      <c r="R1450" s="4"/>
      <c r="S1450" s="4"/>
      <c r="T1450" s="4"/>
      <c r="U1450" s="4"/>
      <c r="V1450" s="4"/>
      <c r="W1450" s="4"/>
      <c r="X1450" s="4"/>
      <c r="Y1450" s="4"/>
      <c r="Z1450" s="4"/>
      <c r="AA1450" s="4"/>
    </row>
    <row r="1451" spans="1:27" ht="16" x14ac:dyDescent="0.2">
      <c r="A1451" s="10" t="s">
        <v>15</v>
      </c>
      <c r="B1451" s="10" t="s">
        <v>24</v>
      </c>
      <c r="C1451" s="10" t="s">
        <v>2744</v>
      </c>
      <c r="D1451" s="11">
        <v>2001</v>
      </c>
      <c r="E1451" s="10" t="s">
        <v>7</v>
      </c>
      <c r="F1451" s="10" t="s">
        <v>2752</v>
      </c>
      <c r="G1451" s="10" t="s">
        <v>2762</v>
      </c>
      <c r="H1451" s="13">
        <v>300</v>
      </c>
      <c r="I1451" s="14"/>
      <c r="J1451" s="4"/>
      <c r="K1451" s="4"/>
      <c r="L1451" s="4"/>
      <c r="M1451" s="4"/>
      <c r="N1451" s="4"/>
      <c r="O1451" s="4"/>
      <c r="P1451" s="4"/>
      <c r="Q1451" s="4"/>
      <c r="R1451" s="4"/>
      <c r="S1451" s="4"/>
      <c r="T1451" s="4"/>
      <c r="U1451" s="4"/>
      <c r="V1451" s="4"/>
      <c r="W1451" s="4"/>
      <c r="X1451" s="4"/>
      <c r="Y1451" s="4"/>
      <c r="Z1451" s="4"/>
      <c r="AA1451" s="4"/>
    </row>
    <row r="1452" spans="1:27" ht="16" x14ac:dyDescent="0.2">
      <c r="A1452" s="10" t="s">
        <v>15</v>
      </c>
      <c r="B1452" s="10" t="s">
        <v>24</v>
      </c>
      <c r="C1452" s="10" t="s">
        <v>2725</v>
      </c>
      <c r="D1452" s="11">
        <v>2001</v>
      </c>
      <c r="E1452" s="10" t="s">
        <v>10</v>
      </c>
      <c r="F1452" s="16" t="s">
        <v>2752</v>
      </c>
      <c r="G1452" s="10" t="s">
        <v>2763</v>
      </c>
      <c r="H1452" s="13">
        <v>188</v>
      </c>
      <c r="I1452" s="14"/>
      <c r="J1452" s="4"/>
      <c r="K1452" s="4"/>
      <c r="L1452" s="4"/>
      <c r="M1452" s="4"/>
      <c r="N1452" s="4"/>
      <c r="O1452" s="4"/>
      <c r="P1452" s="4"/>
      <c r="Q1452" s="4"/>
      <c r="R1452" s="4"/>
      <c r="S1452" s="4"/>
      <c r="T1452" s="4"/>
      <c r="U1452" s="4"/>
      <c r="V1452" s="4"/>
      <c r="W1452" s="4"/>
      <c r="X1452" s="4"/>
      <c r="Y1452" s="4"/>
      <c r="Z1452" s="4"/>
      <c r="AA1452" s="4"/>
    </row>
    <row r="1453" spans="1:27" ht="16" x14ac:dyDescent="0.2">
      <c r="A1453" s="10" t="s">
        <v>15</v>
      </c>
      <c r="B1453" s="10" t="s">
        <v>24</v>
      </c>
      <c r="C1453" s="10" t="s">
        <v>2729</v>
      </c>
      <c r="D1453" s="11">
        <v>2001</v>
      </c>
      <c r="E1453" s="10" t="s">
        <v>10</v>
      </c>
      <c r="F1453" s="16" t="s">
        <v>2752</v>
      </c>
      <c r="G1453" s="10" t="s">
        <v>2764</v>
      </c>
      <c r="H1453" s="13">
        <v>179</v>
      </c>
      <c r="I1453" s="14"/>
      <c r="J1453" s="4"/>
      <c r="K1453" s="4"/>
      <c r="L1453" s="4"/>
      <c r="M1453" s="4"/>
      <c r="N1453" s="4"/>
      <c r="O1453" s="4"/>
      <c r="P1453" s="4"/>
      <c r="Q1453" s="4"/>
      <c r="R1453" s="4"/>
      <c r="S1453" s="4"/>
      <c r="T1453" s="4"/>
      <c r="U1453" s="4"/>
      <c r="V1453" s="4"/>
      <c r="W1453" s="4"/>
      <c r="X1453" s="4"/>
      <c r="Y1453" s="4"/>
      <c r="Z1453" s="4"/>
      <c r="AA1453" s="4"/>
    </row>
    <row r="1454" spans="1:27" ht="16" x14ac:dyDescent="0.2">
      <c r="A1454" s="10" t="s">
        <v>15</v>
      </c>
      <c r="B1454" s="10" t="s">
        <v>24</v>
      </c>
      <c r="C1454" s="10" t="s">
        <v>2765</v>
      </c>
      <c r="D1454" s="11">
        <v>2001</v>
      </c>
      <c r="E1454" s="10" t="s">
        <v>10</v>
      </c>
      <c r="F1454" s="16" t="s">
        <v>2752</v>
      </c>
      <c r="G1454" s="10" t="s">
        <v>2766</v>
      </c>
      <c r="H1454" s="13">
        <v>170</v>
      </c>
      <c r="I1454" s="14"/>
      <c r="J1454" s="4"/>
      <c r="K1454" s="4"/>
      <c r="L1454" s="4"/>
      <c r="M1454" s="4"/>
      <c r="N1454" s="4"/>
      <c r="O1454" s="4"/>
      <c r="P1454" s="4"/>
      <c r="Q1454" s="4"/>
      <c r="R1454" s="4"/>
      <c r="S1454" s="4"/>
      <c r="T1454" s="4"/>
      <c r="U1454" s="4"/>
      <c r="V1454" s="4"/>
      <c r="W1454" s="4"/>
      <c r="X1454" s="4"/>
      <c r="Y1454" s="4"/>
      <c r="Z1454" s="4"/>
      <c r="AA1454" s="4"/>
    </row>
    <row r="1455" spans="1:27" ht="16" x14ac:dyDescent="0.2">
      <c r="A1455" s="10" t="s">
        <v>15</v>
      </c>
      <c r="B1455" s="10" t="s">
        <v>24</v>
      </c>
      <c r="C1455" s="10" t="s">
        <v>2731</v>
      </c>
      <c r="D1455" s="11">
        <v>2001</v>
      </c>
      <c r="E1455" s="10" t="s">
        <v>10</v>
      </c>
      <c r="F1455" s="16" t="s">
        <v>2752</v>
      </c>
      <c r="G1455" s="10" t="s">
        <v>2767</v>
      </c>
      <c r="H1455" s="13">
        <v>160</v>
      </c>
      <c r="I1455" s="14"/>
      <c r="J1455" s="4"/>
      <c r="K1455" s="4"/>
      <c r="L1455" s="4"/>
      <c r="M1455" s="4"/>
      <c r="N1455" s="4"/>
      <c r="O1455" s="4"/>
      <c r="P1455" s="4"/>
      <c r="Q1455" s="4"/>
      <c r="R1455" s="4"/>
      <c r="S1455" s="4"/>
      <c r="T1455" s="4"/>
      <c r="U1455" s="4"/>
      <c r="V1455" s="4"/>
      <c r="W1455" s="4"/>
      <c r="X1455" s="4"/>
      <c r="Y1455" s="4"/>
      <c r="Z1455" s="4"/>
      <c r="AA1455" s="4"/>
    </row>
    <row r="1456" spans="1:27" ht="16" x14ac:dyDescent="0.2">
      <c r="A1456" s="10" t="s">
        <v>15</v>
      </c>
      <c r="B1456" s="10" t="s">
        <v>24</v>
      </c>
      <c r="C1456" s="10" t="s">
        <v>2727</v>
      </c>
      <c r="D1456" s="11">
        <v>2001</v>
      </c>
      <c r="E1456" s="10" t="s">
        <v>10</v>
      </c>
      <c r="F1456" s="16" t="s">
        <v>2752</v>
      </c>
      <c r="G1456" s="10" t="s">
        <v>2768</v>
      </c>
      <c r="H1456" s="13">
        <v>157</v>
      </c>
      <c r="I1456" s="14"/>
      <c r="J1456" s="4"/>
      <c r="K1456" s="4"/>
      <c r="L1456" s="4"/>
      <c r="M1456" s="4"/>
      <c r="N1456" s="4"/>
      <c r="O1456" s="4"/>
      <c r="P1456" s="4"/>
      <c r="Q1456" s="4"/>
      <c r="R1456" s="4"/>
      <c r="S1456" s="4"/>
      <c r="T1456" s="4"/>
      <c r="U1456" s="4"/>
      <c r="V1456" s="4"/>
      <c r="W1456" s="4"/>
      <c r="X1456" s="4"/>
      <c r="Y1456" s="4"/>
      <c r="Z1456" s="4"/>
      <c r="AA1456" s="4"/>
    </row>
    <row r="1457" spans="1:27" ht="16" x14ac:dyDescent="0.2">
      <c r="A1457" s="20" t="s">
        <v>15</v>
      </c>
      <c r="B1457" s="20" t="s">
        <v>24</v>
      </c>
      <c r="C1457" s="22" t="s">
        <v>2769</v>
      </c>
      <c r="D1457" s="26">
        <v>2000</v>
      </c>
      <c r="E1457" s="20" t="s">
        <v>10</v>
      </c>
      <c r="F1457" s="46" t="s">
        <v>2770</v>
      </c>
      <c r="G1457" s="10" t="s">
        <v>2771</v>
      </c>
      <c r="H1457" s="13">
        <v>781</v>
      </c>
      <c r="I1457" s="14"/>
      <c r="J1457" s="4"/>
      <c r="K1457" s="4"/>
      <c r="L1457" s="4"/>
      <c r="M1457" s="4"/>
      <c r="N1457" s="4"/>
      <c r="O1457" s="4"/>
      <c r="P1457" s="4"/>
      <c r="Q1457" s="4"/>
      <c r="R1457" s="4"/>
      <c r="S1457" s="4"/>
      <c r="T1457" s="4"/>
      <c r="U1457" s="4"/>
      <c r="V1457" s="4"/>
      <c r="W1457" s="4"/>
      <c r="X1457" s="4"/>
      <c r="Y1457" s="4"/>
      <c r="Z1457" s="4"/>
      <c r="AA1457" s="4"/>
    </row>
    <row r="1458" spans="1:27" ht="16" x14ac:dyDescent="0.2">
      <c r="A1458" s="20" t="s">
        <v>15</v>
      </c>
      <c r="B1458" s="20" t="s">
        <v>24</v>
      </c>
      <c r="C1458" s="22" t="s">
        <v>2772</v>
      </c>
      <c r="D1458" s="26">
        <v>2000</v>
      </c>
      <c r="E1458" s="20" t="s">
        <v>10</v>
      </c>
      <c r="F1458" s="46" t="s">
        <v>2770</v>
      </c>
      <c r="G1458" s="10" t="s">
        <v>2773</v>
      </c>
      <c r="H1458" s="13">
        <v>671</v>
      </c>
      <c r="I1458" s="14"/>
      <c r="J1458" s="4"/>
      <c r="K1458" s="4"/>
      <c r="L1458" s="4"/>
      <c r="M1458" s="4"/>
      <c r="N1458" s="4"/>
      <c r="O1458" s="4"/>
      <c r="P1458" s="4"/>
      <c r="Q1458" s="4"/>
      <c r="R1458" s="4"/>
      <c r="S1458" s="4"/>
      <c r="T1458" s="4"/>
      <c r="U1458" s="4"/>
      <c r="V1458" s="4"/>
      <c r="W1458" s="4"/>
      <c r="X1458" s="4"/>
      <c r="Y1458" s="4"/>
      <c r="Z1458" s="4"/>
      <c r="AA1458" s="4"/>
    </row>
    <row r="1459" spans="1:27" ht="16" x14ac:dyDescent="0.2">
      <c r="A1459" s="20" t="s">
        <v>15</v>
      </c>
      <c r="B1459" s="20" t="s">
        <v>24</v>
      </c>
      <c r="C1459" s="22" t="s">
        <v>2774</v>
      </c>
      <c r="D1459" s="26">
        <v>2000</v>
      </c>
      <c r="E1459" s="20" t="s">
        <v>10</v>
      </c>
      <c r="F1459" s="46" t="s">
        <v>2770</v>
      </c>
      <c r="G1459" s="10" t="s">
        <v>2775</v>
      </c>
      <c r="H1459" s="13">
        <v>660</v>
      </c>
      <c r="I1459" s="14"/>
      <c r="J1459" s="4"/>
      <c r="K1459" s="4"/>
      <c r="L1459" s="4"/>
      <c r="M1459" s="4"/>
      <c r="N1459" s="4"/>
      <c r="O1459" s="4"/>
      <c r="P1459" s="4"/>
      <c r="Q1459" s="4"/>
      <c r="R1459" s="4"/>
      <c r="S1459" s="4"/>
      <c r="T1459" s="4"/>
      <c r="U1459" s="4"/>
      <c r="V1459" s="4"/>
      <c r="W1459" s="4"/>
      <c r="X1459" s="4"/>
      <c r="Y1459" s="4"/>
      <c r="Z1459" s="4"/>
      <c r="AA1459" s="4"/>
    </row>
    <row r="1460" spans="1:27" ht="16" x14ac:dyDescent="0.2">
      <c r="A1460" s="20" t="s">
        <v>15</v>
      </c>
      <c r="B1460" s="20" t="s">
        <v>24</v>
      </c>
      <c r="C1460" s="22" t="s">
        <v>2776</v>
      </c>
      <c r="D1460" s="26">
        <v>2000</v>
      </c>
      <c r="E1460" s="20" t="s">
        <v>10</v>
      </c>
      <c r="F1460" s="46" t="s">
        <v>2770</v>
      </c>
      <c r="G1460" s="10" t="s">
        <v>2777</v>
      </c>
      <c r="H1460" s="13">
        <v>652</v>
      </c>
      <c r="I1460" s="14"/>
      <c r="J1460" s="4"/>
      <c r="K1460" s="4"/>
      <c r="L1460" s="4"/>
      <c r="M1460" s="4"/>
      <c r="N1460" s="4"/>
      <c r="O1460" s="4"/>
      <c r="P1460" s="4"/>
      <c r="Q1460" s="4"/>
      <c r="R1460" s="4"/>
      <c r="S1460" s="4"/>
      <c r="T1460" s="4"/>
      <c r="U1460" s="4"/>
      <c r="V1460" s="4"/>
      <c r="W1460" s="4"/>
      <c r="X1460" s="4"/>
      <c r="Y1460" s="4"/>
      <c r="Z1460" s="4"/>
      <c r="AA1460" s="4"/>
    </row>
    <row r="1461" spans="1:27" ht="16" x14ac:dyDescent="0.2">
      <c r="A1461" s="20" t="s">
        <v>15</v>
      </c>
      <c r="B1461" s="20" t="s">
        <v>24</v>
      </c>
      <c r="C1461" s="22" t="s">
        <v>2778</v>
      </c>
      <c r="D1461" s="26">
        <v>2000</v>
      </c>
      <c r="E1461" s="20" t="s">
        <v>10</v>
      </c>
      <c r="F1461" s="46" t="s">
        <v>2770</v>
      </c>
      <c r="G1461" s="10" t="s">
        <v>2779</v>
      </c>
      <c r="H1461" s="13">
        <v>633</v>
      </c>
      <c r="I1461" s="14"/>
      <c r="J1461" s="4"/>
      <c r="K1461" s="4"/>
      <c r="L1461" s="4"/>
      <c r="M1461" s="4"/>
      <c r="N1461" s="4"/>
      <c r="O1461" s="4"/>
      <c r="P1461" s="4"/>
      <c r="Q1461" s="4"/>
      <c r="R1461" s="4"/>
      <c r="S1461" s="4"/>
      <c r="T1461" s="4"/>
      <c r="U1461" s="4"/>
      <c r="V1461" s="4"/>
      <c r="W1461" s="4"/>
      <c r="X1461" s="4"/>
      <c r="Y1461" s="4"/>
      <c r="Z1461" s="4"/>
      <c r="AA1461" s="4"/>
    </row>
    <row r="1462" spans="1:27" ht="16" x14ac:dyDescent="0.2">
      <c r="A1462" s="20" t="s">
        <v>15</v>
      </c>
      <c r="B1462" s="20" t="s">
        <v>24</v>
      </c>
      <c r="C1462" s="22" t="s">
        <v>2780</v>
      </c>
      <c r="D1462" s="26">
        <v>1999</v>
      </c>
      <c r="E1462" s="20" t="s">
        <v>10</v>
      </c>
      <c r="F1462" s="46" t="s">
        <v>2781</v>
      </c>
      <c r="G1462" s="10" t="s">
        <v>2782</v>
      </c>
      <c r="H1462" s="13">
        <v>764</v>
      </c>
      <c r="I1462" s="14"/>
      <c r="J1462" s="4"/>
      <c r="K1462" s="4"/>
      <c r="L1462" s="4"/>
      <c r="M1462" s="4"/>
      <c r="N1462" s="4"/>
      <c r="O1462" s="4"/>
      <c r="P1462" s="4"/>
      <c r="Q1462" s="4"/>
      <c r="R1462" s="4"/>
      <c r="S1462" s="4"/>
      <c r="T1462" s="4"/>
      <c r="U1462" s="4"/>
      <c r="V1462" s="4"/>
      <c r="W1462" s="4"/>
      <c r="X1462" s="4"/>
      <c r="Y1462" s="4"/>
      <c r="Z1462" s="4"/>
      <c r="AA1462" s="4"/>
    </row>
    <row r="1463" spans="1:27" ht="16" x14ac:dyDescent="0.2">
      <c r="A1463" s="20" t="s">
        <v>15</v>
      </c>
      <c r="B1463" s="20" t="s">
        <v>24</v>
      </c>
      <c r="C1463" s="22" t="s">
        <v>2783</v>
      </c>
      <c r="D1463" s="26">
        <v>1999</v>
      </c>
      <c r="E1463" s="20" t="s">
        <v>10</v>
      </c>
      <c r="F1463" s="46" t="s">
        <v>2781</v>
      </c>
      <c r="G1463" s="10" t="s">
        <v>2784</v>
      </c>
      <c r="H1463" s="13">
        <v>736</v>
      </c>
      <c r="I1463" s="14"/>
      <c r="J1463" s="4"/>
      <c r="K1463" s="4"/>
      <c r="L1463" s="4"/>
      <c r="M1463" s="4"/>
      <c r="N1463" s="4"/>
      <c r="O1463" s="4"/>
      <c r="P1463" s="4"/>
      <c r="Q1463" s="4"/>
      <c r="R1463" s="4"/>
      <c r="S1463" s="4"/>
      <c r="T1463" s="4"/>
      <c r="U1463" s="4"/>
      <c r="V1463" s="4"/>
      <c r="W1463" s="4"/>
      <c r="X1463" s="4"/>
      <c r="Y1463" s="4"/>
      <c r="Z1463" s="4"/>
      <c r="AA1463" s="4"/>
    </row>
    <row r="1464" spans="1:27" ht="16" x14ac:dyDescent="0.2">
      <c r="A1464" s="20" t="s">
        <v>15</v>
      </c>
      <c r="B1464" s="20" t="s">
        <v>24</v>
      </c>
      <c r="C1464" s="22" t="s">
        <v>2785</v>
      </c>
      <c r="D1464" s="26">
        <v>1999</v>
      </c>
      <c r="E1464" s="20" t="s">
        <v>10</v>
      </c>
      <c r="F1464" s="46" t="s">
        <v>2781</v>
      </c>
      <c r="G1464" s="10" t="s">
        <v>2786</v>
      </c>
      <c r="H1464" s="13">
        <v>657</v>
      </c>
      <c r="I1464" s="14"/>
      <c r="J1464" s="4"/>
      <c r="K1464" s="4"/>
      <c r="L1464" s="4"/>
      <c r="M1464" s="4"/>
      <c r="N1464" s="4"/>
      <c r="O1464" s="4"/>
      <c r="P1464" s="4"/>
      <c r="Q1464" s="4"/>
      <c r="R1464" s="4"/>
      <c r="S1464" s="4"/>
      <c r="T1464" s="4"/>
      <c r="U1464" s="4"/>
      <c r="V1464" s="4"/>
      <c r="W1464" s="4"/>
      <c r="X1464" s="4"/>
      <c r="Y1464" s="4"/>
      <c r="Z1464" s="4"/>
      <c r="AA1464" s="4"/>
    </row>
    <row r="1465" spans="1:27" ht="16" x14ac:dyDescent="0.2">
      <c r="A1465" s="20" t="s">
        <v>15</v>
      </c>
      <c r="B1465" s="20" t="s">
        <v>24</v>
      </c>
      <c r="C1465" s="22" t="s">
        <v>2787</v>
      </c>
      <c r="D1465" s="26">
        <v>1999</v>
      </c>
      <c r="E1465" s="20" t="s">
        <v>10</v>
      </c>
      <c r="F1465" s="46" t="s">
        <v>2781</v>
      </c>
      <c r="G1465" s="10" t="s">
        <v>2788</v>
      </c>
      <c r="H1465" s="13">
        <v>642</v>
      </c>
      <c r="I1465" s="14"/>
      <c r="J1465" s="4"/>
      <c r="K1465" s="4"/>
      <c r="L1465" s="4"/>
      <c r="M1465" s="4"/>
      <c r="N1465" s="4"/>
      <c r="O1465" s="4"/>
      <c r="P1465" s="4"/>
      <c r="Q1465" s="4"/>
      <c r="R1465" s="4"/>
      <c r="S1465" s="4"/>
      <c r="T1465" s="4"/>
      <c r="U1465" s="4"/>
      <c r="V1465" s="4"/>
      <c r="W1465" s="4"/>
      <c r="X1465" s="4"/>
      <c r="Y1465" s="4"/>
      <c r="Z1465" s="4"/>
      <c r="AA1465" s="4"/>
    </row>
    <row r="1466" spans="1:27" ht="16" x14ac:dyDescent="0.2">
      <c r="A1466" s="20" t="s">
        <v>15</v>
      </c>
      <c r="B1466" s="20" t="s">
        <v>24</v>
      </c>
      <c r="C1466" s="22" t="s">
        <v>2789</v>
      </c>
      <c r="D1466" s="26">
        <v>1999</v>
      </c>
      <c r="E1466" s="20" t="s">
        <v>10</v>
      </c>
      <c r="F1466" s="46" t="s">
        <v>2781</v>
      </c>
      <c r="G1466" s="10" t="s">
        <v>2790</v>
      </c>
      <c r="H1466" s="13">
        <v>598</v>
      </c>
      <c r="I1466" s="14"/>
      <c r="J1466" s="4"/>
      <c r="K1466" s="4"/>
      <c r="L1466" s="4"/>
      <c r="M1466" s="4"/>
      <c r="N1466" s="4"/>
      <c r="O1466" s="4"/>
      <c r="P1466" s="4"/>
      <c r="Q1466" s="4"/>
      <c r="R1466" s="4"/>
      <c r="S1466" s="4"/>
      <c r="T1466" s="4"/>
      <c r="U1466" s="4"/>
      <c r="V1466" s="4"/>
      <c r="W1466" s="4"/>
      <c r="X1466" s="4"/>
      <c r="Y1466" s="4"/>
      <c r="Z1466" s="4"/>
      <c r="AA1466" s="4"/>
    </row>
    <row r="1467" spans="1:27" ht="16" x14ac:dyDescent="0.2">
      <c r="A1467" s="20" t="s">
        <v>15</v>
      </c>
      <c r="B1467" s="20" t="s">
        <v>24</v>
      </c>
      <c r="C1467" s="22" t="s">
        <v>2791</v>
      </c>
      <c r="D1467" s="26">
        <v>1999</v>
      </c>
      <c r="E1467" s="20" t="s">
        <v>7</v>
      </c>
      <c r="F1467" s="46" t="s">
        <v>2781</v>
      </c>
      <c r="G1467" s="10" t="s">
        <v>2792</v>
      </c>
      <c r="H1467" s="13">
        <v>318</v>
      </c>
      <c r="I1467" s="14"/>
      <c r="J1467" s="4"/>
      <c r="K1467" s="4"/>
      <c r="L1467" s="4"/>
      <c r="M1467" s="4"/>
      <c r="N1467" s="4"/>
      <c r="O1467" s="4"/>
      <c r="P1467" s="4"/>
      <c r="Q1467" s="4"/>
      <c r="R1467" s="4"/>
      <c r="S1467" s="4"/>
      <c r="T1467" s="4"/>
      <c r="U1467" s="4"/>
      <c r="V1467" s="4"/>
      <c r="W1467" s="4"/>
      <c r="X1467" s="4"/>
      <c r="Y1467" s="4"/>
      <c r="Z1467" s="4"/>
      <c r="AA1467" s="4"/>
    </row>
    <row r="1468" spans="1:27" ht="16" x14ac:dyDescent="0.2">
      <c r="A1468" s="20" t="s">
        <v>15</v>
      </c>
      <c r="B1468" s="20" t="s">
        <v>24</v>
      </c>
      <c r="C1468" s="22" t="s">
        <v>2793</v>
      </c>
      <c r="D1468" s="26">
        <v>1998</v>
      </c>
      <c r="E1468" s="20" t="s">
        <v>10</v>
      </c>
      <c r="F1468" s="46" t="s">
        <v>2794</v>
      </c>
      <c r="G1468" s="10" t="s">
        <v>2795</v>
      </c>
      <c r="H1468" s="13">
        <v>752</v>
      </c>
      <c r="I1468" s="14"/>
      <c r="J1468" s="4"/>
      <c r="K1468" s="4"/>
      <c r="L1468" s="4"/>
      <c r="M1468" s="4"/>
      <c r="N1468" s="4"/>
      <c r="O1468" s="4"/>
      <c r="P1468" s="4"/>
      <c r="Q1468" s="4"/>
      <c r="R1468" s="4"/>
      <c r="S1468" s="4"/>
      <c r="T1468" s="4"/>
      <c r="U1468" s="4"/>
      <c r="V1468" s="4"/>
      <c r="W1468" s="4"/>
      <c r="X1468" s="4"/>
      <c r="Y1468" s="4"/>
      <c r="Z1468" s="4"/>
      <c r="AA1468" s="4"/>
    </row>
    <row r="1469" spans="1:27" ht="16" x14ac:dyDescent="0.2">
      <c r="A1469" s="20" t="s">
        <v>15</v>
      </c>
      <c r="B1469" s="20" t="s">
        <v>24</v>
      </c>
      <c r="C1469" s="22" t="s">
        <v>2796</v>
      </c>
      <c r="D1469" s="26">
        <v>1998</v>
      </c>
      <c r="E1469" s="20" t="s">
        <v>10</v>
      </c>
      <c r="F1469" s="46" t="s">
        <v>2794</v>
      </c>
      <c r="G1469" s="10" t="s">
        <v>2797</v>
      </c>
      <c r="H1469" s="13">
        <v>743</v>
      </c>
      <c r="I1469" s="14"/>
      <c r="J1469" s="4"/>
      <c r="K1469" s="4"/>
      <c r="L1469" s="4"/>
      <c r="M1469" s="4"/>
      <c r="N1469" s="4"/>
      <c r="O1469" s="4"/>
      <c r="P1469" s="4"/>
      <c r="Q1469" s="4"/>
      <c r="R1469" s="4"/>
      <c r="S1469" s="4"/>
      <c r="T1469" s="4"/>
      <c r="U1469" s="4"/>
      <c r="V1469" s="4"/>
      <c r="W1469" s="4"/>
      <c r="X1469" s="4"/>
      <c r="Y1469" s="4"/>
      <c r="Z1469" s="4"/>
      <c r="AA1469" s="4"/>
    </row>
    <row r="1470" spans="1:27" ht="16" x14ac:dyDescent="0.2">
      <c r="A1470" s="20" t="s">
        <v>15</v>
      </c>
      <c r="B1470" s="20" t="s">
        <v>24</v>
      </c>
      <c r="C1470" s="22" t="s">
        <v>2798</v>
      </c>
      <c r="D1470" s="26">
        <v>1998</v>
      </c>
      <c r="E1470" s="20" t="s">
        <v>10</v>
      </c>
      <c r="F1470" s="46" t="s">
        <v>2794</v>
      </c>
      <c r="G1470" s="10" t="s">
        <v>2799</v>
      </c>
      <c r="H1470" s="13">
        <v>730</v>
      </c>
      <c r="I1470" s="14"/>
      <c r="J1470" s="4"/>
      <c r="K1470" s="4"/>
      <c r="L1470" s="4"/>
      <c r="M1470" s="4"/>
      <c r="N1470" s="4"/>
      <c r="O1470" s="4"/>
      <c r="P1470" s="4"/>
      <c r="Q1470" s="4"/>
      <c r="R1470" s="4"/>
      <c r="S1470" s="4"/>
      <c r="T1470" s="4"/>
      <c r="U1470" s="4"/>
      <c r="V1470" s="4"/>
      <c r="W1470" s="4"/>
      <c r="X1470" s="4"/>
      <c r="Y1470" s="4"/>
      <c r="Z1470" s="4"/>
      <c r="AA1470" s="4"/>
    </row>
    <row r="1471" spans="1:27" ht="16" x14ac:dyDescent="0.2">
      <c r="A1471" s="20" t="s">
        <v>15</v>
      </c>
      <c r="B1471" s="20" t="s">
        <v>24</v>
      </c>
      <c r="C1471" s="22" t="s">
        <v>2800</v>
      </c>
      <c r="D1471" s="26">
        <v>1998</v>
      </c>
      <c r="E1471" s="20" t="s">
        <v>10</v>
      </c>
      <c r="F1471" s="46" t="s">
        <v>2794</v>
      </c>
      <c r="G1471" s="10" t="s">
        <v>2801</v>
      </c>
      <c r="H1471" s="13">
        <v>703</v>
      </c>
      <c r="I1471" s="14"/>
      <c r="J1471" s="4"/>
      <c r="K1471" s="4"/>
      <c r="L1471" s="4"/>
      <c r="M1471" s="4"/>
      <c r="N1471" s="4"/>
      <c r="O1471" s="4"/>
      <c r="P1471" s="4"/>
      <c r="Q1471" s="4"/>
      <c r="R1471" s="4"/>
      <c r="S1471" s="4"/>
      <c r="T1471" s="4"/>
      <c r="U1471" s="4"/>
      <c r="V1471" s="4"/>
      <c r="W1471" s="4"/>
      <c r="X1471" s="4"/>
      <c r="Y1471" s="4"/>
      <c r="Z1471" s="4"/>
      <c r="AA1471" s="4"/>
    </row>
    <row r="1472" spans="1:27" ht="16" x14ac:dyDescent="0.2">
      <c r="A1472" s="20" t="s">
        <v>15</v>
      </c>
      <c r="B1472" s="20" t="s">
        <v>24</v>
      </c>
      <c r="C1472" s="22" t="s">
        <v>2802</v>
      </c>
      <c r="D1472" s="26">
        <v>1998</v>
      </c>
      <c r="E1472" s="20" t="s">
        <v>10</v>
      </c>
      <c r="F1472" s="46" t="s">
        <v>2794</v>
      </c>
      <c r="G1472" s="10" t="s">
        <v>2803</v>
      </c>
      <c r="H1472" s="13">
        <v>655</v>
      </c>
      <c r="I1472" s="14"/>
      <c r="J1472" s="4"/>
      <c r="K1472" s="4"/>
      <c r="L1472" s="4"/>
      <c r="M1472" s="4"/>
      <c r="N1472" s="4"/>
      <c r="O1472" s="4"/>
      <c r="P1472" s="4"/>
      <c r="Q1472" s="4"/>
      <c r="R1472" s="4"/>
      <c r="S1472" s="4"/>
      <c r="T1472" s="4"/>
      <c r="U1472" s="4"/>
      <c r="V1472" s="4"/>
      <c r="W1472" s="4"/>
      <c r="X1472" s="4"/>
      <c r="Y1472" s="4"/>
      <c r="Z1472" s="4"/>
      <c r="AA1472" s="4"/>
    </row>
    <row r="1473" spans="1:27" ht="16" x14ac:dyDescent="0.2">
      <c r="A1473" s="20" t="s">
        <v>15</v>
      </c>
      <c r="B1473" s="20" t="s">
        <v>24</v>
      </c>
      <c r="C1473" s="22" t="s">
        <v>2804</v>
      </c>
      <c r="D1473" s="26">
        <v>1998</v>
      </c>
      <c r="E1473" s="20" t="s">
        <v>10</v>
      </c>
      <c r="F1473" s="46" t="s">
        <v>2794</v>
      </c>
      <c r="G1473" s="10" t="s">
        <v>2805</v>
      </c>
      <c r="H1473" s="13">
        <v>608</v>
      </c>
      <c r="I1473" s="14"/>
      <c r="J1473" s="4"/>
      <c r="K1473" s="4"/>
      <c r="L1473" s="4"/>
      <c r="M1473" s="4"/>
      <c r="N1473" s="4"/>
      <c r="O1473" s="4"/>
      <c r="P1473" s="4"/>
      <c r="Q1473" s="4"/>
      <c r="R1473" s="4"/>
      <c r="S1473" s="4"/>
      <c r="T1473" s="4"/>
      <c r="U1473" s="4"/>
      <c r="V1473" s="4"/>
      <c r="W1473" s="4"/>
      <c r="X1473" s="4"/>
      <c r="Y1473" s="4"/>
      <c r="Z1473" s="4"/>
      <c r="AA1473" s="4"/>
    </row>
    <row r="1474" spans="1:27" ht="16" x14ac:dyDescent="0.2">
      <c r="A1474" s="20" t="s">
        <v>15</v>
      </c>
      <c r="B1474" s="20" t="s">
        <v>24</v>
      </c>
      <c r="C1474" s="22" t="s">
        <v>2806</v>
      </c>
      <c r="D1474" s="26">
        <v>1998</v>
      </c>
      <c r="E1474" s="20" t="s">
        <v>7</v>
      </c>
      <c r="F1474" s="46" t="s">
        <v>2794</v>
      </c>
      <c r="G1474" s="10" t="s">
        <v>2807</v>
      </c>
      <c r="H1474" s="13">
        <v>311</v>
      </c>
      <c r="I1474" s="14"/>
      <c r="J1474" s="4"/>
      <c r="K1474" s="4"/>
      <c r="L1474" s="4"/>
      <c r="M1474" s="4"/>
      <c r="N1474" s="4"/>
      <c r="O1474" s="4"/>
      <c r="P1474" s="4"/>
      <c r="Q1474" s="4"/>
      <c r="R1474" s="4"/>
      <c r="S1474" s="4"/>
      <c r="T1474" s="4"/>
      <c r="U1474" s="4"/>
      <c r="V1474" s="4"/>
      <c r="W1474" s="4"/>
      <c r="X1474" s="4"/>
      <c r="Y1474" s="4"/>
      <c r="Z1474" s="4"/>
      <c r="AA1474" s="4"/>
    </row>
    <row r="1475" spans="1:27" ht="16" x14ac:dyDescent="0.2">
      <c r="A1475" s="20" t="s">
        <v>15</v>
      </c>
      <c r="B1475" s="20" t="s">
        <v>24</v>
      </c>
      <c r="C1475" s="22" t="s">
        <v>2808</v>
      </c>
      <c r="D1475" s="26">
        <v>1997</v>
      </c>
      <c r="E1475" s="20" t="s">
        <v>10</v>
      </c>
      <c r="F1475" s="46" t="s">
        <v>2809</v>
      </c>
      <c r="G1475" s="10" t="s">
        <v>2810</v>
      </c>
      <c r="H1475" s="13">
        <v>724</v>
      </c>
      <c r="I1475" s="14"/>
      <c r="J1475" s="4"/>
      <c r="K1475" s="4"/>
      <c r="L1475" s="4"/>
      <c r="M1475" s="4"/>
      <c r="N1475" s="4"/>
      <c r="O1475" s="4"/>
      <c r="P1475" s="4"/>
      <c r="Q1475" s="4"/>
      <c r="R1475" s="4"/>
      <c r="S1475" s="4"/>
      <c r="T1475" s="4"/>
      <c r="U1475" s="4"/>
      <c r="V1475" s="4"/>
      <c r="W1475" s="4"/>
      <c r="X1475" s="4"/>
      <c r="Y1475" s="4"/>
      <c r="Z1475" s="4"/>
      <c r="AA1475" s="4"/>
    </row>
    <row r="1476" spans="1:27" ht="16" x14ac:dyDescent="0.2">
      <c r="A1476" s="20" t="s">
        <v>15</v>
      </c>
      <c r="B1476" s="20" t="s">
        <v>24</v>
      </c>
      <c r="C1476" s="22" t="s">
        <v>2811</v>
      </c>
      <c r="D1476" s="26">
        <v>1997</v>
      </c>
      <c r="E1476" s="20" t="s">
        <v>10</v>
      </c>
      <c r="F1476" s="46" t="s">
        <v>2809</v>
      </c>
      <c r="G1476" s="10" t="s">
        <v>2812</v>
      </c>
      <c r="H1476" s="13">
        <v>716</v>
      </c>
      <c r="I1476" s="14"/>
      <c r="J1476" s="4"/>
      <c r="K1476" s="4"/>
      <c r="L1476" s="4"/>
      <c r="M1476" s="4"/>
      <c r="N1476" s="4"/>
      <c r="O1476" s="4"/>
      <c r="P1476" s="4"/>
      <c r="Q1476" s="4"/>
      <c r="R1476" s="4"/>
      <c r="S1476" s="4"/>
      <c r="T1476" s="4"/>
      <c r="U1476" s="4"/>
      <c r="V1476" s="4"/>
      <c r="W1476" s="4"/>
      <c r="X1476" s="4"/>
      <c r="Y1476" s="4"/>
      <c r="Z1476" s="4"/>
      <c r="AA1476" s="4"/>
    </row>
    <row r="1477" spans="1:27" ht="16" x14ac:dyDescent="0.2">
      <c r="A1477" s="20" t="s">
        <v>15</v>
      </c>
      <c r="B1477" s="20" t="s">
        <v>24</v>
      </c>
      <c r="C1477" s="22" t="s">
        <v>2813</v>
      </c>
      <c r="D1477" s="26">
        <v>1997</v>
      </c>
      <c r="E1477" s="20" t="s">
        <v>10</v>
      </c>
      <c r="F1477" s="46" t="s">
        <v>2809</v>
      </c>
      <c r="G1477" s="10" t="s">
        <v>2814</v>
      </c>
      <c r="H1477" s="13">
        <v>650</v>
      </c>
      <c r="I1477" s="14"/>
      <c r="J1477" s="4"/>
      <c r="K1477" s="4"/>
      <c r="L1477" s="4"/>
      <c r="M1477" s="4"/>
      <c r="N1477" s="4"/>
      <c r="O1477" s="4"/>
      <c r="P1477" s="4"/>
      <c r="Q1477" s="4"/>
      <c r="R1477" s="4"/>
      <c r="S1477" s="4"/>
      <c r="T1477" s="4"/>
      <c r="U1477" s="4"/>
      <c r="V1477" s="4"/>
      <c r="W1477" s="4"/>
      <c r="X1477" s="4"/>
      <c r="Y1477" s="4"/>
      <c r="Z1477" s="4"/>
      <c r="AA1477" s="4"/>
    </row>
    <row r="1478" spans="1:27" ht="16" x14ac:dyDescent="0.2">
      <c r="A1478" s="20" t="s">
        <v>15</v>
      </c>
      <c r="B1478" s="20" t="s">
        <v>24</v>
      </c>
      <c r="C1478" s="22" t="s">
        <v>2815</v>
      </c>
      <c r="D1478" s="26">
        <v>1997</v>
      </c>
      <c r="E1478" s="20" t="s">
        <v>10</v>
      </c>
      <c r="F1478" s="46" t="s">
        <v>2809</v>
      </c>
      <c r="G1478" s="10" t="s">
        <v>2816</v>
      </c>
      <c r="H1478" s="13">
        <v>610</v>
      </c>
      <c r="I1478" s="14"/>
      <c r="J1478" s="4"/>
      <c r="K1478" s="4"/>
      <c r="L1478" s="4"/>
      <c r="M1478" s="4"/>
      <c r="N1478" s="4"/>
      <c r="O1478" s="4"/>
      <c r="P1478" s="4"/>
      <c r="Q1478" s="4"/>
      <c r="R1478" s="4"/>
      <c r="S1478" s="4"/>
      <c r="T1478" s="4"/>
      <c r="U1478" s="4"/>
      <c r="V1478" s="4"/>
      <c r="W1478" s="4"/>
      <c r="X1478" s="4"/>
      <c r="Y1478" s="4"/>
      <c r="Z1478" s="4"/>
      <c r="AA1478" s="4"/>
    </row>
    <row r="1479" spans="1:27" ht="16" x14ac:dyDescent="0.2">
      <c r="A1479" s="20" t="s">
        <v>15</v>
      </c>
      <c r="B1479" s="20" t="s">
        <v>24</v>
      </c>
      <c r="C1479" s="22" t="s">
        <v>2817</v>
      </c>
      <c r="D1479" s="26">
        <v>1997</v>
      </c>
      <c r="E1479" s="20" t="s">
        <v>7</v>
      </c>
      <c r="F1479" s="46" t="s">
        <v>2809</v>
      </c>
      <c r="G1479" s="10" t="s">
        <v>2818</v>
      </c>
      <c r="H1479" s="13">
        <v>233</v>
      </c>
      <c r="I1479" s="14"/>
      <c r="J1479" s="4"/>
      <c r="K1479" s="4"/>
      <c r="L1479" s="4"/>
      <c r="M1479" s="4"/>
      <c r="N1479" s="4"/>
      <c r="O1479" s="4"/>
      <c r="P1479" s="4"/>
      <c r="Q1479" s="4"/>
      <c r="R1479" s="4"/>
      <c r="S1479" s="4"/>
      <c r="T1479" s="4"/>
      <c r="U1479" s="4"/>
      <c r="V1479" s="4"/>
      <c r="W1479" s="4"/>
      <c r="X1479" s="4"/>
      <c r="Y1479" s="4"/>
      <c r="Z1479" s="4"/>
      <c r="AA1479" s="4"/>
    </row>
    <row r="1480" spans="1:27" ht="16" x14ac:dyDescent="0.2">
      <c r="A1480" s="20" t="s">
        <v>15</v>
      </c>
      <c r="B1480" s="20" t="s">
        <v>24</v>
      </c>
      <c r="C1480" s="22" t="s">
        <v>2819</v>
      </c>
      <c r="D1480" s="26">
        <v>1997</v>
      </c>
      <c r="E1480" s="20" t="s">
        <v>7</v>
      </c>
      <c r="F1480" s="46" t="s">
        <v>2809</v>
      </c>
      <c r="G1480" s="10" t="s">
        <v>2820</v>
      </c>
      <c r="H1480" s="13">
        <v>227</v>
      </c>
      <c r="I1480" s="14"/>
      <c r="J1480" s="4"/>
      <c r="K1480" s="4"/>
      <c r="L1480" s="4"/>
      <c r="M1480" s="4"/>
      <c r="N1480" s="4"/>
      <c r="O1480" s="4"/>
      <c r="P1480" s="4"/>
      <c r="Q1480" s="4"/>
      <c r="R1480" s="4"/>
      <c r="S1480" s="4"/>
      <c r="T1480" s="4"/>
      <c r="U1480" s="4"/>
      <c r="V1480" s="4"/>
      <c r="W1480" s="4"/>
      <c r="X1480" s="4"/>
      <c r="Y1480" s="4"/>
      <c r="Z1480" s="4"/>
      <c r="AA1480" s="4"/>
    </row>
    <row r="1481" spans="1:27" ht="16" x14ac:dyDescent="0.2">
      <c r="A1481" s="20" t="s">
        <v>15</v>
      </c>
      <c r="B1481" s="20" t="s">
        <v>24</v>
      </c>
      <c r="C1481" s="22" t="s">
        <v>2821</v>
      </c>
      <c r="D1481" s="26">
        <v>1996</v>
      </c>
      <c r="E1481" s="20" t="s">
        <v>10</v>
      </c>
      <c r="F1481" s="46" t="s">
        <v>2822</v>
      </c>
      <c r="G1481" s="10" t="s">
        <v>2823</v>
      </c>
      <c r="H1481" s="13">
        <v>666</v>
      </c>
      <c r="I1481" s="14"/>
      <c r="J1481" s="4"/>
      <c r="K1481" s="4"/>
      <c r="L1481" s="4"/>
      <c r="M1481" s="4"/>
      <c r="N1481" s="4"/>
      <c r="O1481" s="4"/>
      <c r="P1481" s="4"/>
      <c r="Q1481" s="4"/>
      <c r="R1481" s="4"/>
      <c r="S1481" s="4"/>
      <c r="T1481" s="4"/>
      <c r="U1481" s="4"/>
      <c r="V1481" s="4"/>
      <c r="W1481" s="4"/>
      <c r="X1481" s="4"/>
      <c r="Y1481" s="4"/>
      <c r="Z1481" s="4"/>
      <c r="AA1481" s="4"/>
    </row>
    <row r="1482" spans="1:27" ht="16" x14ac:dyDescent="0.2">
      <c r="A1482" s="20" t="s">
        <v>15</v>
      </c>
      <c r="B1482" s="20" t="s">
        <v>24</v>
      </c>
      <c r="C1482" s="22" t="s">
        <v>2824</v>
      </c>
      <c r="D1482" s="26">
        <v>1996</v>
      </c>
      <c r="E1482" s="20" t="s">
        <v>10</v>
      </c>
      <c r="F1482" s="46" t="s">
        <v>2822</v>
      </c>
      <c r="G1482" s="10" t="s">
        <v>2825</v>
      </c>
      <c r="H1482" s="13">
        <v>563</v>
      </c>
      <c r="I1482" s="14"/>
      <c r="J1482" s="4"/>
      <c r="K1482" s="4"/>
      <c r="L1482" s="4"/>
      <c r="M1482" s="4"/>
      <c r="N1482" s="4"/>
      <c r="O1482" s="4"/>
      <c r="P1482" s="4"/>
      <c r="Q1482" s="4"/>
      <c r="R1482" s="4"/>
      <c r="S1482" s="4"/>
      <c r="T1482" s="4"/>
      <c r="U1482" s="4"/>
      <c r="V1482" s="4"/>
      <c r="W1482" s="4"/>
      <c r="X1482" s="4"/>
      <c r="Y1482" s="4"/>
      <c r="Z1482" s="4"/>
      <c r="AA1482" s="4"/>
    </row>
    <row r="1483" spans="1:27" ht="16" x14ac:dyDescent="0.2">
      <c r="A1483" s="20" t="s">
        <v>15</v>
      </c>
      <c r="B1483" s="20" t="s">
        <v>24</v>
      </c>
      <c r="C1483" s="22" t="s">
        <v>2826</v>
      </c>
      <c r="D1483" s="26">
        <v>1996</v>
      </c>
      <c r="E1483" s="20" t="s">
        <v>10</v>
      </c>
      <c r="F1483" s="46" t="s">
        <v>2822</v>
      </c>
      <c r="G1483" s="10" t="s">
        <v>2827</v>
      </c>
      <c r="H1483" s="13">
        <v>550</v>
      </c>
      <c r="I1483" s="14"/>
      <c r="J1483" s="4"/>
      <c r="K1483" s="4"/>
      <c r="L1483" s="4"/>
      <c r="M1483" s="4"/>
      <c r="N1483" s="4"/>
      <c r="O1483" s="4"/>
      <c r="P1483" s="4"/>
      <c r="Q1483" s="4"/>
      <c r="R1483" s="4"/>
      <c r="S1483" s="4"/>
      <c r="T1483" s="4"/>
      <c r="U1483" s="4"/>
      <c r="V1483" s="4"/>
      <c r="W1483" s="4"/>
      <c r="X1483" s="4"/>
      <c r="Y1483" s="4"/>
      <c r="Z1483" s="4"/>
      <c r="AA1483" s="4"/>
    </row>
    <row r="1484" spans="1:27" ht="16" x14ac:dyDescent="0.2">
      <c r="A1484" s="20" t="s">
        <v>15</v>
      </c>
      <c r="B1484" s="20" t="s">
        <v>24</v>
      </c>
      <c r="C1484" s="22" t="s">
        <v>2828</v>
      </c>
      <c r="D1484" s="26">
        <v>1996</v>
      </c>
      <c r="E1484" s="20" t="s">
        <v>10</v>
      </c>
      <c r="F1484" s="46" t="s">
        <v>2822</v>
      </c>
      <c r="G1484" s="10" t="s">
        <v>2829</v>
      </c>
      <c r="H1484" s="13">
        <v>521</v>
      </c>
      <c r="I1484" s="14"/>
      <c r="J1484" s="4"/>
      <c r="K1484" s="4"/>
      <c r="L1484" s="4"/>
      <c r="M1484" s="4"/>
      <c r="N1484" s="4"/>
      <c r="O1484" s="4"/>
      <c r="P1484" s="4"/>
      <c r="Q1484" s="4"/>
      <c r="R1484" s="4"/>
      <c r="S1484" s="4"/>
      <c r="T1484" s="4"/>
      <c r="U1484" s="4"/>
      <c r="V1484" s="4"/>
      <c r="W1484" s="4"/>
      <c r="X1484" s="4"/>
      <c r="Y1484" s="4"/>
      <c r="Z1484" s="4"/>
      <c r="AA1484" s="4"/>
    </row>
    <row r="1485" spans="1:27" ht="16" x14ac:dyDescent="0.2">
      <c r="A1485" s="20" t="s">
        <v>15</v>
      </c>
      <c r="B1485" s="20" t="s">
        <v>24</v>
      </c>
      <c r="C1485" s="22" t="s">
        <v>2830</v>
      </c>
      <c r="D1485" s="26">
        <v>1996</v>
      </c>
      <c r="E1485" s="20" t="s">
        <v>10</v>
      </c>
      <c r="F1485" s="46" t="s">
        <v>2822</v>
      </c>
      <c r="G1485" s="10" t="s">
        <v>2831</v>
      </c>
      <c r="H1485" s="13">
        <v>504</v>
      </c>
      <c r="I1485" s="14"/>
      <c r="J1485" s="4"/>
      <c r="K1485" s="4"/>
      <c r="L1485" s="4"/>
      <c r="M1485" s="4"/>
      <c r="N1485" s="4"/>
      <c r="O1485" s="4"/>
      <c r="P1485" s="4"/>
      <c r="Q1485" s="4"/>
      <c r="R1485" s="4"/>
      <c r="S1485" s="4"/>
      <c r="T1485" s="4"/>
      <c r="U1485" s="4"/>
      <c r="V1485" s="4"/>
      <c r="W1485" s="4"/>
      <c r="X1485" s="4"/>
      <c r="Y1485" s="4"/>
      <c r="Z1485" s="4"/>
      <c r="AA1485" s="4"/>
    </row>
    <row r="1486" spans="1:27" ht="16" x14ac:dyDescent="0.2">
      <c r="A1486" s="20" t="s">
        <v>15</v>
      </c>
      <c r="B1486" s="20" t="s">
        <v>24</v>
      </c>
      <c r="C1486" s="22" t="s">
        <v>2832</v>
      </c>
      <c r="D1486" s="26">
        <v>1996</v>
      </c>
      <c r="E1486" s="20" t="s">
        <v>10</v>
      </c>
      <c r="F1486" s="46" t="s">
        <v>2822</v>
      </c>
      <c r="G1486" s="10" t="s">
        <v>2833</v>
      </c>
      <c r="H1486" s="13">
        <v>490</v>
      </c>
      <c r="I1486" s="14"/>
      <c r="J1486" s="4"/>
      <c r="K1486" s="4"/>
      <c r="L1486" s="4"/>
      <c r="M1486" s="4"/>
      <c r="N1486" s="4"/>
      <c r="O1486" s="4"/>
      <c r="P1486" s="4"/>
      <c r="Q1486" s="4"/>
      <c r="R1486" s="4"/>
      <c r="S1486" s="4"/>
      <c r="T1486" s="4"/>
      <c r="U1486" s="4"/>
      <c r="V1486" s="4"/>
      <c r="W1486" s="4"/>
      <c r="X1486" s="4"/>
      <c r="Y1486" s="4"/>
      <c r="Z1486" s="4"/>
      <c r="AA1486" s="4"/>
    </row>
    <row r="1487" spans="1:27" ht="16" x14ac:dyDescent="0.2">
      <c r="A1487" s="20" t="s">
        <v>15</v>
      </c>
      <c r="B1487" s="20" t="s">
        <v>24</v>
      </c>
      <c r="C1487" s="22" t="s">
        <v>2834</v>
      </c>
      <c r="D1487" s="26">
        <v>1996</v>
      </c>
      <c r="E1487" s="20" t="s">
        <v>10</v>
      </c>
      <c r="F1487" s="46" t="s">
        <v>2822</v>
      </c>
      <c r="G1487" s="10" t="s">
        <v>2835</v>
      </c>
      <c r="H1487" s="13">
        <v>476</v>
      </c>
      <c r="I1487" s="14"/>
      <c r="J1487" s="4"/>
      <c r="K1487" s="4"/>
      <c r="L1487" s="4"/>
      <c r="M1487" s="4"/>
      <c r="N1487" s="4"/>
      <c r="O1487" s="4"/>
      <c r="P1487" s="4"/>
      <c r="Q1487" s="4"/>
      <c r="R1487" s="4"/>
      <c r="S1487" s="4"/>
      <c r="T1487" s="4"/>
      <c r="U1487" s="4"/>
      <c r="V1487" s="4"/>
      <c r="W1487" s="4"/>
      <c r="X1487" s="4"/>
      <c r="Y1487" s="4"/>
      <c r="Z1487" s="4"/>
      <c r="AA1487" s="4"/>
    </row>
    <row r="1488" spans="1:27" ht="16" x14ac:dyDescent="0.2">
      <c r="A1488" s="20" t="s">
        <v>15</v>
      </c>
      <c r="B1488" s="20" t="s">
        <v>24</v>
      </c>
      <c r="C1488" s="22" t="s">
        <v>2836</v>
      </c>
      <c r="D1488" s="26">
        <v>1996</v>
      </c>
      <c r="E1488" s="20" t="s">
        <v>10</v>
      </c>
      <c r="F1488" s="46" t="s">
        <v>2822</v>
      </c>
      <c r="G1488" s="10" t="s">
        <v>2837</v>
      </c>
      <c r="H1488" s="13">
        <v>457</v>
      </c>
      <c r="I1488" s="14"/>
      <c r="J1488" s="4"/>
      <c r="K1488" s="4"/>
      <c r="L1488" s="4"/>
      <c r="M1488" s="4"/>
      <c r="N1488" s="4"/>
      <c r="O1488" s="4"/>
      <c r="P1488" s="4"/>
      <c r="Q1488" s="4"/>
      <c r="R1488" s="4"/>
      <c r="S1488" s="4"/>
      <c r="T1488" s="4"/>
      <c r="U1488" s="4"/>
      <c r="V1488" s="4"/>
      <c r="W1488" s="4"/>
      <c r="X1488" s="4"/>
      <c r="Y1488" s="4"/>
      <c r="Z1488" s="4"/>
      <c r="AA1488" s="4"/>
    </row>
    <row r="1489" spans="1:27" ht="16" x14ac:dyDescent="0.2">
      <c r="A1489" s="20" t="s">
        <v>15</v>
      </c>
      <c r="B1489" s="20" t="s">
        <v>24</v>
      </c>
      <c r="C1489" s="22" t="s">
        <v>2838</v>
      </c>
      <c r="D1489" s="26">
        <v>1996</v>
      </c>
      <c r="E1489" s="20" t="s">
        <v>10</v>
      </c>
      <c r="F1489" s="46" t="s">
        <v>2822</v>
      </c>
      <c r="G1489" s="10" t="s">
        <v>2839</v>
      </c>
      <c r="H1489" s="13">
        <v>431</v>
      </c>
      <c r="I1489" s="14"/>
      <c r="J1489" s="4"/>
      <c r="K1489" s="4"/>
      <c r="L1489" s="4"/>
      <c r="M1489" s="4"/>
      <c r="N1489" s="4"/>
      <c r="O1489" s="4"/>
      <c r="P1489" s="4"/>
      <c r="Q1489" s="4"/>
      <c r="R1489" s="4"/>
      <c r="S1489" s="4"/>
      <c r="T1489" s="4"/>
      <c r="U1489" s="4"/>
      <c r="V1489" s="4"/>
      <c r="W1489" s="4"/>
      <c r="X1489" s="4"/>
      <c r="Y1489" s="4"/>
      <c r="Z1489" s="4"/>
      <c r="AA1489" s="4"/>
    </row>
    <row r="1490" spans="1:27" ht="16" x14ac:dyDescent="0.2">
      <c r="A1490" s="20" t="s">
        <v>15</v>
      </c>
      <c r="B1490" s="20" t="s">
        <v>24</v>
      </c>
      <c r="C1490" s="22" t="s">
        <v>2840</v>
      </c>
      <c r="D1490" s="26">
        <v>1996</v>
      </c>
      <c r="E1490" s="20" t="s">
        <v>7</v>
      </c>
      <c r="F1490" s="46" t="s">
        <v>2822</v>
      </c>
      <c r="G1490" s="10" t="s">
        <v>2841</v>
      </c>
      <c r="H1490" s="13">
        <v>334</v>
      </c>
      <c r="I1490" s="14"/>
      <c r="J1490" s="4"/>
      <c r="K1490" s="4"/>
      <c r="L1490" s="4"/>
      <c r="M1490" s="4"/>
      <c r="N1490" s="4"/>
      <c r="O1490" s="4"/>
      <c r="P1490" s="4"/>
      <c r="Q1490" s="4"/>
      <c r="R1490" s="4"/>
      <c r="S1490" s="4"/>
      <c r="T1490" s="4"/>
      <c r="U1490" s="4"/>
      <c r="V1490" s="4"/>
      <c r="W1490" s="4"/>
      <c r="X1490" s="4"/>
      <c r="Y1490" s="4"/>
      <c r="Z1490" s="4"/>
      <c r="AA1490" s="4"/>
    </row>
    <row r="1491" spans="1:27" ht="16" x14ac:dyDescent="0.2">
      <c r="A1491" s="20" t="s">
        <v>15</v>
      </c>
      <c r="B1491" s="20" t="s">
        <v>24</v>
      </c>
      <c r="C1491" s="22" t="s">
        <v>2842</v>
      </c>
      <c r="D1491" s="26">
        <v>1995</v>
      </c>
      <c r="E1491" s="20" t="s">
        <v>10</v>
      </c>
      <c r="F1491" s="46" t="s">
        <v>2843</v>
      </c>
      <c r="G1491" s="10" t="s">
        <v>2844</v>
      </c>
      <c r="H1491" s="13">
        <v>653</v>
      </c>
      <c r="I1491" s="14"/>
      <c r="J1491" s="4"/>
      <c r="K1491" s="4"/>
      <c r="L1491" s="4"/>
      <c r="M1491" s="4"/>
      <c r="N1491" s="4"/>
      <c r="O1491" s="4"/>
      <c r="P1491" s="4"/>
      <c r="Q1491" s="4"/>
      <c r="R1491" s="4"/>
      <c r="S1491" s="4"/>
      <c r="T1491" s="4"/>
      <c r="U1491" s="4"/>
      <c r="V1491" s="4"/>
      <c r="W1491" s="4"/>
      <c r="X1491" s="4"/>
      <c r="Y1491" s="4"/>
      <c r="Z1491" s="4"/>
      <c r="AA1491" s="4"/>
    </row>
    <row r="1492" spans="1:27" ht="16" x14ac:dyDescent="0.2">
      <c r="A1492" s="20" t="s">
        <v>15</v>
      </c>
      <c r="B1492" s="20" t="s">
        <v>24</v>
      </c>
      <c r="C1492" s="22" t="s">
        <v>2845</v>
      </c>
      <c r="D1492" s="26">
        <v>1995</v>
      </c>
      <c r="E1492" s="20" t="s">
        <v>10</v>
      </c>
      <c r="F1492" s="46" t="s">
        <v>2843</v>
      </c>
      <c r="G1492" s="10" t="s">
        <v>2846</v>
      </c>
      <c r="H1492" s="13">
        <v>645</v>
      </c>
      <c r="I1492" s="14"/>
      <c r="J1492" s="4"/>
      <c r="K1492" s="4"/>
      <c r="L1492" s="4"/>
      <c r="M1492" s="4"/>
      <c r="N1492" s="4"/>
      <c r="O1492" s="4"/>
      <c r="P1492" s="4"/>
      <c r="Q1492" s="4"/>
      <c r="R1492" s="4"/>
      <c r="S1492" s="4"/>
      <c r="T1492" s="4"/>
      <c r="U1492" s="4"/>
      <c r="V1492" s="4"/>
      <c r="W1492" s="4"/>
      <c r="X1492" s="4"/>
      <c r="Y1492" s="4"/>
      <c r="Z1492" s="4"/>
      <c r="AA1492" s="4"/>
    </row>
    <row r="1493" spans="1:27" ht="16" x14ac:dyDescent="0.2">
      <c r="A1493" s="20" t="s">
        <v>15</v>
      </c>
      <c r="B1493" s="20" t="s">
        <v>24</v>
      </c>
      <c r="C1493" s="22" t="s">
        <v>2828</v>
      </c>
      <c r="D1493" s="26">
        <v>1995</v>
      </c>
      <c r="E1493" s="20" t="s">
        <v>10</v>
      </c>
      <c r="F1493" s="46" t="s">
        <v>2843</v>
      </c>
      <c r="G1493" s="10" t="s">
        <v>2847</v>
      </c>
      <c r="H1493" s="13">
        <v>608</v>
      </c>
      <c r="I1493" s="14"/>
      <c r="J1493" s="4"/>
      <c r="K1493" s="4"/>
      <c r="L1493" s="4"/>
      <c r="M1493" s="4"/>
      <c r="N1493" s="4"/>
      <c r="O1493" s="4"/>
      <c r="P1493" s="4"/>
      <c r="Q1493" s="4"/>
      <c r="R1493" s="4"/>
      <c r="S1493" s="4"/>
      <c r="T1493" s="4"/>
      <c r="U1493" s="4"/>
      <c r="V1493" s="4"/>
      <c r="W1493" s="4"/>
      <c r="X1493" s="4"/>
      <c r="Y1493" s="4"/>
      <c r="Z1493" s="4"/>
      <c r="AA1493" s="4"/>
    </row>
    <row r="1494" spans="1:27" ht="16" x14ac:dyDescent="0.2">
      <c r="A1494" s="20" t="s">
        <v>15</v>
      </c>
      <c r="B1494" s="20" t="s">
        <v>24</v>
      </c>
      <c r="C1494" s="22" t="s">
        <v>2848</v>
      </c>
      <c r="D1494" s="26">
        <v>1995</v>
      </c>
      <c r="E1494" s="20" t="s">
        <v>10</v>
      </c>
      <c r="F1494" s="46" t="s">
        <v>2843</v>
      </c>
      <c r="G1494" s="10" t="s">
        <v>2849</v>
      </c>
      <c r="H1494" s="13">
        <v>593</v>
      </c>
      <c r="I1494" s="14"/>
      <c r="J1494" s="4"/>
      <c r="K1494" s="4"/>
      <c r="L1494" s="4"/>
      <c r="M1494" s="4"/>
      <c r="N1494" s="4"/>
      <c r="O1494" s="4"/>
      <c r="P1494" s="4"/>
      <c r="Q1494" s="4"/>
      <c r="R1494" s="4"/>
      <c r="S1494" s="4"/>
      <c r="T1494" s="4"/>
      <c r="U1494" s="4"/>
      <c r="V1494" s="4"/>
      <c r="W1494" s="4"/>
      <c r="X1494" s="4"/>
      <c r="Y1494" s="4"/>
      <c r="Z1494" s="4"/>
      <c r="AA1494" s="4"/>
    </row>
    <row r="1495" spans="1:27" ht="16" x14ac:dyDescent="0.2">
      <c r="A1495" s="20" t="s">
        <v>15</v>
      </c>
      <c r="B1495" s="20" t="s">
        <v>24</v>
      </c>
      <c r="C1495" s="22" t="s">
        <v>2850</v>
      </c>
      <c r="D1495" s="26">
        <v>1995</v>
      </c>
      <c r="E1495" s="20" t="s">
        <v>7</v>
      </c>
      <c r="F1495" s="46" t="s">
        <v>2843</v>
      </c>
      <c r="G1495" s="10" t="s">
        <v>2851</v>
      </c>
      <c r="H1495" s="13">
        <v>306</v>
      </c>
      <c r="I1495" s="14"/>
      <c r="J1495" s="4"/>
      <c r="K1495" s="4"/>
      <c r="L1495" s="4"/>
      <c r="M1495" s="4"/>
      <c r="N1495" s="4"/>
      <c r="O1495" s="4"/>
      <c r="P1495" s="4"/>
      <c r="Q1495" s="4"/>
      <c r="R1495" s="4"/>
      <c r="S1495" s="4"/>
      <c r="T1495" s="4"/>
      <c r="U1495" s="4"/>
      <c r="V1495" s="4"/>
      <c r="W1495" s="4"/>
      <c r="X1495" s="4"/>
      <c r="Y1495" s="4"/>
      <c r="Z1495" s="4"/>
      <c r="AA1495" s="4"/>
    </row>
    <row r="1496" spans="1:27" ht="16" x14ac:dyDescent="0.2">
      <c r="A1496" s="20" t="s">
        <v>15</v>
      </c>
      <c r="B1496" s="20" t="s">
        <v>24</v>
      </c>
      <c r="C1496" s="22" t="s">
        <v>2828</v>
      </c>
      <c r="D1496" s="26">
        <v>1994</v>
      </c>
      <c r="E1496" s="20" t="s">
        <v>10</v>
      </c>
      <c r="F1496" s="46" t="s">
        <v>2852</v>
      </c>
      <c r="G1496" s="10" t="s">
        <v>2853</v>
      </c>
      <c r="H1496" s="13">
        <v>652</v>
      </c>
      <c r="I1496" s="14"/>
      <c r="J1496" s="4"/>
      <c r="K1496" s="4"/>
      <c r="L1496" s="4"/>
      <c r="M1496" s="4"/>
      <c r="N1496" s="4"/>
      <c r="O1496" s="4"/>
      <c r="P1496" s="4"/>
      <c r="Q1496" s="4"/>
      <c r="R1496" s="4"/>
      <c r="S1496" s="4"/>
      <c r="T1496" s="4"/>
      <c r="U1496" s="4"/>
      <c r="V1496" s="4"/>
      <c r="W1496" s="4"/>
      <c r="X1496" s="4"/>
      <c r="Y1496" s="4"/>
      <c r="Z1496" s="4"/>
      <c r="AA1496" s="4"/>
    </row>
    <row r="1497" spans="1:27" ht="16" x14ac:dyDescent="0.2">
      <c r="A1497" s="20" t="s">
        <v>15</v>
      </c>
      <c r="B1497" s="20" t="s">
        <v>24</v>
      </c>
      <c r="C1497" s="22" t="s">
        <v>2845</v>
      </c>
      <c r="D1497" s="26">
        <v>1994</v>
      </c>
      <c r="E1497" s="20" t="s">
        <v>10</v>
      </c>
      <c r="F1497" s="46" t="s">
        <v>2852</v>
      </c>
      <c r="G1497" s="10" t="s">
        <v>2854</v>
      </c>
      <c r="H1497" s="13">
        <v>640</v>
      </c>
      <c r="I1497" s="14"/>
      <c r="J1497" s="4"/>
      <c r="K1497" s="4"/>
      <c r="L1497" s="4"/>
      <c r="M1497" s="4"/>
      <c r="N1497" s="4"/>
      <c r="O1497" s="4"/>
      <c r="P1497" s="4"/>
      <c r="Q1497" s="4"/>
      <c r="R1497" s="4"/>
      <c r="S1497" s="4"/>
      <c r="T1497" s="4"/>
      <c r="U1497" s="4"/>
      <c r="V1497" s="4"/>
      <c r="W1497" s="4"/>
      <c r="X1497" s="4"/>
      <c r="Y1497" s="4"/>
      <c r="Z1497" s="4"/>
      <c r="AA1497" s="4"/>
    </row>
    <row r="1498" spans="1:27" ht="16" x14ac:dyDescent="0.2">
      <c r="A1498" s="20" t="s">
        <v>15</v>
      </c>
      <c r="B1498" s="20" t="s">
        <v>24</v>
      </c>
      <c r="C1498" s="22" t="s">
        <v>2848</v>
      </c>
      <c r="D1498" s="26">
        <v>1994</v>
      </c>
      <c r="E1498" s="20" t="s">
        <v>10</v>
      </c>
      <c r="F1498" s="46" t="s">
        <v>2852</v>
      </c>
      <c r="G1498" s="10" t="s">
        <v>2855</v>
      </c>
      <c r="H1498" s="13">
        <v>620</v>
      </c>
      <c r="I1498" s="14"/>
      <c r="J1498" s="4"/>
      <c r="K1498" s="4"/>
      <c r="L1498" s="4"/>
      <c r="M1498" s="4"/>
      <c r="N1498" s="4"/>
      <c r="O1498" s="4"/>
      <c r="P1498" s="4"/>
      <c r="Q1498" s="4"/>
      <c r="R1498" s="4"/>
      <c r="S1498" s="4"/>
      <c r="T1498" s="4"/>
      <c r="U1498" s="4"/>
      <c r="V1498" s="4"/>
      <c r="W1498" s="4"/>
      <c r="X1498" s="4"/>
      <c r="Y1498" s="4"/>
      <c r="Z1498" s="4"/>
      <c r="AA1498" s="4"/>
    </row>
    <row r="1499" spans="1:27" ht="16" x14ac:dyDescent="0.2">
      <c r="A1499" s="20" t="s">
        <v>15</v>
      </c>
      <c r="B1499" s="20" t="s">
        <v>24</v>
      </c>
      <c r="C1499" s="22" t="s">
        <v>2842</v>
      </c>
      <c r="D1499" s="26">
        <v>1994</v>
      </c>
      <c r="E1499" s="20" t="s">
        <v>10</v>
      </c>
      <c r="F1499" s="46" t="s">
        <v>2852</v>
      </c>
      <c r="G1499" s="10" t="s">
        <v>2856</v>
      </c>
      <c r="H1499" s="13">
        <v>609</v>
      </c>
      <c r="I1499" s="14"/>
      <c r="J1499" s="4"/>
      <c r="K1499" s="4"/>
      <c r="L1499" s="4"/>
      <c r="M1499" s="4"/>
      <c r="N1499" s="4"/>
      <c r="O1499" s="4"/>
      <c r="P1499" s="4"/>
      <c r="Q1499" s="4"/>
      <c r="R1499" s="4"/>
      <c r="S1499" s="4"/>
      <c r="T1499" s="4"/>
      <c r="U1499" s="4"/>
      <c r="V1499" s="4"/>
      <c r="W1499" s="4"/>
      <c r="X1499" s="4"/>
      <c r="Y1499" s="4"/>
      <c r="Z1499" s="4"/>
      <c r="AA1499" s="4"/>
    </row>
    <row r="1500" spans="1:27" ht="16" x14ac:dyDescent="0.2">
      <c r="A1500" s="20" t="s">
        <v>15</v>
      </c>
      <c r="B1500" s="20" t="s">
        <v>24</v>
      </c>
      <c r="C1500" s="22" t="s">
        <v>2850</v>
      </c>
      <c r="D1500" s="26">
        <v>1994</v>
      </c>
      <c r="E1500" s="20" t="s">
        <v>7</v>
      </c>
      <c r="F1500" s="46" t="s">
        <v>2852</v>
      </c>
      <c r="G1500" s="10" t="s">
        <v>2857</v>
      </c>
      <c r="H1500" s="13">
        <v>394</v>
      </c>
      <c r="I1500" s="14"/>
      <c r="J1500" s="4"/>
      <c r="K1500" s="4"/>
      <c r="L1500" s="4"/>
      <c r="M1500" s="4"/>
      <c r="N1500" s="4"/>
      <c r="O1500" s="4"/>
      <c r="P1500" s="4"/>
      <c r="Q1500" s="4"/>
      <c r="R1500" s="4"/>
      <c r="S1500" s="4"/>
      <c r="T1500" s="4"/>
      <c r="U1500" s="4"/>
      <c r="V1500" s="4"/>
      <c r="W1500" s="4"/>
      <c r="X1500" s="4"/>
      <c r="Y1500" s="4"/>
      <c r="Z1500" s="4"/>
      <c r="AA1500" s="4"/>
    </row>
    <row r="1501" spans="1:27" ht="16" x14ac:dyDescent="0.2">
      <c r="A1501" s="20" t="s">
        <v>15</v>
      </c>
      <c r="B1501" s="20" t="s">
        <v>24</v>
      </c>
      <c r="C1501" s="22" t="s">
        <v>2845</v>
      </c>
      <c r="D1501" s="26">
        <v>1993</v>
      </c>
      <c r="E1501" s="20" t="s">
        <v>10</v>
      </c>
      <c r="F1501" s="46" t="s">
        <v>2858</v>
      </c>
      <c r="G1501" s="10" t="s">
        <v>2859</v>
      </c>
      <c r="H1501" s="13">
        <v>742</v>
      </c>
      <c r="I1501" s="14"/>
      <c r="J1501" s="4"/>
      <c r="K1501" s="4"/>
      <c r="L1501" s="4"/>
      <c r="M1501" s="4"/>
      <c r="N1501" s="4"/>
      <c r="O1501" s="4"/>
      <c r="P1501" s="4"/>
      <c r="Q1501" s="4"/>
      <c r="R1501" s="4"/>
      <c r="S1501" s="4"/>
      <c r="T1501" s="4"/>
      <c r="U1501" s="4"/>
      <c r="V1501" s="4"/>
      <c r="W1501" s="4"/>
      <c r="X1501" s="4"/>
      <c r="Y1501" s="4"/>
      <c r="Z1501" s="4"/>
      <c r="AA1501" s="4"/>
    </row>
    <row r="1502" spans="1:27" ht="16" x14ac:dyDescent="0.2">
      <c r="A1502" s="20" t="s">
        <v>15</v>
      </c>
      <c r="B1502" s="20" t="s">
        <v>24</v>
      </c>
      <c r="C1502" s="22" t="s">
        <v>2860</v>
      </c>
      <c r="D1502" s="26">
        <v>1993</v>
      </c>
      <c r="E1502" s="20" t="s">
        <v>10</v>
      </c>
      <c r="F1502" s="46" t="s">
        <v>2858</v>
      </c>
      <c r="G1502" s="10" t="s">
        <v>2861</v>
      </c>
      <c r="H1502" s="13">
        <v>711</v>
      </c>
      <c r="I1502" s="14"/>
      <c r="J1502" s="4"/>
      <c r="K1502" s="4"/>
      <c r="L1502" s="4"/>
      <c r="M1502" s="4"/>
      <c r="N1502" s="4"/>
      <c r="O1502" s="4"/>
      <c r="P1502" s="4"/>
      <c r="Q1502" s="4"/>
      <c r="R1502" s="4"/>
      <c r="S1502" s="4"/>
      <c r="T1502" s="4"/>
      <c r="U1502" s="4"/>
      <c r="V1502" s="4"/>
      <c r="W1502" s="4"/>
      <c r="X1502" s="4"/>
      <c r="Y1502" s="4"/>
      <c r="Z1502" s="4"/>
      <c r="AA1502" s="4"/>
    </row>
    <row r="1503" spans="1:27" ht="16" x14ac:dyDescent="0.2">
      <c r="A1503" s="20" t="s">
        <v>15</v>
      </c>
      <c r="B1503" s="20" t="s">
        <v>24</v>
      </c>
      <c r="C1503" s="22" t="s">
        <v>2828</v>
      </c>
      <c r="D1503" s="26">
        <v>1993</v>
      </c>
      <c r="E1503" s="20" t="s">
        <v>10</v>
      </c>
      <c r="F1503" s="46" t="s">
        <v>2858</v>
      </c>
      <c r="G1503" s="10" t="s">
        <v>2862</v>
      </c>
      <c r="H1503" s="13">
        <v>699</v>
      </c>
      <c r="I1503" s="14"/>
      <c r="J1503" s="4"/>
      <c r="K1503" s="4"/>
      <c r="L1503" s="4"/>
      <c r="M1503" s="4"/>
      <c r="N1503" s="4"/>
      <c r="O1503" s="4"/>
      <c r="P1503" s="4"/>
      <c r="Q1503" s="4"/>
      <c r="R1503" s="4"/>
      <c r="S1503" s="4"/>
      <c r="T1503" s="4"/>
      <c r="U1503" s="4"/>
      <c r="V1503" s="4"/>
      <c r="W1503" s="4"/>
      <c r="X1503" s="4"/>
      <c r="Y1503" s="4"/>
      <c r="Z1503" s="4"/>
      <c r="AA1503" s="4"/>
    </row>
    <row r="1504" spans="1:27" ht="16" x14ac:dyDescent="0.2">
      <c r="A1504" s="20" t="s">
        <v>15</v>
      </c>
      <c r="B1504" s="20" t="s">
        <v>24</v>
      </c>
      <c r="C1504" s="22" t="s">
        <v>2848</v>
      </c>
      <c r="D1504" s="26">
        <v>1993</v>
      </c>
      <c r="E1504" s="20" t="s">
        <v>10</v>
      </c>
      <c r="F1504" s="46" t="s">
        <v>2858</v>
      </c>
      <c r="G1504" s="10" t="s">
        <v>2863</v>
      </c>
      <c r="H1504" s="13">
        <v>596</v>
      </c>
      <c r="I1504" s="14"/>
      <c r="J1504" s="4"/>
      <c r="K1504" s="4"/>
      <c r="L1504" s="4"/>
      <c r="M1504" s="4"/>
      <c r="N1504" s="4"/>
      <c r="O1504" s="4"/>
      <c r="P1504" s="4"/>
      <c r="Q1504" s="4"/>
      <c r="R1504" s="4"/>
      <c r="S1504" s="4"/>
      <c r="T1504" s="4"/>
      <c r="U1504" s="4"/>
      <c r="V1504" s="4"/>
      <c r="W1504" s="4"/>
      <c r="X1504" s="4"/>
      <c r="Y1504" s="4"/>
      <c r="Z1504" s="4"/>
      <c r="AA1504" s="4"/>
    </row>
    <row r="1505" spans="1:27" ht="16" x14ac:dyDescent="0.2">
      <c r="A1505" s="20" t="s">
        <v>15</v>
      </c>
      <c r="B1505" s="20" t="s">
        <v>24</v>
      </c>
      <c r="C1505" s="22" t="s">
        <v>2850</v>
      </c>
      <c r="D1505" s="26">
        <v>1993</v>
      </c>
      <c r="E1505" s="20" t="s">
        <v>7</v>
      </c>
      <c r="F1505" s="46" t="s">
        <v>2858</v>
      </c>
      <c r="G1505" s="10" t="s">
        <v>2864</v>
      </c>
      <c r="H1505" s="13">
        <v>307</v>
      </c>
      <c r="I1505" s="14"/>
      <c r="J1505" s="4"/>
      <c r="K1505" s="4"/>
      <c r="L1505" s="4"/>
      <c r="M1505" s="4"/>
      <c r="N1505" s="4"/>
      <c r="O1505" s="4"/>
      <c r="P1505" s="4"/>
      <c r="Q1505" s="4"/>
      <c r="R1505" s="4"/>
      <c r="S1505" s="4"/>
      <c r="T1505" s="4"/>
      <c r="U1505" s="4"/>
      <c r="V1505" s="4"/>
      <c r="W1505" s="4"/>
      <c r="X1505" s="4"/>
      <c r="Y1505" s="4"/>
      <c r="Z1505" s="4"/>
      <c r="AA1505" s="4"/>
    </row>
    <row r="1506" spans="1:27" ht="16" x14ac:dyDescent="0.2">
      <c r="A1506" s="20" t="s">
        <v>15</v>
      </c>
      <c r="B1506" s="20" t="s">
        <v>24</v>
      </c>
      <c r="C1506" s="22" t="s">
        <v>2828</v>
      </c>
      <c r="D1506" s="26">
        <v>1992</v>
      </c>
      <c r="E1506" s="20" t="s">
        <v>10</v>
      </c>
      <c r="F1506" s="46" t="s">
        <v>2865</v>
      </c>
      <c r="G1506" s="10" t="s">
        <v>2866</v>
      </c>
      <c r="H1506" s="13">
        <v>709</v>
      </c>
      <c r="I1506" s="14"/>
      <c r="J1506" s="4"/>
      <c r="K1506" s="4"/>
      <c r="L1506" s="4"/>
      <c r="M1506" s="4"/>
      <c r="N1506" s="4"/>
      <c r="O1506" s="4"/>
      <c r="P1506" s="4"/>
      <c r="Q1506" s="4"/>
      <c r="R1506" s="4"/>
      <c r="S1506" s="4"/>
      <c r="T1506" s="4"/>
      <c r="U1506" s="4"/>
      <c r="V1506" s="4"/>
      <c r="W1506" s="4"/>
      <c r="X1506" s="4"/>
      <c r="Y1506" s="4"/>
      <c r="Z1506" s="4"/>
      <c r="AA1506" s="4"/>
    </row>
    <row r="1507" spans="1:27" ht="16" x14ac:dyDescent="0.2">
      <c r="A1507" s="20" t="s">
        <v>15</v>
      </c>
      <c r="B1507" s="20" t="s">
        <v>24</v>
      </c>
      <c r="C1507" s="22" t="s">
        <v>2867</v>
      </c>
      <c r="D1507" s="26">
        <v>1992</v>
      </c>
      <c r="E1507" s="20" t="s">
        <v>10</v>
      </c>
      <c r="F1507" s="46" t="s">
        <v>2865</v>
      </c>
      <c r="G1507" s="10" t="s">
        <v>2868</v>
      </c>
      <c r="H1507" s="13">
        <v>666</v>
      </c>
      <c r="I1507" s="14"/>
      <c r="J1507" s="4"/>
      <c r="K1507" s="4"/>
      <c r="L1507" s="4"/>
      <c r="M1507" s="4"/>
      <c r="N1507" s="4"/>
      <c r="O1507" s="4"/>
      <c r="P1507" s="4"/>
      <c r="Q1507" s="4"/>
      <c r="R1507" s="4"/>
      <c r="S1507" s="4"/>
      <c r="T1507" s="4"/>
      <c r="U1507" s="4"/>
      <c r="V1507" s="4"/>
      <c r="W1507" s="4"/>
      <c r="X1507" s="4"/>
      <c r="Y1507" s="4"/>
      <c r="Z1507" s="4"/>
      <c r="AA1507" s="4"/>
    </row>
    <row r="1508" spans="1:27" ht="16" x14ac:dyDescent="0.2">
      <c r="A1508" s="20" t="s">
        <v>15</v>
      </c>
      <c r="B1508" s="20" t="s">
        <v>24</v>
      </c>
      <c r="C1508" s="22" t="s">
        <v>2869</v>
      </c>
      <c r="D1508" s="26">
        <v>1992</v>
      </c>
      <c r="E1508" s="20" t="s">
        <v>10</v>
      </c>
      <c r="F1508" s="46" t="s">
        <v>2865</v>
      </c>
      <c r="G1508" s="10" t="s">
        <v>2870</v>
      </c>
      <c r="H1508" s="13">
        <v>661</v>
      </c>
      <c r="I1508" s="14"/>
      <c r="J1508" s="4"/>
      <c r="K1508" s="4"/>
      <c r="L1508" s="4"/>
      <c r="M1508" s="4"/>
      <c r="N1508" s="4"/>
      <c r="O1508" s="4"/>
      <c r="P1508" s="4"/>
      <c r="Q1508" s="4"/>
      <c r="R1508" s="4"/>
      <c r="S1508" s="4"/>
      <c r="T1508" s="4"/>
      <c r="U1508" s="4"/>
      <c r="V1508" s="4"/>
      <c r="W1508" s="4"/>
      <c r="X1508" s="4"/>
      <c r="Y1508" s="4"/>
      <c r="Z1508" s="4"/>
      <c r="AA1508" s="4"/>
    </row>
    <row r="1509" spans="1:27" ht="16" x14ac:dyDescent="0.2">
      <c r="A1509" s="20" t="s">
        <v>15</v>
      </c>
      <c r="B1509" s="20" t="s">
        <v>24</v>
      </c>
      <c r="C1509" s="22" t="s">
        <v>2848</v>
      </c>
      <c r="D1509" s="26">
        <v>1992</v>
      </c>
      <c r="E1509" s="20" t="s">
        <v>10</v>
      </c>
      <c r="F1509" s="46" t="s">
        <v>2865</v>
      </c>
      <c r="G1509" s="10" t="s">
        <v>2871</v>
      </c>
      <c r="H1509" s="13">
        <v>623</v>
      </c>
      <c r="I1509" s="14"/>
      <c r="J1509" s="4"/>
      <c r="K1509" s="4"/>
      <c r="L1509" s="4"/>
      <c r="M1509" s="4"/>
      <c r="N1509" s="4"/>
      <c r="O1509" s="4"/>
      <c r="P1509" s="4"/>
      <c r="Q1509" s="4"/>
      <c r="R1509" s="4"/>
      <c r="S1509" s="4"/>
      <c r="T1509" s="4"/>
      <c r="U1509" s="4"/>
      <c r="V1509" s="4"/>
      <c r="W1509" s="4"/>
      <c r="X1509" s="4"/>
      <c r="Y1509" s="4"/>
      <c r="Z1509" s="4"/>
      <c r="AA1509" s="4"/>
    </row>
    <row r="1510" spans="1:27" ht="16" x14ac:dyDescent="0.2">
      <c r="A1510" s="20" t="s">
        <v>15</v>
      </c>
      <c r="B1510" s="20" t="s">
        <v>24</v>
      </c>
      <c r="C1510" s="22" t="s">
        <v>2872</v>
      </c>
      <c r="D1510" s="26">
        <v>1992</v>
      </c>
      <c r="E1510" s="20" t="s">
        <v>10</v>
      </c>
      <c r="F1510" s="46" t="s">
        <v>2865</v>
      </c>
      <c r="G1510" s="10" t="s">
        <v>2873</v>
      </c>
      <c r="H1510" s="13">
        <v>593</v>
      </c>
      <c r="I1510" s="14"/>
      <c r="J1510" s="4"/>
      <c r="K1510" s="4"/>
      <c r="L1510" s="4"/>
      <c r="M1510" s="4"/>
      <c r="N1510" s="4"/>
      <c r="O1510" s="4"/>
      <c r="P1510" s="4"/>
      <c r="Q1510" s="4"/>
      <c r="R1510" s="4"/>
      <c r="S1510" s="4"/>
      <c r="T1510" s="4"/>
      <c r="U1510" s="4"/>
      <c r="V1510" s="4"/>
      <c r="W1510" s="4"/>
      <c r="X1510" s="4"/>
      <c r="Y1510" s="4"/>
      <c r="Z1510" s="4"/>
      <c r="AA1510" s="4"/>
    </row>
    <row r="1511" spans="1:27" ht="16" x14ac:dyDescent="0.2">
      <c r="A1511" s="20" t="s">
        <v>15</v>
      </c>
      <c r="B1511" s="20" t="s">
        <v>24</v>
      </c>
      <c r="C1511" s="22" t="s">
        <v>2874</v>
      </c>
      <c r="D1511" s="26">
        <v>1992</v>
      </c>
      <c r="E1511" s="20" t="s">
        <v>10</v>
      </c>
      <c r="F1511" s="46" t="s">
        <v>2865</v>
      </c>
      <c r="G1511" s="10" t="s">
        <v>2875</v>
      </c>
      <c r="H1511" s="13">
        <v>520</v>
      </c>
      <c r="I1511" s="14"/>
      <c r="J1511" s="4"/>
      <c r="K1511" s="4"/>
      <c r="L1511" s="4"/>
      <c r="M1511" s="4"/>
      <c r="N1511" s="4"/>
      <c r="O1511" s="4"/>
      <c r="P1511" s="4"/>
      <c r="Q1511" s="4"/>
      <c r="R1511" s="4"/>
      <c r="S1511" s="4"/>
      <c r="T1511" s="4"/>
      <c r="U1511" s="4"/>
      <c r="V1511" s="4"/>
      <c r="W1511" s="4"/>
      <c r="X1511" s="4"/>
      <c r="Y1511" s="4"/>
      <c r="Z1511" s="4"/>
      <c r="AA1511" s="4"/>
    </row>
    <row r="1512" spans="1:27" ht="16" x14ac:dyDescent="0.2">
      <c r="A1512" s="20" t="s">
        <v>15</v>
      </c>
      <c r="B1512" s="20" t="s">
        <v>24</v>
      </c>
      <c r="C1512" s="22" t="s">
        <v>2876</v>
      </c>
      <c r="D1512" s="26">
        <v>1992</v>
      </c>
      <c r="E1512" s="20" t="s">
        <v>7</v>
      </c>
      <c r="F1512" s="46" t="s">
        <v>2865</v>
      </c>
      <c r="G1512" s="10" t="s">
        <v>2877</v>
      </c>
      <c r="H1512" s="13">
        <v>463</v>
      </c>
      <c r="I1512" s="14"/>
      <c r="J1512" s="4"/>
      <c r="K1512" s="4"/>
      <c r="L1512" s="4"/>
      <c r="M1512" s="4"/>
      <c r="N1512" s="4"/>
      <c r="O1512" s="4"/>
      <c r="P1512" s="4"/>
      <c r="Q1512" s="4"/>
      <c r="R1512" s="4"/>
      <c r="S1512" s="4"/>
      <c r="T1512" s="4"/>
      <c r="U1512" s="4"/>
      <c r="V1512" s="4"/>
      <c r="W1512" s="4"/>
      <c r="X1512" s="4"/>
      <c r="Y1512" s="4"/>
      <c r="Z1512" s="4"/>
      <c r="AA1512" s="4"/>
    </row>
    <row r="1513" spans="1:27" ht="16" x14ac:dyDescent="0.2">
      <c r="A1513" s="20" t="s">
        <v>15</v>
      </c>
      <c r="B1513" s="20" t="s">
        <v>24</v>
      </c>
      <c r="C1513" s="22" t="s">
        <v>2878</v>
      </c>
      <c r="D1513" s="26">
        <v>1992</v>
      </c>
      <c r="E1513" s="20" t="s">
        <v>7</v>
      </c>
      <c r="F1513" s="46" t="s">
        <v>2865</v>
      </c>
      <c r="G1513" s="10" t="s">
        <v>2879</v>
      </c>
      <c r="H1513" s="13">
        <v>323</v>
      </c>
      <c r="I1513" s="14"/>
      <c r="J1513" s="4"/>
      <c r="K1513" s="4"/>
      <c r="L1513" s="4"/>
      <c r="M1513" s="4"/>
      <c r="N1513" s="4"/>
      <c r="O1513" s="4"/>
      <c r="P1513" s="4"/>
      <c r="Q1513" s="4"/>
      <c r="R1513" s="4"/>
      <c r="S1513" s="4"/>
      <c r="T1513" s="4"/>
      <c r="U1513" s="4"/>
      <c r="V1513" s="4"/>
      <c r="W1513" s="4"/>
      <c r="X1513" s="4"/>
      <c r="Y1513" s="4"/>
      <c r="Z1513" s="4"/>
      <c r="AA1513" s="4"/>
    </row>
    <row r="1514" spans="1:27" ht="16" x14ac:dyDescent="0.2">
      <c r="A1514" s="20" t="s">
        <v>15</v>
      </c>
      <c r="B1514" s="20" t="s">
        <v>24</v>
      </c>
      <c r="C1514" s="22" t="s">
        <v>2874</v>
      </c>
      <c r="D1514" s="26">
        <v>1991</v>
      </c>
      <c r="E1514" s="20" t="s">
        <v>10</v>
      </c>
      <c r="F1514" s="46" t="s">
        <v>2880</v>
      </c>
      <c r="G1514" s="10" t="s">
        <v>2881</v>
      </c>
      <c r="H1514" s="13">
        <v>619</v>
      </c>
      <c r="I1514" s="14"/>
      <c r="J1514" s="4"/>
      <c r="K1514" s="4"/>
      <c r="L1514" s="4"/>
      <c r="M1514" s="4"/>
      <c r="N1514" s="4"/>
      <c r="O1514" s="4"/>
      <c r="P1514" s="4"/>
      <c r="Q1514" s="4"/>
      <c r="R1514" s="4"/>
      <c r="S1514" s="4"/>
      <c r="T1514" s="4"/>
      <c r="U1514" s="4"/>
      <c r="V1514" s="4"/>
      <c r="W1514" s="4"/>
      <c r="X1514" s="4"/>
      <c r="Y1514" s="4"/>
      <c r="Z1514" s="4"/>
      <c r="AA1514" s="4"/>
    </row>
    <row r="1515" spans="1:27" ht="16" x14ac:dyDescent="0.2">
      <c r="A1515" s="20" t="s">
        <v>15</v>
      </c>
      <c r="B1515" s="20" t="s">
        <v>24</v>
      </c>
      <c r="C1515" s="22" t="s">
        <v>2828</v>
      </c>
      <c r="D1515" s="26">
        <v>1991</v>
      </c>
      <c r="E1515" s="20" t="s">
        <v>10</v>
      </c>
      <c r="F1515" s="46" t="s">
        <v>2880</v>
      </c>
      <c r="G1515" s="10" t="s">
        <v>2882</v>
      </c>
      <c r="H1515" s="13">
        <v>611</v>
      </c>
      <c r="I1515" s="14"/>
      <c r="J1515" s="4"/>
      <c r="K1515" s="4"/>
      <c r="L1515" s="4"/>
      <c r="M1515" s="4"/>
      <c r="N1515" s="4"/>
      <c r="O1515" s="4"/>
      <c r="P1515" s="4"/>
      <c r="Q1515" s="4"/>
      <c r="R1515" s="4"/>
      <c r="S1515" s="4"/>
      <c r="T1515" s="4"/>
      <c r="U1515" s="4"/>
      <c r="V1515" s="4"/>
      <c r="W1515" s="4"/>
      <c r="X1515" s="4"/>
      <c r="Y1515" s="4"/>
      <c r="Z1515" s="4"/>
      <c r="AA1515" s="4"/>
    </row>
    <row r="1516" spans="1:27" ht="16" x14ac:dyDescent="0.2">
      <c r="A1516" s="20" t="s">
        <v>15</v>
      </c>
      <c r="B1516" s="20" t="s">
        <v>24</v>
      </c>
      <c r="C1516" s="22" t="s">
        <v>2869</v>
      </c>
      <c r="D1516" s="26">
        <v>1991</v>
      </c>
      <c r="E1516" s="20" t="s">
        <v>10</v>
      </c>
      <c r="F1516" s="46" t="s">
        <v>2880</v>
      </c>
      <c r="G1516" s="10" t="s">
        <v>2883</v>
      </c>
      <c r="H1516" s="13">
        <v>606</v>
      </c>
      <c r="I1516" s="14"/>
      <c r="J1516" s="4"/>
      <c r="K1516" s="4"/>
      <c r="L1516" s="4"/>
      <c r="M1516" s="4"/>
      <c r="N1516" s="4"/>
      <c r="O1516" s="4"/>
      <c r="P1516" s="4"/>
      <c r="Q1516" s="4"/>
      <c r="R1516" s="4"/>
      <c r="S1516" s="4"/>
      <c r="T1516" s="4"/>
      <c r="U1516" s="4"/>
      <c r="V1516" s="4"/>
      <c r="W1516" s="4"/>
      <c r="X1516" s="4"/>
      <c r="Y1516" s="4"/>
      <c r="Z1516" s="4"/>
      <c r="AA1516" s="4"/>
    </row>
    <row r="1517" spans="1:27" ht="16" x14ac:dyDescent="0.2">
      <c r="A1517" s="20" t="s">
        <v>15</v>
      </c>
      <c r="B1517" s="20" t="s">
        <v>24</v>
      </c>
      <c r="C1517" s="22" t="s">
        <v>2884</v>
      </c>
      <c r="D1517" s="26">
        <v>1991</v>
      </c>
      <c r="E1517" s="20" t="s">
        <v>10</v>
      </c>
      <c r="F1517" s="46" t="s">
        <v>2880</v>
      </c>
      <c r="G1517" s="10" t="s">
        <v>2885</v>
      </c>
      <c r="H1517" s="13">
        <v>604</v>
      </c>
      <c r="I1517" s="14"/>
      <c r="J1517" s="4"/>
      <c r="K1517" s="4"/>
      <c r="L1517" s="4"/>
      <c r="M1517" s="4"/>
      <c r="N1517" s="4"/>
      <c r="O1517" s="4"/>
      <c r="P1517" s="4"/>
      <c r="Q1517" s="4"/>
      <c r="R1517" s="4"/>
      <c r="S1517" s="4"/>
      <c r="T1517" s="4"/>
      <c r="U1517" s="4"/>
      <c r="V1517" s="4"/>
      <c r="W1517" s="4"/>
      <c r="X1517" s="4"/>
      <c r="Y1517" s="4"/>
      <c r="Z1517" s="4"/>
      <c r="AA1517" s="4"/>
    </row>
    <row r="1518" spans="1:27" ht="16" x14ac:dyDescent="0.2">
      <c r="A1518" s="20" t="s">
        <v>15</v>
      </c>
      <c r="B1518" s="20" t="s">
        <v>24</v>
      </c>
      <c r="C1518" s="22" t="s">
        <v>2886</v>
      </c>
      <c r="D1518" s="26">
        <v>1991</v>
      </c>
      <c r="E1518" s="20" t="s">
        <v>10</v>
      </c>
      <c r="F1518" s="46" t="s">
        <v>2880</v>
      </c>
      <c r="G1518" s="10" t="s">
        <v>2887</v>
      </c>
      <c r="H1518" s="13">
        <v>588</v>
      </c>
      <c r="I1518" s="14"/>
      <c r="J1518" s="4"/>
      <c r="K1518" s="4"/>
      <c r="L1518" s="4"/>
      <c r="M1518" s="4"/>
      <c r="N1518" s="4"/>
      <c r="O1518" s="4"/>
      <c r="P1518" s="4"/>
      <c r="Q1518" s="4"/>
      <c r="R1518" s="4"/>
      <c r="S1518" s="4"/>
      <c r="T1518" s="4"/>
      <c r="U1518" s="4"/>
      <c r="V1518" s="4"/>
      <c r="W1518" s="4"/>
      <c r="X1518" s="4"/>
      <c r="Y1518" s="4"/>
      <c r="Z1518" s="4"/>
      <c r="AA1518" s="4"/>
    </row>
    <row r="1519" spans="1:27" ht="16" x14ac:dyDescent="0.2">
      <c r="A1519" s="20" t="s">
        <v>15</v>
      </c>
      <c r="B1519" s="20" t="s">
        <v>24</v>
      </c>
      <c r="C1519" s="22" t="s">
        <v>2888</v>
      </c>
      <c r="D1519" s="26">
        <v>1991</v>
      </c>
      <c r="E1519" s="20" t="s">
        <v>10</v>
      </c>
      <c r="F1519" s="46" t="s">
        <v>2880</v>
      </c>
      <c r="G1519" s="10" t="s">
        <v>2889</v>
      </c>
      <c r="H1519" s="13">
        <v>571</v>
      </c>
      <c r="I1519" s="14"/>
      <c r="J1519" s="4"/>
      <c r="K1519" s="4"/>
      <c r="L1519" s="4"/>
      <c r="M1519" s="4"/>
      <c r="N1519" s="4"/>
      <c r="O1519" s="4"/>
      <c r="P1519" s="4"/>
      <c r="Q1519" s="4"/>
      <c r="R1519" s="4"/>
      <c r="S1519" s="4"/>
      <c r="T1519" s="4"/>
      <c r="U1519" s="4"/>
      <c r="V1519" s="4"/>
      <c r="W1519" s="4"/>
      <c r="X1519" s="4"/>
      <c r="Y1519" s="4"/>
      <c r="Z1519" s="4"/>
      <c r="AA1519" s="4"/>
    </row>
    <row r="1520" spans="1:27" ht="16" x14ac:dyDescent="0.2">
      <c r="A1520" s="20" t="s">
        <v>15</v>
      </c>
      <c r="B1520" s="20" t="s">
        <v>24</v>
      </c>
      <c r="C1520" s="22" t="s">
        <v>2850</v>
      </c>
      <c r="D1520" s="26">
        <v>1991</v>
      </c>
      <c r="E1520" s="20" t="s">
        <v>7</v>
      </c>
      <c r="F1520" s="46" t="s">
        <v>2880</v>
      </c>
      <c r="G1520" s="10" t="s">
        <v>2890</v>
      </c>
      <c r="H1520" s="13">
        <v>421</v>
      </c>
      <c r="I1520" s="14"/>
      <c r="J1520" s="4"/>
      <c r="K1520" s="4"/>
      <c r="L1520" s="4"/>
      <c r="M1520" s="4"/>
      <c r="N1520" s="4"/>
      <c r="O1520" s="4"/>
      <c r="P1520" s="4"/>
      <c r="Q1520" s="4"/>
      <c r="R1520" s="4"/>
      <c r="S1520" s="4"/>
      <c r="T1520" s="4"/>
      <c r="U1520" s="4"/>
      <c r="V1520" s="4"/>
      <c r="W1520" s="4"/>
      <c r="X1520" s="4"/>
      <c r="Y1520" s="4"/>
      <c r="Z1520" s="4"/>
      <c r="AA1520" s="4"/>
    </row>
    <row r="1521" spans="1:27" ht="16" x14ac:dyDescent="0.2">
      <c r="A1521" s="20" t="s">
        <v>15</v>
      </c>
      <c r="B1521" s="20" t="s">
        <v>24</v>
      </c>
      <c r="C1521" s="22" t="s">
        <v>2828</v>
      </c>
      <c r="D1521" s="26">
        <v>1990</v>
      </c>
      <c r="E1521" s="20" t="s">
        <v>10</v>
      </c>
      <c r="F1521" s="47" t="s">
        <v>2891</v>
      </c>
      <c r="G1521" s="10" t="s">
        <v>2892</v>
      </c>
      <c r="H1521" s="13">
        <v>652</v>
      </c>
      <c r="I1521" s="14"/>
      <c r="J1521" s="4"/>
      <c r="K1521" s="4"/>
      <c r="L1521" s="4"/>
      <c r="M1521" s="4"/>
      <c r="N1521" s="4"/>
      <c r="O1521" s="4"/>
      <c r="P1521" s="4"/>
      <c r="Q1521" s="4"/>
      <c r="R1521" s="4"/>
      <c r="S1521" s="4"/>
      <c r="T1521" s="4"/>
      <c r="U1521" s="4"/>
      <c r="V1521" s="4"/>
      <c r="W1521" s="4"/>
      <c r="X1521" s="4"/>
      <c r="Y1521" s="4"/>
      <c r="Z1521" s="4"/>
      <c r="AA1521" s="4"/>
    </row>
    <row r="1522" spans="1:27" ht="16" x14ac:dyDescent="0.2">
      <c r="A1522" s="20" t="s">
        <v>15</v>
      </c>
      <c r="B1522" s="20" t="s">
        <v>24</v>
      </c>
      <c r="C1522" s="22" t="s">
        <v>2893</v>
      </c>
      <c r="D1522" s="26">
        <v>1990</v>
      </c>
      <c r="E1522" s="20" t="s">
        <v>10</v>
      </c>
      <c r="F1522" s="47" t="s">
        <v>2891</v>
      </c>
      <c r="G1522" s="10" t="s">
        <v>2894</v>
      </c>
      <c r="H1522" s="13">
        <v>620</v>
      </c>
      <c r="I1522" s="14"/>
      <c r="J1522" s="4"/>
      <c r="K1522" s="4"/>
      <c r="L1522" s="4"/>
      <c r="M1522" s="4"/>
      <c r="N1522" s="4"/>
      <c r="O1522" s="4"/>
      <c r="P1522" s="4"/>
      <c r="Q1522" s="4"/>
      <c r="R1522" s="4"/>
      <c r="S1522" s="4"/>
      <c r="T1522" s="4"/>
      <c r="U1522" s="4"/>
      <c r="V1522" s="4"/>
      <c r="W1522" s="4"/>
      <c r="X1522" s="4"/>
      <c r="Y1522" s="4"/>
      <c r="Z1522" s="4"/>
      <c r="AA1522" s="4"/>
    </row>
    <row r="1523" spans="1:27" ht="16" x14ac:dyDescent="0.2">
      <c r="A1523" s="20" t="s">
        <v>15</v>
      </c>
      <c r="B1523" s="20" t="s">
        <v>24</v>
      </c>
      <c r="C1523" s="22" t="s">
        <v>2895</v>
      </c>
      <c r="D1523" s="26">
        <v>1990</v>
      </c>
      <c r="E1523" s="20" t="s">
        <v>10</v>
      </c>
      <c r="F1523" s="47" t="s">
        <v>2891</v>
      </c>
      <c r="G1523" s="10" t="s">
        <v>2896</v>
      </c>
      <c r="H1523" s="13">
        <v>604</v>
      </c>
      <c r="I1523" s="14"/>
      <c r="J1523" s="4"/>
      <c r="K1523" s="4"/>
      <c r="L1523" s="4"/>
      <c r="M1523" s="4"/>
      <c r="N1523" s="4"/>
      <c r="O1523" s="4"/>
      <c r="P1523" s="4"/>
      <c r="Q1523" s="4"/>
      <c r="R1523" s="4"/>
      <c r="S1523" s="4"/>
      <c r="T1523" s="4"/>
      <c r="U1523" s="4"/>
      <c r="V1523" s="4"/>
      <c r="W1523" s="4"/>
      <c r="X1523" s="4"/>
      <c r="Y1523" s="4"/>
      <c r="Z1523" s="4"/>
      <c r="AA1523" s="4"/>
    </row>
    <row r="1524" spans="1:27" ht="16" x14ac:dyDescent="0.2">
      <c r="A1524" s="20" t="s">
        <v>15</v>
      </c>
      <c r="B1524" s="20" t="s">
        <v>24</v>
      </c>
      <c r="C1524" s="22" t="s">
        <v>2869</v>
      </c>
      <c r="D1524" s="26">
        <v>1990</v>
      </c>
      <c r="E1524" s="20" t="s">
        <v>10</v>
      </c>
      <c r="F1524" s="47" t="s">
        <v>2891</v>
      </c>
      <c r="G1524" s="10" t="s">
        <v>2897</v>
      </c>
      <c r="H1524" s="13">
        <v>599</v>
      </c>
      <c r="I1524" s="14"/>
      <c r="J1524" s="4"/>
      <c r="K1524" s="4"/>
      <c r="L1524" s="4"/>
      <c r="M1524" s="4"/>
      <c r="N1524" s="4"/>
      <c r="O1524" s="4"/>
      <c r="P1524" s="4"/>
      <c r="Q1524" s="4"/>
      <c r="R1524" s="4"/>
      <c r="S1524" s="4"/>
      <c r="T1524" s="4"/>
      <c r="U1524" s="4"/>
      <c r="V1524" s="4"/>
      <c r="W1524" s="4"/>
      <c r="X1524" s="4"/>
      <c r="Y1524" s="4"/>
      <c r="Z1524" s="4"/>
      <c r="AA1524" s="4"/>
    </row>
    <row r="1525" spans="1:27" ht="16" x14ac:dyDescent="0.2">
      <c r="A1525" s="20" t="s">
        <v>15</v>
      </c>
      <c r="B1525" s="20" t="s">
        <v>24</v>
      </c>
      <c r="C1525" s="22" t="s">
        <v>2874</v>
      </c>
      <c r="D1525" s="26">
        <v>1990</v>
      </c>
      <c r="E1525" s="20" t="s">
        <v>10</v>
      </c>
      <c r="F1525" s="47" t="s">
        <v>2891</v>
      </c>
      <c r="G1525" s="10" t="s">
        <v>2898</v>
      </c>
      <c r="H1525" s="13">
        <v>590</v>
      </c>
      <c r="I1525" s="14"/>
      <c r="J1525" s="4"/>
      <c r="K1525" s="4"/>
      <c r="L1525" s="4"/>
      <c r="M1525" s="4"/>
      <c r="N1525" s="4"/>
      <c r="O1525" s="4"/>
      <c r="P1525" s="4"/>
      <c r="Q1525" s="4"/>
      <c r="R1525" s="4"/>
      <c r="S1525" s="4"/>
      <c r="T1525" s="4"/>
      <c r="U1525" s="4"/>
      <c r="V1525" s="4"/>
      <c r="W1525" s="4"/>
      <c r="X1525" s="4"/>
      <c r="Y1525" s="4"/>
      <c r="Z1525" s="4"/>
      <c r="AA1525" s="4"/>
    </row>
    <row r="1526" spans="1:27" ht="16" x14ac:dyDescent="0.2">
      <c r="A1526" s="20" t="s">
        <v>15</v>
      </c>
      <c r="B1526" s="20" t="s">
        <v>24</v>
      </c>
      <c r="C1526" s="22" t="s">
        <v>2886</v>
      </c>
      <c r="D1526" s="26">
        <v>1990</v>
      </c>
      <c r="E1526" s="20" t="s">
        <v>10</v>
      </c>
      <c r="F1526" s="47" t="s">
        <v>2891</v>
      </c>
      <c r="G1526" s="10" t="s">
        <v>2899</v>
      </c>
      <c r="H1526" s="13">
        <v>552</v>
      </c>
      <c r="I1526" s="14"/>
      <c r="J1526" s="4"/>
      <c r="K1526" s="4"/>
      <c r="L1526" s="4"/>
      <c r="M1526" s="4"/>
      <c r="N1526" s="4"/>
      <c r="O1526" s="4"/>
      <c r="P1526" s="4"/>
      <c r="Q1526" s="4"/>
      <c r="R1526" s="4"/>
      <c r="S1526" s="4"/>
      <c r="T1526" s="4"/>
      <c r="U1526" s="4"/>
      <c r="V1526" s="4"/>
      <c r="W1526" s="4"/>
      <c r="X1526" s="4"/>
      <c r="Y1526" s="4"/>
      <c r="Z1526" s="4"/>
      <c r="AA1526" s="4"/>
    </row>
    <row r="1527" spans="1:27" ht="16" x14ac:dyDescent="0.2">
      <c r="A1527" s="20" t="s">
        <v>15</v>
      </c>
      <c r="B1527" s="20" t="s">
        <v>24</v>
      </c>
      <c r="C1527" s="22" t="s">
        <v>2888</v>
      </c>
      <c r="D1527" s="26">
        <v>1990</v>
      </c>
      <c r="E1527" s="20" t="s">
        <v>10</v>
      </c>
      <c r="F1527" s="47" t="s">
        <v>2891</v>
      </c>
      <c r="G1527" s="10" t="s">
        <v>2900</v>
      </c>
      <c r="H1527" s="13">
        <v>451</v>
      </c>
      <c r="I1527" s="14"/>
      <c r="J1527" s="4"/>
      <c r="K1527" s="4"/>
      <c r="L1527" s="4"/>
      <c r="M1527" s="4"/>
      <c r="N1527" s="4"/>
      <c r="O1527" s="4"/>
      <c r="P1527" s="4"/>
      <c r="Q1527" s="4"/>
      <c r="R1527" s="4"/>
      <c r="S1527" s="4"/>
      <c r="T1527" s="4"/>
      <c r="U1527" s="4"/>
      <c r="V1527" s="4"/>
      <c r="W1527" s="4"/>
      <c r="X1527" s="4"/>
      <c r="Y1527" s="4"/>
      <c r="Z1527" s="4"/>
      <c r="AA1527" s="4"/>
    </row>
    <row r="1528" spans="1:27" ht="16" x14ac:dyDescent="0.2">
      <c r="A1528" s="20" t="s">
        <v>15</v>
      </c>
      <c r="B1528" s="20" t="s">
        <v>24</v>
      </c>
      <c r="C1528" s="22" t="s">
        <v>2876</v>
      </c>
      <c r="D1528" s="26">
        <v>1990</v>
      </c>
      <c r="E1528" s="20" t="s">
        <v>7</v>
      </c>
      <c r="F1528" s="46" t="s">
        <v>2891</v>
      </c>
      <c r="G1528" s="15" t="s">
        <v>2901</v>
      </c>
      <c r="H1528" s="13">
        <v>418</v>
      </c>
      <c r="I1528" s="14"/>
      <c r="J1528" s="4"/>
      <c r="K1528" s="4"/>
      <c r="L1528" s="4"/>
      <c r="M1528" s="4"/>
      <c r="N1528" s="4"/>
      <c r="O1528" s="4"/>
      <c r="P1528" s="4"/>
      <c r="Q1528" s="4"/>
      <c r="R1528" s="4"/>
      <c r="S1528" s="4"/>
      <c r="T1528" s="4"/>
      <c r="U1528" s="4"/>
      <c r="V1528" s="4"/>
      <c r="W1528" s="4"/>
      <c r="X1528" s="4"/>
      <c r="Y1528" s="4"/>
      <c r="Z1528" s="4"/>
      <c r="AA1528" s="4"/>
    </row>
    <row r="1529" spans="1:27" ht="16" x14ac:dyDescent="0.2">
      <c r="A1529" s="20" t="s">
        <v>15</v>
      </c>
      <c r="B1529" s="20" t="s">
        <v>24</v>
      </c>
      <c r="C1529" s="22" t="s">
        <v>2878</v>
      </c>
      <c r="D1529" s="26">
        <v>1990</v>
      </c>
      <c r="E1529" s="20" t="s">
        <v>7</v>
      </c>
      <c r="F1529" s="46" t="s">
        <v>2891</v>
      </c>
      <c r="G1529" s="15" t="s">
        <v>2902</v>
      </c>
      <c r="H1529" s="13">
        <v>277</v>
      </c>
      <c r="I1529" s="14"/>
      <c r="J1529" s="4"/>
      <c r="K1529" s="4"/>
      <c r="L1529" s="4"/>
      <c r="M1529" s="4"/>
      <c r="N1529" s="4"/>
      <c r="O1529" s="4"/>
      <c r="P1529" s="4"/>
      <c r="Q1529" s="4"/>
      <c r="R1529" s="4"/>
      <c r="S1529" s="4"/>
      <c r="T1529" s="4"/>
      <c r="U1529" s="4"/>
      <c r="V1529" s="4"/>
      <c r="W1529" s="4"/>
      <c r="X1529" s="4"/>
      <c r="Y1529" s="4"/>
      <c r="Z1529" s="4"/>
      <c r="AA1529" s="4"/>
    </row>
    <row r="1530" spans="1:27" ht="16" x14ac:dyDescent="0.2">
      <c r="A1530" s="20" t="s">
        <v>15</v>
      </c>
      <c r="B1530" s="20" t="s">
        <v>24</v>
      </c>
      <c r="C1530" s="22" t="s">
        <v>2903</v>
      </c>
      <c r="D1530" s="26">
        <v>1989</v>
      </c>
      <c r="E1530" s="20" t="s">
        <v>10</v>
      </c>
      <c r="F1530" s="46" t="s">
        <v>2904</v>
      </c>
      <c r="G1530" s="10" t="s">
        <v>2905</v>
      </c>
      <c r="H1530" s="13">
        <v>622</v>
      </c>
      <c r="I1530" s="14"/>
      <c r="J1530" s="4"/>
      <c r="K1530" s="4"/>
      <c r="L1530" s="4"/>
      <c r="M1530" s="4"/>
      <c r="N1530" s="4"/>
      <c r="O1530" s="4"/>
      <c r="P1530" s="4"/>
      <c r="Q1530" s="4"/>
      <c r="R1530" s="4"/>
      <c r="S1530" s="4"/>
      <c r="T1530" s="4"/>
      <c r="U1530" s="4"/>
      <c r="V1530" s="4"/>
      <c r="W1530" s="4"/>
      <c r="X1530" s="4"/>
      <c r="Y1530" s="4"/>
      <c r="Z1530" s="4"/>
      <c r="AA1530" s="4"/>
    </row>
    <row r="1531" spans="1:27" ht="16" x14ac:dyDescent="0.2">
      <c r="A1531" s="20" t="s">
        <v>15</v>
      </c>
      <c r="B1531" s="20" t="s">
        <v>24</v>
      </c>
      <c r="C1531" s="22" t="s">
        <v>2906</v>
      </c>
      <c r="D1531" s="26">
        <v>1989</v>
      </c>
      <c r="E1531" s="20" t="s">
        <v>10</v>
      </c>
      <c r="F1531" s="46" t="s">
        <v>2904</v>
      </c>
      <c r="G1531" s="10" t="s">
        <v>2907</v>
      </c>
      <c r="H1531" s="13">
        <v>555</v>
      </c>
      <c r="I1531" s="14"/>
      <c r="J1531" s="4"/>
      <c r="K1531" s="4"/>
      <c r="L1531" s="4"/>
      <c r="M1531" s="4"/>
      <c r="N1531" s="4"/>
      <c r="O1531" s="4"/>
      <c r="P1531" s="4"/>
      <c r="Q1531" s="4"/>
      <c r="R1531" s="4"/>
      <c r="S1531" s="4"/>
      <c r="T1531" s="4"/>
      <c r="U1531" s="4"/>
      <c r="V1531" s="4"/>
      <c r="W1531" s="4"/>
      <c r="X1531" s="4"/>
      <c r="Y1531" s="4"/>
      <c r="Z1531" s="4"/>
      <c r="AA1531" s="4"/>
    </row>
    <row r="1532" spans="1:27" ht="16" x14ac:dyDescent="0.2">
      <c r="A1532" s="20" t="s">
        <v>15</v>
      </c>
      <c r="B1532" s="20" t="s">
        <v>24</v>
      </c>
      <c r="C1532" s="22" t="s">
        <v>2908</v>
      </c>
      <c r="D1532" s="26">
        <v>1989</v>
      </c>
      <c r="E1532" s="20" t="s">
        <v>10</v>
      </c>
      <c r="F1532" s="46" t="s">
        <v>2904</v>
      </c>
      <c r="G1532" s="10" t="s">
        <v>2909</v>
      </c>
      <c r="H1532" s="13">
        <v>554</v>
      </c>
      <c r="I1532" s="14"/>
      <c r="J1532" s="4"/>
      <c r="K1532" s="4"/>
      <c r="L1532" s="4"/>
      <c r="M1532" s="4"/>
      <c r="N1532" s="4"/>
      <c r="O1532" s="4"/>
      <c r="P1532" s="4"/>
      <c r="Q1532" s="4"/>
      <c r="R1532" s="4"/>
      <c r="S1532" s="4"/>
      <c r="T1532" s="4"/>
      <c r="U1532" s="4"/>
      <c r="V1532" s="4"/>
      <c r="W1532" s="4"/>
      <c r="X1532" s="4"/>
      <c r="Y1532" s="4"/>
      <c r="Z1532" s="4"/>
      <c r="AA1532" s="4"/>
    </row>
    <row r="1533" spans="1:27" ht="16" x14ac:dyDescent="0.2">
      <c r="A1533" s="20" t="s">
        <v>15</v>
      </c>
      <c r="B1533" s="20" t="s">
        <v>24</v>
      </c>
      <c r="C1533" s="22" t="s">
        <v>2910</v>
      </c>
      <c r="D1533" s="26">
        <v>1989</v>
      </c>
      <c r="E1533" s="20" t="s">
        <v>10</v>
      </c>
      <c r="F1533" s="46" t="s">
        <v>2904</v>
      </c>
      <c r="G1533" s="10" t="s">
        <v>2911</v>
      </c>
      <c r="H1533" s="13">
        <v>539</v>
      </c>
      <c r="I1533" s="14"/>
      <c r="J1533" s="4"/>
      <c r="K1533" s="4"/>
      <c r="L1533" s="4"/>
      <c r="M1533" s="4"/>
      <c r="N1533" s="4"/>
      <c r="O1533" s="4"/>
      <c r="P1533" s="4"/>
      <c r="Q1533" s="4"/>
      <c r="R1533" s="4"/>
      <c r="S1533" s="4"/>
      <c r="T1533" s="4"/>
      <c r="U1533" s="4"/>
      <c r="V1533" s="4"/>
      <c r="W1533" s="4"/>
      <c r="X1533" s="4"/>
      <c r="Y1533" s="4"/>
      <c r="Z1533" s="4"/>
      <c r="AA1533" s="4"/>
    </row>
    <row r="1534" spans="1:27" ht="16" x14ac:dyDescent="0.2">
      <c r="A1534" s="20" t="s">
        <v>15</v>
      </c>
      <c r="B1534" s="20" t="s">
        <v>24</v>
      </c>
      <c r="C1534" s="22" t="s">
        <v>2912</v>
      </c>
      <c r="D1534" s="26">
        <v>1989</v>
      </c>
      <c r="E1534" s="20" t="s">
        <v>10</v>
      </c>
      <c r="F1534" s="46" t="s">
        <v>2904</v>
      </c>
      <c r="G1534" s="10" t="s">
        <v>2913</v>
      </c>
      <c r="H1534" s="13">
        <v>536</v>
      </c>
      <c r="I1534" s="14"/>
      <c r="J1534" s="4"/>
      <c r="K1534" s="4"/>
      <c r="L1534" s="4"/>
      <c r="M1534" s="4"/>
      <c r="N1534" s="4"/>
      <c r="O1534" s="4"/>
      <c r="P1534" s="4"/>
      <c r="Q1534" s="4"/>
      <c r="R1534" s="4"/>
      <c r="S1534" s="4"/>
      <c r="T1534" s="4"/>
      <c r="U1534" s="4"/>
      <c r="V1534" s="4"/>
      <c r="W1534" s="4"/>
      <c r="X1534" s="4"/>
      <c r="Y1534" s="4"/>
      <c r="Z1534" s="4"/>
      <c r="AA1534" s="4"/>
    </row>
    <row r="1535" spans="1:27" ht="16" x14ac:dyDescent="0.2">
      <c r="A1535" s="20" t="s">
        <v>15</v>
      </c>
      <c r="B1535" s="20" t="s">
        <v>24</v>
      </c>
      <c r="C1535" s="22" t="s">
        <v>2886</v>
      </c>
      <c r="D1535" s="26">
        <v>1989</v>
      </c>
      <c r="E1535" s="20" t="s">
        <v>10</v>
      </c>
      <c r="F1535" s="46" t="s">
        <v>2904</v>
      </c>
      <c r="G1535" s="10" t="s">
        <v>2914</v>
      </c>
      <c r="H1535" s="13">
        <v>536</v>
      </c>
      <c r="I1535" s="14"/>
      <c r="J1535" s="4"/>
      <c r="K1535" s="4"/>
      <c r="L1535" s="4"/>
      <c r="M1535" s="4"/>
      <c r="N1535" s="4"/>
      <c r="O1535" s="4"/>
      <c r="P1535" s="4"/>
      <c r="Q1535" s="4"/>
      <c r="R1535" s="4"/>
      <c r="S1535" s="4"/>
      <c r="T1535" s="4"/>
      <c r="U1535" s="4"/>
      <c r="V1535" s="4"/>
      <c r="W1535" s="4"/>
      <c r="X1535" s="4"/>
      <c r="Y1535" s="4"/>
      <c r="Z1535" s="4"/>
      <c r="AA1535" s="4"/>
    </row>
    <row r="1536" spans="1:27" ht="16" x14ac:dyDescent="0.2">
      <c r="A1536" s="20" t="s">
        <v>15</v>
      </c>
      <c r="B1536" s="20" t="s">
        <v>24</v>
      </c>
      <c r="C1536" s="22" t="s">
        <v>2874</v>
      </c>
      <c r="D1536" s="26">
        <v>1989</v>
      </c>
      <c r="E1536" s="20" t="s">
        <v>10</v>
      </c>
      <c r="F1536" s="46" t="s">
        <v>2904</v>
      </c>
      <c r="G1536" s="15" t="s">
        <v>2915</v>
      </c>
      <c r="H1536" s="13">
        <v>533</v>
      </c>
      <c r="I1536" s="14"/>
      <c r="J1536" s="4"/>
      <c r="K1536" s="4"/>
      <c r="L1536" s="4"/>
      <c r="M1536" s="4"/>
      <c r="N1536" s="4"/>
      <c r="O1536" s="4"/>
      <c r="P1536" s="4"/>
      <c r="Q1536" s="4"/>
      <c r="R1536" s="4"/>
      <c r="S1536" s="4"/>
      <c r="T1536" s="4"/>
      <c r="U1536" s="4"/>
      <c r="V1536" s="4"/>
      <c r="W1536" s="4"/>
      <c r="X1536" s="4"/>
      <c r="Y1536" s="4"/>
      <c r="Z1536" s="4"/>
      <c r="AA1536" s="4"/>
    </row>
    <row r="1537" spans="1:27" ht="16" x14ac:dyDescent="0.2">
      <c r="A1537" s="20" t="s">
        <v>15</v>
      </c>
      <c r="B1537" s="20" t="s">
        <v>24</v>
      </c>
      <c r="C1537" s="22" t="s">
        <v>2916</v>
      </c>
      <c r="D1537" s="26">
        <v>1989</v>
      </c>
      <c r="E1537" s="20" t="s">
        <v>10</v>
      </c>
      <c r="F1537" s="46" t="s">
        <v>2904</v>
      </c>
      <c r="G1537" s="10" t="s">
        <v>2917</v>
      </c>
      <c r="H1537" s="13">
        <v>520</v>
      </c>
      <c r="I1537" s="14"/>
      <c r="J1537" s="4"/>
      <c r="K1537" s="4"/>
      <c r="L1537" s="4"/>
      <c r="M1537" s="4"/>
      <c r="N1537" s="4"/>
      <c r="O1537" s="4"/>
      <c r="P1537" s="4"/>
      <c r="Q1537" s="4"/>
      <c r="R1537" s="4"/>
      <c r="S1537" s="4"/>
      <c r="T1537" s="4"/>
      <c r="U1537" s="4"/>
      <c r="V1537" s="4"/>
      <c r="W1537" s="4"/>
      <c r="X1537" s="4"/>
      <c r="Y1537" s="4"/>
      <c r="Z1537" s="4"/>
      <c r="AA1537" s="4"/>
    </row>
    <row r="1538" spans="1:27" ht="16" x14ac:dyDescent="0.2">
      <c r="A1538" s="20" t="s">
        <v>15</v>
      </c>
      <c r="B1538" s="20" t="s">
        <v>24</v>
      </c>
      <c r="C1538" s="22" t="s">
        <v>2850</v>
      </c>
      <c r="D1538" s="26">
        <v>1989</v>
      </c>
      <c r="E1538" s="20" t="s">
        <v>7</v>
      </c>
      <c r="F1538" s="46" t="s">
        <v>2904</v>
      </c>
      <c r="G1538" s="15" t="s">
        <v>2918</v>
      </c>
      <c r="H1538" s="13">
        <v>414</v>
      </c>
      <c r="I1538" s="14"/>
      <c r="J1538" s="4"/>
      <c r="K1538" s="4"/>
      <c r="L1538" s="4"/>
      <c r="M1538" s="4"/>
      <c r="N1538" s="4"/>
      <c r="O1538" s="4"/>
      <c r="P1538" s="4"/>
      <c r="Q1538" s="4"/>
      <c r="R1538" s="4"/>
      <c r="S1538" s="4"/>
      <c r="T1538" s="4"/>
      <c r="U1538" s="4"/>
      <c r="V1538" s="4"/>
      <c r="W1538" s="4"/>
      <c r="X1538" s="4"/>
      <c r="Y1538" s="4"/>
      <c r="Z1538" s="4"/>
      <c r="AA1538" s="4"/>
    </row>
    <row r="1539" spans="1:27" ht="16" x14ac:dyDescent="0.2">
      <c r="A1539" s="20" t="s">
        <v>15</v>
      </c>
      <c r="B1539" s="20" t="s">
        <v>24</v>
      </c>
      <c r="C1539" s="22" t="s">
        <v>2919</v>
      </c>
      <c r="D1539" s="26">
        <v>1989</v>
      </c>
      <c r="E1539" s="20" t="s">
        <v>10</v>
      </c>
      <c r="F1539" s="46" t="s">
        <v>2904</v>
      </c>
      <c r="G1539" s="10" t="s">
        <v>2920</v>
      </c>
      <c r="H1539" s="13">
        <v>340</v>
      </c>
      <c r="I1539" s="14"/>
      <c r="J1539" s="4"/>
      <c r="K1539" s="4"/>
      <c r="L1539" s="4"/>
      <c r="M1539" s="4"/>
      <c r="N1539" s="4"/>
      <c r="O1539" s="4"/>
      <c r="P1539" s="4"/>
      <c r="Q1539" s="4"/>
      <c r="R1539" s="4"/>
      <c r="S1539" s="4"/>
      <c r="T1539" s="4"/>
      <c r="U1539" s="4"/>
      <c r="V1539" s="4"/>
      <c r="W1539" s="4"/>
      <c r="X1539" s="4"/>
      <c r="Y1539" s="4"/>
      <c r="Z1539" s="4"/>
      <c r="AA1539" s="4"/>
    </row>
    <row r="1540" spans="1:27" ht="16" x14ac:dyDescent="0.2">
      <c r="A1540" s="20" t="s">
        <v>15</v>
      </c>
      <c r="B1540" s="20" t="s">
        <v>24</v>
      </c>
      <c r="C1540" s="22" t="s">
        <v>2921</v>
      </c>
      <c r="D1540" s="26">
        <v>1988</v>
      </c>
      <c r="E1540" s="20" t="s">
        <v>10</v>
      </c>
      <c r="F1540" s="46" t="s">
        <v>2922</v>
      </c>
      <c r="G1540" s="10" t="s">
        <v>2923</v>
      </c>
      <c r="H1540" s="13">
        <v>367</v>
      </c>
      <c r="I1540" s="14"/>
      <c r="J1540" s="4"/>
      <c r="K1540" s="4"/>
      <c r="L1540" s="4"/>
      <c r="M1540" s="4"/>
      <c r="N1540" s="4"/>
      <c r="O1540" s="4"/>
      <c r="P1540" s="4"/>
      <c r="Q1540" s="4"/>
      <c r="R1540" s="4"/>
      <c r="S1540" s="4"/>
      <c r="T1540" s="4"/>
      <c r="U1540" s="4"/>
      <c r="V1540" s="4"/>
      <c r="W1540" s="4"/>
      <c r="X1540" s="4"/>
      <c r="Y1540" s="4"/>
      <c r="Z1540" s="4"/>
      <c r="AA1540" s="4"/>
    </row>
    <row r="1541" spans="1:27" ht="16" x14ac:dyDescent="0.2">
      <c r="A1541" s="20" t="s">
        <v>15</v>
      </c>
      <c r="B1541" s="20" t="s">
        <v>24</v>
      </c>
      <c r="C1541" s="22" t="s">
        <v>2924</v>
      </c>
      <c r="D1541" s="26">
        <v>1988</v>
      </c>
      <c r="E1541" s="20" t="s">
        <v>10</v>
      </c>
      <c r="F1541" s="46" t="s">
        <v>2922</v>
      </c>
      <c r="G1541" s="10" t="s">
        <v>2925</v>
      </c>
      <c r="H1541" s="13">
        <v>366</v>
      </c>
      <c r="I1541" s="14"/>
      <c r="J1541" s="4"/>
      <c r="K1541" s="4"/>
      <c r="L1541" s="4"/>
      <c r="M1541" s="4"/>
      <c r="N1541" s="4"/>
      <c r="O1541" s="4"/>
      <c r="P1541" s="4"/>
      <c r="Q1541" s="4"/>
      <c r="R1541" s="4"/>
      <c r="S1541" s="4"/>
      <c r="T1541" s="4"/>
      <c r="U1541" s="4"/>
      <c r="V1541" s="4"/>
      <c r="W1541" s="4"/>
      <c r="X1541" s="4"/>
      <c r="Y1541" s="4"/>
      <c r="Z1541" s="4"/>
      <c r="AA1541" s="4"/>
    </row>
    <row r="1542" spans="1:27" ht="16" x14ac:dyDescent="0.2">
      <c r="A1542" s="20" t="s">
        <v>15</v>
      </c>
      <c r="B1542" s="20" t="s">
        <v>24</v>
      </c>
      <c r="C1542" s="22" t="s">
        <v>2886</v>
      </c>
      <c r="D1542" s="26">
        <v>1988</v>
      </c>
      <c r="E1542" s="20" t="s">
        <v>10</v>
      </c>
      <c r="F1542" s="46" t="s">
        <v>2922</v>
      </c>
      <c r="G1542" s="10" t="s">
        <v>2926</v>
      </c>
      <c r="H1542" s="13">
        <v>359</v>
      </c>
      <c r="I1542" s="14"/>
      <c r="J1542" s="4"/>
      <c r="K1542" s="4"/>
      <c r="L1542" s="4"/>
      <c r="M1542" s="4"/>
      <c r="N1542" s="4"/>
      <c r="O1542" s="4"/>
      <c r="P1542" s="4"/>
      <c r="Q1542" s="4"/>
      <c r="R1542" s="4"/>
      <c r="S1542" s="4"/>
      <c r="T1542" s="4"/>
      <c r="U1542" s="4"/>
      <c r="V1542" s="4"/>
      <c r="W1542" s="4"/>
      <c r="X1542" s="4"/>
      <c r="Y1542" s="4"/>
      <c r="Z1542" s="4"/>
      <c r="AA1542" s="4"/>
    </row>
    <row r="1543" spans="1:27" ht="16" x14ac:dyDescent="0.2">
      <c r="A1543" s="20" t="s">
        <v>15</v>
      </c>
      <c r="B1543" s="20" t="s">
        <v>24</v>
      </c>
      <c r="C1543" s="22" t="s">
        <v>2927</v>
      </c>
      <c r="D1543" s="26">
        <v>1988</v>
      </c>
      <c r="E1543" s="20" t="s">
        <v>10</v>
      </c>
      <c r="F1543" s="46" t="s">
        <v>2922</v>
      </c>
      <c r="G1543" s="10" t="s">
        <v>2928</v>
      </c>
      <c r="H1543" s="13">
        <v>342</v>
      </c>
      <c r="I1543" s="14"/>
      <c r="J1543" s="4"/>
      <c r="K1543" s="4"/>
      <c r="L1543" s="4"/>
      <c r="M1543" s="4"/>
      <c r="N1543" s="4"/>
      <c r="O1543" s="4"/>
      <c r="P1543" s="4"/>
      <c r="Q1543" s="4"/>
      <c r="R1543" s="4"/>
      <c r="S1543" s="4"/>
      <c r="T1543" s="4"/>
      <c r="U1543" s="4"/>
      <c r="V1543" s="4"/>
      <c r="W1543" s="4"/>
      <c r="X1543" s="4"/>
      <c r="Y1543" s="4"/>
      <c r="Z1543" s="4"/>
      <c r="AA1543" s="4"/>
    </row>
    <row r="1544" spans="1:27" ht="16" x14ac:dyDescent="0.2">
      <c r="A1544" s="20" t="s">
        <v>15</v>
      </c>
      <c r="B1544" s="20" t="s">
        <v>24</v>
      </c>
      <c r="C1544" s="22" t="s">
        <v>2929</v>
      </c>
      <c r="D1544" s="26">
        <v>1988</v>
      </c>
      <c r="E1544" s="20" t="s">
        <v>10</v>
      </c>
      <c r="F1544" s="46" t="s">
        <v>2922</v>
      </c>
      <c r="G1544" s="15" t="s">
        <v>2930</v>
      </c>
      <c r="H1544" s="13">
        <v>337</v>
      </c>
      <c r="I1544" s="14"/>
      <c r="J1544" s="4"/>
      <c r="K1544" s="4"/>
      <c r="L1544" s="4"/>
      <c r="M1544" s="4"/>
      <c r="N1544" s="4"/>
      <c r="O1544" s="4"/>
      <c r="P1544" s="4"/>
      <c r="Q1544" s="4"/>
      <c r="R1544" s="4"/>
      <c r="S1544" s="4"/>
      <c r="T1544" s="4"/>
      <c r="U1544" s="4"/>
      <c r="V1544" s="4"/>
      <c r="W1544" s="4"/>
      <c r="X1544" s="4"/>
      <c r="Y1544" s="4"/>
      <c r="Z1544" s="4"/>
      <c r="AA1544" s="4"/>
    </row>
    <row r="1545" spans="1:27" ht="16" x14ac:dyDescent="0.2">
      <c r="A1545" s="20" t="s">
        <v>15</v>
      </c>
      <c r="B1545" s="20" t="s">
        <v>24</v>
      </c>
      <c r="C1545" s="22" t="s">
        <v>2931</v>
      </c>
      <c r="D1545" s="26">
        <v>1988</v>
      </c>
      <c r="E1545" s="20" t="s">
        <v>10</v>
      </c>
      <c r="F1545" s="46" t="s">
        <v>2922</v>
      </c>
      <c r="G1545" s="10" t="s">
        <v>2932</v>
      </c>
      <c r="H1545" s="13">
        <v>337</v>
      </c>
      <c r="I1545" s="14"/>
      <c r="J1545" s="4"/>
      <c r="K1545" s="4"/>
      <c r="L1545" s="4"/>
      <c r="M1545" s="4"/>
      <c r="N1545" s="4"/>
      <c r="O1545" s="4"/>
      <c r="P1545" s="4"/>
      <c r="Q1545" s="4"/>
      <c r="R1545" s="4"/>
      <c r="S1545" s="4"/>
      <c r="T1545" s="4"/>
      <c r="U1545" s="4"/>
      <c r="V1545" s="4"/>
      <c r="W1545" s="4"/>
      <c r="X1545" s="4"/>
      <c r="Y1545" s="4"/>
      <c r="Z1545" s="4"/>
      <c r="AA1545" s="4"/>
    </row>
    <row r="1546" spans="1:27" ht="16" x14ac:dyDescent="0.2">
      <c r="A1546" s="20" t="s">
        <v>15</v>
      </c>
      <c r="B1546" s="20" t="s">
        <v>24</v>
      </c>
      <c r="C1546" s="22" t="s">
        <v>2933</v>
      </c>
      <c r="D1546" s="26">
        <v>1988</v>
      </c>
      <c r="E1546" s="20" t="s">
        <v>10</v>
      </c>
      <c r="F1546" s="46" t="s">
        <v>2922</v>
      </c>
      <c r="G1546" s="10" t="s">
        <v>2934</v>
      </c>
      <c r="H1546" s="13">
        <v>337</v>
      </c>
      <c r="I1546" s="14"/>
      <c r="J1546" s="4"/>
      <c r="K1546" s="4"/>
      <c r="L1546" s="4"/>
      <c r="M1546" s="4"/>
      <c r="N1546" s="4"/>
      <c r="O1546" s="4"/>
      <c r="P1546" s="4"/>
      <c r="Q1546" s="4"/>
      <c r="R1546" s="4"/>
      <c r="S1546" s="4"/>
      <c r="T1546" s="4"/>
      <c r="U1546" s="4"/>
      <c r="V1546" s="4"/>
      <c r="W1546" s="4"/>
      <c r="X1546" s="4"/>
      <c r="Y1546" s="4"/>
      <c r="Z1546" s="4"/>
      <c r="AA1546" s="4"/>
    </row>
    <row r="1547" spans="1:27" ht="16" x14ac:dyDescent="0.2">
      <c r="A1547" s="20" t="s">
        <v>15</v>
      </c>
      <c r="B1547" s="20" t="s">
        <v>24</v>
      </c>
      <c r="C1547" s="22" t="s">
        <v>2935</v>
      </c>
      <c r="D1547" s="26">
        <v>1988</v>
      </c>
      <c r="E1547" s="20" t="s">
        <v>10</v>
      </c>
      <c r="F1547" s="46" t="s">
        <v>2922</v>
      </c>
      <c r="G1547" s="15" t="s">
        <v>2936</v>
      </c>
      <c r="H1547" s="13">
        <v>326</v>
      </c>
      <c r="I1547" s="14"/>
      <c r="J1547" s="4"/>
      <c r="K1547" s="4"/>
      <c r="L1547" s="4"/>
      <c r="M1547" s="4"/>
      <c r="N1547" s="4"/>
      <c r="O1547" s="4"/>
      <c r="P1547" s="4"/>
      <c r="Q1547" s="4"/>
      <c r="R1547" s="4"/>
      <c r="S1547" s="4"/>
      <c r="T1547" s="4"/>
      <c r="U1547" s="4"/>
      <c r="V1547" s="4"/>
      <c r="W1547" s="4"/>
      <c r="X1547" s="4"/>
      <c r="Y1547" s="4"/>
      <c r="Z1547" s="4"/>
      <c r="AA1547" s="4"/>
    </row>
    <row r="1548" spans="1:27" ht="16" x14ac:dyDescent="0.2">
      <c r="A1548" s="20" t="s">
        <v>15</v>
      </c>
      <c r="B1548" s="20" t="s">
        <v>24</v>
      </c>
      <c r="C1548" s="22" t="s">
        <v>2919</v>
      </c>
      <c r="D1548" s="26">
        <v>1988</v>
      </c>
      <c r="E1548" s="20" t="s">
        <v>10</v>
      </c>
      <c r="F1548" s="46" t="s">
        <v>2922</v>
      </c>
      <c r="G1548" s="10" t="s">
        <v>2937</v>
      </c>
      <c r="H1548" s="13">
        <v>323</v>
      </c>
      <c r="I1548" s="14"/>
      <c r="J1548" s="4"/>
      <c r="K1548" s="4"/>
      <c r="L1548" s="4"/>
      <c r="M1548" s="4"/>
      <c r="N1548" s="4"/>
      <c r="O1548" s="4"/>
      <c r="P1548" s="4"/>
      <c r="Q1548" s="4"/>
      <c r="R1548" s="4"/>
      <c r="S1548" s="4"/>
      <c r="T1548" s="4"/>
      <c r="U1548" s="4"/>
      <c r="V1548" s="4"/>
      <c r="W1548" s="4"/>
      <c r="X1548" s="4"/>
      <c r="Y1548" s="4"/>
      <c r="Z1548" s="4"/>
      <c r="AA1548" s="4"/>
    </row>
    <row r="1549" spans="1:27" ht="16" x14ac:dyDescent="0.2">
      <c r="A1549" s="20" t="s">
        <v>15</v>
      </c>
      <c r="B1549" s="20" t="s">
        <v>24</v>
      </c>
      <c r="C1549" s="22" t="s">
        <v>2938</v>
      </c>
      <c r="D1549" s="26">
        <v>1988</v>
      </c>
      <c r="E1549" s="20" t="s">
        <v>10</v>
      </c>
      <c r="F1549" s="46" t="s">
        <v>2922</v>
      </c>
      <c r="G1549" s="10" t="s">
        <v>2939</v>
      </c>
      <c r="H1549" s="13">
        <v>322</v>
      </c>
      <c r="I1549" s="14"/>
      <c r="J1549" s="4"/>
      <c r="K1549" s="4"/>
      <c r="L1549" s="4"/>
      <c r="M1549" s="4"/>
      <c r="N1549" s="4"/>
      <c r="O1549" s="4"/>
      <c r="P1549" s="4"/>
      <c r="Q1549" s="4"/>
      <c r="R1549" s="4"/>
      <c r="S1549" s="4"/>
      <c r="T1549" s="4"/>
      <c r="U1549" s="4"/>
      <c r="V1549" s="4"/>
      <c r="W1549" s="4"/>
      <c r="X1549" s="4"/>
      <c r="Y1549" s="4"/>
      <c r="Z1549" s="4"/>
      <c r="AA1549" s="4"/>
    </row>
    <row r="1550" spans="1:27" ht="16" x14ac:dyDescent="0.2">
      <c r="A1550" s="20" t="s">
        <v>15</v>
      </c>
      <c r="B1550" s="20" t="s">
        <v>24</v>
      </c>
      <c r="C1550" s="22" t="s">
        <v>2940</v>
      </c>
      <c r="D1550" s="26">
        <v>1988</v>
      </c>
      <c r="E1550" s="20" t="s">
        <v>10</v>
      </c>
      <c r="F1550" s="46" t="s">
        <v>2922</v>
      </c>
      <c r="G1550" s="10" t="s">
        <v>2941</v>
      </c>
      <c r="H1550" s="13">
        <v>320</v>
      </c>
      <c r="I1550" s="14"/>
      <c r="J1550" s="4"/>
      <c r="K1550" s="4"/>
      <c r="L1550" s="4"/>
      <c r="M1550" s="4"/>
      <c r="N1550" s="4"/>
      <c r="O1550" s="4"/>
      <c r="P1550" s="4"/>
      <c r="Q1550" s="4"/>
      <c r="R1550" s="4"/>
      <c r="S1550" s="4"/>
      <c r="T1550" s="4"/>
      <c r="U1550" s="4"/>
      <c r="V1550" s="4"/>
      <c r="W1550" s="4"/>
      <c r="X1550" s="4"/>
      <c r="Y1550" s="4"/>
      <c r="Z1550" s="4"/>
      <c r="AA1550" s="4"/>
    </row>
    <row r="1551" spans="1:27" ht="16" x14ac:dyDescent="0.2">
      <c r="A1551" s="20" t="s">
        <v>15</v>
      </c>
      <c r="B1551" s="20" t="s">
        <v>24</v>
      </c>
      <c r="C1551" s="1" t="s">
        <v>2850</v>
      </c>
      <c r="D1551" s="26">
        <v>1988</v>
      </c>
      <c r="E1551" s="20" t="s">
        <v>7</v>
      </c>
      <c r="F1551" s="46" t="s">
        <v>2922</v>
      </c>
      <c r="G1551" s="29" t="s">
        <v>2942</v>
      </c>
      <c r="H1551" s="13">
        <v>306</v>
      </c>
      <c r="I1551" s="14"/>
      <c r="J1551" s="4"/>
      <c r="K1551" s="4"/>
      <c r="L1551" s="4"/>
      <c r="M1551" s="4"/>
      <c r="N1551" s="4"/>
      <c r="O1551" s="4"/>
      <c r="P1551" s="4"/>
      <c r="Q1551" s="4"/>
      <c r="R1551" s="4"/>
      <c r="S1551" s="4"/>
      <c r="T1551" s="4"/>
      <c r="U1551" s="4"/>
      <c r="V1551" s="4"/>
      <c r="W1551" s="4"/>
      <c r="X1551" s="4"/>
      <c r="Y1551" s="4"/>
      <c r="Z1551" s="4"/>
      <c r="AA1551" s="4"/>
    </row>
    <row r="1552" spans="1:27" ht="16" x14ac:dyDescent="0.2">
      <c r="A1552" s="20" t="s">
        <v>15</v>
      </c>
      <c r="B1552" s="20" t="s">
        <v>24</v>
      </c>
      <c r="C1552" s="22" t="s">
        <v>2943</v>
      </c>
      <c r="D1552" s="26">
        <v>1988</v>
      </c>
      <c r="E1552" s="20" t="s">
        <v>10</v>
      </c>
      <c r="F1552" s="46" t="s">
        <v>2922</v>
      </c>
      <c r="G1552" s="15" t="s">
        <v>2944</v>
      </c>
      <c r="H1552" s="13">
        <v>287</v>
      </c>
      <c r="I1552" s="14"/>
      <c r="J1552" s="4"/>
      <c r="K1552" s="4"/>
      <c r="L1552" s="4"/>
      <c r="M1552" s="4"/>
      <c r="N1552" s="4"/>
      <c r="O1552" s="4"/>
      <c r="P1552" s="4"/>
      <c r="Q1552" s="4"/>
      <c r="R1552" s="4"/>
      <c r="S1552" s="4"/>
      <c r="T1552" s="4"/>
      <c r="U1552" s="4"/>
      <c r="V1552" s="4"/>
      <c r="W1552" s="4"/>
      <c r="X1552" s="4"/>
      <c r="Y1552" s="4"/>
      <c r="Z1552" s="4"/>
      <c r="AA1552" s="4"/>
    </row>
    <row r="1553" spans="1:27" ht="16" x14ac:dyDescent="0.2">
      <c r="A1553" s="20" t="s">
        <v>15</v>
      </c>
      <c r="B1553" s="20" t="s">
        <v>24</v>
      </c>
      <c r="C1553" s="22" t="s">
        <v>2945</v>
      </c>
      <c r="D1553" s="26">
        <v>1987</v>
      </c>
      <c r="E1553" s="20" t="s">
        <v>10</v>
      </c>
      <c r="F1553" s="46" t="s">
        <v>2946</v>
      </c>
      <c r="G1553" s="10" t="s">
        <v>2947</v>
      </c>
      <c r="H1553" s="13">
        <v>762</v>
      </c>
      <c r="I1553" s="14"/>
      <c r="J1553" s="4"/>
      <c r="K1553" s="4"/>
      <c r="L1553" s="4"/>
      <c r="M1553" s="4"/>
      <c r="N1553" s="4"/>
      <c r="O1553" s="4"/>
      <c r="P1553" s="4"/>
      <c r="Q1553" s="4"/>
      <c r="R1553" s="4"/>
      <c r="S1553" s="4"/>
      <c r="T1553" s="4"/>
      <c r="U1553" s="4"/>
      <c r="V1553" s="4"/>
      <c r="W1553" s="4"/>
      <c r="X1553" s="4"/>
      <c r="Y1553" s="4"/>
      <c r="Z1553" s="4"/>
      <c r="AA1553" s="4"/>
    </row>
    <row r="1554" spans="1:27" ht="16" x14ac:dyDescent="0.2">
      <c r="A1554" s="20" t="s">
        <v>15</v>
      </c>
      <c r="B1554" s="20" t="s">
        <v>24</v>
      </c>
      <c r="C1554" s="22" t="s">
        <v>2948</v>
      </c>
      <c r="D1554" s="26">
        <v>1987</v>
      </c>
      <c r="E1554" s="20" t="s">
        <v>7</v>
      </c>
      <c r="F1554" s="46" t="s">
        <v>2946</v>
      </c>
      <c r="G1554" s="10" t="s">
        <v>2949</v>
      </c>
      <c r="H1554" s="13">
        <v>712</v>
      </c>
      <c r="I1554" s="14"/>
      <c r="J1554" s="4"/>
      <c r="K1554" s="4"/>
      <c r="L1554" s="4"/>
      <c r="M1554" s="4"/>
      <c r="N1554" s="4"/>
      <c r="O1554" s="4"/>
      <c r="P1554" s="4"/>
      <c r="Q1554" s="4"/>
      <c r="R1554" s="4"/>
      <c r="S1554" s="4"/>
      <c r="T1554" s="4"/>
      <c r="U1554" s="4"/>
      <c r="V1554" s="4"/>
      <c r="W1554" s="4"/>
      <c r="X1554" s="4"/>
      <c r="Y1554" s="4"/>
      <c r="Z1554" s="4"/>
      <c r="AA1554" s="4"/>
    </row>
    <row r="1555" spans="1:27" ht="16" x14ac:dyDescent="0.2">
      <c r="A1555" s="20" t="s">
        <v>15</v>
      </c>
      <c r="B1555" s="20" t="s">
        <v>24</v>
      </c>
      <c r="C1555" s="22" t="s">
        <v>2950</v>
      </c>
      <c r="D1555" s="26">
        <v>1987</v>
      </c>
      <c r="E1555" s="20" t="s">
        <v>10</v>
      </c>
      <c r="F1555" s="46" t="s">
        <v>2946</v>
      </c>
      <c r="G1555" s="10" t="s">
        <v>2951</v>
      </c>
      <c r="H1555" s="13">
        <v>709</v>
      </c>
      <c r="I1555" s="14"/>
      <c r="J1555" s="4"/>
      <c r="K1555" s="4"/>
      <c r="L1555" s="4"/>
      <c r="M1555" s="4"/>
      <c r="N1555" s="4"/>
      <c r="O1555" s="4"/>
      <c r="P1555" s="4"/>
      <c r="Q1555" s="4"/>
      <c r="R1555" s="4"/>
      <c r="S1555" s="4"/>
      <c r="T1555" s="4"/>
      <c r="U1555" s="4"/>
      <c r="V1555" s="4"/>
      <c r="W1555" s="4"/>
      <c r="X1555" s="4"/>
      <c r="Y1555" s="4"/>
      <c r="Z1555" s="4"/>
      <c r="AA1555" s="4"/>
    </row>
    <row r="1556" spans="1:27" ht="16" x14ac:dyDescent="0.2">
      <c r="A1556" s="20" t="s">
        <v>15</v>
      </c>
      <c r="B1556" s="20" t="s">
        <v>24</v>
      </c>
      <c r="C1556" s="22" t="s">
        <v>2952</v>
      </c>
      <c r="D1556" s="26">
        <v>1987</v>
      </c>
      <c r="E1556" s="20" t="s">
        <v>10</v>
      </c>
      <c r="F1556" s="46" t="s">
        <v>2946</v>
      </c>
      <c r="G1556" s="10" t="s">
        <v>2953</v>
      </c>
      <c r="H1556" s="13">
        <v>688</v>
      </c>
      <c r="I1556" s="14"/>
      <c r="J1556" s="4"/>
      <c r="K1556" s="4"/>
      <c r="L1556" s="4"/>
      <c r="M1556" s="4"/>
      <c r="N1556" s="4"/>
      <c r="O1556" s="4"/>
      <c r="P1556" s="4"/>
      <c r="Q1556" s="4"/>
      <c r="R1556" s="4"/>
      <c r="S1556" s="4"/>
      <c r="T1556" s="4"/>
      <c r="U1556" s="4"/>
      <c r="V1556" s="4"/>
      <c r="W1556" s="4"/>
      <c r="X1556" s="4"/>
      <c r="Y1556" s="4"/>
      <c r="Z1556" s="4"/>
      <c r="AA1556" s="4"/>
    </row>
    <row r="1557" spans="1:27" ht="16" x14ac:dyDescent="0.2">
      <c r="A1557" s="20" t="s">
        <v>15</v>
      </c>
      <c r="B1557" s="20" t="s">
        <v>24</v>
      </c>
      <c r="C1557" s="22" t="s">
        <v>2954</v>
      </c>
      <c r="D1557" s="26">
        <v>1987</v>
      </c>
      <c r="E1557" s="20" t="s">
        <v>10</v>
      </c>
      <c r="F1557" s="46" t="s">
        <v>2946</v>
      </c>
      <c r="G1557" s="10" t="s">
        <v>2955</v>
      </c>
      <c r="H1557" s="13">
        <v>674</v>
      </c>
      <c r="I1557" s="14"/>
      <c r="J1557" s="4"/>
      <c r="K1557" s="4"/>
      <c r="L1557" s="4"/>
      <c r="M1557" s="4"/>
      <c r="N1557" s="4"/>
      <c r="O1557" s="4"/>
      <c r="P1557" s="4"/>
      <c r="Q1557" s="4"/>
      <c r="R1557" s="4"/>
      <c r="S1557" s="4"/>
      <c r="T1557" s="4"/>
      <c r="U1557" s="4"/>
      <c r="V1557" s="4"/>
      <c r="W1557" s="4"/>
      <c r="X1557" s="4"/>
      <c r="Y1557" s="4"/>
      <c r="Z1557" s="4"/>
      <c r="AA1557" s="4"/>
    </row>
    <row r="1558" spans="1:27" ht="16" x14ac:dyDescent="0.2">
      <c r="A1558" s="20" t="s">
        <v>15</v>
      </c>
      <c r="B1558" s="20" t="s">
        <v>24</v>
      </c>
      <c r="C1558" s="22" t="s">
        <v>2910</v>
      </c>
      <c r="D1558" s="26">
        <v>1987</v>
      </c>
      <c r="E1558" s="20" t="s">
        <v>10</v>
      </c>
      <c r="F1558" s="46" t="s">
        <v>2946</v>
      </c>
      <c r="G1558" s="10" t="s">
        <v>2956</v>
      </c>
      <c r="H1558" s="13">
        <v>653</v>
      </c>
      <c r="I1558" s="14"/>
      <c r="J1558" s="4"/>
      <c r="K1558" s="4"/>
      <c r="L1558" s="4"/>
      <c r="M1558" s="4"/>
      <c r="N1558" s="4"/>
      <c r="O1558" s="4"/>
      <c r="P1558" s="4"/>
      <c r="Q1558" s="4"/>
      <c r="R1558" s="4"/>
      <c r="S1558" s="4"/>
      <c r="T1558" s="4"/>
      <c r="U1558" s="4"/>
      <c r="V1558" s="4"/>
      <c r="W1558" s="4"/>
      <c r="X1558" s="4"/>
      <c r="Y1558" s="4"/>
      <c r="Z1558" s="4"/>
      <c r="AA1558" s="4"/>
    </row>
    <row r="1559" spans="1:27" ht="16" x14ac:dyDescent="0.2">
      <c r="A1559" s="20" t="s">
        <v>15</v>
      </c>
      <c r="B1559" s="20" t="s">
        <v>24</v>
      </c>
      <c r="C1559" s="22" t="s">
        <v>2957</v>
      </c>
      <c r="D1559" s="26">
        <v>1987</v>
      </c>
      <c r="E1559" s="20" t="s">
        <v>10</v>
      </c>
      <c r="F1559" s="46" t="s">
        <v>2946</v>
      </c>
      <c r="G1559" s="10" t="s">
        <v>2958</v>
      </c>
      <c r="H1559" s="13">
        <v>633</v>
      </c>
      <c r="I1559" s="14"/>
      <c r="J1559" s="4"/>
      <c r="K1559" s="4"/>
      <c r="L1559" s="4"/>
      <c r="M1559" s="4"/>
      <c r="N1559" s="4"/>
      <c r="O1559" s="4"/>
      <c r="P1559" s="4"/>
      <c r="Q1559" s="4"/>
      <c r="R1559" s="4"/>
      <c r="S1559" s="4"/>
      <c r="T1559" s="4"/>
      <c r="U1559" s="4"/>
      <c r="V1559" s="4"/>
      <c r="W1559" s="4"/>
      <c r="X1559" s="4"/>
      <c r="Y1559" s="4"/>
      <c r="Z1559" s="4"/>
      <c r="AA1559" s="4"/>
    </row>
    <row r="1560" spans="1:27" ht="16" x14ac:dyDescent="0.2">
      <c r="A1560" s="20" t="s">
        <v>15</v>
      </c>
      <c r="B1560" s="20" t="s">
        <v>24</v>
      </c>
      <c r="C1560" s="22" t="s">
        <v>2959</v>
      </c>
      <c r="D1560" s="26">
        <v>1987</v>
      </c>
      <c r="E1560" s="20" t="s">
        <v>10</v>
      </c>
      <c r="F1560" s="46" t="s">
        <v>2946</v>
      </c>
      <c r="G1560" s="10" t="s">
        <v>2960</v>
      </c>
      <c r="H1560" s="13">
        <v>619</v>
      </c>
      <c r="I1560" s="14"/>
      <c r="J1560" s="4"/>
      <c r="K1560" s="4"/>
      <c r="L1560" s="4"/>
      <c r="M1560" s="4"/>
      <c r="N1560" s="4"/>
      <c r="O1560" s="4"/>
      <c r="P1560" s="4"/>
      <c r="Q1560" s="4"/>
      <c r="R1560" s="4"/>
      <c r="S1560" s="4"/>
      <c r="T1560" s="4"/>
      <c r="U1560" s="4"/>
      <c r="V1560" s="4"/>
      <c r="W1560" s="4"/>
      <c r="X1560" s="4"/>
      <c r="Y1560" s="4"/>
      <c r="Z1560" s="4"/>
      <c r="AA1560" s="4"/>
    </row>
    <row r="1561" spans="1:27" ht="16" x14ac:dyDescent="0.2">
      <c r="A1561" s="20" t="s">
        <v>15</v>
      </c>
      <c r="B1561" s="20" t="s">
        <v>24</v>
      </c>
      <c r="C1561" s="22" t="s">
        <v>2961</v>
      </c>
      <c r="D1561" s="26">
        <v>1987</v>
      </c>
      <c r="E1561" s="20" t="s">
        <v>10</v>
      </c>
      <c r="F1561" s="46" t="s">
        <v>2946</v>
      </c>
      <c r="G1561" s="10" t="s">
        <v>2962</v>
      </c>
      <c r="H1561" s="13">
        <v>558</v>
      </c>
      <c r="I1561" s="14"/>
      <c r="J1561" s="4"/>
      <c r="K1561" s="4"/>
      <c r="L1561" s="4"/>
      <c r="M1561" s="4"/>
      <c r="N1561" s="4"/>
      <c r="O1561" s="4"/>
      <c r="P1561" s="4"/>
      <c r="Q1561" s="4"/>
      <c r="R1561" s="4"/>
      <c r="S1561" s="4"/>
      <c r="T1561" s="4"/>
      <c r="U1561" s="4"/>
      <c r="V1561" s="4"/>
      <c r="W1561" s="4"/>
      <c r="X1561" s="4"/>
      <c r="Y1561" s="4"/>
      <c r="Z1561" s="4"/>
      <c r="AA1561" s="4"/>
    </row>
    <row r="1562" spans="1:27" ht="16" x14ac:dyDescent="0.2">
      <c r="A1562" s="20" t="s">
        <v>15</v>
      </c>
      <c r="B1562" s="20" t="s">
        <v>24</v>
      </c>
      <c r="C1562" s="22" t="s">
        <v>2963</v>
      </c>
      <c r="D1562" s="26">
        <v>1986</v>
      </c>
      <c r="E1562" s="20" t="s">
        <v>7</v>
      </c>
      <c r="F1562" s="46" t="s">
        <v>2964</v>
      </c>
      <c r="G1562" s="10" t="s">
        <v>2965</v>
      </c>
      <c r="H1562" s="13">
        <v>642</v>
      </c>
      <c r="I1562" s="14"/>
      <c r="J1562" s="4"/>
      <c r="K1562" s="4"/>
      <c r="L1562" s="4"/>
      <c r="M1562" s="4"/>
      <c r="N1562" s="4"/>
      <c r="O1562" s="4"/>
      <c r="P1562" s="4"/>
      <c r="Q1562" s="4"/>
      <c r="R1562" s="4"/>
      <c r="S1562" s="4"/>
      <c r="T1562" s="4"/>
      <c r="U1562" s="4"/>
      <c r="V1562" s="4"/>
      <c r="W1562" s="4"/>
      <c r="X1562" s="4"/>
      <c r="Y1562" s="4"/>
      <c r="Z1562" s="4"/>
      <c r="AA1562" s="4"/>
    </row>
    <row r="1563" spans="1:27" ht="16" x14ac:dyDescent="0.2">
      <c r="A1563" s="20" t="s">
        <v>15</v>
      </c>
      <c r="B1563" s="20" t="s">
        <v>24</v>
      </c>
      <c r="C1563" s="22" t="s">
        <v>2966</v>
      </c>
      <c r="D1563" s="26">
        <v>1986</v>
      </c>
      <c r="E1563" s="20" t="s">
        <v>10</v>
      </c>
      <c r="F1563" s="46" t="s">
        <v>2964</v>
      </c>
      <c r="G1563" s="10" t="s">
        <v>2967</v>
      </c>
      <c r="H1563" s="13">
        <v>460</v>
      </c>
      <c r="I1563" s="14"/>
      <c r="J1563" s="4"/>
      <c r="K1563" s="4"/>
      <c r="L1563" s="4"/>
      <c r="M1563" s="4"/>
      <c r="N1563" s="4"/>
      <c r="O1563" s="4"/>
      <c r="P1563" s="4"/>
      <c r="Q1563" s="4"/>
      <c r="R1563" s="4"/>
      <c r="S1563" s="4"/>
      <c r="T1563" s="4"/>
      <c r="U1563" s="4"/>
      <c r="V1563" s="4"/>
      <c r="W1563" s="4"/>
      <c r="X1563" s="4"/>
      <c r="Y1563" s="4"/>
      <c r="Z1563" s="4"/>
      <c r="AA1563" s="4"/>
    </row>
    <row r="1564" spans="1:27" ht="16" x14ac:dyDescent="0.2">
      <c r="A1564" s="20" t="s">
        <v>15</v>
      </c>
      <c r="B1564" s="20" t="s">
        <v>24</v>
      </c>
      <c r="C1564" s="22" t="s">
        <v>2968</v>
      </c>
      <c r="D1564" s="26">
        <v>1986</v>
      </c>
      <c r="E1564" s="20" t="s">
        <v>10</v>
      </c>
      <c r="F1564" s="46" t="s">
        <v>2964</v>
      </c>
      <c r="G1564" s="10" t="s">
        <v>2969</v>
      </c>
      <c r="H1564" s="13">
        <v>427</v>
      </c>
      <c r="I1564" s="14"/>
      <c r="J1564" s="4"/>
      <c r="K1564" s="4"/>
      <c r="L1564" s="4"/>
      <c r="M1564" s="4"/>
      <c r="N1564" s="4"/>
      <c r="O1564" s="4"/>
      <c r="P1564" s="4"/>
      <c r="Q1564" s="4"/>
      <c r="R1564" s="4"/>
      <c r="S1564" s="4"/>
      <c r="T1564" s="4"/>
      <c r="U1564" s="4"/>
      <c r="V1564" s="4"/>
      <c r="W1564" s="4"/>
      <c r="X1564" s="4"/>
      <c r="Y1564" s="4"/>
      <c r="Z1564" s="4"/>
      <c r="AA1564" s="4"/>
    </row>
    <row r="1565" spans="1:27" ht="16" x14ac:dyDescent="0.2">
      <c r="A1565" s="20" t="s">
        <v>15</v>
      </c>
      <c r="B1565" s="20" t="s">
        <v>24</v>
      </c>
      <c r="C1565" s="22" t="s">
        <v>2959</v>
      </c>
      <c r="D1565" s="26">
        <v>1986</v>
      </c>
      <c r="E1565" s="20" t="s">
        <v>10</v>
      </c>
      <c r="F1565" s="46" t="s">
        <v>2964</v>
      </c>
      <c r="G1565" s="10" t="s">
        <v>2970</v>
      </c>
      <c r="H1565" s="13">
        <v>411</v>
      </c>
      <c r="I1565" s="14"/>
      <c r="J1565" s="4"/>
      <c r="K1565" s="4"/>
      <c r="L1565" s="4"/>
      <c r="M1565" s="4"/>
      <c r="N1565" s="4"/>
      <c r="O1565" s="4"/>
      <c r="P1565" s="4"/>
      <c r="Q1565" s="4"/>
      <c r="R1565" s="4"/>
      <c r="S1565" s="4"/>
      <c r="T1565" s="4"/>
      <c r="U1565" s="4"/>
      <c r="V1565" s="4"/>
      <c r="W1565" s="4"/>
      <c r="X1565" s="4"/>
      <c r="Y1565" s="4"/>
      <c r="Z1565" s="4"/>
      <c r="AA1565" s="4"/>
    </row>
    <row r="1566" spans="1:27" ht="16" x14ac:dyDescent="0.2">
      <c r="A1566" s="20" t="s">
        <v>15</v>
      </c>
      <c r="B1566" s="20" t="s">
        <v>24</v>
      </c>
      <c r="C1566" s="22" t="s">
        <v>2971</v>
      </c>
      <c r="D1566" s="26">
        <v>1986</v>
      </c>
      <c r="E1566" s="20" t="s">
        <v>10</v>
      </c>
      <c r="F1566" s="46" t="s">
        <v>2964</v>
      </c>
      <c r="G1566" s="10" t="s">
        <v>2972</v>
      </c>
      <c r="H1566" s="13">
        <v>260</v>
      </c>
      <c r="I1566" s="14"/>
      <c r="J1566" s="4"/>
      <c r="K1566" s="4"/>
      <c r="L1566" s="4"/>
      <c r="M1566" s="4"/>
      <c r="N1566" s="4"/>
      <c r="O1566" s="4"/>
      <c r="P1566" s="4"/>
      <c r="Q1566" s="4"/>
      <c r="R1566" s="4"/>
      <c r="S1566" s="4"/>
      <c r="T1566" s="4"/>
      <c r="U1566" s="4"/>
      <c r="V1566" s="4"/>
      <c r="W1566" s="4"/>
      <c r="X1566" s="4"/>
      <c r="Y1566" s="4"/>
      <c r="Z1566" s="4"/>
      <c r="AA1566" s="4"/>
    </row>
    <row r="1567" spans="1:27" ht="16" x14ac:dyDescent="0.2">
      <c r="A1567" s="20" t="s">
        <v>15</v>
      </c>
      <c r="B1567" s="20" t="s">
        <v>24</v>
      </c>
      <c r="C1567" s="22" t="s">
        <v>2908</v>
      </c>
      <c r="D1567" s="26">
        <v>1986</v>
      </c>
      <c r="E1567" s="20" t="s">
        <v>10</v>
      </c>
      <c r="F1567" s="46" t="s">
        <v>2964</v>
      </c>
      <c r="G1567" s="10" t="s">
        <v>2973</v>
      </c>
      <c r="H1567" s="13">
        <v>254</v>
      </c>
      <c r="I1567" s="14"/>
      <c r="J1567" s="4"/>
      <c r="K1567" s="4"/>
      <c r="L1567" s="4"/>
      <c r="M1567" s="4"/>
      <c r="N1567" s="4"/>
      <c r="O1567" s="4"/>
      <c r="P1567" s="4"/>
      <c r="Q1567" s="4"/>
      <c r="R1567" s="4"/>
      <c r="S1567" s="4"/>
      <c r="T1567" s="4"/>
      <c r="U1567" s="4"/>
      <c r="V1567" s="4"/>
      <c r="W1567" s="4"/>
      <c r="X1567" s="4"/>
      <c r="Y1567" s="4"/>
      <c r="Z1567" s="4"/>
      <c r="AA1567" s="4"/>
    </row>
    <row r="1568" spans="1:27" ht="16" x14ac:dyDescent="0.2">
      <c r="A1568" s="20" t="s">
        <v>15</v>
      </c>
      <c r="B1568" s="20" t="s">
        <v>24</v>
      </c>
      <c r="C1568" s="22" t="s">
        <v>2974</v>
      </c>
      <c r="D1568" s="26">
        <v>1986</v>
      </c>
      <c r="E1568" s="20" t="s">
        <v>10</v>
      </c>
      <c r="F1568" s="46" t="s">
        <v>2964</v>
      </c>
      <c r="G1568" s="10" t="s">
        <v>2975</v>
      </c>
      <c r="H1568" s="13">
        <v>231</v>
      </c>
      <c r="I1568" s="14"/>
      <c r="J1568" s="4"/>
      <c r="K1568" s="4"/>
      <c r="L1568" s="4"/>
      <c r="M1568" s="4"/>
      <c r="N1568" s="4"/>
      <c r="O1568" s="4"/>
      <c r="P1568" s="4"/>
      <c r="Q1568" s="4"/>
      <c r="R1568" s="4"/>
      <c r="S1568" s="4"/>
      <c r="T1568" s="4"/>
      <c r="U1568" s="4"/>
      <c r="V1568" s="4"/>
      <c r="W1568" s="4"/>
      <c r="X1568" s="4"/>
      <c r="Y1568" s="4"/>
      <c r="Z1568" s="4"/>
      <c r="AA1568" s="4"/>
    </row>
    <row r="1569" spans="1:27" ht="16" x14ac:dyDescent="0.2">
      <c r="A1569" s="20" t="s">
        <v>15</v>
      </c>
      <c r="B1569" s="20" t="s">
        <v>24</v>
      </c>
      <c r="C1569" s="22" t="s">
        <v>2976</v>
      </c>
      <c r="D1569" s="26">
        <v>1986</v>
      </c>
      <c r="E1569" s="20" t="s">
        <v>10</v>
      </c>
      <c r="F1569" s="46" t="s">
        <v>2964</v>
      </c>
      <c r="G1569" s="10" t="s">
        <v>2977</v>
      </c>
      <c r="H1569" s="13">
        <v>225</v>
      </c>
      <c r="I1569" s="14"/>
      <c r="J1569" s="4"/>
      <c r="K1569" s="4"/>
      <c r="L1569" s="4"/>
      <c r="M1569" s="4"/>
      <c r="N1569" s="4"/>
      <c r="O1569" s="4"/>
      <c r="P1569" s="4"/>
      <c r="Q1569" s="4"/>
      <c r="R1569" s="4"/>
      <c r="S1569" s="4"/>
      <c r="T1569" s="4"/>
      <c r="U1569" s="4"/>
      <c r="V1569" s="4"/>
      <c r="W1569" s="4"/>
      <c r="X1569" s="4"/>
      <c r="Y1569" s="4"/>
      <c r="Z1569" s="4"/>
      <c r="AA1569" s="4"/>
    </row>
    <row r="1570" spans="1:27" ht="16" x14ac:dyDescent="0.2">
      <c r="A1570" s="20" t="s">
        <v>15</v>
      </c>
      <c r="B1570" s="20" t="s">
        <v>24</v>
      </c>
      <c r="C1570" s="22" t="s">
        <v>2978</v>
      </c>
      <c r="D1570" s="26">
        <v>1985</v>
      </c>
      <c r="E1570" s="20" t="s">
        <v>10</v>
      </c>
      <c r="F1570" s="46" t="s">
        <v>2979</v>
      </c>
      <c r="G1570" s="15" t="s">
        <v>2980</v>
      </c>
      <c r="H1570" s="13">
        <v>774</v>
      </c>
      <c r="I1570" s="14"/>
      <c r="J1570" s="4"/>
      <c r="K1570" s="4"/>
      <c r="L1570" s="4"/>
      <c r="M1570" s="4"/>
      <c r="N1570" s="4"/>
      <c r="O1570" s="4"/>
      <c r="P1570" s="4"/>
      <c r="Q1570" s="4"/>
      <c r="R1570" s="4"/>
      <c r="S1570" s="4"/>
      <c r="T1570" s="4"/>
      <c r="U1570" s="4"/>
      <c r="V1570" s="4"/>
      <c r="W1570" s="4"/>
      <c r="X1570" s="4"/>
      <c r="Y1570" s="4"/>
      <c r="Z1570" s="4"/>
      <c r="AA1570" s="4"/>
    </row>
    <row r="1571" spans="1:27" ht="16" x14ac:dyDescent="0.2">
      <c r="A1571" s="20" t="s">
        <v>15</v>
      </c>
      <c r="B1571" s="20" t="s">
        <v>24</v>
      </c>
      <c r="C1571" s="22" t="s">
        <v>2981</v>
      </c>
      <c r="D1571" s="26">
        <v>1985</v>
      </c>
      <c r="E1571" s="20" t="s">
        <v>10</v>
      </c>
      <c r="F1571" s="46" t="s">
        <v>2979</v>
      </c>
      <c r="G1571" s="10" t="s">
        <v>2982</v>
      </c>
      <c r="H1571" s="13">
        <v>672</v>
      </c>
      <c r="I1571" s="14"/>
      <c r="J1571" s="4"/>
      <c r="K1571" s="4"/>
      <c r="L1571" s="4"/>
      <c r="M1571" s="4"/>
      <c r="N1571" s="4"/>
      <c r="O1571" s="4"/>
      <c r="P1571" s="4"/>
      <c r="Q1571" s="4"/>
      <c r="R1571" s="4"/>
      <c r="S1571" s="4"/>
      <c r="T1571" s="4"/>
      <c r="U1571" s="4"/>
      <c r="V1571" s="4"/>
      <c r="W1571" s="4"/>
      <c r="X1571" s="4"/>
      <c r="Y1571" s="4"/>
      <c r="Z1571" s="4"/>
      <c r="AA1571" s="4"/>
    </row>
    <row r="1572" spans="1:27" ht="16" x14ac:dyDescent="0.2">
      <c r="A1572" s="20" t="s">
        <v>15</v>
      </c>
      <c r="B1572" s="20" t="s">
        <v>24</v>
      </c>
      <c r="C1572" s="22" t="s">
        <v>2983</v>
      </c>
      <c r="D1572" s="26">
        <v>1985</v>
      </c>
      <c r="E1572" s="20" t="s">
        <v>10</v>
      </c>
      <c r="F1572" s="46" t="s">
        <v>2979</v>
      </c>
      <c r="G1572" s="15" t="s">
        <v>2984</v>
      </c>
      <c r="H1572" s="13">
        <v>665</v>
      </c>
      <c r="I1572" s="14"/>
      <c r="J1572" s="4"/>
      <c r="K1572" s="4"/>
      <c r="L1572" s="4"/>
      <c r="M1572" s="4"/>
      <c r="N1572" s="4"/>
      <c r="O1572" s="4"/>
      <c r="P1572" s="4"/>
      <c r="Q1572" s="4"/>
      <c r="R1572" s="4"/>
      <c r="S1572" s="4"/>
      <c r="T1572" s="4"/>
      <c r="U1572" s="4"/>
      <c r="V1572" s="4"/>
      <c r="W1572" s="4"/>
      <c r="X1572" s="4"/>
      <c r="Y1572" s="4"/>
      <c r="Z1572" s="4"/>
      <c r="AA1572" s="4"/>
    </row>
    <row r="1573" spans="1:27" ht="16" x14ac:dyDescent="0.2">
      <c r="A1573" s="20" t="s">
        <v>15</v>
      </c>
      <c r="B1573" s="20" t="s">
        <v>24</v>
      </c>
      <c r="C1573" s="22" t="s">
        <v>2985</v>
      </c>
      <c r="D1573" s="26">
        <v>1985</v>
      </c>
      <c r="E1573" s="20" t="s">
        <v>10</v>
      </c>
      <c r="F1573" s="46" t="s">
        <v>2979</v>
      </c>
      <c r="G1573" s="10" t="s">
        <v>2986</v>
      </c>
      <c r="H1573" s="13">
        <v>586</v>
      </c>
      <c r="I1573" s="14"/>
      <c r="J1573" s="4"/>
      <c r="K1573" s="4"/>
      <c r="L1573" s="4"/>
      <c r="M1573" s="4"/>
      <c r="N1573" s="4"/>
      <c r="O1573" s="4"/>
      <c r="P1573" s="4"/>
      <c r="Q1573" s="4"/>
      <c r="R1573" s="4"/>
      <c r="S1573" s="4"/>
      <c r="T1573" s="4"/>
      <c r="U1573" s="4"/>
      <c r="V1573" s="4"/>
      <c r="W1573" s="4"/>
      <c r="X1573" s="4"/>
      <c r="Y1573" s="4"/>
      <c r="Z1573" s="4"/>
      <c r="AA1573" s="4"/>
    </row>
    <row r="1574" spans="1:27" ht="16" x14ac:dyDescent="0.2">
      <c r="A1574" s="20" t="s">
        <v>15</v>
      </c>
      <c r="B1574" s="20" t="s">
        <v>24</v>
      </c>
      <c r="C1574" s="22" t="s">
        <v>2987</v>
      </c>
      <c r="D1574" s="26">
        <v>1985</v>
      </c>
      <c r="E1574" s="20" t="s">
        <v>10</v>
      </c>
      <c r="F1574" s="46" t="s">
        <v>2979</v>
      </c>
      <c r="G1574" s="10" t="s">
        <v>2988</v>
      </c>
      <c r="H1574" s="13">
        <v>439</v>
      </c>
      <c r="I1574" s="14"/>
      <c r="J1574" s="4"/>
      <c r="K1574" s="4"/>
      <c r="L1574" s="4"/>
      <c r="M1574" s="4"/>
      <c r="N1574" s="4"/>
      <c r="O1574" s="4"/>
      <c r="P1574" s="4"/>
      <c r="Q1574" s="4"/>
      <c r="R1574" s="4"/>
      <c r="S1574" s="4"/>
      <c r="T1574" s="4"/>
      <c r="U1574" s="4"/>
      <c r="V1574" s="4"/>
      <c r="W1574" s="4"/>
      <c r="X1574" s="4"/>
      <c r="Y1574" s="4"/>
      <c r="Z1574" s="4"/>
      <c r="AA1574" s="4"/>
    </row>
    <row r="1575" spans="1:27" ht="16" x14ac:dyDescent="0.2">
      <c r="A1575" s="20" t="s">
        <v>15</v>
      </c>
      <c r="B1575" s="20" t="s">
        <v>24</v>
      </c>
      <c r="C1575" s="22" t="s">
        <v>2989</v>
      </c>
      <c r="D1575" s="26">
        <v>1985</v>
      </c>
      <c r="E1575" s="20" t="s">
        <v>7</v>
      </c>
      <c r="F1575" s="46" t="s">
        <v>2979</v>
      </c>
      <c r="G1575" s="15" t="s">
        <v>2990</v>
      </c>
      <c r="H1575" s="13">
        <v>336</v>
      </c>
      <c r="I1575" s="14"/>
      <c r="J1575" s="4"/>
      <c r="K1575" s="4"/>
      <c r="L1575" s="4"/>
      <c r="M1575" s="4"/>
      <c r="N1575" s="4"/>
      <c r="O1575" s="4"/>
      <c r="P1575" s="4"/>
      <c r="Q1575" s="4"/>
      <c r="R1575" s="4"/>
      <c r="S1575" s="4"/>
      <c r="T1575" s="4"/>
      <c r="U1575" s="4"/>
      <c r="V1575" s="4"/>
      <c r="W1575" s="4"/>
      <c r="X1575" s="4"/>
      <c r="Y1575" s="4"/>
      <c r="Z1575" s="4"/>
      <c r="AA1575" s="4"/>
    </row>
    <row r="1576" spans="1:27" ht="16" x14ac:dyDescent="0.2">
      <c r="A1576" s="20" t="s">
        <v>15</v>
      </c>
      <c r="B1576" s="20" t="s">
        <v>24</v>
      </c>
      <c r="C1576" s="22" t="s">
        <v>2991</v>
      </c>
      <c r="D1576" s="26">
        <v>1984</v>
      </c>
      <c r="E1576" s="20" t="s">
        <v>10</v>
      </c>
      <c r="F1576" s="46" t="s">
        <v>2992</v>
      </c>
      <c r="G1576" s="15" t="s">
        <v>2993</v>
      </c>
      <c r="H1576" s="13">
        <v>481</v>
      </c>
      <c r="I1576" s="14"/>
      <c r="J1576" s="4"/>
      <c r="K1576" s="4"/>
      <c r="L1576" s="4"/>
      <c r="M1576" s="4"/>
      <c r="N1576" s="4"/>
      <c r="O1576" s="4"/>
      <c r="P1576" s="4"/>
      <c r="Q1576" s="4"/>
      <c r="R1576" s="4"/>
      <c r="S1576" s="4"/>
      <c r="T1576" s="4"/>
      <c r="U1576" s="4"/>
      <c r="V1576" s="4"/>
      <c r="W1576" s="4"/>
      <c r="X1576" s="4"/>
      <c r="Y1576" s="4"/>
      <c r="Z1576" s="4"/>
      <c r="AA1576" s="4"/>
    </row>
    <row r="1577" spans="1:27" ht="16" x14ac:dyDescent="0.2">
      <c r="A1577" s="20" t="s">
        <v>15</v>
      </c>
      <c r="B1577" s="20" t="s">
        <v>24</v>
      </c>
      <c r="C1577" s="22" t="s">
        <v>2994</v>
      </c>
      <c r="D1577" s="26">
        <v>1984</v>
      </c>
      <c r="E1577" s="20" t="s">
        <v>10</v>
      </c>
      <c r="F1577" s="46" t="s">
        <v>2992</v>
      </c>
      <c r="G1577" s="15" t="s">
        <v>2995</v>
      </c>
      <c r="H1577" s="13">
        <v>463</v>
      </c>
      <c r="I1577" s="14"/>
      <c r="J1577" s="4"/>
      <c r="K1577" s="4"/>
      <c r="L1577" s="4"/>
      <c r="M1577" s="4"/>
      <c r="N1577" s="4"/>
      <c r="O1577" s="4"/>
      <c r="P1577" s="4"/>
      <c r="Q1577" s="4"/>
      <c r="R1577" s="4"/>
      <c r="S1577" s="4"/>
      <c r="T1577" s="4"/>
      <c r="U1577" s="4"/>
      <c r="V1577" s="4"/>
      <c r="W1577" s="4"/>
      <c r="X1577" s="4"/>
      <c r="Y1577" s="4"/>
      <c r="Z1577" s="4"/>
      <c r="AA1577" s="4"/>
    </row>
    <row r="1578" spans="1:27" ht="16" x14ac:dyDescent="0.2">
      <c r="A1578" s="20" t="s">
        <v>15</v>
      </c>
      <c r="B1578" s="20" t="s">
        <v>24</v>
      </c>
      <c r="C1578" s="22" t="s">
        <v>792</v>
      </c>
      <c r="D1578" s="26">
        <v>1984</v>
      </c>
      <c r="E1578" s="20" t="s">
        <v>7</v>
      </c>
      <c r="F1578" s="46" t="s">
        <v>2992</v>
      </c>
      <c r="G1578" s="15" t="s">
        <v>2996</v>
      </c>
      <c r="H1578" s="13">
        <v>397</v>
      </c>
      <c r="I1578" s="14"/>
      <c r="J1578" s="4"/>
      <c r="K1578" s="4"/>
      <c r="L1578" s="4"/>
      <c r="M1578" s="4"/>
      <c r="N1578" s="4"/>
      <c r="O1578" s="4"/>
      <c r="P1578" s="4"/>
      <c r="Q1578" s="4"/>
      <c r="R1578" s="4"/>
      <c r="S1578" s="4"/>
      <c r="T1578" s="4"/>
      <c r="U1578" s="4"/>
      <c r="V1578" s="4"/>
      <c r="W1578" s="4"/>
      <c r="X1578" s="4"/>
      <c r="Y1578" s="4"/>
      <c r="Z1578" s="4"/>
      <c r="AA1578" s="4"/>
    </row>
    <row r="1579" spans="1:27" ht="16" x14ac:dyDescent="0.2">
      <c r="A1579" s="20" t="s">
        <v>15</v>
      </c>
      <c r="B1579" s="20" t="s">
        <v>24</v>
      </c>
      <c r="C1579" s="22" t="s">
        <v>2997</v>
      </c>
      <c r="D1579" s="26">
        <v>1984</v>
      </c>
      <c r="E1579" s="20" t="s">
        <v>10</v>
      </c>
      <c r="F1579" s="46" t="s">
        <v>2992</v>
      </c>
      <c r="G1579" s="15" t="s">
        <v>2998</v>
      </c>
      <c r="H1579" s="13">
        <v>384</v>
      </c>
      <c r="I1579" s="14"/>
      <c r="J1579" s="4"/>
      <c r="K1579" s="4"/>
      <c r="L1579" s="4"/>
      <c r="M1579" s="4"/>
      <c r="N1579" s="4"/>
      <c r="O1579" s="4"/>
      <c r="P1579" s="4"/>
      <c r="Q1579" s="4"/>
      <c r="R1579" s="4"/>
      <c r="S1579" s="4"/>
      <c r="T1579" s="4"/>
      <c r="U1579" s="4"/>
      <c r="V1579" s="4"/>
      <c r="W1579" s="4"/>
      <c r="X1579" s="4"/>
      <c r="Y1579" s="4"/>
      <c r="Z1579" s="4"/>
      <c r="AA1579" s="4"/>
    </row>
    <row r="1580" spans="1:27" ht="16" x14ac:dyDescent="0.2">
      <c r="A1580" s="20" t="s">
        <v>15</v>
      </c>
      <c r="B1580" s="20" t="s">
        <v>24</v>
      </c>
      <c r="C1580" s="22" t="s">
        <v>2999</v>
      </c>
      <c r="D1580" s="26">
        <v>1984</v>
      </c>
      <c r="E1580" s="20" t="s">
        <v>10</v>
      </c>
      <c r="F1580" s="46" t="s">
        <v>2992</v>
      </c>
      <c r="G1580" s="15" t="s">
        <v>3000</v>
      </c>
      <c r="H1580" s="13">
        <v>360</v>
      </c>
      <c r="I1580" s="14"/>
      <c r="J1580" s="4"/>
      <c r="K1580" s="4"/>
      <c r="L1580" s="4"/>
      <c r="M1580" s="4"/>
      <c r="N1580" s="4"/>
      <c r="O1580" s="4"/>
      <c r="P1580" s="4"/>
      <c r="Q1580" s="4"/>
      <c r="R1580" s="4"/>
      <c r="S1580" s="4"/>
      <c r="T1580" s="4"/>
      <c r="U1580" s="4"/>
      <c r="V1580" s="4"/>
      <c r="W1580" s="4"/>
      <c r="X1580" s="4"/>
      <c r="Y1580" s="4"/>
      <c r="Z1580" s="4"/>
      <c r="AA1580" s="4"/>
    </row>
    <row r="1581" spans="1:27" ht="16" x14ac:dyDescent="0.2">
      <c r="A1581" s="20" t="s">
        <v>15</v>
      </c>
      <c r="B1581" s="20" t="s">
        <v>24</v>
      </c>
      <c r="C1581" s="22" t="s">
        <v>2997</v>
      </c>
      <c r="D1581" s="26">
        <v>1983</v>
      </c>
      <c r="E1581" s="20" t="s">
        <v>10</v>
      </c>
      <c r="F1581" s="46" t="s">
        <v>3001</v>
      </c>
      <c r="G1581" s="15" t="s">
        <v>3002</v>
      </c>
      <c r="H1581" s="13">
        <v>786</v>
      </c>
      <c r="I1581" s="14"/>
      <c r="J1581" s="4"/>
      <c r="K1581" s="4"/>
      <c r="L1581" s="4"/>
      <c r="M1581" s="4"/>
      <c r="N1581" s="4"/>
      <c r="O1581" s="4"/>
      <c r="P1581" s="4"/>
      <c r="Q1581" s="4"/>
      <c r="R1581" s="4"/>
      <c r="S1581" s="4"/>
      <c r="T1581" s="4"/>
      <c r="U1581" s="4"/>
      <c r="V1581" s="4"/>
      <c r="W1581" s="4"/>
      <c r="X1581" s="4"/>
      <c r="Y1581" s="4"/>
      <c r="Z1581" s="4"/>
      <c r="AA1581" s="4"/>
    </row>
    <row r="1582" spans="1:27" ht="16" x14ac:dyDescent="0.2">
      <c r="A1582" s="20" t="s">
        <v>15</v>
      </c>
      <c r="B1582" s="20" t="s">
        <v>24</v>
      </c>
      <c r="C1582" s="22" t="s">
        <v>2991</v>
      </c>
      <c r="D1582" s="26">
        <v>1983</v>
      </c>
      <c r="E1582" s="20" t="s">
        <v>10</v>
      </c>
      <c r="F1582" s="46" t="s">
        <v>3001</v>
      </c>
      <c r="G1582" s="15" t="s">
        <v>3003</v>
      </c>
      <c r="H1582" s="13">
        <v>781</v>
      </c>
      <c r="I1582" s="14"/>
      <c r="J1582" s="4"/>
      <c r="K1582" s="4"/>
      <c r="L1582" s="4"/>
      <c r="M1582" s="4"/>
      <c r="N1582" s="4"/>
      <c r="O1582" s="4"/>
      <c r="P1582" s="4"/>
      <c r="Q1582" s="4"/>
      <c r="R1582" s="4"/>
      <c r="S1582" s="4"/>
      <c r="T1582" s="4"/>
      <c r="U1582" s="4"/>
      <c r="V1582" s="4"/>
      <c r="W1582" s="4"/>
      <c r="X1582" s="4"/>
      <c r="Y1582" s="4"/>
      <c r="Z1582" s="4"/>
      <c r="AA1582" s="4"/>
    </row>
    <row r="1583" spans="1:27" ht="16" x14ac:dyDescent="0.2">
      <c r="A1583" s="20" t="s">
        <v>15</v>
      </c>
      <c r="B1583" s="20" t="s">
        <v>24</v>
      </c>
      <c r="C1583" s="22" t="s">
        <v>2999</v>
      </c>
      <c r="D1583" s="26">
        <v>1983</v>
      </c>
      <c r="E1583" s="20" t="s">
        <v>10</v>
      </c>
      <c r="F1583" s="46" t="s">
        <v>3001</v>
      </c>
      <c r="G1583" s="15" t="s">
        <v>3004</v>
      </c>
      <c r="H1583" s="13">
        <v>769</v>
      </c>
      <c r="I1583" s="14"/>
      <c r="J1583" s="4"/>
      <c r="K1583" s="4"/>
      <c r="L1583" s="4"/>
      <c r="M1583" s="4"/>
      <c r="N1583" s="4"/>
      <c r="O1583" s="4"/>
      <c r="P1583" s="4"/>
      <c r="Q1583" s="4"/>
      <c r="R1583" s="4"/>
      <c r="S1583" s="4"/>
      <c r="T1583" s="4"/>
      <c r="U1583" s="4"/>
      <c r="V1583" s="4"/>
      <c r="W1583" s="4"/>
      <c r="X1583" s="4"/>
      <c r="Y1583" s="4"/>
      <c r="Z1583" s="4"/>
      <c r="AA1583" s="4"/>
    </row>
    <row r="1584" spans="1:27" ht="16" x14ac:dyDescent="0.2">
      <c r="A1584" s="20" t="s">
        <v>15</v>
      </c>
      <c r="B1584" s="20" t="s">
        <v>24</v>
      </c>
      <c r="C1584" s="22" t="s">
        <v>2994</v>
      </c>
      <c r="D1584" s="26">
        <v>1983</v>
      </c>
      <c r="E1584" s="20" t="s">
        <v>10</v>
      </c>
      <c r="F1584" s="46" t="s">
        <v>3001</v>
      </c>
      <c r="G1584" s="15" t="s">
        <v>3005</v>
      </c>
      <c r="H1584" s="13">
        <v>660</v>
      </c>
      <c r="I1584" s="14"/>
      <c r="J1584" s="4"/>
      <c r="K1584" s="4"/>
      <c r="L1584" s="4"/>
      <c r="M1584" s="4"/>
      <c r="N1584" s="4"/>
      <c r="O1584" s="4"/>
      <c r="P1584" s="4"/>
      <c r="Q1584" s="4"/>
      <c r="R1584" s="4"/>
      <c r="S1584" s="4"/>
      <c r="T1584" s="4"/>
      <c r="U1584" s="4"/>
      <c r="V1584" s="4"/>
      <c r="W1584" s="4"/>
      <c r="X1584" s="4"/>
      <c r="Y1584" s="4"/>
      <c r="Z1584" s="4"/>
      <c r="AA1584" s="4"/>
    </row>
    <row r="1585" spans="1:27" ht="16" x14ac:dyDescent="0.2">
      <c r="A1585" s="20" t="s">
        <v>15</v>
      </c>
      <c r="B1585" s="20" t="s">
        <v>24</v>
      </c>
      <c r="C1585" s="22" t="s">
        <v>1062</v>
      </c>
      <c r="D1585" s="26">
        <v>1983</v>
      </c>
      <c r="E1585" s="20" t="s">
        <v>7</v>
      </c>
      <c r="F1585" s="46" t="s">
        <v>3001</v>
      </c>
      <c r="G1585" s="15" t="s">
        <v>3006</v>
      </c>
      <c r="H1585" s="13">
        <v>561</v>
      </c>
      <c r="I1585" s="14"/>
      <c r="J1585" s="4"/>
      <c r="K1585" s="4"/>
      <c r="L1585" s="4"/>
      <c r="M1585" s="4"/>
      <c r="N1585" s="4"/>
      <c r="O1585" s="4"/>
      <c r="P1585" s="4"/>
      <c r="Q1585" s="4"/>
      <c r="R1585" s="4"/>
      <c r="S1585" s="4"/>
      <c r="T1585" s="4"/>
      <c r="U1585" s="4"/>
      <c r="V1585" s="4"/>
      <c r="W1585" s="4"/>
      <c r="X1585" s="4"/>
      <c r="Y1585" s="4"/>
      <c r="Z1585" s="4"/>
      <c r="AA1585" s="4"/>
    </row>
    <row r="1586" spans="1:27" ht="16" x14ac:dyDescent="0.2">
      <c r="A1586" s="20" t="s">
        <v>15</v>
      </c>
      <c r="B1586" s="20" t="s">
        <v>24</v>
      </c>
      <c r="C1586" s="22" t="s">
        <v>3007</v>
      </c>
      <c r="D1586" s="26">
        <v>1983</v>
      </c>
      <c r="E1586" s="20" t="s">
        <v>10</v>
      </c>
      <c r="F1586" s="46" t="s">
        <v>3001</v>
      </c>
      <c r="G1586" s="15" t="s">
        <v>3008</v>
      </c>
      <c r="H1586" s="13">
        <v>421</v>
      </c>
      <c r="I1586" s="14"/>
      <c r="J1586" s="4"/>
      <c r="K1586" s="4"/>
      <c r="L1586" s="4"/>
      <c r="M1586" s="4"/>
      <c r="N1586" s="4"/>
      <c r="O1586" s="4"/>
      <c r="P1586" s="4"/>
      <c r="Q1586" s="4"/>
      <c r="R1586" s="4"/>
      <c r="S1586" s="4"/>
      <c r="T1586" s="4"/>
      <c r="U1586" s="4"/>
      <c r="V1586" s="4"/>
      <c r="W1586" s="4"/>
      <c r="X1586" s="4"/>
      <c r="Y1586" s="4"/>
      <c r="Z1586" s="4"/>
      <c r="AA1586" s="4"/>
    </row>
    <row r="1587" spans="1:27" ht="16" x14ac:dyDescent="0.2">
      <c r="A1587" s="20" t="s">
        <v>15</v>
      </c>
      <c r="B1587" s="20" t="s">
        <v>24</v>
      </c>
      <c r="C1587" s="22" t="s">
        <v>3009</v>
      </c>
      <c r="D1587" s="26">
        <v>1982</v>
      </c>
      <c r="E1587" s="20" t="s">
        <v>10</v>
      </c>
      <c r="F1587" s="46" t="s">
        <v>3010</v>
      </c>
      <c r="G1587" s="15" t="s">
        <v>3011</v>
      </c>
      <c r="H1587" s="13">
        <v>651</v>
      </c>
      <c r="I1587" s="14"/>
      <c r="J1587" s="4"/>
      <c r="K1587" s="4"/>
      <c r="L1587" s="4"/>
      <c r="M1587" s="4"/>
      <c r="N1587" s="4"/>
      <c r="O1587" s="4"/>
      <c r="P1587" s="4"/>
      <c r="Q1587" s="4"/>
      <c r="R1587" s="4"/>
      <c r="S1587" s="4"/>
      <c r="T1587" s="4"/>
      <c r="U1587" s="4"/>
      <c r="V1587" s="4"/>
      <c r="W1587" s="4"/>
      <c r="X1587" s="4"/>
      <c r="Y1587" s="4"/>
      <c r="Z1587" s="4"/>
      <c r="AA1587" s="4"/>
    </row>
    <row r="1588" spans="1:27" ht="16" x14ac:dyDescent="0.2">
      <c r="A1588" s="20" t="s">
        <v>15</v>
      </c>
      <c r="B1588" s="20" t="s">
        <v>24</v>
      </c>
      <c r="C1588" s="22" t="s">
        <v>3012</v>
      </c>
      <c r="D1588" s="26">
        <v>1982</v>
      </c>
      <c r="E1588" s="20" t="s">
        <v>10</v>
      </c>
      <c r="F1588" s="46" t="s">
        <v>3010</v>
      </c>
      <c r="G1588" s="15" t="s">
        <v>3013</v>
      </c>
      <c r="H1588" s="13">
        <v>447</v>
      </c>
      <c r="I1588" s="14"/>
      <c r="J1588" s="4"/>
      <c r="K1588" s="4"/>
      <c r="L1588" s="4"/>
      <c r="M1588" s="4"/>
      <c r="N1588" s="4"/>
      <c r="O1588" s="4"/>
      <c r="P1588" s="4"/>
      <c r="Q1588" s="4"/>
      <c r="R1588" s="4"/>
      <c r="S1588" s="4"/>
      <c r="T1588" s="4"/>
      <c r="U1588" s="4"/>
      <c r="V1588" s="4"/>
      <c r="W1588" s="4"/>
      <c r="X1588" s="4"/>
      <c r="Y1588" s="4"/>
      <c r="Z1588" s="4"/>
      <c r="AA1588" s="4"/>
    </row>
    <row r="1589" spans="1:27" ht="16" x14ac:dyDescent="0.2">
      <c r="A1589" s="20" t="s">
        <v>15</v>
      </c>
      <c r="B1589" s="20" t="s">
        <v>24</v>
      </c>
      <c r="C1589" s="22" t="s">
        <v>3014</v>
      </c>
      <c r="D1589" s="26">
        <v>1982</v>
      </c>
      <c r="E1589" s="20" t="s">
        <v>10</v>
      </c>
      <c r="F1589" s="46" t="s">
        <v>3010</v>
      </c>
      <c r="G1589" s="15" t="s">
        <v>3015</v>
      </c>
      <c r="H1589" s="13">
        <v>438</v>
      </c>
      <c r="I1589" s="14"/>
      <c r="J1589" s="4"/>
      <c r="K1589" s="4"/>
      <c r="L1589" s="4"/>
      <c r="M1589" s="4"/>
      <c r="N1589" s="4"/>
      <c r="O1589" s="4"/>
      <c r="P1589" s="4"/>
      <c r="Q1589" s="4"/>
      <c r="R1589" s="4"/>
      <c r="S1589" s="4"/>
      <c r="T1589" s="4"/>
      <c r="U1589" s="4"/>
      <c r="V1589" s="4"/>
      <c r="W1589" s="4"/>
      <c r="X1589" s="4"/>
      <c r="Y1589" s="4"/>
      <c r="Z1589" s="4"/>
      <c r="AA1589" s="4"/>
    </row>
    <row r="1590" spans="1:27" ht="16" x14ac:dyDescent="0.2">
      <c r="A1590" s="20" t="s">
        <v>15</v>
      </c>
      <c r="B1590" s="20" t="s">
        <v>24</v>
      </c>
      <c r="C1590" s="22" t="s">
        <v>3016</v>
      </c>
      <c r="D1590" s="26">
        <v>1982</v>
      </c>
      <c r="E1590" s="20" t="s">
        <v>10</v>
      </c>
      <c r="F1590" s="46" t="s">
        <v>3010</v>
      </c>
      <c r="G1590" s="15" t="s">
        <v>3017</v>
      </c>
      <c r="H1590" s="13">
        <v>392</v>
      </c>
      <c r="I1590" s="14"/>
      <c r="J1590" s="4"/>
      <c r="K1590" s="4"/>
      <c r="L1590" s="4"/>
      <c r="M1590" s="4"/>
      <c r="N1590" s="4"/>
      <c r="O1590" s="4"/>
      <c r="P1590" s="4"/>
      <c r="Q1590" s="4"/>
      <c r="R1590" s="4"/>
      <c r="S1590" s="4"/>
      <c r="T1590" s="4"/>
      <c r="U1590" s="4"/>
      <c r="V1590" s="4"/>
      <c r="W1590" s="4"/>
      <c r="X1590" s="4"/>
      <c r="Y1590" s="4"/>
      <c r="Z1590" s="4"/>
      <c r="AA1590" s="4"/>
    </row>
    <row r="1591" spans="1:27" ht="16" x14ac:dyDescent="0.2">
      <c r="A1591" s="20" t="s">
        <v>15</v>
      </c>
      <c r="B1591" s="20" t="s">
        <v>24</v>
      </c>
      <c r="C1591" s="22" t="s">
        <v>3018</v>
      </c>
      <c r="D1591" s="26">
        <v>1982</v>
      </c>
      <c r="E1591" s="20" t="s">
        <v>10</v>
      </c>
      <c r="F1591" s="46" t="s">
        <v>3010</v>
      </c>
      <c r="G1591" s="15" t="s">
        <v>3019</v>
      </c>
      <c r="H1591" s="13">
        <v>341</v>
      </c>
      <c r="I1591" s="14"/>
      <c r="J1591" s="4"/>
      <c r="K1591" s="4"/>
      <c r="L1591" s="4"/>
      <c r="M1591" s="4"/>
      <c r="N1591" s="4"/>
      <c r="O1591" s="4"/>
      <c r="P1591" s="4"/>
      <c r="Q1591" s="4"/>
      <c r="R1591" s="4"/>
      <c r="S1591" s="4"/>
      <c r="T1591" s="4"/>
      <c r="U1591" s="4"/>
      <c r="V1591" s="4"/>
      <c r="W1591" s="4"/>
      <c r="X1591" s="4"/>
      <c r="Y1591" s="4"/>
      <c r="Z1591" s="4"/>
      <c r="AA1591" s="4"/>
    </row>
    <row r="1592" spans="1:27" ht="16" x14ac:dyDescent="0.2">
      <c r="A1592" s="20" t="s">
        <v>15</v>
      </c>
      <c r="B1592" s="20" t="s">
        <v>24</v>
      </c>
      <c r="C1592" s="22" t="s">
        <v>3020</v>
      </c>
      <c r="D1592" s="26">
        <v>1982</v>
      </c>
      <c r="E1592" s="20" t="s">
        <v>10</v>
      </c>
      <c r="F1592" s="46" t="s">
        <v>3010</v>
      </c>
      <c r="G1592" s="15" t="s">
        <v>3021</v>
      </c>
      <c r="H1592" s="13">
        <v>305</v>
      </c>
      <c r="I1592" s="14"/>
      <c r="J1592" s="4"/>
      <c r="K1592" s="4"/>
      <c r="L1592" s="4"/>
      <c r="M1592" s="4"/>
      <c r="N1592" s="4"/>
      <c r="O1592" s="4"/>
      <c r="P1592" s="4"/>
      <c r="Q1592" s="4"/>
      <c r="R1592" s="4"/>
      <c r="S1592" s="4"/>
      <c r="T1592" s="4"/>
      <c r="U1592" s="4"/>
      <c r="V1592" s="4"/>
      <c r="W1592" s="4"/>
      <c r="X1592" s="4"/>
      <c r="Y1592" s="4"/>
      <c r="Z1592" s="4"/>
      <c r="AA1592" s="4"/>
    </row>
    <row r="1593" spans="1:27" ht="16" x14ac:dyDescent="0.2">
      <c r="A1593" s="20" t="s">
        <v>15</v>
      </c>
      <c r="B1593" s="20" t="s">
        <v>24</v>
      </c>
      <c r="C1593" s="22" t="s">
        <v>3022</v>
      </c>
      <c r="D1593" s="26">
        <v>1982</v>
      </c>
      <c r="E1593" s="20" t="s">
        <v>7</v>
      </c>
      <c r="F1593" s="46" t="s">
        <v>3010</v>
      </c>
      <c r="G1593" s="15" t="s">
        <v>3023</v>
      </c>
      <c r="H1593" s="13">
        <v>290</v>
      </c>
      <c r="I1593" s="14"/>
      <c r="J1593" s="4"/>
      <c r="K1593" s="4"/>
      <c r="L1593" s="4"/>
      <c r="M1593" s="4"/>
      <c r="N1593" s="4"/>
      <c r="O1593" s="4"/>
      <c r="P1593" s="4"/>
      <c r="Q1593" s="4"/>
      <c r="R1593" s="4"/>
      <c r="S1593" s="4"/>
      <c r="T1593" s="4"/>
      <c r="U1593" s="4"/>
      <c r="V1593" s="4"/>
      <c r="W1593" s="4"/>
      <c r="X1593" s="4"/>
      <c r="Y1593" s="4"/>
      <c r="Z1593" s="4"/>
      <c r="AA1593" s="4"/>
    </row>
    <row r="1594" spans="1:27" ht="16" x14ac:dyDescent="0.2">
      <c r="A1594" s="20" t="s">
        <v>15</v>
      </c>
      <c r="B1594" s="20" t="s">
        <v>24</v>
      </c>
      <c r="C1594" s="22" t="s">
        <v>3024</v>
      </c>
      <c r="D1594" s="26">
        <v>1982</v>
      </c>
      <c r="E1594" s="20" t="s">
        <v>10</v>
      </c>
      <c r="F1594" s="46" t="s">
        <v>3010</v>
      </c>
      <c r="G1594" s="15" t="s">
        <v>3025</v>
      </c>
      <c r="H1594" s="13">
        <v>285</v>
      </c>
      <c r="I1594" s="14"/>
      <c r="J1594" s="4"/>
      <c r="K1594" s="4"/>
      <c r="L1594" s="4"/>
      <c r="M1594" s="4"/>
      <c r="N1594" s="4"/>
      <c r="O1594" s="4"/>
      <c r="P1594" s="4"/>
      <c r="Q1594" s="4"/>
      <c r="R1594" s="4"/>
      <c r="S1594" s="4"/>
      <c r="T1594" s="4"/>
      <c r="U1594" s="4"/>
      <c r="V1594" s="4"/>
      <c r="W1594" s="4"/>
      <c r="X1594" s="4"/>
      <c r="Y1594" s="4"/>
      <c r="Z1594" s="4"/>
      <c r="AA1594" s="4"/>
    </row>
    <row r="1595" spans="1:27" ht="16" x14ac:dyDescent="0.2">
      <c r="A1595" s="20" t="s">
        <v>15</v>
      </c>
      <c r="B1595" s="20" t="s">
        <v>24</v>
      </c>
      <c r="C1595" s="22" t="s">
        <v>3026</v>
      </c>
      <c r="D1595" s="26">
        <v>1982</v>
      </c>
      <c r="E1595" s="20" t="s">
        <v>10</v>
      </c>
      <c r="F1595" s="46" t="s">
        <v>3010</v>
      </c>
      <c r="G1595" s="15" t="s">
        <v>3027</v>
      </c>
      <c r="H1595" s="13">
        <v>189</v>
      </c>
      <c r="I1595" s="14"/>
      <c r="J1595" s="4"/>
      <c r="K1595" s="4"/>
      <c r="L1595" s="4"/>
      <c r="M1595" s="4"/>
      <c r="N1595" s="4"/>
      <c r="O1595" s="4"/>
      <c r="P1595" s="4"/>
      <c r="Q1595" s="4"/>
      <c r="R1595" s="4"/>
      <c r="S1595" s="4"/>
      <c r="T1595" s="4"/>
      <c r="U1595" s="4"/>
      <c r="V1595" s="4"/>
      <c r="W1595" s="4"/>
      <c r="X1595" s="4"/>
      <c r="Y1595" s="4"/>
      <c r="Z1595" s="4"/>
      <c r="AA1595" s="4"/>
    </row>
    <row r="1596" spans="1:27" ht="16" x14ac:dyDescent="0.2">
      <c r="A1596" s="20" t="s">
        <v>15</v>
      </c>
      <c r="B1596" s="20" t="s">
        <v>24</v>
      </c>
      <c r="C1596" s="22" t="s">
        <v>3028</v>
      </c>
      <c r="D1596" s="26">
        <v>1982</v>
      </c>
      <c r="E1596" s="20" t="s">
        <v>10</v>
      </c>
      <c r="F1596" s="46" t="s">
        <v>3010</v>
      </c>
      <c r="G1596" s="15" t="s">
        <v>3029</v>
      </c>
      <c r="H1596" s="13">
        <v>109</v>
      </c>
      <c r="I1596" s="14"/>
      <c r="J1596" s="4"/>
      <c r="K1596" s="4"/>
      <c r="L1596" s="4"/>
      <c r="M1596" s="4"/>
      <c r="N1596" s="4"/>
      <c r="O1596" s="4"/>
      <c r="P1596" s="4"/>
      <c r="Q1596" s="4"/>
      <c r="R1596" s="4"/>
      <c r="S1596" s="4"/>
      <c r="T1596" s="4"/>
      <c r="U1596" s="4"/>
      <c r="V1596" s="4"/>
      <c r="W1596" s="4"/>
      <c r="X1596" s="4"/>
      <c r="Y1596" s="4"/>
      <c r="Z1596" s="4"/>
      <c r="AA1596" s="4"/>
    </row>
    <row r="1597" spans="1:27" ht="16" x14ac:dyDescent="0.2">
      <c r="A1597" s="20" t="s">
        <v>15</v>
      </c>
      <c r="B1597" s="20" t="s">
        <v>24</v>
      </c>
      <c r="C1597" s="22" t="s">
        <v>3030</v>
      </c>
      <c r="D1597" s="26">
        <v>1981</v>
      </c>
      <c r="E1597" s="20" t="s">
        <v>10</v>
      </c>
      <c r="F1597" s="46" t="s">
        <v>3031</v>
      </c>
      <c r="G1597" s="15" t="s">
        <v>3032</v>
      </c>
      <c r="H1597" s="13">
        <v>898</v>
      </c>
      <c r="I1597" s="14"/>
      <c r="J1597" s="4"/>
      <c r="K1597" s="4"/>
      <c r="L1597" s="4"/>
      <c r="M1597" s="4"/>
      <c r="N1597" s="4"/>
      <c r="O1597" s="4"/>
      <c r="P1597" s="4"/>
      <c r="Q1597" s="4"/>
      <c r="R1597" s="4"/>
      <c r="S1597" s="4"/>
      <c r="T1597" s="4"/>
      <c r="U1597" s="4"/>
      <c r="V1597" s="4"/>
      <c r="W1597" s="4"/>
      <c r="X1597" s="4"/>
      <c r="Y1597" s="4"/>
      <c r="Z1597" s="4"/>
      <c r="AA1597" s="4"/>
    </row>
    <row r="1598" spans="1:27" ht="16" x14ac:dyDescent="0.2">
      <c r="A1598" s="20" t="s">
        <v>15</v>
      </c>
      <c r="B1598" s="20" t="s">
        <v>24</v>
      </c>
      <c r="C1598" s="22" t="s">
        <v>1046</v>
      </c>
      <c r="D1598" s="26">
        <v>1981</v>
      </c>
      <c r="E1598" s="20" t="s">
        <v>10</v>
      </c>
      <c r="F1598" s="46" t="s">
        <v>3031</v>
      </c>
      <c r="G1598" s="15" t="s">
        <v>3033</v>
      </c>
      <c r="H1598" s="13">
        <v>847</v>
      </c>
      <c r="I1598" s="14"/>
      <c r="J1598" s="4"/>
      <c r="K1598" s="4"/>
      <c r="L1598" s="4"/>
      <c r="M1598" s="4"/>
      <c r="N1598" s="4"/>
      <c r="O1598" s="4"/>
      <c r="P1598" s="4"/>
      <c r="Q1598" s="4"/>
      <c r="R1598" s="4"/>
      <c r="S1598" s="4"/>
      <c r="T1598" s="4"/>
      <c r="U1598" s="4"/>
      <c r="V1598" s="4"/>
      <c r="W1598" s="4"/>
      <c r="X1598" s="4"/>
      <c r="Y1598" s="4"/>
      <c r="Z1598" s="4"/>
      <c r="AA1598" s="4"/>
    </row>
    <row r="1599" spans="1:27" ht="16" x14ac:dyDescent="0.2">
      <c r="A1599" s="20" t="s">
        <v>15</v>
      </c>
      <c r="B1599" s="20" t="s">
        <v>24</v>
      </c>
      <c r="C1599" s="22" t="s">
        <v>3034</v>
      </c>
      <c r="D1599" s="26">
        <v>1981</v>
      </c>
      <c r="E1599" s="20" t="s">
        <v>10</v>
      </c>
      <c r="F1599" s="46" t="s">
        <v>3031</v>
      </c>
      <c r="G1599" s="15" t="s">
        <v>3035</v>
      </c>
      <c r="H1599" s="13">
        <v>809</v>
      </c>
      <c r="I1599" s="14"/>
      <c r="J1599" s="4"/>
      <c r="K1599" s="4"/>
      <c r="L1599" s="4"/>
      <c r="M1599" s="4"/>
      <c r="N1599" s="4"/>
      <c r="O1599" s="4"/>
      <c r="P1599" s="4"/>
      <c r="Q1599" s="4"/>
      <c r="R1599" s="4"/>
      <c r="S1599" s="4"/>
      <c r="T1599" s="4"/>
      <c r="U1599" s="4"/>
      <c r="V1599" s="4"/>
      <c r="W1599" s="4"/>
      <c r="X1599" s="4"/>
      <c r="Y1599" s="4"/>
      <c r="Z1599" s="4"/>
      <c r="AA1599" s="4"/>
    </row>
    <row r="1600" spans="1:27" ht="16" x14ac:dyDescent="0.2">
      <c r="A1600" s="20" t="s">
        <v>15</v>
      </c>
      <c r="B1600" s="20" t="s">
        <v>24</v>
      </c>
      <c r="C1600" s="22" t="s">
        <v>69</v>
      </c>
      <c r="D1600" s="26">
        <v>1981</v>
      </c>
      <c r="E1600" s="20" t="s">
        <v>10</v>
      </c>
      <c r="F1600" s="46" t="s">
        <v>3031</v>
      </c>
      <c r="G1600" s="15" t="s">
        <v>3036</v>
      </c>
      <c r="H1600" s="13">
        <v>571</v>
      </c>
      <c r="I1600" s="14"/>
      <c r="J1600" s="4"/>
      <c r="K1600" s="4"/>
      <c r="L1600" s="4"/>
      <c r="M1600" s="4"/>
      <c r="N1600" s="4"/>
      <c r="O1600" s="4"/>
      <c r="P1600" s="4"/>
      <c r="Q1600" s="4"/>
      <c r="R1600" s="4"/>
      <c r="S1600" s="4"/>
      <c r="T1600" s="4"/>
      <c r="U1600" s="4"/>
      <c r="V1600" s="4"/>
      <c r="W1600" s="4"/>
      <c r="X1600" s="4"/>
      <c r="Y1600" s="4"/>
      <c r="Z1600" s="4"/>
      <c r="AA1600" s="4"/>
    </row>
    <row r="1601" spans="1:27" ht="16" x14ac:dyDescent="0.2">
      <c r="A1601" s="20" t="s">
        <v>15</v>
      </c>
      <c r="B1601" s="20" t="s">
        <v>24</v>
      </c>
      <c r="C1601" s="1" t="s">
        <v>3037</v>
      </c>
      <c r="D1601" s="26">
        <v>1981</v>
      </c>
      <c r="E1601" s="20" t="s">
        <v>7</v>
      </c>
      <c r="F1601" s="46" t="s">
        <v>3031</v>
      </c>
      <c r="G1601" s="15" t="s">
        <v>3038</v>
      </c>
      <c r="H1601" s="13">
        <v>569</v>
      </c>
      <c r="I1601" s="14"/>
      <c r="J1601" s="4"/>
      <c r="K1601" s="4"/>
      <c r="L1601" s="4"/>
      <c r="M1601" s="4"/>
      <c r="N1601" s="4"/>
      <c r="O1601" s="4"/>
      <c r="P1601" s="4"/>
      <c r="Q1601" s="4"/>
      <c r="R1601" s="4"/>
      <c r="S1601" s="4"/>
      <c r="T1601" s="4"/>
      <c r="U1601" s="4"/>
      <c r="V1601" s="4"/>
      <c r="W1601" s="4"/>
      <c r="X1601" s="4"/>
      <c r="Y1601" s="4"/>
      <c r="Z1601" s="4"/>
      <c r="AA1601" s="4"/>
    </row>
    <row r="1602" spans="1:27" ht="16" x14ac:dyDescent="0.2">
      <c r="A1602" s="20" t="s">
        <v>15</v>
      </c>
      <c r="B1602" s="20" t="s">
        <v>24</v>
      </c>
      <c r="C1602" s="22" t="s">
        <v>2991</v>
      </c>
      <c r="D1602" s="26">
        <v>1980</v>
      </c>
      <c r="E1602" s="20" t="s">
        <v>10</v>
      </c>
      <c r="F1602" s="46" t="s">
        <v>3039</v>
      </c>
      <c r="G1602" s="15" t="s">
        <v>3040</v>
      </c>
      <c r="H1602" s="13">
        <v>1107</v>
      </c>
      <c r="I1602" s="14"/>
      <c r="J1602" s="4"/>
      <c r="K1602" s="4"/>
      <c r="L1602" s="4"/>
      <c r="M1602" s="4"/>
      <c r="N1602" s="4"/>
      <c r="O1602" s="4"/>
      <c r="P1602" s="4"/>
      <c r="Q1602" s="4"/>
      <c r="R1602" s="4"/>
      <c r="S1602" s="4"/>
      <c r="T1602" s="4"/>
      <c r="U1602" s="4"/>
      <c r="V1602" s="4"/>
      <c r="W1602" s="4"/>
      <c r="X1602" s="4"/>
      <c r="Y1602" s="4"/>
      <c r="Z1602" s="4"/>
      <c r="AA1602" s="4"/>
    </row>
    <row r="1603" spans="1:27" ht="16" x14ac:dyDescent="0.2">
      <c r="A1603" s="20" t="s">
        <v>15</v>
      </c>
      <c r="B1603" s="20" t="s">
        <v>24</v>
      </c>
      <c r="C1603" s="22" t="s">
        <v>2994</v>
      </c>
      <c r="D1603" s="26">
        <v>1980</v>
      </c>
      <c r="E1603" s="20" t="s">
        <v>10</v>
      </c>
      <c r="F1603" s="46" t="s">
        <v>3039</v>
      </c>
      <c r="G1603" s="15" t="s">
        <v>3041</v>
      </c>
      <c r="H1603" s="13">
        <v>1056</v>
      </c>
      <c r="I1603" s="14"/>
      <c r="J1603" s="4"/>
      <c r="K1603" s="4"/>
      <c r="L1603" s="4"/>
      <c r="M1603" s="4"/>
      <c r="N1603" s="4"/>
      <c r="O1603" s="4"/>
      <c r="P1603" s="4"/>
      <c r="Q1603" s="4"/>
      <c r="R1603" s="4"/>
      <c r="S1603" s="4"/>
      <c r="T1603" s="4"/>
      <c r="U1603" s="4"/>
      <c r="V1603" s="4"/>
      <c r="W1603" s="4"/>
      <c r="X1603" s="4"/>
      <c r="Y1603" s="4"/>
      <c r="Z1603" s="4"/>
      <c r="AA1603" s="4"/>
    </row>
    <row r="1604" spans="1:27" ht="16" x14ac:dyDescent="0.2">
      <c r="A1604" s="20" t="s">
        <v>15</v>
      </c>
      <c r="B1604" s="20" t="s">
        <v>24</v>
      </c>
      <c r="C1604" s="22" t="s">
        <v>2997</v>
      </c>
      <c r="D1604" s="26">
        <v>1980</v>
      </c>
      <c r="E1604" s="20" t="s">
        <v>10</v>
      </c>
      <c r="F1604" s="46" t="s">
        <v>3039</v>
      </c>
      <c r="G1604" s="15" t="s">
        <v>3042</v>
      </c>
      <c r="H1604" s="13">
        <v>947</v>
      </c>
      <c r="I1604" s="14"/>
      <c r="J1604" s="4"/>
      <c r="K1604" s="4"/>
      <c r="L1604" s="4"/>
      <c r="M1604" s="4"/>
      <c r="N1604" s="4"/>
      <c r="O1604" s="4"/>
      <c r="P1604" s="4"/>
      <c r="Q1604" s="4"/>
      <c r="R1604" s="4"/>
      <c r="S1604" s="4"/>
      <c r="T1604" s="4"/>
      <c r="U1604" s="4"/>
      <c r="V1604" s="4"/>
      <c r="W1604" s="4"/>
      <c r="X1604" s="4"/>
      <c r="Y1604" s="4"/>
      <c r="Z1604" s="4"/>
      <c r="AA1604" s="4"/>
    </row>
    <row r="1605" spans="1:27" ht="16" x14ac:dyDescent="0.2">
      <c r="A1605" s="20" t="s">
        <v>15</v>
      </c>
      <c r="B1605" s="20" t="s">
        <v>24</v>
      </c>
      <c r="C1605" s="22" t="s">
        <v>3043</v>
      </c>
      <c r="D1605" s="26">
        <v>1980</v>
      </c>
      <c r="E1605" s="20" t="s">
        <v>7</v>
      </c>
      <c r="F1605" s="46" t="s">
        <v>3039</v>
      </c>
      <c r="G1605" s="15" t="s">
        <v>3044</v>
      </c>
      <c r="H1605" s="13">
        <v>772</v>
      </c>
      <c r="I1605" s="14"/>
      <c r="J1605" s="4"/>
      <c r="K1605" s="4"/>
      <c r="L1605" s="4"/>
      <c r="M1605" s="4"/>
      <c r="N1605" s="4"/>
      <c r="O1605" s="4"/>
      <c r="P1605" s="4"/>
      <c r="Q1605" s="4"/>
      <c r="R1605" s="4"/>
      <c r="S1605" s="4"/>
      <c r="T1605" s="4"/>
      <c r="U1605" s="4"/>
      <c r="V1605" s="4"/>
      <c r="W1605" s="4"/>
      <c r="X1605" s="4"/>
      <c r="Y1605" s="4"/>
      <c r="Z1605" s="4"/>
      <c r="AA1605" s="4"/>
    </row>
    <row r="1606" spans="1:27" ht="16" x14ac:dyDescent="0.2">
      <c r="A1606" s="20" t="s">
        <v>15</v>
      </c>
      <c r="B1606" s="20" t="s">
        <v>24</v>
      </c>
      <c r="C1606" s="22" t="s">
        <v>2999</v>
      </c>
      <c r="D1606" s="26">
        <v>1980</v>
      </c>
      <c r="E1606" s="20" t="s">
        <v>10</v>
      </c>
      <c r="F1606" s="46" t="s">
        <v>3039</v>
      </c>
      <c r="G1606" s="15" t="s">
        <v>3045</v>
      </c>
      <c r="H1606" s="13">
        <v>665</v>
      </c>
      <c r="I1606" s="14"/>
      <c r="J1606" s="4"/>
      <c r="K1606" s="4"/>
      <c r="L1606" s="4"/>
      <c r="M1606" s="4"/>
      <c r="N1606" s="4"/>
      <c r="O1606" s="4"/>
      <c r="P1606" s="4"/>
      <c r="Q1606" s="4"/>
      <c r="R1606" s="4"/>
      <c r="S1606" s="4"/>
      <c r="T1606" s="4"/>
      <c r="U1606" s="4"/>
      <c r="V1606" s="4"/>
      <c r="W1606" s="4"/>
      <c r="X1606" s="4"/>
      <c r="Y1606" s="4"/>
      <c r="Z1606" s="4"/>
      <c r="AA1606" s="4"/>
    </row>
    <row r="1607" spans="1:27" ht="16" x14ac:dyDescent="0.2">
      <c r="A1607" s="16" t="s">
        <v>15</v>
      </c>
      <c r="B1607" s="16" t="s">
        <v>16</v>
      </c>
      <c r="C1607" s="40" t="s">
        <v>3046</v>
      </c>
      <c r="D1607" s="11">
        <v>2020</v>
      </c>
      <c r="E1607" s="10" t="s">
        <v>10</v>
      </c>
      <c r="F1607" s="48" t="s">
        <v>3047</v>
      </c>
      <c r="G1607" s="10" t="s">
        <v>3048</v>
      </c>
      <c r="H1607" s="13">
        <v>453</v>
      </c>
      <c r="I1607" s="14"/>
      <c r="J1607" s="4"/>
      <c r="K1607" s="4"/>
      <c r="L1607" s="4"/>
      <c r="M1607" s="4"/>
      <c r="N1607" s="4"/>
      <c r="O1607" s="4"/>
      <c r="P1607" s="4"/>
      <c r="Q1607" s="4"/>
      <c r="R1607" s="4"/>
      <c r="S1607" s="4"/>
      <c r="T1607" s="4"/>
      <c r="U1607" s="4"/>
      <c r="V1607" s="4"/>
      <c r="W1607" s="4"/>
      <c r="X1607" s="4"/>
      <c r="Y1607" s="4"/>
      <c r="Z1607" s="4"/>
      <c r="AA1607" s="4"/>
    </row>
    <row r="1608" spans="1:27" ht="16" x14ac:dyDescent="0.2">
      <c r="A1608" s="16" t="s">
        <v>15</v>
      </c>
      <c r="B1608" s="16" t="s">
        <v>16</v>
      </c>
      <c r="C1608" s="40" t="s">
        <v>3049</v>
      </c>
      <c r="D1608" s="39">
        <v>2020</v>
      </c>
      <c r="E1608" s="10" t="s">
        <v>10</v>
      </c>
      <c r="F1608" s="48" t="s">
        <v>3047</v>
      </c>
      <c r="G1608" s="10" t="s">
        <v>3050</v>
      </c>
      <c r="H1608" s="13">
        <v>418</v>
      </c>
      <c r="I1608" s="14"/>
      <c r="J1608" s="4"/>
      <c r="K1608" s="4"/>
      <c r="L1608" s="4"/>
      <c r="M1608" s="4"/>
      <c r="N1608" s="4"/>
      <c r="O1608" s="4"/>
      <c r="P1608" s="4"/>
      <c r="Q1608" s="4"/>
      <c r="R1608" s="4"/>
      <c r="S1608" s="4"/>
      <c r="T1608" s="4"/>
      <c r="U1608" s="4"/>
      <c r="V1608" s="4"/>
      <c r="W1608" s="4"/>
      <c r="X1608" s="4"/>
      <c r="Y1608" s="4"/>
      <c r="Z1608" s="4"/>
      <c r="AA1608" s="4"/>
    </row>
    <row r="1609" spans="1:27" ht="16" x14ac:dyDescent="0.2">
      <c r="A1609" s="10" t="s">
        <v>15</v>
      </c>
      <c r="B1609" s="16" t="s">
        <v>16</v>
      </c>
      <c r="C1609" s="10" t="s">
        <v>3051</v>
      </c>
      <c r="D1609" s="11">
        <v>2020</v>
      </c>
      <c r="E1609" s="10" t="s">
        <v>9</v>
      </c>
      <c r="F1609" s="48" t="s">
        <v>3047</v>
      </c>
      <c r="G1609" s="10" t="s">
        <v>3052</v>
      </c>
      <c r="H1609" s="13">
        <v>383</v>
      </c>
      <c r="I1609" s="14"/>
      <c r="J1609" s="4"/>
      <c r="K1609" s="4"/>
      <c r="L1609" s="4"/>
      <c r="M1609" s="4"/>
      <c r="N1609" s="4"/>
      <c r="O1609" s="4"/>
      <c r="P1609" s="4"/>
      <c r="Q1609" s="4"/>
      <c r="R1609" s="4"/>
      <c r="S1609" s="4"/>
      <c r="T1609" s="4"/>
      <c r="U1609" s="4"/>
      <c r="V1609" s="4"/>
      <c r="W1609" s="4"/>
      <c r="X1609" s="4"/>
      <c r="Y1609" s="4"/>
      <c r="Z1609" s="4"/>
      <c r="AA1609" s="4"/>
    </row>
    <row r="1610" spans="1:27" ht="16" x14ac:dyDescent="0.2">
      <c r="A1610" s="10" t="s">
        <v>15</v>
      </c>
      <c r="B1610" s="16" t="s">
        <v>16</v>
      </c>
      <c r="C1610" s="10" t="s">
        <v>3053</v>
      </c>
      <c r="D1610" s="11">
        <v>2020</v>
      </c>
      <c r="E1610" s="10" t="s">
        <v>10</v>
      </c>
      <c r="F1610" s="48" t="s">
        <v>3047</v>
      </c>
      <c r="G1610" s="10" t="s">
        <v>3054</v>
      </c>
      <c r="H1610" s="13">
        <v>360</v>
      </c>
      <c r="I1610" s="14"/>
      <c r="J1610" s="4"/>
      <c r="K1610" s="4"/>
      <c r="L1610" s="4"/>
      <c r="M1610" s="4"/>
      <c r="N1610" s="4"/>
      <c r="O1610" s="4"/>
      <c r="P1610" s="4"/>
      <c r="Q1610" s="4"/>
      <c r="R1610" s="4"/>
      <c r="S1610" s="4"/>
      <c r="T1610" s="4"/>
      <c r="U1610" s="4"/>
      <c r="V1610" s="4"/>
      <c r="W1610" s="4"/>
      <c r="X1610" s="4"/>
      <c r="Y1610" s="4"/>
      <c r="Z1610" s="4"/>
      <c r="AA1610" s="4"/>
    </row>
    <row r="1611" spans="1:27" ht="16" x14ac:dyDescent="0.2">
      <c r="A1611" s="10" t="s">
        <v>15</v>
      </c>
      <c r="B1611" s="16" t="s">
        <v>16</v>
      </c>
      <c r="C1611" s="40" t="s">
        <v>3055</v>
      </c>
      <c r="D1611" s="11">
        <v>2020</v>
      </c>
      <c r="E1611" s="10" t="s">
        <v>10</v>
      </c>
      <c r="F1611" s="48" t="s">
        <v>3047</v>
      </c>
      <c r="G1611" s="10" t="s">
        <v>3056</v>
      </c>
      <c r="H1611" s="13">
        <v>354</v>
      </c>
      <c r="I1611" s="14"/>
      <c r="J1611" s="4"/>
      <c r="K1611" s="4"/>
      <c r="L1611" s="4"/>
      <c r="M1611" s="4"/>
      <c r="N1611" s="4"/>
      <c r="O1611" s="4"/>
      <c r="P1611" s="4"/>
      <c r="Q1611" s="4"/>
      <c r="R1611" s="4"/>
      <c r="S1611" s="4"/>
      <c r="T1611" s="4"/>
      <c r="U1611" s="4"/>
      <c r="V1611" s="4"/>
      <c r="W1611" s="4"/>
      <c r="X1611" s="4"/>
      <c r="Y1611" s="4"/>
      <c r="Z1611" s="4"/>
      <c r="AA1611" s="4"/>
    </row>
    <row r="1612" spans="1:27" ht="16" x14ac:dyDescent="0.2">
      <c r="A1612" s="16" t="s">
        <v>15</v>
      </c>
      <c r="B1612" s="16" t="s">
        <v>16</v>
      </c>
      <c r="C1612" s="40" t="s">
        <v>3057</v>
      </c>
      <c r="D1612" s="39">
        <v>2020</v>
      </c>
      <c r="E1612" s="10" t="s">
        <v>10</v>
      </c>
      <c r="F1612" s="48" t="s">
        <v>3047</v>
      </c>
      <c r="G1612" s="10" t="s">
        <v>3058</v>
      </c>
      <c r="H1612" s="13">
        <v>350</v>
      </c>
      <c r="I1612" s="14"/>
      <c r="J1612" s="4"/>
      <c r="K1612" s="4"/>
      <c r="L1612" s="4"/>
      <c r="M1612" s="4"/>
      <c r="N1612" s="4"/>
      <c r="O1612" s="4"/>
      <c r="P1612" s="4"/>
      <c r="Q1612" s="4"/>
      <c r="R1612" s="4"/>
      <c r="S1612" s="4"/>
      <c r="T1612" s="4"/>
      <c r="U1612" s="4"/>
      <c r="V1612" s="4"/>
      <c r="W1612" s="4"/>
      <c r="X1612" s="4"/>
      <c r="Y1612" s="4"/>
      <c r="Z1612" s="4"/>
      <c r="AA1612" s="4"/>
    </row>
    <row r="1613" spans="1:27" ht="16" x14ac:dyDescent="0.2">
      <c r="A1613" s="10" t="s">
        <v>15</v>
      </c>
      <c r="B1613" s="16" t="s">
        <v>16</v>
      </c>
      <c r="C1613" s="40" t="s">
        <v>3059</v>
      </c>
      <c r="D1613" s="11">
        <v>2020</v>
      </c>
      <c r="E1613" s="10" t="s">
        <v>10</v>
      </c>
      <c r="F1613" s="48" t="s">
        <v>3047</v>
      </c>
      <c r="G1613" s="10" t="s">
        <v>3060</v>
      </c>
      <c r="H1613" s="13">
        <v>327</v>
      </c>
      <c r="I1613" s="14"/>
      <c r="J1613" s="4"/>
      <c r="K1613" s="4"/>
      <c r="L1613" s="4"/>
      <c r="M1613" s="4"/>
      <c r="N1613" s="4"/>
      <c r="O1613" s="4"/>
      <c r="P1613" s="4"/>
      <c r="Q1613" s="4"/>
      <c r="R1613" s="4"/>
      <c r="S1613" s="4"/>
      <c r="T1613" s="4"/>
      <c r="U1613" s="4"/>
      <c r="V1613" s="4"/>
      <c r="W1613" s="4"/>
      <c r="X1613" s="4"/>
      <c r="Y1613" s="4"/>
      <c r="Z1613" s="4"/>
      <c r="AA1613" s="4"/>
    </row>
    <row r="1614" spans="1:27" ht="16" x14ac:dyDescent="0.2">
      <c r="A1614" s="10" t="s">
        <v>15</v>
      </c>
      <c r="B1614" s="16" t="s">
        <v>16</v>
      </c>
      <c r="C1614" s="40" t="s">
        <v>3061</v>
      </c>
      <c r="D1614" s="11">
        <v>2020</v>
      </c>
      <c r="E1614" s="10" t="s">
        <v>10</v>
      </c>
      <c r="F1614" s="48" t="s">
        <v>3047</v>
      </c>
      <c r="G1614" s="10" t="s">
        <v>3062</v>
      </c>
      <c r="H1614" s="13">
        <v>325</v>
      </c>
      <c r="I1614" s="14"/>
      <c r="J1614" s="4"/>
      <c r="K1614" s="4"/>
      <c r="L1614" s="4"/>
      <c r="M1614" s="4"/>
      <c r="N1614" s="4"/>
      <c r="O1614" s="4"/>
      <c r="P1614" s="4"/>
      <c r="Q1614" s="4"/>
      <c r="R1614" s="4"/>
      <c r="S1614" s="4"/>
      <c r="T1614" s="4"/>
      <c r="U1614" s="4"/>
      <c r="V1614" s="4"/>
      <c r="W1614" s="4"/>
      <c r="X1614" s="4"/>
      <c r="Y1614" s="4"/>
      <c r="Z1614" s="4"/>
      <c r="AA1614" s="4"/>
    </row>
    <row r="1615" spans="1:27" ht="16" x14ac:dyDescent="0.2">
      <c r="A1615" s="10" t="s">
        <v>15</v>
      </c>
      <c r="B1615" s="16" t="s">
        <v>16</v>
      </c>
      <c r="C1615" s="10" t="s">
        <v>3063</v>
      </c>
      <c r="D1615" s="11">
        <v>2020</v>
      </c>
      <c r="E1615" s="10" t="s">
        <v>9</v>
      </c>
      <c r="F1615" s="48" t="s">
        <v>3047</v>
      </c>
      <c r="G1615" s="10" t="s">
        <v>3064</v>
      </c>
      <c r="H1615" s="13">
        <v>319</v>
      </c>
      <c r="I1615" s="14"/>
      <c r="J1615" s="4"/>
      <c r="K1615" s="4"/>
      <c r="L1615" s="4"/>
      <c r="M1615" s="4"/>
      <c r="N1615" s="4"/>
      <c r="O1615" s="4"/>
      <c r="P1615" s="4"/>
      <c r="Q1615" s="4"/>
      <c r="R1615" s="4"/>
      <c r="S1615" s="4"/>
      <c r="T1615" s="4"/>
      <c r="U1615" s="4"/>
      <c r="V1615" s="4"/>
      <c r="W1615" s="4"/>
      <c r="X1615" s="4"/>
      <c r="Y1615" s="4"/>
      <c r="Z1615" s="4"/>
      <c r="AA1615" s="4"/>
    </row>
    <row r="1616" spans="1:27" ht="16" x14ac:dyDescent="0.2">
      <c r="A1616" s="10" t="s">
        <v>15</v>
      </c>
      <c r="B1616" s="16" t="s">
        <v>16</v>
      </c>
      <c r="C1616" s="40" t="s">
        <v>3065</v>
      </c>
      <c r="D1616" s="11">
        <v>2020</v>
      </c>
      <c r="E1616" s="10" t="s">
        <v>10</v>
      </c>
      <c r="F1616" s="48" t="s">
        <v>3047</v>
      </c>
      <c r="G1616" s="10" t="s">
        <v>3066</v>
      </c>
      <c r="H1616" s="13">
        <v>318</v>
      </c>
      <c r="I1616" s="14"/>
      <c r="J1616" s="4"/>
      <c r="K1616" s="4"/>
      <c r="L1616" s="4"/>
      <c r="M1616" s="4"/>
      <c r="N1616" s="4"/>
      <c r="O1616" s="4"/>
      <c r="P1616" s="4"/>
      <c r="Q1616" s="4"/>
      <c r="R1616" s="4"/>
      <c r="S1616" s="4"/>
      <c r="T1616" s="4"/>
      <c r="U1616" s="4"/>
      <c r="V1616" s="4"/>
      <c r="W1616" s="4"/>
      <c r="X1616" s="4"/>
      <c r="Y1616" s="4"/>
      <c r="Z1616" s="4"/>
      <c r="AA1616" s="4"/>
    </row>
    <row r="1617" spans="1:27" ht="16" x14ac:dyDescent="0.2">
      <c r="A1617" s="10" t="s">
        <v>15</v>
      </c>
      <c r="B1617" s="16" t="s">
        <v>16</v>
      </c>
      <c r="C1617" s="10" t="s">
        <v>3067</v>
      </c>
      <c r="D1617" s="11">
        <v>2020</v>
      </c>
      <c r="E1617" s="10" t="s">
        <v>10</v>
      </c>
      <c r="F1617" s="48" t="s">
        <v>3047</v>
      </c>
      <c r="G1617" s="10" t="s">
        <v>3068</v>
      </c>
      <c r="H1617" s="13">
        <v>312</v>
      </c>
      <c r="I1617" s="14"/>
      <c r="J1617" s="4"/>
      <c r="K1617" s="4"/>
      <c r="L1617" s="4"/>
      <c r="M1617" s="4"/>
      <c r="N1617" s="4"/>
      <c r="O1617" s="4"/>
      <c r="P1617" s="4"/>
      <c r="Q1617" s="4"/>
      <c r="R1617" s="4"/>
      <c r="S1617" s="4"/>
      <c r="T1617" s="4"/>
      <c r="U1617" s="4"/>
      <c r="V1617" s="4"/>
      <c r="W1617" s="4"/>
      <c r="X1617" s="4"/>
      <c r="Y1617" s="4"/>
      <c r="Z1617" s="4"/>
      <c r="AA1617" s="4"/>
    </row>
    <row r="1618" spans="1:27" ht="16" x14ac:dyDescent="0.2">
      <c r="A1618" s="10" t="s">
        <v>15</v>
      </c>
      <c r="B1618" s="16" t="s">
        <v>16</v>
      </c>
      <c r="C1618" s="40" t="s">
        <v>3069</v>
      </c>
      <c r="D1618" s="11">
        <v>2020</v>
      </c>
      <c r="E1618" s="10" t="s">
        <v>10</v>
      </c>
      <c r="F1618" s="48" t="s">
        <v>3047</v>
      </c>
      <c r="G1618" s="10" t="s">
        <v>3070</v>
      </c>
      <c r="H1618" s="13">
        <v>311</v>
      </c>
      <c r="I1618" s="14"/>
      <c r="J1618" s="4"/>
      <c r="K1618" s="4"/>
      <c r="L1618" s="4"/>
      <c r="M1618" s="4"/>
      <c r="N1618" s="4"/>
      <c r="O1618" s="4"/>
      <c r="P1618" s="4"/>
      <c r="Q1618" s="4"/>
      <c r="R1618" s="4"/>
      <c r="S1618" s="4"/>
      <c r="T1618" s="4"/>
      <c r="U1618" s="4"/>
      <c r="V1618" s="4"/>
      <c r="W1618" s="4"/>
      <c r="X1618" s="4"/>
      <c r="Y1618" s="4"/>
      <c r="Z1618" s="4"/>
      <c r="AA1618" s="4"/>
    </row>
    <row r="1619" spans="1:27" ht="16" x14ac:dyDescent="0.2">
      <c r="A1619" s="10" t="s">
        <v>15</v>
      </c>
      <c r="B1619" s="16" t="s">
        <v>16</v>
      </c>
      <c r="C1619" s="10" t="s">
        <v>3071</v>
      </c>
      <c r="D1619" s="11">
        <v>2020</v>
      </c>
      <c r="E1619" s="10" t="s">
        <v>9</v>
      </c>
      <c r="F1619" s="48" t="s">
        <v>3047</v>
      </c>
      <c r="G1619" s="10" t="s">
        <v>3072</v>
      </c>
      <c r="H1619" s="13">
        <v>310</v>
      </c>
      <c r="I1619" s="14"/>
      <c r="J1619" s="4"/>
      <c r="K1619" s="4"/>
      <c r="L1619" s="4"/>
      <c r="M1619" s="4"/>
      <c r="N1619" s="4"/>
      <c r="O1619" s="4"/>
      <c r="P1619" s="4"/>
      <c r="Q1619" s="4"/>
      <c r="R1619" s="4"/>
      <c r="S1619" s="4"/>
      <c r="T1619" s="4"/>
      <c r="U1619" s="4"/>
      <c r="V1619" s="4"/>
      <c r="W1619" s="4"/>
      <c r="X1619" s="4"/>
      <c r="Y1619" s="4"/>
      <c r="Z1619" s="4"/>
      <c r="AA1619" s="4"/>
    </row>
    <row r="1620" spans="1:27" ht="16" x14ac:dyDescent="0.2">
      <c r="A1620" s="10" t="s">
        <v>15</v>
      </c>
      <c r="B1620" s="16" t="s">
        <v>16</v>
      </c>
      <c r="C1620" s="10" t="s">
        <v>3073</v>
      </c>
      <c r="D1620" s="11">
        <v>2020</v>
      </c>
      <c r="E1620" s="10" t="s">
        <v>10</v>
      </c>
      <c r="F1620" s="48" t="s">
        <v>3047</v>
      </c>
      <c r="G1620" s="10" t="s">
        <v>3074</v>
      </c>
      <c r="H1620" s="13">
        <v>303</v>
      </c>
      <c r="I1620" s="14"/>
      <c r="J1620" s="4"/>
      <c r="K1620" s="4"/>
      <c r="L1620" s="4"/>
      <c r="M1620" s="4"/>
      <c r="N1620" s="4"/>
      <c r="O1620" s="4"/>
      <c r="P1620" s="4"/>
      <c r="Q1620" s="4"/>
      <c r="R1620" s="4"/>
      <c r="S1620" s="4"/>
      <c r="T1620" s="4"/>
      <c r="U1620" s="4"/>
      <c r="V1620" s="4"/>
      <c r="W1620" s="4"/>
      <c r="X1620" s="4"/>
      <c r="Y1620" s="4"/>
      <c r="Z1620" s="4"/>
      <c r="AA1620" s="4"/>
    </row>
    <row r="1621" spans="1:27" ht="16" x14ac:dyDescent="0.2">
      <c r="A1621" s="10" t="s">
        <v>15</v>
      </c>
      <c r="B1621" s="10" t="s">
        <v>16</v>
      </c>
      <c r="C1621" s="10" t="s">
        <v>3075</v>
      </c>
      <c r="D1621" s="11">
        <v>2020</v>
      </c>
      <c r="E1621" s="10" t="s">
        <v>7</v>
      </c>
      <c r="F1621" s="48" t="s">
        <v>3047</v>
      </c>
      <c r="G1621" s="10" t="s">
        <v>3076</v>
      </c>
      <c r="H1621" s="13">
        <v>297</v>
      </c>
      <c r="I1621" s="14"/>
      <c r="J1621" s="4"/>
      <c r="K1621" s="4"/>
      <c r="L1621" s="4"/>
      <c r="M1621" s="4"/>
      <c r="N1621" s="4"/>
      <c r="O1621" s="4"/>
      <c r="P1621" s="4"/>
      <c r="Q1621" s="4"/>
      <c r="R1621" s="4"/>
      <c r="S1621" s="4"/>
      <c r="T1621" s="4"/>
      <c r="U1621" s="4"/>
      <c r="V1621" s="4"/>
      <c r="W1621" s="4"/>
      <c r="X1621" s="4"/>
      <c r="Y1621" s="4"/>
      <c r="Z1621" s="4"/>
      <c r="AA1621" s="4"/>
    </row>
    <row r="1622" spans="1:27" ht="16" x14ac:dyDescent="0.2">
      <c r="A1622" s="10" t="s">
        <v>15</v>
      </c>
      <c r="B1622" s="16" t="s">
        <v>16</v>
      </c>
      <c r="C1622" s="10" t="s">
        <v>3077</v>
      </c>
      <c r="D1622" s="11">
        <v>2020</v>
      </c>
      <c r="E1622" s="10" t="s">
        <v>10</v>
      </c>
      <c r="F1622" s="48" t="s">
        <v>3047</v>
      </c>
      <c r="G1622" s="10" t="s">
        <v>3078</v>
      </c>
      <c r="H1622" s="13">
        <v>296</v>
      </c>
      <c r="I1622" s="14"/>
      <c r="J1622" s="4"/>
      <c r="K1622" s="4"/>
      <c r="L1622" s="4"/>
      <c r="M1622" s="4"/>
      <c r="N1622" s="4"/>
      <c r="O1622" s="4"/>
      <c r="P1622" s="4"/>
      <c r="Q1622" s="4"/>
      <c r="R1622" s="4"/>
      <c r="S1622" s="4"/>
      <c r="T1622" s="4"/>
      <c r="U1622" s="4"/>
      <c r="V1622" s="4"/>
      <c r="W1622" s="4"/>
      <c r="X1622" s="4"/>
      <c r="Y1622" s="4"/>
      <c r="Z1622" s="4"/>
      <c r="AA1622" s="4"/>
    </row>
    <row r="1623" spans="1:27" ht="16" x14ac:dyDescent="0.2">
      <c r="A1623" s="10" t="s">
        <v>15</v>
      </c>
      <c r="B1623" s="16" t="s">
        <v>16</v>
      </c>
      <c r="C1623" s="40" t="s">
        <v>3079</v>
      </c>
      <c r="D1623" s="11">
        <v>2020</v>
      </c>
      <c r="E1623" s="10" t="s">
        <v>10</v>
      </c>
      <c r="F1623" s="48" t="s">
        <v>3047</v>
      </c>
      <c r="G1623" s="10" t="s">
        <v>3080</v>
      </c>
      <c r="H1623" s="13">
        <v>280</v>
      </c>
      <c r="I1623" s="14"/>
      <c r="J1623" s="4"/>
      <c r="K1623" s="4"/>
      <c r="L1623" s="4"/>
      <c r="M1623" s="4"/>
      <c r="N1623" s="4"/>
      <c r="O1623" s="4"/>
      <c r="P1623" s="4"/>
      <c r="Q1623" s="4"/>
      <c r="R1623" s="4"/>
      <c r="S1623" s="4"/>
      <c r="T1623" s="4"/>
      <c r="U1623" s="4"/>
      <c r="V1623" s="4"/>
      <c r="W1623" s="4"/>
      <c r="X1623" s="4"/>
      <c r="Y1623" s="4"/>
      <c r="Z1623" s="4"/>
      <c r="AA1623" s="4"/>
    </row>
    <row r="1624" spans="1:27" ht="16" x14ac:dyDescent="0.2">
      <c r="A1624" s="16" t="s">
        <v>15</v>
      </c>
      <c r="B1624" s="16" t="s">
        <v>16</v>
      </c>
      <c r="C1624" s="40" t="s">
        <v>3081</v>
      </c>
      <c r="D1624" s="39">
        <v>2020</v>
      </c>
      <c r="E1624" s="10" t="s">
        <v>10</v>
      </c>
      <c r="F1624" s="48" t="s">
        <v>3047</v>
      </c>
      <c r="G1624" s="10" t="s">
        <v>3082</v>
      </c>
      <c r="H1624" s="13">
        <v>253</v>
      </c>
      <c r="I1624" s="14"/>
      <c r="J1624" s="4"/>
      <c r="K1624" s="4"/>
      <c r="L1624" s="4"/>
      <c r="M1624" s="4"/>
      <c r="N1624" s="4"/>
      <c r="O1624" s="4"/>
      <c r="P1624" s="4"/>
      <c r="Q1624" s="4"/>
      <c r="R1624" s="4"/>
      <c r="S1624" s="4"/>
      <c r="T1624" s="4"/>
      <c r="U1624" s="4"/>
      <c r="V1624" s="4"/>
      <c r="W1624" s="4"/>
      <c r="X1624" s="4"/>
      <c r="Y1624" s="4"/>
      <c r="Z1624" s="4"/>
      <c r="AA1624" s="4"/>
    </row>
    <row r="1625" spans="1:27" ht="16" x14ac:dyDescent="0.2">
      <c r="A1625" s="16" t="s">
        <v>15</v>
      </c>
      <c r="B1625" s="16" t="s">
        <v>16</v>
      </c>
      <c r="C1625" s="40" t="s">
        <v>3083</v>
      </c>
      <c r="D1625" s="39">
        <v>2020</v>
      </c>
      <c r="E1625" s="10" t="s">
        <v>10</v>
      </c>
      <c r="F1625" s="48" t="s">
        <v>3047</v>
      </c>
      <c r="G1625" s="10" t="s">
        <v>3084</v>
      </c>
      <c r="H1625" s="13">
        <v>253</v>
      </c>
      <c r="I1625" s="14"/>
      <c r="J1625" s="4"/>
      <c r="K1625" s="4"/>
      <c r="L1625" s="4"/>
      <c r="M1625" s="4"/>
      <c r="N1625" s="4"/>
      <c r="O1625" s="4"/>
      <c r="P1625" s="4"/>
      <c r="Q1625" s="4"/>
      <c r="R1625" s="4"/>
      <c r="S1625" s="4"/>
      <c r="T1625" s="4"/>
      <c r="U1625" s="4"/>
      <c r="V1625" s="4"/>
      <c r="W1625" s="4"/>
      <c r="X1625" s="4"/>
      <c r="Y1625" s="4"/>
      <c r="Z1625" s="4"/>
      <c r="AA1625" s="4"/>
    </row>
    <row r="1626" spans="1:27" ht="16" x14ac:dyDescent="0.2">
      <c r="A1626" s="16" t="s">
        <v>15</v>
      </c>
      <c r="B1626" s="16" t="s">
        <v>16</v>
      </c>
      <c r="C1626" s="40" t="s">
        <v>3085</v>
      </c>
      <c r="D1626" s="11">
        <v>2020</v>
      </c>
      <c r="E1626" s="10" t="s">
        <v>10</v>
      </c>
      <c r="F1626" s="48" t="s">
        <v>3047</v>
      </c>
      <c r="G1626" s="10" t="s">
        <v>3086</v>
      </c>
      <c r="H1626" s="13">
        <v>247</v>
      </c>
      <c r="I1626" s="14"/>
      <c r="J1626" s="4"/>
      <c r="K1626" s="4"/>
      <c r="L1626" s="4"/>
      <c r="M1626" s="4"/>
      <c r="N1626" s="4"/>
      <c r="O1626" s="4"/>
      <c r="P1626" s="4"/>
      <c r="Q1626" s="4"/>
      <c r="R1626" s="4"/>
      <c r="S1626" s="4"/>
      <c r="T1626" s="4"/>
      <c r="U1626" s="4"/>
      <c r="V1626" s="4"/>
      <c r="W1626" s="4"/>
      <c r="X1626" s="4"/>
      <c r="Y1626" s="4"/>
      <c r="Z1626" s="4"/>
      <c r="AA1626" s="4"/>
    </row>
    <row r="1627" spans="1:27" ht="16" x14ac:dyDescent="0.2">
      <c r="A1627" s="16" t="s">
        <v>15</v>
      </c>
      <c r="B1627" s="16" t="s">
        <v>16</v>
      </c>
      <c r="C1627" s="40" t="s">
        <v>3087</v>
      </c>
      <c r="D1627" s="39">
        <v>2020</v>
      </c>
      <c r="E1627" s="10" t="s">
        <v>10</v>
      </c>
      <c r="F1627" s="48" t="s">
        <v>3047</v>
      </c>
      <c r="G1627" s="10" t="s">
        <v>3088</v>
      </c>
      <c r="H1627" s="13">
        <v>233</v>
      </c>
      <c r="I1627" s="14"/>
      <c r="J1627" s="4"/>
      <c r="K1627" s="4"/>
      <c r="L1627" s="4"/>
      <c r="M1627" s="4"/>
      <c r="N1627" s="4"/>
      <c r="O1627" s="4"/>
      <c r="P1627" s="4"/>
      <c r="Q1627" s="4"/>
      <c r="R1627" s="4"/>
      <c r="S1627" s="4"/>
      <c r="T1627" s="4"/>
      <c r="U1627" s="4"/>
      <c r="V1627" s="4"/>
      <c r="W1627" s="4"/>
      <c r="X1627" s="4"/>
      <c r="Y1627" s="4"/>
      <c r="Z1627" s="4"/>
      <c r="AA1627" s="4"/>
    </row>
    <row r="1628" spans="1:27" ht="16" x14ac:dyDescent="0.2">
      <c r="A1628" s="16" t="s">
        <v>15</v>
      </c>
      <c r="B1628" s="16" t="s">
        <v>16</v>
      </c>
      <c r="C1628" s="40" t="s">
        <v>3089</v>
      </c>
      <c r="D1628" s="11">
        <v>2020</v>
      </c>
      <c r="E1628" s="10" t="s">
        <v>10</v>
      </c>
      <c r="F1628" s="48" t="s">
        <v>3047</v>
      </c>
      <c r="G1628" s="10" t="s">
        <v>3090</v>
      </c>
      <c r="H1628" s="13">
        <v>222</v>
      </c>
      <c r="I1628" s="14"/>
      <c r="J1628" s="4"/>
      <c r="K1628" s="4"/>
      <c r="L1628" s="4"/>
      <c r="M1628" s="4"/>
      <c r="N1628" s="4"/>
      <c r="O1628" s="4"/>
      <c r="P1628" s="4"/>
      <c r="Q1628" s="4"/>
      <c r="R1628" s="4"/>
      <c r="S1628" s="4"/>
      <c r="T1628" s="4"/>
      <c r="U1628" s="4"/>
      <c r="V1628" s="4"/>
      <c r="W1628" s="4"/>
      <c r="X1628" s="4"/>
      <c r="Y1628" s="4"/>
      <c r="Z1628" s="4"/>
      <c r="AA1628" s="4"/>
    </row>
    <row r="1629" spans="1:27" ht="16" x14ac:dyDescent="0.2">
      <c r="A1629" s="10" t="s">
        <v>15</v>
      </c>
      <c r="B1629" s="16" t="s">
        <v>16</v>
      </c>
      <c r="C1629" s="40" t="s">
        <v>3091</v>
      </c>
      <c r="D1629" s="11">
        <v>2020</v>
      </c>
      <c r="E1629" s="10" t="s">
        <v>10</v>
      </c>
      <c r="F1629" s="48" t="s">
        <v>3047</v>
      </c>
      <c r="G1629" s="10" t="s">
        <v>3092</v>
      </c>
      <c r="H1629" s="13">
        <v>222</v>
      </c>
      <c r="I1629" s="14"/>
      <c r="J1629" s="4"/>
      <c r="K1629" s="4"/>
      <c r="L1629" s="4"/>
      <c r="M1629" s="4"/>
      <c r="N1629" s="4"/>
      <c r="O1629" s="4"/>
      <c r="P1629" s="4"/>
      <c r="Q1629" s="4"/>
      <c r="R1629" s="4"/>
      <c r="S1629" s="4"/>
      <c r="T1629" s="4"/>
      <c r="U1629" s="4"/>
      <c r="V1629" s="4"/>
      <c r="W1629" s="4"/>
      <c r="X1629" s="4"/>
      <c r="Y1629" s="4"/>
      <c r="Z1629" s="4"/>
      <c r="AA1629" s="4"/>
    </row>
    <row r="1630" spans="1:27" ht="16" x14ac:dyDescent="0.2">
      <c r="A1630" s="16" t="s">
        <v>15</v>
      </c>
      <c r="B1630" s="16" t="s">
        <v>16</v>
      </c>
      <c r="C1630" s="40" t="s">
        <v>3093</v>
      </c>
      <c r="D1630" s="39">
        <v>2020</v>
      </c>
      <c r="E1630" s="10" t="s">
        <v>10</v>
      </c>
      <c r="F1630" s="48" t="s">
        <v>3047</v>
      </c>
      <c r="G1630" s="10" t="s">
        <v>3094</v>
      </c>
      <c r="H1630" s="13">
        <v>220</v>
      </c>
      <c r="I1630" s="14"/>
      <c r="J1630" s="4"/>
      <c r="K1630" s="4"/>
      <c r="L1630" s="4"/>
      <c r="M1630" s="4"/>
      <c r="N1630" s="4"/>
      <c r="O1630" s="4"/>
      <c r="P1630" s="4"/>
      <c r="Q1630" s="4"/>
      <c r="R1630" s="4"/>
      <c r="S1630" s="4"/>
      <c r="T1630" s="4"/>
      <c r="U1630" s="4"/>
      <c r="V1630" s="4"/>
      <c r="W1630" s="4"/>
      <c r="X1630" s="4"/>
      <c r="Y1630" s="4"/>
      <c r="Z1630" s="4"/>
      <c r="AA1630" s="4"/>
    </row>
    <row r="1631" spans="1:27" ht="16" x14ac:dyDescent="0.2">
      <c r="A1631" s="16" t="s">
        <v>15</v>
      </c>
      <c r="B1631" s="16" t="s">
        <v>16</v>
      </c>
      <c r="C1631" s="40" t="s">
        <v>3095</v>
      </c>
      <c r="D1631" s="11">
        <v>2020</v>
      </c>
      <c r="E1631" s="10" t="s">
        <v>10</v>
      </c>
      <c r="F1631" s="48" t="s">
        <v>3047</v>
      </c>
      <c r="G1631" s="10" t="s">
        <v>3096</v>
      </c>
      <c r="H1631" s="13">
        <v>212</v>
      </c>
      <c r="I1631" s="14"/>
      <c r="J1631" s="4"/>
      <c r="K1631" s="4"/>
      <c r="L1631" s="4"/>
      <c r="M1631" s="4"/>
      <c r="N1631" s="4"/>
      <c r="O1631" s="4"/>
      <c r="P1631" s="4"/>
      <c r="Q1631" s="4"/>
      <c r="R1631" s="4"/>
      <c r="S1631" s="4"/>
      <c r="T1631" s="4"/>
      <c r="U1631" s="4"/>
      <c r="V1631" s="4"/>
      <c r="W1631" s="4"/>
      <c r="X1631" s="4"/>
      <c r="Y1631" s="4"/>
      <c r="Z1631" s="4"/>
      <c r="AA1631" s="4"/>
    </row>
    <row r="1632" spans="1:27" ht="16" x14ac:dyDescent="0.2">
      <c r="A1632" s="16" t="s">
        <v>15</v>
      </c>
      <c r="B1632" s="16" t="s">
        <v>16</v>
      </c>
      <c r="C1632" s="40" t="s">
        <v>3097</v>
      </c>
      <c r="D1632" s="11">
        <v>2020</v>
      </c>
      <c r="E1632" s="10" t="s">
        <v>10</v>
      </c>
      <c r="F1632" s="48" t="s">
        <v>3047</v>
      </c>
      <c r="G1632" s="10" t="s">
        <v>3098</v>
      </c>
      <c r="H1632" s="13">
        <v>210</v>
      </c>
      <c r="I1632" s="14"/>
      <c r="J1632" s="4"/>
      <c r="K1632" s="4"/>
      <c r="L1632" s="4"/>
      <c r="M1632" s="4"/>
      <c r="N1632" s="4"/>
      <c r="O1632" s="4"/>
      <c r="P1632" s="4"/>
      <c r="Q1632" s="4"/>
      <c r="R1632" s="4"/>
      <c r="S1632" s="4"/>
      <c r="T1632" s="4"/>
      <c r="U1632" s="4"/>
      <c r="V1632" s="4"/>
      <c r="W1632" s="4"/>
      <c r="X1632" s="4"/>
      <c r="Y1632" s="4"/>
      <c r="Z1632" s="4"/>
      <c r="AA1632" s="4"/>
    </row>
    <row r="1633" spans="1:27" ht="16" x14ac:dyDescent="0.2">
      <c r="A1633" s="16" t="s">
        <v>15</v>
      </c>
      <c r="B1633" s="16" t="s">
        <v>16</v>
      </c>
      <c r="C1633" s="40" t="s">
        <v>3099</v>
      </c>
      <c r="D1633" s="11">
        <v>2020</v>
      </c>
      <c r="E1633" s="10" t="s">
        <v>10</v>
      </c>
      <c r="F1633" s="48" t="s">
        <v>3047</v>
      </c>
      <c r="G1633" s="10" t="s">
        <v>3100</v>
      </c>
      <c r="H1633" s="13">
        <v>209</v>
      </c>
      <c r="I1633" s="14"/>
      <c r="J1633" s="4"/>
      <c r="K1633" s="4"/>
      <c r="L1633" s="4"/>
      <c r="M1633" s="4"/>
      <c r="N1633" s="4"/>
      <c r="O1633" s="4"/>
      <c r="P1633" s="4"/>
      <c r="Q1633" s="4"/>
      <c r="R1633" s="4"/>
      <c r="S1633" s="4"/>
      <c r="T1633" s="4"/>
      <c r="U1633" s="4"/>
      <c r="V1633" s="4"/>
      <c r="W1633" s="4"/>
      <c r="X1633" s="4"/>
      <c r="Y1633" s="4"/>
      <c r="Z1633" s="4"/>
      <c r="AA1633" s="4"/>
    </row>
    <row r="1634" spans="1:27" ht="16" x14ac:dyDescent="0.2">
      <c r="A1634" s="16" t="s">
        <v>15</v>
      </c>
      <c r="B1634" s="16" t="s">
        <v>16</v>
      </c>
      <c r="C1634" s="40" t="s">
        <v>3101</v>
      </c>
      <c r="D1634" s="11">
        <v>2020</v>
      </c>
      <c r="E1634" s="10" t="s">
        <v>10</v>
      </c>
      <c r="F1634" s="48" t="s">
        <v>3047</v>
      </c>
      <c r="G1634" s="10" t="s">
        <v>3102</v>
      </c>
      <c r="H1634" s="13">
        <v>206</v>
      </c>
      <c r="I1634" s="14"/>
      <c r="J1634" s="4"/>
      <c r="K1634" s="4"/>
      <c r="L1634" s="4"/>
      <c r="M1634" s="4"/>
      <c r="N1634" s="4"/>
      <c r="O1634" s="4"/>
      <c r="P1634" s="4"/>
      <c r="Q1634" s="4"/>
      <c r="R1634" s="4"/>
      <c r="S1634" s="4"/>
      <c r="T1634" s="4"/>
      <c r="U1634" s="4"/>
      <c r="V1634" s="4"/>
      <c r="W1634" s="4"/>
      <c r="X1634" s="4"/>
      <c r="Y1634" s="4"/>
      <c r="Z1634" s="4"/>
      <c r="AA1634" s="4"/>
    </row>
    <row r="1635" spans="1:27" ht="16" x14ac:dyDescent="0.2">
      <c r="A1635" s="16" t="s">
        <v>15</v>
      </c>
      <c r="B1635" s="16" t="s">
        <v>16</v>
      </c>
      <c r="C1635" s="40" t="s">
        <v>3103</v>
      </c>
      <c r="D1635" s="39">
        <v>2020</v>
      </c>
      <c r="E1635" s="10" t="s">
        <v>10</v>
      </c>
      <c r="F1635" s="48" t="s">
        <v>3047</v>
      </c>
      <c r="G1635" s="10" t="s">
        <v>3104</v>
      </c>
      <c r="H1635" s="13">
        <v>205</v>
      </c>
      <c r="I1635" s="14"/>
      <c r="J1635" s="4"/>
      <c r="K1635" s="4"/>
      <c r="L1635" s="4"/>
      <c r="M1635" s="4"/>
      <c r="N1635" s="4"/>
      <c r="O1635" s="4"/>
      <c r="P1635" s="4"/>
      <c r="Q1635" s="4"/>
      <c r="R1635" s="4"/>
      <c r="S1635" s="4"/>
      <c r="T1635" s="4"/>
      <c r="U1635" s="4"/>
      <c r="V1635" s="4"/>
      <c r="W1635" s="4"/>
      <c r="X1635" s="4"/>
      <c r="Y1635" s="4"/>
      <c r="Z1635" s="4"/>
      <c r="AA1635" s="4"/>
    </row>
    <row r="1636" spans="1:27" ht="16" x14ac:dyDescent="0.2">
      <c r="A1636" s="16" t="s">
        <v>15</v>
      </c>
      <c r="B1636" s="16" t="s">
        <v>16</v>
      </c>
      <c r="C1636" s="40" t="s">
        <v>3105</v>
      </c>
      <c r="D1636" s="11">
        <v>2020</v>
      </c>
      <c r="E1636" s="10" t="s">
        <v>10</v>
      </c>
      <c r="F1636" s="48" t="s">
        <v>3047</v>
      </c>
      <c r="G1636" s="10" t="s">
        <v>3106</v>
      </c>
      <c r="H1636" s="13">
        <v>193</v>
      </c>
      <c r="I1636" s="14"/>
      <c r="J1636" s="4"/>
      <c r="K1636" s="4"/>
      <c r="L1636" s="4"/>
      <c r="M1636" s="4"/>
      <c r="N1636" s="4"/>
      <c r="O1636" s="4"/>
      <c r="P1636" s="4"/>
      <c r="Q1636" s="4"/>
      <c r="R1636" s="4"/>
      <c r="S1636" s="4"/>
      <c r="T1636" s="4"/>
      <c r="U1636" s="4"/>
      <c r="V1636" s="4"/>
      <c r="W1636" s="4"/>
      <c r="X1636" s="4"/>
      <c r="Y1636" s="4"/>
      <c r="Z1636" s="4"/>
      <c r="AA1636" s="4"/>
    </row>
    <row r="1637" spans="1:27" ht="16" x14ac:dyDescent="0.2">
      <c r="A1637" s="16" t="s">
        <v>15</v>
      </c>
      <c r="B1637" s="16" t="s">
        <v>16</v>
      </c>
      <c r="C1637" s="40" t="s">
        <v>3107</v>
      </c>
      <c r="D1637" s="11">
        <v>2020</v>
      </c>
      <c r="E1637" s="10" t="s">
        <v>10</v>
      </c>
      <c r="F1637" s="48" t="s">
        <v>3047</v>
      </c>
      <c r="G1637" s="10" t="s">
        <v>3108</v>
      </c>
      <c r="H1637" s="13">
        <v>184</v>
      </c>
      <c r="I1637" s="14"/>
      <c r="J1637" s="4"/>
      <c r="K1637" s="4"/>
      <c r="L1637" s="4"/>
      <c r="M1637" s="4"/>
      <c r="N1637" s="4"/>
      <c r="O1637" s="4"/>
      <c r="P1637" s="4"/>
      <c r="Q1637" s="4"/>
      <c r="R1637" s="4"/>
      <c r="S1637" s="4"/>
      <c r="T1637" s="4"/>
      <c r="U1637" s="4"/>
      <c r="V1637" s="4"/>
      <c r="W1637" s="4"/>
      <c r="X1637" s="4"/>
      <c r="Y1637" s="4"/>
      <c r="Z1637" s="4"/>
      <c r="AA1637" s="4"/>
    </row>
    <row r="1638" spans="1:27" ht="16" x14ac:dyDescent="0.2">
      <c r="A1638" s="16" t="s">
        <v>15</v>
      </c>
      <c r="B1638" s="16" t="s">
        <v>16</v>
      </c>
      <c r="C1638" s="40" t="s">
        <v>3109</v>
      </c>
      <c r="D1638" s="39">
        <v>2020</v>
      </c>
      <c r="E1638" s="10" t="s">
        <v>10</v>
      </c>
      <c r="F1638" s="48" t="s">
        <v>3047</v>
      </c>
      <c r="G1638" s="10" t="s">
        <v>3110</v>
      </c>
      <c r="H1638" s="13">
        <v>169</v>
      </c>
      <c r="I1638" s="14"/>
      <c r="J1638" s="4"/>
      <c r="K1638" s="4"/>
      <c r="L1638" s="4"/>
      <c r="M1638" s="4"/>
      <c r="N1638" s="4"/>
      <c r="O1638" s="4"/>
      <c r="P1638" s="4"/>
      <c r="Q1638" s="4"/>
      <c r="R1638" s="4"/>
      <c r="S1638" s="4"/>
      <c r="T1638" s="4"/>
      <c r="U1638" s="4"/>
      <c r="V1638" s="4"/>
      <c r="W1638" s="4"/>
      <c r="X1638" s="4"/>
      <c r="Y1638" s="4"/>
      <c r="Z1638" s="4"/>
      <c r="AA1638" s="4"/>
    </row>
    <row r="1639" spans="1:27" ht="16" x14ac:dyDescent="0.2">
      <c r="A1639" s="16" t="s">
        <v>15</v>
      </c>
      <c r="B1639" s="16" t="s">
        <v>16</v>
      </c>
      <c r="C1639" s="40" t="s">
        <v>3111</v>
      </c>
      <c r="D1639" s="39">
        <v>2020</v>
      </c>
      <c r="E1639" s="10" t="s">
        <v>10</v>
      </c>
      <c r="F1639" s="48" t="s">
        <v>3047</v>
      </c>
      <c r="G1639" s="10" t="s">
        <v>3112</v>
      </c>
      <c r="H1639" s="13">
        <v>168</v>
      </c>
      <c r="I1639" s="14"/>
      <c r="J1639" s="4"/>
      <c r="K1639" s="4"/>
      <c r="L1639" s="4"/>
      <c r="M1639" s="4"/>
      <c r="N1639" s="4"/>
      <c r="O1639" s="4"/>
      <c r="P1639" s="4"/>
      <c r="Q1639" s="4"/>
      <c r="R1639" s="4"/>
      <c r="S1639" s="4"/>
      <c r="T1639" s="4"/>
      <c r="U1639" s="4"/>
      <c r="V1639" s="4"/>
      <c r="W1639" s="4"/>
      <c r="X1639" s="4"/>
      <c r="Y1639" s="4"/>
      <c r="Z1639" s="4"/>
      <c r="AA1639" s="4"/>
    </row>
    <row r="1640" spans="1:27" ht="16" x14ac:dyDescent="0.2">
      <c r="A1640" s="16" t="s">
        <v>15</v>
      </c>
      <c r="B1640" s="16" t="s">
        <v>16</v>
      </c>
      <c r="C1640" s="40" t="s">
        <v>3113</v>
      </c>
      <c r="D1640" s="39">
        <v>2020</v>
      </c>
      <c r="E1640" s="10" t="s">
        <v>10</v>
      </c>
      <c r="F1640" s="48" t="s">
        <v>3047</v>
      </c>
      <c r="G1640" s="10" t="s">
        <v>3114</v>
      </c>
      <c r="H1640" s="13">
        <v>165</v>
      </c>
      <c r="I1640" s="14"/>
      <c r="J1640" s="4"/>
      <c r="K1640" s="4"/>
      <c r="L1640" s="4"/>
      <c r="M1640" s="4"/>
      <c r="N1640" s="4"/>
      <c r="O1640" s="4"/>
      <c r="P1640" s="4"/>
      <c r="Q1640" s="4"/>
      <c r="R1640" s="4"/>
      <c r="S1640" s="4"/>
      <c r="T1640" s="4"/>
      <c r="U1640" s="4"/>
      <c r="V1640" s="4"/>
      <c r="W1640" s="4"/>
      <c r="X1640" s="4"/>
      <c r="Y1640" s="4"/>
      <c r="Z1640" s="4"/>
      <c r="AA1640" s="4"/>
    </row>
    <row r="1641" spans="1:27" ht="16" x14ac:dyDescent="0.2">
      <c r="A1641" s="16" t="s">
        <v>15</v>
      </c>
      <c r="B1641" s="16" t="s">
        <v>16</v>
      </c>
      <c r="C1641" s="40" t="s">
        <v>3115</v>
      </c>
      <c r="D1641" s="11">
        <v>2020</v>
      </c>
      <c r="E1641" s="10" t="s">
        <v>10</v>
      </c>
      <c r="F1641" s="48" t="s">
        <v>3047</v>
      </c>
      <c r="G1641" s="10" t="s">
        <v>3116</v>
      </c>
      <c r="H1641" s="13">
        <v>161</v>
      </c>
      <c r="I1641" s="14"/>
      <c r="J1641" s="4"/>
      <c r="K1641" s="4"/>
      <c r="L1641" s="4"/>
      <c r="M1641" s="4"/>
      <c r="N1641" s="4"/>
      <c r="O1641" s="4"/>
      <c r="P1641" s="4"/>
      <c r="Q1641" s="4"/>
      <c r="R1641" s="4"/>
      <c r="S1641" s="4"/>
      <c r="T1641" s="4"/>
      <c r="U1641" s="4"/>
      <c r="V1641" s="4"/>
      <c r="W1641" s="4"/>
      <c r="X1641" s="4"/>
      <c r="Y1641" s="4"/>
      <c r="Z1641" s="4"/>
      <c r="AA1641" s="4"/>
    </row>
    <row r="1642" spans="1:27" ht="16" x14ac:dyDescent="0.2">
      <c r="A1642" s="16" t="s">
        <v>15</v>
      </c>
      <c r="B1642" s="16" t="s">
        <v>16</v>
      </c>
      <c r="C1642" s="40" t="s">
        <v>3117</v>
      </c>
      <c r="D1642" s="39">
        <v>2020</v>
      </c>
      <c r="E1642" s="10" t="s">
        <v>10</v>
      </c>
      <c r="F1642" s="48" t="s">
        <v>3047</v>
      </c>
      <c r="G1642" s="10" t="s">
        <v>3118</v>
      </c>
      <c r="H1642" s="13">
        <v>154</v>
      </c>
      <c r="I1642" s="14"/>
      <c r="J1642" s="4"/>
      <c r="K1642" s="4"/>
      <c r="L1642" s="4"/>
      <c r="M1642" s="4"/>
      <c r="N1642" s="4"/>
      <c r="O1642" s="4"/>
      <c r="P1642" s="4"/>
      <c r="Q1642" s="4"/>
      <c r="R1642" s="4"/>
      <c r="S1642" s="4"/>
      <c r="T1642" s="4"/>
      <c r="U1642" s="4"/>
      <c r="V1642" s="4"/>
      <c r="W1642" s="4"/>
      <c r="X1642" s="4"/>
      <c r="Y1642" s="4"/>
      <c r="Z1642" s="4"/>
      <c r="AA1642" s="4"/>
    </row>
    <row r="1643" spans="1:27" ht="16" x14ac:dyDescent="0.2">
      <c r="A1643" s="10" t="s">
        <v>15</v>
      </c>
      <c r="B1643" s="16" t="s">
        <v>16</v>
      </c>
      <c r="C1643" s="40" t="s">
        <v>3119</v>
      </c>
      <c r="D1643" s="11">
        <v>2020</v>
      </c>
      <c r="E1643" s="10" t="s">
        <v>10</v>
      </c>
      <c r="F1643" s="48" t="s">
        <v>3047</v>
      </c>
      <c r="G1643" s="10" t="s">
        <v>3120</v>
      </c>
      <c r="H1643" s="13">
        <v>150</v>
      </c>
      <c r="I1643" s="14"/>
      <c r="J1643" s="4"/>
      <c r="K1643" s="4"/>
      <c r="L1643" s="4"/>
      <c r="M1643" s="4"/>
      <c r="N1643" s="4"/>
      <c r="O1643" s="4"/>
      <c r="P1643" s="4"/>
      <c r="Q1643" s="4"/>
      <c r="R1643" s="4"/>
      <c r="S1643" s="4"/>
      <c r="T1643" s="4"/>
      <c r="U1643" s="4"/>
      <c r="V1643" s="4"/>
      <c r="W1643" s="4"/>
      <c r="X1643" s="4"/>
      <c r="Y1643" s="4"/>
      <c r="Z1643" s="4"/>
      <c r="AA1643" s="4"/>
    </row>
    <row r="1644" spans="1:27" ht="16" x14ac:dyDescent="0.2">
      <c r="A1644" s="16" t="s">
        <v>15</v>
      </c>
      <c r="B1644" s="16" t="s">
        <v>16</v>
      </c>
      <c r="C1644" s="40" t="s">
        <v>3121</v>
      </c>
      <c r="D1644" s="39">
        <v>2020</v>
      </c>
      <c r="E1644" s="10" t="s">
        <v>10</v>
      </c>
      <c r="F1644" s="48" t="s">
        <v>3047</v>
      </c>
      <c r="G1644" s="10" t="s">
        <v>3122</v>
      </c>
      <c r="H1644" s="13">
        <v>149</v>
      </c>
      <c r="I1644" s="14"/>
      <c r="J1644" s="4"/>
      <c r="K1644" s="4"/>
      <c r="L1644" s="4"/>
      <c r="M1644" s="4"/>
      <c r="N1644" s="4"/>
      <c r="O1644" s="4"/>
      <c r="P1644" s="4"/>
      <c r="Q1644" s="4"/>
      <c r="R1644" s="4"/>
      <c r="S1644" s="4"/>
      <c r="T1644" s="4"/>
      <c r="U1644" s="4"/>
      <c r="V1644" s="4"/>
      <c r="W1644" s="4"/>
      <c r="X1644" s="4"/>
      <c r="Y1644" s="4"/>
      <c r="Z1644" s="4"/>
      <c r="AA1644" s="4"/>
    </row>
    <row r="1645" spans="1:27" ht="16" x14ac:dyDescent="0.2">
      <c r="A1645" s="16" t="s">
        <v>15</v>
      </c>
      <c r="B1645" s="16" t="s">
        <v>16</v>
      </c>
      <c r="C1645" s="40" t="s">
        <v>3123</v>
      </c>
      <c r="D1645" s="39">
        <v>2020</v>
      </c>
      <c r="E1645" s="10" t="s">
        <v>10</v>
      </c>
      <c r="F1645" s="48" t="s">
        <v>3047</v>
      </c>
      <c r="G1645" s="10" t="s">
        <v>3124</v>
      </c>
      <c r="H1645" s="13">
        <v>143</v>
      </c>
      <c r="I1645" s="14"/>
      <c r="J1645" s="4"/>
      <c r="K1645" s="4"/>
      <c r="L1645" s="4"/>
      <c r="M1645" s="4"/>
      <c r="N1645" s="4"/>
      <c r="O1645" s="4"/>
      <c r="P1645" s="4"/>
      <c r="Q1645" s="4"/>
      <c r="R1645" s="4"/>
      <c r="S1645" s="4"/>
      <c r="T1645" s="4"/>
      <c r="U1645" s="4"/>
      <c r="V1645" s="4"/>
      <c r="W1645" s="4"/>
      <c r="X1645" s="4"/>
      <c r="Y1645" s="4"/>
      <c r="Z1645" s="4"/>
      <c r="AA1645" s="4"/>
    </row>
    <row r="1646" spans="1:27" ht="16" x14ac:dyDescent="0.2">
      <c r="A1646" s="10" t="s">
        <v>15</v>
      </c>
      <c r="B1646" s="16" t="s">
        <v>16</v>
      </c>
      <c r="C1646" s="10" t="s">
        <v>3125</v>
      </c>
      <c r="D1646" s="11">
        <v>2020</v>
      </c>
      <c r="E1646" s="10" t="s">
        <v>11</v>
      </c>
      <c r="F1646" s="48" t="s">
        <v>3047</v>
      </c>
      <c r="G1646" s="10" t="s">
        <v>3126</v>
      </c>
      <c r="H1646" s="13">
        <v>137</v>
      </c>
      <c r="I1646" s="14"/>
      <c r="J1646" s="4"/>
      <c r="K1646" s="4"/>
      <c r="L1646" s="4"/>
      <c r="M1646" s="4"/>
      <c r="N1646" s="4"/>
      <c r="O1646" s="4"/>
      <c r="P1646" s="4"/>
      <c r="Q1646" s="4"/>
      <c r="R1646" s="4"/>
      <c r="S1646" s="4"/>
      <c r="T1646" s="4"/>
      <c r="U1646" s="4"/>
      <c r="V1646" s="4"/>
      <c r="W1646" s="4"/>
      <c r="X1646" s="4"/>
      <c r="Y1646" s="4"/>
      <c r="Z1646" s="4"/>
      <c r="AA1646" s="4"/>
    </row>
    <row r="1647" spans="1:27" ht="16" x14ac:dyDescent="0.2">
      <c r="A1647" s="16" t="s">
        <v>15</v>
      </c>
      <c r="B1647" s="16" t="s">
        <v>16</v>
      </c>
      <c r="C1647" s="40" t="s">
        <v>3127</v>
      </c>
      <c r="D1647" s="11">
        <v>2020</v>
      </c>
      <c r="E1647" s="10" t="s">
        <v>10</v>
      </c>
      <c r="F1647" s="48" t="s">
        <v>3047</v>
      </c>
      <c r="G1647" s="10" t="s">
        <v>3128</v>
      </c>
      <c r="H1647" s="13">
        <v>120</v>
      </c>
      <c r="I1647" s="14"/>
      <c r="J1647" s="4"/>
      <c r="K1647" s="4"/>
      <c r="L1647" s="4"/>
      <c r="M1647" s="4"/>
      <c r="N1647" s="4"/>
      <c r="O1647" s="4"/>
      <c r="P1647" s="4"/>
      <c r="Q1647" s="4"/>
      <c r="R1647" s="4"/>
      <c r="S1647" s="4"/>
      <c r="T1647" s="4"/>
      <c r="U1647" s="4"/>
      <c r="V1647" s="4"/>
      <c r="W1647" s="4"/>
      <c r="X1647" s="4"/>
      <c r="Y1647" s="4"/>
      <c r="Z1647" s="4"/>
      <c r="AA1647" s="4"/>
    </row>
    <row r="1648" spans="1:27" ht="16" x14ac:dyDescent="0.2">
      <c r="A1648" s="16" t="s">
        <v>15</v>
      </c>
      <c r="B1648" s="16" t="s">
        <v>16</v>
      </c>
      <c r="C1648" s="40" t="s">
        <v>3129</v>
      </c>
      <c r="D1648" s="39">
        <v>2020</v>
      </c>
      <c r="E1648" s="10" t="s">
        <v>10</v>
      </c>
      <c r="F1648" s="48" t="s">
        <v>3047</v>
      </c>
      <c r="G1648" s="10" t="s">
        <v>3130</v>
      </c>
      <c r="H1648" s="13">
        <v>111</v>
      </c>
      <c r="I1648" s="14"/>
      <c r="J1648" s="4"/>
      <c r="K1648" s="4"/>
      <c r="L1648" s="4"/>
      <c r="M1648" s="4"/>
      <c r="N1648" s="4"/>
      <c r="O1648" s="4"/>
      <c r="P1648" s="4"/>
      <c r="Q1648" s="4"/>
      <c r="R1648" s="4"/>
      <c r="S1648" s="4"/>
      <c r="T1648" s="4"/>
      <c r="U1648" s="4"/>
      <c r="V1648" s="4"/>
      <c r="W1648" s="4"/>
      <c r="X1648" s="4"/>
      <c r="Y1648" s="4"/>
      <c r="Z1648" s="4"/>
      <c r="AA1648" s="4"/>
    </row>
    <row r="1649" spans="1:27" ht="16" x14ac:dyDescent="0.2">
      <c r="A1649" s="16" t="s">
        <v>15</v>
      </c>
      <c r="B1649" s="16" t="s">
        <v>16</v>
      </c>
      <c r="C1649" s="40" t="s">
        <v>3131</v>
      </c>
      <c r="D1649" s="11">
        <v>2020</v>
      </c>
      <c r="E1649" s="10" t="s">
        <v>10</v>
      </c>
      <c r="F1649" s="48" t="s">
        <v>3047</v>
      </c>
      <c r="G1649" s="10" t="s">
        <v>3132</v>
      </c>
      <c r="H1649" s="13">
        <v>110</v>
      </c>
      <c r="I1649" s="14"/>
      <c r="J1649" s="4"/>
      <c r="K1649" s="4"/>
      <c r="L1649" s="4"/>
      <c r="M1649" s="4"/>
      <c r="N1649" s="4"/>
      <c r="O1649" s="4"/>
      <c r="P1649" s="4"/>
      <c r="Q1649" s="4"/>
      <c r="R1649" s="4"/>
      <c r="S1649" s="4"/>
      <c r="T1649" s="4"/>
      <c r="U1649" s="4"/>
      <c r="V1649" s="4"/>
      <c r="W1649" s="4"/>
      <c r="X1649" s="4"/>
      <c r="Y1649" s="4"/>
      <c r="Z1649" s="4"/>
      <c r="AA1649" s="4"/>
    </row>
    <row r="1650" spans="1:27" ht="16" x14ac:dyDescent="0.2">
      <c r="A1650" s="16" t="s">
        <v>15</v>
      </c>
      <c r="B1650" s="16" t="s">
        <v>16</v>
      </c>
      <c r="C1650" s="40" t="s">
        <v>3133</v>
      </c>
      <c r="D1650" s="39">
        <v>2020</v>
      </c>
      <c r="E1650" s="10" t="s">
        <v>10</v>
      </c>
      <c r="F1650" s="48" t="s">
        <v>3047</v>
      </c>
      <c r="G1650" s="10" t="s">
        <v>3134</v>
      </c>
      <c r="H1650" s="13">
        <v>109</v>
      </c>
      <c r="I1650" s="14"/>
      <c r="J1650" s="4"/>
      <c r="K1650" s="4"/>
      <c r="L1650" s="4"/>
      <c r="M1650" s="4"/>
      <c r="N1650" s="4"/>
      <c r="O1650" s="4"/>
      <c r="P1650" s="4"/>
      <c r="Q1650" s="4"/>
      <c r="R1650" s="4"/>
      <c r="S1650" s="4"/>
      <c r="T1650" s="4"/>
      <c r="U1650" s="4"/>
      <c r="V1650" s="4"/>
      <c r="W1650" s="4"/>
      <c r="X1650" s="4"/>
      <c r="Y1650" s="4"/>
      <c r="Z1650" s="4"/>
      <c r="AA1650" s="4"/>
    </row>
    <row r="1651" spans="1:27" ht="16" x14ac:dyDescent="0.2">
      <c r="A1651" s="10" t="s">
        <v>15</v>
      </c>
      <c r="B1651" s="16" t="s">
        <v>16</v>
      </c>
      <c r="C1651" s="10" t="s">
        <v>3135</v>
      </c>
      <c r="D1651" s="11">
        <v>2020</v>
      </c>
      <c r="E1651" s="10" t="s">
        <v>11</v>
      </c>
      <c r="F1651" s="48" t="s">
        <v>3047</v>
      </c>
      <c r="G1651" s="10" t="s">
        <v>3136</v>
      </c>
      <c r="H1651" s="13">
        <v>83</v>
      </c>
      <c r="I1651" s="14"/>
      <c r="J1651" s="4"/>
      <c r="K1651" s="4"/>
      <c r="L1651" s="4"/>
      <c r="M1651" s="4"/>
      <c r="N1651" s="4"/>
      <c r="O1651" s="4"/>
      <c r="P1651" s="4"/>
      <c r="Q1651" s="4"/>
      <c r="R1651" s="4"/>
      <c r="S1651" s="4"/>
      <c r="T1651" s="4"/>
      <c r="U1651" s="4"/>
      <c r="V1651" s="4"/>
      <c r="W1651" s="4"/>
      <c r="X1651" s="4"/>
      <c r="Y1651" s="4"/>
      <c r="Z1651" s="4"/>
      <c r="AA1651" s="4"/>
    </row>
    <row r="1652" spans="1:27" ht="16" x14ac:dyDescent="0.2">
      <c r="A1652" s="16" t="s">
        <v>15</v>
      </c>
      <c r="B1652" s="16" t="s">
        <v>16</v>
      </c>
      <c r="C1652" s="40" t="s">
        <v>3137</v>
      </c>
      <c r="D1652" s="39">
        <v>2020</v>
      </c>
      <c r="E1652" s="10" t="s">
        <v>10</v>
      </c>
      <c r="F1652" s="48" t="s">
        <v>3047</v>
      </c>
      <c r="G1652" s="10" t="s">
        <v>3138</v>
      </c>
      <c r="H1652" s="13">
        <v>82</v>
      </c>
      <c r="I1652" s="14"/>
      <c r="J1652" s="4"/>
      <c r="K1652" s="4"/>
      <c r="L1652" s="4"/>
      <c r="M1652" s="4"/>
      <c r="N1652" s="4"/>
      <c r="O1652" s="4"/>
      <c r="P1652" s="4"/>
      <c r="Q1652" s="4"/>
      <c r="R1652" s="4"/>
      <c r="S1652" s="4"/>
      <c r="T1652" s="4"/>
      <c r="U1652" s="4"/>
      <c r="V1652" s="4"/>
      <c r="W1652" s="4"/>
      <c r="X1652" s="4"/>
      <c r="Y1652" s="4"/>
      <c r="Z1652" s="4"/>
      <c r="AA1652" s="4"/>
    </row>
    <row r="1653" spans="1:27" ht="16" x14ac:dyDescent="0.2">
      <c r="A1653" s="16" t="s">
        <v>15</v>
      </c>
      <c r="B1653" s="16" t="s">
        <v>16</v>
      </c>
      <c r="C1653" s="40" t="s">
        <v>3139</v>
      </c>
      <c r="D1653" s="39">
        <v>2020</v>
      </c>
      <c r="E1653" s="10" t="s">
        <v>10</v>
      </c>
      <c r="F1653" s="48" t="s">
        <v>3047</v>
      </c>
      <c r="G1653" s="10" t="s">
        <v>3140</v>
      </c>
      <c r="H1653" s="13">
        <v>81</v>
      </c>
      <c r="I1653" s="14"/>
      <c r="J1653" s="4"/>
      <c r="K1653" s="4"/>
      <c r="L1653" s="4"/>
      <c r="M1653" s="4"/>
      <c r="N1653" s="4"/>
      <c r="O1653" s="4"/>
      <c r="P1653" s="4"/>
      <c r="Q1653" s="4"/>
      <c r="R1653" s="4"/>
      <c r="S1653" s="4"/>
      <c r="T1653" s="4"/>
      <c r="U1653" s="4"/>
      <c r="V1653" s="4"/>
      <c r="W1653" s="4"/>
      <c r="X1653" s="4"/>
      <c r="Y1653" s="4"/>
      <c r="Z1653" s="4"/>
      <c r="AA1653" s="4"/>
    </row>
    <row r="1654" spans="1:27" ht="16" x14ac:dyDescent="0.2">
      <c r="A1654" s="16" t="s">
        <v>15</v>
      </c>
      <c r="B1654" s="16" t="s">
        <v>16</v>
      </c>
      <c r="C1654" s="40" t="s">
        <v>3141</v>
      </c>
      <c r="D1654" s="39">
        <v>2020</v>
      </c>
      <c r="E1654" s="10" t="s">
        <v>10</v>
      </c>
      <c r="F1654" s="48" t="s">
        <v>3047</v>
      </c>
      <c r="G1654" s="10" t="s">
        <v>3142</v>
      </c>
      <c r="H1654" s="13">
        <v>75</v>
      </c>
      <c r="I1654" s="14"/>
      <c r="J1654" s="4"/>
      <c r="K1654" s="4"/>
      <c r="L1654" s="4"/>
      <c r="M1654" s="4"/>
      <c r="N1654" s="4"/>
      <c r="O1654" s="4"/>
      <c r="P1654" s="4"/>
      <c r="Q1654" s="4"/>
      <c r="R1654" s="4"/>
      <c r="S1654" s="4"/>
      <c r="T1654" s="4"/>
      <c r="U1654" s="4"/>
      <c r="V1654" s="4"/>
      <c r="W1654" s="4"/>
      <c r="X1654" s="4"/>
      <c r="Y1654" s="4"/>
      <c r="Z1654" s="4"/>
      <c r="AA1654" s="4"/>
    </row>
    <row r="1655" spans="1:27" ht="16" x14ac:dyDescent="0.2">
      <c r="A1655" s="16" t="s">
        <v>15</v>
      </c>
      <c r="B1655" s="16" t="s">
        <v>16</v>
      </c>
      <c r="C1655" s="40" t="s">
        <v>3143</v>
      </c>
      <c r="D1655" s="39">
        <v>2020</v>
      </c>
      <c r="E1655" s="10" t="s">
        <v>10</v>
      </c>
      <c r="F1655" s="48" t="s">
        <v>3047</v>
      </c>
      <c r="G1655" s="10" t="s">
        <v>3144</v>
      </c>
      <c r="H1655" s="13">
        <v>74</v>
      </c>
      <c r="I1655" s="14"/>
      <c r="J1655" s="4"/>
      <c r="K1655" s="4"/>
      <c r="L1655" s="4"/>
      <c r="M1655" s="4"/>
      <c r="N1655" s="4"/>
      <c r="O1655" s="4"/>
      <c r="P1655" s="4"/>
      <c r="Q1655" s="4"/>
      <c r="R1655" s="4"/>
      <c r="S1655" s="4"/>
      <c r="T1655" s="4"/>
      <c r="U1655" s="4"/>
      <c r="V1655" s="4"/>
      <c r="W1655" s="4"/>
      <c r="X1655" s="4"/>
      <c r="Y1655" s="4"/>
      <c r="Z1655" s="4"/>
      <c r="AA1655" s="4"/>
    </row>
    <row r="1656" spans="1:27" ht="16" x14ac:dyDescent="0.2">
      <c r="A1656" s="10" t="s">
        <v>15</v>
      </c>
      <c r="B1656" s="16" t="s">
        <v>16</v>
      </c>
      <c r="C1656" s="10" t="s">
        <v>3145</v>
      </c>
      <c r="D1656" s="11">
        <v>2020</v>
      </c>
      <c r="E1656" s="10" t="s">
        <v>9</v>
      </c>
      <c r="F1656" s="48" t="s">
        <v>3047</v>
      </c>
      <c r="G1656" s="10" t="s">
        <v>3146</v>
      </c>
      <c r="H1656" s="13">
        <v>59</v>
      </c>
      <c r="I1656" s="14"/>
      <c r="J1656" s="4"/>
      <c r="K1656" s="4"/>
      <c r="L1656" s="4"/>
      <c r="M1656" s="4"/>
      <c r="N1656" s="4"/>
      <c r="O1656" s="4"/>
      <c r="P1656" s="4"/>
      <c r="Q1656" s="4"/>
      <c r="R1656" s="4"/>
      <c r="S1656" s="4"/>
      <c r="T1656" s="4"/>
      <c r="U1656" s="4"/>
      <c r="V1656" s="4"/>
      <c r="W1656" s="4"/>
      <c r="X1656" s="4"/>
      <c r="Y1656" s="4"/>
      <c r="Z1656" s="4"/>
      <c r="AA1656" s="4"/>
    </row>
    <row r="1657" spans="1:27" ht="16" x14ac:dyDescent="0.2">
      <c r="A1657" s="16" t="s">
        <v>15</v>
      </c>
      <c r="B1657" s="16" t="s">
        <v>16</v>
      </c>
      <c r="C1657" s="10" t="s">
        <v>3147</v>
      </c>
      <c r="D1657" s="39">
        <v>2019</v>
      </c>
      <c r="E1657" s="10" t="s">
        <v>10</v>
      </c>
      <c r="F1657" s="16" t="s">
        <v>3148</v>
      </c>
      <c r="G1657" s="10" t="s">
        <v>3149</v>
      </c>
      <c r="H1657" s="13">
        <v>605</v>
      </c>
      <c r="I1657" s="14"/>
      <c r="J1657" s="4"/>
      <c r="K1657" s="4"/>
      <c r="L1657" s="4"/>
      <c r="M1657" s="4"/>
      <c r="N1657" s="4"/>
      <c r="O1657" s="4"/>
      <c r="P1657" s="4"/>
      <c r="Q1657" s="4"/>
      <c r="R1657" s="4"/>
      <c r="S1657" s="4"/>
      <c r="T1657" s="4"/>
      <c r="U1657" s="4"/>
      <c r="V1657" s="4"/>
      <c r="W1657" s="4"/>
      <c r="X1657" s="4"/>
      <c r="Y1657" s="4"/>
      <c r="Z1657" s="4"/>
      <c r="AA1657" s="4"/>
    </row>
    <row r="1658" spans="1:27" ht="16" x14ac:dyDescent="0.2">
      <c r="A1658" s="16" t="s">
        <v>15</v>
      </c>
      <c r="B1658" s="16" t="s">
        <v>16</v>
      </c>
      <c r="C1658" s="10" t="s">
        <v>3150</v>
      </c>
      <c r="D1658" s="39">
        <v>2019</v>
      </c>
      <c r="E1658" s="10" t="s">
        <v>10</v>
      </c>
      <c r="F1658" s="16" t="s">
        <v>3148</v>
      </c>
      <c r="G1658" s="10" t="s">
        <v>3151</v>
      </c>
      <c r="H1658" s="13">
        <v>597</v>
      </c>
      <c r="I1658" s="14"/>
      <c r="J1658" s="4"/>
      <c r="K1658" s="4"/>
      <c r="L1658" s="4"/>
      <c r="M1658" s="4"/>
      <c r="N1658" s="4"/>
      <c r="O1658" s="4"/>
      <c r="P1658" s="4"/>
      <c r="Q1658" s="4"/>
      <c r="R1658" s="4"/>
      <c r="S1658" s="4"/>
      <c r="T1658" s="4"/>
      <c r="U1658" s="4"/>
      <c r="V1658" s="4"/>
      <c r="W1658" s="4"/>
      <c r="X1658" s="4"/>
      <c r="Y1658" s="4"/>
      <c r="Z1658" s="4"/>
      <c r="AA1658" s="4"/>
    </row>
    <row r="1659" spans="1:27" ht="16" x14ac:dyDescent="0.2">
      <c r="A1659" s="16" t="s">
        <v>15</v>
      </c>
      <c r="B1659" s="16" t="s">
        <v>16</v>
      </c>
      <c r="C1659" s="10" t="s">
        <v>3152</v>
      </c>
      <c r="D1659" s="39">
        <v>2019</v>
      </c>
      <c r="E1659" s="10" t="s">
        <v>10</v>
      </c>
      <c r="F1659" s="16" t="s">
        <v>3148</v>
      </c>
      <c r="G1659" s="10" t="s">
        <v>3153</v>
      </c>
      <c r="H1659" s="13">
        <v>587</v>
      </c>
      <c r="I1659" s="14"/>
      <c r="J1659" s="4"/>
      <c r="K1659" s="4"/>
      <c r="L1659" s="4"/>
      <c r="M1659" s="4"/>
      <c r="N1659" s="4"/>
      <c r="O1659" s="4"/>
      <c r="P1659" s="4"/>
      <c r="Q1659" s="4"/>
      <c r="R1659" s="4"/>
      <c r="S1659" s="4"/>
      <c r="T1659" s="4"/>
      <c r="U1659" s="4"/>
      <c r="V1659" s="4"/>
      <c r="W1659" s="4"/>
      <c r="X1659" s="4"/>
      <c r="Y1659" s="4"/>
      <c r="Z1659" s="4"/>
      <c r="AA1659" s="4"/>
    </row>
    <row r="1660" spans="1:27" ht="16" x14ac:dyDescent="0.2">
      <c r="A1660" s="16" t="s">
        <v>15</v>
      </c>
      <c r="B1660" s="16" t="s">
        <v>16</v>
      </c>
      <c r="C1660" s="10" t="s">
        <v>3154</v>
      </c>
      <c r="D1660" s="39">
        <v>2019</v>
      </c>
      <c r="E1660" s="10" t="s">
        <v>10</v>
      </c>
      <c r="F1660" s="16" t="s">
        <v>3148</v>
      </c>
      <c r="G1660" s="10" t="s">
        <v>3155</v>
      </c>
      <c r="H1660" s="13">
        <v>574</v>
      </c>
      <c r="I1660" s="14"/>
      <c r="J1660" s="4"/>
      <c r="K1660" s="4"/>
      <c r="L1660" s="4"/>
      <c r="M1660" s="4"/>
      <c r="N1660" s="4"/>
      <c r="O1660" s="4"/>
      <c r="P1660" s="4"/>
      <c r="Q1660" s="4"/>
      <c r="R1660" s="4"/>
      <c r="S1660" s="4"/>
      <c r="T1660" s="4"/>
      <c r="U1660" s="4"/>
      <c r="V1660" s="4"/>
      <c r="W1660" s="4"/>
      <c r="X1660" s="4"/>
      <c r="Y1660" s="4"/>
      <c r="Z1660" s="4"/>
      <c r="AA1660" s="4"/>
    </row>
    <row r="1661" spans="1:27" ht="16" x14ac:dyDescent="0.2">
      <c r="A1661" s="16" t="s">
        <v>15</v>
      </c>
      <c r="B1661" s="16" t="s">
        <v>16</v>
      </c>
      <c r="C1661" s="10" t="s">
        <v>3075</v>
      </c>
      <c r="D1661" s="11">
        <v>2019</v>
      </c>
      <c r="E1661" s="10" t="s">
        <v>7</v>
      </c>
      <c r="F1661" s="16" t="s">
        <v>3148</v>
      </c>
      <c r="G1661" s="10" t="s">
        <v>3156</v>
      </c>
      <c r="H1661" s="13">
        <v>539</v>
      </c>
      <c r="I1661" s="14"/>
      <c r="J1661" s="4"/>
      <c r="K1661" s="4"/>
      <c r="L1661" s="4"/>
      <c r="M1661" s="4"/>
      <c r="N1661" s="4"/>
      <c r="O1661" s="4"/>
      <c r="P1661" s="4"/>
      <c r="Q1661" s="4"/>
      <c r="R1661" s="4"/>
      <c r="S1661" s="4"/>
      <c r="T1661" s="4"/>
      <c r="U1661" s="4"/>
      <c r="V1661" s="4"/>
      <c r="W1661" s="4"/>
      <c r="X1661" s="4"/>
      <c r="Y1661" s="4"/>
      <c r="Z1661" s="4"/>
      <c r="AA1661" s="4"/>
    </row>
    <row r="1662" spans="1:27" ht="16" x14ac:dyDescent="0.2">
      <c r="A1662" s="16" t="s">
        <v>15</v>
      </c>
      <c r="B1662" s="16" t="s">
        <v>16</v>
      </c>
      <c r="C1662" s="10" t="s">
        <v>3157</v>
      </c>
      <c r="D1662" s="39">
        <v>2019</v>
      </c>
      <c r="E1662" s="10" t="s">
        <v>10</v>
      </c>
      <c r="F1662" s="16" t="s">
        <v>3148</v>
      </c>
      <c r="G1662" s="10" t="s">
        <v>3158</v>
      </c>
      <c r="H1662" s="13">
        <v>524</v>
      </c>
      <c r="I1662" s="14"/>
      <c r="J1662" s="4"/>
      <c r="K1662" s="4"/>
      <c r="L1662" s="4"/>
      <c r="M1662" s="4"/>
      <c r="N1662" s="4"/>
      <c r="O1662" s="4"/>
      <c r="P1662" s="4"/>
      <c r="Q1662" s="4"/>
      <c r="R1662" s="4"/>
      <c r="S1662" s="4"/>
      <c r="T1662" s="4"/>
      <c r="U1662" s="4"/>
      <c r="V1662" s="4"/>
      <c r="W1662" s="4"/>
      <c r="X1662" s="4"/>
      <c r="Y1662" s="4"/>
      <c r="Z1662" s="4"/>
      <c r="AA1662" s="4"/>
    </row>
    <row r="1663" spans="1:27" ht="16" x14ac:dyDescent="0.2">
      <c r="A1663" s="16" t="s">
        <v>15</v>
      </c>
      <c r="B1663" s="16" t="s">
        <v>16</v>
      </c>
      <c r="C1663" s="10" t="s">
        <v>3159</v>
      </c>
      <c r="D1663" s="39">
        <v>2019</v>
      </c>
      <c r="E1663" s="10" t="s">
        <v>10</v>
      </c>
      <c r="F1663" s="16" t="s">
        <v>3148</v>
      </c>
      <c r="G1663" s="10" t="s">
        <v>3160</v>
      </c>
      <c r="H1663" s="13">
        <v>504</v>
      </c>
      <c r="I1663" s="14"/>
      <c r="J1663" s="4"/>
      <c r="K1663" s="4"/>
      <c r="L1663" s="4"/>
      <c r="M1663" s="4"/>
      <c r="N1663" s="4"/>
      <c r="O1663" s="4"/>
      <c r="P1663" s="4"/>
      <c r="Q1663" s="4"/>
      <c r="R1663" s="4"/>
      <c r="S1663" s="4"/>
      <c r="T1663" s="4"/>
      <c r="U1663" s="4"/>
      <c r="V1663" s="4"/>
      <c r="W1663" s="4"/>
      <c r="X1663" s="4"/>
      <c r="Y1663" s="4"/>
      <c r="Z1663" s="4"/>
      <c r="AA1663" s="4"/>
    </row>
    <row r="1664" spans="1:27" ht="16" x14ac:dyDescent="0.2">
      <c r="A1664" s="16" t="s">
        <v>15</v>
      </c>
      <c r="B1664" s="16" t="s">
        <v>16</v>
      </c>
      <c r="C1664" s="10" t="s">
        <v>3161</v>
      </c>
      <c r="D1664" s="39">
        <v>2019</v>
      </c>
      <c r="E1664" s="10" t="s">
        <v>10</v>
      </c>
      <c r="F1664" s="16" t="s">
        <v>3148</v>
      </c>
      <c r="G1664" s="10" t="s">
        <v>3162</v>
      </c>
      <c r="H1664" s="13">
        <v>486</v>
      </c>
      <c r="I1664" s="14"/>
      <c r="J1664" s="4"/>
      <c r="K1664" s="4"/>
      <c r="L1664" s="4"/>
      <c r="M1664" s="4"/>
      <c r="N1664" s="4"/>
      <c r="O1664" s="4"/>
      <c r="P1664" s="4"/>
      <c r="Q1664" s="4"/>
      <c r="R1664" s="4"/>
      <c r="S1664" s="4"/>
      <c r="T1664" s="4"/>
      <c r="U1664" s="4"/>
      <c r="V1664" s="4"/>
      <c r="W1664" s="4"/>
      <c r="X1664" s="4"/>
      <c r="Y1664" s="4"/>
      <c r="Z1664" s="4"/>
      <c r="AA1664" s="4"/>
    </row>
    <row r="1665" spans="1:27" ht="16" x14ac:dyDescent="0.2">
      <c r="A1665" s="16" t="s">
        <v>15</v>
      </c>
      <c r="B1665" s="16" t="s">
        <v>16</v>
      </c>
      <c r="C1665" s="10" t="s">
        <v>3163</v>
      </c>
      <c r="D1665" s="11">
        <v>2019</v>
      </c>
      <c r="E1665" s="10" t="s">
        <v>11</v>
      </c>
      <c r="F1665" s="16" t="s">
        <v>3148</v>
      </c>
      <c r="G1665" s="10" t="s">
        <v>3164</v>
      </c>
      <c r="H1665" s="13">
        <v>120</v>
      </c>
      <c r="I1665" s="14"/>
      <c r="J1665" s="4"/>
      <c r="K1665" s="4"/>
      <c r="L1665" s="4"/>
      <c r="M1665" s="4"/>
      <c r="N1665" s="4"/>
      <c r="O1665" s="4"/>
      <c r="P1665" s="4"/>
      <c r="Q1665" s="4"/>
      <c r="R1665" s="4"/>
      <c r="S1665" s="4"/>
      <c r="T1665" s="4"/>
      <c r="U1665" s="4"/>
      <c r="V1665" s="4"/>
      <c r="W1665" s="4"/>
      <c r="X1665" s="4"/>
      <c r="Y1665" s="4"/>
      <c r="Z1665" s="4"/>
      <c r="AA1665" s="4"/>
    </row>
    <row r="1666" spans="1:27" ht="16" x14ac:dyDescent="0.2">
      <c r="A1666" s="16" t="s">
        <v>15</v>
      </c>
      <c r="B1666" s="16" t="s">
        <v>16</v>
      </c>
      <c r="C1666" s="10" t="s">
        <v>3165</v>
      </c>
      <c r="D1666" s="11">
        <v>2019</v>
      </c>
      <c r="E1666" s="10" t="s">
        <v>11</v>
      </c>
      <c r="F1666" s="16" t="s">
        <v>3148</v>
      </c>
      <c r="G1666" s="10" t="s">
        <v>3166</v>
      </c>
      <c r="H1666" s="13">
        <v>118</v>
      </c>
      <c r="I1666" s="14"/>
      <c r="J1666" s="4"/>
      <c r="K1666" s="4"/>
      <c r="L1666" s="4"/>
      <c r="M1666" s="4"/>
      <c r="N1666" s="4"/>
      <c r="O1666" s="4"/>
      <c r="P1666" s="4"/>
      <c r="Q1666" s="4"/>
      <c r="R1666" s="4"/>
      <c r="S1666" s="4"/>
      <c r="T1666" s="4"/>
      <c r="U1666" s="4"/>
      <c r="V1666" s="4"/>
      <c r="W1666" s="4"/>
      <c r="X1666" s="4"/>
      <c r="Y1666" s="4"/>
      <c r="Z1666" s="4"/>
      <c r="AA1666" s="4"/>
    </row>
    <row r="1667" spans="1:27" ht="16" x14ac:dyDescent="0.2">
      <c r="A1667" s="16" t="s">
        <v>15</v>
      </c>
      <c r="B1667" s="16" t="s">
        <v>16</v>
      </c>
      <c r="C1667" s="16" t="s">
        <v>3125</v>
      </c>
      <c r="D1667" s="11">
        <v>2019</v>
      </c>
      <c r="E1667" s="10" t="s">
        <v>11</v>
      </c>
      <c r="F1667" s="16" t="s">
        <v>3148</v>
      </c>
      <c r="G1667" s="10" t="s">
        <v>3167</v>
      </c>
      <c r="H1667" s="13">
        <v>117</v>
      </c>
      <c r="I1667" s="14"/>
      <c r="J1667" s="4"/>
      <c r="K1667" s="4"/>
      <c r="L1667" s="4"/>
      <c r="M1667" s="4"/>
      <c r="N1667" s="4"/>
      <c r="O1667" s="4"/>
      <c r="P1667" s="4"/>
      <c r="Q1667" s="4"/>
      <c r="R1667" s="4"/>
      <c r="S1667" s="4"/>
      <c r="T1667" s="4"/>
      <c r="U1667" s="4"/>
      <c r="V1667" s="4"/>
      <c r="W1667" s="4"/>
      <c r="X1667" s="4"/>
      <c r="Y1667" s="4"/>
      <c r="Z1667" s="4"/>
      <c r="AA1667" s="4"/>
    </row>
    <row r="1668" spans="1:27" ht="16" x14ac:dyDescent="0.2">
      <c r="A1668" s="16" t="s">
        <v>15</v>
      </c>
      <c r="B1668" s="16" t="s">
        <v>16</v>
      </c>
      <c r="C1668" s="10" t="s">
        <v>637</v>
      </c>
      <c r="D1668" s="11">
        <v>2019</v>
      </c>
      <c r="E1668" s="10" t="s">
        <v>11</v>
      </c>
      <c r="F1668" s="16" t="s">
        <v>3148</v>
      </c>
      <c r="G1668" s="10" t="s">
        <v>3168</v>
      </c>
      <c r="H1668" s="13">
        <v>87</v>
      </c>
      <c r="I1668" s="14"/>
      <c r="J1668" s="4"/>
      <c r="K1668" s="4"/>
      <c r="L1668" s="4"/>
      <c r="M1668" s="4"/>
      <c r="N1668" s="4"/>
      <c r="O1668" s="4"/>
      <c r="P1668" s="4"/>
      <c r="Q1668" s="4"/>
      <c r="R1668" s="4"/>
      <c r="S1668" s="4"/>
      <c r="T1668" s="4"/>
      <c r="U1668" s="4"/>
      <c r="V1668" s="4"/>
      <c r="W1668" s="4"/>
      <c r="X1668" s="4"/>
      <c r="Y1668" s="4"/>
      <c r="Z1668" s="4"/>
      <c r="AA1668" s="4"/>
    </row>
    <row r="1669" spans="1:27" ht="16" x14ac:dyDescent="0.2">
      <c r="A1669" s="16" t="s">
        <v>15</v>
      </c>
      <c r="B1669" s="16" t="s">
        <v>16</v>
      </c>
      <c r="C1669" s="16" t="s">
        <v>3135</v>
      </c>
      <c r="D1669" s="11">
        <v>2019</v>
      </c>
      <c r="E1669" s="10" t="s">
        <v>11</v>
      </c>
      <c r="F1669" s="16" t="s">
        <v>3148</v>
      </c>
      <c r="G1669" s="10" t="s">
        <v>3169</v>
      </c>
      <c r="H1669" s="13">
        <v>81</v>
      </c>
      <c r="I1669" s="14"/>
      <c r="J1669" s="4"/>
      <c r="K1669" s="4"/>
      <c r="L1669" s="4"/>
      <c r="M1669" s="4"/>
      <c r="N1669" s="4"/>
      <c r="O1669" s="4"/>
      <c r="P1669" s="4"/>
      <c r="Q1669" s="4"/>
      <c r="R1669" s="4"/>
      <c r="S1669" s="4"/>
      <c r="T1669" s="4"/>
      <c r="U1669" s="4"/>
      <c r="V1669" s="4"/>
      <c r="W1669" s="4"/>
      <c r="X1669" s="4"/>
      <c r="Y1669" s="4"/>
      <c r="Z1669" s="4"/>
      <c r="AA1669" s="4"/>
    </row>
    <row r="1670" spans="1:27" ht="16" x14ac:dyDescent="0.2">
      <c r="A1670" s="16" t="s">
        <v>15</v>
      </c>
      <c r="B1670" s="16" t="s">
        <v>16</v>
      </c>
      <c r="C1670" s="10" t="s">
        <v>1315</v>
      </c>
      <c r="D1670" s="11">
        <v>2019</v>
      </c>
      <c r="E1670" s="10" t="s">
        <v>8</v>
      </c>
      <c r="F1670" s="16" t="s">
        <v>3148</v>
      </c>
      <c r="G1670" s="10" t="s">
        <v>3170</v>
      </c>
      <c r="H1670" s="13">
        <v>55</v>
      </c>
      <c r="I1670" s="14"/>
      <c r="J1670" s="4"/>
      <c r="K1670" s="4"/>
      <c r="L1670" s="4"/>
      <c r="M1670" s="4"/>
      <c r="N1670" s="4"/>
      <c r="O1670" s="4"/>
      <c r="P1670" s="4"/>
      <c r="Q1670" s="4"/>
      <c r="R1670" s="4"/>
      <c r="S1670" s="4"/>
      <c r="T1670" s="4"/>
      <c r="U1670" s="4"/>
      <c r="V1670" s="4"/>
      <c r="W1670" s="4"/>
      <c r="X1670" s="4"/>
      <c r="Y1670" s="4"/>
      <c r="Z1670" s="4"/>
      <c r="AA1670" s="4"/>
    </row>
    <row r="1671" spans="1:27" ht="16" x14ac:dyDescent="0.2">
      <c r="A1671" s="16" t="s">
        <v>15</v>
      </c>
      <c r="B1671" s="16" t="s">
        <v>16</v>
      </c>
      <c r="C1671" s="10" t="s">
        <v>3171</v>
      </c>
      <c r="D1671" s="39">
        <v>2018</v>
      </c>
      <c r="E1671" s="10" t="s">
        <v>10</v>
      </c>
      <c r="F1671" s="16" t="s">
        <v>3172</v>
      </c>
      <c r="G1671" s="10" t="s">
        <v>3173</v>
      </c>
      <c r="H1671" s="13">
        <v>504</v>
      </c>
      <c r="I1671" s="14"/>
      <c r="J1671" s="4"/>
      <c r="K1671" s="4"/>
      <c r="L1671" s="4"/>
      <c r="M1671" s="4"/>
      <c r="N1671" s="4"/>
      <c r="O1671" s="4"/>
      <c r="P1671" s="4"/>
      <c r="Q1671" s="4"/>
      <c r="R1671" s="4"/>
      <c r="S1671" s="4"/>
      <c r="T1671" s="4"/>
      <c r="U1671" s="4"/>
      <c r="V1671" s="4"/>
      <c r="W1671" s="4"/>
      <c r="X1671" s="4"/>
      <c r="Y1671" s="4"/>
      <c r="Z1671" s="4"/>
      <c r="AA1671" s="4"/>
    </row>
    <row r="1672" spans="1:27" ht="16" x14ac:dyDescent="0.2">
      <c r="A1672" s="16" t="s">
        <v>15</v>
      </c>
      <c r="B1672" s="16" t="s">
        <v>16</v>
      </c>
      <c r="C1672" s="10" t="s">
        <v>3174</v>
      </c>
      <c r="D1672" s="39">
        <v>2018</v>
      </c>
      <c r="E1672" s="10" t="s">
        <v>10</v>
      </c>
      <c r="F1672" s="16" t="s">
        <v>3172</v>
      </c>
      <c r="G1672" s="10" t="s">
        <v>3175</v>
      </c>
      <c r="H1672" s="13">
        <v>461</v>
      </c>
      <c r="I1672" s="14"/>
      <c r="J1672" s="4"/>
      <c r="K1672" s="4"/>
      <c r="L1672" s="4"/>
      <c r="M1672" s="4"/>
      <c r="N1672" s="4"/>
      <c r="O1672" s="4"/>
      <c r="P1672" s="4"/>
      <c r="Q1672" s="4"/>
      <c r="R1672" s="4"/>
      <c r="S1672" s="4"/>
      <c r="T1672" s="4"/>
      <c r="U1672" s="4"/>
      <c r="V1672" s="4"/>
      <c r="W1672" s="4"/>
      <c r="X1672" s="4"/>
      <c r="Y1672" s="4"/>
      <c r="Z1672" s="4"/>
      <c r="AA1672" s="4"/>
    </row>
    <row r="1673" spans="1:27" ht="16" x14ac:dyDescent="0.2">
      <c r="A1673" s="16" t="s">
        <v>15</v>
      </c>
      <c r="B1673" s="16" t="s">
        <v>16</v>
      </c>
      <c r="C1673" s="10" t="s">
        <v>3176</v>
      </c>
      <c r="D1673" s="39">
        <v>2018</v>
      </c>
      <c r="E1673" s="10" t="s">
        <v>10</v>
      </c>
      <c r="F1673" s="16" t="s">
        <v>3172</v>
      </c>
      <c r="G1673" s="10" t="s">
        <v>3177</v>
      </c>
      <c r="H1673" s="13">
        <v>447</v>
      </c>
      <c r="I1673" s="14"/>
      <c r="J1673" s="4"/>
      <c r="K1673" s="4"/>
      <c r="L1673" s="4"/>
      <c r="M1673" s="4"/>
      <c r="N1673" s="4"/>
      <c r="O1673" s="4"/>
      <c r="P1673" s="4"/>
      <c r="Q1673" s="4"/>
      <c r="R1673" s="4"/>
      <c r="S1673" s="4"/>
      <c r="T1673" s="4"/>
      <c r="U1673" s="4"/>
      <c r="V1673" s="4"/>
      <c r="W1673" s="4"/>
      <c r="X1673" s="4"/>
      <c r="Y1673" s="4"/>
      <c r="Z1673" s="4"/>
      <c r="AA1673" s="4"/>
    </row>
    <row r="1674" spans="1:27" ht="16" x14ac:dyDescent="0.2">
      <c r="A1674" s="16" t="s">
        <v>15</v>
      </c>
      <c r="B1674" s="16" t="s">
        <v>16</v>
      </c>
      <c r="C1674" s="10" t="s">
        <v>3178</v>
      </c>
      <c r="D1674" s="39">
        <v>2018</v>
      </c>
      <c r="E1674" s="10" t="s">
        <v>10</v>
      </c>
      <c r="F1674" s="16" t="s">
        <v>3172</v>
      </c>
      <c r="G1674" s="10" t="s">
        <v>3179</v>
      </c>
      <c r="H1674" s="13">
        <v>443</v>
      </c>
      <c r="I1674" s="14"/>
      <c r="J1674" s="4"/>
      <c r="K1674" s="4"/>
      <c r="L1674" s="4"/>
      <c r="M1674" s="4"/>
      <c r="N1674" s="4"/>
      <c r="O1674" s="4"/>
      <c r="P1674" s="4"/>
      <c r="Q1674" s="4"/>
      <c r="R1674" s="4"/>
      <c r="S1674" s="4"/>
      <c r="T1674" s="4"/>
      <c r="U1674" s="4"/>
      <c r="V1674" s="4"/>
      <c r="W1674" s="4"/>
      <c r="X1674" s="4"/>
      <c r="Y1674" s="4"/>
      <c r="Z1674" s="4"/>
      <c r="AA1674" s="4"/>
    </row>
    <row r="1675" spans="1:27" ht="16" x14ac:dyDescent="0.2">
      <c r="A1675" s="16" t="s">
        <v>15</v>
      </c>
      <c r="B1675" s="16" t="s">
        <v>16</v>
      </c>
      <c r="C1675" s="10" t="s">
        <v>3180</v>
      </c>
      <c r="D1675" s="39">
        <v>2018</v>
      </c>
      <c r="E1675" s="10" t="s">
        <v>11</v>
      </c>
      <c r="F1675" s="16" t="s">
        <v>3172</v>
      </c>
      <c r="G1675" s="10" t="s">
        <v>3181</v>
      </c>
      <c r="H1675" s="13">
        <v>440</v>
      </c>
      <c r="I1675" s="14"/>
      <c r="J1675" s="4"/>
      <c r="K1675" s="4"/>
      <c r="L1675" s="4"/>
      <c r="M1675" s="4"/>
      <c r="N1675" s="4"/>
      <c r="O1675" s="4"/>
      <c r="P1675" s="4"/>
      <c r="Q1675" s="4"/>
      <c r="R1675" s="4"/>
      <c r="S1675" s="4"/>
      <c r="T1675" s="4"/>
      <c r="U1675" s="4"/>
      <c r="V1675" s="4"/>
      <c r="W1675" s="4"/>
      <c r="X1675" s="4"/>
      <c r="Y1675" s="4"/>
      <c r="Z1675" s="4"/>
      <c r="AA1675" s="4"/>
    </row>
    <row r="1676" spans="1:27" ht="16" x14ac:dyDescent="0.2">
      <c r="A1676" s="16" t="s">
        <v>15</v>
      </c>
      <c r="B1676" s="16" t="s">
        <v>16</v>
      </c>
      <c r="C1676" s="10" t="s">
        <v>3182</v>
      </c>
      <c r="D1676" s="39">
        <v>2018</v>
      </c>
      <c r="E1676" s="10" t="s">
        <v>10</v>
      </c>
      <c r="F1676" s="16" t="s">
        <v>3172</v>
      </c>
      <c r="G1676" s="10" t="s">
        <v>3183</v>
      </c>
      <c r="H1676" s="13">
        <v>438</v>
      </c>
      <c r="I1676" s="14"/>
      <c r="J1676" s="4"/>
      <c r="K1676" s="4"/>
      <c r="L1676" s="4"/>
      <c r="M1676" s="4"/>
      <c r="N1676" s="4"/>
      <c r="O1676" s="4"/>
      <c r="P1676" s="4"/>
      <c r="Q1676" s="4"/>
      <c r="R1676" s="4"/>
      <c r="S1676" s="4"/>
      <c r="T1676" s="4"/>
      <c r="U1676" s="4"/>
      <c r="V1676" s="4"/>
      <c r="W1676" s="4"/>
      <c r="X1676" s="4"/>
      <c r="Y1676" s="4"/>
      <c r="Z1676" s="4"/>
      <c r="AA1676" s="4"/>
    </row>
    <row r="1677" spans="1:27" ht="16" x14ac:dyDescent="0.2">
      <c r="A1677" s="16" t="s">
        <v>15</v>
      </c>
      <c r="B1677" s="16" t="s">
        <v>16</v>
      </c>
      <c r="C1677" s="10" t="s">
        <v>3184</v>
      </c>
      <c r="D1677" s="39">
        <v>2018</v>
      </c>
      <c r="E1677" s="10" t="s">
        <v>10</v>
      </c>
      <c r="F1677" s="16" t="s">
        <v>3172</v>
      </c>
      <c r="G1677" s="10" t="s">
        <v>3185</v>
      </c>
      <c r="H1677" s="13">
        <v>438</v>
      </c>
      <c r="I1677" s="14"/>
      <c r="J1677" s="4"/>
      <c r="K1677" s="4"/>
      <c r="L1677" s="4"/>
      <c r="M1677" s="4"/>
      <c r="N1677" s="4"/>
      <c r="O1677" s="4"/>
      <c r="P1677" s="4"/>
      <c r="Q1677" s="4"/>
      <c r="R1677" s="4"/>
      <c r="S1677" s="4"/>
      <c r="T1677" s="4"/>
      <c r="U1677" s="4"/>
      <c r="V1677" s="4"/>
      <c r="W1677" s="4"/>
      <c r="X1677" s="4"/>
      <c r="Y1677" s="4"/>
      <c r="Z1677" s="4"/>
      <c r="AA1677" s="4"/>
    </row>
    <row r="1678" spans="1:27" ht="16" x14ac:dyDescent="0.2">
      <c r="A1678" s="16" t="s">
        <v>15</v>
      </c>
      <c r="B1678" s="16" t="s">
        <v>16</v>
      </c>
      <c r="C1678" s="10" t="s">
        <v>3186</v>
      </c>
      <c r="D1678" s="39">
        <v>2018</v>
      </c>
      <c r="E1678" s="10" t="s">
        <v>10</v>
      </c>
      <c r="F1678" s="16" t="s">
        <v>3172</v>
      </c>
      <c r="G1678" s="10" t="s">
        <v>3187</v>
      </c>
      <c r="H1678" s="13">
        <v>423</v>
      </c>
      <c r="I1678" s="14"/>
      <c r="J1678" s="4"/>
      <c r="K1678" s="4"/>
      <c r="L1678" s="4"/>
      <c r="M1678" s="4"/>
      <c r="N1678" s="4"/>
      <c r="O1678" s="4"/>
      <c r="P1678" s="4"/>
      <c r="Q1678" s="4"/>
      <c r="R1678" s="4"/>
      <c r="S1678" s="4"/>
      <c r="T1678" s="4"/>
      <c r="U1678" s="4"/>
      <c r="V1678" s="4"/>
      <c r="W1678" s="4"/>
      <c r="X1678" s="4"/>
      <c r="Y1678" s="4"/>
      <c r="Z1678" s="4"/>
      <c r="AA1678" s="4"/>
    </row>
    <row r="1679" spans="1:27" ht="16" x14ac:dyDescent="0.2">
      <c r="A1679" s="16" t="s">
        <v>15</v>
      </c>
      <c r="B1679" s="16" t="s">
        <v>16</v>
      </c>
      <c r="C1679" s="10" t="s">
        <v>3188</v>
      </c>
      <c r="D1679" s="39">
        <v>2018</v>
      </c>
      <c r="E1679" s="10" t="s">
        <v>10</v>
      </c>
      <c r="F1679" s="16" t="s">
        <v>3172</v>
      </c>
      <c r="G1679" s="10" t="s">
        <v>3189</v>
      </c>
      <c r="H1679" s="13">
        <v>415</v>
      </c>
      <c r="I1679" s="14"/>
      <c r="J1679" s="4"/>
      <c r="K1679" s="4"/>
      <c r="L1679" s="4"/>
      <c r="M1679" s="4"/>
      <c r="N1679" s="4"/>
      <c r="O1679" s="4"/>
      <c r="P1679" s="4"/>
      <c r="Q1679" s="4"/>
      <c r="R1679" s="4"/>
      <c r="S1679" s="4"/>
      <c r="T1679" s="4"/>
      <c r="U1679" s="4"/>
      <c r="V1679" s="4"/>
      <c r="W1679" s="4"/>
      <c r="X1679" s="4"/>
      <c r="Y1679" s="4"/>
      <c r="Z1679" s="4"/>
      <c r="AA1679" s="4"/>
    </row>
    <row r="1680" spans="1:27" ht="16" x14ac:dyDescent="0.2">
      <c r="A1680" s="16" t="s">
        <v>15</v>
      </c>
      <c r="B1680" s="16" t="s">
        <v>16</v>
      </c>
      <c r="C1680" s="10" t="s">
        <v>3190</v>
      </c>
      <c r="D1680" s="39">
        <v>2018</v>
      </c>
      <c r="E1680" s="10" t="s">
        <v>10</v>
      </c>
      <c r="F1680" s="16" t="s">
        <v>3172</v>
      </c>
      <c r="G1680" s="10" t="s">
        <v>3191</v>
      </c>
      <c r="H1680" s="13">
        <v>402</v>
      </c>
      <c r="I1680" s="14"/>
      <c r="J1680" s="4"/>
      <c r="K1680" s="4"/>
      <c r="L1680" s="4"/>
      <c r="M1680" s="4"/>
      <c r="N1680" s="4"/>
      <c r="O1680" s="4"/>
      <c r="P1680" s="4"/>
      <c r="Q1680" s="4"/>
      <c r="R1680" s="4"/>
      <c r="S1680" s="4"/>
      <c r="T1680" s="4"/>
      <c r="U1680" s="4"/>
      <c r="V1680" s="4"/>
      <c r="W1680" s="4"/>
      <c r="X1680" s="4"/>
      <c r="Y1680" s="4"/>
      <c r="Z1680" s="4"/>
      <c r="AA1680" s="4"/>
    </row>
    <row r="1681" spans="1:27" ht="16" x14ac:dyDescent="0.2">
      <c r="A1681" s="16" t="s">
        <v>15</v>
      </c>
      <c r="B1681" s="16" t="s">
        <v>16</v>
      </c>
      <c r="C1681" s="10" t="s">
        <v>3192</v>
      </c>
      <c r="D1681" s="39">
        <v>2018</v>
      </c>
      <c r="E1681" s="10" t="s">
        <v>10</v>
      </c>
      <c r="F1681" s="16" t="s">
        <v>3172</v>
      </c>
      <c r="G1681" s="10" t="s">
        <v>3193</v>
      </c>
      <c r="H1681" s="13">
        <v>399</v>
      </c>
      <c r="I1681" s="14"/>
      <c r="J1681" s="4"/>
      <c r="K1681" s="4"/>
      <c r="L1681" s="4"/>
      <c r="M1681" s="4"/>
      <c r="N1681" s="4"/>
      <c r="O1681" s="4"/>
      <c r="P1681" s="4"/>
      <c r="Q1681" s="4"/>
      <c r="R1681" s="4"/>
      <c r="S1681" s="4"/>
      <c r="T1681" s="4"/>
      <c r="U1681" s="4"/>
      <c r="V1681" s="4"/>
      <c r="W1681" s="4"/>
      <c r="X1681" s="4"/>
      <c r="Y1681" s="4"/>
      <c r="Z1681" s="4"/>
      <c r="AA1681" s="4"/>
    </row>
    <row r="1682" spans="1:27" ht="16" x14ac:dyDescent="0.2">
      <c r="A1682" s="16" t="s">
        <v>15</v>
      </c>
      <c r="B1682" s="16" t="s">
        <v>16</v>
      </c>
      <c r="C1682" s="10" t="s">
        <v>3194</v>
      </c>
      <c r="D1682" s="39">
        <v>2018</v>
      </c>
      <c r="E1682" s="10" t="s">
        <v>10</v>
      </c>
      <c r="F1682" s="16" t="s">
        <v>3172</v>
      </c>
      <c r="G1682" s="10" t="s">
        <v>3195</v>
      </c>
      <c r="H1682" s="13">
        <v>398</v>
      </c>
      <c r="I1682" s="14"/>
      <c r="J1682" s="4"/>
      <c r="K1682" s="4"/>
      <c r="L1682" s="4"/>
      <c r="M1682" s="4"/>
      <c r="N1682" s="4"/>
      <c r="O1682" s="4"/>
      <c r="P1682" s="4"/>
      <c r="Q1682" s="4"/>
      <c r="R1682" s="4"/>
      <c r="S1682" s="4"/>
      <c r="T1682" s="4"/>
      <c r="U1682" s="4"/>
      <c r="V1682" s="4"/>
      <c r="W1682" s="4"/>
      <c r="X1682" s="4"/>
      <c r="Y1682" s="4"/>
      <c r="Z1682" s="4"/>
      <c r="AA1682" s="4"/>
    </row>
    <row r="1683" spans="1:27" ht="16" x14ac:dyDescent="0.2">
      <c r="A1683" s="16" t="s">
        <v>15</v>
      </c>
      <c r="B1683" s="16" t="s">
        <v>16</v>
      </c>
      <c r="C1683" s="10" t="s">
        <v>3196</v>
      </c>
      <c r="D1683" s="39">
        <v>2018</v>
      </c>
      <c r="E1683" s="10" t="s">
        <v>10</v>
      </c>
      <c r="F1683" s="16" t="s">
        <v>3172</v>
      </c>
      <c r="G1683" s="10" t="s">
        <v>3197</v>
      </c>
      <c r="H1683" s="13">
        <v>396</v>
      </c>
      <c r="I1683" s="14"/>
      <c r="J1683" s="4"/>
      <c r="K1683" s="4"/>
      <c r="L1683" s="4"/>
      <c r="M1683" s="4"/>
      <c r="N1683" s="4"/>
      <c r="O1683" s="4"/>
      <c r="P1683" s="4"/>
      <c r="Q1683" s="4"/>
      <c r="R1683" s="4"/>
      <c r="S1683" s="4"/>
      <c r="T1683" s="4"/>
      <c r="U1683" s="4"/>
      <c r="V1683" s="4"/>
      <c r="W1683" s="4"/>
      <c r="X1683" s="4"/>
      <c r="Y1683" s="4"/>
      <c r="Z1683" s="4"/>
      <c r="AA1683" s="4"/>
    </row>
    <row r="1684" spans="1:27" ht="16" x14ac:dyDescent="0.2">
      <c r="A1684" s="16" t="s">
        <v>15</v>
      </c>
      <c r="B1684" s="16" t="s">
        <v>16</v>
      </c>
      <c r="C1684" s="10" t="s">
        <v>3198</v>
      </c>
      <c r="D1684" s="39">
        <v>2018</v>
      </c>
      <c r="E1684" s="10" t="s">
        <v>10</v>
      </c>
      <c r="F1684" s="16" t="s">
        <v>3172</v>
      </c>
      <c r="G1684" s="10" t="s">
        <v>3199</v>
      </c>
      <c r="H1684" s="13">
        <v>386</v>
      </c>
      <c r="I1684" s="14"/>
      <c r="J1684" s="4"/>
      <c r="K1684" s="4"/>
      <c r="L1684" s="4"/>
      <c r="M1684" s="4"/>
      <c r="N1684" s="4"/>
      <c r="O1684" s="4"/>
      <c r="P1684" s="4"/>
      <c r="Q1684" s="4"/>
      <c r="R1684" s="4"/>
      <c r="S1684" s="4"/>
      <c r="T1684" s="4"/>
      <c r="U1684" s="4"/>
      <c r="V1684" s="4"/>
      <c r="W1684" s="4"/>
      <c r="X1684" s="4"/>
      <c r="Y1684" s="4"/>
      <c r="Z1684" s="4"/>
      <c r="AA1684" s="4"/>
    </row>
    <row r="1685" spans="1:27" ht="16" x14ac:dyDescent="0.2">
      <c r="A1685" s="16" t="s">
        <v>15</v>
      </c>
      <c r="B1685" s="16" t="s">
        <v>16</v>
      </c>
      <c r="C1685" s="10" t="s">
        <v>3200</v>
      </c>
      <c r="D1685" s="39">
        <v>2018</v>
      </c>
      <c r="E1685" s="10" t="s">
        <v>10</v>
      </c>
      <c r="F1685" s="16" t="s">
        <v>3172</v>
      </c>
      <c r="G1685" s="10" t="s">
        <v>3201</v>
      </c>
      <c r="H1685" s="13">
        <v>381</v>
      </c>
      <c r="I1685" s="14"/>
      <c r="J1685" s="4"/>
      <c r="K1685" s="4"/>
      <c r="L1685" s="4"/>
      <c r="M1685" s="4"/>
      <c r="N1685" s="4"/>
      <c r="O1685" s="4"/>
      <c r="P1685" s="4"/>
      <c r="Q1685" s="4"/>
      <c r="R1685" s="4"/>
      <c r="S1685" s="4"/>
      <c r="T1685" s="4"/>
      <c r="U1685" s="4"/>
      <c r="V1685" s="4"/>
      <c r="W1685" s="4"/>
      <c r="X1685" s="4"/>
      <c r="Y1685" s="4"/>
      <c r="Z1685" s="4"/>
      <c r="AA1685" s="4"/>
    </row>
    <row r="1686" spans="1:27" ht="16" x14ac:dyDescent="0.2">
      <c r="A1686" s="16" t="s">
        <v>15</v>
      </c>
      <c r="B1686" s="16" t="s">
        <v>16</v>
      </c>
      <c r="C1686" s="10" t="s">
        <v>3075</v>
      </c>
      <c r="D1686" s="39">
        <v>2018</v>
      </c>
      <c r="E1686" s="10" t="s">
        <v>7</v>
      </c>
      <c r="F1686" s="16" t="s">
        <v>3172</v>
      </c>
      <c r="G1686" s="10" t="s">
        <v>3202</v>
      </c>
      <c r="H1686" s="13">
        <v>353</v>
      </c>
      <c r="I1686" s="14"/>
      <c r="J1686" s="4"/>
      <c r="K1686" s="4"/>
      <c r="L1686" s="4"/>
      <c r="M1686" s="4"/>
      <c r="N1686" s="4"/>
      <c r="O1686" s="4"/>
      <c r="P1686" s="4"/>
      <c r="Q1686" s="4"/>
      <c r="R1686" s="4"/>
      <c r="S1686" s="4"/>
      <c r="T1686" s="4"/>
      <c r="U1686" s="4"/>
      <c r="V1686" s="4"/>
      <c r="W1686" s="4"/>
      <c r="X1686" s="4"/>
      <c r="Y1686" s="4"/>
      <c r="Z1686" s="4"/>
      <c r="AA1686" s="4"/>
    </row>
    <row r="1687" spans="1:27" ht="16" x14ac:dyDescent="0.2">
      <c r="A1687" s="16" t="s">
        <v>15</v>
      </c>
      <c r="B1687" s="16" t="s">
        <v>16</v>
      </c>
      <c r="C1687" s="1" t="s">
        <v>3203</v>
      </c>
      <c r="D1687" s="39">
        <v>2018</v>
      </c>
      <c r="E1687" s="10" t="s">
        <v>9</v>
      </c>
      <c r="F1687" s="16" t="s">
        <v>3172</v>
      </c>
      <c r="G1687" s="10" t="s">
        <v>3204</v>
      </c>
      <c r="H1687" s="13">
        <v>94</v>
      </c>
      <c r="I1687" s="14"/>
      <c r="J1687" s="4"/>
      <c r="K1687" s="4"/>
      <c r="L1687" s="4"/>
      <c r="M1687" s="4"/>
      <c r="N1687" s="4"/>
      <c r="O1687" s="4"/>
      <c r="P1687" s="4"/>
      <c r="Q1687" s="4"/>
      <c r="R1687" s="4"/>
      <c r="S1687" s="4"/>
      <c r="T1687" s="4"/>
      <c r="U1687" s="4"/>
      <c r="V1687" s="4"/>
      <c r="W1687" s="4"/>
      <c r="X1687" s="4"/>
      <c r="Y1687" s="4"/>
      <c r="Z1687" s="4"/>
      <c r="AA1687" s="4"/>
    </row>
    <row r="1688" spans="1:27" ht="16" x14ac:dyDescent="0.2">
      <c r="A1688" s="16" t="s">
        <v>15</v>
      </c>
      <c r="B1688" s="16" t="s">
        <v>16</v>
      </c>
      <c r="C1688" s="10" t="s">
        <v>3165</v>
      </c>
      <c r="D1688" s="11">
        <v>2018</v>
      </c>
      <c r="E1688" s="10" t="s">
        <v>11</v>
      </c>
      <c r="F1688" s="16" t="s">
        <v>3172</v>
      </c>
      <c r="G1688" s="10" t="s">
        <v>3205</v>
      </c>
      <c r="H1688" s="13">
        <v>93</v>
      </c>
      <c r="I1688" s="14"/>
      <c r="J1688" s="4"/>
      <c r="K1688" s="4"/>
      <c r="L1688" s="4"/>
      <c r="M1688" s="4"/>
      <c r="N1688" s="4"/>
      <c r="O1688" s="4"/>
      <c r="P1688" s="4"/>
      <c r="Q1688" s="4"/>
      <c r="R1688" s="4"/>
      <c r="S1688" s="4"/>
      <c r="T1688" s="4"/>
      <c r="U1688" s="4"/>
      <c r="V1688" s="4"/>
      <c r="W1688" s="4"/>
      <c r="X1688" s="4"/>
      <c r="Y1688" s="4"/>
      <c r="Z1688" s="4"/>
      <c r="AA1688" s="4"/>
    </row>
    <row r="1689" spans="1:27" ht="16" x14ac:dyDescent="0.2">
      <c r="A1689" s="16" t="s">
        <v>15</v>
      </c>
      <c r="B1689" s="16" t="s">
        <v>16</v>
      </c>
      <c r="C1689" s="10" t="s">
        <v>1315</v>
      </c>
      <c r="D1689" s="11">
        <v>2018</v>
      </c>
      <c r="E1689" s="10" t="s">
        <v>8</v>
      </c>
      <c r="F1689" s="10" t="s">
        <v>3172</v>
      </c>
      <c r="G1689" s="10" t="s">
        <v>3206</v>
      </c>
      <c r="H1689" s="13">
        <v>56</v>
      </c>
      <c r="I1689" s="14"/>
      <c r="J1689" s="4"/>
      <c r="K1689" s="4"/>
      <c r="L1689" s="4"/>
      <c r="M1689" s="4"/>
      <c r="N1689" s="4"/>
      <c r="O1689" s="4"/>
      <c r="P1689" s="4"/>
      <c r="Q1689" s="4"/>
      <c r="R1689" s="4"/>
      <c r="S1689" s="4"/>
      <c r="T1689" s="4"/>
      <c r="U1689" s="4"/>
      <c r="V1689" s="4"/>
      <c r="W1689" s="4"/>
      <c r="X1689" s="4"/>
      <c r="Y1689" s="4"/>
      <c r="Z1689" s="4"/>
      <c r="AA1689" s="4"/>
    </row>
    <row r="1690" spans="1:27" ht="16" x14ac:dyDescent="0.2">
      <c r="A1690" s="16" t="s">
        <v>15</v>
      </c>
      <c r="B1690" s="16" t="s">
        <v>16</v>
      </c>
      <c r="C1690" s="10" t="s">
        <v>3207</v>
      </c>
      <c r="D1690" s="39">
        <v>2017</v>
      </c>
      <c r="E1690" s="10" t="s">
        <v>10</v>
      </c>
      <c r="F1690" s="16" t="s">
        <v>3208</v>
      </c>
      <c r="G1690" s="10" t="s">
        <v>3209</v>
      </c>
      <c r="H1690" s="13">
        <v>431</v>
      </c>
      <c r="I1690" s="14"/>
      <c r="J1690" s="4"/>
      <c r="K1690" s="4"/>
      <c r="L1690" s="4"/>
      <c r="M1690" s="4"/>
      <c r="N1690" s="4"/>
      <c r="O1690" s="4"/>
      <c r="P1690" s="4"/>
      <c r="Q1690" s="4"/>
      <c r="R1690" s="4"/>
      <c r="S1690" s="4"/>
      <c r="T1690" s="4"/>
      <c r="U1690" s="4"/>
      <c r="V1690" s="4"/>
      <c r="W1690" s="4"/>
      <c r="X1690" s="4"/>
      <c r="Y1690" s="4"/>
      <c r="Z1690" s="4"/>
      <c r="AA1690" s="4"/>
    </row>
    <row r="1691" spans="1:27" ht="16" x14ac:dyDescent="0.2">
      <c r="A1691" s="16" t="s">
        <v>15</v>
      </c>
      <c r="B1691" s="16" t="s">
        <v>16</v>
      </c>
      <c r="C1691" s="10" t="s">
        <v>3210</v>
      </c>
      <c r="D1691" s="39">
        <v>2017</v>
      </c>
      <c r="E1691" s="10" t="s">
        <v>10</v>
      </c>
      <c r="F1691" s="16" t="s">
        <v>3208</v>
      </c>
      <c r="G1691" s="10" t="s">
        <v>3211</v>
      </c>
      <c r="H1691" s="13">
        <v>400</v>
      </c>
      <c r="I1691" s="14"/>
      <c r="J1691" s="4"/>
      <c r="K1691" s="4"/>
      <c r="L1691" s="4"/>
      <c r="M1691" s="4"/>
      <c r="N1691" s="4"/>
      <c r="O1691" s="4"/>
      <c r="P1691" s="4"/>
      <c r="Q1691" s="4"/>
      <c r="R1691" s="4"/>
      <c r="S1691" s="4"/>
      <c r="T1691" s="4"/>
      <c r="U1691" s="4"/>
      <c r="V1691" s="4"/>
      <c r="W1691" s="4"/>
      <c r="X1691" s="4"/>
      <c r="Y1691" s="4"/>
      <c r="Z1691" s="4"/>
      <c r="AA1691" s="4"/>
    </row>
    <row r="1692" spans="1:27" ht="16" x14ac:dyDescent="0.2">
      <c r="A1692" s="16" t="s">
        <v>15</v>
      </c>
      <c r="B1692" s="16" t="s">
        <v>16</v>
      </c>
      <c r="C1692" s="10" t="s">
        <v>3212</v>
      </c>
      <c r="D1692" s="39">
        <v>2017</v>
      </c>
      <c r="E1692" s="10" t="s">
        <v>9</v>
      </c>
      <c r="F1692" s="16" t="s">
        <v>3208</v>
      </c>
      <c r="G1692" s="10" t="s">
        <v>3213</v>
      </c>
      <c r="H1692" s="13">
        <v>395</v>
      </c>
      <c r="I1692" s="14"/>
      <c r="J1692" s="4"/>
      <c r="K1692" s="4"/>
      <c r="L1692" s="4"/>
      <c r="M1692" s="4"/>
      <c r="N1692" s="4"/>
      <c r="O1692" s="4"/>
      <c r="P1692" s="4"/>
      <c r="Q1692" s="4"/>
      <c r="R1692" s="4"/>
      <c r="S1692" s="4"/>
      <c r="T1692" s="4"/>
      <c r="U1692" s="4"/>
      <c r="V1692" s="4"/>
      <c r="W1692" s="4"/>
      <c r="X1692" s="4"/>
      <c r="Y1692" s="4"/>
      <c r="Z1692" s="4"/>
      <c r="AA1692" s="4"/>
    </row>
    <row r="1693" spans="1:27" ht="16" x14ac:dyDescent="0.2">
      <c r="A1693" s="16" t="s">
        <v>15</v>
      </c>
      <c r="B1693" s="16" t="s">
        <v>16</v>
      </c>
      <c r="C1693" s="10" t="s">
        <v>3214</v>
      </c>
      <c r="D1693" s="39">
        <v>2017</v>
      </c>
      <c r="E1693" s="10" t="s">
        <v>10</v>
      </c>
      <c r="F1693" s="16" t="s">
        <v>3208</v>
      </c>
      <c r="G1693" s="10" t="s">
        <v>3215</v>
      </c>
      <c r="H1693" s="13">
        <v>395</v>
      </c>
      <c r="I1693" s="14"/>
      <c r="J1693" s="4"/>
      <c r="K1693" s="4"/>
      <c r="L1693" s="4"/>
      <c r="M1693" s="4"/>
      <c r="N1693" s="4"/>
      <c r="O1693" s="4"/>
      <c r="P1693" s="4"/>
      <c r="Q1693" s="4"/>
      <c r="R1693" s="4"/>
      <c r="S1693" s="4"/>
      <c r="T1693" s="4"/>
      <c r="U1693" s="4"/>
      <c r="V1693" s="4"/>
      <c r="W1693" s="4"/>
      <c r="X1693" s="4"/>
      <c r="Y1693" s="4"/>
      <c r="Z1693" s="4"/>
      <c r="AA1693" s="4"/>
    </row>
    <row r="1694" spans="1:27" ht="16" x14ac:dyDescent="0.2">
      <c r="A1694" s="16" t="s">
        <v>15</v>
      </c>
      <c r="B1694" s="16" t="s">
        <v>16</v>
      </c>
      <c r="C1694" s="10" t="s">
        <v>3216</v>
      </c>
      <c r="D1694" s="39">
        <v>2017</v>
      </c>
      <c r="E1694" s="10" t="s">
        <v>10</v>
      </c>
      <c r="F1694" s="16" t="s">
        <v>3208</v>
      </c>
      <c r="G1694" s="10" t="s">
        <v>3217</v>
      </c>
      <c r="H1694" s="13">
        <v>393</v>
      </c>
      <c r="I1694" s="14"/>
      <c r="J1694" s="4"/>
      <c r="K1694" s="4"/>
      <c r="L1694" s="4"/>
      <c r="M1694" s="4"/>
      <c r="N1694" s="4"/>
      <c r="O1694" s="4"/>
      <c r="P1694" s="4"/>
      <c r="Q1694" s="4"/>
      <c r="R1694" s="4"/>
      <c r="S1694" s="4"/>
      <c r="T1694" s="4"/>
      <c r="U1694" s="4"/>
      <c r="V1694" s="4"/>
      <c r="W1694" s="4"/>
      <c r="X1694" s="4"/>
      <c r="Y1694" s="4"/>
      <c r="Z1694" s="4"/>
      <c r="AA1694" s="4"/>
    </row>
    <row r="1695" spans="1:27" ht="16" x14ac:dyDescent="0.2">
      <c r="A1695" s="16" t="s">
        <v>15</v>
      </c>
      <c r="B1695" s="16" t="s">
        <v>16</v>
      </c>
      <c r="C1695" s="10" t="s">
        <v>3218</v>
      </c>
      <c r="D1695" s="39">
        <v>2017</v>
      </c>
      <c r="E1695" s="10" t="s">
        <v>10</v>
      </c>
      <c r="F1695" s="16" t="s">
        <v>3208</v>
      </c>
      <c r="G1695" s="10" t="s">
        <v>3219</v>
      </c>
      <c r="H1695" s="13">
        <v>388</v>
      </c>
      <c r="I1695" s="14"/>
      <c r="J1695" s="4"/>
      <c r="K1695" s="4"/>
      <c r="L1695" s="4"/>
      <c r="M1695" s="4"/>
      <c r="N1695" s="4"/>
      <c r="O1695" s="4"/>
      <c r="P1695" s="4"/>
      <c r="Q1695" s="4"/>
      <c r="R1695" s="4"/>
      <c r="S1695" s="4"/>
      <c r="T1695" s="4"/>
      <c r="U1695" s="4"/>
      <c r="V1695" s="4"/>
      <c r="W1695" s="4"/>
      <c r="X1695" s="4"/>
      <c r="Y1695" s="4"/>
      <c r="Z1695" s="4"/>
      <c r="AA1695" s="4"/>
    </row>
    <row r="1696" spans="1:27" ht="16" x14ac:dyDescent="0.2">
      <c r="A1696" s="16" t="s">
        <v>15</v>
      </c>
      <c r="B1696" s="16" t="s">
        <v>16</v>
      </c>
      <c r="C1696" s="10" t="s">
        <v>3220</v>
      </c>
      <c r="D1696" s="39">
        <v>2017</v>
      </c>
      <c r="E1696" s="10" t="s">
        <v>10</v>
      </c>
      <c r="F1696" s="16" t="s">
        <v>3208</v>
      </c>
      <c r="G1696" s="10" t="s">
        <v>3221</v>
      </c>
      <c r="H1696" s="13">
        <v>381</v>
      </c>
      <c r="I1696" s="14"/>
      <c r="J1696" s="4"/>
      <c r="K1696" s="4"/>
      <c r="L1696" s="4"/>
      <c r="M1696" s="4"/>
      <c r="N1696" s="4"/>
      <c r="O1696" s="4"/>
      <c r="P1696" s="4"/>
      <c r="Q1696" s="4"/>
      <c r="R1696" s="4"/>
      <c r="S1696" s="4"/>
      <c r="T1696" s="4"/>
      <c r="U1696" s="4"/>
      <c r="V1696" s="4"/>
      <c r="W1696" s="4"/>
      <c r="X1696" s="4"/>
      <c r="Y1696" s="4"/>
      <c r="Z1696" s="4"/>
      <c r="AA1696" s="4"/>
    </row>
    <row r="1697" spans="1:27" ht="16" x14ac:dyDescent="0.2">
      <c r="A1697" s="16" t="s">
        <v>15</v>
      </c>
      <c r="B1697" s="16" t="s">
        <v>16</v>
      </c>
      <c r="C1697" s="10" t="s">
        <v>3222</v>
      </c>
      <c r="D1697" s="39">
        <v>2017</v>
      </c>
      <c r="E1697" s="10" t="s">
        <v>10</v>
      </c>
      <c r="F1697" s="16" t="s">
        <v>3208</v>
      </c>
      <c r="G1697" s="10" t="s">
        <v>3223</v>
      </c>
      <c r="H1697" s="13">
        <v>379</v>
      </c>
      <c r="I1697" s="14"/>
      <c r="J1697" s="4"/>
      <c r="K1697" s="4"/>
      <c r="L1697" s="4"/>
      <c r="M1697" s="4"/>
      <c r="N1697" s="4"/>
      <c r="O1697" s="4"/>
      <c r="P1697" s="4"/>
      <c r="Q1697" s="4"/>
      <c r="R1697" s="4"/>
      <c r="S1697" s="4"/>
      <c r="T1697" s="4"/>
      <c r="U1697" s="4"/>
      <c r="V1697" s="4"/>
      <c r="W1697" s="4"/>
      <c r="X1697" s="4"/>
      <c r="Y1697" s="4"/>
      <c r="Z1697" s="4"/>
      <c r="AA1697" s="4"/>
    </row>
    <row r="1698" spans="1:27" ht="16" x14ac:dyDescent="0.2">
      <c r="A1698" s="16" t="s">
        <v>15</v>
      </c>
      <c r="B1698" s="16" t="s">
        <v>16</v>
      </c>
      <c r="C1698" s="10" t="s">
        <v>3075</v>
      </c>
      <c r="D1698" s="39">
        <v>2017</v>
      </c>
      <c r="E1698" s="10" t="s">
        <v>7</v>
      </c>
      <c r="F1698" s="16" t="s">
        <v>3208</v>
      </c>
      <c r="G1698" s="10" t="s">
        <v>3224</v>
      </c>
      <c r="H1698" s="13">
        <v>326</v>
      </c>
      <c r="I1698" s="14"/>
      <c r="J1698" s="4"/>
      <c r="K1698" s="4"/>
      <c r="L1698" s="4"/>
      <c r="M1698" s="4"/>
      <c r="N1698" s="4"/>
      <c r="O1698" s="4"/>
      <c r="P1698" s="4"/>
      <c r="Q1698" s="4"/>
      <c r="R1698" s="4"/>
      <c r="S1698" s="4"/>
      <c r="T1698" s="4"/>
      <c r="U1698" s="4"/>
      <c r="V1698" s="4"/>
      <c r="W1698" s="4"/>
      <c r="X1698" s="4"/>
      <c r="Y1698" s="4"/>
      <c r="Z1698" s="4"/>
      <c r="AA1698" s="4"/>
    </row>
    <row r="1699" spans="1:27" ht="16" x14ac:dyDescent="0.2">
      <c r="A1699" s="16" t="s">
        <v>15</v>
      </c>
      <c r="B1699" s="16" t="s">
        <v>16</v>
      </c>
      <c r="C1699" s="10" t="s">
        <v>3225</v>
      </c>
      <c r="D1699" s="39">
        <v>2017</v>
      </c>
      <c r="E1699" s="10" t="s">
        <v>10</v>
      </c>
      <c r="F1699" s="16" t="s">
        <v>3208</v>
      </c>
      <c r="G1699" s="10" t="s">
        <v>3226</v>
      </c>
      <c r="H1699" s="13">
        <v>122</v>
      </c>
      <c r="I1699" s="14"/>
      <c r="J1699" s="4"/>
      <c r="K1699" s="4"/>
      <c r="L1699" s="4"/>
      <c r="M1699" s="4"/>
      <c r="N1699" s="4"/>
      <c r="O1699" s="4"/>
      <c r="P1699" s="4"/>
      <c r="Q1699" s="4"/>
      <c r="R1699" s="4"/>
      <c r="S1699" s="4"/>
      <c r="T1699" s="4"/>
      <c r="U1699" s="4"/>
      <c r="V1699" s="4"/>
      <c r="W1699" s="4"/>
      <c r="X1699" s="4"/>
      <c r="Y1699" s="4"/>
      <c r="Z1699" s="4"/>
      <c r="AA1699" s="4"/>
    </row>
    <row r="1700" spans="1:27" ht="16" x14ac:dyDescent="0.2">
      <c r="A1700" s="16" t="s">
        <v>15</v>
      </c>
      <c r="B1700" s="16" t="s">
        <v>16</v>
      </c>
      <c r="C1700" s="10" t="s">
        <v>3227</v>
      </c>
      <c r="D1700" s="39">
        <v>2017</v>
      </c>
      <c r="E1700" s="10" t="s">
        <v>9</v>
      </c>
      <c r="F1700" s="16" t="s">
        <v>3208</v>
      </c>
      <c r="G1700" s="10" t="s">
        <v>3228</v>
      </c>
      <c r="H1700" s="13">
        <v>120</v>
      </c>
      <c r="I1700" s="14"/>
      <c r="J1700" s="4"/>
      <c r="K1700" s="4"/>
      <c r="L1700" s="4"/>
      <c r="M1700" s="4"/>
      <c r="N1700" s="4"/>
      <c r="O1700" s="4"/>
      <c r="P1700" s="4"/>
      <c r="Q1700" s="4"/>
      <c r="R1700" s="4"/>
      <c r="S1700" s="4"/>
      <c r="T1700" s="4"/>
      <c r="U1700" s="4"/>
      <c r="V1700" s="4"/>
      <c r="W1700" s="4"/>
      <c r="X1700" s="4"/>
      <c r="Y1700" s="4"/>
      <c r="Z1700" s="4"/>
      <c r="AA1700" s="4"/>
    </row>
    <row r="1701" spans="1:27" ht="16" x14ac:dyDescent="0.2">
      <c r="A1701" s="16" t="s">
        <v>15</v>
      </c>
      <c r="B1701" s="16" t="s">
        <v>16</v>
      </c>
      <c r="C1701" s="10" t="s">
        <v>3229</v>
      </c>
      <c r="D1701" s="39">
        <v>2017</v>
      </c>
      <c r="E1701" s="10" t="s">
        <v>10</v>
      </c>
      <c r="F1701" s="16" t="s">
        <v>3208</v>
      </c>
      <c r="G1701" s="10" t="s">
        <v>3230</v>
      </c>
      <c r="H1701" s="13">
        <v>116</v>
      </c>
      <c r="I1701" s="14"/>
      <c r="J1701" s="4"/>
      <c r="K1701" s="4"/>
      <c r="L1701" s="4"/>
      <c r="M1701" s="4"/>
      <c r="N1701" s="4"/>
      <c r="O1701" s="4"/>
      <c r="P1701" s="4"/>
      <c r="Q1701" s="4"/>
      <c r="R1701" s="4"/>
      <c r="S1701" s="4"/>
      <c r="T1701" s="4"/>
      <c r="U1701" s="4"/>
      <c r="V1701" s="4"/>
      <c r="W1701" s="4"/>
      <c r="X1701" s="4"/>
      <c r="Y1701" s="4"/>
      <c r="Z1701" s="4"/>
      <c r="AA1701" s="4"/>
    </row>
    <row r="1702" spans="1:27" ht="16" x14ac:dyDescent="0.2">
      <c r="A1702" s="16" t="s">
        <v>15</v>
      </c>
      <c r="B1702" s="16" t="s">
        <v>16</v>
      </c>
      <c r="C1702" s="10" t="s">
        <v>3231</v>
      </c>
      <c r="D1702" s="39">
        <v>2017</v>
      </c>
      <c r="E1702" s="10" t="s">
        <v>10</v>
      </c>
      <c r="F1702" s="16" t="s">
        <v>3208</v>
      </c>
      <c r="G1702" s="10" t="s">
        <v>3232</v>
      </c>
      <c r="H1702" s="13">
        <v>98</v>
      </c>
      <c r="I1702" s="14"/>
      <c r="J1702" s="4"/>
      <c r="K1702" s="4"/>
      <c r="L1702" s="4"/>
      <c r="M1702" s="4"/>
      <c r="N1702" s="4"/>
      <c r="O1702" s="4"/>
      <c r="P1702" s="4"/>
      <c r="Q1702" s="4"/>
      <c r="R1702" s="4"/>
      <c r="S1702" s="4"/>
      <c r="T1702" s="4"/>
      <c r="U1702" s="4"/>
      <c r="V1702" s="4"/>
      <c r="W1702" s="4"/>
      <c r="X1702" s="4"/>
      <c r="Y1702" s="4"/>
      <c r="Z1702" s="4"/>
      <c r="AA1702" s="4"/>
    </row>
    <row r="1703" spans="1:27" ht="16" x14ac:dyDescent="0.2">
      <c r="A1703" s="16" t="s">
        <v>15</v>
      </c>
      <c r="B1703" s="16" t="s">
        <v>16</v>
      </c>
      <c r="C1703" s="10" t="s">
        <v>3233</v>
      </c>
      <c r="D1703" s="39">
        <v>2017</v>
      </c>
      <c r="E1703" s="10" t="s">
        <v>10</v>
      </c>
      <c r="F1703" s="16" t="s">
        <v>3208</v>
      </c>
      <c r="G1703" s="10" t="s">
        <v>3234</v>
      </c>
      <c r="H1703" s="13">
        <v>92</v>
      </c>
      <c r="I1703" s="14"/>
      <c r="J1703" s="4"/>
      <c r="K1703" s="4"/>
      <c r="L1703" s="4"/>
      <c r="M1703" s="4"/>
      <c r="N1703" s="4"/>
      <c r="O1703" s="4"/>
      <c r="P1703" s="4"/>
      <c r="Q1703" s="4"/>
      <c r="R1703" s="4"/>
      <c r="S1703" s="4"/>
      <c r="T1703" s="4"/>
      <c r="U1703" s="4"/>
      <c r="V1703" s="4"/>
      <c r="W1703" s="4"/>
      <c r="X1703" s="4"/>
      <c r="Y1703" s="4"/>
      <c r="Z1703" s="4"/>
      <c r="AA1703" s="4"/>
    </row>
    <row r="1704" spans="1:27" ht="16" x14ac:dyDescent="0.2">
      <c r="A1704" s="16" t="s">
        <v>15</v>
      </c>
      <c r="B1704" s="16" t="s">
        <v>16</v>
      </c>
      <c r="C1704" s="10" t="s">
        <v>3165</v>
      </c>
      <c r="D1704" s="39">
        <v>2017</v>
      </c>
      <c r="E1704" s="10" t="s">
        <v>11</v>
      </c>
      <c r="F1704" s="16" t="s">
        <v>3208</v>
      </c>
      <c r="G1704" s="10" t="s">
        <v>3235</v>
      </c>
      <c r="H1704" s="13">
        <v>90</v>
      </c>
      <c r="I1704" s="14"/>
      <c r="J1704" s="4"/>
      <c r="K1704" s="4"/>
      <c r="L1704" s="4"/>
      <c r="M1704" s="4"/>
      <c r="N1704" s="4"/>
      <c r="O1704" s="4"/>
      <c r="P1704" s="4"/>
      <c r="Q1704" s="4"/>
      <c r="R1704" s="4"/>
      <c r="S1704" s="4"/>
      <c r="T1704" s="4"/>
      <c r="U1704" s="4"/>
      <c r="V1704" s="4"/>
      <c r="W1704" s="4"/>
      <c r="X1704" s="4"/>
      <c r="Y1704" s="4"/>
      <c r="Z1704" s="4"/>
      <c r="AA1704" s="4"/>
    </row>
    <row r="1705" spans="1:27" ht="16" x14ac:dyDescent="0.2">
      <c r="A1705" s="16" t="s">
        <v>15</v>
      </c>
      <c r="B1705" s="16" t="s">
        <v>16</v>
      </c>
      <c r="C1705" s="10" t="s">
        <v>3236</v>
      </c>
      <c r="D1705" s="39">
        <v>2017</v>
      </c>
      <c r="E1705" s="10" t="s">
        <v>10</v>
      </c>
      <c r="F1705" s="16" t="s">
        <v>3208</v>
      </c>
      <c r="G1705" s="10" t="s">
        <v>3237</v>
      </c>
      <c r="H1705" s="13">
        <v>89</v>
      </c>
      <c r="I1705" s="14"/>
      <c r="J1705" s="4"/>
      <c r="K1705" s="4"/>
      <c r="L1705" s="4"/>
      <c r="M1705" s="4"/>
      <c r="N1705" s="4"/>
      <c r="O1705" s="4"/>
      <c r="P1705" s="4"/>
      <c r="Q1705" s="4"/>
      <c r="R1705" s="4"/>
      <c r="S1705" s="4"/>
      <c r="T1705" s="4"/>
      <c r="U1705" s="4"/>
      <c r="V1705" s="4"/>
      <c r="W1705" s="4"/>
      <c r="X1705" s="4"/>
      <c r="Y1705" s="4"/>
      <c r="Z1705" s="4"/>
      <c r="AA1705" s="4"/>
    </row>
    <row r="1706" spans="1:27" ht="16" x14ac:dyDescent="0.2">
      <c r="A1706" s="16" t="s">
        <v>15</v>
      </c>
      <c r="B1706" s="16" t="s">
        <v>16</v>
      </c>
      <c r="C1706" s="10" t="s">
        <v>3238</v>
      </c>
      <c r="D1706" s="39">
        <v>2017</v>
      </c>
      <c r="E1706" s="10" t="s">
        <v>10</v>
      </c>
      <c r="F1706" s="16" t="s">
        <v>3208</v>
      </c>
      <c r="G1706" s="10" t="s">
        <v>3239</v>
      </c>
      <c r="H1706" s="13">
        <v>81</v>
      </c>
      <c r="I1706" s="14"/>
      <c r="J1706" s="4"/>
      <c r="K1706" s="4"/>
      <c r="L1706" s="4"/>
      <c r="M1706" s="4"/>
      <c r="N1706" s="4"/>
      <c r="O1706" s="4"/>
      <c r="P1706" s="4"/>
      <c r="Q1706" s="4"/>
      <c r="R1706" s="4"/>
      <c r="S1706" s="4"/>
      <c r="T1706" s="4"/>
      <c r="U1706" s="4"/>
      <c r="V1706" s="4"/>
      <c r="W1706" s="4"/>
      <c r="X1706" s="4"/>
      <c r="Y1706" s="4"/>
      <c r="Z1706" s="4"/>
      <c r="AA1706" s="4"/>
    </row>
    <row r="1707" spans="1:27" ht="16" x14ac:dyDescent="0.2">
      <c r="A1707" s="16" t="s">
        <v>15</v>
      </c>
      <c r="B1707" s="16" t="s">
        <v>16</v>
      </c>
      <c r="C1707" s="10" t="s">
        <v>3240</v>
      </c>
      <c r="D1707" s="39">
        <v>2017</v>
      </c>
      <c r="E1707" s="10" t="s">
        <v>10</v>
      </c>
      <c r="F1707" s="16" t="s">
        <v>3208</v>
      </c>
      <c r="G1707" s="10" t="s">
        <v>3241</v>
      </c>
      <c r="H1707" s="13">
        <v>80</v>
      </c>
      <c r="I1707" s="14"/>
      <c r="J1707" s="4"/>
      <c r="K1707" s="4"/>
      <c r="L1707" s="4"/>
      <c r="M1707" s="4"/>
      <c r="N1707" s="4"/>
      <c r="O1707" s="4"/>
      <c r="P1707" s="4"/>
      <c r="Q1707" s="4"/>
      <c r="R1707" s="4"/>
      <c r="S1707" s="4"/>
      <c r="T1707" s="4"/>
      <c r="U1707" s="4"/>
      <c r="V1707" s="4"/>
      <c r="W1707" s="4"/>
      <c r="X1707" s="4"/>
      <c r="Y1707" s="4"/>
      <c r="Z1707" s="4"/>
      <c r="AA1707" s="4"/>
    </row>
    <row r="1708" spans="1:27" ht="16" x14ac:dyDescent="0.2">
      <c r="A1708" s="16" t="s">
        <v>15</v>
      </c>
      <c r="B1708" s="16" t="s">
        <v>16</v>
      </c>
      <c r="C1708" s="14" t="s">
        <v>3163</v>
      </c>
      <c r="D1708" s="39">
        <v>2017</v>
      </c>
      <c r="E1708" s="10" t="s">
        <v>11</v>
      </c>
      <c r="F1708" s="16" t="s">
        <v>3208</v>
      </c>
      <c r="G1708" s="10" t="s">
        <v>3242</v>
      </c>
      <c r="H1708" s="13">
        <v>70</v>
      </c>
      <c r="I1708" s="14"/>
      <c r="J1708" s="4"/>
      <c r="K1708" s="4"/>
      <c r="L1708" s="4"/>
      <c r="M1708" s="4"/>
      <c r="N1708" s="4"/>
      <c r="O1708" s="4"/>
      <c r="P1708" s="4"/>
      <c r="Q1708" s="4"/>
      <c r="R1708" s="4"/>
      <c r="S1708" s="4"/>
      <c r="T1708" s="4"/>
      <c r="U1708" s="4"/>
      <c r="V1708" s="4"/>
      <c r="W1708" s="4"/>
      <c r="X1708" s="4"/>
      <c r="Y1708" s="4"/>
      <c r="Z1708" s="4"/>
      <c r="AA1708" s="4"/>
    </row>
    <row r="1709" spans="1:27" ht="16" x14ac:dyDescent="0.2">
      <c r="A1709" s="16" t="s">
        <v>15</v>
      </c>
      <c r="B1709" s="16" t="s">
        <v>16</v>
      </c>
      <c r="C1709" s="10" t="s">
        <v>1315</v>
      </c>
      <c r="D1709" s="11">
        <v>2017</v>
      </c>
      <c r="E1709" s="10" t="s">
        <v>8</v>
      </c>
      <c r="F1709" s="10" t="s">
        <v>3208</v>
      </c>
      <c r="G1709" s="10" t="s">
        <v>3206</v>
      </c>
      <c r="H1709" s="13">
        <v>56</v>
      </c>
      <c r="I1709" s="14"/>
      <c r="J1709" s="4"/>
      <c r="K1709" s="4"/>
      <c r="L1709" s="4"/>
      <c r="M1709" s="4"/>
      <c r="N1709" s="4"/>
      <c r="O1709" s="4"/>
      <c r="P1709" s="4"/>
      <c r="Q1709" s="4"/>
      <c r="R1709" s="4"/>
      <c r="S1709" s="4"/>
      <c r="T1709" s="4"/>
      <c r="U1709" s="4"/>
      <c r="V1709" s="4"/>
      <c r="W1709" s="4"/>
      <c r="X1709" s="4"/>
      <c r="Y1709" s="4"/>
      <c r="Z1709" s="4"/>
      <c r="AA1709" s="4"/>
    </row>
    <row r="1710" spans="1:27" ht="16" x14ac:dyDescent="0.2">
      <c r="A1710" s="16" t="s">
        <v>15</v>
      </c>
      <c r="B1710" s="16" t="s">
        <v>16</v>
      </c>
      <c r="C1710" s="10" t="s">
        <v>3075</v>
      </c>
      <c r="D1710" s="11">
        <v>2016</v>
      </c>
      <c r="E1710" s="10" t="s">
        <v>7</v>
      </c>
      <c r="F1710" s="10" t="s">
        <v>3243</v>
      </c>
      <c r="G1710" s="10" t="s">
        <v>3244</v>
      </c>
      <c r="H1710" s="13">
        <v>484</v>
      </c>
      <c r="I1710" s="14"/>
      <c r="J1710" s="4"/>
      <c r="K1710" s="4"/>
      <c r="L1710" s="4"/>
      <c r="M1710" s="4"/>
      <c r="N1710" s="4"/>
      <c r="O1710" s="4"/>
      <c r="P1710" s="4"/>
      <c r="Q1710" s="4"/>
      <c r="R1710" s="4"/>
      <c r="S1710" s="4"/>
      <c r="T1710" s="4"/>
      <c r="U1710" s="4"/>
      <c r="V1710" s="4"/>
      <c r="W1710" s="4"/>
      <c r="X1710" s="4"/>
      <c r="Y1710" s="4"/>
      <c r="Z1710" s="4"/>
      <c r="AA1710" s="4"/>
    </row>
    <row r="1711" spans="1:27" ht="16" x14ac:dyDescent="0.2">
      <c r="A1711" s="16" t="s">
        <v>15</v>
      </c>
      <c r="B1711" s="16" t="s">
        <v>16</v>
      </c>
      <c r="C1711" s="10" t="s">
        <v>3245</v>
      </c>
      <c r="D1711" s="11">
        <v>2016</v>
      </c>
      <c r="E1711" s="10" t="s">
        <v>10</v>
      </c>
      <c r="F1711" s="10" t="s">
        <v>3243</v>
      </c>
      <c r="G1711" s="10" t="s">
        <v>3246</v>
      </c>
      <c r="H1711" s="13">
        <v>414</v>
      </c>
      <c r="I1711" s="14"/>
      <c r="J1711" s="4"/>
      <c r="K1711" s="4"/>
      <c r="L1711" s="4"/>
      <c r="M1711" s="4"/>
      <c r="N1711" s="4"/>
      <c r="O1711" s="4"/>
      <c r="P1711" s="4"/>
      <c r="Q1711" s="4"/>
      <c r="R1711" s="4"/>
      <c r="S1711" s="4"/>
      <c r="T1711" s="4"/>
      <c r="U1711" s="4"/>
      <c r="V1711" s="4"/>
      <c r="W1711" s="4"/>
      <c r="X1711" s="4"/>
      <c r="Y1711" s="4"/>
      <c r="Z1711" s="4"/>
      <c r="AA1711" s="4"/>
    </row>
    <row r="1712" spans="1:27" ht="16" x14ac:dyDescent="0.2">
      <c r="A1712" s="16" t="s">
        <v>15</v>
      </c>
      <c r="B1712" s="16" t="s">
        <v>16</v>
      </c>
      <c r="C1712" s="10" t="s">
        <v>3247</v>
      </c>
      <c r="D1712" s="39">
        <v>2016</v>
      </c>
      <c r="E1712" s="10" t="s">
        <v>10</v>
      </c>
      <c r="F1712" s="16" t="s">
        <v>3243</v>
      </c>
      <c r="G1712" s="10" t="s">
        <v>3248</v>
      </c>
      <c r="H1712" s="13">
        <v>408</v>
      </c>
      <c r="I1712" s="14"/>
      <c r="J1712" s="4"/>
      <c r="K1712" s="4"/>
      <c r="L1712" s="4"/>
      <c r="M1712" s="4"/>
      <c r="N1712" s="4"/>
      <c r="O1712" s="4"/>
      <c r="P1712" s="4"/>
      <c r="Q1712" s="4"/>
      <c r="R1712" s="4"/>
      <c r="S1712" s="4"/>
      <c r="T1712" s="4"/>
      <c r="U1712" s="4"/>
      <c r="V1712" s="4"/>
      <c r="W1712" s="4"/>
      <c r="X1712" s="4"/>
      <c r="Y1712" s="4"/>
      <c r="Z1712" s="4"/>
      <c r="AA1712" s="4"/>
    </row>
    <row r="1713" spans="1:27" ht="16" x14ac:dyDescent="0.2">
      <c r="A1713" s="16" t="s">
        <v>15</v>
      </c>
      <c r="B1713" s="16" t="s">
        <v>16</v>
      </c>
      <c r="C1713" s="10" t="s">
        <v>3249</v>
      </c>
      <c r="D1713" s="11">
        <v>2016</v>
      </c>
      <c r="E1713" s="10" t="s">
        <v>10</v>
      </c>
      <c r="F1713" s="10" t="s">
        <v>3243</v>
      </c>
      <c r="G1713" s="10" t="s">
        <v>3250</v>
      </c>
      <c r="H1713" s="13">
        <v>402</v>
      </c>
      <c r="I1713" s="14"/>
      <c r="J1713" s="4"/>
      <c r="K1713" s="4"/>
      <c r="L1713" s="4"/>
      <c r="M1713" s="4"/>
      <c r="N1713" s="4"/>
      <c r="O1713" s="4"/>
      <c r="P1713" s="4"/>
      <c r="Q1713" s="4"/>
      <c r="R1713" s="4"/>
      <c r="S1713" s="4"/>
      <c r="T1713" s="4"/>
      <c r="U1713" s="4"/>
      <c r="V1713" s="4"/>
      <c r="W1713" s="4"/>
      <c r="X1713" s="4"/>
      <c r="Y1713" s="4"/>
      <c r="Z1713" s="4"/>
      <c r="AA1713" s="4"/>
    </row>
    <row r="1714" spans="1:27" ht="16" x14ac:dyDescent="0.2">
      <c r="A1714" s="16" t="s">
        <v>15</v>
      </c>
      <c r="B1714" s="16" t="s">
        <v>16</v>
      </c>
      <c r="C1714" s="10" t="s">
        <v>3251</v>
      </c>
      <c r="D1714" s="11">
        <v>2016</v>
      </c>
      <c r="E1714" s="10" t="s">
        <v>10</v>
      </c>
      <c r="F1714" s="10" t="s">
        <v>3243</v>
      </c>
      <c r="G1714" s="10" t="s">
        <v>3252</v>
      </c>
      <c r="H1714" s="13">
        <v>400</v>
      </c>
      <c r="I1714" s="14"/>
      <c r="J1714" s="4"/>
      <c r="K1714" s="4"/>
      <c r="L1714" s="4"/>
      <c r="M1714" s="4"/>
      <c r="N1714" s="4"/>
      <c r="O1714" s="4"/>
      <c r="P1714" s="4"/>
      <c r="Q1714" s="4"/>
      <c r="R1714" s="4"/>
      <c r="S1714" s="4"/>
      <c r="T1714" s="4"/>
      <c r="U1714" s="4"/>
      <c r="V1714" s="4"/>
      <c r="W1714" s="4"/>
      <c r="X1714" s="4"/>
      <c r="Y1714" s="4"/>
      <c r="Z1714" s="4"/>
      <c r="AA1714" s="4"/>
    </row>
    <row r="1715" spans="1:27" ht="16" x14ac:dyDescent="0.2">
      <c r="A1715" s="16" t="s">
        <v>15</v>
      </c>
      <c r="B1715" s="16" t="s">
        <v>16</v>
      </c>
      <c r="C1715" s="10" t="s">
        <v>3253</v>
      </c>
      <c r="D1715" s="11">
        <v>2016</v>
      </c>
      <c r="E1715" s="10" t="s">
        <v>10</v>
      </c>
      <c r="F1715" s="10" t="s">
        <v>3243</v>
      </c>
      <c r="G1715" s="10" t="s">
        <v>3254</v>
      </c>
      <c r="H1715" s="13">
        <v>391</v>
      </c>
      <c r="I1715" s="14"/>
      <c r="J1715" s="4"/>
      <c r="K1715" s="4"/>
      <c r="L1715" s="4"/>
      <c r="M1715" s="4"/>
      <c r="N1715" s="4"/>
      <c r="O1715" s="4"/>
      <c r="P1715" s="4"/>
      <c r="Q1715" s="4"/>
      <c r="R1715" s="4"/>
      <c r="S1715" s="4"/>
      <c r="T1715" s="4"/>
      <c r="U1715" s="4"/>
      <c r="V1715" s="4"/>
      <c r="W1715" s="4"/>
      <c r="X1715" s="4"/>
      <c r="Y1715" s="4"/>
      <c r="Z1715" s="4"/>
      <c r="AA1715" s="4"/>
    </row>
    <row r="1716" spans="1:27" ht="16" x14ac:dyDescent="0.2">
      <c r="A1716" s="16" t="s">
        <v>15</v>
      </c>
      <c r="B1716" s="16" t="s">
        <v>16</v>
      </c>
      <c r="C1716" s="10" t="s">
        <v>3255</v>
      </c>
      <c r="D1716" s="11">
        <v>2016</v>
      </c>
      <c r="E1716" s="10" t="s">
        <v>10</v>
      </c>
      <c r="F1716" s="10" t="s">
        <v>3243</v>
      </c>
      <c r="G1716" s="10" t="s">
        <v>3256</v>
      </c>
      <c r="H1716" s="13">
        <v>383</v>
      </c>
      <c r="I1716" s="14"/>
      <c r="J1716" s="4"/>
      <c r="K1716" s="4"/>
      <c r="L1716" s="4"/>
      <c r="M1716" s="4"/>
      <c r="N1716" s="4"/>
      <c r="O1716" s="4"/>
      <c r="P1716" s="4"/>
      <c r="Q1716" s="4"/>
      <c r="R1716" s="4"/>
      <c r="S1716" s="4"/>
      <c r="T1716" s="4"/>
      <c r="U1716" s="4"/>
      <c r="V1716" s="4"/>
      <c r="W1716" s="4"/>
      <c r="X1716" s="4"/>
      <c r="Y1716" s="4"/>
      <c r="Z1716" s="4"/>
      <c r="AA1716" s="4"/>
    </row>
    <row r="1717" spans="1:27" ht="16" x14ac:dyDescent="0.2">
      <c r="A1717" s="16" t="s">
        <v>15</v>
      </c>
      <c r="B1717" s="16" t="s">
        <v>16</v>
      </c>
      <c r="C1717" s="10" t="s">
        <v>3257</v>
      </c>
      <c r="D1717" s="11">
        <v>2016</v>
      </c>
      <c r="E1717" s="10" t="s">
        <v>10</v>
      </c>
      <c r="F1717" s="10" t="s">
        <v>3243</v>
      </c>
      <c r="G1717" s="10" t="s">
        <v>3258</v>
      </c>
      <c r="H1717" s="13">
        <v>378</v>
      </c>
      <c r="I1717" s="14"/>
      <c r="J1717" s="4"/>
      <c r="K1717" s="4"/>
      <c r="L1717" s="4"/>
      <c r="M1717" s="4"/>
      <c r="N1717" s="4"/>
      <c r="O1717" s="4"/>
      <c r="P1717" s="4"/>
      <c r="Q1717" s="4"/>
      <c r="R1717" s="4"/>
      <c r="S1717" s="4"/>
      <c r="T1717" s="4"/>
      <c r="U1717" s="4"/>
      <c r="V1717" s="4"/>
      <c r="W1717" s="4"/>
      <c r="X1717" s="4"/>
      <c r="Y1717" s="4"/>
      <c r="Z1717" s="4"/>
      <c r="AA1717" s="4"/>
    </row>
    <row r="1718" spans="1:27" ht="16" x14ac:dyDescent="0.2">
      <c r="A1718" s="16" t="s">
        <v>15</v>
      </c>
      <c r="B1718" s="16" t="s">
        <v>16</v>
      </c>
      <c r="C1718" s="10" t="s">
        <v>3259</v>
      </c>
      <c r="D1718" s="11">
        <v>2016</v>
      </c>
      <c r="E1718" s="10" t="s">
        <v>10</v>
      </c>
      <c r="F1718" s="10" t="s">
        <v>3243</v>
      </c>
      <c r="G1718" s="10" t="s">
        <v>3260</v>
      </c>
      <c r="H1718" s="13">
        <v>366</v>
      </c>
      <c r="I1718" s="14"/>
      <c r="J1718" s="4"/>
      <c r="K1718" s="4"/>
      <c r="L1718" s="4"/>
      <c r="M1718" s="4"/>
      <c r="N1718" s="4"/>
      <c r="O1718" s="4"/>
      <c r="P1718" s="4"/>
      <c r="Q1718" s="4"/>
      <c r="R1718" s="4"/>
      <c r="S1718" s="4"/>
      <c r="T1718" s="4"/>
      <c r="U1718" s="4"/>
      <c r="V1718" s="4"/>
      <c r="W1718" s="4"/>
      <c r="X1718" s="4"/>
      <c r="Y1718" s="4"/>
      <c r="Z1718" s="4"/>
      <c r="AA1718" s="4"/>
    </row>
    <row r="1719" spans="1:27" ht="16" x14ac:dyDescent="0.2">
      <c r="A1719" s="16" t="s">
        <v>15</v>
      </c>
      <c r="B1719" s="16" t="s">
        <v>16</v>
      </c>
      <c r="C1719" s="10" t="s">
        <v>3212</v>
      </c>
      <c r="D1719" s="11">
        <v>2016</v>
      </c>
      <c r="E1719" s="10" t="s">
        <v>9</v>
      </c>
      <c r="F1719" s="10" t="s">
        <v>3243</v>
      </c>
      <c r="G1719" s="10" t="s">
        <v>3261</v>
      </c>
      <c r="H1719" s="13">
        <v>339</v>
      </c>
      <c r="I1719" s="14"/>
      <c r="J1719" s="4"/>
      <c r="K1719" s="4"/>
      <c r="L1719" s="4"/>
      <c r="M1719" s="4"/>
      <c r="N1719" s="4"/>
      <c r="O1719" s="4"/>
      <c r="P1719" s="4"/>
      <c r="Q1719" s="4"/>
      <c r="R1719" s="4"/>
      <c r="S1719" s="4"/>
      <c r="T1719" s="4"/>
      <c r="U1719" s="4"/>
      <c r="V1719" s="4"/>
      <c r="W1719" s="4"/>
      <c r="X1719" s="4"/>
      <c r="Y1719" s="4"/>
      <c r="Z1719" s="4"/>
      <c r="AA1719" s="4"/>
    </row>
    <row r="1720" spans="1:27" ht="16" x14ac:dyDescent="0.2">
      <c r="A1720" s="16" t="s">
        <v>15</v>
      </c>
      <c r="B1720" s="16" t="s">
        <v>16</v>
      </c>
      <c r="C1720" s="10" t="s">
        <v>3262</v>
      </c>
      <c r="D1720" s="11">
        <v>2016</v>
      </c>
      <c r="E1720" s="10" t="s">
        <v>10</v>
      </c>
      <c r="F1720" s="10" t="s">
        <v>3243</v>
      </c>
      <c r="G1720" s="10" t="s">
        <v>3263</v>
      </c>
      <c r="H1720" s="13">
        <v>315</v>
      </c>
      <c r="I1720" s="14"/>
      <c r="J1720" s="4"/>
      <c r="K1720" s="4"/>
      <c r="L1720" s="4"/>
      <c r="M1720" s="4"/>
      <c r="N1720" s="4"/>
      <c r="O1720" s="4"/>
      <c r="P1720" s="4"/>
      <c r="Q1720" s="4"/>
      <c r="R1720" s="4"/>
      <c r="S1720" s="4"/>
      <c r="T1720" s="4"/>
      <c r="U1720" s="4"/>
      <c r="V1720" s="4"/>
      <c r="W1720" s="4"/>
      <c r="X1720" s="4"/>
      <c r="Y1720" s="4"/>
      <c r="Z1720" s="4"/>
      <c r="AA1720" s="4"/>
    </row>
    <row r="1721" spans="1:27" ht="16" x14ac:dyDescent="0.2">
      <c r="A1721" s="16" t="s">
        <v>15</v>
      </c>
      <c r="B1721" s="16" t="s">
        <v>16</v>
      </c>
      <c r="C1721" s="10" t="s">
        <v>3264</v>
      </c>
      <c r="D1721" s="11">
        <v>2016</v>
      </c>
      <c r="E1721" s="10" t="s">
        <v>10</v>
      </c>
      <c r="F1721" s="10" t="s">
        <v>3243</v>
      </c>
      <c r="G1721" s="10" t="s">
        <v>3265</v>
      </c>
      <c r="H1721" s="13">
        <v>94</v>
      </c>
      <c r="I1721" s="14"/>
      <c r="J1721" s="4"/>
      <c r="K1721" s="4"/>
      <c r="L1721" s="4"/>
      <c r="M1721" s="4"/>
      <c r="N1721" s="4"/>
      <c r="O1721" s="4"/>
      <c r="P1721" s="4"/>
      <c r="Q1721" s="4"/>
      <c r="R1721" s="4"/>
      <c r="S1721" s="4"/>
      <c r="T1721" s="4"/>
      <c r="U1721" s="4"/>
      <c r="V1721" s="4"/>
      <c r="W1721" s="4"/>
      <c r="X1721" s="4"/>
      <c r="Y1721" s="4"/>
      <c r="Z1721" s="4"/>
      <c r="AA1721" s="4"/>
    </row>
    <row r="1722" spans="1:27" ht="16" x14ac:dyDescent="0.2">
      <c r="A1722" s="16" t="s">
        <v>15</v>
      </c>
      <c r="B1722" s="16" t="s">
        <v>16</v>
      </c>
      <c r="C1722" s="10" t="s">
        <v>3266</v>
      </c>
      <c r="D1722" s="39">
        <v>2016</v>
      </c>
      <c r="E1722" s="10" t="s">
        <v>10</v>
      </c>
      <c r="F1722" s="16" t="s">
        <v>3243</v>
      </c>
      <c r="G1722" s="10" t="s">
        <v>3267</v>
      </c>
      <c r="H1722" s="13">
        <v>89</v>
      </c>
      <c r="I1722" s="14"/>
      <c r="J1722" s="4"/>
      <c r="K1722" s="4"/>
      <c r="L1722" s="4"/>
      <c r="M1722" s="4"/>
      <c r="N1722" s="4"/>
      <c r="O1722" s="4"/>
      <c r="P1722" s="4"/>
      <c r="Q1722" s="4"/>
      <c r="R1722" s="4"/>
      <c r="S1722" s="4"/>
      <c r="T1722" s="4"/>
      <c r="U1722" s="4"/>
      <c r="V1722" s="4"/>
      <c r="W1722" s="4"/>
      <c r="X1722" s="4"/>
      <c r="Y1722" s="4"/>
      <c r="Z1722" s="4"/>
      <c r="AA1722" s="4"/>
    </row>
    <row r="1723" spans="1:27" ht="16" x14ac:dyDescent="0.2">
      <c r="A1723" s="16" t="s">
        <v>15</v>
      </c>
      <c r="B1723" s="16" t="s">
        <v>16</v>
      </c>
      <c r="C1723" s="10" t="s">
        <v>3268</v>
      </c>
      <c r="D1723" s="11">
        <v>2016</v>
      </c>
      <c r="E1723" s="10" t="s">
        <v>10</v>
      </c>
      <c r="F1723" s="10" t="s">
        <v>3243</v>
      </c>
      <c r="G1723" s="10" t="s">
        <v>3269</v>
      </c>
      <c r="H1723" s="13">
        <v>75</v>
      </c>
      <c r="I1723" s="14"/>
      <c r="J1723" s="4"/>
      <c r="K1723" s="4"/>
      <c r="L1723" s="4"/>
      <c r="M1723" s="4"/>
      <c r="N1723" s="4"/>
      <c r="O1723" s="4"/>
      <c r="P1723" s="4"/>
      <c r="Q1723" s="4"/>
      <c r="R1723" s="4"/>
      <c r="S1723" s="4"/>
      <c r="T1723" s="4"/>
      <c r="U1723" s="4"/>
      <c r="V1723" s="4"/>
      <c r="W1723" s="4"/>
      <c r="X1723" s="4"/>
      <c r="Y1723" s="4"/>
      <c r="Z1723" s="4"/>
      <c r="AA1723" s="4"/>
    </row>
    <row r="1724" spans="1:27" ht="16" x14ac:dyDescent="0.2">
      <c r="A1724" s="16" t="s">
        <v>15</v>
      </c>
      <c r="B1724" s="16" t="s">
        <v>16</v>
      </c>
      <c r="C1724" s="10" t="s">
        <v>1315</v>
      </c>
      <c r="D1724" s="11">
        <v>2016</v>
      </c>
      <c r="E1724" s="10" t="s">
        <v>8</v>
      </c>
      <c r="F1724" s="10" t="s">
        <v>3243</v>
      </c>
      <c r="G1724" s="10" t="s">
        <v>3270</v>
      </c>
      <c r="H1724" s="13">
        <v>70</v>
      </c>
      <c r="I1724" s="14"/>
      <c r="J1724" s="4"/>
      <c r="K1724" s="4"/>
      <c r="L1724" s="4"/>
      <c r="M1724" s="4"/>
      <c r="N1724" s="4"/>
      <c r="O1724" s="4"/>
      <c r="P1724" s="4"/>
      <c r="Q1724" s="4"/>
      <c r="R1724" s="4"/>
      <c r="S1724" s="4"/>
      <c r="T1724" s="4"/>
      <c r="U1724" s="4"/>
      <c r="V1724" s="4"/>
      <c r="W1724" s="4"/>
      <c r="X1724" s="4"/>
      <c r="Y1724" s="4"/>
      <c r="Z1724" s="4"/>
      <c r="AA1724" s="4"/>
    </row>
    <row r="1725" spans="1:27" ht="16" x14ac:dyDescent="0.2">
      <c r="A1725" s="16" t="s">
        <v>15</v>
      </c>
      <c r="B1725" s="16" t="s">
        <v>16</v>
      </c>
      <c r="C1725" s="10" t="s">
        <v>3271</v>
      </c>
      <c r="D1725" s="11">
        <v>2016</v>
      </c>
      <c r="E1725" s="10" t="s">
        <v>10</v>
      </c>
      <c r="F1725" s="10" t="s">
        <v>3243</v>
      </c>
      <c r="G1725" s="10" t="s">
        <v>3272</v>
      </c>
      <c r="H1725" s="13">
        <v>70</v>
      </c>
      <c r="I1725" s="14"/>
      <c r="J1725" s="4"/>
      <c r="K1725" s="4"/>
      <c r="L1725" s="4"/>
      <c r="M1725" s="4"/>
      <c r="N1725" s="4"/>
      <c r="O1725" s="4"/>
      <c r="P1725" s="4"/>
      <c r="Q1725" s="4"/>
      <c r="R1725" s="4"/>
      <c r="S1725" s="4"/>
      <c r="T1725" s="4"/>
      <c r="U1725" s="4"/>
      <c r="V1725" s="4"/>
      <c r="W1725" s="4"/>
      <c r="X1725" s="4"/>
      <c r="Y1725" s="4"/>
      <c r="Z1725" s="4"/>
      <c r="AA1725" s="4"/>
    </row>
    <row r="1726" spans="1:27" ht="16" x14ac:dyDescent="0.2">
      <c r="A1726" s="16" t="s">
        <v>15</v>
      </c>
      <c r="B1726" s="16" t="s">
        <v>16</v>
      </c>
      <c r="C1726" s="10" t="s">
        <v>3273</v>
      </c>
      <c r="D1726" s="11">
        <v>2016</v>
      </c>
      <c r="E1726" s="10" t="s">
        <v>10</v>
      </c>
      <c r="F1726" s="10" t="s">
        <v>3243</v>
      </c>
      <c r="G1726" s="10" t="s">
        <v>3274</v>
      </c>
      <c r="H1726" s="13">
        <v>68</v>
      </c>
      <c r="I1726" s="14"/>
      <c r="J1726" s="4"/>
      <c r="K1726" s="4"/>
      <c r="L1726" s="4"/>
      <c r="M1726" s="4"/>
      <c r="N1726" s="4"/>
      <c r="O1726" s="4"/>
      <c r="P1726" s="4"/>
      <c r="Q1726" s="4"/>
      <c r="R1726" s="4"/>
      <c r="S1726" s="4"/>
      <c r="T1726" s="4"/>
      <c r="U1726" s="4"/>
      <c r="V1726" s="4"/>
      <c r="W1726" s="4"/>
      <c r="X1726" s="4"/>
      <c r="Y1726" s="4"/>
      <c r="Z1726" s="4"/>
      <c r="AA1726" s="4"/>
    </row>
    <row r="1727" spans="1:27" ht="16" x14ac:dyDescent="0.2">
      <c r="A1727" s="16" t="s">
        <v>15</v>
      </c>
      <c r="B1727" s="16" t="s">
        <v>16</v>
      </c>
      <c r="C1727" s="10" t="s">
        <v>3275</v>
      </c>
      <c r="D1727" s="11">
        <v>2016</v>
      </c>
      <c r="E1727" s="10" t="s">
        <v>10</v>
      </c>
      <c r="F1727" s="10" t="s">
        <v>3243</v>
      </c>
      <c r="G1727" s="10" t="s">
        <v>3276</v>
      </c>
      <c r="H1727" s="13">
        <v>67</v>
      </c>
      <c r="I1727" s="14"/>
      <c r="J1727" s="4"/>
      <c r="K1727" s="4"/>
      <c r="L1727" s="4"/>
      <c r="M1727" s="4"/>
      <c r="N1727" s="4"/>
      <c r="O1727" s="4"/>
      <c r="P1727" s="4"/>
      <c r="Q1727" s="4"/>
      <c r="R1727" s="4"/>
      <c r="S1727" s="4"/>
      <c r="T1727" s="4"/>
      <c r="U1727" s="4"/>
      <c r="V1727" s="4"/>
      <c r="W1727" s="4"/>
      <c r="X1727" s="4"/>
      <c r="Y1727" s="4"/>
      <c r="Z1727" s="4"/>
      <c r="AA1727" s="4"/>
    </row>
    <row r="1728" spans="1:27" ht="16" x14ac:dyDescent="0.2">
      <c r="A1728" s="16" t="s">
        <v>15</v>
      </c>
      <c r="B1728" s="16" t="s">
        <v>16</v>
      </c>
      <c r="C1728" s="10" t="s">
        <v>3163</v>
      </c>
      <c r="D1728" s="39">
        <v>2016</v>
      </c>
      <c r="E1728" s="10" t="s">
        <v>11</v>
      </c>
      <c r="F1728" s="16" t="s">
        <v>3243</v>
      </c>
      <c r="G1728" s="10" t="s">
        <v>3277</v>
      </c>
      <c r="H1728" s="13">
        <v>57</v>
      </c>
      <c r="I1728" s="14"/>
      <c r="J1728" s="4"/>
      <c r="K1728" s="4"/>
      <c r="L1728" s="4"/>
      <c r="M1728" s="4"/>
      <c r="N1728" s="4"/>
      <c r="O1728" s="4"/>
      <c r="P1728" s="4"/>
      <c r="Q1728" s="4"/>
      <c r="R1728" s="4"/>
      <c r="S1728" s="4"/>
      <c r="T1728" s="4"/>
      <c r="U1728" s="4"/>
      <c r="V1728" s="4"/>
      <c r="W1728" s="4"/>
      <c r="X1728" s="4"/>
      <c r="Y1728" s="4"/>
      <c r="Z1728" s="4"/>
      <c r="AA1728" s="4"/>
    </row>
    <row r="1729" spans="1:27" ht="16" x14ac:dyDescent="0.2">
      <c r="A1729" s="16" t="s">
        <v>15</v>
      </c>
      <c r="B1729" s="16" t="s">
        <v>16</v>
      </c>
      <c r="C1729" s="16" t="s">
        <v>3165</v>
      </c>
      <c r="D1729" s="39">
        <v>2016</v>
      </c>
      <c r="E1729" s="10" t="s">
        <v>11</v>
      </c>
      <c r="F1729" s="16" t="s">
        <v>3243</v>
      </c>
      <c r="G1729" s="10" t="s">
        <v>3278</v>
      </c>
      <c r="H1729" s="13">
        <v>57</v>
      </c>
      <c r="I1729" s="14"/>
      <c r="J1729" s="4"/>
      <c r="K1729" s="4"/>
      <c r="L1729" s="4"/>
      <c r="M1729" s="4"/>
      <c r="N1729" s="4"/>
      <c r="O1729" s="4"/>
      <c r="P1729" s="4"/>
      <c r="Q1729" s="4"/>
      <c r="R1729" s="4"/>
      <c r="S1729" s="4"/>
      <c r="T1729" s="4"/>
      <c r="U1729" s="4"/>
      <c r="V1729" s="4"/>
      <c r="W1729" s="4"/>
      <c r="X1729" s="4"/>
      <c r="Y1729" s="4"/>
      <c r="Z1729" s="4"/>
      <c r="AA1729" s="4"/>
    </row>
    <row r="1730" spans="1:27" ht="16" x14ac:dyDescent="0.2">
      <c r="A1730" s="16" t="s">
        <v>15</v>
      </c>
      <c r="B1730" s="16" t="s">
        <v>16</v>
      </c>
      <c r="C1730" s="10" t="s">
        <v>3279</v>
      </c>
      <c r="D1730" s="11">
        <v>2015</v>
      </c>
      <c r="E1730" s="10" t="s">
        <v>7</v>
      </c>
      <c r="F1730" s="10" t="s">
        <v>3280</v>
      </c>
      <c r="G1730" s="10" t="s">
        <v>3281</v>
      </c>
      <c r="H1730" s="13">
        <v>479</v>
      </c>
      <c r="I1730" s="14"/>
      <c r="J1730" s="4"/>
      <c r="K1730" s="4"/>
      <c r="L1730" s="4"/>
      <c r="M1730" s="4"/>
      <c r="N1730" s="4"/>
      <c r="O1730" s="4"/>
      <c r="P1730" s="4"/>
      <c r="Q1730" s="4"/>
      <c r="R1730" s="4"/>
      <c r="S1730" s="4"/>
      <c r="T1730" s="4"/>
      <c r="U1730" s="4"/>
      <c r="V1730" s="4"/>
      <c r="W1730" s="4"/>
      <c r="X1730" s="4"/>
      <c r="Y1730" s="4"/>
      <c r="Z1730" s="4"/>
      <c r="AA1730" s="4"/>
    </row>
    <row r="1731" spans="1:27" ht="16" x14ac:dyDescent="0.2">
      <c r="A1731" s="16" t="s">
        <v>15</v>
      </c>
      <c r="B1731" s="16" t="s">
        <v>16</v>
      </c>
      <c r="C1731" s="10" t="s">
        <v>3282</v>
      </c>
      <c r="D1731" s="11">
        <v>2015</v>
      </c>
      <c r="E1731" s="10" t="s">
        <v>10</v>
      </c>
      <c r="F1731" s="10" t="s">
        <v>3280</v>
      </c>
      <c r="G1731" s="10" t="s">
        <v>3283</v>
      </c>
      <c r="H1731" s="13">
        <v>422</v>
      </c>
      <c r="I1731" s="14"/>
      <c r="J1731" s="4"/>
      <c r="K1731" s="4"/>
      <c r="L1731" s="4"/>
      <c r="M1731" s="4"/>
      <c r="N1731" s="4"/>
      <c r="O1731" s="4"/>
      <c r="P1731" s="4"/>
      <c r="Q1731" s="4"/>
      <c r="R1731" s="4"/>
      <c r="S1731" s="4"/>
      <c r="T1731" s="4"/>
      <c r="U1731" s="4"/>
      <c r="V1731" s="4"/>
      <c r="W1731" s="4"/>
      <c r="X1731" s="4"/>
      <c r="Y1731" s="4"/>
      <c r="Z1731" s="4"/>
      <c r="AA1731" s="4"/>
    </row>
    <row r="1732" spans="1:27" ht="16" x14ac:dyDescent="0.2">
      <c r="A1732" s="16" t="s">
        <v>15</v>
      </c>
      <c r="B1732" s="16" t="s">
        <v>16</v>
      </c>
      <c r="C1732" s="10" t="s">
        <v>3284</v>
      </c>
      <c r="D1732" s="11">
        <v>2015</v>
      </c>
      <c r="E1732" s="10" t="s">
        <v>10</v>
      </c>
      <c r="F1732" s="10" t="s">
        <v>3280</v>
      </c>
      <c r="G1732" s="10" t="s">
        <v>3285</v>
      </c>
      <c r="H1732" s="13">
        <v>404</v>
      </c>
      <c r="I1732" s="14"/>
      <c r="J1732" s="4"/>
      <c r="K1732" s="4"/>
      <c r="L1732" s="4"/>
      <c r="M1732" s="4"/>
      <c r="N1732" s="4"/>
      <c r="O1732" s="4"/>
      <c r="P1732" s="4"/>
      <c r="Q1732" s="4"/>
      <c r="R1732" s="4"/>
      <c r="S1732" s="4"/>
      <c r="T1732" s="4"/>
      <c r="U1732" s="4"/>
      <c r="V1732" s="4"/>
      <c r="W1732" s="4"/>
      <c r="X1732" s="4"/>
      <c r="Y1732" s="4"/>
      <c r="Z1732" s="4"/>
      <c r="AA1732" s="4"/>
    </row>
    <row r="1733" spans="1:27" ht="16" x14ac:dyDescent="0.2">
      <c r="A1733" s="16" t="s">
        <v>15</v>
      </c>
      <c r="B1733" s="16" t="s">
        <v>16</v>
      </c>
      <c r="C1733" s="10" t="s">
        <v>3286</v>
      </c>
      <c r="D1733" s="11">
        <v>2015</v>
      </c>
      <c r="E1733" s="10" t="s">
        <v>10</v>
      </c>
      <c r="F1733" s="10" t="s">
        <v>3280</v>
      </c>
      <c r="G1733" s="10" t="s">
        <v>3287</v>
      </c>
      <c r="H1733" s="13">
        <v>399</v>
      </c>
      <c r="I1733" s="14"/>
      <c r="J1733" s="4"/>
      <c r="K1733" s="4"/>
      <c r="L1733" s="4"/>
      <c r="M1733" s="4"/>
      <c r="N1733" s="4"/>
      <c r="O1733" s="4"/>
      <c r="P1733" s="4"/>
      <c r="Q1733" s="4"/>
      <c r="R1733" s="4"/>
      <c r="S1733" s="4"/>
      <c r="T1733" s="4"/>
      <c r="U1733" s="4"/>
      <c r="V1733" s="4"/>
      <c r="W1733" s="4"/>
      <c r="X1733" s="4"/>
      <c r="Y1733" s="4"/>
      <c r="Z1733" s="4"/>
      <c r="AA1733" s="4"/>
    </row>
    <row r="1734" spans="1:27" ht="16" x14ac:dyDescent="0.2">
      <c r="A1734" s="16" t="s">
        <v>15</v>
      </c>
      <c r="B1734" s="16" t="s">
        <v>16</v>
      </c>
      <c r="C1734" s="10" t="s">
        <v>3288</v>
      </c>
      <c r="D1734" s="11">
        <v>2015</v>
      </c>
      <c r="E1734" s="10" t="s">
        <v>10</v>
      </c>
      <c r="F1734" s="10" t="s">
        <v>3280</v>
      </c>
      <c r="G1734" s="10" t="s">
        <v>3289</v>
      </c>
      <c r="H1734" s="13">
        <v>388</v>
      </c>
      <c r="I1734" s="14"/>
      <c r="J1734" s="4"/>
      <c r="K1734" s="4"/>
      <c r="L1734" s="4"/>
      <c r="M1734" s="4"/>
      <c r="N1734" s="4"/>
      <c r="O1734" s="4"/>
      <c r="P1734" s="4"/>
      <c r="Q1734" s="4"/>
      <c r="R1734" s="4"/>
      <c r="S1734" s="4"/>
      <c r="T1734" s="4"/>
      <c r="U1734" s="4"/>
      <c r="V1734" s="4"/>
      <c r="W1734" s="4"/>
      <c r="X1734" s="4"/>
      <c r="Y1734" s="4"/>
      <c r="Z1734" s="4"/>
      <c r="AA1734" s="4"/>
    </row>
    <row r="1735" spans="1:27" ht="16" x14ac:dyDescent="0.2">
      <c r="A1735" s="16" t="s">
        <v>15</v>
      </c>
      <c r="B1735" s="16" t="s">
        <v>16</v>
      </c>
      <c r="C1735" s="10" t="s">
        <v>3290</v>
      </c>
      <c r="D1735" s="11">
        <v>2015</v>
      </c>
      <c r="E1735" s="10" t="s">
        <v>10</v>
      </c>
      <c r="F1735" s="10" t="s">
        <v>3280</v>
      </c>
      <c r="G1735" s="10" t="s">
        <v>3291</v>
      </c>
      <c r="H1735" s="13">
        <v>388</v>
      </c>
      <c r="I1735" s="14"/>
      <c r="J1735" s="4"/>
      <c r="K1735" s="4"/>
      <c r="L1735" s="4"/>
      <c r="M1735" s="4"/>
      <c r="N1735" s="4"/>
      <c r="O1735" s="4"/>
      <c r="P1735" s="4"/>
      <c r="Q1735" s="4"/>
      <c r="R1735" s="4"/>
      <c r="S1735" s="4"/>
      <c r="T1735" s="4"/>
      <c r="U1735" s="4"/>
      <c r="V1735" s="4"/>
      <c r="W1735" s="4"/>
      <c r="X1735" s="4"/>
      <c r="Y1735" s="4"/>
      <c r="Z1735" s="4"/>
      <c r="AA1735" s="4"/>
    </row>
    <row r="1736" spans="1:27" ht="16" x14ac:dyDescent="0.2">
      <c r="A1736" s="16" t="s">
        <v>15</v>
      </c>
      <c r="B1736" s="16" t="s">
        <v>16</v>
      </c>
      <c r="C1736" s="10" t="s">
        <v>3292</v>
      </c>
      <c r="D1736" s="11">
        <v>2015</v>
      </c>
      <c r="E1736" s="10" t="s">
        <v>10</v>
      </c>
      <c r="F1736" s="10" t="s">
        <v>3280</v>
      </c>
      <c r="G1736" s="10" t="s">
        <v>3293</v>
      </c>
      <c r="H1736" s="13">
        <v>384</v>
      </c>
      <c r="I1736" s="14"/>
      <c r="J1736" s="4"/>
      <c r="K1736" s="4"/>
      <c r="L1736" s="4"/>
      <c r="M1736" s="4"/>
      <c r="N1736" s="4"/>
      <c r="O1736" s="4"/>
      <c r="P1736" s="4"/>
      <c r="Q1736" s="4"/>
      <c r="R1736" s="4"/>
      <c r="S1736" s="4"/>
      <c r="T1736" s="4"/>
      <c r="U1736" s="4"/>
      <c r="V1736" s="4"/>
      <c r="W1736" s="4"/>
      <c r="X1736" s="4"/>
      <c r="Y1736" s="4"/>
      <c r="Z1736" s="4"/>
      <c r="AA1736" s="4"/>
    </row>
    <row r="1737" spans="1:27" ht="16" x14ac:dyDescent="0.2">
      <c r="A1737" s="16" t="s">
        <v>15</v>
      </c>
      <c r="B1737" s="16" t="s">
        <v>16</v>
      </c>
      <c r="C1737" s="10" t="s">
        <v>3294</v>
      </c>
      <c r="D1737" s="11">
        <v>2015</v>
      </c>
      <c r="E1737" s="10" t="s">
        <v>10</v>
      </c>
      <c r="F1737" s="10" t="s">
        <v>3280</v>
      </c>
      <c r="G1737" s="10" t="s">
        <v>3295</v>
      </c>
      <c r="H1737" s="13">
        <v>366</v>
      </c>
      <c r="I1737" s="14"/>
      <c r="J1737" s="4"/>
      <c r="K1737" s="4"/>
      <c r="L1737" s="4"/>
      <c r="M1737" s="4"/>
      <c r="N1737" s="4"/>
      <c r="O1737" s="4"/>
      <c r="P1737" s="4"/>
      <c r="Q1737" s="4"/>
      <c r="R1737" s="4"/>
      <c r="S1737" s="4"/>
      <c r="T1737" s="4"/>
      <c r="U1737" s="4"/>
      <c r="V1737" s="4"/>
      <c r="W1737" s="4"/>
      <c r="X1737" s="4"/>
      <c r="Y1737" s="4"/>
      <c r="Z1737" s="4"/>
      <c r="AA1737" s="4"/>
    </row>
    <row r="1738" spans="1:27" ht="16" x14ac:dyDescent="0.2">
      <c r="A1738" s="16" t="s">
        <v>15</v>
      </c>
      <c r="B1738" s="16" t="s">
        <v>16</v>
      </c>
      <c r="C1738" s="10" t="s">
        <v>3296</v>
      </c>
      <c r="D1738" s="11">
        <v>2015</v>
      </c>
      <c r="E1738" s="10" t="s">
        <v>10</v>
      </c>
      <c r="F1738" s="10" t="s">
        <v>3280</v>
      </c>
      <c r="G1738" s="10" t="s">
        <v>3297</v>
      </c>
      <c r="H1738" s="13">
        <v>365</v>
      </c>
      <c r="I1738" s="14"/>
      <c r="J1738" s="4"/>
      <c r="K1738" s="4"/>
      <c r="L1738" s="4"/>
      <c r="M1738" s="4"/>
      <c r="N1738" s="4"/>
      <c r="O1738" s="4"/>
      <c r="P1738" s="4"/>
      <c r="Q1738" s="4"/>
      <c r="R1738" s="4"/>
      <c r="S1738" s="4"/>
      <c r="T1738" s="4"/>
      <c r="U1738" s="4"/>
      <c r="V1738" s="4"/>
      <c r="W1738" s="4"/>
      <c r="X1738" s="4"/>
      <c r="Y1738" s="4"/>
      <c r="Z1738" s="4"/>
      <c r="AA1738" s="4"/>
    </row>
    <row r="1739" spans="1:27" ht="16" x14ac:dyDescent="0.2">
      <c r="A1739" s="16" t="s">
        <v>15</v>
      </c>
      <c r="B1739" s="16" t="s">
        <v>16</v>
      </c>
      <c r="C1739" s="10" t="s">
        <v>1315</v>
      </c>
      <c r="D1739" s="11">
        <v>2015</v>
      </c>
      <c r="E1739" s="10" t="s">
        <v>8</v>
      </c>
      <c r="F1739" s="10" t="s">
        <v>3280</v>
      </c>
      <c r="G1739" s="10" t="s">
        <v>3298</v>
      </c>
      <c r="H1739" s="13">
        <v>70</v>
      </c>
      <c r="I1739" s="14"/>
      <c r="J1739" s="4"/>
      <c r="K1739" s="4"/>
      <c r="L1739" s="4"/>
      <c r="M1739" s="4"/>
      <c r="N1739" s="4"/>
      <c r="O1739" s="4"/>
      <c r="P1739" s="4"/>
      <c r="Q1739" s="4"/>
      <c r="R1739" s="4"/>
      <c r="S1739" s="4"/>
      <c r="T1739" s="4"/>
      <c r="U1739" s="4"/>
      <c r="V1739" s="4"/>
      <c r="W1739" s="4"/>
      <c r="X1739" s="4"/>
      <c r="Y1739" s="4"/>
      <c r="Z1739" s="4"/>
      <c r="AA1739" s="4"/>
    </row>
    <row r="1740" spans="1:27" ht="16" x14ac:dyDescent="0.2">
      <c r="A1740" s="16" t="s">
        <v>15</v>
      </c>
      <c r="B1740" s="16" t="s">
        <v>16</v>
      </c>
      <c r="C1740" s="10" t="s">
        <v>3165</v>
      </c>
      <c r="D1740" s="11">
        <v>2015</v>
      </c>
      <c r="E1740" s="10" t="s">
        <v>11</v>
      </c>
      <c r="F1740" s="10" t="s">
        <v>3280</v>
      </c>
      <c r="G1740" s="10" t="s">
        <v>3299</v>
      </c>
      <c r="H1740" s="13">
        <v>58</v>
      </c>
      <c r="I1740" s="14"/>
      <c r="J1740" s="4"/>
      <c r="K1740" s="4"/>
      <c r="L1740" s="4"/>
      <c r="M1740" s="4"/>
      <c r="N1740" s="4"/>
      <c r="O1740" s="4"/>
      <c r="P1740" s="4"/>
      <c r="Q1740" s="4"/>
      <c r="R1740" s="4"/>
      <c r="S1740" s="4"/>
      <c r="T1740" s="4"/>
      <c r="U1740" s="4"/>
      <c r="V1740" s="4"/>
      <c r="W1740" s="4"/>
      <c r="X1740" s="4"/>
      <c r="Y1740" s="4"/>
      <c r="Z1740" s="4"/>
      <c r="AA1740" s="4"/>
    </row>
    <row r="1741" spans="1:27" ht="16" x14ac:dyDescent="0.2">
      <c r="A1741" s="16" t="s">
        <v>15</v>
      </c>
      <c r="B1741" s="16" t="s">
        <v>16</v>
      </c>
      <c r="C1741" s="10" t="s">
        <v>3075</v>
      </c>
      <c r="D1741" s="11">
        <v>2014</v>
      </c>
      <c r="E1741" s="10" t="s">
        <v>7</v>
      </c>
      <c r="F1741" s="16" t="s">
        <v>3300</v>
      </c>
      <c r="G1741" s="10" t="s">
        <v>3301</v>
      </c>
      <c r="H1741" s="13">
        <v>461</v>
      </c>
      <c r="I1741" s="14"/>
      <c r="J1741" s="4"/>
      <c r="K1741" s="4"/>
      <c r="L1741" s="4"/>
      <c r="M1741" s="4"/>
      <c r="N1741" s="4"/>
      <c r="O1741" s="4"/>
      <c r="P1741" s="4"/>
      <c r="Q1741" s="4"/>
      <c r="R1741" s="4"/>
      <c r="S1741" s="4"/>
      <c r="T1741" s="4"/>
      <c r="U1741" s="4"/>
      <c r="V1741" s="4"/>
      <c r="W1741" s="4"/>
      <c r="X1741" s="4"/>
      <c r="Y1741" s="4"/>
      <c r="Z1741" s="4"/>
      <c r="AA1741" s="4"/>
    </row>
    <row r="1742" spans="1:27" ht="16" x14ac:dyDescent="0.2">
      <c r="A1742" s="16" t="s">
        <v>15</v>
      </c>
      <c r="B1742" s="16" t="s">
        <v>16</v>
      </c>
      <c r="C1742" s="10" t="s">
        <v>3302</v>
      </c>
      <c r="D1742" s="11">
        <v>2014</v>
      </c>
      <c r="E1742" s="10" t="s">
        <v>10</v>
      </c>
      <c r="F1742" s="16" t="s">
        <v>3300</v>
      </c>
      <c r="G1742" s="10" t="s">
        <v>3303</v>
      </c>
      <c r="H1742" s="13">
        <v>445</v>
      </c>
      <c r="I1742" s="14"/>
      <c r="J1742" s="4"/>
      <c r="K1742" s="4"/>
      <c r="L1742" s="4"/>
      <c r="M1742" s="4"/>
      <c r="N1742" s="4"/>
      <c r="O1742" s="4"/>
      <c r="P1742" s="4"/>
      <c r="Q1742" s="4"/>
      <c r="R1742" s="4"/>
      <c r="S1742" s="4"/>
      <c r="T1742" s="4"/>
      <c r="U1742" s="4"/>
      <c r="V1742" s="4"/>
      <c r="W1742" s="4"/>
      <c r="X1742" s="4"/>
      <c r="Y1742" s="4"/>
      <c r="Z1742" s="4"/>
      <c r="AA1742" s="4"/>
    </row>
    <row r="1743" spans="1:27" ht="16" x14ac:dyDescent="0.2">
      <c r="A1743" s="16" t="s">
        <v>15</v>
      </c>
      <c r="B1743" s="16" t="s">
        <v>16</v>
      </c>
      <c r="C1743" s="10" t="s">
        <v>3304</v>
      </c>
      <c r="D1743" s="11">
        <v>2014</v>
      </c>
      <c r="E1743" s="10" t="s">
        <v>10</v>
      </c>
      <c r="F1743" s="16" t="s">
        <v>3300</v>
      </c>
      <c r="G1743" s="10" t="s">
        <v>3305</v>
      </c>
      <c r="H1743" s="13">
        <v>427</v>
      </c>
      <c r="I1743" s="14"/>
      <c r="J1743" s="4"/>
      <c r="K1743" s="4"/>
      <c r="L1743" s="4"/>
      <c r="M1743" s="4"/>
      <c r="N1743" s="4"/>
      <c r="O1743" s="4"/>
      <c r="P1743" s="4"/>
      <c r="Q1743" s="4"/>
      <c r="R1743" s="4"/>
      <c r="S1743" s="4"/>
      <c r="T1743" s="4"/>
      <c r="U1743" s="4"/>
      <c r="V1743" s="4"/>
      <c r="W1743" s="4"/>
      <c r="X1743" s="4"/>
      <c r="Y1743" s="4"/>
      <c r="Z1743" s="4"/>
      <c r="AA1743" s="4"/>
    </row>
    <row r="1744" spans="1:27" ht="16" x14ac:dyDescent="0.2">
      <c r="A1744" s="16" t="s">
        <v>15</v>
      </c>
      <c r="B1744" s="16" t="s">
        <v>16</v>
      </c>
      <c r="C1744" s="10" t="s">
        <v>3306</v>
      </c>
      <c r="D1744" s="11">
        <v>2014</v>
      </c>
      <c r="E1744" s="10" t="s">
        <v>10</v>
      </c>
      <c r="F1744" s="16" t="s">
        <v>3300</v>
      </c>
      <c r="G1744" s="10" t="s">
        <v>3307</v>
      </c>
      <c r="H1744" s="13">
        <v>412</v>
      </c>
      <c r="I1744" s="14"/>
      <c r="J1744" s="4"/>
      <c r="K1744" s="4"/>
      <c r="L1744" s="4"/>
      <c r="M1744" s="4"/>
      <c r="N1744" s="4"/>
      <c r="O1744" s="4"/>
      <c r="P1744" s="4"/>
      <c r="Q1744" s="4"/>
      <c r="R1744" s="4"/>
      <c r="S1744" s="4"/>
      <c r="T1744" s="4"/>
      <c r="U1744" s="4"/>
      <c r="V1744" s="4"/>
      <c r="W1744" s="4"/>
      <c r="X1744" s="4"/>
      <c r="Y1744" s="4"/>
      <c r="Z1744" s="4"/>
      <c r="AA1744" s="4"/>
    </row>
    <row r="1745" spans="1:27" ht="16" x14ac:dyDescent="0.2">
      <c r="A1745" s="16" t="s">
        <v>15</v>
      </c>
      <c r="B1745" s="16" t="s">
        <v>16</v>
      </c>
      <c r="C1745" s="10" t="s">
        <v>3308</v>
      </c>
      <c r="D1745" s="11">
        <v>2014</v>
      </c>
      <c r="E1745" s="10" t="s">
        <v>10</v>
      </c>
      <c r="F1745" s="16" t="s">
        <v>3300</v>
      </c>
      <c r="G1745" s="10" t="s">
        <v>3309</v>
      </c>
      <c r="H1745" s="13">
        <v>409</v>
      </c>
      <c r="I1745" s="14"/>
      <c r="J1745" s="4"/>
      <c r="K1745" s="4"/>
      <c r="L1745" s="4"/>
      <c r="M1745" s="4"/>
      <c r="N1745" s="4"/>
      <c r="O1745" s="4"/>
      <c r="P1745" s="4"/>
      <c r="Q1745" s="4"/>
      <c r="R1745" s="4"/>
      <c r="S1745" s="4"/>
      <c r="T1745" s="4"/>
      <c r="U1745" s="4"/>
      <c r="V1745" s="4"/>
      <c r="W1745" s="4"/>
      <c r="X1745" s="4"/>
      <c r="Y1745" s="4"/>
      <c r="Z1745" s="4"/>
      <c r="AA1745" s="4"/>
    </row>
    <row r="1746" spans="1:27" ht="16" x14ac:dyDescent="0.2">
      <c r="A1746" s="16" t="s">
        <v>15</v>
      </c>
      <c r="B1746" s="16" t="s">
        <v>16</v>
      </c>
      <c r="C1746" s="10" t="s">
        <v>3310</v>
      </c>
      <c r="D1746" s="11">
        <v>2014</v>
      </c>
      <c r="E1746" s="10" t="s">
        <v>10</v>
      </c>
      <c r="F1746" s="16" t="s">
        <v>3300</v>
      </c>
      <c r="G1746" s="10" t="s">
        <v>3311</v>
      </c>
      <c r="H1746" s="13">
        <v>385</v>
      </c>
      <c r="I1746" s="14"/>
      <c r="J1746" s="4"/>
      <c r="K1746" s="4"/>
      <c r="L1746" s="4"/>
      <c r="M1746" s="4"/>
      <c r="N1746" s="4"/>
      <c r="O1746" s="4"/>
      <c r="P1746" s="4"/>
      <c r="Q1746" s="4"/>
      <c r="R1746" s="4"/>
      <c r="S1746" s="4"/>
      <c r="T1746" s="4"/>
      <c r="U1746" s="4"/>
      <c r="V1746" s="4"/>
      <c r="W1746" s="4"/>
      <c r="X1746" s="4"/>
      <c r="Y1746" s="4"/>
      <c r="Z1746" s="4"/>
      <c r="AA1746" s="4"/>
    </row>
    <row r="1747" spans="1:27" ht="16" x14ac:dyDescent="0.2">
      <c r="A1747" s="16" t="s">
        <v>15</v>
      </c>
      <c r="B1747" s="16" t="s">
        <v>16</v>
      </c>
      <c r="C1747" s="10" t="s">
        <v>3312</v>
      </c>
      <c r="D1747" s="11">
        <v>2014</v>
      </c>
      <c r="E1747" s="10" t="s">
        <v>10</v>
      </c>
      <c r="F1747" s="16" t="s">
        <v>3300</v>
      </c>
      <c r="G1747" s="10" t="s">
        <v>3313</v>
      </c>
      <c r="H1747" s="13">
        <v>378</v>
      </c>
      <c r="I1747" s="14"/>
      <c r="J1747" s="4"/>
      <c r="K1747" s="4"/>
      <c r="L1747" s="4"/>
      <c r="M1747" s="4"/>
      <c r="N1747" s="4"/>
      <c r="O1747" s="4"/>
      <c r="P1747" s="4"/>
      <c r="Q1747" s="4"/>
      <c r="R1747" s="4"/>
      <c r="S1747" s="4"/>
      <c r="T1747" s="4"/>
      <c r="U1747" s="4"/>
      <c r="V1747" s="4"/>
      <c r="W1747" s="4"/>
      <c r="X1747" s="4"/>
      <c r="Y1747" s="4"/>
      <c r="Z1747" s="4"/>
      <c r="AA1747" s="4"/>
    </row>
    <row r="1748" spans="1:27" ht="16" x14ac:dyDescent="0.2">
      <c r="A1748" s="16" t="s">
        <v>15</v>
      </c>
      <c r="B1748" s="16" t="s">
        <v>16</v>
      </c>
      <c r="C1748" s="10" t="s">
        <v>3314</v>
      </c>
      <c r="D1748" s="11">
        <v>2014</v>
      </c>
      <c r="E1748" s="10" t="s">
        <v>10</v>
      </c>
      <c r="F1748" s="16" t="s">
        <v>3300</v>
      </c>
      <c r="G1748" s="10" t="s">
        <v>3315</v>
      </c>
      <c r="H1748" s="13">
        <v>373</v>
      </c>
      <c r="I1748" s="14"/>
      <c r="J1748" s="4"/>
      <c r="K1748" s="4"/>
      <c r="L1748" s="4"/>
      <c r="M1748" s="4"/>
      <c r="N1748" s="4"/>
      <c r="O1748" s="4"/>
      <c r="P1748" s="4"/>
      <c r="Q1748" s="4"/>
      <c r="R1748" s="4"/>
      <c r="S1748" s="4"/>
      <c r="T1748" s="4"/>
      <c r="U1748" s="4"/>
      <c r="V1748" s="4"/>
      <c r="W1748" s="4"/>
      <c r="X1748" s="4"/>
      <c r="Y1748" s="4"/>
      <c r="Z1748" s="4"/>
      <c r="AA1748" s="4"/>
    </row>
    <row r="1749" spans="1:27" ht="16" x14ac:dyDescent="0.2">
      <c r="A1749" s="16" t="s">
        <v>15</v>
      </c>
      <c r="B1749" s="16" t="s">
        <v>16</v>
      </c>
      <c r="C1749" s="10" t="s">
        <v>3316</v>
      </c>
      <c r="D1749" s="11">
        <v>2014</v>
      </c>
      <c r="E1749" s="10" t="s">
        <v>10</v>
      </c>
      <c r="F1749" s="16" t="s">
        <v>3300</v>
      </c>
      <c r="G1749" s="10" t="s">
        <v>3317</v>
      </c>
      <c r="H1749" s="13">
        <v>371</v>
      </c>
      <c r="I1749" s="14"/>
      <c r="J1749" s="4"/>
      <c r="K1749" s="4"/>
      <c r="L1749" s="4"/>
      <c r="M1749" s="4"/>
      <c r="N1749" s="4"/>
      <c r="O1749" s="4"/>
      <c r="P1749" s="4"/>
      <c r="Q1749" s="4"/>
      <c r="R1749" s="4"/>
      <c r="S1749" s="4"/>
      <c r="T1749" s="4"/>
      <c r="U1749" s="4"/>
      <c r="V1749" s="4"/>
      <c r="W1749" s="4"/>
      <c r="X1749" s="4"/>
      <c r="Y1749" s="4"/>
      <c r="Z1749" s="4"/>
      <c r="AA1749" s="4"/>
    </row>
    <row r="1750" spans="1:27" ht="16" x14ac:dyDescent="0.2">
      <c r="A1750" s="16" t="s">
        <v>15</v>
      </c>
      <c r="B1750" s="16" t="s">
        <v>16</v>
      </c>
      <c r="C1750" s="10" t="s">
        <v>3318</v>
      </c>
      <c r="D1750" s="11">
        <v>2014</v>
      </c>
      <c r="E1750" s="10" t="s">
        <v>10</v>
      </c>
      <c r="F1750" s="16" t="s">
        <v>3300</v>
      </c>
      <c r="G1750" s="10" t="s">
        <v>3319</v>
      </c>
      <c r="H1750" s="13">
        <v>300</v>
      </c>
      <c r="I1750" s="14"/>
      <c r="J1750" s="4"/>
      <c r="K1750" s="4"/>
      <c r="L1750" s="4"/>
      <c r="M1750" s="4"/>
      <c r="N1750" s="4"/>
      <c r="O1750" s="4"/>
      <c r="P1750" s="4"/>
      <c r="Q1750" s="4"/>
      <c r="R1750" s="4"/>
      <c r="S1750" s="4"/>
      <c r="T1750" s="4"/>
      <c r="U1750" s="4"/>
      <c r="V1750" s="4"/>
      <c r="W1750" s="4"/>
      <c r="X1750" s="4"/>
      <c r="Y1750" s="4"/>
      <c r="Z1750" s="4"/>
      <c r="AA1750" s="4"/>
    </row>
    <row r="1751" spans="1:27" ht="16" x14ac:dyDescent="0.2">
      <c r="A1751" s="16" t="s">
        <v>15</v>
      </c>
      <c r="B1751" s="16" t="s">
        <v>16</v>
      </c>
      <c r="C1751" s="10" t="s">
        <v>1315</v>
      </c>
      <c r="D1751" s="11">
        <v>2014</v>
      </c>
      <c r="E1751" s="10" t="s">
        <v>10</v>
      </c>
      <c r="F1751" s="10" t="s">
        <v>3300</v>
      </c>
      <c r="G1751" s="10" t="s">
        <v>3320</v>
      </c>
      <c r="H1751" s="13">
        <v>117</v>
      </c>
      <c r="I1751" s="14"/>
      <c r="J1751" s="4"/>
      <c r="K1751" s="4"/>
      <c r="L1751" s="4"/>
      <c r="M1751" s="4"/>
      <c r="N1751" s="4"/>
      <c r="O1751" s="4"/>
      <c r="P1751" s="4"/>
      <c r="Q1751" s="4"/>
      <c r="R1751" s="4"/>
      <c r="S1751" s="4"/>
      <c r="T1751" s="4"/>
      <c r="U1751" s="4"/>
      <c r="V1751" s="4"/>
      <c r="W1751" s="4"/>
      <c r="X1751" s="4"/>
      <c r="Y1751" s="4"/>
      <c r="Z1751" s="4"/>
      <c r="AA1751" s="4"/>
    </row>
    <row r="1752" spans="1:27" ht="16" x14ac:dyDescent="0.2">
      <c r="A1752" s="16" t="s">
        <v>15</v>
      </c>
      <c r="B1752" s="16" t="s">
        <v>16</v>
      </c>
      <c r="C1752" s="25" t="s">
        <v>3163</v>
      </c>
      <c r="D1752" s="11">
        <v>2014</v>
      </c>
      <c r="E1752" s="10" t="s">
        <v>11</v>
      </c>
      <c r="F1752" s="16" t="s">
        <v>3300</v>
      </c>
      <c r="G1752" s="10" t="s">
        <v>3321</v>
      </c>
      <c r="H1752" s="13">
        <v>78</v>
      </c>
      <c r="I1752" s="14"/>
      <c r="J1752" s="4"/>
      <c r="K1752" s="4"/>
      <c r="L1752" s="4"/>
      <c r="M1752" s="4"/>
      <c r="N1752" s="4"/>
      <c r="O1752" s="4"/>
      <c r="P1752" s="4"/>
      <c r="Q1752" s="4"/>
      <c r="R1752" s="4"/>
      <c r="S1752" s="4"/>
      <c r="T1752" s="4"/>
      <c r="U1752" s="4"/>
      <c r="V1752" s="4"/>
      <c r="W1752" s="4"/>
      <c r="X1752" s="4"/>
      <c r="Y1752" s="4"/>
      <c r="Z1752" s="4"/>
      <c r="AA1752" s="4"/>
    </row>
    <row r="1753" spans="1:27" ht="16" x14ac:dyDescent="0.2">
      <c r="A1753" s="16" t="s">
        <v>15</v>
      </c>
      <c r="B1753" s="16" t="s">
        <v>16</v>
      </c>
      <c r="C1753" s="25" t="s">
        <v>3165</v>
      </c>
      <c r="D1753" s="11">
        <v>2014</v>
      </c>
      <c r="E1753" s="10" t="s">
        <v>11</v>
      </c>
      <c r="F1753" s="16" t="s">
        <v>3300</v>
      </c>
      <c r="G1753" s="10" t="s">
        <v>3322</v>
      </c>
      <c r="H1753" s="13">
        <v>59</v>
      </c>
      <c r="I1753" s="14"/>
      <c r="J1753" s="4"/>
      <c r="K1753" s="4"/>
      <c r="L1753" s="4"/>
      <c r="M1753" s="4"/>
      <c r="N1753" s="4"/>
      <c r="O1753" s="4"/>
      <c r="P1753" s="4"/>
      <c r="Q1753" s="4"/>
      <c r="R1753" s="4"/>
      <c r="S1753" s="4"/>
      <c r="T1753" s="4"/>
      <c r="U1753" s="4"/>
      <c r="V1753" s="4"/>
      <c r="W1753" s="4"/>
      <c r="X1753" s="4"/>
      <c r="Y1753" s="4"/>
      <c r="Z1753" s="4"/>
      <c r="AA1753" s="4"/>
    </row>
    <row r="1754" spans="1:27" ht="16" x14ac:dyDescent="0.2">
      <c r="A1754" s="16" t="s">
        <v>15</v>
      </c>
      <c r="B1754" s="16" t="s">
        <v>16</v>
      </c>
      <c r="C1754" s="25" t="s">
        <v>3323</v>
      </c>
      <c r="D1754" s="11">
        <v>2014</v>
      </c>
      <c r="E1754" s="10" t="s">
        <v>11</v>
      </c>
      <c r="F1754" s="16" t="s">
        <v>3300</v>
      </c>
      <c r="G1754" s="10" t="s">
        <v>3324</v>
      </c>
      <c r="H1754" s="13">
        <v>57</v>
      </c>
      <c r="I1754" s="14"/>
      <c r="J1754" s="4"/>
      <c r="K1754" s="4"/>
      <c r="L1754" s="4"/>
      <c r="M1754" s="4"/>
      <c r="N1754" s="4"/>
      <c r="O1754" s="4"/>
      <c r="P1754" s="4"/>
      <c r="Q1754" s="4"/>
      <c r="R1754" s="4"/>
      <c r="S1754" s="4"/>
      <c r="T1754" s="4"/>
      <c r="U1754" s="4"/>
      <c r="V1754" s="4"/>
      <c r="W1754" s="4"/>
      <c r="X1754" s="4"/>
      <c r="Y1754" s="4"/>
      <c r="Z1754" s="4"/>
      <c r="AA1754" s="4"/>
    </row>
    <row r="1755" spans="1:27" ht="16" x14ac:dyDescent="0.2">
      <c r="A1755" s="16" t="s">
        <v>15</v>
      </c>
      <c r="B1755" s="16" t="s">
        <v>16</v>
      </c>
      <c r="C1755" s="10" t="s">
        <v>3325</v>
      </c>
      <c r="D1755" s="11">
        <v>2013</v>
      </c>
      <c r="E1755" s="10" t="s">
        <v>10</v>
      </c>
      <c r="F1755" s="10" t="s">
        <v>3326</v>
      </c>
      <c r="G1755" s="10" t="s">
        <v>3327</v>
      </c>
      <c r="H1755" s="13">
        <v>464</v>
      </c>
      <c r="I1755" s="14"/>
      <c r="J1755" s="4"/>
      <c r="K1755" s="4"/>
      <c r="L1755" s="4"/>
      <c r="M1755" s="4"/>
      <c r="N1755" s="4"/>
      <c r="O1755" s="4"/>
      <c r="P1755" s="4"/>
      <c r="Q1755" s="4"/>
      <c r="R1755" s="4"/>
      <c r="S1755" s="4"/>
      <c r="T1755" s="4"/>
      <c r="U1755" s="4"/>
      <c r="V1755" s="4"/>
      <c r="W1755" s="4"/>
      <c r="X1755" s="4"/>
      <c r="Y1755" s="4"/>
      <c r="Z1755" s="4"/>
      <c r="AA1755" s="4"/>
    </row>
    <row r="1756" spans="1:27" ht="16" x14ac:dyDescent="0.2">
      <c r="A1756" s="16" t="s">
        <v>15</v>
      </c>
      <c r="B1756" s="16" t="s">
        <v>16</v>
      </c>
      <c r="C1756" s="10" t="s">
        <v>3328</v>
      </c>
      <c r="D1756" s="11">
        <v>2013</v>
      </c>
      <c r="E1756" s="10" t="s">
        <v>10</v>
      </c>
      <c r="F1756" s="10" t="s">
        <v>3326</v>
      </c>
      <c r="G1756" s="10" t="s">
        <v>3329</v>
      </c>
      <c r="H1756" s="13">
        <v>446</v>
      </c>
      <c r="I1756" s="14"/>
      <c r="J1756" s="4"/>
      <c r="K1756" s="4"/>
      <c r="L1756" s="4"/>
      <c r="M1756" s="4"/>
      <c r="N1756" s="4"/>
      <c r="O1756" s="4"/>
      <c r="P1756" s="4"/>
      <c r="Q1756" s="4"/>
      <c r="R1756" s="4"/>
      <c r="S1756" s="4"/>
      <c r="T1756" s="4"/>
      <c r="U1756" s="4"/>
      <c r="V1756" s="4"/>
      <c r="W1756" s="4"/>
      <c r="X1756" s="4"/>
      <c r="Y1756" s="4"/>
      <c r="Z1756" s="4"/>
      <c r="AA1756" s="4"/>
    </row>
    <row r="1757" spans="1:27" ht="16" x14ac:dyDescent="0.2">
      <c r="A1757" s="16" t="s">
        <v>15</v>
      </c>
      <c r="B1757" s="16" t="s">
        <v>16</v>
      </c>
      <c r="C1757" s="10" t="s">
        <v>3330</v>
      </c>
      <c r="D1757" s="11">
        <v>2013</v>
      </c>
      <c r="E1757" s="10" t="s">
        <v>10</v>
      </c>
      <c r="F1757" s="10" t="s">
        <v>3326</v>
      </c>
      <c r="G1757" s="10" t="s">
        <v>3331</v>
      </c>
      <c r="H1757" s="13">
        <v>423</v>
      </c>
      <c r="I1757" s="14"/>
      <c r="J1757" s="4"/>
      <c r="K1757" s="4"/>
      <c r="L1757" s="4"/>
      <c r="M1757" s="4"/>
      <c r="N1757" s="4"/>
      <c r="O1757" s="4"/>
      <c r="P1757" s="4"/>
      <c r="Q1757" s="4"/>
      <c r="R1757" s="4"/>
      <c r="S1757" s="4"/>
      <c r="T1757" s="4"/>
      <c r="U1757" s="4"/>
      <c r="V1757" s="4"/>
      <c r="W1757" s="4"/>
      <c r="X1757" s="4"/>
      <c r="Y1757" s="4"/>
      <c r="Z1757" s="4"/>
      <c r="AA1757" s="4"/>
    </row>
    <row r="1758" spans="1:27" ht="16" x14ac:dyDescent="0.2">
      <c r="A1758" s="16" t="s">
        <v>15</v>
      </c>
      <c r="B1758" s="16" t="s">
        <v>16</v>
      </c>
      <c r="C1758" s="10" t="s">
        <v>3332</v>
      </c>
      <c r="D1758" s="11">
        <v>2013</v>
      </c>
      <c r="E1758" s="10" t="s">
        <v>10</v>
      </c>
      <c r="F1758" s="10" t="s">
        <v>3326</v>
      </c>
      <c r="G1758" s="10" t="s">
        <v>3333</v>
      </c>
      <c r="H1758" s="13">
        <v>420</v>
      </c>
      <c r="I1758" s="14"/>
      <c r="J1758" s="4"/>
      <c r="K1758" s="4"/>
      <c r="L1758" s="4"/>
      <c r="M1758" s="4"/>
      <c r="N1758" s="4"/>
      <c r="O1758" s="4"/>
      <c r="P1758" s="4"/>
      <c r="Q1758" s="4"/>
      <c r="R1758" s="4"/>
      <c r="S1758" s="4"/>
      <c r="T1758" s="4"/>
      <c r="U1758" s="4"/>
      <c r="V1758" s="4"/>
      <c r="W1758" s="4"/>
      <c r="X1758" s="4"/>
      <c r="Y1758" s="4"/>
      <c r="Z1758" s="4"/>
      <c r="AA1758" s="4"/>
    </row>
    <row r="1759" spans="1:27" ht="16" x14ac:dyDescent="0.2">
      <c r="A1759" s="16" t="s">
        <v>15</v>
      </c>
      <c r="B1759" s="16" t="s">
        <v>16</v>
      </c>
      <c r="C1759" s="10" t="s">
        <v>3334</v>
      </c>
      <c r="D1759" s="11">
        <v>2013</v>
      </c>
      <c r="E1759" s="10" t="s">
        <v>10</v>
      </c>
      <c r="F1759" s="10" t="s">
        <v>3326</v>
      </c>
      <c r="G1759" s="10" t="s">
        <v>3335</v>
      </c>
      <c r="H1759" s="13">
        <v>408</v>
      </c>
      <c r="I1759" s="14"/>
      <c r="J1759" s="4"/>
      <c r="K1759" s="4"/>
      <c r="L1759" s="4"/>
      <c r="M1759" s="4"/>
      <c r="N1759" s="4"/>
      <c r="O1759" s="4"/>
      <c r="P1759" s="4"/>
      <c r="Q1759" s="4"/>
      <c r="R1759" s="4"/>
      <c r="S1759" s="4"/>
      <c r="T1759" s="4"/>
      <c r="U1759" s="4"/>
      <c r="V1759" s="4"/>
      <c r="W1759" s="4"/>
      <c r="X1759" s="4"/>
      <c r="Y1759" s="4"/>
      <c r="Z1759" s="4"/>
      <c r="AA1759" s="4"/>
    </row>
    <row r="1760" spans="1:27" ht="16" x14ac:dyDescent="0.2">
      <c r="A1760" s="16" t="s">
        <v>15</v>
      </c>
      <c r="B1760" s="16" t="s">
        <v>16</v>
      </c>
      <c r="C1760" s="10" t="s">
        <v>3336</v>
      </c>
      <c r="D1760" s="11">
        <v>2013</v>
      </c>
      <c r="E1760" s="10" t="s">
        <v>10</v>
      </c>
      <c r="F1760" s="10" t="s">
        <v>3326</v>
      </c>
      <c r="G1760" s="10" t="s">
        <v>3337</v>
      </c>
      <c r="H1760" s="13">
        <v>401</v>
      </c>
      <c r="I1760" s="14"/>
      <c r="J1760" s="4"/>
      <c r="K1760" s="4"/>
      <c r="L1760" s="4"/>
      <c r="M1760" s="4"/>
      <c r="N1760" s="4"/>
      <c r="O1760" s="4"/>
      <c r="P1760" s="4"/>
      <c r="Q1760" s="4"/>
      <c r="R1760" s="4"/>
      <c r="S1760" s="4"/>
      <c r="T1760" s="4"/>
      <c r="U1760" s="4"/>
      <c r="V1760" s="4"/>
      <c r="W1760" s="4"/>
      <c r="X1760" s="4"/>
      <c r="Y1760" s="4"/>
      <c r="Z1760" s="4"/>
      <c r="AA1760" s="4"/>
    </row>
    <row r="1761" spans="1:27" ht="16" x14ac:dyDescent="0.2">
      <c r="A1761" s="16" t="s">
        <v>15</v>
      </c>
      <c r="B1761" s="16" t="s">
        <v>16</v>
      </c>
      <c r="C1761" s="10" t="s">
        <v>3338</v>
      </c>
      <c r="D1761" s="11">
        <v>2013</v>
      </c>
      <c r="E1761" s="10" t="s">
        <v>10</v>
      </c>
      <c r="F1761" s="10" t="s">
        <v>3326</v>
      </c>
      <c r="G1761" s="10" t="s">
        <v>3339</v>
      </c>
      <c r="H1761" s="13">
        <v>367</v>
      </c>
      <c r="I1761" s="14"/>
      <c r="J1761" s="4"/>
      <c r="K1761" s="4"/>
      <c r="L1761" s="4"/>
      <c r="M1761" s="4"/>
      <c r="N1761" s="4"/>
      <c r="O1761" s="4"/>
      <c r="P1761" s="4"/>
      <c r="Q1761" s="4"/>
      <c r="R1761" s="4"/>
      <c r="S1761" s="4"/>
      <c r="T1761" s="4"/>
      <c r="U1761" s="4"/>
      <c r="V1761" s="4"/>
      <c r="W1761" s="4"/>
      <c r="X1761" s="4"/>
      <c r="Y1761" s="4"/>
      <c r="Z1761" s="4"/>
      <c r="AA1761" s="4"/>
    </row>
    <row r="1762" spans="1:27" ht="16" x14ac:dyDescent="0.2">
      <c r="A1762" s="16" t="s">
        <v>15</v>
      </c>
      <c r="B1762" s="16" t="s">
        <v>16</v>
      </c>
      <c r="C1762" s="10" t="s">
        <v>3340</v>
      </c>
      <c r="D1762" s="11">
        <v>2013</v>
      </c>
      <c r="E1762" s="10" t="s">
        <v>7</v>
      </c>
      <c r="F1762" s="10" t="s">
        <v>3326</v>
      </c>
      <c r="G1762" s="10" t="s">
        <v>3341</v>
      </c>
      <c r="H1762" s="13">
        <v>326</v>
      </c>
      <c r="I1762" s="14"/>
      <c r="J1762" s="4"/>
      <c r="K1762" s="4"/>
      <c r="L1762" s="4"/>
      <c r="M1762" s="4"/>
      <c r="N1762" s="4"/>
      <c r="O1762" s="4"/>
      <c r="P1762" s="4"/>
      <c r="Q1762" s="4"/>
      <c r="R1762" s="4"/>
      <c r="S1762" s="4"/>
      <c r="T1762" s="4"/>
      <c r="U1762" s="4"/>
      <c r="V1762" s="4"/>
      <c r="W1762" s="4"/>
      <c r="X1762" s="4"/>
      <c r="Y1762" s="4"/>
      <c r="Z1762" s="4"/>
      <c r="AA1762" s="4"/>
    </row>
    <row r="1763" spans="1:27" ht="16" x14ac:dyDescent="0.2">
      <c r="A1763" s="16" t="s">
        <v>15</v>
      </c>
      <c r="B1763" s="16" t="s">
        <v>16</v>
      </c>
      <c r="C1763" s="10" t="s">
        <v>3342</v>
      </c>
      <c r="D1763" s="11">
        <v>2013</v>
      </c>
      <c r="E1763" s="10" t="s">
        <v>10</v>
      </c>
      <c r="F1763" s="10" t="s">
        <v>3326</v>
      </c>
      <c r="G1763" s="10" t="s">
        <v>3343</v>
      </c>
      <c r="H1763" s="13">
        <v>131</v>
      </c>
      <c r="I1763" s="14"/>
      <c r="J1763" s="4"/>
      <c r="K1763" s="4"/>
      <c r="L1763" s="4"/>
      <c r="M1763" s="4"/>
      <c r="N1763" s="4"/>
      <c r="O1763" s="4"/>
      <c r="P1763" s="4"/>
      <c r="Q1763" s="4"/>
      <c r="R1763" s="4"/>
      <c r="S1763" s="4"/>
      <c r="T1763" s="4"/>
      <c r="U1763" s="4"/>
      <c r="V1763" s="4"/>
      <c r="W1763" s="4"/>
      <c r="X1763" s="4"/>
      <c r="Y1763" s="4"/>
      <c r="Z1763" s="4"/>
      <c r="AA1763" s="4"/>
    </row>
    <row r="1764" spans="1:27" ht="16" x14ac:dyDescent="0.2">
      <c r="A1764" s="16" t="s">
        <v>15</v>
      </c>
      <c r="B1764" s="16" t="s">
        <v>16</v>
      </c>
      <c r="C1764" s="10" t="s">
        <v>3271</v>
      </c>
      <c r="D1764" s="11">
        <v>2013</v>
      </c>
      <c r="E1764" s="10" t="s">
        <v>10</v>
      </c>
      <c r="F1764" s="10" t="s">
        <v>3326</v>
      </c>
      <c r="G1764" s="10" t="s">
        <v>3344</v>
      </c>
      <c r="H1764" s="13">
        <v>104</v>
      </c>
      <c r="I1764" s="14"/>
      <c r="J1764" s="4"/>
      <c r="K1764" s="4"/>
      <c r="L1764" s="4"/>
      <c r="M1764" s="4"/>
      <c r="N1764" s="4"/>
      <c r="O1764" s="4"/>
      <c r="P1764" s="4"/>
      <c r="Q1764" s="4"/>
      <c r="R1764" s="4"/>
      <c r="S1764" s="4"/>
      <c r="T1764" s="4"/>
      <c r="U1764" s="4"/>
      <c r="V1764" s="4"/>
      <c r="W1764" s="4"/>
      <c r="X1764" s="4"/>
      <c r="Y1764" s="4"/>
      <c r="Z1764" s="4"/>
      <c r="AA1764" s="4"/>
    </row>
    <row r="1765" spans="1:27" ht="16" x14ac:dyDescent="0.2">
      <c r="A1765" s="16" t="s">
        <v>15</v>
      </c>
      <c r="B1765" s="16" t="s">
        <v>16</v>
      </c>
      <c r="C1765" s="10" t="s">
        <v>3345</v>
      </c>
      <c r="D1765" s="11">
        <v>2013</v>
      </c>
      <c r="E1765" s="10" t="s">
        <v>10</v>
      </c>
      <c r="F1765" s="10" t="s">
        <v>3326</v>
      </c>
      <c r="G1765" s="10" t="s">
        <v>3346</v>
      </c>
      <c r="H1765" s="13">
        <v>103</v>
      </c>
      <c r="I1765" s="14"/>
      <c r="J1765" s="4"/>
      <c r="K1765" s="4"/>
      <c r="L1765" s="4"/>
      <c r="M1765" s="4"/>
      <c r="N1765" s="4"/>
      <c r="O1765" s="4"/>
      <c r="P1765" s="4"/>
      <c r="Q1765" s="4"/>
      <c r="R1765" s="4"/>
      <c r="S1765" s="4"/>
      <c r="T1765" s="4"/>
      <c r="U1765" s="4"/>
      <c r="V1765" s="4"/>
      <c r="W1765" s="4"/>
      <c r="X1765" s="4"/>
      <c r="Y1765" s="4"/>
      <c r="Z1765" s="4"/>
      <c r="AA1765" s="4"/>
    </row>
    <row r="1766" spans="1:27" ht="16" x14ac:dyDescent="0.2">
      <c r="A1766" s="16" t="s">
        <v>15</v>
      </c>
      <c r="B1766" s="16" t="s">
        <v>16</v>
      </c>
      <c r="C1766" s="10" t="s">
        <v>27</v>
      </c>
      <c r="D1766" s="11">
        <v>2013</v>
      </c>
      <c r="E1766" s="10" t="s">
        <v>10</v>
      </c>
      <c r="F1766" s="16" t="s">
        <v>3326</v>
      </c>
      <c r="G1766" s="10" t="s">
        <v>3347</v>
      </c>
      <c r="H1766" s="13">
        <v>99</v>
      </c>
      <c r="I1766" s="14"/>
      <c r="J1766" s="4"/>
      <c r="K1766" s="4"/>
      <c r="L1766" s="4"/>
      <c r="M1766" s="4"/>
      <c r="N1766" s="4"/>
      <c r="O1766" s="4"/>
      <c r="P1766" s="4"/>
      <c r="Q1766" s="4"/>
      <c r="R1766" s="4"/>
      <c r="S1766" s="4"/>
      <c r="T1766" s="4"/>
      <c r="U1766" s="4"/>
      <c r="V1766" s="4"/>
      <c r="W1766" s="4"/>
      <c r="X1766" s="4"/>
      <c r="Y1766" s="4"/>
      <c r="Z1766" s="4"/>
      <c r="AA1766" s="4"/>
    </row>
    <row r="1767" spans="1:27" ht="16" x14ac:dyDescent="0.2">
      <c r="A1767" s="16" t="s">
        <v>15</v>
      </c>
      <c r="B1767" s="16" t="s">
        <v>16</v>
      </c>
      <c r="C1767" s="10" t="s">
        <v>1315</v>
      </c>
      <c r="D1767" s="11">
        <v>2013</v>
      </c>
      <c r="E1767" s="10" t="s">
        <v>8</v>
      </c>
      <c r="F1767" s="10" t="s">
        <v>3326</v>
      </c>
      <c r="G1767" s="10" t="s">
        <v>3348</v>
      </c>
      <c r="H1767" s="13">
        <v>96</v>
      </c>
      <c r="I1767" s="14"/>
      <c r="J1767" s="4"/>
      <c r="K1767" s="4"/>
      <c r="L1767" s="4"/>
      <c r="M1767" s="4"/>
      <c r="N1767" s="4"/>
      <c r="O1767" s="4"/>
      <c r="P1767" s="4"/>
      <c r="Q1767" s="4"/>
      <c r="R1767" s="4"/>
      <c r="S1767" s="4"/>
      <c r="T1767" s="4"/>
      <c r="U1767" s="4"/>
      <c r="V1767" s="4"/>
      <c r="W1767" s="4"/>
      <c r="X1767" s="4"/>
      <c r="Y1767" s="4"/>
      <c r="Z1767" s="4"/>
      <c r="AA1767" s="4"/>
    </row>
    <row r="1768" spans="1:27" ht="16" x14ac:dyDescent="0.2">
      <c r="A1768" s="16" t="s">
        <v>15</v>
      </c>
      <c r="B1768" s="16" t="s">
        <v>16</v>
      </c>
      <c r="C1768" s="25" t="s">
        <v>3323</v>
      </c>
      <c r="D1768" s="11">
        <v>2013</v>
      </c>
      <c r="E1768" s="10" t="s">
        <v>11</v>
      </c>
      <c r="F1768" s="10" t="s">
        <v>3326</v>
      </c>
      <c r="G1768" s="10" t="s">
        <v>3349</v>
      </c>
      <c r="H1768" s="13">
        <v>96</v>
      </c>
      <c r="I1768" s="14"/>
      <c r="J1768" s="4"/>
      <c r="K1768" s="4"/>
      <c r="L1768" s="4"/>
      <c r="M1768" s="4"/>
      <c r="N1768" s="4"/>
      <c r="O1768" s="4"/>
      <c r="P1768" s="4"/>
      <c r="Q1768" s="4"/>
      <c r="R1768" s="4"/>
      <c r="S1768" s="4"/>
      <c r="T1768" s="4"/>
      <c r="U1768" s="4"/>
      <c r="V1768" s="4"/>
      <c r="W1768" s="4"/>
      <c r="X1768" s="4"/>
      <c r="Y1768" s="4"/>
      <c r="Z1768" s="4"/>
      <c r="AA1768" s="4"/>
    </row>
    <row r="1769" spans="1:27" ht="16" x14ac:dyDescent="0.2">
      <c r="A1769" s="16" t="s">
        <v>15</v>
      </c>
      <c r="B1769" s="16" t="s">
        <v>16</v>
      </c>
      <c r="C1769" s="10" t="s">
        <v>3350</v>
      </c>
      <c r="D1769" s="11">
        <v>2013</v>
      </c>
      <c r="E1769" s="10" t="s">
        <v>10</v>
      </c>
      <c r="F1769" s="16" t="s">
        <v>3326</v>
      </c>
      <c r="G1769" s="10" t="s">
        <v>3351</v>
      </c>
      <c r="H1769" s="13">
        <v>90</v>
      </c>
      <c r="I1769" s="14"/>
      <c r="J1769" s="4"/>
      <c r="K1769" s="4"/>
      <c r="L1769" s="4"/>
      <c r="M1769" s="4"/>
      <c r="N1769" s="4"/>
      <c r="O1769" s="4"/>
      <c r="P1769" s="4"/>
      <c r="Q1769" s="4"/>
      <c r="R1769" s="4"/>
      <c r="S1769" s="4"/>
      <c r="T1769" s="4"/>
      <c r="U1769" s="4"/>
      <c r="V1769" s="4"/>
      <c r="W1769" s="4"/>
      <c r="X1769" s="4"/>
      <c r="Y1769" s="4"/>
      <c r="Z1769" s="4"/>
      <c r="AA1769" s="4"/>
    </row>
    <row r="1770" spans="1:27" ht="16" x14ac:dyDescent="0.2">
      <c r="A1770" s="16" t="s">
        <v>15</v>
      </c>
      <c r="B1770" s="16" t="s">
        <v>16</v>
      </c>
      <c r="C1770" s="25" t="s">
        <v>3165</v>
      </c>
      <c r="D1770" s="11">
        <v>2013</v>
      </c>
      <c r="E1770" s="10" t="s">
        <v>11</v>
      </c>
      <c r="F1770" s="10" t="s">
        <v>3326</v>
      </c>
      <c r="G1770" s="10" t="s">
        <v>3352</v>
      </c>
      <c r="H1770" s="13">
        <v>83</v>
      </c>
      <c r="I1770" s="14"/>
      <c r="J1770" s="4"/>
      <c r="K1770" s="4"/>
      <c r="L1770" s="4"/>
      <c r="M1770" s="4"/>
      <c r="N1770" s="4"/>
      <c r="O1770" s="4"/>
      <c r="P1770" s="4"/>
      <c r="Q1770" s="4"/>
      <c r="R1770" s="4"/>
      <c r="S1770" s="4"/>
      <c r="T1770" s="4"/>
      <c r="U1770" s="4"/>
      <c r="V1770" s="4"/>
      <c r="W1770" s="4"/>
      <c r="X1770" s="4"/>
      <c r="Y1770" s="4"/>
      <c r="Z1770" s="4"/>
      <c r="AA1770" s="4"/>
    </row>
    <row r="1771" spans="1:27" ht="16" x14ac:dyDescent="0.2">
      <c r="A1771" s="16" t="s">
        <v>15</v>
      </c>
      <c r="B1771" s="16" t="s">
        <v>16</v>
      </c>
      <c r="C1771" s="25" t="s">
        <v>3163</v>
      </c>
      <c r="D1771" s="11">
        <v>2013</v>
      </c>
      <c r="E1771" s="10" t="s">
        <v>11</v>
      </c>
      <c r="F1771" s="10" t="s">
        <v>3326</v>
      </c>
      <c r="G1771" s="10" t="s">
        <v>3353</v>
      </c>
      <c r="H1771" s="13">
        <v>66</v>
      </c>
      <c r="I1771" s="14"/>
      <c r="J1771" s="4"/>
      <c r="K1771" s="4"/>
      <c r="L1771" s="4"/>
      <c r="M1771" s="4"/>
      <c r="N1771" s="4"/>
      <c r="O1771" s="4"/>
      <c r="P1771" s="4"/>
      <c r="Q1771" s="4"/>
      <c r="R1771" s="4"/>
      <c r="S1771" s="4"/>
      <c r="T1771" s="4"/>
      <c r="U1771" s="4"/>
      <c r="V1771" s="4"/>
      <c r="W1771" s="4"/>
      <c r="X1771" s="4"/>
      <c r="Y1771" s="4"/>
      <c r="Z1771" s="4"/>
      <c r="AA1771" s="4"/>
    </row>
    <row r="1772" spans="1:27" ht="16" x14ac:dyDescent="0.2">
      <c r="A1772" s="10" t="s">
        <v>15</v>
      </c>
      <c r="B1772" s="10" t="s">
        <v>16</v>
      </c>
      <c r="C1772" s="41" t="s">
        <v>3354</v>
      </c>
      <c r="D1772" s="11">
        <v>2012</v>
      </c>
      <c r="E1772" s="10" t="s">
        <v>10</v>
      </c>
      <c r="F1772" s="16" t="s">
        <v>3355</v>
      </c>
      <c r="G1772" s="43" t="s">
        <v>3356</v>
      </c>
      <c r="H1772" s="13">
        <v>394</v>
      </c>
      <c r="I1772" s="14"/>
      <c r="J1772" s="4"/>
      <c r="K1772" s="4"/>
      <c r="L1772" s="4"/>
      <c r="M1772" s="4"/>
      <c r="N1772" s="4"/>
      <c r="O1772" s="4"/>
      <c r="P1772" s="4"/>
      <c r="Q1772" s="4"/>
      <c r="R1772" s="4"/>
      <c r="S1772" s="4"/>
      <c r="T1772" s="4"/>
      <c r="U1772" s="4"/>
      <c r="V1772" s="4"/>
      <c r="W1772" s="4"/>
      <c r="X1772" s="4"/>
      <c r="Y1772" s="4"/>
      <c r="Z1772" s="4"/>
      <c r="AA1772" s="4"/>
    </row>
    <row r="1773" spans="1:27" ht="16" x14ac:dyDescent="0.2">
      <c r="A1773" s="10" t="s">
        <v>15</v>
      </c>
      <c r="B1773" s="10" t="s">
        <v>16</v>
      </c>
      <c r="C1773" s="41" t="s">
        <v>3357</v>
      </c>
      <c r="D1773" s="11">
        <v>2012</v>
      </c>
      <c r="E1773" s="10" t="s">
        <v>10</v>
      </c>
      <c r="F1773" s="16" t="s">
        <v>3355</v>
      </c>
      <c r="G1773" s="43" t="s">
        <v>3358</v>
      </c>
      <c r="H1773" s="13">
        <v>384</v>
      </c>
      <c r="I1773" s="14"/>
      <c r="J1773" s="4"/>
      <c r="K1773" s="4"/>
      <c r="L1773" s="4"/>
      <c r="M1773" s="4"/>
      <c r="N1773" s="4"/>
      <c r="O1773" s="4"/>
      <c r="P1773" s="4"/>
      <c r="Q1773" s="4"/>
      <c r="R1773" s="4"/>
      <c r="S1773" s="4"/>
      <c r="T1773" s="4"/>
      <c r="U1773" s="4"/>
      <c r="V1773" s="4"/>
      <c r="W1773" s="4"/>
      <c r="X1773" s="4"/>
      <c r="Y1773" s="4"/>
      <c r="Z1773" s="4"/>
      <c r="AA1773" s="4"/>
    </row>
    <row r="1774" spans="1:27" ht="16" x14ac:dyDescent="0.2">
      <c r="A1774" s="10" t="s">
        <v>15</v>
      </c>
      <c r="B1774" s="10" t="s">
        <v>16</v>
      </c>
      <c r="C1774" s="1" t="s">
        <v>3359</v>
      </c>
      <c r="D1774" s="11">
        <v>2012</v>
      </c>
      <c r="E1774" s="10" t="s">
        <v>10</v>
      </c>
      <c r="F1774" s="16" t="s">
        <v>3355</v>
      </c>
      <c r="G1774" s="43" t="s">
        <v>3360</v>
      </c>
      <c r="H1774" s="13">
        <v>379</v>
      </c>
      <c r="I1774" s="14"/>
      <c r="J1774" s="4"/>
      <c r="K1774" s="4"/>
      <c r="L1774" s="4"/>
      <c r="M1774" s="4"/>
      <c r="N1774" s="4"/>
      <c r="O1774" s="4"/>
      <c r="P1774" s="4"/>
      <c r="Q1774" s="4"/>
      <c r="R1774" s="4"/>
      <c r="S1774" s="4"/>
      <c r="T1774" s="4"/>
      <c r="U1774" s="4"/>
      <c r="V1774" s="4"/>
      <c r="W1774" s="4"/>
      <c r="X1774" s="4"/>
      <c r="Y1774" s="4"/>
      <c r="Z1774" s="4"/>
      <c r="AA1774" s="4"/>
    </row>
    <row r="1775" spans="1:27" ht="16" x14ac:dyDescent="0.2">
      <c r="A1775" s="10" t="s">
        <v>15</v>
      </c>
      <c r="B1775" s="10" t="s">
        <v>16</v>
      </c>
      <c r="C1775" s="41" t="s">
        <v>3361</v>
      </c>
      <c r="D1775" s="11">
        <v>2012</v>
      </c>
      <c r="E1775" s="10" t="s">
        <v>10</v>
      </c>
      <c r="F1775" s="16" t="s">
        <v>3355</v>
      </c>
      <c r="G1775" s="43" t="s">
        <v>3362</v>
      </c>
      <c r="H1775" s="13">
        <v>377</v>
      </c>
      <c r="I1775" s="14"/>
      <c r="J1775" s="4"/>
      <c r="K1775" s="4"/>
      <c r="L1775" s="4"/>
      <c r="M1775" s="4"/>
      <c r="N1775" s="4"/>
      <c r="O1775" s="4"/>
      <c r="P1775" s="4"/>
      <c r="Q1775" s="4"/>
      <c r="R1775" s="4"/>
      <c r="S1775" s="4"/>
      <c r="T1775" s="4"/>
      <c r="U1775" s="4"/>
      <c r="V1775" s="4"/>
      <c r="W1775" s="4"/>
      <c r="X1775" s="4"/>
      <c r="Y1775" s="4"/>
      <c r="Z1775" s="4"/>
      <c r="AA1775" s="4"/>
    </row>
    <row r="1776" spans="1:27" ht="16" x14ac:dyDescent="0.2">
      <c r="A1776" s="10" t="s">
        <v>15</v>
      </c>
      <c r="B1776" s="10" t="s">
        <v>16</v>
      </c>
      <c r="C1776" s="1" t="s">
        <v>3363</v>
      </c>
      <c r="D1776" s="11">
        <v>2012</v>
      </c>
      <c r="E1776" s="10" t="s">
        <v>10</v>
      </c>
      <c r="F1776" s="16" t="s">
        <v>3355</v>
      </c>
      <c r="G1776" s="43" t="s">
        <v>3364</v>
      </c>
      <c r="H1776" s="13">
        <v>367</v>
      </c>
      <c r="I1776" s="14"/>
      <c r="J1776" s="4"/>
      <c r="K1776" s="4"/>
      <c r="L1776" s="4"/>
      <c r="M1776" s="4"/>
      <c r="N1776" s="4"/>
      <c r="O1776" s="4"/>
      <c r="P1776" s="4"/>
      <c r="Q1776" s="4"/>
      <c r="R1776" s="4"/>
      <c r="S1776" s="4"/>
      <c r="T1776" s="4"/>
      <c r="U1776" s="4"/>
      <c r="V1776" s="4"/>
      <c r="W1776" s="4"/>
      <c r="X1776" s="4"/>
      <c r="Y1776" s="4"/>
      <c r="Z1776" s="4"/>
      <c r="AA1776" s="4"/>
    </row>
    <row r="1777" spans="1:27" ht="16" x14ac:dyDescent="0.2">
      <c r="A1777" s="10" t="s">
        <v>15</v>
      </c>
      <c r="B1777" s="10" t="s">
        <v>16</v>
      </c>
      <c r="C1777" s="41" t="s">
        <v>3365</v>
      </c>
      <c r="D1777" s="11">
        <v>2012</v>
      </c>
      <c r="E1777" s="10" t="s">
        <v>10</v>
      </c>
      <c r="F1777" s="16" t="s">
        <v>3355</v>
      </c>
      <c r="G1777" s="43" t="s">
        <v>3366</v>
      </c>
      <c r="H1777" s="13">
        <v>362</v>
      </c>
      <c r="I1777" s="14"/>
      <c r="J1777" s="4"/>
      <c r="K1777" s="4"/>
      <c r="L1777" s="4"/>
      <c r="M1777" s="4"/>
      <c r="N1777" s="4"/>
      <c r="O1777" s="4"/>
      <c r="P1777" s="4"/>
      <c r="Q1777" s="4"/>
      <c r="R1777" s="4"/>
      <c r="S1777" s="4"/>
      <c r="T1777" s="4"/>
      <c r="U1777" s="4"/>
      <c r="V1777" s="4"/>
      <c r="W1777" s="4"/>
      <c r="X1777" s="4"/>
      <c r="Y1777" s="4"/>
      <c r="Z1777" s="4"/>
      <c r="AA1777" s="4"/>
    </row>
    <row r="1778" spans="1:27" ht="16" x14ac:dyDescent="0.2">
      <c r="A1778" s="10" t="s">
        <v>15</v>
      </c>
      <c r="B1778" s="10" t="s">
        <v>16</v>
      </c>
      <c r="C1778" s="41" t="s">
        <v>3367</v>
      </c>
      <c r="D1778" s="11">
        <v>2012</v>
      </c>
      <c r="E1778" s="10" t="s">
        <v>10</v>
      </c>
      <c r="F1778" s="16" t="s">
        <v>3355</v>
      </c>
      <c r="G1778" s="43" t="s">
        <v>3368</v>
      </c>
      <c r="H1778" s="13">
        <v>362</v>
      </c>
      <c r="I1778" s="14"/>
      <c r="J1778" s="4"/>
      <c r="K1778" s="4"/>
      <c r="L1778" s="4"/>
      <c r="M1778" s="4"/>
      <c r="N1778" s="4"/>
      <c r="O1778" s="4"/>
      <c r="P1778" s="4"/>
      <c r="Q1778" s="4"/>
      <c r="R1778" s="4"/>
      <c r="S1778" s="4"/>
      <c r="T1778" s="4"/>
      <c r="U1778" s="4"/>
      <c r="V1778" s="4"/>
      <c r="W1778" s="4"/>
      <c r="X1778" s="4"/>
      <c r="Y1778" s="4"/>
      <c r="Z1778" s="4"/>
      <c r="AA1778" s="4"/>
    </row>
    <row r="1779" spans="1:27" ht="16" x14ac:dyDescent="0.2">
      <c r="A1779" s="10" t="s">
        <v>15</v>
      </c>
      <c r="B1779" s="10" t="s">
        <v>16</v>
      </c>
      <c r="C1779" s="41" t="s">
        <v>3369</v>
      </c>
      <c r="D1779" s="11">
        <v>2012</v>
      </c>
      <c r="E1779" s="10" t="s">
        <v>10</v>
      </c>
      <c r="F1779" s="16" t="s">
        <v>3355</v>
      </c>
      <c r="G1779" s="43" t="s">
        <v>3370</v>
      </c>
      <c r="H1779" s="13">
        <v>357</v>
      </c>
      <c r="I1779" s="14"/>
      <c r="J1779" s="4"/>
      <c r="K1779" s="4"/>
      <c r="L1779" s="4"/>
      <c r="M1779" s="4"/>
      <c r="N1779" s="4"/>
      <c r="O1779" s="4"/>
      <c r="P1779" s="4"/>
      <c r="Q1779" s="4"/>
      <c r="R1779" s="4"/>
      <c r="S1779" s="4"/>
      <c r="T1779" s="4"/>
      <c r="U1779" s="4"/>
      <c r="V1779" s="4"/>
      <c r="W1779" s="4"/>
      <c r="X1779" s="4"/>
      <c r="Y1779" s="4"/>
      <c r="Z1779" s="4"/>
      <c r="AA1779" s="4"/>
    </row>
    <row r="1780" spans="1:27" ht="16" x14ac:dyDescent="0.2">
      <c r="A1780" s="10" t="s">
        <v>15</v>
      </c>
      <c r="B1780" s="10" t="s">
        <v>16</v>
      </c>
      <c r="C1780" s="41" t="s">
        <v>3371</v>
      </c>
      <c r="D1780" s="11">
        <v>2012</v>
      </c>
      <c r="E1780" s="10" t="s">
        <v>10</v>
      </c>
      <c r="F1780" s="16" t="s">
        <v>3355</v>
      </c>
      <c r="G1780" s="43" t="s">
        <v>3372</v>
      </c>
      <c r="H1780" s="13">
        <v>340</v>
      </c>
      <c r="I1780" s="14"/>
      <c r="J1780" s="4"/>
      <c r="K1780" s="4"/>
      <c r="L1780" s="4"/>
      <c r="M1780" s="4"/>
      <c r="N1780" s="4"/>
      <c r="O1780" s="4"/>
      <c r="P1780" s="4"/>
      <c r="Q1780" s="4"/>
      <c r="R1780" s="4"/>
      <c r="S1780" s="4"/>
      <c r="T1780" s="4"/>
      <c r="U1780" s="4"/>
      <c r="V1780" s="4"/>
      <c r="W1780" s="4"/>
      <c r="X1780" s="4"/>
      <c r="Y1780" s="4"/>
      <c r="Z1780" s="4"/>
      <c r="AA1780" s="4"/>
    </row>
    <row r="1781" spans="1:27" ht="16" x14ac:dyDescent="0.2">
      <c r="A1781" s="10" t="s">
        <v>15</v>
      </c>
      <c r="B1781" s="10" t="s">
        <v>16</v>
      </c>
      <c r="C1781" s="41" t="s">
        <v>3373</v>
      </c>
      <c r="D1781" s="11">
        <v>2012</v>
      </c>
      <c r="E1781" s="10" t="s">
        <v>10</v>
      </c>
      <c r="F1781" s="16" t="s">
        <v>3355</v>
      </c>
      <c r="G1781" s="43" t="s">
        <v>3374</v>
      </c>
      <c r="H1781" s="13">
        <v>302</v>
      </c>
      <c r="I1781" s="14"/>
      <c r="J1781" s="4"/>
      <c r="K1781" s="4"/>
      <c r="L1781" s="4"/>
      <c r="M1781" s="4"/>
      <c r="N1781" s="4"/>
      <c r="O1781" s="4"/>
      <c r="P1781" s="4"/>
      <c r="Q1781" s="4"/>
      <c r="R1781" s="4"/>
      <c r="S1781" s="4"/>
      <c r="T1781" s="4"/>
      <c r="U1781" s="4"/>
      <c r="V1781" s="4"/>
      <c r="W1781" s="4"/>
      <c r="X1781" s="4"/>
      <c r="Y1781" s="4"/>
      <c r="Z1781" s="4"/>
      <c r="AA1781" s="4"/>
    </row>
    <row r="1782" spans="1:27" ht="16" x14ac:dyDescent="0.2">
      <c r="A1782" s="10" t="s">
        <v>15</v>
      </c>
      <c r="B1782" s="10" t="s">
        <v>16</v>
      </c>
      <c r="C1782" s="1" t="s">
        <v>3375</v>
      </c>
      <c r="D1782" s="11">
        <v>2012</v>
      </c>
      <c r="E1782" s="10" t="s">
        <v>7</v>
      </c>
      <c r="F1782" s="16" t="s">
        <v>3355</v>
      </c>
      <c r="G1782" s="43" t="s">
        <v>3376</v>
      </c>
      <c r="H1782" s="13">
        <v>299</v>
      </c>
      <c r="I1782" s="14"/>
      <c r="J1782" s="4"/>
      <c r="K1782" s="4"/>
      <c r="L1782" s="4"/>
      <c r="M1782" s="4"/>
      <c r="N1782" s="4"/>
      <c r="O1782" s="4"/>
      <c r="P1782" s="4"/>
      <c r="Q1782" s="4"/>
      <c r="R1782" s="4"/>
      <c r="S1782" s="4"/>
      <c r="T1782" s="4"/>
      <c r="U1782" s="4"/>
      <c r="V1782" s="4"/>
      <c r="W1782" s="4"/>
      <c r="X1782" s="4"/>
      <c r="Y1782" s="4"/>
      <c r="Z1782" s="4"/>
      <c r="AA1782" s="4"/>
    </row>
    <row r="1783" spans="1:27" ht="16" x14ac:dyDescent="0.2">
      <c r="A1783" s="10" t="s">
        <v>15</v>
      </c>
      <c r="B1783" s="10" t="s">
        <v>16</v>
      </c>
      <c r="C1783" s="1" t="s">
        <v>3377</v>
      </c>
      <c r="D1783" s="11">
        <v>2012</v>
      </c>
      <c r="E1783" s="10" t="s">
        <v>8</v>
      </c>
      <c r="F1783" s="16" t="s">
        <v>3355</v>
      </c>
      <c r="G1783" s="43" t="s">
        <v>3378</v>
      </c>
      <c r="H1783" s="13">
        <v>112</v>
      </c>
      <c r="I1783" s="14"/>
      <c r="J1783" s="4"/>
      <c r="K1783" s="4"/>
      <c r="L1783" s="4"/>
      <c r="M1783" s="4"/>
      <c r="N1783" s="4"/>
      <c r="O1783" s="4"/>
      <c r="P1783" s="4"/>
      <c r="Q1783" s="4"/>
      <c r="R1783" s="4"/>
      <c r="S1783" s="4"/>
      <c r="T1783" s="4"/>
      <c r="U1783" s="4"/>
      <c r="V1783" s="4"/>
      <c r="W1783" s="4"/>
      <c r="X1783" s="4"/>
      <c r="Y1783" s="4"/>
      <c r="Z1783" s="4"/>
      <c r="AA1783" s="4"/>
    </row>
    <row r="1784" spans="1:27" ht="16" x14ac:dyDescent="0.2">
      <c r="A1784" s="10" t="s">
        <v>15</v>
      </c>
      <c r="B1784" s="10" t="s">
        <v>16</v>
      </c>
      <c r="C1784" s="41" t="s">
        <v>3323</v>
      </c>
      <c r="D1784" s="11">
        <v>2012</v>
      </c>
      <c r="E1784" s="10" t="s">
        <v>11</v>
      </c>
      <c r="F1784" s="16" t="s">
        <v>3355</v>
      </c>
      <c r="G1784" s="43" t="s">
        <v>3379</v>
      </c>
      <c r="H1784" s="13">
        <v>90</v>
      </c>
      <c r="I1784" s="14"/>
      <c r="J1784" s="4"/>
      <c r="K1784" s="4"/>
      <c r="L1784" s="4"/>
      <c r="M1784" s="4"/>
      <c r="N1784" s="4"/>
      <c r="O1784" s="4"/>
      <c r="P1784" s="4"/>
      <c r="Q1784" s="4"/>
      <c r="R1784" s="4"/>
      <c r="S1784" s="4"/>
      <c r="T1784" s="4"/>
      <c r="U1784" s="4"/>
      <c r="V1784" s="4"/>
      <c r="W1784" s="4"/>
      <c r="X1784" s="4"/>
      <c r="Y1784" s="4"/>
      <c r="Z1784" s="4"/>
      <c r="AA1784" s="4"/>
    </row>
    <row r="1785" spans="1:27" ht="16" x14ac:dyDescent="0.2">
      <c r="A1785" s="10" t="s">
        <v>15</v>
      </c>
      <c r="B1785" s="10" t="s">
        <v>16</v>
      </c>
      <c r="C1785" s="41" t="s">
        <v>3163</v>
      </c>
      <c r="D1785" s="11">
        <v>2012</v>
      </c>
      <c r="E1785" s="10" t="s">
        <v>11</v>
      </c>
      <c r="F1785" s="16" t="s">
        <v>3355</v>
      </c>
      <c r="G1785" s="43" t="s">
        <v>3380</v>
      </c>
      <c r="H1785" s="13">
        <v>65</v>
      </c>
      <c r="I1785" s="14"/>
      <c r="J1785" s="4"/>
      <c r="K1785" s="4"/>
      <c r="L1785" s="4"/>
      <c r="M1785" s="4"/>
      <c r="N1785" s="4"/>
      <c r="O1785" s="4"/>
      <c r="P1785" s="4"/>
      <c r="Q1785" s="4"/>
      <c r="R1785" s="4"/>
      <c r="S1785" s="4"/>
      <c r="T1785" s="4"/>
      <c r="U1785" s="4"/>
      <c r="V1785" s="4"/>
      <c r="W1785" s="4"/>
      <c r="X1785" s="4"/>
      <c r="Y1785" s="4"/>
      <c r="Z1785" s="4"/>
      <c r="AA1785" s="4"/>
    </row>
    <row r="1786" spans="1:27" ht="16" x14ac:dyDescent="0.2">
      <c r="A1786" s="10" t="s">
        <v>15</v>
      </c>
      <c r="B1786" s="10" t="s">
        <v>16</v>
      </c>
      <c r="C1786" s="41" t="s">
        <v>3165</v>
      </c>
      <c r="D1786" s="11">
        <v>2012</v>
      </c>
      <c r="E1786" s="10" t="s">
        <v>11</v>
      </c>
      <c r="F1786" s="16" t="s">
        <v>3355</v>
      </c>
      <c r="G1786" s="43" t="s">
        <v>3381</v>
      </c>
      <c r="H1786" s="13">
        <v>51</v>
      </c>
      <c r="I1786" s="14"/>
      <c r="J1786" s="4"/>
      <c r="K1786" s="4"/>
      <c r="L1786" s="4"/>
      <c r="M1786" s="4"/>
      <c r="N1786" s="4"/>
      <c r="O1786" s="4"/>
      <c r="P1786" s="4"/>
      <c r="Q1786" s="4"/>
      <c r="R1786" s="4"/>
      <c r="S1786" s="4"/>
      <c r="T1786" s="4"/>
      <c r="U1786" s="4"/>
      <c r="V1786" s="4"/>
      <c r="W1786" s="4"/>
      <c r="X1786" s="4"/>
      <c r="Y1786" s="4"/>
      <c r="Z1786" s="4"/>
      <c r="AA1786" s="4"/>
    </row>
    <row r="1787" spans="1:27" ht="16" x14ac:dyDescent="0.2">
      <c r="A1787" s="10" t="s">
        <v>15</v>
      </c>
      <c r="B1787" s="10" t="s">
        <v>16</v>
      </c>
      <c r="C1787" s="41" t="s">
        <v>3382</v>
      </c>
      <c r="D1787" s="11">
        <v>2012</v>
      </c>
      <c r="E1787" s="10" t="s">
        <v>11</v>
      </c>
      <c r="F1787" s="16" t="s">
        <v>3355</v>
      </c>
      <c r="G1787" s="43" t="s">
        <v>3383</v>
      </c>
      <c r="H1787" s="13">
        <v>38</v>
      </c>
      <c r="I1787" s="14"/>
      <c r="J1787" s="4"/>
      <c r="K1787" s="4"/>
      <c r="L1787" s="4"/>
      <c r="M1787" s="4"/>
      <c r="N1787" s="4"/>
      <c r="O1787" s="4"/>
      <c r="P1787" s="4"/>
      <c r="Q1787" s="4"/>
      <c r="R1787" s="4"/>
      <c r="S1787" s="4"/>
      <c r="T1787" s="4"/>
      <c r="U1787" s="4"/>
      <c r="V1787" s="4"/>
      <c r="W1787" s="4"/>
      <c r="X1787" s="4"/>
      <c r="Y1787" s="4"/>
      <c r="Z1787" s="4"/>
      <c r="AA1787" s="4"/>
    </row>
    <row r="1788" spans="1:27" ht="16" x14ac:dyDescent="0.2">
      <c r="A1788" s="10" t="s">
        <v>15</v>
      </c>
      <c r="B1788" s="10" t="s">
        <v>16</v>
      </c>
      <c r="C1788" s="41" t="s">
        <v>3384</v>
      </c>
      <c r="D1788" s="11">
        <v>2011</v>
      </c>
      <c r="E1788" s="10" t="s">
        <v>10</v>
      </c>
      <c r="F1788" s="42" t="s">
        <v>3385</v>
      </c>
      <c r="G1788" s="43" t="s">
        <v>3386</v>
      </c>
      <c r="H1788" s="13">
        <v>477</v>
      </c>
      <c r="I1788" s="14"/>
      <c r="J1788" s="4"/>
      <c r="K1788" s="4"/>
      <c r="L1788" s="4"/>
      <c r="M1788" s="4"/>
      <c r="N1788" s="4"/>
      <c r="O1788" s="4"/>
      <c r="P1788" s="4"/>
      <c r="Q1788" s="4"/>
      <c r="R1788" s="4"/>
      <c r="S1788" s="4"/>
      <c r="T1788" s="4"/>
      <c r="U1788" s="4"/>
      <c r="V1788" s="4"/>
      <c r="W1788" s="4"/>
      <c r="X1788" s="4"/>
      <c r="Y1788" s="4"/>
      <c r="Z1788" s="4"/>
      <c r="AA1788" s="4"/>
    </row>
    <row r="1789" spans="1:27" ht="16" x14ac:dyDescent="0.2">
      <c r="A1789" s="10" t="s">
        <v>15</v>
      </c>
      <c r="B1789" s="10" t="s">
        <v>16</v>
      </c>
      <c r="C1789" s="41" t="s">
        <v>3387</v>
      </c>
      <c r="D1789" s="11">
        <v>2011</v>
      </c>
      <c r="E1789" s="10" t="s">
        <v>10</v>
      </c>
      <c r="F1789" s="42" t="s">
        <v>3385</v>
      </c>
      <c r="G1789" s="43" t="s">
        <v>3388</v>
      </c>
      <c r="H1789" s="13">
        <v>448</v>
      </c>
      <c r="I1789" s="14"/>
      <c r="J1789" s="4"/>
      <c r="K1789" s="4"/>
      <c r="L1789" s="4"/>
      <c r="M1789" s="4"/>
      <c r="N1789" s="4"/>
      <c r="O1789" s="4"/>
      <c r="P1789" s="4"/>
      <c r="Q1789" s="4"/>
      <c r="R1789" s="4"/>
      <c r="S1789" s="4"/>
      <c r="T1789" s="4"/>
      <c r="U1789" s="4"/>
      <c r="V1789" s="4"/>
      <c r="W1789" s="4"/>
      <c r="X1789" s="4"/>
      <c r="Y1789" s="4"/>
      <c r="Z1789" s="4"/>
      <c r="AA1789" s="4"/>
    </row>
    <row r="1790" spans="1:27" ht="16" x14ac:dyDescent="0.2">
      <c r="A1790" s="10" t="s">
        <v>15</v>
      </c>
      <c r="B1790" s="10" t="s">
        <v>16</v>
      </c>
      <c r="C1790" s="41" t="s">
        <v>3389</v>
      </c>
      <c r="D1790" s="11">
        <v>2011</v>
      </c>
      <c r="E1790" s="10" t="s">
        <v>10</v>
      </c>
      <c r="F1790" s="42" t="s">
        <v>3385</v>
      </c>
      <c r="G1790" s="49" t="s">
        <v>3390</v>
      </c>
      <c r="H1790" s="13">
        <v>428</v>
      </c>
      <c r="I1790" s="14"/>
      <c r="J1790" s="4"/>
      <c r="K1790" s="4"/>
      <c r="L1790" s="4"/>
      <c r="M1790" s="4"/>
      <c r="N1790" s="4"/>
      <c r="O1790" s="4"/>
      <c r="P1790" s="4"/>
      <c r="Q1790" s="4"/>
      <c r="R1790" s="4"/>
      <c r="S1790" s="4"/>
      <c r="T1790" s="4"/>
      <c r="U1790" s="4"/>
      <c r="V1790" s="4"/>
      <c r="W1790" s="4"/>
      <c r="X1790" s="4"/>
      <c r="Y1790" s="4"/>
      <c r="Z1790" s="4"/>
      <c r="AA1790" s="4"/>
    </row>
    <row r="1791" spans="1:27" ht="16" x14ac:dyDescent="0.2">
      <c r="A1791" s="10" t="s">
        <v>15</v>
      </c>
      <c r="B1791" s="10" t="s">
        <v>16</v>
      </c>
      <c r="C1791" s="41" t="s">
        <v>3391</v>
      </c>
      <c r="D1791" s="11">
        <v>2011</v>
      </c>
      <c r="E1791" s="10" t="s">
        <v>10</v>
      </c>
      <c r="F1791" s="42" t="s">
        <v>3385</v>
      </c>
      <c r="G1791" s="43" t="s">
        <v>3392</v>
      </c>
      <c r="H1791" s="13">
        <v>415</v>
      </c>
      <c r="I1791" s="14"/>
      <c r="J1791" s="4"/>
      <c r="K1791" s="4"/>
      <c r="L1791" s="4"/>
      <c r="M1791" s="4"/>
      <c r="N1791" s="4"/>
      <c r="O1791" s="4"/>
      <c r="P1791" s="4"/>
      <c r="Q1791" s="4"/>
      <c r="R1791" s="4"/>
      <c r="S1791" s="4"/>
      <c r="T1791" s="4"/>
      <c r="U1791" s="4"/>
      <c r="V1791" s="4"/>
      <c r="W1791" s="4"/>
      <c r="X1791" s="4"/>
      <c r="Y1791" s="4"/>
      <c r="Z1791" s="4"/>
      <c r="AA1791" s="4"/>
    </row>
    <row r="1792" spans="1:27" ht="16" x14ac:dyDescent="0.2">
      <c r="A1792" s="10" t="s">
        <v>15</v>
      </c>
      <c r="B1792" s="10" t="s">
        <v>16</v>
      </c>
      <c r="C1792" s="41" t="s">
        <v>3393</v>
      </c>
      <c r="D1792" s="11">
        <v>2011</v>
      </c>
      <c r="E1792" s="10" t="s">
        <v>10</v>
      </c>
      <c r="F1792" s="42" t="s">
        <v>3385</v>
      </c>
      <c r="G1792" s="43" t="s">
        <v>3394</v>
      </c>
      <c r="H1792" s="13">
        <v>410</v>
      </c>
      <c r="I1792" s="14"/>
      <c r="J1792" s="4"/>
      <c r="K1792" s="4"/>
      <c r="L1792" s="4"/>
      <c r="M1792" s="4"/>
      <c r="N1792" s="4"/>
      <c r="O1792" s="4"/>
      <c r="P1792" s="4"/>
      <c r="Q1792" s="4"/>
      <c r="R1792" s="4"/>
      <c r="S1792" s="4"/>
      <c r="T1792" s="4"/>
      <c r="U1792" s="4"/>
      <c r="V1792" s="4"/>
      <c r="W1792" s="4"/>
      <c r="X1792" s="4"/>
      <c r="Y1792" s="4"/>
      <c r="Z1792" s="4"/>
      <c r="AA1792" s="4"/>
    </row>
    <row r="1793" spans="1:27" ht="16" x14ac:dyDescent="0.2">
      <c r="A1793" s="10" t="s">
        <v>15</v>
      </c>
      <c r="B1793" s="10" t="s">
        <v>16</v>
      </c>
      <c r="C1793" s="41" t="s">
        <v>3395</v>
      </c>
      <c r="D1793" s="11">
        <v>2011</v>
      </c>
      <c r="E1793" s="10" t="s">
        <v>10</v>
      </c>
      <c r="F1793" s="42" t="s">
        <v>3385</v>
      </c>
      <c r="G1793" s="43" t="s">
        <v>3396</v>
      </c>
      <c r="H1793" s="13">
        <v>410</v>
      </c>
      <c r="I1793" s="14"/>
      <c r="J1793" s="4"/>
      <c r="K1793" s="4"/>
      <c r="L1793" s="4"/>
      <c r="M1793" s="4"/>
      <c r="N1793" s="4"/>
      <c r="O1793" s="4"/>
      <c r="P1793" s="4"/>
      <c r="Q1793" s="4"/>
      <c r="R1793" s="4"/>
      <c r="S1793" s="4"/>
      <c r="T1793" s="4"/>
      <c r="U1793" s="4"/>
      <c r="V1793" s="4"/>
      <c r="W1793" s="4"/>
      <c r="X1793" s="4"/>
      <c r="Y1793" s="4"/>
      <c r="Z1793" s="4"/>
      <c r="AA1793" s="4"/>
    </row>
    <row r="1794" spans="1:27" ht="16" x14ac:dyDescent="0.2">
      <c r="A1794" s="10" t="s">
        <v>15</v>
      </c>
      <c r="B1794" s="10" t="s">
        <v>16</v>
      </c>
      <c r="C1794" s="41" t="s">
        <v>3397</v>
      </c>
      <c r="D1794" s="11">
        <v>2011</v>
      </c>
      <c r="E1794" s="10" t="s">
        <v>10</v>
      </c>
      <c r="F1794" s="42" t="s">
        <v>3385</v>
      </c>
      <c r="G1794" s="43" t="s">
        <v>3398</v>
      </c>
      <c r="H1794" s="13">
        <v>402</v>
      </c>
      <c r="I1794" s="14"/>
      <c r="J1794" s="4"/>
      <c r="K1794" s="4"/>
      <c r="L1794" s="4"/>
      <c r="M1794" s="4"/>
      <c r="N1794" s="4"/>
      <c r="O1794" s="4"/>
      <c r="P1794" s="4"/>
      <c r="Q1794" s="4"/>
      <c r="R1794" s="4"/>
      <c r="S1794" s="4"/>
      <c r="T1794" s="4"/>
      <c r="U1794" s="4"/>
      <c r="V1794" s="4"/>
      <c r="W1794" s="4"/>
      <c r="X1794" s="4"/>
      <c r="Y1794" s="4"/>
      <c r="Z1794" s="4"/>
      <c r="AA1794" s="4"/>
    </row>
    <row r="1795" spans="1:27" ht="16" x14ac:dyDescent="0.2">
      <c r="A1795" s="10" t="s">
        <v>15</v>
      </c>
      <c r="B1795" s="10" t="s">
        <v>16</v>
      </c>
      <c r="C1795" s="41" t="s">
        <v>3345</v>
      </c>
      <c r="D1795" s="11">
        <v>2011</v>
      </c>
      <c r="E1795" s="10" t="s">
        <v>10</v>
      </c>
      <c r="F1795" s="42" t="s">
        <v>3385</v>
      </c>
      <c r="G1795" s="43" t="s">
        <v>3399</v>
      </c>
      <c r="H1795" s="13">
        <v>400</v>
      </c>
      <c r="I1795" s="14"/>
      <c r="J1795" s="4"/>
      <c r="K1795" s="4"/>
      <c r="L1795" s="4"/>
      <c r="M1795" s="4"/>
      <c r="N1795" s="4"/>
      <c r="O1795" s="4"/>
      <c r="P1795" s="4"/>
      <c r="Q1795" s="4"/>
      <c r="R1795" s="4"/>
      <c r="S1795" s="4"/>
      <c r="T1795" s="4"/>
      <c r="U1795" s="4"/>
      <c r="V1795" s="4"/>
      <c r="W1795" s="4"/>
      <c r="X1795" s="4"/>
      <c r="Y1795" s="4"/>
      <c r="Z1795" s="4"/>
      <c r="AA1795" s="4"/>
    </row>
    <row r="1796" spans="1:27" ht="16" x14ac:dyDescent="0.2">
      <c r="A1796" s="10" t="s">
        <v>15</v>
      </c>
      <c r="B1796" s="10" t="s">
        <v>16</v>
      </c>
      <c r="C1796" s="41" t="s">
        <v>3400</v>
      </c>
      <c r="D1796" s="11">
        <v>2011</v>
      </c>
      <c r="E1796" s="10" t="s">
        <v>10</v>
      </c>
      <c r="F1796" s="42" t="s">
        <v>3385</v>
      </c>
      <c r="G1796" s="43" t="s">
        <v>3401</v>
      </c>
      <c r="H1796" s="13">
        <v>399</v>
      </c>
      <c r="I1796" s="14"/>
      <c r="J1796" s="4"/>
      <c r="K1796" s="4"/>
      <c r="L1796" s="4"/>
      <c r="M1796" s="4"/>
      <c r="N1796" s="4"/>
      <c r="O1796" s="4"/>
      <c r="P1796" s="4"/>
      <c r="Q1796" s="4"/>
      <c r="R1796" s="4"/>
      <c r="S1796" s="4"/>
      <c r="T1796" s="4"/>
      <c r="U1796" s="4"/>
      <c r="V1796" s="4"/>
      <c r="W1796" s="4"/>
      <c r="X1796" s="4"/>
      <c r="Y1796" s="4"/>
      <c r="Z1796" s="4"/>
      <c r="AA1796" s="4"/>
    </row>
    <row r="1797" spans="1:27" ht="16" x14ac:dyDescent="0.2">
      <c r="A1797" s="10" t="s">
        <v>15</v>
      </c>
      <c r="B1797" s="10" t="s">
        <v>16</v>
      </c>
      <c r="C1797" s="41" t="s">
        <v>3402</v>
      </c>
      <c r="D1797" s="11">
        <v>2011</v>
      </c>
      <c r="E1797" s="10" t="s">
        <v>10</v>
      </c>
      <c r="F1797" s="42" t="s">
        <v>3385</v>
      </c>
      <c r="G1797" s="43" t="s">
        <v>3403</v>
      </c>
      <c r="H1797" s="13">
        <v>398</v>
      </c>
      <c r="I1797" s="14"/>
      <c r="J1797" s="4"/>
      <c r="K1797" s="4"/>
      <c r="L1797" s="4"/>
      <c r="M1797" s="4"/>
      <c r="N1797" s="4"/>
      <c r="O1797" s="4"/>
      <c r="P1797" s="4"/>
      <c r="Q1797" s="4"/>
      <c r="R1797" s="4"/>
      <c r="S1797" s="4"/>
      <c r="T1797" s="4"/>
      <c r="U1797" s="4"/>
      <c r="V1797" s="4"/>
      <c r="W1797" s="4"/>
      <c r="X1797" s="4"/>
      <c r="Y1797" s="4"/>
      <c r="Z1797" s="4"/>
      <c r="AA1797" s="4"/>
    </row>
    <row r="1798" spans="1:27" ht="16" x14ac:dyDescent="0.2">
      <c r="A1798" s="10" t="s">
        <v>15</v>
      </c>
      <c r="B1798" s="10" t="s">
        <v>16</v>
      </c>
      <c r="C1798" s="41" t="s">
        <v>3075</v>
      </c>
      <c r="D1798" s="11">
        <v>2011</v>
      </c>
      <c r="E1798" s="10" t="s">
        <v>7</v>
      </c>
      <c r="F1798" s="42" t="s">
        <v>3385</v>
      </c>
      <c r="G1798" s="43" t="s">
        <v>3404</v>
      </c>
      <c r="H1798" s="13">
        <v>264</v>
      </c>
      <c r="I1798" s="14"/>
      <c r="J1798" s="4"/>
      <c r="K1798" s="4"/>
      <c r="L1798" s="4"/>
      <c r="M1798" s="4"/>
      <c r="N1798" s="4"/>
      <c r="O1798" s="4"/>
      <c r="P1798" s="4"/>
      <c r="Q1798" s="4"/>
      <c r="R1798" s="4"/>
      <c r="S1798" s="4"/>
      <c r="T1798" s="4"/>
      <c r="U1798" s="4"/>
      <c r="V1798" s="4"/>
      <c r="W1798" s="4"/>
      <c r="X1798" s="4"/>
      <c r="Y1798" s="4"/>
      <c r="Z1798" s="4"/>
      <c r="AA1798" s="4"/>
    </row>
    <row r="1799" spans="1:27" ht="16" x14ac:dyDescent="0.2">
      <c r="A1799" s="10" t="s">
        <v>15</v>
      </c>
      <c r="B1799" s="10" t="s">
        <v>16</v>
      </c>
      <c r="C1799" s="1" t="s">
        <v>3323</v>
      </c>
      <c r="D1799" s="11">
        <v>2011</v>
      </c>
      <c r="E1799" s="10" t="s">
        <v>11</v>
      </c>
      <c r="F1799" s="42" t="s">
        <v>3385</v>
      </c>
      <c r="G1799" s="43" t="s">
        <v>3405</v>
      </c>
      <c r="H1799" s="13">
        <v>79</v>
      </c>
      <c r="I1799" s="14"/>
      <c r="J1799" s="4"/>
      <c r="K1799" s="4"/>
      <c r="L1799" s="4"/>
      <c r="M1799" s="4"/>
      <c r="N1799" s="4"/>
      <c r="O1799" s="4"/>
      <c r="P1799" s="4"/>
      <c r="Q1799" s="4"/>
      <c r="R1799" s="4"/>
      <c r="S1799" s="4"/>
      <c r="T1799" s="4"/>
      <c r="U1799" s="4"/>
      <c r="V1799" s="4"/>
      <c r="W1799" s="4"/>
      <c r="X1799" s="4"/>
      <c r="Y1799" s="4"/>
      <c r="Z1799" s="4"/>
      <c r="AA1799" s="4"/>
    </row>
    <row r="1800" spans="1:27" ht="16" x14ac:dyDescent="0.2">
      <c r="A1800" s="10" t="s">
        <v>15</v>
      </c>
      <c r="B1800" s="10" t="s">
        <v>16</v>
      </c>
      <c r="C1800" s="41" t="s">
        <v>3163</v>
      </c>
      <c r="D1800" s="11">
        <v>2011</v>
      </c>
      <c r="E1800" s="10" t="s">
        <v>11</v>
      </c>
      <c r="F1800" s="42" t="s">
        <v>3385</v>
      </c>
      <c r="G1800" s="43" t="s">
        <v>3406</v>
      </c>
      <c r="H1800" s="13">
        <v>76</v>
      </c>
      <c r="I1800" s="14"/>
      <c r="J1800" s="4"/>
      <c r="K1800" s="4"/>
      <c r="L1800" s="4"/>
      <c r="M1800" s="4"/>
      <c r="N1800" s="4"/>
      <c r="O1800" s="4"/>
      <c r="P1800" s="4"/>
      <c r="Q1800" s="4"/>
      <c r="R1800" s="4"/>
      <c r="S1800" s="4"/>
      <c r="T1800" s="4"/>
      <c r="U1800" s="4"/>
      <c r="V1800" s="4"/>
      <c r="W1800" s="4"/>
      <c r="X1800" s="4"/>
      <c r="Y1800" s="4"/>
      <c r="Z1800" s="4"/>
      <c r="AA1800" s="4"/>
    </row>
    <row r="1801" spans="1:27" ht="16" x14ac:dyDescent="0.2">
      <c r="A1801" s="10" t="s">
        <v>15</v>
      </c>
      <c r="B1801" s="10" t="s">
        <v>16</v>
      </c>
      <c r="C1801" s="41" t="s">
        <v>3165</v>
      </c>
      <c r="D1801" s="11">
        <v>2011</v>
      </c>
      <c r="E1801" s="10" t="s">
        <v>11</v>
      </c>
      <c r="F1801" s="42" t="s">
        <v>3385</v>
      </c>
      <c r="G1801" s="43" t="s">
        <v>3407</v>
      </c>
      <c r="H1801" s="13">
        <v>42</v>
      </c>
      <c r="I1801" s="14"/>
      <c r="J1801" s="4"/>
      <c r="K1801" s="4"/>
      <c r="L1801" s="4"/>
      <c r="M1801" s="4"/>
      <c r="N1801" s="4"/>
      <c r="O1801" s="4"/>
      <c r="P1801" s="4"/>
      <c r="Q1801" s="4"/>
      <c r="R1801" s="4"/>
      <c r="S1801" s="4"/>
      <c r="T1801" s="4"/>
      <c r="U1801" s="4"/>
      <c r="V1801" s="4"/>
      <c r="W1801" s="4"/>
      <c r="X1801" s="4"/>
      <c r="Y1801" s="4"/>
      <c r="Z1801" s="4"/>
      <c r="AA1801" s="4"/>
    </row>
    <row r="1802" spans="1:27" ht="16" x14ac:dyDescent="0.2">
      <c r="A1802" s="16" t="s">
        <v>15</v>
      </c>
      <c r="B1802" s="16" t="s">
        <v>16</v>
      </c>
      <c r="C1802" s="10" t="s">
        <v>3408</v>
      </c>
      <c r="D1802" s="39">
        <v>2010</v>
      </c>
      <c r="E1802" s="10" t="s">
        <v>10</v>
      </c>
      <c r="F1802" s="16" t="s">
        <v>3409</v>
      </c>
      <c r="G1802" s="10" t="s">
        <v>3410</v>
      </c>
      <c r="H1802" s="13">
        <v>825</v>
      </c>
      <c r="I1802" s="14"/>
      <c r="J1802" s="4"/>
      <c r="K1802" s="4"/>
      <c r="L1802" s="4"/>
      <c r="M1802" s="4"/>
      <c r="N1802" s="4"/>
      <c r="O1802" s="4"/>
      <c r="P1802" s="4"/>
      <c r="Q1802" s="4"/>
      <c r="R1802" s="4"/>
      <c r="S1802" s="4"/>
      <c r="T1802" s="4"/>
      <c r="U1802" s="4"/>
      <c r="V1802" s="4"/>
      <c r="W1802" s="4"/>
      <c r="X1802" s="4"/>
      <c r="Y1802" s="4"/>
      <c r="Z1802" s="4"/>
      <c r="AA1802" s="4"/>
    </row>
    <row r="1803" spans="1:27" ht="16" x14ac:dyDescent="0.2">
      <c r="A1803" s="16" t="s">
        <v>15</v>
      </c>
      <c r="B1803" s="16" t="s">
        <v>16</v>
      </c>
      <c r="C1803" s="10" t="s">
        <v>3411</v>
      </c>
      <c r="D1803" s="39">
        <v>2010</v>
      </c>
      <c r="E1803" s="10" t="s">
        <v>10</v>
      </c>
      <c r="F1803" s="16" t="s">
        <v>3409</v>
      </c>
      <c r="G1803" s="10" t="s">
        <v>3412</v>
      </c>
      <c r="H1803" s="13">
        <v>464</v>
      </c>
      <c r="I1803" s="14"/>
      <c r="J1803" s="4"/>
      <c r="K1803" s="4"/>
      <c r="L1803" s="4"/>
      <c r="M1803" s="4"/>
      <c r="N1803" s="4"/>
      <c r="O1803" s="4"/>
      <c r="P1803" s="4"/>
      <c r="Q1803" s="4"/>
      <c r="R1803" s="4"/>
      <c r="S1803" s="4"/>
      <c r="T1803" s="4"/>
      <c r="U1803" s="4"/>
      <c r="V1803" s="4"/>
      <c r="W1803" s="4"/>
      <c r="X1803" s="4"/>
      <c r="Y1803" s="4"/>
      <c r="Z1803" s="4"/>
      <c r="AA1803" s="4"/>
    </row>
    <row r="1804" spans="1:27" ht="16" x14ac:dyDescent="0.2">
      <c r="A1804" s="16" t="s">
        <v>15</v>
      </c>
      <c r="B1804" s="16" t="s">
        <v>16</v>
      </c>
      <c r="C1804" s="10" t="s">
        <v>3413</v>
      </c>
      <c r="D1804" s="39">
        <v>2010</v>
      </c>
      <c r="E1804" s="10" t="s">
        <v>10</v>
      </c>
      <c r="F1804" s="16" t="s">
        <v>3409</v>
      </c>
      <c r="G1804" s="10" t="s">
        <v>3414</v>
      </c>
      <c r="H1804" s="13">
        <v>464</v>
      </c>
      <c r="I1804" s="14"/>
      <c r="J1804" s="4"/>
      <c r="K1804" s="4"/>
      <c r="L1804" s="4"/>
      <c r="M1804" s="4"/>
      <c r="N1804" s="4"/>
      <c r="O1804" s="4"/>
      <c r="P1804" s="4"/>
      <c r="Q1804" s="4"/>
      <c r="R1804" s="4"/>
      <c r="S1804" s="4"/>
      <c r="T1804" s="4"/>
      <c r="U1804" s="4"/>
      <c r="V1804" s="4"/>
      <c r="W1804" s="4"/>
      <c r="X1804" s="4"/>
      <c r="Y1804" s="4"/>
      <c r="Z1804" s="4"/>
      <c r="AA1804" s="4"/>
    </row>
    <row r="1805" spans="1:27" ht="16" x14ac:dyDescent="0.2">
      <c r="A1805" s="16" t="s">
        <v>15</v>
      </c>
      <c r="B1805" s="16" t="s">
        <v>16</v>
      </c>
      <c r="C1805" s="10" t="s">
        <v>3415</v>
      </c>
      <c r="D1805" s="39">
        <v>2010</v>
      </c>
      <c r="E1805" s="10" t="s">
        <v>10</v>
      </c>
      <c r="F1805" s="16" t="s">
        <v>3409</v>
      </c>
      <c r="G1805" s="10" t="s">
        <v>3416</v>
      </c>
      <c r="H1805" s="13">
        <v>431</v>
      </c>
      <c r="I1805" s="14"/>
      <c r="J1805" s="4"/>
      <c r="K1805" s="4"/>
      <c r="L1805" s="4"/>
      <c r="M1805" s="4"/>
      <c r="N1805" s="4"/>
      <c r="O1805" s="4"/>
      <c r="P1805" s="4"/>
      <c r="Q1805" s="4"/>
      <c r="R1805" s="4"/>
      <c r="S1805" s="4"/>
      <c r="T1805" s="4"/>
      <c r="U1805" s="4"/>
      <c r="V1805" s="4"/>
      <c r="W1805" s="4"/>
      <c r="X1805" s="4"/>
      <c r="Y1805" s="4"/>
      <c r="Z1805" s="4"/>
      <c r="AA1805" s="4"/>
    </row>
    <row r="1806" spans="1:27" ht="16" x14ac:dyDescent="0.2">
      <c r="A1806" s="16" t="s">
        <v>15</v>
      </c>
      <c r="B1806" s="16" t="s">
        <v>16</v>
      </c>
      <c r="C1806" s="10" t="s">
        <v>3417</v>
      </c>
      <c r="D1806" s="39">
        <v>2010</v>
      </c>
      <c r="E1806" s="10" t="s">
        <v>10</v>
      </c>
      <c r="F1806" s="16" t="s">
        <v>3409</v>
      </c>
      <c r="G1806" s="10" t="s">
        <v>3418</v>
      </c>
      <c r="H1806" s="13">
        <v>429</v>
      </c>
      <c r="I1806" s="14"/>
      <c r="J1806" s="4"/>
      <c r="K1806" s="4"/>
      <c r="L1806" s="4"/>
      <c r="M1806" s="4"/>
      <c r="N1806" s="4"/>
      <c r="O1806" s="4"/>
      <c r="P1806" s="4"/>
      <c r="Q1806" s="4"/>
      <c r="R1806" s="4"/>
      <c r="S1806" s="4"/>
      <c r="T1806" s="4"/>
      <c r="U1806" s="4"/>
      <c r="V1806" s="4"/>
      <c r="W1806" s="4"/>
      <c r="X1806" s="4"/>
      <c r="Y1806" s="4"/>
      <c r="Z1806" s="4"/>
      <c r="AA1806" s="4"/>
    </row>
    <row r="1807" spans="1:27" ht="16" x14ac:dyDescent="0.2">
      <c r="A1807" s="16" t="s">
        <v>15</v>
      </c>
      <c r="B1807" s="16" t="s">
        <v>16</v>
      </c>
      <c r="C1807" s="10" t="s">
        <v>3419</v>
      </c>
      <c r="D1807" s="39">
        <v>2010</v>
      </c>
      <c r="E1807" s="10" t="s">
        <v>10</v>
      </c>
      <c r="F1807" s="16" t="s">
        <v>3409</v>
      </c>
      <c r="G1807" s="10" t="s">
        <v>3420</v>
      </c>
      <c r="H1807" s="13">
        <v>424</v>
      </c>
      <c r="I1807" s="14"/>
      <c r="J1807" s="4"/>
      <c r="K1807" s="4"/>
      <c r="L1807" s="4"/>
      <c r="M1807" s="4"/>
      <c r="N1807" s="4"/>
      <c r="O1807" s="4"/>
      <c r="P1807" s="4"/>
      <c r="Q1807" s="4"/>
      <c r="R1807" s="4"/>
      <c r="S1807" s="4"/>
      <c r="T1807" s="4"/>
      <c r="U1807" s="4"/>
      <c r="V1807" s="4"/>
      <c r="W1807" s="4"/>
      <c r="X1807" s="4"/>
      <c r="Y1807" s="4"/>
      <c r="Z1807" s="4"/>
      <c r="AA1807" s="4"/>
    </row>
    <row r="1808" spans="1:27" ht="16" x14ac:dyDescent="0.2">
      <c r="A1808" s="16" t="s">
        <v>15</v>
      </c>
      <c r="B1808" s="16" t="s">
        <v>16</v>
      </c>
      <c r="C1808" s="10" t="s">
        <v>3421</v>
      </c>
      <c r="D1808" s="39">
        <v>2010</v>
      </c>
      <c r="E1808" s="10" t="s">
        <v>10</v>
      </c>
      <c r="F1808" s="16" t="s">
        <v>3409</v>
      </c>
      <c r="G1808" s="10" t="s">
        <v>3422</v>
      </c>
      <c r="H1808" s="13">
        <v>393</v>
      </c>
      <c r="I1808" s="14"/>
      <c r="J1808" s="4"/>
      <c r="K1808" s="4"/>
      <c r="L1808" s="4"/>
      <c r="M1808" s="4"/>
      <c r="N1808" s="4"/>
      <c r="O1808" s="4"/>
      <c r="P1808" s="4"/>
      <c r="Q1808" s="4"/>
      <c r="R1808" s="4"/>
      <c r="S1808" s="4"/>
      <c r="T1808" s="4"/>
      <c r="U1808" s="4"/>
      <c r="V1808" s="4"/>
      <c r="W1808" s="4"/>
      <c r="X1808" s="4"/>
      <c r="Y1808" s="4"/>
      <c r="Z1808" s="4"/>
      <c r="AA1808" s="4"/>
    </row>
    <row r="1809" spans="1:27" ht="16" x14ac:dyDescent="0.2">
      <c r="A1809" s="16" t="s">
        <v>15</v>
      </c>
      <c r="B1809" s="16" t="s">
        <v>16</v>
      </c>
      <c r="C1809" s="10" t="s">
        <v>3423</v>
      </c>
      <c r="D1809" s="11">
        <v>2010</v>
      </c>
      <c r="E1809" s="10" t="s">
        <v>7</v>
      </c>
      <c r="F1809" s="10" t="s">
        <v>3409</v>
      </c>
      <c r="G1809" s="15" t="s">
        <v>3424</v>
      </c>
      <c r="H1809" s="13">
        <v>306</v>
      </c>
      <c r="I1809" s="14"/>
      <c r="J1809" s="4"/>
      <c r="K1809" s="4"/>
      <c r="L1809" s="4"/>
      <c r="M1809" s="4"/>
      <c r="N1809" s="4"/>
      <c r="O1809" s="4"/>
      <c r="P1809" s="4"/>
      <c r="Q1809" s="4"/>
      <c r="R1809" s="4"/>
      <c r="S1809" s="4"/>
      <c r="T1809" s="4"/>
      <c r="U1809" s="4"/>
      <c r="V1809" s="4"/>
      <c r="W1809" s="4"/>
      <c r="X1809" s="4"/>
      <c r="Y1809" s="4"/>
      <c r="Z1809" s="4"/>
      <c r="AA1809" s="4"/>
    </row>
    <row r="1810" spans="1:27" ht="16" x14ac:dyDescent="0.2">
      <c r="A1810" s="10" t="s">
        <v>15</v>
      </c>
      <c r="B1810" s="10" t="s">
        <v>16</v>
      </c>
      <c r="C1810" s="10" t="s">
        <v>1315</v>
      </c>
      <c r="D1810" s="11">
        <v>2010</v>
      </c>
      <c r="E1810" s="10" t="s">
        <v>8</v>
      </c>
      <c r="F1810" s="10" t="s">
        <v>3409</v>
      </c>
      <c r="G1810" s="15" t="s">
        <v>3425</v>
      </c>
      <c r="H1810" s="13">
        <v>116</v>
      </c>
      <c r="I1810" s="14"/>
      <c r="J1810" s="4"/>
      <c r="K1810" s="4"/>
      <c r="L1810" s="4"/>
      <c r="M1810" s="4"/>
      <c r="N1810" s="4"/>
      <c r="O1810" s="4"/>
      <c r="P1810" s="4"/>
      <c r="Q1810" s="4"/>
      <c r="R1810" s="4"/>
      <c r="S1810" s="4"/>
      <c r="T1810" s="4"/>
      <c r="U1810" s="4"/>
      <c r="V1810" s="4"/>
      <c r="W1810" s="4"/>
      <c r="X1810" s="4"/>
      <c r="Y1810" s="4"/>
      <c r="Z1810" s="4"/>
      <c r="AA1810" s="4"/>
    </row>
    <row r="1811" spans="1:27" ht="16" x14ac:dyDescent="0.2">
      <c r="A1811" s="16" t="s">
        <v>15</v>
      </c>
      <c r="B1811" s="16" t="s">
        <v>16</v>
      </c>
      <c r="C1811" s="10" t="s">
        <v>3323</v>
      </c>
      <c r="D1811" s="39">
        <v>2010</v>
      </c>
      <c r="E1811" s="10" t="s">
        <v>11</v>
      </c>
      <c r="F1811" s="16" t="s">
        <v>3409</v>
      </c>
      <c r="G1811" s="10" t="s">
        <v>3426</v>
      </c>
      <c r="H1811" s="13">
        <v>85</v>
      </c>
      <c r="I1811" s="14"/>
      <c r="J1811" s="4"/>
      <c r="K1811" s="4"/>
      <c r="L1811" s="4"/>
      <c r="M1811" s="4"/>
      <c r="N1811" s="4"/>
      <c r="O1811" s="4"/>
      <c r="P1811" s="4"/>
      <c r="Q1811" s="4"/>
      <c r="R1811" s="4"/>
      <c r="S1811" s="4"/>
      <c r="T1811" s="4"/>
      <c r="U1811" s="4"/>
      <c r="V1811" s="4"/>
      <c r="W1811" s="4"/>
      <c r="X1811" s="4"/>
      <c r="Y1811" s="4"/>
      <c r="Z1811" s="4"/>
      <c r="AA1811" s="4"/>
    </row>
    <row r="1812" spans="1:27" ht="16" x14ac:dyDescent="0.2">
      <c r="A1812" s="16" t="s">
        <v>15</v>
      </c>
      <c r="B1812" s="16" t="s">
        <v>16</v>
      </c>
      <c r="C1812" s="10" t="s">
        <v>3163</v>
      </c>
      <c r="D1812" s="39">
        <v>2010</v>
      </c>
      <c r="E1812" s="10" t="s">
        <v>11</v>
      </c>
      <c r="F1812" s="16" t="s">
        <v>3409</v>
      </c>
      <c r="G1812" s="10" t="s">
        <v>3406</v>
      </c>
      <c r="H1812" s="13">
        <v>76</v>
      </c>
      <c r="I1812" s="14"/>
      <c r="J1812" s="4"/>
      <c r="K1812" s="4"/>
      <c r="L1812" s="4"/>
      <c r="M1812" s="4"/>
      <c r="N1812" s="4"/>
      <c r="O1812" s="4"/>
      <c r="P1812" s="4"/>
      <c r="Q1812" s="4"/>
      <c r="R1812" s="4"/>
      <c r="S1812" s="4"/>
      <c r="T1812" s="4"/>
      <c r="U1812" s="4"/>
      <c r="V1812" s="4"/>
      <c r="W1812" s="4"/>
      <c r="X1812" s="4"/>
      <c r="Y1812" s="4"/>
      <c r="Z1812" s="4"/>
      <c r="AA1812" s="4"/>
    </row>
    <row r="1813" spans="1:27" ht="16" x14ac:dyDescent="0.2">
      <c r="A1813" s="16" t="s">
        <v>15</v>
      </c>
      <c r="B1813" s="16" t="s">
        <v>16</v>
      </c>
      <c r="C1813" s="10" t="s">
        <v>3427</v>
      </c>
      <c r="D1813" s="39">
        <v>2010</v>
      </c>
      <c r="E1813" s="10" t="s">
        <v>10</v>
      </c>
      <c r="F1813" s="10" t="s">
        <v>3409</v>
      </c>
      <c r="G1813" s="10" t="s">
        <v>3428</v>
      </c>
      <c r="H1813" s="13">
        <v>68</v>
      </c>
      <c r="I1813" s="14"/>
      <c r="J1813" s="4"/>
      <c r="K1813" s="4"/>
      <c r="L1813" s="4"/>
      <c r="M1813" s="4"/>
      <c r="N1813" s="4"/>
      <c r="O1813" s="4"/>
      <c r="P1813" s="4"/>
      <c r="Q1813" s="4"/>
      <c r="R1813" s="4"/>
      <c r="S1813" s="4"/>
      <c r="T1813" s="4"/>
      <c r="U1813" s="4"/>
      <c r="V1813" s="4"/>
      <c r="W1813" s="4"/>
      <c r="X1813" s="4"/>
      <c r="Y1813" s="4"/>
      <c r="Z1813" s="4"/>
      <c r="AA1813" s="4"/>
    </row>
    <row r="1814" spans="1:27" ht="16" x14ac:dyDescent="0.2">
      <c r="A1814" s="16" t="s">
        <v>15</v>
      </c>
      <c r="B1814" s="16" t="s">
        <v>16</v>
      </c>
      <c r="C1814" s="10" t="s">
        <v>3429</v>
      </c>
      <c r="D1814" s="39">
        <v>2010</v>
      </c>
      <c r="E1814" s="10" t="s">
        <v>11</v>
      </c>
      <c r="F1814" s="16" t="s">
        <v>3409</v>
      </c>
      <c r="G1814" s="10" t="s">
        <v>3430</v>
      </c>
      <c r="H1814" s="13">
        <v>58</v>
      </c>
      <c r="I1814" s="14"/>
      <c r="J1814" s="4"/>
      <c r="K1814" s="4"/>
      <c r="L1814" s="4"/>
      <c r="M1814" s="4"/>
      <c r="N1814" s="4"/>
      <c r="O1814" s="4"/>
      <c r="P1814" s="4"/>
      <c r="Q1814" s="4"/>
      <c r="R1814" s="4"/>
      <c r="S1814" s="4"/>
      <c r="T1814" s="4"/>
      <c r="U1814" s="4"/>
      <c r="V1814" s="4"/>
      <c r="W1814" s="4"/>
      <c r="X1814" s="4"/>
      <c r="Y1814" s="4"/>
      <c r="Z1814" s="4"/>
      <c r="AA1814" s="4"/>
    </row>
    <row r="1815" spans="1:27" ht="16" x14ac:dyDescent="0.2">
      <c r="A1815" s="16" t="s">
        <v>15</v>
      </c>
      <c r="B1815" s="16" t="s">
        <v>16</v>
      </c>
      <c r="C1815" s="10" t="s">
        <v>3165</v>
      </c>
      <c r="D1815" s="39">
        <v>2010</v>
      </c>
      <c r="E1815" s="10" t="s">
        <v>11</v>
      </c>
      <c r="F1815" s="16" t="s">
        <v>3409</v>
      </c>
      <c r="G1815" s="10" t="s">
        <v>3431</v>
      </c>
      <c r="H1815" s="13">
        <v>54</v>
      </c>
      <c r="I1815" s="14"/>
      <c r="J1815" s="4"/>
      <c r="K1815" s="4"/>
      <c r="L1815" s="4"/>
      <c r="M1815" s="4"/>
      <c r="N1815" s="4"/>
      <c r="O1815" s="4"/>
      <c r="P1815" s="4"/>
      <c r="Q1815" s="4"/>
      <c r="R1815" s="4"/>
      <c r="S1815" s="4"/>
      <c r="T1815" s="4"/>
      <c r="U1815" s="4"/>
      <c r="V1815" s="4"/>
      <c r="W1815" s="4"/>
      <c r="X1815" s="4"/>
      <c r="Y1815" s="4"/>
      <c r="Z1815" s="4"/>
      <c r="AA1815" s="4"/>
    </row>
    <row r="1816" spans="1:27" ht="16" x14ac:dyDescent="0.2">
      <c r="A1816" s="16" t="s">
        <v>15</v>
      </c>
      <c r="B1816" s="16" t="s">
        <v>16</v>
      </c>
      <c r="C1816" s="10" t="s">
        <v>3432</v>
      </c>
      <c r="D1816" s="39">
        <v>2010</v>
      </c>
      <c r="E1816" s="10" t="s">
        <v>10</v>
      </c>
      <c r="F1816" s="10" t="s">
        <v>3409</v>
      </c>
      <c r="G1816" s="10" t="s">
        <v>3433</v>
      </c>
      <c r="H1816" s="13">
        <v>52</v>
      </c>
      <c r="I1816" s="14"/>
      <c r="J1816" s="4"/>
      <c r="K1816" s="4"/>
      <c r="L1816" s="4"/>
      <c r="M1816" s="4"/>
      <c r="N1816" s="4"/>
      <c r="O1816" s="4"/>
      <c r="P1816" s="4"/>
      <c r="Q1816" s="4"/>
      <c r="R1816" s="4"/>
      <c r="S1816" s="4"/>
      <c r="T1816" s="4"/>
      <c r="U1816" s="4"/>
      <c r="V1816" s="4"/>
      <c r="W1816" s="4"/>
      <c r="X1816" s="4"/>
      <c r="Y1816" s="4"/>
      <c r="Z1816" s="4"/>
      <c r="AA1816" s="4"/>
    </row>
    <row r="1817" spans="1:27" ht="16" x14ac:dyDescent="0.2">
      <c r="A1817" s="16" t="s">
        <v>15</v>
      </c>
      <c r="B1817" s="16" t="s">
        <v>16</v>
      </c>
      <c r="C1817" s="10" t="s">
        <v>3434</v>
      </c>
      <c r="D1817" s="39">
        <v>2010</v>
      </c>
      <c r="E1817" s="10" t="s">
        <v>10</v>
      </c>
      <c r="F1817" s="10" t="s">
        <v>3409</v>
      </c>
      <c r="G1817" s="10" t="s">
        <v>3435</v>
      </c>
      <c r="H1817" s="13">
        <v>49</v>
      </c>
      <c r="I1817" s="14"/>
      <c r="J1817" s="4"/>
      <c r="K1817" s="4"/>
      <c r="L1817" s="4"/>
      <c r="M1817" s="4"/>
      <c r="N1817" s="4"/>
      <c r="O1817" s="4"/>
      <c r="P1817" s="4"/>
      <c r="Q1817" s="4"/>
      <c r="R1817" s="4"/>
      <c r="S1817" s="4"/>
      <c r="T1817" s="4"/>
      <c r="U1817" s="4"/>
      <c r="V1817" s="4"/>
      <c r="W1817" s="4"/>
      <c r="X1817" s="4"/>
      <c r="Y1817" s="4"/>
      <c r="Z1817" s="4"/>
      <c r="AA1817" s="4"/>
    </row>
    <row r="1818" spans="1:27" ht="16" x14ac:dyDescent="0.2">
      <c r="A1818" s="16" t="s">
        <v>15</v>
      </c>
      <c r="B1818" s="16" t="s">
        <v>16</v>
      </c>
      <c r="C1818" s="10" t="s">
        <v>3436</v>
      </c>
      <c r="D1818" s="39">
        <v>2010</v>
      </c>
      <c r="E1818" s="10" t="s">
        <v>10</v>
      </c>
      <c r="F1818" s="10" t="s">
        <v>3409</v>
      </c>
      <c r="G1818" s="10" t="s">
        <v>3437</v>
      </c>
      <c r="H1818" s="13">
        <v>48</v>
      </c>
      <c r="I1818" s="14"/>
      <c r="J1818" s="4"/>
      <c r="K1818" s="4"/>
      <c r="L1818" s="4"/>
      <c r="M1818" s="4"/>
      <c r="N1818" s="4"/>
      <c r="O1818" s="4"/>
      <c r="P1818" s="4"/>
      <c r="Q1818" s="4"/>
      <c r="R1818" s="4"/>
      <c r="S1818" s="4"/>
      <c r="T1818" s="4"/>
      <c r="U1818" s="4"/>
      <c r="V1818" s="4"/>
      <c r="W1818" s="4"/>
      <c r="X1818" s="4"/>
      <c r="Y1818" s="4"/>
      <c r="Z1818" s="4"/>
      <c r="AA1818" s="4"/>
    </row>
    <row r="1819" spans="1:27" ht="16" x14ac:dyDescent="0.2">
      <c r="A1819" s="16" t="s">
        <v>15</v>
      </c>
      <c r="B1819" s="16" t="s">
        <v>16</v>
      </c>
      <c r="C1819" s="10" t="s">
        <v>3438</v>
      </c>
      <c r="D1819" s="39">
        <v>2010</v>
      </c>
      <c r="E1819" s="10" t="s">
        <v>10</v>
      </c>
      <c r="F1819" s="10" t="s">
        <v>3409</v>
      </c>
      <c r="G1819" s="10" t="s">
        <v>3439</v>
      </c>
      <c r="H1819" s="13">
        <v>43</v>
      </c>
      <c r="I1819" s="14"/>
      <c r="J1819" s="4"/>
      <c r="K1819" s="4"/>
      <c r="L1819" s="4"/>
      <c r="M1819" s="4"/>
      <c r="N1819" s="4"/>
      <c r="O1819" s="4"/>
      <c r="P1819" s="4"/>
      <c r="Q1819" s="4"/>
      <c r="R1819" s="4"/>
      <c r="S1819" s="4"/>
      <c r="T1819" s="4"/>
      <c r="U1819" s="4"/>
      <c r="V1819" s="4"/>
      <c r="W1819" s="4"/>
      <c r="X1819" s="4"/>
      <c r="Y1819" s="4"/>
      <c r="Z1819" s="4"/>
      <c r="AA1819" s="4"/>
    </row>
    <row r="1820" spans="1:27" ht="16" x14ac:dyDescent="0.2">
      <c r="A1820" s="16" t="s">
        <v>15</v>
      </c>
      <c r="B1820" s="16" t="s">
        <v>16</v>
      </c>
      <c r="C1820" s="10" t="s">
        <v>3440</v>
      </c>
      <c r="D1820" s="39">
        <v>2010</v>
      </c>
      <c r="E1820" s="10" t="s">
        <v>10</v>
      </c>
      <c r="F1820" s="10" t="s">
        <v>3409</v>
      </c>
      <c r="G1820" s="10" t="s">
        <v>3441</v>
      </c>
      <c r="H1820" s="13">
        <v>41</v>
      </c>
      <c r="I1820" s="14"/>
      <c r="J1820" s="4"/>
      <c r="K1820" s="4"/>
      <c r="L1820" s="4"/>
      <c r="M1820" s="4"/>
      <c r="N1820" s="4"/>
      <c r="O1820" s="4"/>
      <c r="P1820" s="4"/>
      <c r="Q1820" s="4"/>
      <c r="R1820" s="4"/>
      <c r="S1820" s="4"/>
      <c r="T1820" s="4"/>
      <c r="U1820" s="4"/>
      <c r="V1820" s="4"/>
      <c r="W1820" s="4"/>
      <c r="X1820" s="4"/>
      <c r="Y1820" s="4"/>
      <c r="Z1820" s="4"/>
      <c r="AA1820" s="4"/>
    </row>
    <row r="1821" spans="1:27" ht="16" x14ac:dyDescent="0.2">
      <c r="A1821" s="16" t="s">
        <v>15</v>
      </c>
      <c r="B1821" s="16" t="s">
        <v>16</v>
      </c>
      <c r="C1821" s="10" t="s">
        <v>3442</v>
      </c>
      <c r="D1821" s="39">
        <v>2010</v>
      </c>
      <c r="E1821" s="10" t="s">
        <v>10</v>
      </c>
      <c r="F1821" s="10" t="s">
        <v>3409</v>
      </c>
      <c r="G1821" s="10" t="s">
        <v>3443</v>
      </c>
      <c r="H1821" s="13">
        <v>39</v>
      </c>
      <c r="I1821" s="14"/>
      <c r="J1821" s="4"/>
      <c r="K1821" s="4"/>
      <c r="L1821" s="4"/>
      <c r="M1821" s="4"/>
      <c r="N1821" s="4"/>
      <c r="O1821" s="4"/>
      <c r="P1821" s="4"/>
      <c r="Q1821" s="4"/>
      <c r="R1821" s="4"/>
      <c r="S1821" s="4"/>
      <c r="T1821" s="4"/>
      <c r="U1821" s="4"/>
      <c r="V1821" s="4"/>
      <c r="W1821" s="4"/>
      <c r="X1821" s="4"/>
      <c r="Y1821" s="4"/>
      <c r="Z1821" s="4"/>
      <c r="AA1821" s="4"/>
    </row>
    <row r="1822" spans="1:27" ht="16" x14ac:dyDescent="0.2">
      <c r="A1822" s="16" t="s">
        <v>15</v>
      </c>
      <c r="B1822" s="16" t="s">
        <v>16</v>
      </c>
      <c r="C1822" s="10" t="s">
        <v>3382</v>
      </c>
      <c r="D1822" s="39">
        <v>2010</v>
      </c>
      <c r="E1822" s="10" t="s">
        <v>11</v>
      </c>
      <c r="F1822" s="16" t="s">
        <v>3409</v>
      </c>
      <c r="G1822" s="10" t="s">
        <v>3444</v>
      </c>
      <c r="H1822" s="13">
        <v>39</v>
      </c>
      <c r="I1822" s="14"/>
      <c r="J1822" s="4"/>
      <c r="K1822" s="4"/>
      <c r="L1822" s="4"/>
      <c r="M1822" s="4"/>
      <c r="N1822" s="4"/>
      <c r="O1822" s="4"/>
      <c r="P1822" s="4"/>
      <c r="Q1822" s="4"/>
      <c r="R1822" s="4"/>
      <c r="S1822" s="4"/>
      <c r="T1822" s="4"/>
      <c r="U1822" s="4"/>
      <c r="V1822" s="4"/>
      <c r="W1822" s="4"/>
      <c r="X1822" s="4"/>
      <c r="Y1822" s="4"/>
      <c r="Z1822" s="4"/>
      <c r="AA1822" s="4"/>
    </row>
    <row r="1823" spans="1:27" ht="16" x14ac:dyDescent="0.2">
      <c r="A1823" s="16" t="s">
        <v>15</v>
      </c>
      <c r="B1823" s="16" t="s">
        <v>16</v>
      </c>
      <c r="C1823" s="10" t="s">
        <v>3445</v>
      </c>
      <c r="D1823" s="39">
        <v>2010</v>
      </c>
      <c r="E1823" s="10" t="s">
        <v>10</v>
      </c>
      <c r="F1823" s="10" t="s">
        <v>3409</v>
      </c>
      <c r="G1823" s="10" t="s">
        <v>3446</v>
      </c>
      <c r="H1823" s="13">
        <v>36</v>
      </c>
      <c r="I1823" s="14"/>
      <c r="J1823" s="4"/>
      <c r="K1823" s="4"/>
      <c r="L1823" s="4"/>
      <c r="M1823" s="4"/>
      <c r="N1823" s="4"/>
      <c r="O1823" s="4"/>
      <c r="P1823" s="4"/>
      <c r="Q1823" s="4"/>
      <c r="R1823" s="4"/>
      <c r="S1823" s="4"/>
      <c r="T1823" s="4"/>
      <c r="U1823" s="4"/>
      <c r="V1823" s="4"/>
      <c r="W1823" s="4"/>
      <c r="X1823" s="4"/>
      <c r="Y1823" s="4"/>
      <c r="Z1823" s="4"/>
      <c r="AA1823" s="4"/>
    </row>
    <row r="1824" spans="1:27" ht="16" x14ac:dyDescent="0.2">
      <c r="A1824" s="16" t="s">
        <v>15</v>
      </c>
      <c r="B1824" s="16" t="s">
        <v>16</v>
      </c>
      <c r="C1824" s="10" t="s">
        <v>3447</v>
      </c>
      <c r="D1824" s="39">
        <v>2010</v>
      </c>
      <c r="E1824" s="10" t="s">
        <v>10</v>
      </c>
      <c r="F1824" s="10" t="s">
        <v>3409</v>
      </c>
      <c r="G1824" s="10" t="s">
        <v>3448</v>
      </c>
      <c r="H1824" s="13">
        <v>36</v>
      </c>
      <c r="I1824" s="14"/>
      <c r="J1824" s="4"/>
      <c r="K1824" s="4"/>
      <c r="L1824" s="4"/>
      <c r="M1824" s="4"/>
      <c r="N1824" s="4"/>
      <c r="O1824" s="4"/>
      <c r="P1824" s="4"/>
      <c r="Q1824" s="4"/>
      <c r="R1824" s="4"/>
      <c r="S1824" s="4"/>
      <c r="T1824" s="4"/>
      <c r="U1824" s="4"/>
      <c r="V1824" s="4"/>
      <c r="W1824" s="4"/>
      <c r="X1824" s="4"/>
      <c r="Y1824" s="4"/>
      <c r="Z1824" s="4"/>
      <c r="AA1824" s="4"/>
    </row>
    <row r="1825" spans="1:27" ht="16" x14ac:dyDescent="0.2">
      <c r="A1825" s="16" t="s">
        <v>15</v>
      </c>
      <c r="B1825" s="16" t="s">
        <v>16</v>
      </c>
      <c r="C1825" s="10" t="s">
        <v>3449</v>
      </c>
      <c r="D1825" s="39">
        <v>2010</v>
      </c>
      <c r="E1825" s="10" t="s">
        <v>10</v>
      </c>
      <c r="F1825" s="10" t="s">
        <v>3409</v>
      </c>
      <c r="G1825" s="10" t="s">
        <v>3450</v>
      </c>
      <c r="H1825" s="13">
        <v>31</v>
      </c>
      <c r="I1825" s="14"/>
      <c r="J1825" s="4"/>
      <c r="K1825" s="4"/>
      <c r="L1825" s="4"/>
      <c r="M1825" s="4"/>
      <c r="N1825" s="4"/>
      <c r="O1825" s="4"/>
      <c r="P1825" s="4"/>
      <c r="Q1825" s="4"/>
      <c r="R1825" s="4"/>
      <c r="S1825" s="4"/>
      <c r="T1825" s="4"/>
      <c r="U1825" s="4"/>
      <c r="V1825" s="4"/>
      <c r="W1825" s="4"/>
      <c r="X1825" s="4"/>
      <c r="Y1825" s="4"/>
      <c r="Z1825" s="4"/>
      <c r="AA1825" s="4"/>
    </row>
    <row r="1826" spans="1:27" ht="16" x14ac:dyDescent="0.2">
      <c r="A1826" s="16" t="s">
        <v>15</v>
      </c>
      <c r="B1826" s="16" t="s">
        <v>16</v>
      </c>
      <c r="C1826" s="10" t="s">
        <v>3451</v>
      </c>
      <c r="D1826" s="39">
        <v>2010</v>
      </c>
      <c r="E1826" s="10" t="s">
        <v>10</v>
      </c>
      <c r="F1826" s="10" t="s">
        <v>3409</v>
      </c>
      <c r="G1826" s="10" t="s">
        <v>3452</v>
      </c>
      <c r="H1826" s="13">
        <v>27</v>
      </c>
      <c r="I1826" s="14"/>
      <c r="J1826" s="4"/>
      <c r="K1826" s="4"/>
      <c r="L1826" s="4"/>
      <c r="M1826" s="4"/>
      <c r="N1826" s="4"/>
      <c r="O1826" s="4"/>
      <c r="P1826" s="4"/>
      <c r="Q1826" s="4"/>
      <c r="R1826" s="4"/>
      <c r="S1826" s="4"/>
      <c r="T1826" s="4"/>
      <c r="U1826" s="4"/>
      <c r="V1826" s="4"/>
      <c r="W1826" s="4"/>
      <c r="X1826" s="4"/>
      <c r="Y1826" s="4"/>
      <c r="Z1826" s="4"/>
      <c r="AA1826" s="4"/>
    </row>
    <row r="1827" spans="1:27" ht="16" x14ac:dyDescent="0.2">
      <c r="A1827" s="10" t="s">
        <v>15</v>
      </c>
      <c r="B1827" s="10" t="s">
        <v>16</v>
      </c>
      <c r="C1827" s="41" t="s">
        <v>3453</v>
      </c>
      <c r="D1827" s="11">
        <v>2009</v>
      </c>
      <c r="E1827" s="10" t="s">
        <v>10</v>
      </c>
      <c r="F1827" s="44" t="s">
        <v>3454</v>
      </c>
      <c r="G1827" s="43" t="s">
        <v>3455</v>
      </c>
      <c r="H1827" s="13">
        <v>486</v>
      </c>
      <c r="I1827" s="14"/>
      <c r="J1827" s="4"/>
      <c r="K1827" s="4"/>
      <c r="L1827" s="4"/>
      <c r="M1827" s="4"/>
      <c r="N1827" s="4"/>
      <c r="O1827" s="4"/>
      <c r="P1827" s="4"/>
      <c r="Q1827" s="4"/>
      <c r="R1827" s="4"/>
      <c r="S1827" s="4"/>
      <c r="T1827" s="4"/>
      <c r="U1827" s="4"/>
      <c r="V1827" s="4"/>
      <c r="W1827" s="4"/>
      <c r="X1827" s="4"/>
      <c r="Y1827" s="4"/>
      <c r="Z1827" s="4"/>
      <c r="AA1827" s="4"/>
    </row>
    <row r="1828" spans="1:27" ht="16" x14ac:dyDescent="0.2">
      <c r="A1828" s="10" t="s">
        <v>15</v>
      </c>
      <c r="B1828" s="10" t="s">
        <v>16</v>
      </c>
      <c r="C1828" s="41" t="s">
        <v>3456</v>
      </c>
      <c r="D1828" s="11">
        <v>2009</v>
      </c>
      <c r="E1828" s="10" t="s">
        <v>10</v>
      </c>
      <c r="F1828" s="44" t="s">
        <v>3454</v>
      </c>
      <c r="G1828" s="43" t="s">
        <v>3457</v>
      </c>
      <c r="H1828" s="13">
        <v>477</v>
      </c>
      <c r="I1828" s="14"/>
      <c r="J1828" s="4"/>
      <c r="K1828" s="4"/>
      <c r="L1828" s="4"/>
      <c r="M1828" s="4"/>
      <c r="N1828" s="4"/>
      <c r="O1828" s="4"/>
      <c r="P1828" s="4"/>
      <c r="Q1828" s="4"/>
      <c r="R1828" s="4"/>
      <c r="S1828" s="4"/>
      <c r="T1828" s="4"/>
      <c r="U1828" s="4"/>
      <c r="V1828" s="4"/>
      <c r="W1828" s="4"/>
      <c r="X1828" s="4"/>
      <c r="Y1828" s="4"/>
      <c r="Z1828" s="4"/>
      <c r="AA1828" s="4"/>
    </row>
    <row r="1829" spans="1:27" ht="16" x14ac:dyDescent="0.2">
      <c r="A1829" s="10" t="s">
        <v>15</v>
      </c>
      <c r="B1829" s="10" t="s">
        <v>16</v>
      </c>
      <c r="C1829" s="41" t="s">
        <v>3458</v>
      </c>
      <c r="D1829" s="11">
        <v>2009</v>
      </c>
      <c r="E1829" s="10" t="s">
        <v>10</v>
      </c>
      <c r="F1829" s="44" t="s">
        <v>3454</v>
      </c>
      <c r="G1829" s="43" t="s">
        <v>3459</v>
      </c>
      <c r="H1829" s="13">
        <v>401</v>
      </c>
      <c r="I1829" s="14"/>
      <c r="J1829" s="4"/>
      <c r="K1829" s="4"/>
      <c r="L1829" s="4"/>
      <c r="M1829" s="4"/>
      <c r="N1829" s="4"/>
      <c r="O1829" s="4"/>
      <c r="P1829" s="4"/>
      <c r="Q1829" s="4"/>
      <c r="R1829" s="4"/>
      <c r="S1829" s="4"/>
      <c r="T1829" s="4"/>
      <c r="U1829" s="4"/>
      <c r="V1829" s="4"/>
      <c r="W1829" s="4"/>
      <c r="X1829" s="4"/>
      <c r="Y1829" s="4"/>
      <c r="Z1829" s="4"/>
      <c r="AA1829" s="4"/>
    </row>
    <row r="1830" spans="1:27" ht="16" x14ac:dyDescent="0.2">
      <c r="A1830" s="10" t="s">
        <v>15</v>
      </c>
      <c r="B1830" s="10" t="s">
        <v>16</v>
      </c>
      <c r="C1830" s="41" t="s">
        <v>3460</v>
      </c>
      <c r="D1830" s="11">
        <v>2009</v>
      </c>
      <c r="E1830" s="10" t="s">
        <v>10</v>
      </c>
      <c r="F1830" s="44" t="s">
        <v>3454</v>
      </c>
      <c r="G1830" s="43" t="s">
        <v>3461</v>
      </c>
      <c r="H1830" s="13">
        <v>376</v>
      </c>
      <c r="I1830" s="14"/>
      <c r="J1830" s="4"/>
      <c r="K1830" s="4"/>
      <c r="L1830" s="4"/>
      <c r="M1830" s="4"/>
      <c r="N1830" s="4"/>
      <c r="O1830" s="4"/>
      <c r="P1830" s="4"/>
      <c r="Q1830" s="4"/>
      <c r="R1830" s="4"/>
      <c r="S1830" s="4"/>
      <c r="T1830" s="4"/>
      <c r="U1830" s="4"/>
      <c r="V1830" s="4"/>
      <c r="W1830" s="4"/>
      <c r="X1830" s="4"/>
      <c r="Y1830" s="4"/>
      <c r="Z1830" s="4"/>
      <c r="AA1830" s="4"/>
    </row>
    <row r="1831" spans="1:27" ht="16" x14ac:dyDescent="0.2">
      <c r="A1831" s="10" t="s">
        <v>15</v>
      </c>
      <c r="B1831" s="10" t="s">
        <v>16</v>
      </c>
      <c r="C1831" s="41" t="s">
        <v>3462</v>
      </c>
      <c r="D1831" s="11">
        <v>2009</v>
      </c>
      <c r="E1831" s="10" t="s">
        <v>10</v>
      </c>
      <c r="F1831" s="44" t="s">
        <v>3454</v>
      </c>
      <c r="G1831" s="43" t="s">
        <v>3463</v>
      </c>
      <c r="H1831" s="13">
        <v>351</v>
      </c>
      <c r="I1831" s="14"/>
      <c r="J1831" s="4"/>
      <c r="K1831" s="4"/>
      <c r="L1831" s="4"/>
      <c r="M1831" s="4"/>
      <c r="N1831" s="4"/>
      <c r="O1831" s="4"/>
      <c r="P1831" s="4"/>
      <c r="Q1831" s="4"/>
      <c r="R1831" s="4"/>
      <c r="S1831" s="4"/>
      <c r="T1831" s="4"/>
      <c r="U1831" s="4"/>
      <c r="V1831" s="4"/>
      <c r="W1831" s="4"/>
      <c r="X1831" s="4"/>
      <c r="Y1831" s="4"/>
      <c r="Z1831" s="4"/>
      <c r="AA1831" s="4"/>
    </row>
    <row r="1832" spans="1:27" ht="16" x14ac:dyDescent="0.2">
      <c r="A1832" s="10" t="s">
        <v>15</v>
      </c>
      <c r="B1832" s="10" t="s">
        <v>16</v>
      </c>
      <c r="C1832" s="41" t="s">
        <v>3464</v>
      </c>
      <c r="D1832" s="11">
        <v>2009</v>
      </c>
      <c r="E1832" s="10" t="s">
        <v>7</v>
      </c>
      <c r="F1832" s="44" t="s">
        <v>3454</v>
      </c>
      <c r="G1832" s="43" t="s">
        <v>3465</v>
      </c>
      <c r="H1832" s="13">
        <v>340</v>
      </c>
      <c r="I1832" s="14"/>
      <c r="J1832" s="4"/>
      <c r="K1832" s="4"/>
      <c r="L1832" s="4"/>
      <c r="M1832" s="4"/>
      <c r="N1832" s="4"/>
      <c r="O1832" s="4"/>
      <c r="P1832" s="4"/>
      <c r="Q1832" s="4"/>
      <c r="R1832" s="4"/>
      <c r="S1832" s="4"/>
      <c r="T1832" s="4"/>
      <c r="U1832" s="4"/>
      <c r="V1832" s="4"/>
      <c r="W1832" s="4"/>
      <c r="X1832" s="4"/>
      <c r="Y1832" s="4"/>
      <c r="Z1832" s="4"/>
      <c r="AA1832" s="4"/>
    </row>
    <row r="1833" spans="1:27" ht="16" x14ac:dyDescent="0.2">
      <c r="A1833" s="10" t="s">
        <v>15</v>
      </c>
      <c r="B1833" s="10" t="s">
        <v>16</v>
      </c>
      <c r="C1833" s="41" t="s">
        <v>3466</v>
      </c>
      <c r="D1833" s="11">
        <v>2009</v>
      </c>
      <c r="E1833" s="10" t="s">
        <v>10</v>
      </c>
      <c r="F1833" s="44" t="s">
        <v>3454</v>
      </c>
      <c r="G1833" s="43" t="s">
        <v>3467</v>
      </c>
      <c r="H1833" s="13">
        <v>333</v>
      </c>
      <c r="I1833" s="14"/>
      <c r="J1833" s="4"/>
      <c r="K1833" s="4"/>
      <c r="L1833" s="4"/>
      <c r="M1833" s="4"/>
      <c r="N1833" s="4"/>
      <c r="O1833" s="4"/>
      <c r="P1833" s="4"/>
      <c r="Q1833" s="4"/>
      <c r="R1833" s="4"/>
      <c r="S1833" s="4"/>
      <c r="T1833" s="4"/>
      <c r="U1833" s="4"/>
      <c r="V1833" s="4"/>
      <c r="W1833" s="4"/>
      <c r="X1833" s="4"/>
      <c r="Y1833" s="4"/>
      <c r="Z1833" s="4"/>
      <c r="AA1833" s="4"/>
    </row>
    <row r="1834" spans="1:27" ht="16" x14ac:dyDescent="0.2">
      <c r="A1834" s="10" t="s">
        <v>15</v>
      </c>
      <c r="B1834" s="10" t="s">
        <v>16</v>
      </c>
      <c r="C1834" s="41" t="s">
        <v>3468</v>
      </c>
      <c r="D1834" s="11">
        <v>2009</v>
      </c>
      <c r="E1834" s="10" t="s">
        <v>10</v>
      </c>
      <c r="F1834" s="44" t="s">
        <v>3454</v>
      </c>
      <c r="G1834" s="43" t="s">
        <v>3469</v>
      </c>
      <c r="H1834" s="13">
        <v>313</v>
      </c>
      <c r="I1834" s="14"/>
      <c r="J1834" s="4"/>
      <c r="K1834" s="4"/>
      <c r="L1834" s="4"/>
      <c r="M1834" s="4"/>
      <c r="N1834" s="4"/>
      <c r="O1834" s="4"/>
      <c r="P1834" s="4"/>
      <c r="Q1834" s="4"/>
      <c r="R1834" s="4"/>
      <c r="S1834" s="4"/>
      <c r="T1834" s="4"/>
      <c r="U1834" s="4"/>
      <c r="V1834" s="4"/>
      <c r="W1834" s="4"/>
      <c r="X1834" s="4"/>
      <c r="Y1834" s="4"/>
      <c r="Z1834" s="4"/>
      <c r="AA1834" s="4"/>
    </row>
    <row r="1835" spans="1:27" ht="16" x14ac:dyDescent="0.2">
      <c r="A1835" s="10" t="s">
        <v>15</v>
      </c>
      <c r="B1835" s="10" t="s">
        <v>16</v>
      </c>
      <c r="C1835" s="41" t="s">
        <v>3470</v>
      </c>
      <c r="D1835" s="11">
        <v>2009</v>
      </c>
      <c r="E1835" s="10" t="s">
        <v>10</v>
      </c>
      <c r="F1835" s="44" t="s">
        <v>3454</v>
      </c>
      <c r="G1835" s="43" t="s">
        <v>3471</v>
      </c>
      <c r="H1835" s="13">
        <v>283</v>
      </c>
      <c r="I1835" s="14"/>
      <c r="J1835" s="4"/>
      <c r="K1835" s="4"/>
      <c r="L1835" s="4"/>
      <c r="M1835" s="4"/>
      <c r="N1835" s="4"/>
      <c r="O1835" s="4"/>
      <c r="P1835" s="4"/>
      <c r="Q1835" s="4"/>
      <c r="R1835" s="4"/>
      <c r="S1835" s="4"/>
      <c r="T1835" s="4"/>
      <c r="U1835" s="4"/>
      <c r="V1835" s="4"/>
      <c r="W1835" s="4"/>
      <c r="X1835" s="4"/>
      <c r="Y1835" s="4"/>
      <c r="Z1835" s="4"/>
      <c r="AA1835" s="4"/>
    </row>
    <row r="1836" spans="1:27" ht="16" x14ac:dyDescent="0.2">
      <c r="A1836" s="10" t="s">
        <v>15</v>
      </c>
      <c r="B1836" s="10" t="s">
        <v>16</v>
      </c>
      <c r="C1836" s="41" t="s">
        <v>3472</v>
      </c>
      <c r="D1836" s="11">
        <v>2009</v>
      </c>
      <c r="E1836" s="10" t="s">
        <v>10</v>
      </c>
      <c r="F1836" s="44" t="s">
        <v>3454</v>
      </c>
      <c r="G1836" s="43" t="s">
        <v>3473</v>
      </c>
      <c r="H1836" s="13">
        <v>267</v>
      </c>
      <c r="I1836" s="14"/>
      <c r="J1836" s="4"/>
      <c r="K1836" s="4"/>
      <c r="L1836" s="4"/>
      <c r="M1836" s="4"/>
      <c r="N1836" s="4"/>
      <c r="O1836" s="4"/>
      <c r="P1836" s="4"/>
      <c r="Q1836" s="4"/>
      <c r="R1836" s="4"/>
      <c r="S1836" s="4"/>
      <c r="T1836" s="4"/>
      <c r="U1836" s="4"/>
      <c r="V1836" s="4"/>
      <c r="W1836" s="4"/>
      <c r="X1836" s="4"/>
      <c r="Y1836" s="4"/>
      <c r="Z1836" s="4"/>
      <c r="AA1836" s="4"/>
    </row>
    <row r="1837" spans="1:27" ht="16" x14ac:dyDescent="0.2">
      <c r="A1837" s="10" t="s">
        <v>15</v>
      </c>
      <c r="B1837" s="10" t="s">
        <v>16</v>
      </c>
      <c r="C1837" s="41" t="s">
        <v>3474</v>
      </c>
      <c r="D1837" s="11">
        <v>2009</v>
      </c>
      <c r="E1837" s="10" t="s">
        <v>10</v>
      </c>
      <c r="F1837" s="44" t="s">
        <v>3454</v>
      </c>
      <c r="G1837" s="43" t="s">
        <v>3475</v>
      </c>
      <c r="H1837" s="13">
        <v>264</v>
      </c>
      <c r="I1837" s="14"/>
      <c r="J1837" s="4"/>
      <c r="K1837" s="4"/>
      <c r="L1837" s="4"/>
      <c r="M1837" s="4"/>
      <c r="N1837" s="4"/>
      <c r="O1837" s="4"/>
      <c r="P1837" s="4"/>
      <c r="Q1837" s="4"/>
      <c r="R1837" s="4"/>
      <c r="S1837" s="4"/>
      <c r="T1837" s="4"/>
      <c r="U1837" s="4"/>
      <c r="V1837" s="4"/>
      <c r="W1837" s="4"/>
      <c r="X1837" s="4"/>
      <c r="Y1837" s="4"/>
      <c r="Z1837" s="4"/>
      <c r="AA1837" s="4"/>
    </row>
    <row r="1838" spans="1:27" ht="16" x14ac:dyDescent="0.2">
      <c r="A1838" s="10" t="s">
        <v>15</v>
      </c>
      <c r="B1838" s="10" t="s">
        <v>16</v>
      </c>
      <c r="C1838" s="41" t="s">
        <v>3476</v>
      </c>
      <c r="D1838" s="11">
        <v>2009</v>
      </c>
      <c r="E1838" s="10" t="s">
        <v>10</v>
      </c>
      <c r="F1838" s="44" t="s">
        <v>3454</v>
      </c>
      <c r="G1838" s="43" t="s">
        <v>3477</v>
      </c>
      <c r="H1838" s="13">
        <v>244</v>
      </c>
      <c r="I1838" s="14"/>
      <c r="J1838" s="4"/>
      <c r="K1838" s="4"/>
      <c r="L1838" s="4"/>
      <c r="M1838" s="4"/>
      <c r="N1838" s="4"/>
      <c r="O1838" s="4"/>
      <c r="P1838" s="4"/>
      <c r="Q1838" s="4"/>
      <c r="R1838" s="4"/>
      <c r="S1838" s="4"/>
      <c r="T1838" s="4"/>
      <c r="U1838" s="4"/>
      <c r="V1838" s="4"/>
      <c r="W1838" s="4"/>
      <c r="X1838" s="4"/>
      <c r="Y1838" s="4"/>
      <c r="Z1838" s="4"/>
      <c r="AA1838" s="4"/>
    </row>
    <row r="1839" spans="1:27" ht="16" x14ac:dyDescent="0.2">
      <c r="A1839" s="10" t="s">
        <v>15</v>
      </c>
      <c r="B1839" s="10" t="s">
        <v>16</v>
      </c>
      <c r="C1839" s="41" t="s">
        <v>3478</v>
      </c>
      <c r="D1839" s="11">
        <v>2009</v>
      </c>
      <c r="E1839" s="10" t="s">
        <v>10</v>
      </c>
      <c r="F1839" s="44" t="s">
        <v>3454</v>
      </c>
      <c r="G1839" s="43" t="s">
        <v>3479</v>
      </c>
      <c r="H1839" s="13">
        <v>239</v>
      </c>
      <c r="I1839" s="14"/>
      <c r="J1839" s="4"/>
      <c r="K1839" s="4"/>
      <c r="L1839" s="4"/>
      <c r="M1839" s="4"/>
      <c r="N1839" s="4"/>
      <c r="O1839" s="4"/>
      <c r="P1839" s="4"/>
      <c r="Q1839" s="4"/>
      <c r="R1839" s="4"/>
      <c r="S1839" s="4"/>
      <c r="T1839" s="4"/>
      <c r="U1839" s="4"/>
      <c r="V1839" s="4"/>
      <c r="W1839" s="4"/>
      <c r="X1839" s="4"/>
      <c r="Y1839" s="4"/>
      <c r="Z1839" s="4"/>
      <c r="AA1839" s="4"/>
    </row>
    <row r="1840" spans="1:27" ht="16" x14ac:dyDescent="0.2">
      <c r="A1840" s="10" t="s">
        <v>15</v>
      </c>
      <c r="B1840" s="10" t="s">
        <v>16</v>
      </c>
      <c r="C1840" s="41" t="s">
        <v>3480</v>
      </c>
      <c r="D1840" s="11">
        <v>2009</v>
      </c>
      <c r="E1840" s="10" t="s">
        <v>10</v>
      </c>
      <c r="F1840" s="44" t="s">
        <v>3454</v>
      </c>
      <c r="G1840" s="43" t="s">
        <v>3481</v>
      </c>
      <c r="H1840" s="13">
        <v>229</v>
      </c>
      <c r="I1840" s="14"/>
      <c r="J1840" s="4"/>
      <c r="K1840" s="4"/>
      <c r="L1840" s="4"/>
      <c r="M1840" s="4"/>
      <c r="N1840" s="4"/>
      <c r="O1840" s="4"/>
      <c r="P1840" s="4"/>
      <c r="Q1840" s="4"/>
      <c r="R1840" s="4"/>
      <c r="S1840" s="4"/>
      <c r="T1840" s="4"/>
      <c r="U1840" s="4"/>
      <c r="V1840" s="4"/>
      <c r="W1840" s="4"/>
      <c r="X1840" s="4"/>
      <c r="Y1840" s="4"/>
      <c r="Z1840" s="4"/>
      <c r="AA1840" s="4"/>
    </row>
    <row r="1841" spans="1:27" ht="16" x14ac:dyDescent="0.2">
      <c r="A1841" s="10" t="s">
        <v>15</v>
      </c>
      <c r="B1841" s="10" t="s">
        <v>16</v>
      </c>
      <c r="C1841" s="41" t="s">
        <v>3482</v>
      </c>
      <c r="D1841" s="11">
        <v>2009</v>
      </c>
      <c r="E1841" s="10" t="s">
        <v>10</v>
      </c>
      <c r="F1841" s="44" t="s">
        <v>3454</v>
      </c>
      <c r="G1841" s="43" t="s">
        <v>3483</v>
      </c>
      <c r="H1841" s="13">
        <v>195</v>
      </c>
      <c r="I1841" s="14"/>
      <c r="J1841" s="4"/>
      <c r="K1841" s="4"/>
      <c r="L1841" s="4"/>
      <c r="M1841" s="4"/>
      <c r="N1841" s="4"/>
      <c r="O1841" s="4"/>
      <c r="P1841" s="4"/>
      <c r="Q1841" s="4"/>
      <c r="R1841" s="4"/>
      <c r="S1841" s="4"/>
      <c r="T1841" s="4"/>
      <c r="U1841" s="4"/>
      <c r="V1841" s="4"/>
      <c r="W1841" s="4"/>
      <c r="X1841" s="4"/>
      <c r="Y1841" s="4"/>
      <c r="Z1841" s="4"/>
      <c r="AA1841" s="4"/>
    </row>
    <row r="1842" spans="1:27" ht="16" x14ac:dyDescent="0.2">
      <c r="A1842" s="10" t="s">
        <v>15</v>
      </c>
      <c r="B1842" s="10" t="s">
        <v>16</v>
      </c>
      <c r="C1842" s="41" t="s">
        <v>3484</v>
      </c>
      <c r="D1842" s="11">
        <v>2009</v>
      </c>
      <c r="E1842" s="10" t="s">
        <v>10</v>
      </c>
      <c r="F1842" s="44" t="s">
        <v>3454</v>
      </c>
      <c r="G1842" s="43" t="s">
        <v>3485</v>
      </c>
      <c r="H1842" s="13">
        <v>150</v>
      </c>
      <c r="I1842" s="14"/>
      <c r="J1842" s="4"/>
      <c r="K1842" s="4"/>
      <c r="L1842" s="4"/>
      <c r="M1842" s="4"/>
      <c r="N1842" s="4"/>
      <c r="O1842" s="4"/>
      <c r="P1842" s="4"/>
      <c r="Q1842" s="4"/>
      <c r="R1842" s="4"/>
      <c r="S1842" s="4"/>
      <c r="T1842" s="4"/>
      <c r="U1842" s="4"/>
      <c r="V1842" s="4"/>
      <c r="W1842" s="4"/>
      <c r="X1842" s="4"/>
      <c r="Y1842" s="4"/>
      <c r="Z1842" s="4"/>
      <c r="AA1842" s="4"/>
    </row>
    <row r="1843" spans="1:27" ht="16" x14ac:dyDescent="0.2">
      <c r="A1843" s="10" t="s">
        <v>15</v>
      </c>
      <c r="B1843" s="10" t="s">
        <v>16</v>
      </c>
      <c r="C1843" s="41" t="s">
        <v>3486</v>
      </c>
      <c r="D1843" s="11">
        <v>2009</v>
      </c>
      <c r="E1843" s="10" t="s">
        <v>10</v>
      </c>
      <c r="F1843" s="44" t="s">
        <v>3454</v>
      </c>
      <c r="G1843" s="43" t="s">
        <v>3487</v>
      </c>
      <c r="H1843" s="13">
        <v>48</v>
      </c>
      <c r="I1843" s="14"/>
      <c r="J1843" s="4"/>
      <c r="K1843" s="4"/>
      <c r="L1843" s="4"/>
      <c r="M1843" s="4"/>
      <c r="N1843" s="4"/>
      <c r="O1843" s="4"/>
      <c r="P1843" s="4"/>
      <c r="Q1843" s="4"/>
      <c r="R1843" s="4"/>
      <c r="S1843" s="4"/>
      <c r="T1843" s="4"/>
      <c r="U1843" s="4"/>
      <c r="V1843" s="4"/>
      <c r="W1843" s="4"/>
      <c r="X1843" s="4"/>
      <c r="Y1843" s="4"/>
      <c r="Z1843" s="4"/>
      <c r="AA1843" s="4"/>
    </row>
    <row r="1844" spans="1:27" ht="16" x14ac:dyDescent="0.2">
      <c r="A1844" s="10" t="s">
        <v>15</v>
      </c>
      <c r="B1844" s="10" t="s">
        <v>16</v>
      </c>
      <c r="C1844" s="41" t="s">
        <v>1062</v>
      </c>
      <c r="D1844" s="11">
        <v>2008</v>
      </c>
      <c r="E1844" s="10" t="s">
        <v>7</v>
      </c>
      <c r="F1844" s="44" t="s">
        <v>3488</v>
      </c>
      <c r="G1844" s="43" t="s">
        <v>3489</v>
      </c>
      <c r="H1844" s="13">
        <v>387</v>
      </c>
      <c r="I1844" s="14"/>
      <c r="J1844" s="4"/>
      <c r="K1844" s="4"/>
      <c r="L1844" s="4"/>
      <c r="M1844" s="4"/>
      <c r="N1844" s="4"/>
      <c r="O1844" s="4"/>
      <c r="P1844" s="4"/>
      <c r="Q1844" s="4"/>
      <c r="R1844" s="4"/>
      <c r="S1844" s="4"/>
      <c r="T1844" s="4"/>
      <c r="U1844" s="4"/>
      <c r="V1844" s="4"/>
      <c r="W1844" s="4"/>
      <c r="X1844" s="4"/>
      <c r="Y1844" s="4"/>
      <c r="Z1844" s="4"/>
      <c r="AA1844" s="4"/>
    </row>
    <row r="1845" spans="1:27" ht="16" x14ac:dyDescent="0.2">
      <c r="A1845" s="10" t="s">
        <v>15</v>
      </c>
      <c r="B1845" s="10" t="s">
        <v>16</v>
      </c>
      <c r="C1845" s="41" t="s">
        <v>3490</v>
      </c>
      <c r="D1845" s="11">
        <v>2008</v>
      </c>
      <c r="E1845" s="10" t="s">
        <v>10</v>
      </c>
      <c r="F1845" s="44" t="s">
        <v>3488</v>
      </c>
      <c r="G1845" s="43" t="s">
        <v>3491</v>
      </c>
      <c r="H1845" s="13">
        <v>212</v>
      </c>
      <c r="I1845" s="14"/>
      <c r="J1845" s="4"/>
      <c r="K1845" s="4"/>
      <c r="L1845" s="4"/>
      <c r="M1845" s="4"/>
      <c r="N1845" s="4"/>
      <c r="O1845" s="4"/>
      <c r="P1845" s="4"/>
      <c r="Q1845" s="4"/>
      <c r="R1845" s="4"/>
      <c r="S1845" s="4"/>
      <c r="T1845" s="4"/>
      <c r="U1845" s="4"/>
      <c r="V1845" s="4"/>
      <c r="W1845" s="4"/>
      <c r="X1845" s="4"/>
      <c r="Y1845" s="4"/>
      <c r="Z1845" s="4"/>
      <c r="AA1845" s="4"/>
    </row>
    <row r="1846" spans="1:27" ht="16" x14ac:dyDescent="0.2">
      <c r="A1846" s="10" t="s">
        <v>15</v>
      </c>
      <c r="B1846" s="10" t="s">
        <v>16</v>
      </c>
      <c r="C1846" s="41" t="s">
        <v>3492</v>
      </c>
      <c r="D1846" s="11">
        <v>2008</v>
      </c>
      <c r="E1846" s="10" t="s">
        <v>10</v>
      </c>
      <c r="F1846" s="44" t="s">
        <v>3488</v>
      </c>
      <c r="G1846" s="43" t="s">
        <v>3493</v>
      </c>
      <c r="H1846" s="13">
        <v>201</v>
      </c>
      <c r="I1846" s="14"/>
      <c r="J1846" s="4"/>
      <c r="K1846" s="4"/>
      <c r="L1846" s="4"/>
      <c r="M1846" s="4"/>
      <c r="N1846" s="4"/>
      <c r="O1846" s="4"/>
      <c r="P1846" s="4"/>
      <c r="Q1846" s="4"/>
      <c r="R1846" s="4"/>
      <c r="S1846" s="4"/>
      <c r="T1846" s="4"/>
      <c r="U1846" s="4"/>
      <c r="V1846" s="4"/>
      <c r="W1846" s="4"/>
      <c r="X1846" s="4"/>
      <c r="Y1846" s="4"/>
      <c r="Z1846" s="4"/>
      <c r="AA1846" s="4"/>
    </row>
    <row r="1847" spans="1:27" ht="16" x14ac:dyDescent="0.2">
      <c r="A1847" s="10" t="s">
        <v>15</v>
      </c>
      <c r="B1847" s="10" t="s">
        <v>16</v>
      </c>
      <c r="C1847" s="41" t="s">
        <v>3494</v>
      </c>
      <c r="D1847" s="11">
        <v>2008</v>
      </c>
      <c r="E1847" s="10" t="s">
        <v>10</v>
      </c>
      <c r="F1847" s="44" t="s">
        <v>3488</v>
      </c>
      <c r="G1847" s="43" t="s">
        <v>3495</v>
      </c>
      <c r="H1847" s="13">
        <v>158</v>
      </c>
      <c r="I1847" s="14"/>
      <c r="J1847" s="4"/>
      <c r="K1847" s="4"/>
      <c r="L1847" s="4"/>
      <c r="M1847" s="4"/>
      <c r="N1847" s="4"/>
      <c r="O1847" s="4"/>
      <c r="P1847" s="4"/>
      <c r="Q1847" s="4"/>
      <c r="R1847" s="4"/>
      <c r="S1847" s="4"/>
      <c r="T1847" s="4"/>
      <c r="U1847" s="4"/>
      <c r="V1847" s="4"/>
      <c r="W1847" s="4"/>
      <c r="X1847" s="4"/>
      <c r="Y1847" s="4"/>
      <c r="Z1847" s="4"/>
      <c r="AA1847" s="4"/>
    </row>
    <row r="1848" spans="1:27" ht="16" x14ac:dyDescent="0.2">
      <c r="A1848" s="10" t="s">
        <v>15</v>
      </c>
      <c r="B1848" s="10" t="s">
        <v>16</v>
      </c>
      <c r="C1848" s="41" t="s">
        <v>3496</v>
      </c>
      <c r="D1848" s="11">
        <v>2008</v>
      </c>
      <c r="E1848" s="10" t="s">
        <v>10</v>
      </c>
      <c r="F1848" s="44" t="s">
        <v>3488</v>
      </c>
      <c r="G1848" s="43" t="s">
        <v>3497</v>
      </c>
      <c r="H1848" s="13">
        <v>142</v>
      </c>
      <c r="I1848" s="14"/>
      <c r="J1848" s="4"/>
      <c r="K1848" s="4"/>
      <c r="L1848" s="4"/>
      <c r="M1848" s="4"/>
      <c r="N1848" s="4"/>
      <c r="O1848" s="4"/>
      <c r="P1848" s="4"/>
      <c r="Q1848" s="4"/>
      <c r="R1848" s="4"/>
      <c r="S1848" s="4"/>
      <c r="T1848" s="4"/>
      <c r="U1848" s="4"/>
      <c r="V1848" s="4"/>
      <c r="W1848" s="4"/>
      <c r="X1848" s="4"/>
      <c r="Y1848" s="4"/>
      <c r="Z1848" s="4"/>
      <c r="AA1848" s="4"/>
    </row>
    <row r="1849" spans="1:27" ht="16" x14ac:dyDescent="0.2">
      <c r="A1849" s="10" t="s">
        <v>15</v>
      </c>
      <c r="B1849" s="10" t="s">
        <v>16</v>
      </c>
      <c r="C1849" s="41" t="s">
        <v>3498</v>
      </c>
      <c r="D1849" s="11">
        <v>2008</v>
      </c>
      <c r="E1849" s="10" t="s">
        <v>10</v>
      </c>
      <c r="F1849" s="44" t="s">
        <v>3488</v>
      </c>
      <c r="G1849" s="43" t="s">
        <v>3499</v>
      </c>
      <c r="H1849" s="13">
        <v>114</v>
      </c>
      <c r="I1849" s="14"/>
      <c r="J1849" s="4"/>
      <c r="K1849" s="4"/>
      <c r="L1849" s="4"/>
      <c r="M1849" s="4"/>
      <c r="N1849" s="4"/>
      <c r="O1849" s="4"/>
      <c r="P1849" s="4"/>
      <c r="Q1849" s="4"/>
      <c r="R1849" s="4"/>
      <c r="S1849" s="4"/>
      <c r="T1849" s="4"/>
      <c r="U1849" s="4"/>
      <c r="V1849" s="4"/>
      <c r="W1849" s="4"/>
      <c r="X1849" s="4"/>
      <c r="Y1849" s="4"/>
      <c r="Z1849" s="4"/>
      <c r="AA1849" s="4"/>
    </row>
    <row r="1850" spans="1:27" ht="16" x14ac:dyDescent="0.2">
      <c r="A1850" s="10" t="s">
        <v>15</v>
      </c>
      <c r="B1850" s="10" t="s">
        <v>16</v>
      </c>
      <c r="C1850" s="41" t="s">
        <v>3165</v>
      </c>
      <c r="D1850" s="11">
        <v>2008</v>
      </c>
      <c r="E1850" s="10" t="s">
        <v>11</v>
      </c>
      <c r="F1850" s="44" t="s">
        <v>3488</v>
      </c>
      <c r="G1850" s="43" t="s">
        <v>3500</v>
      </c>
      <c r="H1850" s="13">
        <v>111</v>
      </c>
      <c r="I1850" s="14"/>
      <c r="J1850" s="4"/>
      <c r="K1850" s="4"/>
      <c r="L1850" s="4"/>
      <c r="M1850" s="4"/>
      <c r="N1850" s="4"/>
      <c r="O1850" s="4"/>
      <c r="P1850" s="4"/>
      <c r="Q1850" s="4"/>
      <c r="R1850" s="4"/>
      <c r="S1850" s="4"/>
      <c r="T1850" s="4"/>
      <c r="U1850" s="4"/>
      <c r="V1850" s="4"/>
      <c r="W1850" s="4"/>
      <c r="X1850" s="4"/>
      <c r="Y1850" s="4"/>
      <c r="Z1850" s="4"/>
      <c r="AA1850" s="4"/>
    </row>
    <row r="1851" spans="1:27" ht="16" x14ac:dyDescent="0.2">
      <c r="A1851" s="10" t="s">
        <v>15</v>
      </c>
      <c r="B1851" s="10" t="s">
        <v>16</v>
      </c>
      <c r="C1851" s="41" t="s">
        <v>3163</v>
      </c>
      <c r="D1851" s="11">
        <v>2008</v>
      </c>
      <c r="E1851" s="10" t="s">
        <v>11</v>
      </c>
      <c r="F1851" s="44" t="s">
        <v>3488</v>
      </c>
      <c r="G1851" s="43" t="s">
        <v>3501</v>
      </c>
      <c r="H1851" s="13">
        <v>109</v>
      </c>
      <c r="I1851" s="14"/>
      <c r="J1851" s="4"/>
      <c r="K1851" s="4"/>
      <c r="L1851" s="4"/>
      <c r="M1851" s="4"/>
      <c r="N1851" s="4"/>
      <c r="O1851" s="4"/>
      <c r="P1851" s="4"/>
      <c r="Q1851" s="4"/>
      <c r="R1851" s="4"/>
      <c r="S1851" s="4"/>
      <c r="T1851" s="4"/>
      <c r="U1851" s="4"/>
      <c r="V1851" s="4"/>
      <c r="W1851" s="4"/>
      <c r="X1851" s="4"/>
      <c r="Y1851" s="4"/>
      <c r="Z1851" s="4"/>
      <c r="AA1851" s="4"/>
    </row>
    <row r="1852" spans="1:27" ht="16" x14ac:dyDescent="0.2">
      <c r="A1852" s="10" t="s">
        <v>15</v>
      </c>
      <c r="B1852" s="10" t="s">
        <v>16</v>
      </c>
      <c r="C1852" s="41" t="s">
        <v>3502</v>
      </c>
      <c r="D1852" s="11">
        <v>2008</v>
      </c>
      <c r="E1852" s="10" t="s">
        <v>10</v>
      </c>
      <c r="F1852" s="44" t="s">
        <v>3488</v>
      </c>
      <c r="G1852" s="43" t="s">
        <v>3503</v>
      </c>
      <c r="H1852" s="13">
        <v>108</v>
      </c>
      <c r="I1852" s="14"/>
      <c r="J1852" s="4"/>
      <c r="K1852" s="4"/>
      <c r="L1852" s="4"/>
      <c r="M1852" s="4"/>
      <c r="N1852" s="4"/>
      <c r="O1852" s="4"/>
      <c r="P1852" s="4"/>
      <c r="Q1852" s="4"/>
      <c r="R1852" s="4"/>
      <c r="S1852" s="4"/>
      <c r="T1852" s="4"/>
      <c r="U1852" s="4"/>
      <c r="V1852" s="4"/>
      <c r="W1852" s="4"/>
      <c r="X1852" s="4"/>
      <c r="Y1852" s="4"/>
      <c r="Z1852" s="4"/>
      <c r="AA1852" s="4"/>
    </row>
    <row r="1853" spans="1:27" ht="16" x14ac:dyDescent="0.2">
      <c r="A1853" s="10" t="s">
        <v>15</v>
      </c>
      <c r="B1853" s="10" t="s">
        <v>16</v>
      </c>
      <c r="C1853" s="41" t="s">
        <v>3429</v>
      </c>
      <c r="D1853" s="11">
        <v>2008</v>
      </c>
      <c r="E1853" s="10" t="s">
        <v>11</v>
      </c>
      <c r="F1853" s="44" t="s">
        <v>3488</v>
      </c>
      <c r="G1853" s="10" t="s">
        <v>3504</v>
      </c>
      <c r="H1853" s="13">
        <v>92</v>
      </c>
      <c r="I1853" s="14"/>
      <c r="J1853" s="4"/>
      <c r="K1853" s="4"/>
      <c r="L1853" s="4"/>
      <c r="M1853" s="4"/>
      <c r="N1853" s="4"/>
      <c r="O1853" s="4"/>
      <c r="P1853" s="4"/>
      <c r="Q1853" s="4"/>
      <c r="R1853" s="4"/>
      <c r="S1853" s="4"/>
      <c r="T1853" s="4"/>
      <c r="U1853" s="4"/>
      <c r="V1853" s="4"/>
      <c r="W1853" s="4"/>
      <c r="X1853" s="4"/>
      <c r="Y1853" s="4"/>
      <c r="Z1853" s="4"/>
      <c r="AA1853" s="4"/>
    </row>
    <row r="1854" spans="1:27" ht="16" x14ac:dyDescent="0.2">
      <c r="A1854" s="10" t="s">
        <v>15</v>
      </c>
      <c r="B1854" s="10" t="s">
        <v>16</v>
      </c>
      <c r="C1854" s="41" t="s">
        <v>3505</v>
      </c>
      <c r="D1854" s="11">
        <v>2008</v>
      </c>
      <c r="E1854" s="10" t="s">
        <v>11</v>
      </c>
      <c r="F1854" s="44" t="s">
        <v>3488</v>
      </c>
      <c r="G1854" s="43" t="s">
        <v>3506</v>
      </c>
      <c r="H1854" s="13">
        <v>85</v>
      </c>
      <c r="I1854" s="14"/>
      <c r="J1854" s="4"/>
      <c r="K1854" s="4"/>
      <c r="L1854" s="4"/>
      <c r="M1854" s="4"/>
      <c r="N1854" s="4"/>
      <c r="O1854" s="4"/>
      <c r="P1854" s="4"/>
      <c r="Q1854" s="4"/>
      <c r="R1854" s="4"/>
      <c r="S1854" s="4"/>
      <c r="T1854" s="4"/>
      <c r="U1854" s="4"/>
      <c r="V1854" s="4"/>
      <c r="W1854" s="4"/>
      <c r="X1854" s="4"/>
      <c r="Y1854" s="4"/>
      <c r="Z1854" s="4"/>
      <c r="AA1854" s="4"/>
    </row>
    <row r="1855" spans="1:27" ht="16" x14ac:dyDescent="0.2">
      <c r="A1855" s="10" t="s">
        <v>15</v>
      </c>
      <c r="B1855" s="10" t="s">
        <v>16</v>
      </c>
      <c r="C1855" s="41" t="s">
        <v>3507</v>
      </c>
      <c r="D1855" s="11">
        <v>2008</v>
      </c>
      <c r="E1855" s="10" t="s">
        <v>9</v>
      </c>
      <c r="F1855" s="44" t="s">
        <v>3488</v>
      </c>
      <c r="G1855" s="43" t="s">
        <v>3508</v>
      </c>
      <c r="H1855" s="13">
        <v>80</v>
      </c>
      <c r="I1855" s="14"/>
      <c r="J1855" s="4"/>
      <c r="K1855" s="4"/>
      <c r="L1855" s="4"/>
      <c r="M1855" s="4"/>
      <c r="N1855" s="4"/>
      <c r="O1855" s="4"/>
      <c r="P1855" s="4"/>
      <c r="Q1855" s="4"/>
      <c r="R1855" s="4"/>
      <c r="S1855" s="4"/>
      <c r="T1855" s="4"/>
      <c r="U1855" s="4"/>
      <c r="V1855" s="4"/>
      <c r="W1855" s="4"/>
      <c r="X1855" s="4"/>
      <c r="Y1855" s="4"/>
      <c r="Z1855" s="4"/>
      <c r="AA1855" s="4"/>
    </row>
    <row r="1856" spans="1:27" ht="16" x14ac:dyDescent="0.2">
      <c r="A1856" s="10" t="s">
        <v>15</v>
      </c>
      <c r="B1856" s="10" t="s">
        <v>16</v>
      </c>
      <c r="C1856" s="41" t="s">
        <v>3509</v>
      </c>
      <c r="D1856" s="11">
        <v>2008</v>
      </c>
      <c r="E1856" s="10" t="s">
        <v>10</v>
      </c>
      <c r="F1856" s="44" t="s">
        <v>3488</v>
      </c>
      <c r="G1856" s="43" t="s">
        <v>3510</v>
      </c>
      <c r="H1856" s="13">
        <v>73</v>
      </c>
      <c r="I1856" s="14"/>
      <c r="J1856" s="4"/>
      <c r="K1856" s="4"/>
      <c r="L1856" s="4"/>
      <c r="M1856" s="4"/>
      <c r="N1856" s="4"/>
      <c r="O1856" s="4"/>
      <c r="P1856" s="4"/>
      <c r="Q1856" s="4"/>
      <c r="R1856" s="4"/>
      <c r="S1856" s="4"/>
      <c r="T1856" s="4"/>
      <c r="U1856" s="4"/>
      <c r="V1856" s="4"/>
      <c r="W1856" s="4"/>
      <c r="X1856" s="4"/>
      <c r="Y1856" s="4"/>
      <c r="Z1856" s="4"/>
      <c r="AA1856" s="4"/>
    </row>
    <row r="1857" spans="1:27" ht="16" x14ac:dyDescent="0.2">
      <c r="A1857" s="10" t="s">
        <v>15</v>
      </c>
      <c r="B1857" s="10" t="s">
        <v>16</v>
      </c>
      <c r="C1857" s="41" t="s">
        <v>3323</v>
      </c>
      <c r="D1857" s="11">
        <v>2008</v>
      </c>
      <c r="E1857" s="10" t="s">
        <v>11</v>
      </c>
      <c r="F1857" s="44" t="s">
        <v>3488</v>
      </c>
      <c r="G1857" s="43" t="s">
        <v>3511</v>
      </c>
      <c r="H1857" s="13">
        <v>73</v>
      </c>
      <c r="I1857" s="14"/>
      <c r="J1857" s="4"/>
      <c r="K1857" s="4"/>
      <c r="L1857" s="4"/>
      <c r="M1857" s="4"/>
      <c r="N1857" s="4"/>
      <c r="O1857" s="4"/>
      <c r="P1857" s="4"/>
      <c r="Q1857" s="4"/>
      <c r="R1857" s="4"/>
      <c r="S1857" s="4"/>
      <c r="T1857" s="4"/>
      <c r="U1857" s="4"/>
      <c r="V1857" s="4"/>
      <c r="W1857" s="4"/>
      <c r="X1857" s="4"/>
      <c r="Y1857" s="4"/>
      <c r="Z1857" s="4"/>
      <c r="AA1857" s="4"/>
    </row>
    <row r="1858" spans="1:27" ht="16" x14ac:dyDescent="0.2">
      <c r="A1858" s="10" t="s">
        <v>15</v>
      </c>
      <c r="B1858" s="10" t="s">
        <v>16</v>
      </c>
      <c r="C1858" s="41" t="s">
        <v>3512</v>
      </c>
      <c r="D1858" s="11">
        <v>2008</v>
      </c>
      <c r="E1858" s="10" t="s">
        <v>10</v>
      </c>
      <c r="F1858" s="44" t="s">
        <v>3488</v>
      </c>
      <c r="G1858" s="43" t="s">
        <v>3513</v>
      </c>
      <c r="H1858" s="13">
        <v>66</v>
      </c>
      <c r="I1858" s="14"/>
      <c r="J1858" s="4"/>
      <c r="K1858" s="4"/>
      <c r="L1858" s="4"/>
      <c r="M1858" s="4"/>
      <c r="N1858" s="4"/>
      <c r="O1858" s="4"/>
      <c r="P1858" s="4"/>
      <c r="Q1858" s="4"/>
      <c r="R1858" s="4"/>
      <c r="S1858" s="4"/>
      <c r="T1858" s="4"/>
      <c r="U1858" s="4"/>
      <c r="V1858" s="4"/>
      <c r="W1858" s="4"/>
      <c r="X1858" s="4"/>
      <c r="Y1858" s="4"/>
      <c r="Z1858" s="4"/>
      <c r="AA1858" s="4"/>
    </row>
    <row r="1859" spans="1:27" ht="16" x14ac:dyDescent="0.2">
      <c r="A1859" s="10" t="s">
        <v>15</v>
      </c>
      <c r="B1859" s="10" t="s">
        <v>16</v>
      </c>
      <c r="C1859" s="41" t="s">
        <v>3514</v>
      </c>
      <c r="D1859" s="11">
        <v>2008</v>
      </c>
      <c r="E1859" s="10" t="s">
        <v>10</v>
      </c>
      <c r="F1859" s="44" t="s">
        <v>3488</v>
      </c>
      <c r="G1859" s="43" t="s">
        <v>3515</v>
      </c>
      <c r="H1859" s="13">
        <v>66</v>
      </c>
      <c r="I1859" s="14"/>
      <c r="J1859" s="4"/>
      <c r="K1859" s="4"/>
      <c r="L1859" s="4"/>
      <c r="M1859" s="4"/>
      <c r="N1859" s="4"/>
      <c r="O1859" s="4"/>
      <c r="P1859" s="4"/>
      <c r="Q1859" s="4"/>
      <c r="R1859" s="4"/>
      <c r="S1859" s="4"/>
      <c r="T1859" s="4"/>
      <c r="U1859" s="4"/>
      <c r="V1859" s="4"/>
      <c r="W1859" s="4"/>
      <c r="X1859" s="4"/>
      <c r="Y1859" s="4"/>
      <c r="Z1859" s="4"/>
      <c r="AA1859" s="4"/>
    </row>
    <row r="1860" spans="1:27" ht="16" x14ac:dyDescent="0.2">
      <c r="A1860" s="10" t="s">
        <v>15</v>
      </c>
      <c r="B1860" s="10" t="s">
        <v>16</v>
      </c>
      <c r="C1860" s="41" t="s">
        <v>3382</v>
      </c>
      <c r="D1860" s="11">
        <v>2008</v>
      </c>
      <c r="E1860" s="10" t="s">
        <v>11</v>
      </c>
      <c r="F1860" s="44" t="s">
        <v>3488</v>
      </c>
      <c r="G1860" s="43" t="s">
        <v>3516</v>
      </c>
      <c r="H1860" s="13">
        <v>60</v>
      </c>
      <c r="I1860" s="14"/>
      <c r="J1860" s="4"/>
      <c r="K1860" s="4"/>
      <c r="L1860" s="4"/>
      <c r="M1860" s="4"/>
      <c r="N1860" s="4"/>
      <c r="O1860" s="4"/>
      <c r="P1860" s="4"/>
      <c r="Q1860" s="4"/>
      <c r="R1860" s="4"/>
      <c r="S1860" s="4"/>
      <c r="T1860" s="4"/>
      <c r="U1860" s="4"/>
      <c r="V1860" s="4"/>
      <c r="W1860" s="4"/>
      <c r="X1860" s="4"/>
      <c r="Y1860" s="4"/>
      <c r="Z1860" s="4"/>
      <c r="AA1860" s="4"/>
    </row>
    <row r="1861" spans="1:27" ht="16" x14ac:dyDescent="0.2">
      <c r="A1861" s="10" t="s">
        <v>15</v>
      </c>
      <c r="B1861" s="10" t="s">
        <v>16</v>
      </c>
      <c r="C1861" s="41" t="s">
        <v>3517</v>
      </c>
      <c r="D1861" s="11">
        <v>2008</v>
      </c>
      <c r="E1861" s="10" t="s">
        <v>10</v>
      </c>
      <c r="F1861" s="44" t="s">
        <v>3488</v>
      </c>
      <c r="G1861" s="43" t="s">
        <v>3518</v>
      </c>
      <c r="H1861" s="13">
        <v>57</v>
      </c>
      <c r="I1861" s="14"/>
      <c r="J1861" s="4"/>
      <c r="K1861" s="4"/>
      <c r="L1861" s="4"/>
      <c r="M1861" s="4"/>
      <c r="N1861" s="4"/>
      <c r="O1861" s="4"/>
      <c r="P1861" s="4"/>
      <c r="Q1861" s="4"/>
      <c r="R1861" s="4"/>
      <c r="S1861" s="4"/>
      <c r="T1861" s="4"/>
      <c r="U1861" s="4"/>
      <c r="V1861" s="4"/>
      <c r="W1861" s="4"/>
      <c r="X1861" s="4"/>
      <c r="Y1861" s="4"/>
      <c r="Z1861" s="4"/>
      <c r="AA1861" s="4"/>
    </row>
    <row r="1862" spans="1:27" ht="16" x14ac:dyDescent="0.2">
      <c r="A1862" s="10" t="s">
        <v>15</v>
      </c>
      <c r="B1862" s="10" t="s">
        <v>16</v>
      </c>
      <c r="C1862" s="41" t="s">
        <v>3519</v>
      </c>
      <c r="D1862" s="11">
        <v>2008</v>
      </c>
      <c r="E1862" s="10" t="s">
        <v>10</v>
      </c>
      <c r="F1862" s="44" t="s">
        <v>3488</v>
      </c>
      <c r="G1862" s="43" t="s">
        <v>3520</v>
      </c>
      <c r="H1862" s="13">
        <v>53</v>
      </c>
      <c r="I1862" s="14"/>
      <c r="J1862" s="4"/>
      <c r="K1862" s="4"/>
      <c r="L1862" s="4"/>
      <c r="M1862" s="4"/>
      <c r="N1862" s="4"/>
      <c r="O1862" s="4"/>
      <c r="P1862" s="4"/>
      <c r="Q1862" s="4"/>
      <c r="R1862" s="4"/>
      <c r="S1862" s="4"/>
      <c r="T1862" s="4"/>
      <c r="U1862" s="4"/>
      <c r="V1862" s="4"/>
      <c r="W1862" s="4"/>
      <c r="X1862" s="4"/>
      <c r="Y1862" s="4"/>
      <c r="Z1862" s="4"/>
      <c r="AA1862" s="4"/>
    </row>
    <row r="1863" spans="1:27" ht="16" x14ac:dyDescent="0.2">
      <c r="A1863" s="10" t="s">
        <v>15</v>
      </c>
      <c r="B1863" s="10" t="s">
        <v>16</v>
      </c>
      <c r="C1863" s="10" t="s">
        <v>3521</v>
      </c>
      <c r="D1863" s="11">
        <v>2007</v>
      </c>
      <c r="E1863" s="10" t="s">
        <v>7</v>
      </c>
      <c r="F1863" s="10" t="s">
        <v>3522</v>
      </c>
      <c r="G1863" s="10" t="s">
        <v>3523</v>
      </c>
      <c r="H1863" s="13">
        <v>569</v>
      </c>
      <c r="I1863" s="14"/>
      <c r="J1863" s="4"/>
      <c r="K1863" s="4"/>
      <c r="L1863" s="4"/>
      <c r="M1863" s="4"/>
      <c r="N1863" s="4"/>
      <c r="O1863" s="4"/>
      <c r="P1863" s="4"/>
      <c r="Q1863" s="4"/>
      <c r="R1863" s="4"/>
      <c r="S1863" s="4"/>
      <c r="T1863" s="4"/>
      <c r="U1863" s="4"/>
      <c r="V1863" s="4"/>
      <c r="W1863" s="4"/>
      <c r="X1863" s="4"/>
      <c r="Y1863" s="4"/>
      <c r="Z1863" s="4"/>
      <c r="AA1863" s="4"/>
    </row>
    <row r="1864" spans="1:27" ht="16" x14ac:dyDescent="0.2">
      <c r="A1864" s="10" t="s">
        <v>15</v>
      </c>
      <c r="B1864" s="10" t="s">
        <v>16</v>
      </c>
      <c r="C1864" s="10" t="s">
        <v>3524</v>
      </c>
      <c r="D1864" s="11">
        <v>2007</v>
      </c>
      <c r="E1864" s="10" t="s">
        <v>10</v>
      </c>
      <c r="F1864" s="10" t="s">
        <v>3522</v>
      </c>
      <c r="G1864" s="10" t="s">
        <v>3525</v>
      </c>
      <c r="H1864" s="13">
        <v>496</v>
      </c>
      <c r="I1864" s="14"/>
      <c r="J1864" s="4"/>
      <c r="K1864" s="4"/>
      <c r="L1864" s="4"/>
      <c r="M1864" s="4"/>
      <c r="N1864" s="4"/>
      <c r="O1864" s="4"/>
      <c r="P1864" s="4"/>
      <c r="Q1864" s="4"/>
      <c r="R1864" s="4"/>
      <c r="S1864" s="4"/>
      <c r="T1864" s="4"/>
      <c r="U1864" s="4"/>
      <c r="V1864" s="4"/>
      <c r="W1864" s="4"/>
      <c r="X1864" s="4"/>
      <c r="Y1864" s="4"/>
      <c r="Z1864" s="4"/>
      <c r="AA1864" s="4"/>
    </row>
    <row r="1865" spans="1:27" ht="16" x14ac:dyDescent="0.2">
      <c r="A1865" s="10" t="s">
        <v>15</v>
      </c>
      <c r="B1865" s="10" t="s">
        <v>16</v>
      </c>
      <c r="C1865" s="10" t="s">
        <v>3526</v>
      </c>
      <c r="D1865" s="11">
        <v>2007</v>
      </c>
      <c r="E1865" s="10" t="s">
        <v>10</v>
      </c>
      <c r="F1865" s="10" t="s">
        <v>3522</v>
      </c>
      <c r="G1865" s="10" t="s">
        <v>3527</v>
      </c>
      <c r="H1865" s="13">
        <v>345</v>
      </c>
      <c r="I1865" s="14"/>
      <c r="J1865" s="4"/>
      <c r="K1865" s="4"/>
      <c r="L1865" s="4"/>
      <c r="M1865" s="4"/>
      <c r="N1865" s="4"/>
      <c r="O1865" s="4"/>
      <c r="P1865" s="4"/>
      <c r="Q1865" s="4"/>
      <c r="R1865" s="4"/>
      <c r="S1865" s="4"/>
      <c r="T1865" s="4"/>
      <c r="U1865" s="4"/>
      <c r="V1865" s="4"/>
      <c r="W1865" s="4"/>
      <c r="X1865" s="4"/>
      <c r="Y1865" s="4"/>
      <c r="Z1865" s="4"/>
      <c r="AA1865" s="4"/>
    </row>
    <row r="1866" spans="1:27" ht="16" x14ac:dyDescent="0.2">
      <c r="A1866" s="10" t="s">
        <v>15</v>
      </c>
      <c r="B1866" s="10" t="s">
        <v>16</v>
      </c>
      <c r="C1866" s="10" t="s">
        <v>3528</v>
      </c>
      <c r="D1866" s="11">
        <v>2007</v>
      </c>
      <c r="E1866" s="10" t="s">
        <v>10</v>
      </c>
      <c r="F1866" s="10" t="s">
        <v>3522</v>
      </c>
      <c r="G1866" s="10" t="s">
        <v>3529</v>
      </c>
      <c r="H1866" s="13">
        <v>333</v>
      </c>
      <c r="I1866" s="14"/>
      <c r="J1866" s="4"/>
      <c r="K1866" s="4"/>
      <c r="L1866" s="4"/>
      <c r="M1866" s="4"/>
      <c r="N1866" s="4"/>
      <c r="O1866" s="4"/>
      <c r="P1866" s="4"/>
      <c r="Q1866" s="4"/>
      <c r="R1866" s="4"/>
      <c r="S1866" s="4"/>
      <c r="T1866" s="4"/>
      <c r="U1866" s="4"/>
      <c r="V1866" s="4"/>
      <c r="W1866" s="4"/>
      <c r="X1866" s="4"/>
      <c r="Y1866" s="4"/>
      <c r="Z1866" s="4"/>
      <c r="AA1866" s="4"/>
    </row>
    <row r="1867" spans="1:27" ht="16" x14ac:dyDescent="0.2">
      <c r="A1867" s="10" t="s">
        <v>15</v>
      </c>
      <c r="B1867" s="10" t="s">
        <v>16</v>
      </c>
      <c r="C1867" s="10" t="s">
        <v>3530</v>
      </c>
      <c r="D1867" s="11">
        <v>2007</v>
      </c>
      <c r="E1867" s="10" t="s">
        <v>10</v>
      </c>
      <c r="F1867" s="10" t="s">
        <v>3522</v>
      </c>
      <c r="G1867" s="10" t="s">
        <v>3531</v>
      </c>
      <c r="H1867" s="13">
        <v>281</v>
      </c>
      <c r="I1867" s="14"/>
      <c r="J1867" s="4"/>
      <c r="K1867" s="4"/>
      <c r="L1867" s="4"/>
      <c r="M1867" s="4"/>
      <c r="N1867" s="4"/>
      <c r="O1867" s="4"/>
      <c r="P1867" s="4"/>
      <c r="Q1867" s="4"/>
      <c r="R1867" s="4"/>
      <c r="S1867" s="4"/>
      <c r="T1867" s="4"/>
      <c r="U1867" s="4"/>
      <c r="V1867" s="4"/>
      <c r="W1867" s="4"/>
      <c r="X1867" s="4"/>
      <c r="Y1867" s="4"/>
      <c r="Z1867" s="4"/>
      <c r="AA1867" s="4"/>
    </row>
    <row r="1868" spans="1:27" ht="16" x14ac:dyDescent="0.2">
      <c r="A1868" s="10" t="s">
        <v>15</v>
      </c>
      <c r="B1868" s="10" t="s">
        <v>16</v>
      </c>
      <c r="C1868" s="10" t="s">
        <v>3532</v>
      </c>
      <c r="D1868" s="11">
        <v>2007</v>
      </c>
      <c r="E1868" s="10" t="s">
        <v>10</v>
      </c>
      <c r="F1868" s="10" t="s">
        <v>3522</v>
      </c>
      <c r="G1868" s="10" t="s">
        <v>3533</v>
      </c>
      <c r="H1868" s="13">
        <v>277</v>
      </c>
      <c r="I1868" s="14"/>
      <c r="J1868" s="4"/>
      <c r="K1868" s="4"/>
      <c r="L1868" s="4"/>
      <c r="M1868" s="4"/>
      <c r="N1868" s="4"/>
      <c r="O1868" s="4"/>
      <c r="P1868" s="4"/>
      <c r="Q1868" s="4"/>
      <c r="R1868" s="4"/>
      <c r="S1868" s="4"/>
      <c r="T1868" s="4"/>
      <c r="U1868" s="4"/>
      <c r="V1868" s="4"/>
      <c r="W1868" s="4"/>
      <c r="X1868" s="4"/>
      <c r="Y1868" s="4"/>
      <c r="Z1868" s="4"/>
      <c r="AA1868" s="4"/>
    </row>
    <row r="1869" spans="1:27" ht="16" x14ac:dyDescent="0.2">
      <c r="A1869" s="10" t="s">
        <v>15</v>
      </c>
      <c r="B1869" s="10" t="s">
        <v>16</v>
      </c>
      <c r="C1869" s="10" t="s">
        <v>3534</v>
      </c>
      <c r="D1869" s="11">
        <v>2007</v>
      </c>
      <c r="E1869" s="10" t="s">
        <v>10</v>
      </c>
      <c r="F1869" s="10" t="s">
        <v>3522</v>
      </c>
      <c r="G1869" s="10" t="s">
        <v>3535</v>
      </c>
      <c r="H1869" s="13">
        <v>268</v>
      </c>
      <c r="I1869" s="14"/>
      <c r="J1869" s="4"/>
      <c r="K1869" s="4"/>
      <c r="L1869" s="4"/>
      <c r="M1869" s="4"/>
      <c r="N1869" s="4"/>
      <c r="O1869" s="4"/>
      <c r="P1869" s="4"/>
      <c r="Q1869" s="4"/>
      <c r="R1869" s="4"/>
      <c r="S1869" s="4"/>
      <c r="T1869" s="4"/>
      <c r="U1869" s="4"/>
      <c r="V1869" s="4"/>
      <c r="W1869" s="4"/>
      <c r="X1869" s="4"/>
      <c r="Y1869" s="4"/>
      <c r="Z1869" s="4"/>
      <c r="AA1869" s="4"/>
    </row>
    <row r="1870" spans="1:27" ht="16" x14ac:dyDescent="0.2">
      <c r="A1870" s="10" t="s">
        <v>15</v>
      </c>
      <c r="B1870" s="10" t="s">
        <v>16</v>
      </c>
      <c r="C1870" s="10" t="s">
        <v>3536</v>
      </c>
      <c r="D1870" s="11">
        <v>2007</v>
      </c>
      <c r="E1870" s="10" t="s">
        <v>10</v>
      </c>
      <c r="F1870" s="10" t="s">
        <v>3522</v>
      </c>
      <c r="G1870" s="10" t="s">
        <v>3537</v>
      </c>
      <c r="H1870" s="13">
        <v>252</v>
      </c>
      <c r="I1870" s="14"/>
      <c r="J1870" s="4"/>
      <c r="K1870" s="4"/>
      <c r="L1870" s="4"/>
      <c r="M1870" s="4"/>
      <c r="N1870" s="4"/>
      <c r="O1870" s="4"/>
      <c r="P1870" s="4"/>
      <c r="Q1870" s="4"/>
      <c r="R1870" s="4"/>
      <c r="S1870" s="4"/>
      <c r="T1870" s="4"/>
      <c r="U1870" s="4"/>
      <c r="V1870" s="4"/>
      <c r="W1870" s="4"/>
      <c r="X1870" s="4"/>
      <c r="Y1870" s="4"/>
      <c r="Z1870" s="4"/>
      <c r="AA1870" s="4"/>
    </row>
    <row r="1871" spans="1:27" ht="16" x14ac:dyDescent="0.2">
      <c r="A1871" s="10" t="s">
        <v>15</v>
      </c>
      <c r="B1871" s="10" t="s">
        <v>16</v>
      </c>
      <c r="C1871" s="10" t="s">
        <v>3538</v>
      </c>
      <c r="D1871" s="11">
        <v>2007</v>
      </c>
      <c r="E1871" s="10" t="s">
        <v>10</v>
      </c>
      <c r="F1871" s="10" t="s">
        <v>3522</v>
      </c>
      <c r="G1871" s="10" t="s">
        <v>3539</v>
      </c>
      <c r="H1871" s="13">
        <v>239</v>
      </c>
      <c r="I1871" s="14"/>
      <c r="J1871" s="4"/>
      <c r="K1871" s="4"/>
      <c r="L1871" s="4"/>
      <c r="M1871" s="4"/>
      <c r="N1871" s="4"/>
      <c r="O1871" s="4"/>
      <c r="P1871" s="4"/>
      <c r="Q1871" s="4"/>
      <c r="R1871" s="4"/>
      <c r="S1871" s="4"/>
      <c r="T1871" s="4"/>
      <c r="U1871" s="4"/>
      <c r="V1871" s="4"/>
      <c r="W1871" s="4"/>
      <c r="X1871" s="4"/>
      <c r="Y1871" s="4"/>
      <c r="Z1871" s="4"/>
      <c r="AA1871" s="4"/>
    </row>
    <row r="1872" spans="1:27" ht="16" x14ac:dyDescent="0.2">
      <c r="A1872" s="10" t="s">
        <v>15</v>
      </c>
      <c r="B1872" s="10" t="s">
        <v>16</v>
      </c>
      <c r="C1872" s="10" t="s">
        <v>3540</v>
      </c>
      <c r="D1872" s="11">
        <v>2007</v>
      </c>
      <c r="E1872" s="10" t="s">
        <v>10</v>
      </c>
      <c r="F1872" s="10" t="s">
        <v>3522</v>
      </c>
      <c r="G1872" s="10" t="s">
        <v>3541</v>
      </c>
      <c r="H1872" s="13">
        <v>208</v>
      </c>
      <c r="I1872" s="14"/>
      <c r="J1872" s="4"/>
      <c r="K1872" s="4"/>
      <c r="L1872" s="4"/>
      <c r="M1872" s="4"/>
      <c r="N1872" s="4"/>
      <c r="O1872" s="4"/>
      <c r="P1872" s="4"/>
      <c r="Q1872" s="4"/>
      <c r="R1872" s="4"/>
      <c r="S1872" s="4"/>
      <c r="T1872" s="4"/>
      <c r="U1872" s="4"/>
      <c r="V1872" s="4"/>
      <c r="W1872" s="4"/>
      <c r="X1872" s="4"/>
      <c r="Y1872" s="4"/>
      <c r="Z1872" s="4"/>
      <c r="AA1872" s="4"/>
    </row>
    <row r="1873" spans="1:27" ht="16" x14ac:dyDescent="0.2">
      <c r="A1873" s="10" t="s">
        <v>15</v>
      </c>
      <c r="B1873" s="10" t="s">
        <v>16</v>
      </c>
      <c r="C1873" s="10" t="s">
        <v>3542</v>
      </c>
      <c r="D1873" s="11">
        <v>2007</v>
      </c>
      <c r="E1873" s="10" t="s">
        <v>10</v>
      </c>
      <c r="F1873" s="10" t="s">
        <v>3522</v>
      </c>
      <c r="G1873" s="10" t="s">
        <v>3543</v>
      </c>
      <c r="H1873" s="13">
        <v>198</v>
      </c>
      <c r="I1873" s="14"/>
      <c r="J1873" s="4"/>
      <c r="K1873" s="4"/>
      <c r="L1873" s="4"/>
      <c r="M1873" s="4"/>
      <c r="N1873" s="4"/>
      <c r="O1873" s="4"/>
      <c r="P1873" s="4"/>
      <c r="Q1873" s="4"/>
      <c r="R1873" s="4"/>
      <c r="S1873" s="4"/>
      <c r="T1873" s="4"/>
      <c r="U1873" s="4"/>
      <c r="V1873" s="4"/>
      <c r="W1873" s="4"/>
      <c r="X1873" s="4"/>
      <c r="Y1873" s="4"/>
      <c r="Z1873" s="4"/>
      <c r="AA1873" s="4"/>
    </row>
    <row r="1874" spans="1:27" ht="16" x14ac:dyDescent="0.2">
      <c r="A1874" s="10" t="s">
        <v>15</v>
      </c>
      <c r="B1874" s="10" t="s">
        <v>16</v>
      </c>
      <c r="C1874" s="10" t="s">
        <v>3544</v>
      </c>
      <c r="D1874" s="11">
        <v>2007</v>
      </c>
      <c r="E1874" s="10" t="s">
        <v>10</v>
      </c>
      <c r="F1874" s="10" t="s">
        <v>3522</v>
      </c>
      <c r="G1874" s="10" t="s">
        <v>3545</v>
      </c>
      <c r="H1874" s="13">
        <v>174</v>
      </c>
      <c r="I1874" s="14"/>
      <c r="J1874" s="4"/>
      <c r="K1874" s="4"/>
      <c r="L1874" s="4"/>
      <c r="M1874" s="4"/>
      <c r="N1874" s="4"/>
      <c r="O1874" s="4"/>
      <c r="P1874" s="4"/>
      <c r="Q1874" s="4"/>
      <c r="R1874" s="4"/>
      <c r="S1874" s="4"/>
      <c r="T1874" s="4"/>
      <c r="U1874" s="4"/>
      <c r="V1874" s="4"/>
      <c r="W1874" s="4"/>
      <c r="X1874" s="4"/>
      <c r="Y1874" s="4"/>
      <c r="Z1874" s="4"/>
      <c r="AA1874" s="4"/>
    </row>
    <row r="1875" spans="1:27" ht="16" x14ac:dyDescent="0.2">
      <c r="A1875" s="10" t="s">
        <v>15</v>
      </c>
      <c r="B1875" s="10" t="s">
        <v>16</v>
      </c>
      <c r="C1875" s="10" t="s">
        <v>3546</v>
      </c>
      <c r="D1875" s="11">
        <v>2007</v>
      </c>
      <c r="E1875" s="10" t="s">
        <v>10</v>
      </c>
      <c r="F1875" s="10" t="s">
        <v>3522</v>
      </c>
      <c r="G1875" s="10" t="s">
        <v>3547</v>
      </c>
      <c r="H1875" s="13">
        <v>173</v>
      </c>
      <c r="I1875" s="14"/>
      <c r="J1875" s="4"/>
      <c r="K1875" s="4"/>
      <c r="L1875" s="4"/>
      <c r="M1875" s="4"/>
      <c r="N1875" s="4"/>
      <c r="O1875" s="4"/>
      <c r="P1875" s="4"/>
      <c r="Q1875" s="4"/>
      <c r="R1875" s="4"/>
      <c r="S1875" s="4"/>
      <c r="T1875" s="4"/>
      <c r="U1875" s="4"/>
      <c r="V1875" s="4"/>
      <c r="W1875" s="4"/>
      <c r="X1875" s="4"/>
      <c r="Y1875" s="4"/>
      <c r="Z1875" s="4"/>
      <c r="AA1875" s="4"/>
    </row>
    <row r="1876" spans="1:27" ht="16" x14ac:dyDescent="0.2">
      <c r="A1876" s="10" t="s">
        <v>15</v>
      </c>
      <c r="B1876" s="10" t="s">
        <v>16</v>
      </c>
      <c r="C1876" s="10" t="s">
        <v>3548</v>
      </c>
      <c r="D1876" s="11">
        <v>2007</v>
      </c>
      <c r="E1876" s="10" t="s">
        <v>10</v>
      </c>
      <c r="F1876" s="10" t="s">
        <v>3522</v>
      </c>
      <c r="G1876" s="10" t="s">
        <v>3549</v>
      </c>
      <c r="H1876" s="13">
        <v>169</v>
      </c>
      <c r="I1876" s="14"/>
      <c r="J1876" s="4"/>
      <c r="K1876" s="4"/>
      <c r="L1876" s="4"/>
      <c r="M1876" s="4"/>
      <c r="N1876" s="4"/>
      <c r="O1876" s="4"/>
      <c r="P1876" s="4"/>
      <c r="Q1876" s="4"/>
      <c r="R1876" s="4"/>
      <c r="S1876" s="4"/>
      <c r="T1876" s="4"/>
      <c r="U1876" s="4"/>
      <c r="V1876" s="4"/>
      <c r="W1876" s="4"/>
      <c r="X1876" s="4"/>
      <c r="Y1876" s="4"/>
      <c r="Z1876" s="4"/>
      <c r="AA1876" s="4"/>
    </row>
    <row r="1877" spans="1:27" ht="16" x14ac:dyDescent="0.2">
      <c r="A1877" s="10" t="s">
        <v>15</v>
      </c>
      <c r="B1877" s="10" t="s">
        <v>16</v>
      </c>
      <c r="C1877" s="10" t="s">
        <v>3550</v>
      </c>
      <c r="D1877" s="11">
        <v>2007</v>
      </c>
      <c r="E1877" s="10" t="s">
        <v>10</v>
      </c>
      <c r="F1877" s="10" t="s">
        <v>3522</v>
      </c>
      <c r="G1877" s="10" t="s">
        <v>3551</v>
      </c>
      <c r="H1877" s="13">
        <v>167</v>
      </c>
      <c r="I1877" s="14"/>
      <c r="J1877" s="4"/>
      <c r="K1877" s="4"/>
      <c r="L1877" s="4"/>
      <c r="M1877" s="4"/>
      <c r="N1877" s="4"/>
      <c r="O1877" s="4"/>
      <c r="P1877" s="4"/>
      <c r="Q1877" s="4"/>
      <c r="R1877" s="4"/>
      <c r="S1877" s="4"/>
      <c r="T1877" s="4"/>
      <c r="U1877" s="4"/>
      <c r="V1877" s="4"/>
      <c r="W1877" s="4"/>
      <c r="X1877" s="4"/>
      <c r="Y1877" s="4"/>
      <c r="Z1877" s="4"/>
      <c r="AA1877" s="4"/>
    </row>
    <row r="1878" spans="1:27" ht="16" x14ac:dyDescent="0.2">
      <c r="A1878" s="10" t="s">
        <v>15</v>
      </c>
      <c r="B1878" s="10" t="s">
        <v>16</v>
      </c>
      <c r="C1878" s="10" t="s">
        <v>3552</v>
      </c>
      <c r="D1878" s="11">
        <v>2007</v>
      </c>
      <c r="E1878" s="10" t="s">
        <v>10</v>
      </c>
      <c r="F1878" s="10" t="s">
        <v>3522</v>
      </c>
      <c r="G1878" s="50" t="s">
        <v>3553</v>
      </c>
      <c r="H1878" s="13">
        <v>166</v>
      </c>
      <c r="I1878" s="14"/>
      <c r="J1878" s="4"/>
      <c r="K1878" s="4"/>
      <c r="L1878" s="4"/>
      <c r="M1878" s="4"/>
      <c r="N1878" s="4"/>
      <c r="O1878" s="4"/>
      <c r="P1878" s="4"/>
      <c r="Q1878" s="4"/>
      <c r="R1878" s="4"/>
      <c r="S1878" s="4"/>
      <c r="T1878" s="4"/>
      <c r="U1878" s="4"/>
      <c r="V1878" s="4"/>
      <c r="W1878" s="4"/>
      <c r="X1878" s="4"/>
      <c r="Y1878" s="4"/>
      <c r="Z1878" s="4"/>
      <c r="AA1878" s="4"/>
    </row>
    <row r="1879" spans="1:27" ht="16" x14ac:dyDescent="0.2">
      <c r="A1879" s="10" t="s">
        <v>15</v>
      </c>
      <c r="B1879" s="10" t="s">
        <v>16</v>
      </c>
      <c r="C1879" s="10" t="s">
        <v>3554</v>
      </c>
      <c r="D1879" s="11">
        <v>2007</v>
      </c>
      <c r="E1879" s="10" t="s">
        <v>10</v>
      </c>
      <c r="F1879" s="10" t="s">
        <v>3522</v>
      </c>
      <c r="G1879" s="50" t="s">
        <v>3555</v>
      </c>
      <c r="H1879" s="13">
        <v>151</v>
      </c>
      <c r="I1879" s="14"/>
      <c r="J1879" s="4"/>
      <c r="K1879" s="4"/>
      <c r="L1879" s="4"/>
      <c r="M1879" s="4"/>
      <c r="N1879" s="4"/>
      <c r="O1879" s="4"/>
      <c r="P1879" s="4"/>
      <c r="Q1879" s="4"/>
      <c r="R1879" s="4"/>
      <c r="S1879" s="4"/>
      <c r="T1879" s="4"/>
      <c r="U1879" s="4"/>
      <c r="V1879" s="4"/>
      <c r="W1879" s="4"/>
      <c r="X1879" s="4"/>
      <c r="Y1879" s="4"/>
      <c r="Z1879" s="4"/>
      <c r="AA1879" s="4"/>
    </row>
    <row r="1880" spans="1:27" ht="16" x14ac:dyDescent="0.2">
      <c r="A1880" s="10" t="s">
        <v>15</v>
      </c>
      <c r="B1880" s="10" t="s">
        <v>16</v>
      </c>
      <c r="C1880" s="10" t="s">
        <v>3556</v>
      </c>
      <c r="D1880" s="11">
        <v>2007</v>
      </c>
      <c r="E1880" s="10" t="s">
        <v>10</v>
      </c>
      <c r="F1880" s="10" t="s">
        <v>3522</v>
      </c>
      <c r="G1880" s="50" t="s">
        <v>3557</v>
      </c>
      <c r="H1880" s="13">
        <v>148</v>
      </c>
      <c r="I1880" s="14"/>
      <c r="J1880" s="4"/>
      <c r="K1880" s="4"/>
      <c r="L1880" s="4"/>
      <c r="M1880" s="4"/>
      <c r="N1880" s="4"/>
      <c r="O1880" s="4"/>
      <c r="P1880" s="4"/>
      <c r="Q1880" s="4"/>
      <c r="R1880" s="4"/>
      <c r="S1880" s="4"/>
      <c r="T1880" s="4"/>
      <c r="U1880" s="4"/>
      <c r="V1880" s="4"/>
      <c r="W1880" s="4"/>
      <c r="X1880" s="4"/>
      <c r="Y1880" s="4"/>
      <c r="Z1880" s="4"/>
      <c r="AA1880" s="4"/>
    </row>
    <row r="1881" spans="1:27" ht="16" x14ac:dyDescent="0.2">
      <c r="A1881" s="10" t="s">
        <v>15</v>
      </c>
      <c r="B1881" s="10" t="s">
        <v>16</v>
      </c>
      <c r="C1881" s="10" t="s">
        <v>3542</v>
      </c>
      <c r="D1881" s="11">
        <v>2007</v>
      </c>
      <c r="E1881" s="10" t="s">
        <v>10</v>
      </c>
      <c r="F1881" s="10" t="s">
        <v>3522</v>
      </c>
      <c r="G1881" s="50" t="s">
        <v>3558</v>
      </c>
      <c r="H1881" s="13">
        <v>139</v>
      </c>
      <c r="I1881" s="14"/>
      <c r="J1881" s="4"/>
      <c r="K1881" s="4"/>
      <c r="L1881" s="4"/>
      <c r="M1881" s="4"/>
      <c r="N1881" s="4"/>
      <c r="O1881" s="4"/>
      <c r="P1881" s="4"/>
      <c r="Q1881" s="4"/>
      <c r="R1881" s="4"/>
      <c r="S1881" s="4"/>
      <c r="T1881" s="4"/>
      <c r="U1881" s="4"/>
      <c r="V1881" s="4"/>
      <c r="W1881" s="4"/>
      <c r="X1881" s="4"/>
      <c r="Y1881" s="4"/>
      <c r="Z1881" s="4"/>
      <c r="AA1881" s="4"/>
    </row>
    <row r="1882" spans="1:27" ht="16" x14ac:dyDescent="0.2">
      <c r="A1882" s="10" t="s">
        <v>15</v>
      </c>
      <c r="B1882" s="10" t="s">
        <v>16</v>
      </c>
      <c r="C1882" s="10" t="s">
        <v>3559</v>
      </c>
      <c r="D1882" s="11">
        <v>2007</v>
      </c>
      <c r="E1882" s="10" t="s">
        <v>10</v>
      </c>
      <c r="F1882" s="10" t="s">
        <v>3522</v>
      </c>
      <c r="G1882" s="50" t="s">
        <v>3560</v>
      </c>
      <c r="H1882" s="13">
        <v>136</v>
      </c>
      <c r="I1882" s="14"/>
      <c r="J1882" s="4"/>
      <c r="K1882" s="4"/>
      <c r="L1882" s="4"/>
      <c r="M1882" s="4"/>
      <c r="N1882" s="4"/>
      <c r="O1882" s="4"/>
      <c r="P1882" s="4"/>
      <c r="Q1882" s="4"/>
      <c r="R1882" s="4"/>
      <c r="S1882" s="4"/>
      <c r="T1882" s="4"/>
      <c r="U1882" s="4"/>
      <c r="V1882" s="4"/>
      <c r="W1882" s="4"/>
      <c r="X1882" s="4"/>
      <c r="Y1882" s="4"/>
      <c r="Z1882" s="4"/>
      <c r="AA1882" s="4"/>
    </row>
    <row r="1883" spans="1:27" ht="16" x14ac:dyDescent="0.2">
      <c r="A1883" s="10" t="s">
        <v>15</v>
      </c>
      <c r="B1883" s="10" t="s">
        <v>16</v>
      </c>
      <c r="C1883" s="10" t="s">
        <v>3561</v>
      </c>
      <c r="D1883" s="11">
        <v>2007</v>
      </c>
      <c r="E1883" s="10" t="s">
        <v>10</v>
      </c>
      <c r="F1883" s="10" t="s">
        <v>3522</v>
      </c>
      <c r="G1883" s="50" t="s">
        <v>3562</v>
      </c>
      <c r="H1883" s="13">
        <v>128</v>
      </c>
      <c r="I1883" s="14"/>
      <c r="J1883" s="4"/>
      <c r="K1883" s="4"/>
      <c r="L1883" s="4"/>
      <c r="M1883" s="4"/>
      <c r="N1883" s="4"/>
      <c r="O1883" s="4"/>
      <c r="P1883" s="4"/>
      <c r="Q1883" s="4"/>
      <c r="R1883" s="4"/>
      <c r="S1883" s="4"/>
      <c r="T1883" s="4"/>
      <c r="U1883" s="4"/>
      <c r="V1883" s="4"/>
      <c r="W1883" s="4"/>
      <c r="X1883" s="4"/>
      <c r="Y1883" s="4"/>
      <c r="Z1883" s="4"/>
      <c r="AA1883" s="4"/>
    </row>
    <row r="1884" spans="1:27" ht="16" x14ac:dyDescent="0.2">
      <c r="A1884" s="10" t="s">
        <v>15</v>
      </c>
      <c r="B1884" s="10" t="s">
        <v>16</v>
      </c>
      <c r="C1884" s="10" t="s">
        <v>3542</v>
      </c>
      <c r="D1884" s="11">
        <v>2007</v>
      </c>
      <c r="E1884" s="10" t="s">
        <v>10</v>
      </c>
      <c r="F1884" s="10" t="s">
        <v>3522</v>
      </c>
      <c r="G1884" s="50" t="s">
        <v>3563</v>
      </c>
      <c r="H1884" s="13">
        <v>127</v>
      </c>
      <c r="I1884" s="14"/>
      <c r="J1884" s="4"/>
      <c r="K1884" s="4"/>
      <c r="L1884" s="4"/>
      <c r="M1884" s="4"/>
      <c r="N1884" s="4"/>
      <c r="O1884" s="4"/>
      <c r="P1884" s="4"/>
      <c r="Q1884" s="4"/>
      <c r="R1884" s="4"/>
      <c r="S1884" s="4"/>
      <c r="T1884" s="4"/>
      <c r="U1884" s="4"/>
      <c r="V1884" s="4"/>
      <c r="W1884" s="4"/>
      <c r="X1884" s="4"/>
      <c r="Y1884" s="4"/>
      <c r="Z1884" s="4"/>
      <c r="AA1884" s="4"/>
    </row>
    <row r="1885" spans="1:27" ht="16" x14ac:dyDescent="0.2">
      <c r="A1885" s="10" t="s">
        <v>15</v>
      </c>
      <c r="B1885" s="10" t="s">
        <v>16</v>
      </c>
      <c r="C1885" s="10" t="s">
        <v>3542</v>
      </c>
      <c r="D1885" s="11">
        <v>2007</v>
      </c>
      <c r="E1885" s="10" t="s">
        <v>10</v>
      </c>
      <c r="F1885" s="10" t="s">
        <v>3522</v>
      </c>
      <c r="G1885" s="50" t="s">
        <v>3564</v>
      </c>
      <c r="H1885" s="13">
        <v>117</v>
      </c>
      <c r="I1885" s="14"/>
      <c r="J1885" s="4"/>
      <c r="K1885" s="4"/>
      <c r="L1885" s="4"/>
      <c r="M1885" s="4"/>
      <c r="N1885" s="4"/>
      <c r="O1885" s="4"/>
      <c r="P1885" s="4"/>
      <c r="Q1885" s="4"/>
      <c r="R1885" s="4"/>
      <c r="S1885" s="4"/>
      <c r="T1885" s="4"/>
      <c r="U1885" s="4"/>
      <c r="V1885" s="4"/>
      <c r="W1885" s="4"/>
      <c r="X1885" s="4"/>
      <c r="Y1885" s="4"/>
      <c r="Z1885" s="4"/>
      <c r="AA1885" s="4"/>
    </row>
    <row r="1886" spans="1:27" ht="16" x14ac:dyDescent="0.2">
      <c r="A1886" s="10" t="s">
        <v>15</v>
      </c>
      <c r="B1886" s="10" t="s">
        <v>16</v>
      </c>
      <c r="C1886" s="10" t="s">
        <v>3565</v>
      </c>
      <c r="D1886" s="11">
        <v>2007</v>
      </c>
      <c r="E1886" s="10" t="s">
        <v>10</v>
      </c>
      <c r="F1886" s="10" t="s">
        <v>3522</v>
      </c>
      <c r="G1886" s="50" t="s">
        <v>3566</v>
      </c>
      <c r="H1886" s="13">
        <v>113</v>
      </c>
      <c r="I1886" s="14"/>
      <c r="J1886" s="4"/>
      <c r="K1886" s="4"/>
      <c r="L1886" s="4"/>
      <c r="M1886" s="4"/>
      <c r="N1886" s="4"/>
      <c r="O1886" s="4"/>
      <c r="P1886" s="4"/>
      <c r="Q1886" s="4"/>
      <c r="R1886" s="4"/>
      <c r="S1886" s="4"/>
      <c r="T1886" s="4"/>
      <c r="U1886" s="4"/>
      <c r="V1886" s="4"/>
      <c r="W1886" s="4"/>
      <c r="X1886" s="4"/>
      <c r="Y1886" s="4"/>
      <c r="Z1886" s="4"/>
      <c r="AA1886" s="4"/>
    </row>
    <row r="1887" spans="1:27" ht="16" x14ac:dyDescent="0.2">
      <c r="A1887" s="10" t="s">
        <v>15</v>
      </c>
      <c r="B1887" s="10" t="s">
        <v>16</v>
      </c>
      <c r="C1887" s="10" t="s">
        <v>3567</v>
      </c>
      <c r="D1887" s="11">
        <v>2007</v>
      </c>
      <c r="E1887" s="10" t="s">
        <v>10</v>
      </c>
      <c r="F1887" s="10" t="s">
        <v>3522</v>
      </c>
      <c r="G1887" s="10" t="s">
        <v>3568</v>
      </c>
      <c r="H1887" s="13">
        <v>103</v>
      </c>
      <c r="I1887" s="14"/>
      <c r="J1887" s="4"/>
      <c r="K1887" s="4"/>
      <c r="L1887" s="4"/>
      <c r="M1887" s="4"/>
      <c r="N1887" s="4"/>
      <c r="O1887" s="4"/>
      <c r="P1887" s="4"/>
      <c r="Q1887" s="4"/>
      <c r="R1887" s="4"/>
      <c r="S1887" s="4"/>
      <c r="T1887" s="4"/>
      <c r="U1887" s="4"/>
      <c r="V1887" s="4"/>
      <c r="W1887" s="4"/>
      <c r="X1887" s="4"/>
      <c r="Y1887" s="4"/>
      <c r="Z1887" s="4"/>
      <c r="AA1887" s="4"/>
    </row>
    <row r="1888" spans="1:27" ht="16" x14ac:dyDescent="0.2">
      <c r="A1888" s="10" t="s">
        <v>15</v>
      </c>
      <c r="B1888" s="10" t="s">
        <v>16</v>
      </c>
      <c r="C1888" s="10" t="s">
        <v>3569</v>
      </c>
      <c r="D1888" s="11">
        <v>2007</v>
      </c>
      <c r="E1888" s="10" t="s">
        <v>10</v>
      </c>
      <c r="F1888" s="10" t="s">
        <v>3522</v>
      </c>
      <c r="G1888" s="10" t="s">
        <v>3570</v>
      </c>
      <c r="H1888" s="13">
        <v>93</v>
      </c>
      <c r="I1888" s="14"/>
      <c r="J1888" s="4"/>
      <c r="K1888" s="4"/>
      <c r="L1888" s="4"/>
      <c r="M1888" s="4"/>
      <c r="N1888" s="4"/>
      <c r="O1888" s="4"/>
      <c r="P1888" s="4"/>
      <c r="Q1888" s="4"/>
      <c r="R1888" s="4"/>
      <c r="S1888" s="4"/>
      <c r="T1888" s="4"/>
      <c r="U1888" s="4"/>
      <c r="V1888" s="4"/>
      <c r="W1888" s="4"/>
      <c r="X1888" s="4"/>
      <c r="Y1888" s="4"/>
      <c r="Z1888" s="4"/>
      <c r="AA1888" s="4"/>
    </row>
    <row r="1889" spans="1:27" ht="16" x14ac:dyDescent="0.2">
      <c r="A1889" s="10" t="s">
        <v>15</v>
      </c>
      <c r="B1889" s="10" t="s">
        <v>16</v>
      </c>
      <c r="C1889" s="10" t="s">
        <v>3571</v>
      </c>
      <c r="D1889" s="11">
        <v>2007</v>
      </c>
      <c r="E1889" s="10" t="s">
        <v>11</v>
      </c>
      <c r="F1889" s="10" t="s">
        <v>3522</v>
      </c>
      <c r="G1889" s="10" t="s">
        <v>3572</v>
      </c>
      <c r="H1889" s="13">
        <v>84</v>
      </c>
      <c r="I1889" s="14"/>
      <c r="J1889" s="4"/>
      <c r="K1889" s="4"/>
      <c r="L1889" s="4"/>
      <c r="M1889" s="4"/>
      <c r="N1889" s="4"/>
      <c r="O1889" s="4"/>
      <c r="P1889" s="4"/>
      <c r="Q1889" s="4"/>
      <c r="R1889" s="4"/>
      <c r="S1889" s="4"/>
      <c r="T1889" s="4"/>
      <c r="U1889" s="4"/>
      <c r="V1889" s="4"/>
      <c r="W1889" s="4"/>
      <c r="X1889" s="4"/>
      <c r="Y1889" s="4"/>
      <c r="Z1889" s="4"/>
      <c r="AA1889" s="4"/>
    </row>
    <row r="1890" spans="1:27" ht="16" x14ac:dyDescent="0.2">
      <c r="A1890" s="10" t="s">
        <v>15</v>
      </c>
      <c r="B1890" s="10" t="s">
        <v>16</v>
      </c>
      <c r="C1890" s="10" t="s">
        <v>3573</v>
      </c>
      <c r="D1890" s="11">
        <v>2007</v>
      </c>
      <c r="E1890" s="10" t="s">
        <v>10</v>
      </c>
      <c r="F1890" s="10" t="s">
        <v>3522</v>
      </c>
      <c r="G1890" s="10" t="s">
        <v>3574</v>
      </c>
      <c r="H1890" s="13">
        <v>80</v>
      </c>
      <c r="I1890" s="14"/>
      <c r="J1890" s="4"/>
      <c r="K1890" s="4"/>
      <c r="L1890" s="4"/>
      <c r="M1890" s="4"/>
      <c r="N1890" s="4"/>
      <c r="O1890" s="4"/>
      <c r="P1890" s="4"/>
      <c r="Q1890" s="4"/>
      <c r="R1890" s="4"/>
      <c r="S1890" s="4"/>
      <c r="T1890" s="4"/>
      <c r="U1890" s="4"/>
      <c r="V1890" s="4"/>
      <c r="W1890" s="4"/>
      <c r="X1890" s="4"/>
      <c r="Y1890" s="4"/>
      <c r="Z1890" s="4"/>
      <c r="AA1890" s="4"/>
    </row>
    <row r="1891" spans="1:27" ht="16" x14ac:dyDescent="0.2">
      <c r="A1891" s="10" t="s">
        <v>15</v>
      </c>
      <c r="B1891" s="10" t="s">
        <v>16</v>
      </c>
      <c r="C1891" s="10" t="s">
        <v>3163</v>
      </c>
      <c r="D1891" s="11">
        <v>2007</v>
      </c>
      <c r="E1891" s="10" t="s">
        <v>11</v>
      </c>
      <c r="F1891" s="10" t="s">
        <v>3522</v>
      </c>
      <c r="G1891" s="10" t="s">
        <v>3575</v>
      </c>
      <c r="H1891" s="13">
        <v>73</v>
      </c>
      <c r="I1891" s="14"/>
      <c r="J1891" s="4"/>
      <c r="K1891" s="4"/>
      <c r="L1891" s="4"/>
      <c r="M1891" s="4"/>
      <c r="N1891" s="4"/>
      <c r="O1891" s="4"/>
      <c r="P1891" s="4"/>
      <c r="Q1891" s="4"/>
      <c r="R1891" s="4"/>
      <c r="S1891" s="4"/>
      <c r="T1891" s="4"/>
      <c r="U1891" s="4"/>
      <c r="V1891" s="4"/>
      <c r="W1891" s="4"/>
      <c r="X1891" s="4"/>
      <c r="Y1891" s="4"/>
      <c r="Z1891" s="4"/>
      <c r="AA1891" s="4"/>
    </row>
    <row r="1892" spans="1:27" ht="16" x14ac:dyDescent="0.2">
      <c r="A1892" s="10" t="s">
        <v>15</v>
      </c>
      <c r="B1892" s="10" t="s">
        <v>16</v>
      </c>
      <c r="C1892" s="10" t="s">
        <v>9</v>
      </c>
      <c r="D1892" s="11">
        <v>2007</v>
      </c>
      <c r="E1892" s="10" t="s">
        <v>11</v>
      </c>
      <c r="F1892" s="10" t="s">
        <v>3522</v>
      </c>
      <c r="G1892" s="10" t="s">
        <v>3576</v>
      </c>
      <c r="H1892" s="13">
        <v>69</v>
      </c>
      <c r="I1892" s="14"/>
      <c r="J1892" s="4"/>
      <c r="K1892" s="4"/>
      <c r="L1892" s="4"/>
      <c r="M1892" s="4"/>
      <c r="N1892" s="4"/>
      <c r="O1892" s="4"/>
      <c r="P1892" s="4"/>
      <c r="Q1892" s="4"/>
      <c r="R1892" s="4"/>
      <c r="S1892" s="4"/>
      <c r="T1892" s="4"/>
      <c r="U1892" s="4"/>
      <c r="V1892" s="4"/>
      <c r="W1892" s="4"/>
      <c r="X1892" s="4"/>
      <c r="Y1892" s="4"/>
      <c r="Z1892" s="4"/>
      <c r="AA1892" s="4"/>
    </row>
    <row r="1893" spans="1:27" ht="16" x14ac:dyDescent="0.2">
      <c r="A1893" s="10" t="s">
        <v>15</v>
      </c>
      <c r="B1893" s="10" t="s">
        <v>16</v>
      </c>
      <c r="C1893" s="10" t="s">
        <v>3323</v>
      </c>
      <c r="D1893" s="11">
        <v>2007</v>
      </c>
      <c r="E1893" s="10" t="s">
        <v>11</v>
      </c>
      <c r="F1893" s="10" t="s">
        <v>3522</v>
      </c>
      <c r="G1893" s="10" t="s">
        <v>3577</v>
      </c>
      <c r="H1893" s="13">
        <v>68</v>
      </c>
      <c r="I1893" s="14"/>
      <c r="J1893" s="4"/>
      <c r="K1893" s="4"/>
      <c r="L1893" s="4"/>
      <c r="M1893" s="4"/>
      <c r="N1893" s="4"/>
      <c r="O1893" s="4"/>
      <c r="P1893" s="4"/>
      <c r="Q1893" s="4"/>
      <c r="R1893" s="4"/>
      <c r="S1893" s="4"/>
      <c r="T1893" s="4"/>
      <c r="U1893" s="4"/>
      <c r="V1893" s="4"/>
      <c r="W1893" s="4"/>
      <c r="X1893" s="4"/>
      <c r="Y1893" s="4"/>
      <c r="Z1893" s="4"/>
      <c r="AA1893" s="4"/>
    </row>
    <row r="1894" spans="1:27" ht="16" x14ac:dyDescent="0.2">
      <c r="A1894" s="10" t="s">
        <v>15</v>
      </c>
      <c r="B1894" s="10" t="s">
        <v>16</v>
      </c>
      <c r="C1894" s="10" t="s">
        <v>3578</v>
      </c>
      <c r="D1894" s="11">
        <v>2007</v>
      </c>
      <c r="E1894" s="10" t="s">
        <v>11</v>
      </c>
      <c r="F1894" s="10" t="s">
        <v>3522</v>
      </c>
      <c r="G1894" s="10" t="s">
        <v>3579</v>
      </c>
      <c r="H1894" s="13">
        <v>66</v>
      </c>
      <c r="I1894" s="14"/>
      <c r="J1894" s="4"/>
      <c r="K1894" s="4"/>
      <c r="L1894" s="4"/>
      <c r="M1894" s="4"/>
      <c r="N1894" s="4"/>
      <c r="O1894" s="4"/>
      <c r="P1894" s="4"/>
      <c r="Q1894" s="4"/>
      <c r="R1894" s="4"/>
      <c r="S1894" s="4"/>
      <c r="T1894" s="4"/>
      <c r="U1894" s="4"/>
      <c r="V1894" s="4"/>
      <c r="W1894" s="4"/>
      <c r="X1894" s="4"/>
      <c r="Y1894" s="4"/>
      <c r="Z1894" s="4"/>
      <c r="AA1894" s="4"/>
    </row>
    <row r="1895" spans="1:27" ht="16" x14ac:dyDescent="0.2">
      <c r="A1895" s="10" t="s">
        <v>15</v>
      </c>
      <c r="B1895" s="10" t="s">
        <v>16</v>
      </c>
      <c r="C1895" s="10" t="s">
        <v>3580</v>
      </c>
      <c r="D1895" s="11">
        <v>2007</v>
      </c>
      <c r="E1895" s="10" t="s">
        <v>11</v>
      </c>
      <c r="F1895" s="10" t="s">
        <v>3522</v>
      </c>
      <c r="G1895" s="10" t="s">
        <v>3581</v>
      </c>
      <c r="H1895" s="13">
        <v>65</v>
      </c>
      <c r="I1895" s="14"/>
      <c r="J1895" s="4"/>
      <c r="K1895" s="4"/>
      <c r="L1895" s="4"/>
      <c r="M1895" s="4"/>
      <c r="N1895" s="4"/>
      <c r="O1895" s="4"/>
      <c r="P1895" s="4"/>
      <c r="Q1895" s="4"/>
      <c r="R1895" s="4"/>
      <c r="S1895" s="4"/>
      <c r="T1895" s="4"/>
      <c r="U1895" s="4"/>
      <c r="V1895" s="4"/>
      <c r="W1895" s="4"/>
      <c r="X1895" s="4"/>
      <c r="Y1895" s="4"/>
      <c r="Z1895" s="4"/>
      <c r="AA1895" s="4"/>
    </row>
    <row r="1896" spans="1:27" ht="16" x14ac:dyDescent="0.2">
      <c r="A1896" s="10" t="s">
        <v>15</v>
      </c>
      <c r="B1896" s="10" t="s">
        <v>16</v>
      </c>
      <c r="C1896" s="10" t="s">
        <v>3582</v>
      </c>
      <c r="D1896" s="11">
        <v>2007</v>
      </c>
      <c r="E1896" s="10" t="s">
        <v>10</v>
      </c>
      <c r="F1896" s="10" t="s">
        <v>3522</v>
      </c>
      <c r="G1896" s="10" t="s">
        <v>3583</v>
      </c>
      <c r="H1896" s="13">
        <v>62</v>
      </c>
      <c r="I1896" s="14"/>
      <c r="J1896" s="4"/>
      <c r="K1896" s="4"/>
      <c r="L1896" s="4"/>
      <c r="M1896" s="4"/>
      <c r="N1896" s="4"/>
      <c r="O1896" s="4"/>
      <c r="P1896" s="4"/>
      <c r="Q1896" s="4"/>
      <c r="R1896" s="4"/>
      <c r="S1896" s="4"/>
      <c r="T1896" s="4"/>
      <c r="U1896" s="4"/>
      <c r="V1896" s="4"/>
      <c r="W1896" s="4"/>
      <c r="X1896" s="4"/>
      <c r="Y1896" s="4"/>
      <c r="Z1896" s="4"/>
      <c r="AA1896" s="4"/>
    </row>
    <row r="1897" spans="1:27" ht="16" x14ac:dyDescent="0.2">
      <c r="A1897" s="10" t="s">
        <v>15</v>
      </c>
      <c r="B1897" s="10" t="s">
        <v>16</v>
      </c>
      <c r="C1897" s="41" t="s">
        <v>3584</v>
      </c>
      <c r="D1897" s="11">
        <v>2006</v>
      </c>
      <c r="E1897" s="10" t="s">
        <v>10</v>
      </c>
      <c r="F1897" s="44" t="s">
        <v>3585</v>
      </c>
      <c r="G1897" s="43" t="s">
        <v>3586</v>
      </c>
      <c r="H1897" s="13">
        <v>572</v>
      </c>
      <c r="I1897" s="14"/>
      <c r="J1897" s="4"/>
      <c r="K1897" s="4"/>
      <c r="L1897" s="4"/>
      <c r="M1897" s="4"/>
      <c r="N1897" s="4"/>
      <c r="O1897" s="4"/>
      <c r="P1897" s="4"/>
      <c r="Q1897" s="4"/>
      <c r="R1897" s="4"/>
      <c r="S1897" s="4"/>
      <c r="T1897" s="4"/>
      <c r="U1897" s="4"/>
      <c r="V1897" s="4"/>
      <c r="W1897" s="4"/>
      <c r="X1897" s="4"/>
      <c r="Y1897" s="4"/>
      <c r="Z1897" s="4"/>
      <c r="AA1897" s="4"/>
    </row>
    <row r="1898" spans="1:27" ht="16" x14ac:dyDescent="0.2">
      <c r="A1898" s="10" t="s">
        <v>15</v>
      </c>
      <c r="B1898" s="10" t="s">
        <v>16</v>
      </c>
      <c r="C1898" s="41" t="s">
        <v>3587</v>
      </c>
      <c r="D1898" s="11">
        <v>2006</v>
      </c>
      <c r="E1898" s="10" t="s">
        <v>10</v>
      </c>
      <c r="F1898" s="44" t="s">
        <v>3585</v>
      </c>
      <c r="G1898" s="43" t="s">
        <v>3588</v>
      </c>
      <c r="H1898" s="13">
        <v>548</v>
      </c>
      <c r="I1898" s="14"/>
      <c r="J1898" s="4"/>
      <c r="K1898" s="4"/>
      <c r="L1898" s="4"/>
      <c r="M1898" s="4"/>
      <c r="N1898" s="4"/>
      <c r="O1898" s="4"/>
      <c r="P1898" s="4"/>
      <c r="Q1898" s="4"/>
      <c r="R1898" s="4"/>
      <c r="S1898" s="4"/>
      <c r="T1898" s="4"/>
      <c r="U1898" s="4"/>
      <c r="V1898" s="4"/>
      <c r="W1898" s="4"/>
      <c r="X1898" s="4"/>
      <c r="Y1898" s="4"/>
      <c r="Z1898" s="4"/>
      <c r="AA1898" s="4"/>
    </row>
    <row r="1899" spans="1:27" ht="16" x14ac:dyDescent="0.2">
      <c r="A1899" s="10" t="s">
        <v>15</v>
      </c>
      <c r="B1899" s="10" t="s">
        <v>16</v>
      </c>
      <c r="C1899" s="41" t="s">
        <v>3536</v>
      </c>
      <c r="D1899" s="11">
        <v>2006</v>
      </c>
      <c r="E1899" s="10" t="s">
        <v>10</v>
      </c>
      <c r="F1899" s="44" t="s">
        <v>3585</v>
      </c>
      <c r="G1899" s="43" t="s">
        <v>3589</v>
      </c>
      <c r="H1899" s="13">
        <v>499</v>
      </c>
      <c r="I1899" s="14"/>
      <c r="J1899" s="4"/>
      <c r="K1899" s="4"/>
      <c r="L1899" s="4"/>
      <c r="M1899" s="4"/>
      <c r="N1899" s="4"/>
      <c r="O1899" s="4"/>
      <c r="P1899" s="4"/>
      <c r="Q1899" s="4"/>
      <c r="R1899" s="4"/>
      <c r="S1899" s="4"/>
      <c r="T1899" s="4"/>
      <c r="U1899" s="4"/>
      <c r="V1899" s="4"/>
      <c r="W1899" s="4"/>
      <c r="X1899" s="4"/>
      <c r="Y1899" s="4"/>
      <c r="Z1899" s="4"/>
      <c r="AA1899" s="4"/>
    </row>
    <row r="1900" spans="1:27" ht="16" x14ac:dyDescent="0.2">
      <c r="A1900" s="10" t="s">
        <v>15</v>
      </c>
      <c r="B1900" s="10" t="s">
        <v>16</v>
      </c>
      <c r="C1900" s="41" t="s">
        <v>3590</v>
      </c>
      <c r="D1900" s="11">
        <v>2006</v>
      </c>
      <c r="E1900" s="10" t="s">
        <v>10</v>
      </c>
      <c r="F1900" s="44" t="s">
        <v>3585</v>
      </c>
      <c r="G1900" s="43" t="s">
        <v>3591</v>
      </c>
      <c r="H1900" s="13">
        <v>488</v>
      </c>
      <c r="I1900" s="14"/>
      <c r="J1900" s="4"/>
      <c r="K1900" s="4"/>
      <c r="L1900" s="4"/>
      <c r="M1900" s="4"/>
      <c r="N1900" s="4"/>
      <c r="O1900" s="4"/>
      <c r="P1900" s="4"/>
      <c r="Q1900" s="4"/>
      <c r="R1900" s="4"/>
      <c r="S1900" s="4"/>
      <c r="T1900" s="4"/>
      <c r="U1900" s="4"/>
      <c r="V1900" s="4"/>
      <c r="W1900" s="4"/>
      <c r="X1900" s="4"/>
      <c r="Y1900" s="4"/>
      <c r="Z1900" s="4"/>
      <c r="AA1900" s="4"/>
    </row>
    <row r="1901" spans="1:27" ht="16" x14ac:dyDescent="0.2">
      <c r="A1901" s="10" t="s">
        <v>15</v>
      </c>
      <c r="B1901" s="10" t="s">
        <v>16</v>
      </c>
      <c r="C1901" s="41" t="s">
        <v>3592</v>
      </c>
      <c r="D1901" s="11">
        <v>2006</v>
      </c>
      <c r="E1901" s="10" t="s">
        <v>8</v>
      </c>
      <c r="F1901" s="44" t="s">
        <v>3585</v>
      </c>
      <c r="G1901" s="43" t="s">
        <v>3593</v>
      </c>
      <c r="H1901" s="13">
        <v>386</v>
      </c>
      <c r="I1901" s="14"/>
      <c r="J1901" s="4"/>
      <c r="K1901" s="4"/>
      <c r="L1901" s="4"/>
      <c r="M1901" s="4"/>
      <c r="N1901" s="4"/>
      <c r="O1901" s="4"/>
      <c r="P1901" s="4"/>
      <c r="Q1901" s="4"/>
      <c r="R1901" s="4"/>
      <c r="S1901" s="4"/>
      <c r="T1901" s="4"/>
      <c r="U1901" s="4"/>
      <c r="V1901" s="4"/>
      <c r="W1901" s="4"/>
      <c r="X1901" s="4"/>
      <c r="Y1901" s="4"/>
      <c r="Z1901" s="4"/>
      <c r="AA1901" s="4"/>
    </row>
    <row r="1902" spans="1:27" ht="16" x14ac:dyDescent="0.2">
      <c r="A1902" s="10" t="s">
        <v>15</v>
      </c>
      <c r="B1902" s="10" t="s">
        <v>16</v>
      </c>
      <c r="C1902" s="41" t="s">
        <v>3594</v>
      </c>
      <c r="D1902" s="11">
        <v>2006</v>
      </c>
      <c r="E1902" s="10" t="s">
        <v>8</v>
      </c>
      <c r="F1902" s="44" t="s">
        <v>3585</v>
      </c>
      <c r="G1902" s="43" t="s">
        <v>3595</v>
      </c>
      <c r="H1902" s="13">
        <v>296</v>
      </c>
      <c r="I1902" s="14"/>
      <c r="J1902" s="4"/>
      <c r="K1902" s="4"/>
      <c r="L1902" s="4"/>
      <c r="M1902" s="4"/>
      <c r="N1902" s="4"/>
      <c r="O1902" s="4"/>
      <c r="P1902" s="4"/>
      <c r="Q1902" s="4"/>
      <c r="R1902" s="4"/>
      <c r="S1902" s="4"/>
      <c r="T1902" s="4"/>
      <c r="U1902" s="4"/>
      <c r="V1902" s="4"/>
      <c r="W1902" s="4"/>
      <c r="X1902" s="4"/>
      <c r="Y1902" s="4"/>
      <c r="Z1902" s="4"/>
      <c r="AA1902" s="4"/>
    </row>
    <row r="1903" spans="1:27" ht="16" x14ac:dyDescent="0.2">
      <c r="A1903" s="10" t="s">
        <v>15</v>
      </c>
      <c r="B1903" s="10" t="s">
        <v>16</v>
      </c>
      <c r="C1903" s="41" t="s">
        <v>1062</v>
      </c>
      <c r="D1903" s="11">
        <v>2006</v>
      </c>
      <c r="E1903" s="10" t="s">
        <v>7</v>
      </c>
      <c r="F1903" s="10" t="s">
        <v>3585</v>
      </c>
      <c r="G1903" s="43" t="s">
        <v>3596</v>
      </c>
      <c r="H1903" s="13">
        <v>260</v>
      </c>
      <c r="I1903" s="14"/>
      <c r="J1903" s="4"/>
      <c r="K1903" s="4"/>
      <c r="L1903" s="4"/>
      <c r="M1903" s="4"/>
      <c r="N1903" s="4"/>
      <c r="O1903" s="4"/>
      <c r="P1903" s="4"/>
      <c r="Q1903" s="4"/>
      <c r="R1903" s="4"/>
      <c r="S1903" s="4"/>
      <c r="T1903" s="4"/>
      <c r="U1903" s="4"/>
      <c r="V1903" s="4"/>
      <c r="W1903" s="4"/>
      <c r="X1903" s="4"/>
      <c r="Y1903" s="4"/>
      <c r="Z1903" s="4"/>
      <c r="AA1903" s="4"/>
    </row>
    <row r="1904" spans="1:27" ht="16" x14ac:dyDescent="0.2">
      <c r="A1904" s="10" t="s">
        <v>15</v>
      </c>
      <c r="B1904" s="10" t="s">
        <v>16</v>
      </c>
      <c r="C1904" s="41" t="s">
        <v>3597</v>
      </c>
      <c r="D1904" s="11">
        <v>2006</v>
      </c>
      <c r="E1904" s="10" t="s">
        <v>8</v>
      </c>
      <c r="F1904" s="44" t="s">
        <v>3585</v>
      </c>
      <c r="G1904" s="43" t="s">
        <v>3598</v>
      </c>
      <c r="H1904" s="13">
        <v>207</v>
      </c>
      <c r="I1904" s="14"/>
      <c r="J1904" s="4"/>
      <c r="K1904" s="4"/>
      <c r="L1904" s="4"/>
      <c r="M1904" s="4"/>
      <c r="N1904" s="4"/>
      <c r="O1904" s="4"/>
      <c r="P1904" s="4"/>
      <c r="Q1904" s="4"/>
      <c r="R1904" s="4"/>
      <c r="S1904" s="4"/>
      <c r="T1904" s="4"/>
      <c r="U1904" s="4"/>
      <c r="V1904" s="4"/>
      <c r="W1904" s="4"/>
      <c r="X1904" s="4"/>
      <c r="Y1904" s="4"/>
      <c r="Z1904" s="4"/>
      <c r="AA1904" s="4"/>
    </row>
    <row r="1905" spans="1:27" ht="16" x14ac:dyDescent="0.2">
      <c r="A1905" s="10" t="s">
        <v>15</v>
      </c>
      <c r="B1905" s="10" t="s">
        <v>16</v>
      </c>
      <c r="C1905" s="41" t="s">
        <v>3599</v>
      </c>
      <c r="D1905" s="11">
        <v>2006</v>
      </c>
      <c r="E1905" s="10" t="s">
        <v>8</v>
      </c>
      <c r="F1905" s="44" t="s">
        <v>3585</v>
      </c>
      <c r="G1905" s="43" t="s">
        <v>3600</v>
      </c>
      <c r="H1905" s="13">
        <v>186</v>
      </c>
      <c r="I1905" s="14"/>
      <c r="J1905" s="4"/>
      <c r="K1905" s="4"/>
      <c r="L1905" s="4"/>
      <c r="M1905" s="4"/>
      <c r="N1905" s="4"/>
      <c r="O1905" s="4"/>
      <c r="P1905" s="4"/>
      <c r="Q1905" s="4"/>
      <c r="R1905" s="4"/>
      <c r="S1905" s="4"/>
      <c r="T1905" s="4"/>
      <c r="U1905" s="4"/>
      <c r="V1905" s="4"/>
      <c r="W1905" s="4"/>
      <c r="X1905" s="4"/>
      <c r="Y1905" s="4"/>
      <c r="Z1905" s="4"/>
      <c r="AA1905" s="4"/>
    </row>
    <row r="1906" spans="1:27" ht="16" x14ac:dyDescent="0.2">
      <c r="A1906" s="10" t="s">
        <v>15</v>
      </c>
      <c r="B1906" s="10" t="s">
        <v>16</v>
      </c>
      <c r="C1906" s="41" t="s">
        <v>3601</v>
      </c>
      <c r="D1906" s="11">
        <v>2006</v>
      </c>
      <c r="E1906" s="10" t="s">
        <v>8</v>
      </c>
      <c r="F1906" s="44" t="s">
        <v>3585</v>
      </c>
      <c r="G1906" s="43" t="s">
        <v>3602</v>
      </c>
      <c r="H1906" s="13">
        <v>97</v>
      </c>
      <c r="I1906" s="14"/>
      <c r="J1906" s="4"/>
      <c r="K1906" s="4"/>
      <c r="L1906" s="4"/>
      <c r="M1906" s="4"/>
      <c r="N1906" s="4"/>
      <c r="O1906" s="4"/>
      <c r="P1906" s="4"/>
      <c r="Q1906" s="4"/>
      <c r="R1906" s="4"/>
      <c r="S1906" s="4"/>
      <c r="T1906" s="4"/>
      <c r="U1906" s="4"/>
      <c r="V1906" s="4"/>
      <c r="W1906" s="4"/>
      <c r="X1906" s="4"/>
      <c r="Y1906" s="4"/>
      <c r="Z1906" s="4"/>
      <c r="AA1906" s="4"/>
    </row>
    <row r="1907" spans="1:27" ht="16" x14ac:dyDescent="0.2">
      <c r="A1907" s="10" t="s">
        <v>15</v>
      </c>
      <c r="B1907" s="10" t="s">
        <v>16</v>
      </c>
      <c r="C1907" s="41" t="s">
        <v>3163</v>
      </c>
      <c r="D1907" s="11">
        <v>2006</v>
      </c>
      <c r="E1907" s="10" t="s">
        <v>11</v>
      </c>
      <c r="F1907" s="44" t="s">
        <v>3585</v>
      </c>
      <c r="G1907" s="43" t="s">
        <v>3603</v>
      </c>
      <c r="H1907" s="13">
        <v>73</v>
      </c>
      <c r="I1907" s="14"/>
      <c r="J1907" s="4"/>
      <c r="K1907" s="4"/>
      <c r="L1907" s="4"/>
      <c r="M1907" s="4"/>
      <c r="N1907" s="4"/>
      <c r="O1907" s="4"/>
      <c r="P1907" s="4"/>
      <c r="Q1907" s="4"/>
      <c r="R1907" s="4"/>
      <c r="S1907" s="4"/>
      <c r="T1907" s="4"/>
      <c r="U1907" s="4"/>
      <c r="V1907" s="4"/>
      <c r="W1907" s="4"/>
      <c r="X1907" s="4"/>
      <c r="Y1907" s="4"/>
      <c r="Z1907" s="4"/>
      <c r="AA1907" s="4"/>
    </row>
    <row r="1908" spans="1:27" ht="16" x14ac:dyDescent="0.2">
      <c r="A1908" s="10" t="s">
        <v>15</v>
      </c>
      <c r="B1908" s="10" t="s">
        <v>16</v>
      </c>
      <c r="C1908" s="41" t="s">
        <v>3429</v>
      </c>
      <c r="D1908" s="11">
        <v>2006</v>
      </c>
      <c r="E1908" s="10" t="s">
        <v>11</v>
      </c>
      <c r="F1908" s="44" t="s">
        <v>3585</v>
      </c>
      <c r="G1908" s="43" t="s">
        <v>3604</v>
      </c>
      <c r="H1908" s="13">
        <v>43</v>
      </c>
      <c r="I1908" s="14"/>
      <c r="J1908" s="4"/>
      <c r="K1908" s="4"/>
      <c r="L1908" s="4"/>
      <c r="M1908" s="4"/>
      <c r="N1908" s="4"/>
      <c r="O1908" s="4"/>
      <c r="P1908" s="4"/>
      <c r="Q1908" s="4"/>
      <c r="R1908" s="4"/>
      <c r="S1908" s="4"/>
      <c r="T1908" s="4"/>
      <c r="U1908" s="4"/>
      <c r="V1908" s="4"/>
      <c r="W1908" s="4"/>
      <c r="X1908" s="4"/>
      <c r="Y1908" s="4"/>
      <c r="Z1908" s="4"/>
      <c r="AA1908" s="4"/>
    </row>
    <row r="1909" spans="1:27" ht="16" x14ac:dyDescent="0.2">
      <c r="A1909" s="10" t="s">
        <v>15</v>
      </c>
      <c r="B1909" s="10" t="s">
        <v>16</v>
      </c>
      <c r="C1909" s="41" t="s">
        <v>3165</v>
      </c>
      <c r="D1909" s="11">
        <v>2006</v>
      </c>
      <c r="E1909" s="10" t="s">
        <v>11</v>
      </c>
      <c r="F1909" s="44" t="s">
        <v>3585</v>
      </c>
      <c r="G1909" s="43" t="s">
        <v>3605</v>
      </c>
      <c r="H1909" s="13">
        <v>40</v>
      </c>
      <c r="I1909" s="14"/>
      <c r="J1909" s="4"/>
      <c r="K1909" s="4"/>
      <c r="L1909" s="4"/>
      <c r="M1909" s="4"/>
      <c r="N1909" s="4"/>
      <c r="O1909" s="4"/>
      <c r="P1909" s="4"/>
      <c r="Q1909" s="4"/>
      <c r="R1909" s="4"/>
      <c r="S1909" s="4"/>
      <c r="T1909" s="4"/>
      <c r="U1909" s="4"/>
      <c r="V1909" s="4"/>
      <c r="W1909" s="4"/>
      <c r="X1909" s="4"/>
      <c r="Y1909" s="4"/>
      <c r="Z1909" s="4"/>
      <c r="AA1909" s="4"/>
    </row>
    <row r="1910" spans="1:27" ht="16" x14ac:dyDescent="0.2">
      <c r="A1910" s="16" t="s">
        <v>15</v>
      </c>
      <c r="B1910" s="16" t="s">
        <v>16</v>
      </c>
      <c r="C1910" s="10" t="s">
        <v>3606</v>
      </c>
      <c r="D1910" s="11">
        <v>2005</v>
      </c>
      <c r="E1910" s="10" t="s">
        <v>7</v>
      </c>
      <c r="F1910" s="10" t="s">
        <v>3607</v>
      </c>
      <c r="G1910" s="10" t="s">
        <v>3608</v>
      </c>
      <c r="H1910" s="13">
        <v>323</v>
      </c>
      <c r="I1910" s="14"/>
      <c r="J1910" s="4"/>
      <c r="K1910" s="4"/>
      <c r="L1910" s="4"/>
      <c r="M1910" s="4"/>
      <c r="N1910" s="4"/>
      <c r="O1910" s="4"/>
      <c r="P1910" s="4"/>
      <c r="Q1910" s="4"/>
      <c r="R1910" s="4"/>
      <c r="S1910" s="4"/>
      <c r="T1910" s="4"/>
      <c r="U1910" s="4"/>
      <c r="V1910" s="4"/>
      <c r="W1910" s="4"/>
      <c r="X1910" s="4"/>
      <c r="Y1910" s="4"/>
      <c r="Z1910" s="4"/>
      <c r="AA1910" s="4"/>
    </row>
    <row r="1911" spans="1:27" ht="16" x14ac:dyDescent="0.2">
      <c r="A1911" s="16" t="s">
        <v>15</v>
      </c>
      <c r="B1911" s="16" t="s">
        <v>16</v>
      </c>
      <c r="C1911" s="10" t="s">
        <v>3609</v>
      </c>
      <c r="D1911" s="39">
        <v>2005</v>
      </c>
      <c r="E1911" s="10" t="s">
        <v>10</v>
      </c>
      <c r="F1911" s="16" t="s">
        <v>3607</v>
      </c>
      <c r="G1911" s="10" t="s">
        <v>3610</v>
      </c>
      <c r="H1911" s="13">
        <v>283</v>
      </c>
      <c r="I1911" s="14"/>
      <c r="J1911" s="4"/>
      <c r="K1911" s="4"/>
      <c r="L1911" s="4"/>
      <c r="M1911" s="4"/>
      <c r="N1911" s="4"/>
      <c r="O1911" s="4"/>
      <c r="P1911" s="4"/>
      <c r="Q1911" s="4"/>
      <c r="R1911" s="4"/>
      <c r="S1911" s="4"/>
      <c r="T1911" s="4"/>
      <c r="U1911" s="4"/>
      <c r="V1911" s="4"/>
      <c r="W1911" s="4"/>
      <c r="X1911" s="4"/>
      <c r="Y1911" s="4"/>
      <c r="Z1911" s="4"/>
      <c r="AA1911" s="4"/>
    </row>
    <row r="1912" spans="1:27" ht="16" x14ac:dyDescent="0.2">
      <c r="A1912" s="16" t="s">
        <v>15</v>
      </c>
      <c r="B1912" s="16" t="s">
        <v>16</v>
      </c>
      <c r="C1912" s="10" t="s">
        <v>3611</v>
      </c>
      <c r="D1912" s="39">
        <v>2005</v>
      </c>
      <c r="E1912" s="10" t="s">
        <v>10</v>
      </c>
      <c r="F1912" s="16" t="s">
        <v>3607</v>
      </c>
      <c r="G1912" s="10" t="s">
        <v>3612</v>
      </c>
      <c r="H1912" s="13">
        <v>279</v>
      </c>
      <c r="I1912" s="14"/>
      <c r="J1912" s="4"/>
      <c r="K1912" s="4"/>
      <c r="L1912" s="4"/>
      <c r="M1912" s="4"/>
      <c r="N1912" s="4"/>
      <c r="O1912" s="4"/>
      <c r="P1912" s="4"/>
      <c r="Q1912" s="4"/>
      <c r="R1912" s="4"/>
      <c r="S1912" s="4"/>
      <c r="T1912" s="4"/>
      <c r="U1912" s="4"/>
      <c r="V1912" s="4"/>
      <c r="W1912" s="4"/>
      <c r="X1912" s="4"/>
      <c r="Y1912" s="4"/>
      <c r="Z1912" s="4"/>
      <c r="AA1912" s="4"/>
    </row>
    <row r="1913" spans="1:27" ht="16" x14ac:dyDescent="0.2">
      <c r="A1913" s="16" t="s">
        <v>15</v>
      </c>
      <c r="B1913" s="16" t="s">
        <v>16</v>
      </c>
      <c r="C1913" s="10" t="s">
        <v>3613</v>
      </c>
      <c r="D1913" s="39">
        <v>2005</v>
      </c>
      <c r="E1913" s="10" t="s">
        <v>10</v>
      </c>
      <c r="F1913" s="16" t="s">
        <v>3607</v>
      </c>
      <c r="G1913" s="10" t="s">
        <v>3614</v>
      </c>
      <c r="H1913" s="13">
        <v>251</v>
      </c>
      <c r="I1913" s="14"/>
      <c r="J1913" s="4"/>
      <c r="K1913" s="4"/>
      <c r="L1913" s="4"/>
      <c r="M1913" s="4"/>
      <c r="N1913" s="4"/>
      <c r="O1913" s="4"/>
      <c r="P1913" s="4"/>
      <c r="Q1913" s="4"/>
      <c r="R1913" s="4"/>
      <c r="S1913" s="4"/>
      <c r="T1913" s="4"/>
      <c r="U1913" s="4"/>
      <c r="V1913" s="4"/>
      <c r="W1913" s="4"/>
      <c r="X1913" s="4"/>
      <c r="Y1913" s="4"/>
      <c r="Z1913" s="4"/>
      <c r="AA1913" s="4"/>
    </row>
    <row r="1914" spans="1:27" ht="16" x14ac:dyDescent="0.2">
      <c r="A1914" s="16" t="s">
        <v>15</v>
      </c>
      <c r="B1914" s="16" t="s">
        <v>16</v>
      </c>
      <c r="C1914" s="14" t="s">
        <v>3615</v>
      </c>
      <c r="D1914" s="39">
        <v>2005</v>
      </c>
      <c r="E1914" s="10" t="s">
        <v>10</v>
      </c>
      <c r="F1914" s="16" t="s">
        <v>3607</v>
      </c>
      <c r="G1914" s="10" t="s">
        <v>3616</v>
      </c>
      <c r="H1914" s="13">
        <v>218</v>
      </c>
      <c r="I1914" s="14"/>
      <c r="J1914" s="4"/>
      <c r="K1914" s="4"/>
      <c r="L1914" s="4"/>
      <c r="M1914" s="4"/>
      <c r="N1914" s="4"/>
      <c r="O1914" s="4"/>
      <c r="P1914" s="4"/>
      <c r="Q1914" s="4"/>
      <c r="R1914" s="4"/>
      <c r="S1914" s="4"/>
      <c r="T1914" s="4"/>
      <c r="U1914" s="4"/>
      <c r="V1914" s="4"/>
      <c r="W1914" s="4"/>
      <c r="X1914" s="4"/>
      <c r="Y1914" s="4"/>
      <c r="Z1914" s="4"/>
      <c r="AA1914" s="4"/>
    </row>
    <row r="1915" spans="1:27" ht="16" x14ac:dyDescent="0.2">
      <c r="A1915" s="16" t="s">
        <v>15</v>
      </c>
      <c r="B1915" s="16" t="s">
        <v>16</v>
      </c>
      <c r="C1915" s="10" t="s">
        <v>3617</v>
      </c>
      <c r="D1915" s="39">
        <v>2005</v>
      </c>
      <c r="E1915" s="10" t="s">
        <v>10</v>
      </c>
      <c r="F1915" s="16" t="s">
        <v>3607</v>
      </c>
      <c r="G1915" s="10" t="s">
        <v>3618</v>
      </c>
      <c r="H1915" s="13">
        <v>182</v>
      </c>
      <c r="I1915" s="14"/>
      <c r="J1915" s="4"/>
      <c r="K1915" s="4"/>
      <c r="L1915" s="4"/>
      <c r="M1915" s="4"/>
      <c r="N1915" s="4"/>
      <c r="O1915" s="4"/>
      <c r="P1915" s="4"/>
      <c r="Q1915" s="4"/>
      <c r="R1915" s="4"/>
      <c r="S1915" s="4"/>
      <c r="T1915" s="4"/>
      <c r="U1915" s="4"/>
      <c r="V1915" s="4"/>
      <c r="W1915" s="4"/>
      <c r="X1915" s="4"/>
      <c r="Y1915" s="4"/>
      <c r="Z1915" s="4"/>
      <c r="AA1915" s="4"/>
    </row>
    <row r="1916" spans="1:27" ht="16" x14ac:dyDescent="0.2">
      <c r="A1916" s="16" t="s">
        <v>15</v>
      </c>
      <c r="B1916" s="16" t="s">
        <v>16</v>
      </c>
      <c r="C1916" s="10" t="s">
        <v>3619</v>
      </c>
      <c r="D1916" s="39">
        <v>2005</v>
      </c>
      <c r="E1916" s="10" t="s">
        <v>10</v>
      </c>
      <c r="F1916" s="16" t="s">
        <v>3607</v>
      </c>
      <c r="G1916" s="10" t="s">
        <v>3620</v>
      </c>
      <c r="H1916" s="13">
        <v>173</v>
      </c>
      <c r="I1916" s="14"/>
      <c r="J1916" s="4"/>
      <c r="K1916" s="4"/>
      <c r="L1916" s="4"/>
      <c r="M1916" s="4"/>
      <c r="N1916" s="4"/>
      <c r="O1916" s="4"/>
      <c r="P1916" s="4"/>
      <c r="Q1916" s="4"/>
      <c r="R1916" s="4"/>
      <c r="S1916" s="4"/>
      <c r="T1916" s="4"/>
      <c r="U1916" s="4"/>
      <c r="V1916" s="4"/>
      <c r="W1916" s="4"/>
      <c r="X1916" s="4"/>
      <c r="Y1916" s="4"/>
      <c r="Z1916" s="4"/>
      <c r="AA1916" s="4"/>
    </row>
    <row r="1917" spans="1:27" ht="16" x14ac:dyDescent="0.2">
      <c r="A1917" s="16" t="s">
        <v>15</v>
      </c>
      <c r="B1917" s="16" t="s">
        <v>16</v>
      </c>
      <c r="C1917" s="10" t="str">
        <f>PROPER("ENHANCING STEWARDSHIP ON PRIVATE LANDS")</f>
        <v>Enhancing Stewardship On Private Lands</v>
      </c>
      <c r="D1917" s="39">
        <v>2005</v>
      </c>
      <c r="E1917" s="10" t="s">
        <v>10</v>
      </c>
      <c r="F1917" s="16" t="s">
        <v>3607</v>
      </c>
      <c r="G1917" s="10" t="s">
        <v>3621</v>
      </c>
      <c r="H1917" s="13">
        <v>169</v>
      </c>
      <c r="I1917" s="14"/>
      <c r="J1917" s="4"/>
      <c r="K1917" s="4"/>
      <c r="L1917" s="4"/>
      <c r="M1917" s="4"/>
      <c r="N1917" s="4"/>
      <c r="O1917" s="4"/>
      <c r="P1917" s="4"/>
      <c r="Q1917" s="4"/>
      <c r="R1917" s="4"/>
      <c r="S1917" s="4"/>
      <c r="T1917" s="4"/>
      <c r="U1917" s="4"/>
      <c r="V1917" s="4"/>
      <c r="W1917" s="4"/>
      <c r="X1917" s="4"/>
      <c r="Y1917" s="4"/>
      <c r="Z1917" s="4"/>
      <c r="AA1917" s="4"/>
    </row>
    <row r="1918" spans="1:27" ht="16" x14ac:dyDescent="0.2">
      <c r="A1918" s="16" t="s">
        <v>15</v>
      </c>
      <c r="B1918" s="16" t="s">
        <v>16</v>
      </c>
      <c r="C1918" s="14" t="s">
        <v>3622</v>
      </c>
      <c r="D1918" s="39">
        <v>2005</v>
      </c>
      <c r="E1918" s="10" t="s">
        <v>10</v>
      </c>
      <c r="F1918" s="16" t="s">
        <v>3607</v>
      </c>
      <c r="G1918" s="10" t="s">
        <v>3623</v>
      </c>
      <c r="H1918" s="13">
        <v>161</v>
      </c>
      <c r="I1918" s="14"/>
      <c r="J1918" s="4"/>
      <c r="K1918" s="4"/>
      <c r="L1918" s="4"/>
      <c r="M1918" s="4"/>
      <c r="N1918" s="4"/>
      <c r="O1918" s="4"/>
      <c r="P1918" s="4"/>
      <c r="Q1918" s="4"/>
      <c r="R1918" s="4"/>
      <c r="S1918" s="4"/>
      <c r="T1918" s="4"/>
      <c r="U1918" s="4"/>
      <c r="V1918" s="4"/>
      <c r="W1918" s="4"/>
      <c r="X1918" s="4"/>
      <c r="Y1918" s="4"/>
      <c r="Z1918" s="4"/>
      <c r="AA1918" s="4"/>
    </row>
    <row r="1919" spans="1:27" ht="16" x14ac:dyDescent="0.2">
      <c r="A1919" s="16" t="s">
        <v>15</v>
      </c>
      <c r="B1919" s="16" t="s">
        <v>16</v>
      </c>
      <c r="C1919" s="10" t="s">
        <v>3624</v>
      </c>
      <c r="D1919" s="39">
        <v>2005</v>
      </c>
      <c r="E1919" s="10" t="s">
        <v>10</v>
      </c>
      <c r="F1919" s="16" t="s">
        <v>3607</v>
      </c>
      <c r="G1919" s="10" t="s">
        <v>3625</v>
      </c>
      <c r="H1919" s="13">
        <v>155</v>
      </c>
      <c r="I1919" s="14"/>
      <c r="J1919" s="4"/>
      <c r="K1919" s="4"/>
      <c r="L1919" s="4"/>
      <c r="M1919" s="4"/>
      <c r="N1919" s="4"/>
      <c r="O1919" s="4"/>
      <c r="P1919" s="4"/>
      <c r="Q1919" s="4"/>
      <c r="R1919" s="4"/>
      <c r="S1919" s="4"/>
      <c r="T1919" s="4"/>
      <c r="U1919" s="4"/>
      <c r="V1919" s="4"/>
      <c r="W1919" s="4"/>
      <c r="X1919" s="4"/>
      <c r="Y1919" s="4"/>
      <c r="Z1919" s="4"/>
      <c r="AA1919" s="4"/>
    </row>
    <row r="1920" spans="1:27" ht="16" x14ac:dyDescent="0.2">
      <c r="A1920" s="16" t="s">
        <v>15</v>
      </c>
      <c r="B1920" s="16" t="s">
        <v>16</v>
      </c>
      <c r="C1920" s="10" t="s">
        <v>3626</v>
      </c>
      <c r="D1920" s="39">
        <v>2005</v>
      </c>
      <c r="E1920" s="10" t="s">
        <v>10</v>
      </c>
      <c r="F1920" s="16" t="s">
        <v>3607</v>
      </c>
      <c r="G1920" s="10" t="s">
        <v>3627</v>
      </c>
      <c r="H1920" s="13">
        <v>150</v>
      </c>
      <c r="I1920" s="14"/>
      <c r="J1920" s="4"/>
      <c r="K1920" s="4"/>
      <c r="L1920" s="4"/>
      <c r="M1920" s="4"/>
      <c r="N1920" s="4"/>
      <c r="O1920" s="4"/>
      <c r="P1920" s="4"/>
      <c r="Q1920" s="4"/>
      <c r="R1920" s="4"/>
      <c r="S1920" s="4"/>
      <c r="T1920" s="4"/>
      <c r="U1920" s="4"/>
      <c r="V1920" s="4"/>
      <c r="W1920" s="4"/>
      <c r="X1920" s="4"/>
      <c r="Y1920" s="4"/>
      <c r="Z1920" s="4"/>
      <c r="AA1920" s="4"/>
    </row>
    <row r="1921" spans="1:27" ht="16" x14ac:dyDescent="0.2">
      <c r="A1921" s="16" t="s">
        <v>15</v>
      </c>
      <c r="B1921" s="16" t="s">
        <v>16</v>
      </c>
      <c r="C1921" s="14" t="s">
        <v>3628</v>
      </c>
      <c r="D1921" s="39">
        <v>2005</v>
      </c>
      <c r="E1921" s="10" t="s">
        <v>10</v>
      </c>
      <c r="F1921" s="16" t="s">
        <v>3607</v>
      </c>
      <c r="G1921" s="10" t="s">
        <v>3629</v>
      </c>
      <c r="H1921" s="13">
        <v>135</v>
      </c>
      <c r="I1921" s="14"/>
      <c r="J1921" s="4"/>
      <c r="K1921" s="4"/>
      <c r="L1921" s="4"/>
      <c r="M1921" s="4"/>
      <c r="N1921" s="4"/>
      <c r="O1921" s="4"/>
      <c r="P1921" s="4"/>
      <c r="Q1921" s="4"/>
      <c r="R1921" s="4"/>
      <c r="S1921" s="4"/>
      <c r="T1921" s="4"/>
      <c r="U1921" s="4"/>
      <c r="V1921" s="4"/>
      <c r="W1921" s="4"/>
      <c r="X1921" s="4"/>
      <c r="Y1921" s="4"/>
      <c r="Z1921" s="4"/>
      <c r="AA1921" s="4"/>
    </row>
    <row r="1922" spans="1:27" ht="16" x14ac:dyDescent="0.2">
      <c r="A1922" s="16" t="s">
        <v>15</v>
      </c>
      <c r="B1922" s="16" t="s">
        <v>16</v>
      </c>
      <c r="C1922" s="10" t="s">
        <v>3630</v>
      </c>
      <c r="D1922" s="39">
        <v>2005</v>
      </c>
      <c r="E1922" s="10" t="s">
        <v>10</v>
      </c>
      <c r="F1922" s="16" t="s">
        <v>3607</v>
      </c>
      <c r="G1922" s="10" t="s">
        <v>3631</v>
      </c>
      <c r="H1922" s="13">
        <v>129</v>
      </c>
      <c r="I1922" s="14"/>
      <c r="J1922" s="4"/>
      <c r="K1922" s="4"/>
      <c r="L1922" s="4"/>
      <c r="M1922" s="4"/>
      <c r="N1922" s="4"/>
      <c r="O1922" s="4"/>
      <c r="P1922" s="4"/>
      <c r="Q1922" s="4"/>
      <c r="R1922" s="4"/>
      <c r="S1922" s="4"/>
      <c r="T1922" s="4"/>
      <c r="U1922" s="4"/>
      <c r="V1922" s="4"/>
      <c r="W1922" s="4"/>
      <c r="X1922" s="4"/>
      <c r="Y1922" s="4"/>
      <c r="Z1922" s="4"/>
      <c r="AA1922" s="4"/>
    </row>
    <row r="1923" spans="1:27" ht="16" x14ac:dyDescent="0.2">
      <c r="A1923" s="16" t="s">
        <v>15</v>
      </c>
      <c r="B1923" s="16" t="s">
        <v>16</v>
      </c>
      <c r="C1923" s="10" t="str">
        <f>PROPER("PROMOTING HANDS-ON LEARNING")</f>
        <v>Promoting Hands-On Learning</v>
      </c>
      <c r="D1923" s="39">
        <v>2005</v>
      </c>
      <c r="E1923" s="10" t="s">
        <v>10</v>
      </c>
      <c r="F1923" s="16" t="s">
        <v>3607</v>
      </c>
      <c r="G1923" s="10" t="s">
        <v>3632</v>
      </c>
      <c r="H1923" s="13">
        <v>124</v>
      </c>
      <c r="I1923" s="14"/>
      <c r="J1923" s="4"/>
      <c r="K1923" s="4"/>
      <c r="L1923" s="4"/>
      <c r="M1923" s="4"/>
      <c r="N1923" s="4"/>
      <c r="O1923" s="4"/>
      <c r="P1923" s="4"/>
      <c r="Q1923" s="4"/>
      <c r="R1923" s="4"/>
      <c r="S1923" s="4"/>
      <c r="T1923" s="4"/>
      <c r="U1923" s="4"/>
      <c r="V1923" s="4"/>
      <c r="W1923" s="4"/>
      <c r="X1923" s="4"/>
      <c r="Y1923" s="4"/>
      <c r="Z1923" s="4"/>
      <c r="AA1923" s="4"/>
    </row>
    <row r="1924" spans="1:27" ht="16" x14ac:dyDescent="0.2">
      <c r="A1924" s="16" t="s">
        <v>15</v>
      </c>
      <c r="B1924" s="16" t="s">
        <v>16</v>
      </c>
      <c r="C1924" s="10" t="str">
        <f>PROPER("ENHANCING COMMUNITY-BASED CONSERVATION")</f>
        <v>Enhancing Community-Based Conservation</v>
      </c>
      <c r="D1924" s="39">
        <v>2005</v>
      </c>
      <c r="E1924" s="10" t="s">
        <v>10</v>
      </c>
      <c r="F1924" s="16" t="s">
        <v>3607</v>
      </c>
      <c r="G1924" s="10" t="s">
        <v>3633</v>
      </c>
      <c r="H1924" s="13">
        <v>117</v>
      </c>
      <c r="I1924" s="14"/>
      <c r="J1924" s="4"/>
      <c r="K1924" s="4"/>
      <c r="L1924" s="4"/>
      <c r="M1924" s="4"/>
      <c r="N1924" s="4"/>
      <c r="O1924" s="4"/>
      <c r="P1924" s="4"/>
      <c r="Q1924" s="4"/>
      <c r="R1924" s="4"/>
      <c r="S1924" s="4"/>
      <c r="T1924" s="4"/>
      <c r="U1924" s="4"/>
      <c r="V1924" s="4"/>
      <c r="W1924" s="4"/>
      <c r="X1924" s="4"/>
      <c r="Y1924" s="4"/>
      <c r="Z1924" s="4"/>
      <c r="AA1924" s="4"/>
    </row>
    <row r="1925" spans="1:27" ht="16" x14ac:dyDescent="0.2">
      <c r="A1925" s="16" t="s">
        <v>15</v>
      </c>
      <c r="B1925" s="16" t="s">
        <v>16</v>
      </c>
      <c r="C1925" s="10" t="s">
        <v>3634</v>
      </c>
      <c r="D1925" s="39">
        <v>2005</v>
      </c>
      <c r="E1925" s="10" t="s">
        <v>11</v>
      </c>
      <c r="F1925" s="16" t="s">
        <v>3607</v>
      </c>
      <c r="G1925" s="10" t="s">
        <v>3635</v>
      </c>
      <c r="H1925" s="13">
        <v>107</v>
      </c>
      <c r="I1925" s="14"/>
      <c r="J1925" s="4"/>
      <c r="K1925" s="4"/>
      <c r="L1925" s="4"/>
      <c r="M1925" s="4"/>
      <c r="N1925" s="4"/>
      <c r="O1925" s="4"/>
      <c r="P1925" s="4"/>
      <c r="Q1925" s="4"/>
      <c r="R1925" s="4"/>
      <c r="S1925" s="4"/>
      <c r="T1925" s="4"/>
      <c r="U1925" s="4"/>
      <c r="V1925" s="4"/>
      <c r="W1925" s="4"/>
      <c r="X1925" s="4"/>
      <c r="Y1925" s="4"/>
      <c r="Z1925" s="4"/>
      <c r="AA1925" s="4"/>
    </row>
    <row r="1926" spans="1:27" ht="16" x14ac:dyDescent="0.2">
      <c r="A1926" s="16" t="s">
        <v>15</v>
      </c>
      <c r="B1926" s="16" t="s">
        <v>16</v>
      </c>
      <c r="C1926" s="10" t="s">
        <v>3636</v>
      </c>
      <c r="D1926" s="39">
        <v>2005</v>
      </c>
      <c r="E1926" s="10" t="s">
        <v>10</v>
      </c>
      <c r="F1926" s="16" t="s">
        <v>3607</v>
      </c>
      <c r="G1926" s="10" t="s">
        <v>3637</v>
      </c>
      <c r="H1926" s="13">
        <v>97</v>
      </c>
      <c r="I1926" s="14"/>
      <c r="J1926" s="4"/>
      <c r="K1926" s="4"/>
      <c r="L1926" s="4"/>
      <c r="M1926" s="4"/>
      <c r="N1926" s="4"/>
      <c r="O1926" s="4"/>
      <c r="P1926" s="4"/>
      <c r="Q1926" s="4"/>
      <c r="R1926" s="4"/>
      <c r="S1926" s="4"/>
      <c r="T1926" s="4"/>
      <c r="U1926" s="4"/>
      <c r="V1926" s="4"/>
      <c r="W1926" s="4"/>
      <c r="X1926" s="4"/>
      <c r="Y1926" s="4"/>
      <c r="Z1926" s="4"/>
      <c r="AA1926" s="4"/>
    </row>
    <row r="1927" spans="1:27" ht="16" x14ac:dyDescent="0.2">
      <c r="A1927" s="16" t="s">
        <v>15</v>
      </c>
      <c r="B1927" s="16" t="s">
        <v>16</v>
      </c>
      <c r="C1927" s="21" t="s">
        <v>3638</v>
      </c>
      <c r="D1927" s="39">
        <v>2005</v>
      </c>
      <c r="E1927" s="10" t="s">
        <v>10</v>
      </c>
      <c r="F1927" s="16" t="s">
        <v>3607</v>
      </c>
      <c r="G1927" s="10" t="s">
        <v>3639</v>
      </c>
      <c r="H1927" s="13">
        <v>93</v>
      </c>
      <c r="I1927" s="14"/>
      <c r="J1927" s="4"/>
      <c r="K1927" s="4"/>
      <c r="L1927" s="4"/>
      <c r="M1927" s="4"/>
      <c r="N1927" s="4"/>
      <c r="O1927" s="4"/>
      <c r="P1927" s="4"/>
      <c r="Q1927" s="4"/>
      <c r="R1927" s="4"/>
      <c r="S1927" s="4"/>
      <c r="T1927" s="4"/>
      <c r="U1927" s="4"/>
      <c r="V1927" s="4"/>
      <c r="W1927" s="4"/>
      <c r="X1927" s="4"/>
      <c r="Y1927" s="4"/>
      <c r="Z1927" s="4"/>
      <c r="AA1927" s="4"/>
    </row>
    <row r="1928" spans="1:27" ht="16" x14ac:dyDescent="0.2">
      <c r="A1928" s="16" t="s">
        <v>15</v>
      </c>
      <c r="B1928" s="16" t="s">
        <v>16</v>
      </c>
      <c r="C1928" s="10" t="s">
        <v>3640</v>
      </c>
      <c r="D1928" s="39">
        <v>2005</v>
      </c>
      <c r="E1928" s="10" t="s">
        <v>10</v>
      </c>
      <c r="F1928" s="16" t="s">
        <v>3607</v>
      </c>
      <c r="G1928" s="10" t="s">
        <v>3641</v>
      </c>
      <c r="H1928" s="13">
        <v>93</v>
      </c>
      <c r="I1928" s="14"/>
      <c r="J1928" s="4"/>
      <c r="K1928" s="4"/>
      <c r="L1928" s="4"/>
      <c r="M1928" s="4"/>
      <c r="N1928" s="4"/>
      <c r="O1928" s="4"/>
      <c r="P1928" s="4"/>
      <c r="Q1928" s="4"/>
      <c r="R1928" s="4"/>
      <c r="S1928" s="4"/>
      <c r="T1928" s="4"/>
      <c r="U1928" s="4"/>
      <c r="V1928" s="4"/>
      <c r="W1928" s="4"/>
      <c r="X1928" s="4"/>
      <c r="Y1928" s="4"/>
      <c r="Z1928" s="4"/>
      <c r="AA1928" s="4"/>
    </row>
    <row r="1929" spans="1:27" ht="16" x14ac:dyDescent="0.2">
      <c r="A1929" s="16" t="s">
        <v>15</v>
      </c>
      <c r="B1929" s="16" t="s">
        <v>16</v>
      </c>
      <c r="C1929" s="10" t="s">
        <v>3642</v>
      </c>
      <c r="D1929" s="39">
        <v>2005</v>
      </c>
      <c r="E1929" s="10" t="s">
        <v>11</v>
      </c>
      <c r="F1929" s="16" t="s">
        <v>3607</v>
      </c>
      <c r="G1929" s="10" t="s">
        <v>3643</v>
      </c>
      <c r="H1929" s="13">
        <v>89</v>
      </c>
      <c r="I1929" s="14"/>
      <c r="J1929" s="4"/>
      <c r="K1929" s="4"/>
      <c r="L1929" s="4"/>
      <c r="M1929" s="4"/>
      <c r="N1929" s="4"/>
      <c r="O1929" s="4"/>
      <c r="P1929" s="4"/>
      <c r="Q1929" s="4"/>
      <c r="R1929" s="4"/>
      <c r="S1929" s="4"/>
      <c r="T1929" s="4"/>
      <c r="U1929" s="4"/>
      <c r="V1929" s="4"/>
      <c r="W1929" s="4"/>
      <c r="X1929" s="4"/>
      <c r="Y1929" s="4"/>
      <c r="Z1929" s="4"/>
      <c r="AA1929" s="4"/>
    </row>
    <row r="1930" spans="1:27" ht="16" x14ac:dyDescent="0.2">
      <c r="A1930" s="16" t="s">
        <v>15</v>
      </c>
      <c r="B1930" s="16" t="s">
        <v>16</v>
      </c>
      <c r="C1930" s="10" t="s">
        <v>3644</v>
      </c>
      <c r="D1930" s="11">
        <v>2005</v>
      </c>
      <c r="E1930" s="10" t="s">
        <v>10</v>
      </c>
      <c r="F1930" s="16" t="s">
        <v>3607</v>
      </c>
      <c r="G1930" s="10" t="s">
        <v>3645</v>
      </c>
      <c r="H1930" s="13">
        <v>87</v>
      </c>
      <c r="I1930" s="14"/>
      <c r="J1930" s="4"/>
      <c r="K1930" s="4"/>
      <c r="L1930" s="4"/>
      <c r="M1930" s="4"/>
      <c r="N1930" s="4"/>
      <c r="O1930" s="4"/>
      <c r="P1930" s="4"/>
      <c r="Q1930" s="4"/>
      <c r="R1930" s="4"/>
      <c r="S1930" s="4"/>
      <c r="T1930" s="4"/>
      <c r="U1930" s="4"/>
      <c r="V1930" s="4"/>
      <c r="W1930" s="4"/>
      <c r="X1930" s="4"/>
      <c r="Y1930" s="4"/>
      <c r="Z1930" s="4"/>
      <c r="AA1930" s="4"/>
    </row>
    <row r="1931" spans="1:27" ht="16" x14ac:dyDescent="0.2">
      <c r="A1931" s="16" t="s">
        <v>15</v>
      </c>
      <c r="B1931" s="16" t="s">
        <v>16</v>
      </c>
      <c r="C1931" s="21" t="s">
        <v>3646</v>
      </c>
      <c r="D1931" s="39">
        <v>2005</v>
      </c>
      <c r="E1931" s="10" t="s">
        <v>10</v>
      </c>
      <c r="F1931" s="16" t="s">
        <v>3607</v>
      </c>
      <c r="G1931" s="10" t="s">
        <v>3647</v>
      </c>
      <c r="H1931" s="13">
        <v>79</v>
      </c>
      <c r="I1931" s="14"/>
      <c r="J1931" s="4"/>
      <c r="K1931" s="4"/>
      <c r="L1931" s="4"/>
      <c r="M1931" s="4"/>
      <c r="N1931" s="4"/>
      <c r="O1931" s="4"/>
      <c r="P1931" s="4"/>
      <c r="Q1931" s="4"/>
      <c r="R1931" s="4"/>
      <c r="S1931" s="4"/>
      <c r="T1931" s="4"/>
      <c r="U1931" s="4"/>
      <c r="V1931" s="4"/>
      <c r="W1931" s="4"/>
      <c r="X1931" s="4"/>
      <c r="Y1931" s="4"/>
      <c r="Z1931" s="4"/>
      <c r="AA1931" s="4"/>
    </row>
    <row r="1932" spans="1:27" ht="16" x14ac:dyDescent="0.2">
      <c r="A1932" s="16" t="s">
        <v>15</v>
      </c>
      <c r="B1932" s="16" t="s">
        <v>16</v>
      </c>
      <c r="C1932" s="14" t="s">
        <v>3648</v>
      </c>
      <c r="D1932" s="39">
        <v>2005</v>
      </c>
      <c r="E1932" s="10" t="s">
        <v>10</v>
      </c>
      <c r="F1932" s="16" t="s">
        <v>3607</v>
      </c>
      <c r="G1932" s="10" t="s">
        <v>3649</v>
      </c>
      <c r="H1932" s="13">
        <v>74</v>
      </c>
      <c r="I1932" s="14"/>
      <c r="J1932" s="4"/>
      <c r="K1932" s="4"/>
      <c r="L1932" s="4"/>
      <c r="M1932" s="4"/>
      <c r="N1932" s="4"/>
      <c r="O1932" s="4"/>
      <c r="P1932" s="4"/>
      <c r="Q1932" s="4"/>
      <c r="R1932" s="4"/>
      <c r="S1932" s="4"/>
      <c r="T1932" s="4"/>
      <c r="U1932" s="4"/>
      <c r="V1932" s="4"/>
      <c r="W1932" s="4"/>
      <c r="X1932" s="4"/>
      <c r="Y1932" s="4"/>
      <c r="Z1932" s="4"/>
      <c r="AA1932" s="4"/>
    </row>
    <row r="1933" spans="1:27" ht="16" x14ac:dyDescent="0.2">
      <c r="A1933" s="16" t="s">
        <v>15</v>
      </c>
      <c r="B1933" s="16" t="s">
        <v>16</v>
      </c>
      <c r="C1933" s="10" t="s">
        <v>3650</v>
      </c>
      <c r="D1933" s="39">
        <v>2005</v>
      </c>
      <c r="E1933" s="10" t="s">
        <v>11</v>
      </c>
      <c r="F1933" s="16" t="s">
        <v>3607</v>
      </c>
      <c r="G1933" s="10" t="s">
        <v>3651</v>
      </c>
      <c r="H1933" s="13">
        <v>72</v>
      </c>
      <c r="I1933" s="14"/>
      <c r="J1933" s="4"/>
      <c r="K1933" s="4"/>
      <c r="L1933" s="4"/>
      <c r="M1933" s="4"/>
      <c r="N1933" s="4"/>
      <c r="O1933" s="4"/>
      <c r="P1933" s="4"/>
      <c r="Q1933" s="4"/>
      <c r="R1933" s="4"/>
      <c r="S1933" s="4"/>
      <c r="T1933" s="4"/>
      <c r="U1933" s="4"/>
      <c r="V1933" s="4"/>
      <c r="W1933" s="4"/>
      <c r="X1933" s="4"/>
      <c r="Y1933" s="4"/>
      <c r="Z1933" s="4"/>
      <c r="AA1933" s="4"/>
    </row>
    <row r="1934" spans="1:27" ht="16" x14ac:dyDescent="0.2">
      <c r="A1934" s="16" t="s">
        <v>15</v>
      </c>
      <c r="B1934" s="16" t="s">
        <v>16</v>
      </c>
      <c r="C1934" s="10" t="s">
        <v>3652</v>
      </c>
      <c r="D1934" s="39">
        <v>2005</v>
      </c>
      <c r="E1934" s="10" t="s">
        <v>10</v>
      </c>
      <c r="F1934" s="16" t="s">
        <v>3607</v>
      </c>
      <c r="G1934" s="10" t="s">
        <v>3653</v>
      </c>
      <c r="H1934" s="13">
        <v>71</v>
      </c>
      <c r="I1934" s="14"/>
      <c r="J1934" s="4"/>
      <c r="K1934" s="4"/>
      <c r="L1934" s="4"/>
      <c r="M1934" s="4"/>
      <c r="N1934" s="4"/>
      <c r="O1934" s="4"/>
      <c r="P1934" s="4"/>
      <c r="Q1934" s="4"/>
      <c r="R1934" s="4"/>
      <c r="S1934" s="4"/>
      <c r="T1934" s="4"/>
      <c r="U1934" s="4"/>
      <c r="V1934" s="4"/>
      <c r="W1934" s="4"/>
      <c r="X1934" s="4"/>
      <c r="Y1934" s="4"/>
      <c r="Z1934" s="4"/>
      <c r="AA1934" s="4"/>
    </row>
    <row r="1935" spans="1:27" ht="16" x14ac:dyDescent="0.2">
      <c r="A1935" s="16" t="s">
        <v>15</v>
      </c>
      <c r="B1935" s="16" t="s">
        <v>16</v>
      </c>
      <c r="C1935" s="10" t="s">
        <v>3654</v>
      </c>
      <c r="D1935" s="39">
        <v>2005</v>
      </c>
      <c r="E1935" s="10" t="s">
        <v>10</v>
      </c>
      <c r="F1935" s="16" t="s">
        <v>3607</v>
      </c>
      <c r="G1935" s="10" t="s">
        <v>3655</v>
      </c>
      <c r="H1935" s="13">
        <v>68</v>
      </c>
      <c r="I1935" s="14"/>
      <c r="J1935" s="4"/>
      <c r="K1935" s="4"/>
      <c r="L1935" s="4"/>
      <c r="M1935" s="4"/>
      <c r="N1935" s="4"/>
      <c r="O1935" s="4"/>
      <c r="P1935" s="4"/>
      <c r="Q1935" s="4"/>
      <c r="R1935" s="4"/>
      <c r="S1935" s="4"/>
      <c r="T1935" s="4"/>
      <c r="U1935" s="4"/>
      <c r="V1935" s="4"/>
      <c r="W1935" s="4"/>
      <c r="X1935" s="4"/>
      <c r="Y1935" s="4"/>
      <c r="Z1935" s="4"/>
      <c r="AA1935" s="4"/>
    </row>
    <row r="1936" spans="1:27" ht="16" x14ac:dyDescent="0.2">
      <c r="A1936" s="16" t="s">
        <v>15</v>
      </c>
      <c r="B1936" s="16" t="s">
        <v>16</v>
      </c>
      <c r="C1936" s="21" t="s">
        <v>3656</v>
      </c>
      <c r="D1936" s="39">
        <v>2005</v>
      </c>
      <c r="E1936" s="10" t="s">
        <v>10</v>
      </c>
      <c r="F1936" s="16" t="s">
        <v>3607</v>
      </c>
      <c r="G1936" s="10" t="s">
        <v>3657</v>
      </c>
      <c r="H1936" s="13">
        <v>61</v>
      </c>
      <c r="I1936" s="14"/>
      <c r="J1936" s="4"/>
      <c r="K1936" s="4"/>
      <c r="L1936" s="4"/>
      <c r="M1936" s="4"/>
      <c r="N1936" s="4"/>
      <c r="O1936" s="4"/>
      <c r="P1936" s="4"/>
      <c r="Q1936" s="4"/>
      <c r="R1936" s="4"/>
      <c r="S1936" s="4"/>
      <c r="T1936" s="4"/>
      <c r="U1936" s="4"/>
      <c r="V1936" s="4"/>
      <c r="W1936" s="4"/>
      <c r="X1936" s="4"/>
      <c r="Y1936" s="4"/>
      <c r="Z1936" s="4"/>
      <c r="AA1936" s="4"/>
    </row>
    <row r="1937" spans="1:27" ht="16" x14ac:dyDescent="0.2">
      <c r="A1937" s="16" t="s">
        <v>15</v>
      </c>
      <c r="B1937" s="16" t="s">
        <v>16</v>
      </c>
      <c r="C1937" s="10" t="s">
        <v>3658</v>
      </c>
      <c r="D1937" s="39">
        <v>2005</v>
      </c>
      <c r="E1937" s="10" t="s">
        <v>11</v>
      </c>
      <c r="F1937" s="16" t="s">
        <v>3607</v>
      </c>
      <c r="G1937" s="10" t="s">
        <v>3659</v>
      </c>
      <c r="H1937" s="13">
        <v>61</v>
      </c>
      <c r="I1937" s="14"/>
      <c r="J1937" s="4"/>
      <c r="K1937" s="4"/>
      <c r="L1937" s="4"/>
      <c r="M1937" s="4"/>
      <c r="N1937" s="4"/>
      <c r="O1937" s="4"/>
      <c r="P1937" s="4"/>
      <c r="Q1937" s="4"/>
      <c r="R1937" s="4"/>
      <c r="S1937" s="4"/>
      <c r="T1937" s="4"/>
      <c r="U1937" s="4"/>
      <c r="V1937" s="4"/>
      <c r="W1937" s="4"/>
      <c r="X1937" s="4"/>
      <c r="Y1937" s="4"/>
      <c r="Z1937" s="4"/>
      <c r="AA1937" s="4"/>
    </row>
    <row r="1938" spans="1:27" ht="16" x14ac:dyDescent="0.2">
      <c r="A1938" s="16" t="s">
        <v>15</v>
      </c>
      <c r="B1938" s="16" t="s">
        <v>16</v>
      </c>
      <c r="C1938" s="10" t="str">
        <f>PROPER("PHILANTHROPIC PARTNERSHIPS")</f>
        <v>Philanthropic Partnerships</v>
      </c>
      <c r="D1938" s="39">
        <v>2005</v>
      </c>
      <c r="E1938" s="10" t="s">
        <v>11</v>
      </c>
      <c r="F1938" s="16" t="s">
        <v>3607</v>
      </c>
      <c r="G1938" s="10" t="s">
        <v>3660</v>
      </c>
      <c r="H1938" s="13">
        <v>54</v>
      </c>
      <c r="I1938" s="14"/>
      <c r="J1938" s="4"/>
      <c r="K1938" s="4"/>
      <c r="L1938" s="4"/>
      <c r="M1938" s="4"/>
      <c r="N1938" s="4"/>
      <c r="O1938" s="4"/>
      <c r="P1938" s="4"/>
      <c r="Q1938" s="4"/>
      <c r="R1938" s="4"/>
      <c r="S1938" s="4"/>
      <c r="T1938" s="4"/>
      <c r="U1938" s="4"/>
      <c r="V1938" s="4"/>
      <c r="W1938" s="4"/>
      <c r="X1938" s="4"/>
      <c r="Y1938" s="4"/>
      <c r="Z1938" s="4"/>
      <c r="AA1938" s="4"/>
    </row>
    <row r="1939" spans="1:27" ht="16" x14ac:dyDescent="0.2">
      <c r="A1939" s="16" t="s">
        <v>15</v>
      </c>
      <c r="B1939" s="16" t="s">
        <v>16</v>
      </c>
      <c r="C1939" s="21" t="s">
        <v>3661</v>
      </c>
      <c r="D1939" s="39">
        <v>2005</v>
      </c>
      <c r="E1939" s="10" t="s">
        <v>10</v>
      </c>
      <c r="F1939" s="16" t="s">
        <v>3607</v>
      </c>
      <c r="G1939" s="10" t="s">
        <v>3662</v>
      </c>
      <c r="H1939" s="13">
        <v>53</v>
      </c>
      <c r="I1939" s="14"/>
      <c r="J1939" s="4"/>
      <c r="K1939" s="4"/>
      <c r="L1939" s="4"/>
      <c r="M1939" s="4"/>
      <c r="N1939" s="4"/>
      <c r="O1939" s="4"/>
      <c r="P1939" s="4"/>
      <c r="Q1939" s="4"/>
      <c r="R1939" s="4"/>
      <c r="S1939" s="4"/>
      <c r="T1939" s="4"/>
      <c r="U1939" s="4"/>
      <c r="V1939" s="4"/>
      <c r="W1939" s="4"/>
      <c r="X1939" s="4"/>
      <c r="Y1939" s="4"/>
      <c r="Z1939" s="4"/>
      <c r="AA1939" s="4"/>
    </row>
    <row r="1940" spans="1:27" ht="16" x14ac:dyDescent="0.2">
      <c r="A1940" s="16" t="s">
        <v>15</v>
      </c>
      <c r="B1940" s="16" t="s">
        <v>16</v>
      </c>
      <c r="C1940" s="10" t="s">
        <v>3663</v>
      </c>
      <c r="D1940" s="11">
        <v>2005</v>
      </c>
      <c r="E1940" s="10" t="s">
        <v>8</v>
      </c>
      <c r="F1940" s="10" t="s">
        <v>3607</v>
      </c>
      <c r="G1940" s="10" t="s">
        <v>3664</v>
      </c>
      <c r="H1940" s="13">
        <v>51</v>
      </c>
      <c r="I1940" s="14"/>
      <c r="J1940" s="4"/>
      <c r="K1940" s="4"/>
      <c r="L1940" s="4"/>
      <c r="M1940" s="4"/>
      <c r="N1940" s="4"/>
      <c r="O1940" s="4"/>
      <c r="P1940" s="4"/>
      <c r="Q1940" s="4"/>
      <c r="R1940" s="4"/>
      <c r="S1940" s="4"/>
      <c r="T1940" s="4"/>
      <c r="U1940" s="4"/>
      <c r="V1940" s="4"/>
      <c r="W1940" s="4"/>
      <c r="X1940" s="4"/>
      <c r="Y1940" s="4"/>
      <c r="Z1940" s="4"/>
      <c r="AA1940" s="4"/>
    </row>
    <row r="1941" spans="1:27" ht="16" x14ac:dyDescent="0.2">
      <c r="A1941" s="16" t="s">
        <v>15</v>
      </c>
      <c r="B1941" s="16" t="s">
        <v>16</v>
      </c>
      <c r="C1941" s="10" t="s">
        <v>3665</v>
      </c>
      <c r="D1941" s="11">
        <v>2004</v>
      </c>
      <c r="E1941" s="10" t="s">
        <v>8</v>
      </c>
      <c r="F1941" s="10" t="s">
        <v>3666</v>
      </c>
      <c r="G1941" s="10" t="s">
        <v>3667</v>
      </c>
      <c r="H1941" s="13">
        <v>708</v>
      </c>
      <c r="I1941" s="14"/>
      <c r="J1941" s="4"/>
      <c r="K1941" s="4"/>
      <c r="L1941" s="4"/>
      <c r="M1941" s="4"/>
      <c r="N1941" s="4"/>
      <c r="O1941" s="4"/>
      <c r="P1941" s="4"/>
      <c r="Q1941" s="4"/>
      <c r="R1941" s="4"/>
      <c r="S1941" s="4"/>
      <c r="T1941" s="4"/>
      <c r="U1941" s="4"/>
      <c r="V1941" s="4"/>
      <c r="W1941" s="4"/>
      <c r="X1941" s="4"/>
      <c r="Y1941" s="4"/>
      <c r="Z1941" s="4"/>
      <c r="AA1941" s="4"/>
    </row>
    <row r="1942" spans="1:27" ht="16" x14ac:dyDescent="0.2">
      <c r="A1942" s="16" t="s">
        <v>15</v>
      </c>
      <c r="B1942" s="16" t="s">
        <v>16</v>
      </c>
      <c r="C1942" s="10" t="s">
        <v>3668</v>
      </c>
      <c r="D1942" s="11">
        <v>2004</v>
      </c>
      <c r="E1942" s="10" t="s">
        <v>7</v>
      </c>
      <c r="F1942" s="10" t="s">
        <v>3666</v>
      </c>
      <c r="G1942" s="10" t="s">
        <v>3669</v>
      </c>
      <c r="H1942" s="13">
        <v>552</v>
      </c>
      <c r="I1942" s="14"/>
      <c r="J1942" s="4"/>
      <c r="K1942" s="4"/>
      <c r="L1942" s="4"/>
      <c r="M1942" s="4"/>
      <c r="N1942" s="4"/>
      <c r="O1942" s="4"/>
      <c r="P1942" s="4"/>
      <c r="Q1942" s="4"/>
      <c r="R1942" s="4"/>
      <c r="S1942" s="4"/>
      <c r="T1942" s="4"/>
      <c r="U1942" s="4"/>
      <c r="V1942" s="4"/>
      <c r="W1942" s="4"/>
      <c r="X1942" s="4"/>
      <c r="Y1942" s="4"/>
      <c r="Z1942" s="4"/>
      <c r="AA1942" s="4"/>
    </row>
    <row r="1943" spans="1:27" ht="16" x14ac:dyDescent="0.2">
      <c r="A1943" s="16" t="s">
        <v>15</v>
      </c>
      <c r="B1943" s="16" t="s">
        <v>16</v>
      </c>
      <c r="C1943" s="10" t="s">
        <v>3670</v>
      </c>
      <c r="D1943" s="39">
        <v>2004</v>
      </c>
      <c r="E1943" s="10" t="s">
        <v>10</v>
      </c>
      <c r="F1943" s="16" t="s">
        <v>3666</v>
      </c>
      <c r="G1943" s="10" t="s">
        <v>3671</v>
      </c>
      <c r="H1943" s="13">
        <v>420</v>
      </c>
      <c r="I1943" s="14"/>
      <c r="J1943" s="4"/>
      <c r="K1943" s="4"/>
      <c r="L1943" s="4"/>
      <c r="M1943" s="4"/>
      <c r="N1943" s="4"/>
      <c r="O1943" s="4"/>
      <c r="P1943" s="4"/>
      <c r="Q1943" s="4"/>
      <c r="R1943" s="4"/>
      <c r="S1943" s="4"/>
      <c r="T1943" s="4"/>
      <c r="U1943" s="4"/>
      <c r="V1943" s="4"/>
      <c r="W1943" s="4"/>
      <c r="X1943" s="4"/>
      <c r="Y1943" s="4"/>
      <c r="Z1943" s="4"/>
      <c r="AA1943" s="4"/>
    </row>
    <row r="1944" spans="1:27" ht="16" x14ac:dyDescent="0.2">
      <c r="A1944" s="16" t="s">
        <v>15</v>
      </c>
      <c r="B1944" s="16" t="s">
        <v>16</v>
      </c>
      <c r="C1944" s="10" t="s">
        <v>3672</v>
      </c>
      <c r="D1944" s="11">
        <v>2004</v>
      </c>
      <c r="E1944" s="10" t="s">
        <v>10</v>
      </c>
      <c r="F1944" s="10" t="s">
        <v>3666</v>
      </c>
      <c r="G1944" s="10" t="s">
        <v>3673</v>
      </c>
      <c r="H1944" s="13">
        <v>405</v>
      </c>
      <c r="I1944" s="14"/>
      <c r="J1944" s="4"/>
      <c r="K1944" s="4"/>
      <c r="L1944" s="4"/>
      <c r="M1944" s="4"/>
      <c r="N1944" s="4"/>
      <c r="O1944" s="4"/>
      <c r="P1944" s="4"/>
      <c r="Q1944" s="4"/>
      <c r="R1944" s="4"/>
      <c r="S1944" s="4"/>
      <c r="T1944" s="4"/>
      <c r="U1944" s="4"/>
      <c r="V1944" s="4"/>
      <c r="W1944" s="4"/>
      <c r="X1944" s="4"/>
      <c r="Y1944" s="4"/>
      <c r="Z1944" s="4"/>
      <c r="AA1944" s="4"/>
    </row>
    <row r="1945" spans="1:27" ht="16" x14ac:dyDescent="0.2">
      <c r="A1945" s="16" t="s">
        <v>15</v>
      </c>
      <c r="B1945" s="16" t="s">
        <v>16</v>
      </c>
      <c r="C1945" s="10" t="s">
        <v>3674</v>
      </c>
      <c r="D1945" s="39">
        <v>2004</v>
      </c>
      <c r="E1945" s="10" t="s">
        <v>11</v>
      </c>
      <c r="F1945" s="16" t="s">
        <v>3666</v>
      </c>
      <c r="G1945" s="10" t="s">
        <v>3675</v>
      </c>
      <c r="H1945" s="13">
        <v>405</v>
      </c>
      <c r="I1945" s="14"/>
      <c r="J1945" s="4"/>
      <c r="K1945" s="4"/>
      <c r="L1945" s="4"/>
      <c r="M1945" s="4"/>
      <c r="N1945" s="4"/>
      <c r="O1945" s="4"/>
      <c r="P1945" s="4"/>
      <c r="Q1945" s="4"/>
      <c r="R1945" s="4"/>
      <c r="S1945" s="4"/>
      <c r="T1945" s="4"/>
      <c r="U1945" s="4"/>
      <c r="V1945" s="4"/>
      <c r="W1945" s="4"/>
      <c r="X1945" s="4"/>
      <c r="Y1945" s="4"/>
      <c r="Z1945" s="4"/>
      <c r="AA1945" s="4"/>
    </row>
    <row r="1946" spans="1:27" ht="16" x14ac:dyDescent="0.2">
      <c r="A1946" s="16" t="s">
        <v>15</v>
      </c>
      <c r="B1946" s="16" t="s">
        <v>16</v>
      </c>
      <c r="C1946" s="10" t="s">
        <v>3676</v>
      </c>
      <c r="D1946" s="11">
        <v>2004</v>
      </c>
      <c r="E1946" s="10" t="s">
        <v>10</v>
      </c>
      <c r="F1946" s="10" t="s">
        <v>3666</v>
      </c>
      <c r="G1946" s="10" t="s">
        <v>3677</v>
      </c>
      <c r="H1946" s="13">
        <v>389</v>
      </c>
      <c r="I1946" s="14"/>
      <c r="J1946" s="4"/>
      <c r="K1946" s="4"/>
      <c r="L1946" s="4"/>
      <c r="M1946" s="4"/>
      <c r="N1946" s="4"/>
      <c r="O1946" s="4"/>
      <c r="P1946" s="4"/>
      <c r="Q1946" s="4"/>
      <c r="R1946" s="4"/>
      <c r="S1946" s="4"/>
      <c r="T1946" s="4"/>
      <c r="U1946" s="4"/>
      <c r="V1946" s="4"/>
      <c r="W1946" s="4"/>
      <c r="X1946" s="4"/>
      <c r="Y1946" s="4"/>
      <c r="Z1946" s="4"/>
      <c r="AA1946" s="4"/>
    </row>
    <row r="1947" spans="1:27" ht="16" x14ac:dyDescent="0.2">
      <c r="A1947" s="10" t="s">
        <v>15</v>
      </c>
      <c r="B1947" s="10" t="s">
        <v>16</v>
      </c>
      <c r="C1947" s="10" t="s">
        <v>3678</v>
      </c>
      <c r="D1947" s="11">
        <v>2004</v>
      </c>
      <c r="E1947" s="10" t="s">
        <v>11</v>
      </c>
      <c r="F1947" s="16" t="s">
        <v>3666</v>
      </c>
      <c r="G1947" s="10" t="s">
        <v>3679</v>
      </c>
      <c r="H1947" s="13">
        <v>350</v>
      </c>
      <c r="I1947" s="14"/>
      <c r="J1947" s="4"/>
      <c r="K1947" s="4"/>
      <c r="L1947" s="4"/>
      <c r="M1947" s="4"/>
      <c r="N1947" s="4"/>
      <c r="O1947" s="4"/>
      <c r="P1947" s="4"/>
      <c r="Q1947" s="4"/>
      <c r="R1947" s="4"/>
      <c r="S1947" s="4"/>
      <c r="T1947" s="4"/>
      <c r="U1947" s="4"/>
      <c r="V1947" s="4"/>
      <c r="W1947" s="4"/>
      <c r="X1947" s="4"/>
      <c r="Y1947" s="4"/>
      <c r="Z1947" s="4"/>
      <c r="AA1947" s="4"/>
    </row>
    <row r="1948" spans="1:27" ht="16" x14ac:dyDescent="0.2">
      <c r="A1948" s="16" t="s">
        <v>15</v>
      </c>
      <c r="B1948" s="16" t="s">
        <v>16</v>
      </c>
      <c r="C1948" s="10" t="s">
        <v>3680</v>
      </c>
      <c r="D1948" s="39">
        <v>2004</v>
      </c>
      <c r="E1948" s="10" t="s">
        <v>10</v>
      </c>
      <c r="F1948" s="16" t="s">
        <v>3666</v>
      </c>
      <c r="G1948" s="10" t="s">
        <v>3681</v>
      </c>
      <c r="H1948" s="13">
        <v>324</v>
      </c>
      <c r="I1948" s="14"/>
      <c r="J1948" s="4"/>
      <c r="K1948" s="4"/>
      <c r="L1948" s="4"/>
      <c r="M1948" s="4"/>
      <c r="N1948" s="4"/>
      <c r="O1948" s="4"/>
      <c r="P1948" s="4"/>
      <c r="Q1948" s="4"/>
      <c r="R1948" s="4"/>
      <c r="S1948" s="4"/>
      <c r="T1948" s="4"/>
      <c r="U1948" s="4"/>
      <c r="V1948" s="4"/>
      <c r="W1948" s="4"/>
      <c r="X1948" s="4"/>
      <c r="Y1948" s="4"/>
      <c r="Z1948" s="4"/>
      <c r="AA1948" s="4"/>
    </row>
    <row r="1949" spans="1:27" ht="16" x14ac:dyDescent="0.2">
      <c r="A1949" s="16" t="s">
        <v>15</v>
      </c>
      <c r="B1949" s="16" t="s">
        <v>16</v>
      </c>
      <c r="C1949" s="10" t="s">
        <v>3682</v>
      </c>
      <c r="D1949" s="39">
        <v>2004</v>
      </c>
      <c r="E1949" s="10" t="s">
        <v>10</v>
      </c>
      <c r="F1949" s="16" t="s">
        <v>3666</v>
      </c>
      <c r="G1949" s="10" t="s">
        <v>3683</v>
      </c>
      <c r="H1949" s="13">
        <v>277</v>
      </c>
      <c r="I1949" s="14"/>
      <c r="J1949" s="4"/>
      <c r="K1949" s="4"/>
      <c r="L1949" s="4"/>
      <c r="M1949" s="4"/>
      <c r="N1949" s="4"/>
      <c r="O1949" s="4"/>
      <c r="P1949" s="4"/>
      <c r="Q1949" s="4"/>
      <c r="R1949" s="4"/>
      <c r="S1949" s="4"/>
      <c r="T1949" s="4"/>
      <c r="U1949" s="4"/>
      <c r="V1949" s="4"/>
      <c r="W1949" s="4"/>
      <c r="X1949" s="4"/>
      <c r="Y1949" s="4"/>
      <c r="Z1949" s="4"/>
      <c r="AA1949" s="4"/>
    </row>
    <row r="1950" spans="1:27" ht="16" x14ac:dyDescent="0.2">
      <c r="A1950" s="16" t="s">
        <v>15</v>
      </c>
      <c r="B1950" s="16" t="s">
        <v>16</v>
      </c>
      <c r="C1950" s="10" t="s">
        <v>3684</v>
      </c>
      <c r="D1950" s="39">
        <v>2004</v>
      </c>
      <c r="E1950" s="10" t="s">
        <v>8</v>
      </c>
      <c r="F1950" s="16" t="s">
        <v>3666</v>
      </c>
      <c r="G1950" s="10" t="s">
        <v>3685</v>
      </c>
      <c r="H1950" s="13">
        <v>267</v>
      </c>
      <c r="I1950" s="14"/>
      <c r="J1950" s="4"/>
      <c r="K1950" s="4"/>
      <c r="L1950" s="4"/>
      <c r="M1950" s="4"/>
      <c r="N1950" s="4"/>
      <c r="O1950" s="4"/>
      <c r="P1950" s="4"/>
      <c r="Q1950" s="4"/>
      <c r="R1950" s="4"/>
      <c r="S1950" s="4"/>
      <c r="T1950" s="4"/>
      <c r="U1950" s="4"/>
      <c r="V1950" s="4"/>
      <c r="W1950" s="4"/>
      <c r="X1950" s="4"/>
      <c r="Y1950" s="4"/>
      <c r="Z1950" s="4"/>
      <c r="AA1950" s="4"/>
    </row>
    <row r="1951" spans="1:27" ht="16" x14ac:dyDescent="0.2">
      <c r="A1951" s="10" t="s">
        <v>15</v>
      </c>
      <c r="B1951" s="10" t="s">
        <v>16</v>
      </c>
      <c r="C1951" s="10" t="s">
        <v>3686</v>
      </c>
      <c r="D1951" s="39">
        <v>2004</v>
      </c>
      <c r="E1951" s="10" t="s">
        <v>11</v>
      </c>
      <c r="F1951" s="16" t="s">
        <v>3666</v>
      </c>
      <c r="G1951" s="10" t="s">
        <v>3687</v>
      </c>
      <c r="H1951" s="13">
        <v>176</v>
      </c>
      <c r="I1951" s="14"/>
      <c r="J1951" s="4"/>
      <c r="K1951" s="4"/>
      <c r="L1951" s="4"/>
      <c r="M1951" s="4"/>
      <c r="N1951" s="4"/>
      <c r="O1951" s="4"/>
      <c r="P1951" s="4"/>
      <c r="Q1951" s="4"/>
      <c r="R1951" s="4"/>
      <c r="S1951" s="4"/>
      <c r="T1951" s="4"/>
      <c r="U1951" s="4"/>
      <c r="V1951" s="4"/>
      <c r="W1951" s="4"/>
      <c r="X1951" s="4"/>
      <c r="Y1951" s="4"/>
      <c r="Z1951" s="4"/>
      <c r="AA1951" s="4"/>
    </row>
    <row r="1952" spans="1:27" ht="16" x14ac:dyDescent="0.2">
      <c r="A1952" s="10" t="s">
        <v>15</v>
      </c>
      <c r="B1952" s="10" t="s">
        <v>16</v>
      </c>
      <c r="C1952" s="10" t="s">
        <v>3688</v>
      </c>
      <c r="D1952" s="11">
        <v>2004</v>
      </c>
      <c r="E1952" s="10" t="s">
        <v>11</v>
      </c>
      <c r="F1952" s="16" t="s">
        <v>3666</v>
      </c>
      <c r="G1952" s="10" t="s">
        <v>3689</v>
      </c>
      <c r="H1952" s="13">
        <v>142</v>
      </c>
      <c r="I1952" s="14"/>
      <c r="J1952" s="4"/>
      <c r="K1952" s="4"/>
      <c r="L1952" s="4"/>
      <c r="M1952" s="4"/>
      <c r="N1952" s="4"/>
      <c r="O1952" s="4"/>
      <c r="P1952" s="4"/>
      <c r="Q1952" s="4"/>
      <c r="R1952" s="4"/>
      <c r="S1952" s="4"/>
      <c r="T1952" s="4"/>
      <c r="U1952" s="4"/>
      <c r="V1952" s="4"/>
      <c r="W1952" s="4"/>
      <c r="X1952" s="4"/>
      <c r="Y1952" s="4"/>
      <c r="Z1952" s="4"/>
      <c r="AA1952" s="4"/>
    </row>
    <row r="1953" spans="1:27" ht="16" x14ac:dyDescent="0.2">
      <c r="A1953" s="10" t="s">
        <v>15</v>
      </c>
      <c r="B1953" s="10" t="s">
        <v>16</v>
      </c>
      <c r="C1953" s="10" t="s">
        <v>3690</v>
      </c>
      <c r="D1953" s="11">
        <v>2003</v>
      </c>
      <c r="E1953" s="10" t="s">
        <v>8</v>
      </c>
      <c r="F1953" s="10" t="s">
        <v>3691</v>
      </c>
      <c r="G1953" s="14" t="str">
        <f>CLEAN("In 2003, NFWF began a landmark initiative to evaluate the impacts of our conservation investments over the past two decades. Our goals are straightforward: we want to learn what worked, what didn’t, and why. Evaluation is a form of adaptive management tha"&amp;"t permits NFWF to continuously monitor and upgrade our programs. We are eager to share these lessons without partners within the conservation community, to improve everyone’s performance. This is an ideal moment to evaluate our investments. Since 1986, th"&amp;"e Foundation has awarded more than 6,400 grants with a total value of more than $786 million.Thousands of projects on the ground offer a rich lode of data to mine in order to learn more about effective conservation.In this first year of evaluation, we hav"&amp;"e barely scratched the surface, but we’ve learned enough to help improve our programs and increase their effectiveness. Three major evaluation projects were funded in 2003. These Evaluations involved surveys, interviews, and performance metrics in “meta-a"&amp;"nalyzing” NFWF-funded grants. Here's a brief summary from each study. Washington Trout, a non-profit based in Duvall, Washington, assessed the impact of 60 grants for improving culverts on streams in nine Western States. Culverts permit fish to bypass obs"&amp;"tacles that road building or other human activities often create, robbing fish, including Chinook, Coho, steelhead, cutthroat and bull trout, and other species, of hundreds of miles of prime habitat. Washington Trout assessed whether the NFWF-funded culve"&amp;"rt projects were effective. By reviewing the documents of the 60 grants and interviewing the project sponsors, the investigators created statistics for measuring the “conservation benefit” of each fish passage project. Their key findings include: These 60"&amp;" projects resulted in opening more than 217 miles of fish habitat; Technical problems involving installation played a big part in the relative costs and benefits accounted to each project; Science is important to successful work in culverts, from assessin"&amp;"g needs at the outset to assessing ecological impacts after projects end; Projects with high conservation benefit addressed the needs of multiple species. Funding projects in watersheds that are species-rich is cost-effective. Hardner &amp; Gullison, LLP, of "&amp;"California, evaluate the effectiveness of Shell’s Marine Habitat Program on conservation in the Gulf of Mexico. Since 1998, NFWF partnership with Shell has funded 79 projects (see p. 21); 39 were evaluated for the study. The evaluators first interviewed 1"&amp;"35 grantees and stakeholders located in six regions in the southeast and then conducted an online survey of 653 stakeholders. This evaluation’s focus addressed whether the projects were improving the Gulf 'coastal environment and whether grant monies were"&amp;" being used effectively. The evaluators conclude that: This program is showing strong “signaling”—drawing other donors to contribute. Shell’s $4.1 million investment leveraged an additional $10 million from NFWF and our grantees; This program is bringing "&amp;"credibility to grantee projects, enhancing their opportunities to raise funds from other sources in addressing key priorities within the Gulfof Mexico; Grantees consider NFWF effective and identified areas for future administrative improvement. The Wildli"&amp;"fe Company of Georgia and North Woods Consulting of Ohio evaluated NFWF grants for research on forest management practices and their effect on nesting birds. The evaluators reviewed 11 multi-year projects selected on a number of distinct criteria. The eva"&amp;"luators assessed nine distinct objectives and their performance methods and core indicators through reviewing project files, conducting site visits, and interviewing key stakeholders. Among the key findings were that NFWF: Did an excellent job identifying"&amp;" priority research, supporting quality projects, involving diverse stakeholders, and stimulating more research through our funding; Should work more closely with scientists to translate their results into practical guidance for land managers; Must become "&amp;"more active in translating research into forest management practices. Our aim should be to cut “lag time” between when research concludes, and when its results make their way to managers for practical application; Should emphasize funding for projects tha"&amp;"t emphasize up-front collaboration between researchers and managers. Evaluation allows us to broaden our benefit to the conservation community from 20 years of grantmaking. Our evaluation efforts will guide future strategic decision-making in best using o"&amp;"ur investments to achieve long-term ecological impacts. Readers interested in obtaining the full reports or learning more generally about evaluation activities at NFWF should contact Matthew Birnbaum, Ph.D, in our National office.
")</f>
        <v>In 2003, NFWF began a landmark initiative to evaluate the impacts of our conservation investments over the past two decades. Our goals are straightforward: we want to learn what worked, what didn’t, and why. Evaluation is a form of adaptive management that permits NFWF to continuously monitor and upgrade our programs. We are eager to share these lessons without partners within the conservation community, to improve everyone’s performance. This is an ideal moment to evaluate our investments. Since 1986, the Foundation has awarded more than 6,400 grants with a total value of more than $786 million.Thousands of projects on the ground offer a rich lode of data to mine in order to learn more about effective conservation.In this first year of evaluation, we have barely scratched the surface, but we’ve learned enough to help improve our programs and increase their effectiveness. Three major evaluation projects were funded in 2003. These Evaluations involved surveys, interviews, and performance metrics in “meta-analyzing” NFWF-funded grants. Here's a brief summary from each study. Washington Trout, a non-profit based in Duvall, Washington, assessed the impact of 60 grants for improving culverts on streams in nine Western States. Culverts permit fish to bypass obstacles that road building or other human activities often create, robbing fish, including Chinook, Coho, steelhead, cutthroat and bull trout, and other species, of hundreds of miles of prime habitat. Washington Trout assessed whether the NFWF-funded culvert projects were effective. By reviewing the documents of the 60 grants and interviewing the project sponsors, the investigators created statistics for measuring the “conservation benefit” of each fish passage project. Their key findings include: These 60 projects resulted in opening more than 217 miles of fish habitat; Technical problems involving installation played a big part in the relative costs and benefits accounted to each project; Science is important to successful work in culverts, from assessing needs at the outset to assessing ecological impacts after projects end; Projects with high conservation benefit addressed the needs of multiple species. Funding projects in watersheds that are species-rich is cost-effective. Hardner &amp; Gullison, LLP, of California, evaluate the effectiveness of Shell’s Marine Habitat Program on conservation in the Gulf of Mexico. Since 1998, NFWF partnership with Shell has funded 79 projects (see p. 21); 39 were evaluated for the study. The evaluators first interviewed 135 grantees and stakeholders located in six regions in the southeast and then conducted an online survey of 653 stakeholders. This evaluation’s focus addressed whether the projects were improving the Gulf 'coastal environment and whether grant monies were being used effectively. The evaluators conclude that: This program is showing strong “signaling”—drawing other donors to contribute. Shell’s $4.1 million investment leveraged an additional $10 million from NFWF and our grantees; This program is bringing credibility to grantee projects, enhancing their opportunities to raise funds from other sources in addressing key priorities within the Gulfof Mexico; Grantees consider NFWF effective and identified areas for future administrative improvement. The Wildlife Company of Georgia and North Woods Consulting of Ohio evaluated NFWF grants for research on forest management practices and their effect on nesting birds. The evaluators reviewed 11 multi-year projects selected on a number of distinct criteria. The evaluators assessed nine distinct objectives and their performance methods and core indicators through reviewing project files, conducting site visits, and interviewing key stakeholders. Among the key findings were that NFWF: Did an excellent job identifying priority research, supporting quality projects, involving diverse stakeholders, and stimulating more research through our funding; Should work more closely with scientists to translate their results into practical guidance for land managers; Must become more active in translating research into forest management practices. Our aim should be to cut “lag time” between when research concludes, and when its results make their way to managers for practical application; Should emphasize funding for projects that emphasize up-front collaboration between researchers and managers. Evaluation allows us to broaden our benefit to the conservation community from 20 years of grantmaking. Our evaluation efforts will guide future strategic decision-making in best using our investments to achieve long-term ecological impacts. Readers interested in obtaining the full reports or learning more generally about evaluation activities at NFWF should contact Matthew Birnbaum, Ph.D, in our National office.</v>
      </c>
      <c r="H1953" s="13">
        <v>701</v>
      </c>
      <c r="I1953" s="14"/>
      <c r="J1953" s="4"/>
      <c r="K1953" s="4"/>
      <c r="L1953" s="4"/>
      <c r="M1953" s="4"/>
      <c r="N1953" s="4"/>
      <c r="O1953" s="4"/>
      <c r="P1953" s="4"/>
      <c r="Q1953" s="4"/>
      <c r="R1953" s="4"/>
      <c r="S1953" s="4"/>
      <c r="T1953" s="4"/>
      <c r="U1953" s="4"/>
      <c r="V1953" s="4"/>
      <c r="W1953" s="4"/>
      <c r="X1953" s="4"/>
      <c r="Y1953" s="4"/>
      <c r="Z1953" s="4"/>
      <c r="AA1953" s="4"/>
    </row>
    <row r="1954" spans="1:27" ht="16" x14ac:dyDescent="0.2">
      <c r="A1954" s="10" t="s">
        <v>15</v>
      </c>
      <c r="B1954" s="10" t="s">
        <v>16</v>
      </c>
      <c r="C1954" s="10" t="s">
        <v>3692</v>
      </c>
      <c r="D1954" s="11">
        <v>2003</v>
      </c>
      <c r="E1954" s="10" t="s">
        <v>10</v>
      </c>
      <c r="F1954" s="10" t="s">
        <v>3691</v>
      </c>
      <c r="G1954" s="10" t="s">
        <v>3693</v>
      </c>
      <c r="H1954" s="13">
        <v>531</v>
      </c>
      <c r="I1954" s="14"/>
      <c r="J1954" s="4"/>
      <c r="K1954" s="4"/>
      <c r="L1954" s="4"/>
      <c r="M1954" s="4"/>
      <c r="N1954" s="4"/>
      <c r="O1954" s="4"/>
      <c r="P1954" s="4"/>
      <c r="Q1954" s="4"/>
      <c r="R1954" s="4"/>
      <c r="S1954" s="4"/>
      <c r="T1954" s="4"/>
      <c r="U1954" s="4"/>
      <c r="V1954" s="4"/>
      <c r="W1954" s="4"/>
      <c r="X1954" s="4"/>
      <c r="Y1954" s="4"/>
      <c r="Z1954" s="4"/>
      <c r="AA1954" s="4"/>
    </row>
    <row r="1955" spans="1:27" ht="16" x14ac:dyDescent="0.2">
      <c r="A1955" s="10" t="s">
        <v>15</v>
      </c>
      <c r="B1955" s="10" t="s">
        <v>16</v>
      </c>
      <c r="C1955" s="10" t="s">
        <v>3694</v>
      </c>
      <c r="D1955" s="39">
        <v>2003</v>
      </c>
      <c r="E1955" s="10" t="s">
        <v>10</v>
      </c>
      <c r="F1955" s="16" t="s">
        <v>3691</v>
      </c>
      <c r="G1955" s="10" t="s">
        <v>3695</v>
      </c>
      <c r="H1955" s="13">
        <v>435</v>
      </c>
      <c r="I1955" s="14"/>
      <c r="J1955" s="4"/>
      <c r="K1955" s="4"/>
      <c r="L1955" s="4"/>
      <c r="M1955" s="4"/>
      <c r="N1955" s="4"/>
      <c r="O1955" s="4"/>
      <c r="P1955" s="4"/>
      <c r="Q1955" s="4"/>
      <c r="R1955" s="4"/>
      <c r="S1955" s="4"/>
      <c r="T1955" s="4"/>
      <c r="U1955" s="4"/>
      <c r="V1955" s="4"/>
      <c r="W1955" s="4"/>
      <c r="X1955" s="4"/>
      <c r="Y1955" s="4"/>
      <c r="Z1955" s="4"/>
      <c r="AA1955" s="4"/>
    </row>
    <row r="1956" spans="1:27" ht="16" x14ac:dyDescent="0.2">
      <c r="A1956" s="10" t="s">
        <v>15</v>
      </c>
      <c r="B1956" s="10" t="s">
        <v>16</v>
      </c>
      <c r="C1956" s="10" t="s">
        <v>3696</v>
      </c>
      <c r="D1956" s="11">
        <v>2003</v>
      </c>
      <c r="E1956" s="10" t="s">
        <v>11</v>
      </c>
      <c r="F1956" s="16" t="s">
        <v>3691</v>
      </c>
      <c r="G1956" s="10" t="s">
        <v>3697</v>
      </c>
      <c r="H1956" s="13">
        <v>415</v>
      </c>
      <c r="I1956" s="14"/>
      <c r="J1956" s="4"/>
      <c r="K1956" s="4"/>
      <c r="L1956" s="4"/>
      <c r="M1956" s="4"/>
      <c r="N1956" s="4"/>
      <c r="O1956" s="4"/>
      <c r="P1956" s="4"/>
      <c r="Q1956" s="4"/>
      <c r="R1956" s="4"/>
      <c r="S1956" s="4"/>
      <c r="T1956" s="4"/>
      <c r="U1956" s="4"/>
      <c r="V1956" s="4"/>
      <c r="W1956" s="4"/>
      <c r="X1956" s="4"/>
      <c r="Y1956" s="4"/>
      <c r="Z1956" s="4"/>
      <c r="AA1956" s="4"/>
    </row>
    <row r="1957" spans="1:27" ht="16" x14ac:dyDescent="0.2">
      <c r="A1957" s="10" t="s">
        <v>15</v>
      </c>
      <c r="B1957" s="10" t="s">
        <v>16</v>
      </c>
      <c r="C1957" s="10" t="s">
        <v>3698</v>
      </c>
      <c r="D1957" s="39">
        <v>2003</v>
      </c>
      <c r="E1957" s="10" t="s">
        <v>10</v>
      </c>
      <c r="F1957" s="16" t="s">
        <v>3691</v>
      </c>
      <c r="G1957" s="10" t="s">
        <v>3699</v>
      </c>
      <c r="H1957" s="13">
        <v>406</v>
      </c>
      <c r="I1957" s="14"/>
      <c r="J1957" s="4"/>
      <c r="K1957" s="4"/>
      <c r="L1957" s="4"/>
      <c r="M1957" s="4"/>
      <c r="N1957" s="4"/>
      <c r="O1957" s="4"/>
      <c r="P1957" s="4"/>
      <c r="Q1957" s="4"/>
      <c r="R1957" s="4"/>
      <c r="S1957" s="4"/>
      <c r="T1957" s="4"/>
      <c r="U1957" s="4"/>
      <c r="V1957" s="4"/>
      <c r="W1957" s="4"/>
      <c r="X1957" s="4"/>
      <c r="Y1957" s="4"/>
      <c r="Z1957" s="4"/>
      <c r="AA1957" s="4"/>
    </row>
    <row r="1958" spans="1:27" ht="16" x14ac:dyDescent="0.2">
      <c r="A1958" s="10" t="s">
        <v>15</v>
      </c>
      <c r="B1958" s="10" t="s">
        <v>16</v>
      </c>
      <c r="C1958" s="10" t="s">
        <v>3700</v>
      </c>
      <c r="D1958" s="11">
        <v>2003</v>
      </c>
      <c r="E1958" s="10" t="s">
        <v>10</v>
      </c>
      <c r="F1958" s="16" t="s">
        <v>3691</v>
      </c>
      <c r="G1958" s="10" t="s">
        <v>3701</v>
      </c>
      <c r="H1958" s="13">
        <v>356</v>
      </c>
      <c r="I1958" s="14"/>
      <c r="J1958" s="4"/>
      <c r="K1958" s="4"/>
      <c r="L1958" s="4"/>
      <c r="M1958" s="4"/>
      <c r="N1958" s="4"/>
      <c r="O1958" s="4"/>
      <c r="P1958" s="4"/>
      <c r="Q1958" s="4"/>
      <c r="R1958" s="4"/>
      <c r="S1958" s="4"/>
      <c r="T1958" s="4"/>
      <c r="U1958" s="4"/>
      <c r="V1958" s="4"/>
      <c r="W1958" s="4"/>
      <c r="X1958" s="4"/>
      <c r="Y1958" s="4"/>
      <c r="Z1958" s="4"/>
      <c r="AA1958" s="4"/>
    </row>
    <row r="1959" spans="1:27" ht="16" x14ac:dyDescent="0.2">
      <c r="A1959" s="10" t="s">
        <v>15</v>
      </c>
      <c r="B1959" s="10" t="s">
        <v>16</v>
      </c>
      <c r="C1959" s="10" t="s">
        <v>3606</v>
      </c>
      <c r="D1959" s="11">
        <v>2003</v>
      </c>
      <c r="E1959" s="10" t="s">
        <v>7</v>
      </c>
      <c r="F1959" s="10" t="s">
        <v>3691</v>
      </c>
      <c r="G1959" s="14" t="str">
        <f>CLEAN("Theodore Roosevelt understood, as we at the National Fish and Wildlife Foundation (NFWF) do, that sound stewardship of one’s homeland is one of the highest callings of citizenship. His words resonate even more today than at the beginning of the last centu"&amp;"ry, when he energized America’s passion for conservation. Now, as then, the vanguard of conservation is led by those who hunt, fish, and care passionately about conserving our rich natural legacy.  As the National Fish and Wildlife Foundation enters its 2"&amp;"0th anniversary year, we are proud of our role in advancing conservation. NFWF, in 2003, made more than 687 new grants to 530 organizations, bringing our 20-year total to 6,469 grants and 2,051 organizations. We’re pushing ahead with sharper measures to e"&amp;"valuate what we do, and we continue to leverage our grants, by matching federal dollars two-, three-, and fourfold with contributions from our many wonderful partners.  We could not succeed without these superb partners in stewardship—all levels of govern"&amp;"ment, corporations, nonprofit and voluntary organizations, associations of landowners and individuals. This year, we take special note of the contributions made by the estimated 38 million Americans who enjoy fishing and hunting.  Sportsmen and women do m"&amp;"ore than relish their recreation on field and stream. Each year, they contribute hundreds of millions of dollars to conservation through license fees, excise taxes, duck stamps, and volunteer work. One study calculated that the fishing and hunting communi"&amp;"ty contributes $54 per second to conservation. Sportsmen’s and women’s fees support 65 percent of all state fish and wildlife agency budgets, a front-line protection for habitat and species in our common effort to conserve resources.  Make no mistake, wil"&amp;"dlife resources urgently need our help. Habitat loss, increased competition by invasive species, and insufficient cold, clear water for fish are a few of the significant challenges before us. The Foundation and our many partners are working with foresight"&amp;" to restore abundance: in waters; farms and rangeland; fisheries, forests, and fields. We are honored to be involved in the great enterprise of conserving our nation’s wildlife, while protecting the lands and waters they depend upon. We hope you will supp"&amp;"ort us!
")</f>
        <v>Theodore Roosevelt understood, as we at the National Fish and Wildlife Foundation (NFWF) do, that sound stewardship of one’s homeland is one of the highest callings of citizenship. His words resonate even more today than at the beginning of the last century, when he energized America’s passion for conservation. Now, as then, the vanguard of conservation is led by those who hunt, fish, and care passionately about conserving our rich natural legacy.  As the National Fish and Wildlife Foundation enters its 20th anniversary year, we are proud of our role in advancing conservation. NFWF, in 2003, made more than 687 new grants to 530 organizations, bringing our 20-year total to 6,469 grants and 2,051 organizations. We’re pushing ahead with sharper measures to evaluate what we do, and we continue to leverage our grants, by matching federal dollars two-, three-, and fourfold with contributions from our many wonderful partners.  We could not succeed without these superb partners in stewardship—all levels of government, corporations, nonprofit and voluntary organizations, associations of landowners and individuals. This year, we take special note of the contributions made by the estimated 38 million Americans who enjoy fishing and hunting.  Sportsmen and women do more than relish their recreation on field and stream. Each year, they contribute hundreds of millions of dollars to conservation through license fees, excise taxes, duck stamps, and volunteer work. One study calculated that the fishing and hunting community contributes $54 per second to conservation. Sportsmen’s and women’s fees support 65 percent of all state fish and wildlife agency budgets, a front-line protection for habitat and species in our common effort to conserve resources.  Make no mistake, wildlife resources urgently need our help. Habitat loss, increased competition by invasive species, and insufficient cold, clear water for fish are a few of the significant challenges before us. The Foundation and our many partners are working with foresight to restore abundance: in waters; farms and rangeland; fisheries, forests, and fields. We are honored to be involved in the great enterprise of conserving our nation’s wildlife, while protecting the lands and waters they depend upon. We hope you will support us!</v>
      </c>
      <c r="H1959" s="13">
        <v>354</v>
      </c>
      <c r="I1959" s="14"/>
      <c r="J1959" s="4"/>
      <c r="K1959" s="4"/>
      <c r="L1959" s="4"/>
      <c r="M1959" s="4"/>
      <c r="N1959" s="4"/>
      <c r="O1959" s="4"/>
      <c r="P1959" s="4"/>
      <c r="Q1959" s="4"/>
      <c r="R1959" s="4"/>
      <c r="S1959" s="4"/>
      <c r="T1959" s="4"/>
      <c r="U1959" s="4"/>
      <c r="V1959" s="4"/>
      <c r="W1959" s="4"/>
      <c r="X1959" s="4"/>
      <c r="Y1959" s="4"/>
      <c r="Z1959" s="4"/>
      <c r="AA1959" s="4"/>
    </row>
    <row r="1960" spans="1:27" ht="16" x14ac:dyDescent="0.2">
      <c r="A1960" s="10" t="s">
        <v>15</v>
      </c>
      <c r="B1960" s="10" t="s">
        <v>16</v>
      </c>
      <c r="C1960" s="10" t="s">
        <v>3702</v>
      </c>
      <c r="D1960" s="11">
        <v>2003</v>
      </c>
      <c r="E1960" s="10" t="s">
        <v>10</v>
      </c>
      <c r="F1960" s="16" t="s">
        <v>3691</v>
      </c>
      <c r="G1960" s="10" t="s">
        <v>3703</v>
      </c>
      <c r="H1960" s="13">
        <v>343</v>
      </c>
      <c r="I1960" s="14"/>
      <c r="J1960" s="4"/>
      <c r="K1960" s="4"/>
      <c r="L1960" s="4"/>
      <c r="M1960" s="4"/>
      <c r="N1960" s="4"/>
      <c r="O1960" s="4"/>
      <c r="P1960" s="4"/>
      <c r="Q1960" s="4"/>
      <c r="R1960" s="4"/>
      <c r="S1960" s="4"/>
      <c r="T1960" s="4"/>
      <c r="U1960" s="4"/>
      <c r="V1960" s="4"/>
      <c r="W1960" s="4"/>
      <c r="X1960" s="4"/>
      <c r="Y1960" s="4"/>
      <c r="Z1960" s="4"/>
      <c r="AA1960" s="4"/>
    </row>
    <row r="1961" spans="1:27" ht="16" x14ac:dyDescent="0.2">
      <c r="A1961" s="10" t="s">
        <v>15</v>
      </c>
      <c r="B1961" s="10" t="s">
        <v>16</v>
      </c>
      <c r="C1961" s="10" t="s">
        <v>3704</v>
      </c>
      <c r="D1961" s="11">
        <v>2003</v>
      </c>
      <c r="E1961" s="10" t="s">
        <v>10</v>
      </c>
      <c r="F1961" s="10" t="s">
        <v>3691</v>
      </c>
      <c r="G1961" s="10" t="s">
        <v>3705</v>
      </c>
      <c r="H1961" s="13">
        <v>227</v>
      </c>
      <c r="I1961" s="14"/>
      <c r="J1961" s="4"/>
      <c r="K1961" s="4"/>
      <c r="L1961" s="4"/>
      <c r="M1961" s="4"/>
      <c r="N1961" s="4"/>
      <c r="O1961" s="4"/>
      <c r="P1961" s="4"/>
      <c r="Q1961" s="4"/>
      <c r="R1961" s="4"/>
      <c r="S1961" s="4"/>
      <c r="T1961" s="4"/>
      <c r="U1961" s="4"/>
      <c r="V1961" s="4"/>
      <c r="W1961" s="4"/>
      <c r="X1961" s="4"/>
      <c r="Y1961" s="4"/>
      <c r="Z1961" s="4"/>
      <c r="AA1961" s="4"/>
    </row>
    <row r="1962" spans="1:27" ht="16" x14ac:dyDescent="0.2">
      <c r="A1962" s="10" t="s">
        <v>15</v>
      </c>
      <c r="B1962" s="10" t="s">
        <v>16</v>
      </c>
      <c r="C1962" s="10" t="s">
        <v>3686</v>
      </c>
      <c r="D1962" s="11">
        <v>2003</v>
      </c>
      <c r="E1962" s="10" t="s">
        <v>11</v>
      </c>
      <c r="F1962" s="16" t="s">
        <v>3691</v>
      </c>
      <c r="G1962" s="10" t="s">
        <v>3706</v>
      </c>
      <c r="H1962" s="13">
        <v>206</v>
      </c>
      <c r="I1962" s="14"/>
      <c r="J1962" s="4"/>
      <c r="K1962" s="4"/>
      <c r="L1962" s="4"/>
      <c r="M1962" s="4"/>
      <c r="N1962" s="4"/>
      <c r="O1962" s="4"/>
      <c r="P1962" s="4"/>
      <c r="Q1962" s="4"/>
      <c r="R1962" s="4"/>
      <c r="S1962" s="4"/>
      <c r="T1962" s="4"/>
      <c r="U1962" s="4"/>
      <c r="V1962" s="4"/>
      <c r="W1962" s="4"/>
      <c r="X1962" s="4"/>
      <c r="Y1962" s="4"/>
      <c r="Z1962" s="4"/>
      <c r="AA1962" s="4"/>
    </row>
    <row r="1963" spans="1:27" ht="16" x14ac:dyDescent="0.2">
      <c r="A1963" s="10" t="s">
        <v>15</v>
      </c>
      <c r="B1963" s="10" t="s">
        <v>16</v>
      </c>
      <c r="C1963" s="10" t="s">
        <v>3707</v>
      </c>
      <c r="D1963" s="11">
        <v>2003</v>
      </c>
      <c r="E1963" s="10" t="s">
        <v>11</v>
      </c>
      <c r="F1963" s="16" t="s">
        <v>3691</v>
      </c>
      <c r="G1963" s="10" t="s">
        <v>3708</v>
      </c>
      <c r="H1963" s="13">
        <v>135</v>
      </c>
      <c r="I1963" s="14"/>
      <c r="J1963" s="4"/>
      <c r="K1963" s="4"/>
      <c r="L1963" s="4"/>
      <c r="M1963" s="4"/>
      <c r="N1963" s="4"/>
      <c r="O1963" s="4"/>
      <c r="P1963" s="4"/>
      <c r="Q1963" s="4"/>
      <c r="R1963" s="4"/>
      <c r="S1963" s="4"/>
      <c r="T1963" s="4"/>
      <c r="U1963" s="4"/>
      <c r="V1963" s="4"/>
      <c r="W1963" s="4"/>
      <c r="X1963" s="4"/>
      <c r="Y1963" s="4"/>
      <c r="Z1963" s="4"/>
      <c r="AA1963" s="4"/>
    </row>
    <row r="1964" spans="1:27" ht="16" x14ac:dyDescent="0.2">
      <c r="A1964" s="10" t="s">
        <v>13</v>
      </c>
      <c r="B1964" s="10" t="s">
        <v>25</v>
      </c>
      <c r="C1964" s="10" t="s">
        <v>3709</v>
      </c>
      <c r="D1964" s="11">
        <v>2020</v>
      </c>
      <c r="E1964" s="10" t="s">
        <v>10</v>
      </c>
      <c r="F1964" s="10" t="s">
        <v>3710</v>
      </c>
      <c r="G1964" s="10" t="s">
        <v>3711</v>
      </c>
      <c r="H1964" s="13">
        <v>882</v>
      </c>
      <c r="I1964" s="14"/>
      <c r="J1964" s="4"/>
      <c r="K1964" s="4"/>
      <c r="L1964" s="4"/>
      <c r="M1964" s="4"/>
      <c r="N1964" s="4"/>
      <c r="O1964" s="4"/>
      <c r="P1964" s="4"/>
      <c r="Q1964" s="4"/>
      <c r="R1964" s="4"/>
      <c r="S1964" s="4"/>
      <c r="T1964" s="4"/>
      <c r="U1964" s="4"/>
      <c r="V1964" s="4"/>
      <c r="W1964" s="4"/>
      <c r="X1964" s="4"/>
      <c r="Y1964" s="4"/>
      <c r="Z1964" s="4"/>
      <c r="AA1964" s="4"/>
    </row>
    <row r="1965" spans="1:27" ht="16" x14ac:dyDescent="0.2">
      <c r="A1965" s="10" t="s">
        <v>13</v>
      </c>
      <c r="B1965" s="10" t="s">
        <v>25</v>
      </c>
      <c r="C1965" s="10" t="s">
        <v>3712</v>
      </c>
      <c r="D1965" s="11">
        <v>2020</v>
      </c>
      <c r="E1965" s="10" t="s">
        <v>10</v>
      </c>
      <c r="F1965" s="10" t="s">
        <v>3710</v>
      </c>
      <c r="G1965" s="10" t="s">
        <v>3713</v>
      </c>
      <c r="H1965" s="13">
        <v>857</v>
      </c>
      <c r="I1965" s="14"/>
      <c r="J1965" s="4"/>
      <c r="K1965" s="4"/>
      <c r="L1965" s="4"/>
      <c r="M1965" s="4"/>
      <c r="N1965" s="4"/>
      <c r="O1965" s="4"/>
      <c r="P1965" s="4"/>
      <c r="Q1965" s="4"/>
      <c r="R1965" s="4"/>
      <c r="S1965" s="4"/>
      <c r="T1965" s="4"/>
      <c r="U1965" s="4"/>
      <c r="V1965" s="4"/>
      <c r="W1965" s="4"/>
      <c r="X1965" s="4"/>
      <c r="Y1965" s="4"/>
      <c r="Z1965" s="4"/>
      <c r="AA1965" s="4"/>
    </row>
    <row r="1966" spans="1:27" ht="16" x14ac:dyDescent="0.2">
      <c r="A1966" s="10" t="s">
        <v>13</v>
      </c>
      <c r="B1966" s="10" t="s">
        <v>25</v>
      </c>
      <c r="C1966" s="10" t="s">
        <v>3714</v>
      </c>
      <c r="D1966" s="11">
        <v>2020</v>
      </c>
      <c r="E1966" s="10" t="s">
        <v>10</v>
      </c>
      <c r="F1966" s="10" t="s">
        <v>3710</v>
      </c>
      <c r="G1966" s="10" t="s">
        <v>3715</v>
      </c>
      <c r="H1966" s="13">
        <v>803</v>
      </c>
      <c r="I1966" s="14"/>
      <c r="J1966" s="4"/>
      <c r="K1966" s="4"/>
      <c r="L1966" s="4"/>
      <c r="M1966" s="4"/>
      <c r="N1966" s="4"/>
      <c r="O1966" s="4"/>
      <c r="P1966" s="4"/>
      <c r="Q1966" s="4"/>
      <c r="R1966" s="4"/>
      <c r="S1966" s="4"/>
      <c r="T1966" s="4"/>
      <c r="U1966" s="4"/>
      <c r="V1966" s="4"/>
      <c r="W1966" s="4"/>
      <c r="X1966" s="4"/>
      <c r="Y1966" s="4"/>
      <c r="Z1966" s="4"/>
      <c r="AA1966" s="4"/>
    </row>
    <row r="1967" spans="1:27" ht="16" x14ac:dyDescent="0.2">
      <c r="A1967" s="10" t="s">
        <v>13</v>
      </c>
      <c r="B1967" s="10" t="s">
        <v>25</v>
      </c>
      <c r="C1967" s="10" t="s">
        <v>3716</v>
      </c>
      <c r="D1967" s="11">
        <v>2020</v>
      </c>
      <c r="E1967" s="10" t="s">
        <v>10</v>
      </c>
      <c r="F1967" s="10" t="s">
        <v>3710</v>
      </c>
      <c r="G1967" s="10" t="s">
        <v>3717</v>
      </c>
      <c r="H1967" s="13">
        <v>757</v>
      </c>
      <c r="I1967" s="14"/>
      <c r="J1967" s="4"/>
      <c r="K1967" s="4"/>
      <c r="L1967" s="4"/>
      <c r="M1967" s="4"/>
      <c r="N1967" s="4"/>
      <c r="O1967" s="4"/>
      <c r="P1967" s="4"/>
      <c r="Q1967" s="4"/>
      <c r="R1967" s="4"/>
      <c r="S1967" s="4"/>
      <c r="T1967" s="4"/>
      <c r="U1967" s="4"/>
      <c r="V1967" s="4"/>
      <c r="W1967" s="4"/>
      <c r="X1967" s="4"/>
      <c r="Y1967" s="4"/>
      <c r="Z1967" s="4"/>
      <c r="AA1967" s="4"/>
    </row>
    <row r="1968" spans="1:27" ht="16" x14ac:dyDescent="0.2">
      <c r="A1968" s="10" t="s">
        <v>13</v>
      </c>
      <c r="B1968" s="10" t="s">
        <v>25</v>
      </c>
      <c r="C1968" s="10" t="s">
        <v>3718</v>
      </c>
      <c r="D1968" s="11">
        <v>2020</v>
      </c>
      <c r="E1968" s="10" t="s">
        <v>10</v>
      </c>
      <c r="F1968" s="10" t="s">
        <v>3710</v>
      </c>
      <c r="G1968" s="10" t="s">
        <v>3719</v>
      </c>
      <c r="H1968" s="13">
        <v>729</v>
      </c>
      <c r="I1968" s="14"/>
      <c r="J1968" s="4"/>
      <c r="K1968" s="4"/>
      <c r="L1968" s="4"/>
      <c r="M1968" s="4"/>
      <c r="N1968" s="4"/>
      <c r="O1968" s="4"/>
      <c r="P1968" s="4"/>
      <c r="Q1968" s="4"/>
      <c r="R1968" s="4"/>
      <c r="S1968" s="4"/>
      <c r="T1968" s="4"/>
      <c r="U1968" s="4"/>
      <c r="V1968" s="4"/>
      <c r="W1968" s="4"/>
      <c r="X1968" s="4"/>
      <c r="Y1968" s="4"/>
      <c r="Z1968" s="4"/>
      <c r="AA1968" s="4"/>
    </row>
    <row r="1969" spans="1:27" ht="16" x14ac:dyDescent="0.2">
      <c r="A1969" s="10" t="s">
        <v>13</v>
      </c>
      <c r="B1969" s="10" t="s">
        <v>25</v>
      </c>
      <c r="C1969" s="10" t="s">
        <v>3720</v>
      </c>
      <c r="D1969" s="11">
        <v>2020</v>
      </c>
      <c r="E1969" s="10" t="s">
        <v>7</v>
      </c>
      <c r="F1969" s="10" t="s">
        <v>3710</v>
      </c>
      <c r="G1969" s="10" t="s">
        <v>3721</v>
      </c>
      <c r="H1969" s="13">
        <v>674</v>
      </c>
      <c r="I1969" s="14"/>
      <c r="J1969" s="4"/>
      <c r="K1969" s="4"/>
      <c r="L1969" s="4"/>
      <c r="M1969" s="4"/>
      <c r="N1969" s="4"/>
      <c r="O1969" s="4"/>
      <c r="P1969" s="4"/>
      <c r="Q1969" s="4"/>
      <c r="R1969" s="4"/>
      <c r="S1969" s="4"/>
      <c r="T1969" s="4"/>
      <c r="U1969" s="4"/>
      <c r="V1969" s="4"/>
      <c r="W1969" s="4"/>
      <c r="X1969" s="4"/>
      <c r="Y1969" s="4"/>
      <c r="Z1969" s="4"/>
      <c r="AA1969" s="4"/>
    </row>
    <row r="1970" spans="1:27" ht="16" x14ac:dyDescent="0.2">
      <c r="A1970" s="10" t="s">
        <v>13</v>
      </c>
      <c r="B1970" s="10" t="s">
        <v>25</v>
      </c>
      <c r="C1970" s="10" t="s">
        <v>3722</v>
      </c>
      <c r="D1970" s="11">
        <v>2020</v>
      </c>
      <c r="E1970" s="10" t="s">
        <v>10</v>
      </c>
      <c r="F1970" s="10" t="s">
        <v>3710</v>
      </c>
      <c r="G1970" s="10" t="s">
        <v>3723</v>
      </c>
      <c r="H1970" s="13">
        <v>607</v>
      </c>
      <c r="I1970" s="14"/>
      <c r="J1970" s="4"/>
      <c r="K1970" s="4"/>
      <c r="L1970" s="4"/>
      <c r="M1970" s="4"/>
      <c r="N1970" s="4"/>
      <c r="O1970" s="4"/>
      <c r="P1970" s="4"/>
      <c r="Q1970" s="4"/>
      <c r="R1970" s="4"/>
      <c r="S1970" s="4"/>
      <c r="T1970" s="4"/>
      <c r="U1970" s="4"/>
      <c r="V1970" s="4"/>
      <c r="W1970" s="4"/>
      <c r="X1970" s="4"/>
      <c r="Y1970" s="4"/>
      <c r="Z1970" s="4"/>
      <c r="AA1970" s="4"/>
    </row>
    <row r="1971" spans="1:27" ht="16" x14ac:dyDescent="0.2">
      <c r="A1971" s="10" t="s">
        <v>13</v>
      </c>
      <c r="B1971" s="10" t="s">
        <v>25</v>
      </c>
      <c r="C1971" s="10" t="s">
        <v>3724</v>
      </c>
      <c r="D1971" s="11">
        <v>2020</v>
      </c>
      <c r="E1971" s="10" t="s">
        <v>10</v>
      </c>
      <c r="F1971" s="10" t="s">
        <v>3710</v>
      </c>
      <c r="G1971" s="10" t="s">
        <v>3725</v>
      </c>
      <c r="H1971" s="13">
        <v>554</v>
      </c>
      <c r="I1971" s="14"/>
      <c r="J1971" s="4"/>
      <c r="K1971" s="4"/>
      <c r="L1971" s="4"/>
      <c r="M1971" s="4"/>
      <c r="N1971" s="4"/>
      <c r="O1971" s="4"/>
      <c r="P1971" s="4"/>
      <c r="Q1971" s="4"/>
      <c r="R1971" s="4"/>
      <c r="S1971" s="4"/>
      <c r="T1971" s="4"/>
      <c r="U1971" s="4"/>
      <c r="V1971" s="4"/>
      <c r="W1971" s="4"/>
      <c r="X1971" s="4"/>
      <c r="Y1971" s="4"/>
      <c r="Z1971" s="4"/>
      <c r="AA1971" s="4"/>
    </row>
    <row r="1972" spans="1:27" ht="16" x14ac:dyDescent="0.2">
      <c r="A1972" s="10" t="s">
        <v>13</v>
      </c>
      <c r="B1972" s="10" t="s">
        <v>25</v>
      </c>
      <c r="C1972" s="10" t="s">
        <v>3726</v>
      </c>
      <c r="D1972" s="11">
        <v>2020</v>
      </c>
      <c r="E1972" s="10" t="s">
        <v>7</v>
      </c>
      <c r="F1972" s="10" t="s">
        <v>3710</v>
      </c>
      <c r="G1972" s="10" t="s">
        <v>3727</v>
      </c>
      <c r="H1972" s="13">
        <v>549</v>
      </c>
      <c r="I1972" s="14"/>
      <c r="J1972" s="4"/>
      <c r="K1972" s="4"/>
      <c r="L1972" s="4"/>
      <c r="M1972" s="4"/>
      <c r="N1972" s="4"/>
      <c r="O1972" s="4"/>
      <c r="P1972" s="4"/>
      <c r="Q1972" s="4"/>
      <c r="R1972" s="4"/>
      <c r="S1972" s="4"/>
      <c r="T1972" s="4"/>
      <c r="U1972" s="4"/>
      <c r="V1972" s="4"/>
      <c r="W1972" s="4"/>
      <c r="X1972" s="4"/>
      <c r="Y1972" s="4"/>
      <c r="Z1972" s="4"/>
      <c r="AA1972" s="4"/>
    </row>
    <row r="1973" spans="1:27" ht="16" x14ac:dyDescent="0.2">
      <c r="A1973" s="10" t="s">
        <v>13</v>
      </c>
      <c r="B1973" s="10" t="s">
        <v>25</v>
      </c>
      <c r="C1973" s="10" t="s">
        <v>3728</v>
      </c>
      <c r="D1973" s="11">
        <v>2020</v>
      </c>
      <c r="E1973" s="10" t="s">
        <v>7</v>
      </c>
      <c r="F1973" s="10" t="s">
        <v>3710</v>
      </c>
      <c r="G1973" s="10" t="s">
        <v>3729</v>
      </c>
      <c r="H1973" s="13">
        <v>483</v>
      </c>
      <c r="I1973" s="14"/>
      <c r="J1973" s="4"/>
      <c r="K1973" s="4"/>
      <c r="L1973" s="4"/>
      <c r="M1973" s="4"/>
      <c r="N1973" s="4"/>
      <c r="O1973" s="4"/>
      <c r="P1973" s="4"/>
      <c r="Q1973" s="4"/>
      <c r="R1973" s="4"/>
      <c r="S1973" s="4"/>
      <c r="T1973" s="4"/>
      <c r="U1973" s="4"/>
      <c r="V1973" s="4"/>
      <c r="W1973" s="4"/>
      <c r="X1973" s="4"/>
      <c r="Y1973" s="4"/>
      <c r="Z1973" s="4"/>
      <c r="AA1973" s="4"/>
    </row>
    <row r="1974" spans="1:27" ht="16" x14ac:dyDescent="0.2">
      <c r="A1974" s="10" t="s">
        <v>13</v>
      </c>
      <c r="B1974" s="10" t="s">
        <v>25</v>
      </c>
      <c r="C1974" s="10" t="s">
        <v>3730</v>
      </c>
      <c r="D1974" s="11">
        <v>2020</v>
      </c>
      <c r="E1974" s="10" t="s">
        <v>10</v>
      </c>
      <c r="F1974" s="10" t="s">
        <v>3710</v>
      </c>
      <c r="G1974" s="10" t="s">
        <v>3731</v>
      </c>
      <c r="H1974" s="13">
        <v>477</v>
      </c>
      <c r="I1974" s="14"/>
      <c r="J1974" s="4"/>
      <c r="K1974" s="4"/>
      <c r="L1974" s="4"/>
      <c r="M1974" s="4"/>
      <c r="N1974" s="4"/>
      <c r="O1974" s="4"/>
      <c r="P1974" s="4"/>
      <c r="Q1974" s="4"/>
      <c r="R1974" s="4"/>
      <c r="S1974" s="4"/>
      <c r="T1974" s="4"/>
      <c r="U1974" s="4"/>
      <c r="V1974" s="4"/>
      <c r="W1974" s="4"/>
      <c r="X1974" s="4"/>
      <c r="Y1974" s="4"/>
      <c r="Z1974" s="4"/>
      <c r="AA1974" s="4"/>
    </row>
    <row r="1975" spans="1:27" ht="16" x14ac:dyDescent="0.2">
      <c r="A1975" s="10" t="s">
        <v>13</v>
      </c>
      <c r="B1975" s="10" t="s">
        <v>25</v>
      </c>
      <c r="C1975" s="10" t="s">
        <v>3732</v>
      </c>
      <c r="D1975" s="11">
        <v>2020</v>
      </c>
      <c r="E1975" s="10"/>
      <c r="F1975" s="10" t="s">
        <v>3710</v>
      </c>
      <c r="G1975" s="51" t="s">
        <v>3733</v>
      </c>
      <c r="H1975" s="13">
        <v>461</v>
      </c>
      <c r="I1975" s="14"/>
      <c r="J1975" s="4"/>
      <c r="K1975" s="4"/>
      <c r="L1975" s="4"/>
      <c r="M1975" s="4"/>
      <c r="N1975" s="4"/>
      <c r="O1975" s="4"/>
      <c r="P1975" s="4"/>
      <c r="Q1975" s="4"/>
      <c r="R1975" s="4"/>
      <c r="S1975" s="4"/>
      <c r="T1975" s="4"/>
      <c r="U1975" s="4"/>
      <c r="V1975" s="4"/>
      <c r="W1975" s="4"/>
      <c r="X1975" s="4"/>
      <c r="Y1975" s="4"/>
      <c r="Z1975" s="4"/>
      <c r="AA1975" s="4"/>
    </row>
    <row r="1976" spans="1:27" ht="16" x14ac:dyDescent="0.2">
      <c r="A1976" s="10" t="s">
        <v>13</v>
      </c>
      <c r="B1976" s="10" t="s">
        <v>25</v>
      </c>
      <c r="C1976" s="10" t="s">
        <v>3734</v>
      </c>
      <c r="D1976" s="11">
        <v>2020</v>
      </c>
      <c r="E1976" s="10" t="s">
        <v>10</v>
      </c>
      <c r="F1976" s="10" t="s">
        <v>3710</v>
      </c>
      <c r="G1976" s="10" t="s">
        <v>3735</v>
      </c>
      <c r="H1976" s="13">
        <v>398</v>
      </c>
      <c r="I1976" s="14"/>
      <c r="J1976" s="4"/>
      <c r="K1976" s="4"/>
      <c r="L1976" s="4"/>
      <c r="M1976" s="4"/>
      <c r="N1976" s="4"/>
      <c r="O1976" s="4"/>
      <c r="P1976" s="4"/>
      <c r="Q1976" s="4"/>
      <c r="R1976" s="4"/>
      <c r="S1976" s="4"/>
      <c r="T1976" s="4"/>
      <c r="U1976" s="4"/>
      <c r="V1976" s="4"/>
      <c r="W1976" s="4"/>
      <c r="X1976" s="4"/>
      <c r="Y1976" s="4"/>
      <c r="Z1976" s="4"/>
      <c r="AA1976" s="4"/>
    </row>
    <row r="1977" spans="1:27" ht="16" x14ac:dyDescent="0.2">
      <c r="A1977" s="10" t="s">
        <v>13</v>
      </c>
      <c r="B1977" s="10" t="s">
        <v>25</v>
      </c>
      <c r="C1977" s="10" t="s">
        <v>3736</v>
      </c>
      <c r="D1977" s="11">
        <v>2020</v>
      </c>
      <c r="E1977" s="10" t="s">
        <v>10</v>
      </c>
      <c r="F1977" s="10" t="s">
        <v>3710</v>
      </c>
      <c r="G1977" s="10" t="s">
        <v>3737</v>
      </c>
      <c r="H1977" s="13">
        <v>388</v>
      </c>
      <c r="I1977" s="14"/>
      <c r="J1977" s="4"/>
      <c r="K1977" s="4"/>
      <c r="L1977" s="4"/>
      <c r="M1977" s="4"/>
      <c r="N1977" s="4"/>
      <c r="O1977" s="4"/>
      <c r="P1977" s="4"/>
      <c r="Q1977" s="4"/>
      <c r="R1977" s="4"/>
      <c r="S1977" s="4"/>
      <c r="T1977" s="4"/>
      <c r="U1977" s="4"/>
      <c r="V1977" s="4"/>
      <c r="W1977" s="4"/>
      <c r="X1977" s="4"/>
      <c r="Y1977" s="4"/>
      <c r="Z1977" s="4"/>
      <c r="AA1977" s="4"/>
    </row>
    <row r="1978" spans="1:27" ht="16" x14ac:dyDescent="0.2">
      <c r="A1978" s="10" t="s">
        <v>13</v>
      </c>
      <c r="B1978" s="10" t="s">
        <v>25</v>
      </c>
      <c r="C1978" s="10" t="s">
        <v>3738</v>
      </c>
      <c r="D1978" s="11">
        <v>2020</v>
      </c>
      <c r="E1978" s="10" t="s">
        <v>10</v>
      </c>
      <c r="F1978" s="10" t="s">
        <v>3710</v>
      </c>
      <c r="G1978" s="10" t="s">
        <v>3739</v>
      </c>
      <c r="H1978" s="13">
        <v>371</v>
      </c>
      <c r="I1978" s="14"/>
      <c r="J1978" s="4"/>
      <c r="K1978" s="4"/>
      <c r="L1978" s="4"/>
      <c r="M1978" s="4"/>
      <c r="N1978" s="4"/>
      <c r="O1978" s="4"/>
      <c r="P1978" s="4"/>
      <c r="Q1978" s="4"/>
      <c r="R1978" s="4"/>
      <c r="S1978" s="4"/>
      <c r="T1978" s="4"/>
      <c r="U1978" s="4"/>
      <c r="V1978" s="4"/>
      <c r="W1978" s="4"/>
      <c r="X1978" s="4"/>
      <c r="Y1978" s="4"/>
      <c r="Z1978" s="4"/>
      <c r="AA1978" s="4"/>
    </row>
    <row r="1979" spans="1:27" ht="16" x14ac:dyDescent="0.2">
      <c r="A1979" s="10" t="s">
        <v>13</v>
      </c>
      <c r="B1979" s="10" t="s">
        <v>25</v>
      </c>
      <c r="C1979" s="10" t="s">
        <v>3740</v>
      </c>
      <c r="D1979" s="11">
        <v>2020</v>
      </c>
      <c r="E1979" s="10" t="s">
        <v>10</v>
      </c>
      <c r="F1979" s="10" t="s">
        <v>3710</v>
      </c>
      <c r="G1979" s="10" t="s">
        <v>3741</v>
      </c>
      <c r="H1979" s="13">
        <v>278</v>
      </c>
      <c r="I1979" s="14"/>
      <c r="J1979" s="4"/>
      <c r="K1979" s="4"/>
      <c r="L1979" s="4"/>
      <c r="M1979" s="4"/>
      <c r="N1979" s="4"/>
      <c r="O1979" s="4"/>
      <c r="P1979" s="4"/>
      <c r="Q1979" s="4"/>
      <c r="R1979" s="4"/>
      <c r="S1979" s="4"/>
      <c r="T1979" s="4"/>
      <c r="U1979" s="4"/>
      <c r="V1979" s="4"/>
      <c r="W1979" s="4"/>
      <c r="X1979" s="4"/>
      <c r="Y1979" s="4"/>
      <c r="Z1979" s="4"/>
      <c r="AA1979" s="4"/>
    </row>
    <row r="1980" spans="1:27" ht="16" x14ac:dyDescent="0.2">
      <c r="A1980" s="10" t="s">
        <v>13</v>
      </c>
      <c r="B1980" s="10" t="s">
        <v>25</v>
      </c>
      <c r="C1980" s="10" t="s">
        <v>3742</v>
      </c>
      <c r="D1980" s="11">
        <v>2020</v>
      </c>
      <c r="E1980" s="10" t="s">
        <v>10</v>
      </c>
      <c r="F1980" s="10" t="s">
        <v>3710</v>
      </c>
      <c r="G1980" s="10" t="s">
        <v>3743</v>
      </c>
      <c r="H1980" s="13">
        <v>252</v>
      </c>
      <c r="I1980" s="14"/>
      <c r="J1980" s="4"/>
      <c r="K1980" s="4"/>
      <c r="L1980" s="4"/>
      <c r="M1980" s="4"/>
      <c r="N1980" s="4"/>
      <c r="O1980" s="4"/>
      <c r="P1980" s="4"/>
      <c r="Q1980" s="4"/>
      <c r="R1980" s="4"/>
      <c r="S1980" s="4"/>
      <c r="T1980" s="4"/>
      <c r="U1980" s="4"/>
      <c r="V1980" s="4"/>
      <c r="W1980" s="4"/>
      <c r="X1980" s="4"/>
      <c r="Y1980" s="4"/>
      <c r="Z1980" s="4"/>
      <c r="AA1980" s="4"/>
    </row>
    <row r="1981" spans="1:27" ht="16" x14ac:dyDescent="0.2">
      <c r="A1981" s="10" t="s">
        <v>13</v>
      </c>
      <c r="B1981" s="10" t="s">
        <v>25</v>
      </c>
      <c r="C1981" s="10" t="s">
        <v>3744</v>
      </c>
      <c r="D1981" s="11">
        <v>2020</v>
      </c>
      <c r="E1981" s="10" t="s">
        <v>8</v>
      </c>
      <c r="F1981" s="10" t="s">
        <v>3710</v>
      </c>
      <c r="G1981" s="10" t="s">
        <v>3745</v>
      </c>
      <c r="H1981" s="13">
        <v>174</v>
      </c>
      <c r="I1981" s="14"/>
      <c r="J1981" s="4"/>
      <c r="K1981" s="4"/>
      <c r="L1981" s="4"/>
      <c r="M1981" s="4"/>
      <c r="N1981" s="4"/>
      <c r="O1981" s="4"/>
      <c r="P1981" s="4"/>
      <c r="Q1981" s="4"/>
      <c r="R1981" s="4"/>
      <c r="S1981" s="4"/>
      <c r="T1981" s="4"/>
      <c r="U1981" s="4"/>
      <c r="V1981" s="4"/>
      <c r="W1981" s="4"/>
      <c r="X1981" s="4"/>
      <c r="Y1981" s="4"/>
      <c r="Z1981" s="4"/>
      <c r="AA1981" s="4"/>
    </row>
    <row r="1982" spans="1:27" ht="16" x14ac:dyDescent="0.2">
      <c r="A1982" s="10" t="s">
        <v>13</v>
      </c>
      <c r="B1982" s="10" t="s">
        <v>25</v>
      </c>
      <c r="C1982" s="10" t="s">
        <v>3746</v>
      </c>
      <c r="D1982" s="11">
        <v>2020</v>
      </c>
      <c r="E1982" s="10" t="s">
        <v>10</v>
      </c>
      <c r="F1982" s="10" t="s">
        <v>3710</v>
      </c>
      <c r="G1982" s="10" t="s">
        <v>3747</v>
      </c>
      <c r="H1982" s="13">
        <v>172</v>
      </c>
      <c r="I1982" s="14"/>
      <c r="J1982" s="4"/>
      <c r="K1982" s="4"/>
      <c r="L1982" s="4"/>
      <c r="M1982" s="4"/>
      <c r="N1982" s="4"/>
      <c r="O1982" s="4"/>
      <c r="P1982" s="4"/>
      <c r="Q1982" s="4"/>
      <c r="R1982" s="4"/>
      <c r="S1982" s="4"/>
      <c r="T1982" s="4"/>
      <c r="U1982" s="4"/>
      <c r="V1982" s="4"/>
      <c r="W1982" s="4"/>
      <c r="X1982" s="4"/>
      <c r="Y1982" s="4"/>
      <c r="Z1982" s="4"/>
      <c r="AA1982" s="4"/>
    </row>
    <row r="1983" spans="1:27" ht="16" x14ac:dyDescent="0.2">
      <c r="A1983" s="10" t="s">
        <v>13</v>
      </c>
      <c r="B1983" s="10" t="s">
        <v>25</v>
      </c>
      <c r="C1983" s="10" t="s">
        <v>3748</v>
      </c>
      <c r="D1983" s="11">
        <v>2020</v>
      </c>
      <c r="E1983" s="10" t="s">
        <v>10</v>
      </c>
      <c r="F1983" s="10" t="s">
        <v>3710</v>
      </c>
      <c r="G1983" s="10" t="s">
        <v>3749</v>
      </c>
      <c r="H1983" s="13">
        <v>161</v>
      </c>
      <c r="I1983" s="14"/>
      <c r="J1983" s="4"/>
      <c r="K1983" s="4"/>
      <c r="L1983" s="4"/>
      <c r="M1983" s="4"/>
      <c r="N1983" s="4"/>
      <c r="O1983" s="4"/>
      <c r="P1983" s="4"/>
      <c r="Q1983" s="4"/>
      <c r="R1983" s="4"/>
      <c r="S1983" s="4"/>
      <c r="T1983" s="4"/>
      <c r="U1983" s="4"/>
      <c r="V1983" s="4"/>
      <c r="W1983" s="4"/>
      <c r="X1983" s="4"/>
      <c r="Y1983" s="4"/>
      <c r="Z1983" s="4"/>
      <c r="AA1983" s="4"/>
    </row>
    <row r="1984" spans="1:27" ht="16" x14ac:dyDescent="0.2">
      <c r="A1984" s="10" t="s">
        <v>13</v>
      </c>
      <c r="B1984" s="10" t="s">
        <v>25</v>
      </c>
      <c r="C1984" s="10" t="s">
        <v>3750</v>
      </c>
      <c r="D1984" s="11">
        <v>2020</v>
      </c>
      <c r="E1984" s="10" t="s">
        <v>10</v>
      </c>
      <c r="F1984" s="10" t="s">
        <v>3710</v>
      </c>
      <c r="G1984" s="10" t="s">
        <v>3751</v>
      </c>
      <c r="H1984" s="13">
        <v>119</v>
      </c>
      <c r="I1984" s="14"/>
      <c r="J1984" s="4"/>
      <c r="K1984" s="4"/>
      <c r="L1984" s="4"/>
      <c r="M1984" s="4"/>
      <c r="N1984" s="4"/>
      <c r="O1984" s="4"/>
      <c r="P1984" s="4"/>
      <c r="Q1984" s="4"/>
      <c r="R1984" s="4"/>
      <c r="S1984" s="4"/>
      <c r="T1984" s="4"/>
      <c r="U1984" s="4"/>
      <c r="V1984" s="4"/>
      <c r="W1984" s="4"/>
      <c r="X1984" s="4"/>
      <c r="Y1984" s="4"/>
      <c r="Z1984" s="4"/>
      <c r="AA1984" s="4"/>
    </row>
    <row r="1985" spans="1:27" ht="16" x14ac:dyDescent="0.2">
      <c r="A1985" s="10" t="s">
        <v>13</v>
      </c>
      <c r="B1985" s="10" t="s">
        <v>25</v>
      </c>
      <c r="C1985" s="10" t="s">
        <v>3752</v>
      </c>
      <c r="D1985" s="11">
        <v>2020</v>
      </c>
      <c r="E1985" s="10" t="s">
        <v>10</v>
      </c>
      <c r="F1985" s="10" t="s">
        <v>3710</v>
      </c>
      <c r="G1985" s="10" t="s">
        <v>3753</v>
      </c>
      <c r="H1985" s="13">
        <v>110</v>
      </c>
      <c r="I1985" s="14"/>
      <c r="J1985" s="4"/>
      <c r="K1985" s="4"/>
      <c r="L1985" s="4"/>
      <c r="M1985" s="4"/>
      <c r="N1985" s="4"/>
      <c r="O1985" s="4"/>
      <c r="P1985" s="4"/>
      <c r="Q1985" s="4"/>
      <c r="R1985" s="4"/>
      <c r="S1985" s="4"/>
      <c r="T1985" s="4"/>
      <c r="U1985" s="4"/>
      <c r="V1985" s="4"/>
      <c r="W1985" s="4"/>
      <c r="X1985" s="4"/>
      <c r="Y1985" s="4"/>
      <c r="Z1985" s="4"/>
      <c r="AA1985" s="4"/>
    </row>
    <row r="1986" spans="1:27" ht="16" x14ac:dyDescent="0.2">
      <c r="A1986" s="10" t="s">
        <v>13</v>
      </c>
      <c r="B1986" s="10" t="s">
        <v>25</v>
      </c>
      <c r="C1986" s="10" t="s">
        <v>3754</v>
      </c>
      <c r="D1986" s="11">
        <v>2020</v>
      </c>
      <c r="E1986" s="10" t="s">
        <v>10</v>
      </c>
      <c r="F1986" s="10" t="s">
        <v>3710</v>
      </c>
      <c r="G1986" s="10" t="s">
        <v>3755</v>
      </c>
      <c r="H1986" s="13">
        <v>55</v>
      </c>
      <c r="I1986" s="14"/>
      <c r="J1986" s="4"/>
      <c r="K1986" s="4"/>
      <c r="L1986" s="4"/>
      <c r="M1986" s="4"/>
      <c r="N1986" s="4"/>
      <c r="O1986" s="4"/>
      <c r="P1986" s="4"/>
      <c r="Q1986" s="4"/>
      <c r="R1986" s="4"/>
      <c r="S1986" s="4"/>
      <c r="T1986" s="4"/>
      <c r="U1986" s="4"/>
      <c r="V1986" s="4"/>
      <c r="W1986" s="4"/>
      <c r="X1986" s="4"/>
      <c r="Y1986" s="4"/>
      <c r="Z1986" s="4"/>
      <c r="AA1986" s="4"/>
    </row>
    <row r="1987" spans="1:27" ht="16" x14ac:dyDescent="0.2">
      <c r="A1987" s="10" t="s">
        <v>13</v>
      </c>
      <c r="B1987" s="10" t="s">
        <v>25</v>
      </c>
      <c r="C1987" s="10" t="s">
        <v>3756</v>
      </c>
      <c r="D1987" s="11">
        <v>2020</v>
      </c>
      <c r="E1987" s="10" t="s">
        <v>10</v>
      </c>
      <c r="F1987" s="10" t="s">
        <v>3710</v>
      </c>
      <c r="G1987" s="10" t="s">
        <v>3757</v>
      </c>
      <c r="H1987" s="13">
        <v>49</v>
      </c>
      <c r="I1987" s="14"/>
      <c r="J1987" s="4"/>
      <c r="K1987" s="4"/>
      <c r="L1987" s="4"/>
      <c r="M1987" s="4"/>
      <c r="N1987" s="4"/>
      <c r="O1987" s="4"/>
      <c r="P1987" s="4"/>
      <c r="Q1987" s="4"/>
      <c r="R1987" s="4"/>
      <c r="S1987" s="4"/>
      <c r="T1987" s="4"/>
      <c r="U1987" s="4"/>
      <c r="V1987" s="4"/>
      <c r="W1987" s="4"/>
      <c r="X1987" s="4"/>
      <c r="Y1987" s="4"/>
      <c r="Z1987" s="4"/>
      <c r="AA1987" s="4"/>
    </row>
    <row r="1988" spans="1:27" ht="16" x14ac:dyDescent="0.2">
      <c r="A1988" s="10" t="s">
        <v>13</v>
      </c>
      <c r="B1988" s="10" t="s">
        <v>25</v>
      </c>
      <c r="C1988" s="10" t="s">
        <v>3758</v>
      </c>
      <c r="D1988" s="11">
        <v>2019</v>
      </c>
      <c r="E1988" s="10" t="s">
        <v>10</v>
      </c>
      <c r="F1988" s="10" t="s">
        <v>3759</v>
      </c>
      <c r="G1988" s="10" t="s">
        <v>3760</v>
      </c>
      <c r="H1988" s="13">
        <v>867</v>
      </c>
      <c r="I1988" s="14"/>
      <c r="K1988" s="4"/>
      <c r="L1988" s="4"/>
      <c r="M1988" s="4"/>
      <c r="N1988" s="4"/>
      <c r="O1988" s="4"/>
      <c r="P1988" s="4"/>
      <c r="Q1988" s="4"/>
      <c r="R1988" s="4"/>
      <c r="S1988" s="4"/>
      <c r="T1988" s="4"/>
      <c r="U1988" s="4"/>
      <c r="V1988" s="4"/>
      <c r="W1988" s="4"/>
      <c r="X1988" s="4"/>
      <c r="Y1988" s="4"/>
      <c r="Z1988" s="4"/>
      <c r="AA1988" s="4"/>
    </row>
    <row r="1989" spans="1:27" ht="16" x14ac:dyDescent="0.2">
      <c r="A1989" s="10" t="s">
        <v>13</v>
      </c>
      <c r="B1989" s="10" t="s">
        <v>25</v>
      </c>
      <c r="C1989" s="10" t="s">
        <v>3720</v>
      </c>
      <c r="D1989" s="11">
        <v>2019</v>
      </c>
      <c r="E1989" s="10" t="s">
        <v>7</v>
      </c>
      <c r="F1989" s="10" t="s">
        <v>3759</v>
      </c>
      <c r="G1989" s="10" t="s">
        <v>3761</v>
      </c>
      <c r="H1989" s="13">
        <v>825</v>
      </c>
      <c r="I1989" s="14"/>
      <c r="J1989" s="4"/>
      <c r="K1989" s="4"/>
      <c r="L1989" s="4"/>
      <c r="M1989" s="4"/>
      <c r="N1989" s="4"/>
      <c r="O1989" s="4"/>
      <c r="P1989" s="4"/>
      <c r="Q1989" s="4"/>
      <c r="R1989" s="4"/>
      <c r="S1989" s="4"/>
      <c r="T1989" s="4"/>
      <c r="U1989" s="4"/>
      <c r="V1989" s="4"/>
      <c r="W1989" s="4"/>
      <c r="X1989" s="4"/>
      <c r="Y1989" s="4"/>
      <c r="Z1989" s="4"/>
      <c r="AA1989" s="4"/>
    </row>
    <row r="1990" spans="1:27" ht="16" x14ac:dyDescent="0.2">
      <c r="A1990" s="10" t="s">
        <v>13</v>
      </c>
      <c r="B1990" s="10" t="s">
        <v>25</v>
      </c>
      <c r="C1990" s="10" t="s">
        <v>3762</v>
      </c>
      <c r="D1990" s="11">
        <v>2019</v>
      </c>
      <c r="E1990" s="10" t="s">
        <v>10</v>
      </c>
      <c r="F1990" s="10" t="s">
        <v>3759</v>
      </c>
      <c r="G1990" s="10" t="s">
        <v>3763</v>
      </c>
      <c r="H1990" s="13">
        <v>814</v>
      </c>
      <c r="I1990" s="14"/>
      <c r="J1990" s="4"/>
      <c r="K1990" s="4"/>
      <c r="L1990" s="4"/>
      <c r="M1990" s="4"/>
      <c r="N1990" s="4"/>
      <c r="O1990" s="4"/>
      <c r="P1990" s="4"/>
      <c r="Q1990" s="4"/>
      <c r="R1990" s="4"/>
      <c r="S1990" s="4"/>
      <c r="T1990" s="4"/>
      <c r="U1990" s="4"/>
      <c r="V1990" s="4"/>
      <c r="W1990" s="4"/>
      <c r="X1990" s="4"/>
      <c r="Y1990" s="4"/>
      <c r="Z1990" s="4"/>
      <c r="AA1990" s="4"/>
    </row>
    <row r="1991" spans="1:27" ht="16" x14ac:dyDescent="0.2">
      <c r="A1991" s="10" t="s">
        <v>13</v>
      </c>
      <c r="B1991" s="10" t="s">
        <v>25</v>
      </c>
      <c r="C1991" s="10" t="s">
        <v>3764</v>
      </c>
      <c r="D1991" s="11">
        <v>2019</v>
      </c>
      <c r="E1991" s="10" t="s">
        <v>10</v>
      </c>
      <c r="F1991" s="10" t="s">
        <v>3759</v>
      </c>
      <c r="G1991" s="10" t="s">
        <v>3765</v>
      </c>
      <c r="H1991" s="13">
        <v>812</v>
      </c>
      <c r="I1991" s="14"/>
      <c r="J1991" s="4"/>
      <c r="K1991" s="4"/>
      <c r="L1991" s="4"/>
      <c r="M1991" s="4"/>
      <c r="N1991" s="4"/>
      <c r="O1991" s="4"/>
      <c r="P1991" s="4"/>
      <c r="Q1991" s="4"/>
      <c r="R1991" s="4"/>
      <c r="S1991" s="4"/>
      <c r="T1991" s="4"/>
      <c r="U1991" s="4"/>
      <c r="V1991" s="4"/>
      <c r="W1991" s="4"/>
      <c r="X1991" s="4"/>
      <c r="Y1991" s="4"/>
      <c r="Z1991" s="4"/>
      <c r="AA1991" s="4"/>
    </row>
    <row r="1992" spans="1:27" ht="16" x14ac:dyDescent="0.2">
      <c r="A1992" s="10" t="s">
        <v>13</v>
      </c>
      <c r="B1992" s="10" t="s">
        <v>25</v>
      </c>
      <c r="C1992" s="10" t="s">
        <v>3766</v>
      </c>
      <c r="D1992" s="11">
        <v>2019</v>
      </c>
      <c r="E1992" s="10" t="s">
        <v>10</v>
      </c>
      <c r="F1992" s="10" t="s">
        <v>3759</v>
      </c>
      <c r="G1992" s="10" t="s">
        <v>3767</v>
      </c>
      <c r="H1992" s="13">
        <v>790</v>
      </c>
      <c r="I1992" s="14"/>
      <c r="K1992" s="4"/>
      <c r="L1992" s="4"/>
      <c r="M1992" s="4"/>
      <c r="N1992" s="4"/>
      <c r="O1992" s="4"/>
      <c r="P1992" s="4"/>
      <c r="Q1992" s="4"/>
      <c r="R1992" s="4"/>
      <c r="S1992" s="4"/>
      <c r="T1992" s="4"/>
      <c r="U1992" s="4"/>
      <c r="V1992" s="4"/>
      <c r="W1992" s="4"/>
      <c r="X1992" s="4"/>
      <c r="Y1992" s="4"/>
      <c r="Z1992" s="4"/>
      <c r="AA1992" s="4"/>
    </row>
    <row r="1993" spans="1:27" ht="16" x14ac:dyDescent="0.2">
      <c r="A1993" s="10" t="s">
        <v>13</v>
      </c>
      <c r="B1993" s="10" t="s">
        <v>25</v>
      </c>
      <c r="C1993" s="10" t="s">
        <v>3768</v>
      </c>
      <c r="D1993" s="11">
        <v>2019</v>
      </c>
      <c r="E1993" s="10" t="s">
        <v>10</v>
      </c>
      <c r="F1993" s="10" t="s">
        <v>3759</v>
      </c>
      <c r="G1993" s="10" t="s">
        <v>3769</v>
      </c>
      <c r="H1993" s="13">
        <v>774</v>
      </c>
      <c r="I1993" s="14"/>
      <c r="J1993" s="4"/>
      <c r="K1993" s="4"/>
      <c r="L1993" s="4"/>
      <c r="M1993" s="4"/>
      <c r="N1993" s="4"/>
      <c r="O1993" s="4"/>
      <c r="P1993" s="4"/>
      <c r="Q1993" s="4"/>
      <c r="R1993" s="4"/>
      <c r="S1993" s="4"/>
      <c r="T1993" s="4"/>
      <c r="U1993" s="4"/>
      <c r="V1993" s="4"/>
      <c r="W1993" s="4"/>
      <c r="X1993" s="4"/>
      <c r="Y1993" s="4"/>
      <c r="Z1993" s="4"/>
      <c r="AA1993" s="4"/>
    </row>
    <row r="1994" spans="1:27" ht="16" x14ac:dyDescent="0.2">
      <c r="A1994" s="10" t="s">
        <v>13</v>
      </c>
      <c r="B1994" s="10" t="s">
        <v>25</v>
      </c>
      <c r="C1994" s="10" t="s">
        <v>3770</v>
      </c>
      <c r="D1994" s="11">
        <v>2019</v>
      </c>
      <c r="E1994" s="10" t="s">
        <v>10</v>
      </c>
      <c r="F1994" s="10" t="s">
        <v>3759</v>
      </c>
      <c r="G1994" s="10" t="s">
        <v>3771</v>
      </c>
      <c r="H1994" s="13">
        <v>765</v>
      </c>
      <c r="I1994" s="14"/>
      <c r="J1994" s="4"/>
      <c r="K1994" s="4"/>
      <c r="L1994" s="4"/>
      <c r="M1994" s="4"/>
      <c r="N1994" s="4"/>
      <c r="O1994" s="4"/>
      <c r="P1994" s="4"/>
      <c r="Q1994" s="4"/>
      <c r="R1994" s="4"/>
      <c r="S1994" s="4"/>
      <c r="T1994" s="4"/>
      <c r="U1994" s="4"/>
      <c r="V1994" s="4"/>
      <c r="W1994" s="4"/>
      <c r="X1994" s="4"/>
      <c r="Y1994" s="4"/>
      <c r="Z1994" s="4"/>
      <c r="AA1994" s="4"/>
    </row>
    <row r="1995" spans="1:27" ht="16" x14ac:dyDescent="0.2">
      <c r="A1995" s="10" t="s">
        <v>13</v>
      </c>
      <c r="B1995" s="10" t="s">
        <v>25</v>
      </c>
      <c r="C1995" s="10" t="s">
        <v>3772</v>
      </c>
      <c r="D1995" s="11">
        <v>2019</v>
      </c>
      <c r="E1995" s="10" t="s">
        <v>10</v>
      </c>
      <c r="F1995" s="10" t="s">
        <v>3759</v>
      </c>
      <c r="G1995" s="10" t="s">
        <v>3773</v>
      </c>
      <c r="H1995" s="13">
        <v>755</v>
      </c>
      <c r="I1995" s="14"/>
      <c r="K1995" s="4"/>
      <c r="L1995" s="4"/>
      <c r="M1995" s="4"/>
      <c r="N1995" s="4"/>
      <c r="O1995" s="4"/>
      <c r="P1995" s="4"/>
      <c r="Q1995" s="4"/>
      <c r="R1995" s="4"/>
      <c r="S1995" s="4"/>
      <c r="T1995" s="4"/>
      <c r="U1995" s="4"/>
      <c r="V1995" s="4"/>
      <c r="W1995" s="4"/>
      <c r="X1995" s="4"/>
      <c r="Y1995" s="4"/>
      <c r="Z1995" s="4"/>
      <c r="AA1995" s="4"/>
    </row>
    <row r="1996" spans="1:27" ht="16" x14ac:dyDescent="0.2">
      <c r="A1996" s="10" t="s">
        <v>13</v>
      </c>
      <c r="B1996" s="10" t="s">
        <v>25</v>
      </c>
      <c r="C1996" s="10" t="s">
        <v>3774</v>
      </c>
      <c r="D1996" s="11">
        <v>2019</v>
      </c>
      <c r="E1996" s="10" t="s">
        <v>10</v>
      </c>
      <c r="F1996" s="10" t="s">
        <v>3759</v>
      </c>
      <c r="G1996" s="10" t="s">
        <v>3775</v>
      </c>
      <c r="H1996" s="13">
        <v>745</v>
      </c>
      <c r="I1996" s="14"/>
      <c r="J1996" s="4"/>
      <c r="K1996" s="4"/>
      <c r="L1996" s="4"/>
      <c r="M1996" s="4"/>
      <c r="N1996" s="4"/>
      <c r="O1996" s="4"/>
      <c r="P1996" s="4"/>
      <c r="Q1996" s="4"/>
      <c r="R1996" s="4"/>
      <c r="S1996" s="4"/>
      <c r="T1996" s="4"/>
      <c r="U1996" s="4"/>
      <c r="V1996" s="4"/>
      <c r="W1996" s="4"/>
      <c r="X1996" s="4"/>
      <c r="Y1996" s="4"/>
      <c r="Z1996" s="4"/>
      <c r="AA1996" s="4"/>
    </row>
    <row r="1997" spans="1:27" ht="16" x14ac:dyDescent="0.2">
      <c r="A1997" s="10" t="s">
        <v>13</v>
      </c>
      <c r="B1997" s="10" t="s">
        <v>25</v>
      </c>
      <c r="C1997" s="10" t="s">
        <v>3776</v>
      </c>
      <c r="D1997" s="11">
        <v>2019</v>
      </c>
      <c r="E1997" s="10" t="s">
        <v>10</v>
      </c>
      <c r="F1997" s="10" t="s">
        <v>3759</v>
      </c>
      <c r="G1997" s="10" t="s">
        <v>3777</v>
      </c>
      <c r="H1997" s="13">
        <v>741</v>
      </c>
      <c r="I1997" s="14"/>
      <c r="K1997" s="4"/>
      <c r="L1997" s="4"/>
      <c r="M1997" s="4"/>
      <c r="N1997" s="4"/>
      <c r="O1997" s="4"/>
      <c r="P1997" s="4"/>
      <c r="Q1997" s="4"/>
      <c r="R1997" s="4"/>
      <c r="S1997" s="4"/>
      <c r="T1997" s="4"/>
      <c r="U1997" s="4"/>
      <c r="V1997" s="4"/>
      <c r="W1997" s="4"/>
      <c r="X1997" s="4"/>
      <c r="Y1997" s="4"/>
      <c r="Z1997" s="4"/>
      <c r="AA1997" s="4"/>
    </row>
    <row r="1998" spans="1:27" ht="16" x14ac:dyDescent="0.2">
      <c r="A1998" s="10" t="s">
        <v>13</v>
      </c>
      <c r="B1998" s="10" t="s">
        <v>25</v>
      </c>
      <c r="C1998" s="10" t="s">
        <v>3778</v>
      </c>
      <c r="D1998" s="11">
        <v>2019</v>
      </c>
      <c r="E1998" s="10" t="s">
        <v>10</v>
      </c>
      <c r="F1998" s="10" t="s">
        <v>3759</v>
      </c>
      <c r="G1998" s="10" t="s">
        <v>3779</v>
      </c>
      <c r="H1998" s="13">
        <v>718</v>
      </c>
      <c r="I1998" s="14"/>
      <c r="J1998" s="4"/>
      <c r="K1998" s="4"/>
      <c r="L1998" s="4"/>
      <c r="M1998" s="4"/>
      <c r="N1998" s="4"/>
      <c r="O1998" s="4"/>
      <c r="P1998" s="4"/>
      <c r="Q1998" s="4"/>
      <c r="R1998" s="4"/>
      <c r="S1998" s="4"/>
      <c r="T1998" s="4"/>
      <c r="U1998" s="4"/>
      <c r="V1998" s="4"/>
      <c r="W1998" s="4"/>
      <c r="X1998" s="4"/>
      <c r="Y1998" s="4"/>
      <c r="Z1998" s="4"/>
      <c r="AA1998" s="4"/>
    </row>
    <row r="1999" spans="1:27" ht="16" x14ac:dyDescent="0.2">
      <c r="A1999" s="10" t="s">
        <v>13</v>
      </c>
      <c r="B1999" s="10" t="s">
        <v>25</v>
      </c>
      <c r="C1999" s="10" t="s">
        <v>3780</v>
      </c>
      <c r="D1999" s="11">
        <v>2019</v>
      </c>
      <c r="E1999" s="10" t="s">
        <v>10</v>
      </c>
      <c r="F1999" s="10" t="s">
        <v>3759</v>
      </c>
      <c r="G1999" s="10" t="s">
        <v>3781</v>
      </c>
      <c r="H1999" s="13">
        <v>713</v>
      </c>
      <c r="I1999" s="14"/>
      <c r="K1999" s="4"/>
      <c r="L1999" s="4"/>
      <c r="M1999" s="4"/>
      <c r="N1999" s="4"/>
      <c r="O1999" s="4"/>
      <c r="P1999" s="4"/>
      <c r="Q1999" s="4"/>
      <c r="R1999" s="4"/>
      <c r="S1999" s="4"/>
      <c r="T1999" s="4"/>
      <c r="U1999" s="4"/>
      <c r="V1999" s="4"/>
      <c r="W1999" s="4"/>
      <c r="X1999" s="4"/>
      <c r="Y1999" s="4"/>
      <c r="Z1999" s="4"/>
      <c r="AA1999" s="4"/>
    </row>
    <row r="2000" spans="1:27" ht="16" x14ac:dyDescent="0.2">
      <c r="A2000" s="10" t="s">
        <v>13</v>
      </c>
      <c r="B2000" s="10" t="s">
        <v>25</v>
      </c>
      <c r="C2000" s="10" t="s">
        <v>3782</v>
      </c>
      <c r="D2000" s="11">
        <v>2019</v>
      </c>
      <c r="E2000" s="10" t="s">
        <v>10</v>
      </c>
      <c r="F2000" s="10" t="s">
        <v>3759</v>
      </c>
      <c r="G2000" s="10" t="s">
        <v>3783</v>
      </c>
      <c r="H2000" s="13">
        <v>673</v>
      </c>
      <c r="I2000" s="14"/>
      <c r="K2000" s="4"/>
      <c r="L2000" s="4"/>
      <c r="M2000" s="4"/>
      <c r="N2000" s="4"/>
      <c r="O2000" s="4"/>
      <c r="P2000" s="4"/>
      <c r="Q2000" s="4"/>
      <c r="R2000" s="4"/>
      <c r="S2000" s="4"/>
      <c r="T2000" s="4"/>
      <c r="U2000" s="4"/>
      <c r="V2000" s="4"/>
      <c r="W2000" s="4"/>
      <c r="X2000" s="4"/>
      <c r="Y2000" s="4"/>
      <c r="Z2000" s="4"/>
      <c r="AA2000" s="4"/>
    </row>
    <row r="2001" spans="1:27" ht="16" x14ac:dyDescent="0.2">
      <c r="A2001" s="10" t="s">
        <v>13</v>
      </c>
      <c r="B2001" s="10" t="s">
        <v>25</v>
      </c>
      <c r="C2001" s="10" t="s">
        <v>3784</v>
      </c>
      <c r="D2001" s="11">
        <v>2019</v>
      </c>
      <c r="E2001" s="10" t="s">
        <v>10</v>
      </c>
      <c r="F2001" s="10" t="s">
        <v>3759</v>
      </c>
      <c r="G2001" s="10" t="s">
        <v>3785</v>
      </c>
      <c r="H2001" s="13">
        <v>669</v>
      </c>
      <c r="I2001" s="14"/>
      <c r="J2001" s="4"/>
      <c r="K2001" s="4"/>
      <c r="L2001" s="4"/>
      <c r="M2001" s="4"/>
      <c r="N2001" s="4"/>
      <c r="O2001" s="4"/>
      <c r="P2001" s="4"/>
      <c r="Q2001" s="4"/>
      <c r="R2001" s="4"/>
      <c r="S2001" s="4"/>
      <c r="T2001" s="4"/>
      <c r="U2001" s="4"/>
      <c r="V2001" s="4"/>
      <c r="W2001" s="4"/>
      <c r="X2001" s="4"/>
      <c r="Y2001" s="4"/>
      <c r="Z2001" s="4"/>
      <c r="AA2001" s="4"/>
    </row>
    <row r="2002" spans="1:27" ht="16" x14ac:dyDescent="0.2">
      <c r="A2002" s="10" t="s">
        <v>13</v>
      </c>
      <c r="B2002" s="10" t="s">
        <v>25</v>
      </c>
      <c r="C2002" s="10" t="s">
        <v>3786</v>
      </c>
      <c r="D2002" s="11">
        <v>2019</v>
      </c>
      <c r="E2002" s="10" t="s">
        <v>10</v>
      </c>
      <c r="F2002" s="10" t="s">
        <v>3759</v>
      </c>
      <c r="G2002" s="10" t="s">
        <v>3787</v>
      </c>
      <c r="H2002" s="13">
        <v>666</v>
      </c>
      <c r="I2002" s="14"/>
      <c r="J2002" s="4"/>
      <c r="K2002" s="4"/>
      <c r="L2002" s="4"/>
      <c r="M2002" s="4"/>
      <c r="N2002" s="4"/>
      <c r="O2002" s="4"/>
      <c r="P2002" s="4"/>
      <c r="Q2002" s="4"/>
      <c r="R2002" s="4"/>
      <c r="S2002" s="4"/>
      <c r="T2002" s="4"/>
      <c r="U2002" s="4"/>
      <c r="V2002" s="4"/>
      <c r="W2002" s="4"/>
      <c r="X2002" s="4"/>
      <c r="Y2002" s="4"/>
      <c r="Z2002" s="4"/>
      <c r="AA2002" s="4"/>
    </row>
    <row r="2003" spans="1:27" ht="16" x14ac:dyDescent="0.2">
      <c r="A2003" s="10" t="s">
        <v>13</v>
      </c>
      <c r="B2003" s="10" t="s">
        <v>25</v>
      </c>
      <c r="C2003" s="10" t="s">
        <v>3788</v>
      </c>
      <c r="D2003" s="11">
        <v>2019</v>
      </c>
      <c r="E2003" s="10" t="s">
        <v>10</v>
      </c>
      <c r="F2003" s="10" t="s">
        <v>3759</v>
      </c>
      <c r="G2003" s="10" t="s">
        <v>3789</v>
      </c>
      <c r="H2003" s="13">
        <v>653</v>
      </c>
      <c r="I2003" s="14"/>
      <c r="J2003" s="4"/>
      <c r="K2003" s="4"/>
      <c r="L2003" s="4"/>
      <c r="M2003" s="4"/>
      <c r="N2003" s="4"/>
      <c r="O2003" s="4"/>
      <c r="P2003" s="4"/>
      <c r="Q2003" s="4"/>
      <c r="R2003" s="4"/>
      <c r="S2003" s="4"/>
      <c r="T2003" s="4"/>
      <c r="U2003" s="4"/>
      <c r="V2003" s="4"/>
      <c r="W2003" s="4"/>
      <c r="X2003" s="4"/>
      <c r="Y2003" s="4"/>
      <c r="Z2003" s="4"/>
      <c r="AA2003" s="4"/>
    </row>
    <row r="2004" spans="1:27" ht="16" x14ac:dyDescent="0.2">
      <c r="A2004" s="10" t="s">
        <v>13</v>
      </c>
      <c r="B2004" s="10" t="s">
        <v>25</v>
      </c>
      <c r="C2004" s="10" t="s">
        <v>3790</v>
      </c>
      <c r="D2004" s="11">
        <v>2019</v>
      </c>
      <c r="E2004" s="10" t="s">
        <v>10</v>
      </c>
      <c r="F2004" s="10" t="s">
        <v>3759</v>
      </c>
      <c r="G2004" s="10" t="s">
        <v>3791</v>
      </c>
      <c r="H2004" s="13">
        <v>644</v>
      </c>
      <c r="I2004" s="14"/>
      <c r="J2004" s="4"/>
      <c r="K2004" s="4"/>
      <c r="L2004" s="4"/>
      <c r="M2004" s="4"/>
      <c r="N2004" s="4"/>
      <c r="O2004" s="4"/>
      <c r="P2004" s="4"/>
      <c r="Q2004" s="4"/>
      <c r="R2004" s="4"/>
      <c r="S2004" s="4"/>
      <c r="T2004" s="4"/>
      <c r="U2004" s="4"/>
      <c r="V2004" s="4"/>
      <c r="W2004" s="4"/>
      <c r="X2004" s="4"/>
      <c r="Y2004" s="4"/>
      <c r="Z2004" s="4"/>
      <c r="AA2004" s="4"/>
    </row>
    <row r="2005" spans="1:27" ht="16" x14ac:dyDescent="0.2">
      <c r="A2005" s="10" t="s">
        <v>13</v>
      </c>
      <c r="B2005" s="10" t="s">
        <v>25</v>
      </c>
      <c r="C2005" s="10" t="s">
        <v>3792</v>
      </c>
      <c r="D2005" s="11">
        <v>2019</v>
      </c>
      <c r="E2005" s="10" t="s">
        <v>10</v>
      </c>
      <c r="F2005" s="10" t="s">
        <v>3759</v>
      </c>
      <c r="G2005" s="10" t="s">
        <v>3793</v>
      </c>
      <c r="H2005" s="13">
        <v>643</v>
      </c>
      <c r="I2005" s="14"/>
      <c r="J2005" s="4"/>
      <c r="K2005" s="4"/>
      <c r="L2005" s="4"/>
      <c r="M2005" s="4"/>
      <c r="N2005" s="4"/>
      <c r="O2005" s="4"/>
      <c r="P2005" s="4"/>
      <c r="Q2005" s="4"/>
      <c r="R2005" s="4"/>
      <c r="S2005" s="4"/>
      <c r="T2005" s="4"/>
      <c r="U2005" s="4"/>
      <c r="V2005" s="4"/>
      <c r="W2005" s="4"/>
      <c r="X2005" s="4"/>
      <c r="Y2005" s="4"/>
      <c r="Z2005" s="4"/>
      <c r="AA2005" s="4"/>
    </row>
    <row r="2006" spans="1:27" ht="16" x14ac:dyDescent="0.2">
      <c r="A2006" s="10" t="s">
        <v>13</v>
      </c>
      <c r="B2006" s="10" t="s">
        <v>25</v>
      </c>
      <c r="C2006" s="10" t="s">
        <v>3794</v>
      </c>
      <c r="D2006" s="11">
        <v>2019</v>
      </c>
      <c r="E2006" s="10" t="s">
        <v>10</v>
      </c>
      <c r="F2006" s="10" t="s">
        <v>3759</v>
      </c>
      <c r="G2006" s="10" t="s">
        <v>3795</v>
      </c>
      <c r="H2006" s="13">
        <v>613</v>
      </c>
      <c r="I2006" s="14"/>
      <c r="K2006" s="4"/>
      <c r="L2006" s="4"/>
      <c r="M2006" s="4"/>
      <c r="N2006" s="4"/>
      <c r="O2006" s="4"/>
      <c r="P2006" s="4"/>
      <c r="Q2006" s="4"/>
      <c r="R2006" s="4"/>
      <c r="S2006" s="4"/>
      <c r="T2006" s="4"/>
      <c r="U2006" s="4"/>
      <c r="V2006" s="4"/>
      <c r="W2006" s="4"/>
      <c r="X2006" s="4"/>
      <c r="Y2006" s="4"/>
      <c r="Z2006" s="4"/>
      <c r="AA2006" s="4"/>
    </row>
    <row r="2007" spans="1:27" ht="16" x14ac:dyDescent="0.2">
      <c r="A2007" s="10" t="s">
        <v>13</v>
      </c>
      <c r="B2007" s="10" t="s">
        <v>25</v>
      </c>
      <c r="C2007" s="10" t="s">
        <v>3726</v>
      </c>
      <c r="D2007" s="11">
        <v>2019</v>
      </c>
      <c r="E2007" s="10" t="s">
        <v>7</v>
      </c>
      <c r="F2007" s="10" t="s">
        <v>3759</v>
      </c>
      <c r="G2007" s="10" t="s">
        <v>3796</v>
      </c>
      <c r="H2007" s="13">
        <v>584</v>
      </c>
      <c r="I2007" s="14"/>
      <c r="J2007" s="4"/>
      <c r="K2007" s="4"/>
      <c r="L2007" s="4"/>
      <c r="M2007" s="4"/>
      <c r="N2007" s="4"/>
      <c r="O2007" s="4"/>
      <c r="P2007" s="4"/>
      <c r="Q2007" s="4"/>
      <c r="R2007" s="4"/>
      <c r="S2007" s="4"/>
      <c r="T2007" s="4"/>
      <c r="U2007" s="4"/>
      <c r="V2007" s="4"/>
      <c r="W2007" s="4"/>
      <c r="X2007" s="4"/>
      <c r="Y2007" s="4"/>
      <c r="Z2007" s="4"/>
      <c r="AA2007" s="4"/>
    </row>
    <row r="2008" spans="1:27" ht="16" x14ac:dyDescent="0.2">
      <c r="A2008" s="10" t="s">
        <v>13</v>
      </c>
      <c r="B2008" s="10" t="s">
        <v>25</v>
      </c>
      <c r="C2008" s="10" t="s">
        <v>3797</v>
      </c>
      <c r="D2008" s="11">
        <v>2019</v>
      </c>
      <c r="E2008" s="10" t="s">
        <v>10</v>
      </c>
      <c r="F2008" s="10" t="s">
        <v>3759</v>
      </c>
      <c r="G2008" s="10" t="s">
        <v>3798</v>
      </c>
      <c r="H2008" s="13">
        <v>565</v>
      </c>
      <c r="I2008" s="14"/>
      <c r="J2008" s="4"/>
      <c r="K2008" s="4"/>
      <c r="L2008" s="4"/>
      <c r="M2008" s="4"/>
      <c r="N2008" s="4"/>
      <c r="O2008" s="4"/>
      <c r="P2008" s="4"/>
      <c r="Q2008" s="4"/>
      <c r="R2008" s="4"/>
      <c r="S2008" s="4"/>
      <c r="T2008" s="4"/>
      <c r="U2008" s="4"/>
      <c r="V2008" s="4"/>
      <c r="W2008" s="4"/>
      <c r="X2008" s="4"/>
      <c r="Y2008" s="4"/>
      <c r="Z2008" s="4"/>
      <c r="AA2008" s="4"/>
    </row>
    <row r="2009" spans="1:27" ht="16" x14ac:dyDescent="0.2">
      <c r="A2009" s="10" t="s">
        <v>13</v>
      </c>
      <c r="B2009" s="10" t="s">
        <v>25</v>
      </c>
      <c r="C2009" s="10" t="s">
        <v>3799</v>
      </c>
      <c r="D2009" s="11">
        <v>2019</v>
      </c>
      <c r="E2009" s="10" t="s">
        <v>10</v>
      </c>
      <c r="F2009" s="10" t="s">
        <v>3759</v>
      </c>
      <c r="G2009" s="10" t="s">
        <v>3800</v>
      </c>
      <c r="H2009" s="13">
        <v>563</v>
      </c>
      <c r="I2009" s="14"/>
      <c r="K2009" s="4"/>
      <c r="L2009" s="4"/>
      <c r="M2009" s="4"/>
      <c r="N2009" s="4"/>
      <c r="O2009" s="4"/>
      <c r="P2009" s="4"/>
      <c r="Q2009" s="4"/>
      <c r="R2009" s="4"/>
      <c r="S2009" s="4"/>
      <c r="T2009" s="4"/>
      <c r="U2009" s="4"/>
      <c r="V2009" s="4"/>
      <c r="W2009" s="4"/>
      <c r="X2009" s="4"/>
      <c r="Y2009" s="4"/>
      <c r="Z2009" s="4"/>
      <c r="AA2009" s="4"/>
    </row>
    <row r="2010" spans="1:27" ht="16" x14ac:dyDescent="0.2">
      <c r="A2010" s="10" t="s">
        <v>13</v>
      </c>
      <c r="B2010" s="10" t="s">
        <v>25</v>
      </c>
      <c r="C2010" s="10" t="s">
        <v>3801</v>
      </c>
      <c r="D2010" s="11">
        <v>2019</v>
      </c>
      <c r="E2010" s="10" t="s">
        <v>10</v>
      </c>
      <c r="F2010" s="10" t="s">
        <v>3759</v>
      </c>
      <c r="G2010" s="10" t="s">
        <v>3802</v>
      </c>
      <c r="H2010" s="13">
        <v>217</v>
      </c>
      <c r="I2010" s="14"/>
      <c r="K2010" s="4"/>
      <c r="L2010" s="4"/>
      <c r="M2010" s="4"/>
      <c r="N2010" s="4"/>
      <c r="O2010" s="4"/>
      <c r="P2010" s="4"/>
      <c r="Q2010" s="4"/>
      <c r="R2010" s="4"/>
      <c r="S2010" s="4"/>
      <c r="T2010" s="4"/>
      <c r="U2010" s="4"/>
      <c r="V2010" s="4"/>
      <c r="W2010" s="4"/>
      <c r="X2010" s="4"/>
      <c r="Y2010" s="4"/>
      <c r="Z2010" s="4"/>
      <c r="AA2010" s="4"/>
    </row>
    <row r="2011" spans="1:27" ht="16" x14ac:dyDescent="0.2">
      <c r="A2011" s="10" t="s">
        <v>13</v>
      </c>
      <c r="B2011" s="10" t="s">
        <v>25</v>
      </c>
      <c r="C2011" s="10" t="s">
        <v>3803</v>
      </c>
      <c r="D2011" s="11">
        <v>2019</v>
      </c>
      <c r="E2011" s="10" t="s">
        <v>12</v>
      </c>
      <c r="F2011" s="10" t="s">
        <v>3759</v>
      </c>
      <c r="G2011" s="10" t="s">
        <v>3804</v>
      </c>
      <c r="H2011" s="13">
        <v>205</v>
      </c>
      <c r="I2011" s="14"/>
      <c r="J2011" s="4"/>
      <c r="K2011" s="4"/>
      <c r="L2011" s="4"/>
      <c r="M2011" s="4"/>
      <c r="N2011" s="4"/>
      <c r="O2011" s="4"/>
      <c r="P2011" s="4"/>
      <c r="Q2011" s="4"/>
      <c r="R2011" s="4"/>
      <c r="S2011" s="4"/>
      <c r="T2011" s="4"/>
      <c r="U2011" s="4"/>
      <c r="V2011" s="4"/>
      <c r="W2011" s="4"/>
      <c r="X2011" s="4"/>
      <c r="Y2011" s="4"/>
      <c r="Z2011" s="4"/>
      <c r="AA2011" s="4"/>
    </row>
    <row r="2012" spans="1:27" ht="16" x14ac:dyDescent="0.2">
      <c r="A2012" s="10" t="s">
        <v>13</v>
      </c>
      <c r="B2012" s="10" t="s">
        <v>25</v>
      </c>
      <c r="C2012" s="10" t="s">
        <v>3805</v>
      </c>
      <c r="D2012" s="11">
        <v>2019</v>
      </c>
      <c r="E2012" s="10" t="s">
        <v>10</v>
      </c>
      <c r="F2012" s="10" t="s">
        <v>3759</v>
      </c>
      <c r="G2012" s="10" t="s">
        <v>3806</v>
      </c>
      <c r="H2012" s="13">
        <v>168</v>
      </c>
      <c r="I2012" s="14"/>
      <c r="K2012" s="4"/>
      <c r="L2012" s="4"/>
      <c r="M2012" s="4"/>
      <c r="N2012" s="4"/>
      <c r="O2012" s="4"/>
      <c r="P2012" s="4"/>
      <c r="Q2012" s="4"/>
      <c r="R2012" s="4"/>
      <c r="S2012" s="4"/>
      <c r="T2012" s="4"/>
      <c r="U2012" s="4"/>
      <c r="V2012" s="4"/>
      <c r="W2012" s="4"/>
      <c r="X2012" s="4"/>
      <c r="Y2012" s="4"/>
      <c r="Z2012" s="4"/>
      <c r="AA2012" s="4"/>
    </row>
    <row r="2013" spans="1:27" ht="16" x14ac:dyDescent="0.2">
      <c r="A2013" s="10" t="s">
        <v>13</v>
      </c>
      <c r="B2013" s="10" t="s">
        <v>25</v>
      </c>
      <c r="C2013" s="10" t="s">
        <v>3807</v>
      </c>
      <c r="D2013" s="11">
        <v>2019</v>
      </c>
      <c r="E2013" s="10" t="s">
        <v>10</v>
      </c>
      <c r="F2013" s="10" t="s">
        <v>3759</v>
      </c>
      <c r="G2013" s="10" t="s">
        <v>3808</v>
      </c>
      <c r="H2013" s="13">
        <v>164</v>
      </c>
      <c r="I2013" s="14"/>
      <c r="J2013" s="4"/>
      <c r="K2013" s="4"/>
      <c r="L2013" s="4"/>
      <c r="M2013" s="4"/>
      <c r="N2013" s="4"/>
      <c r="O2013" s="4"/>
      <c r="P2013" s="4"/>
      <c r="Q2013" s="4"/>
      <c r="R2013" s="4"/>
      <c r="S2013" s="4"/>
      <c r="T2013" s="4"/>
      <c r="U2013" s="4"/>
      <c r="V2013" s="4"/>
      <c r="W2013" s="4"/>
      <c r="X2013" s="4"/>
      <c r="Y2013" s="4"/>
      <c r="Z2013" s="4"/>
      <c r="AA2013" s="4"/>
    </row>
    <row r="2014" spans="1:27" ht="16" x14ac:dyDescent="0.2">
      <c r="A2014" s="10" t="s">
        <v>13</v>
      </c>
      <c r="B2014" s="10" t="s">
        <v>25</v>
      </c>
      <c r="C2014" s="10" t="s">
        <v>3809</v>
      </c>
      <c r="D2014" s="11">
        <v>2019</v>
      </c>
      <c r="E2014" s="10" t="s">
        <v>10</v>
      </c>
      <c r="F2014" s="10" t="s">
        <v>3759</v>
      </c>
      <c r="G2014" s="10" t="s">
        <v>3810</v>
      </c>
      <c r="H2014" s="13">
        <v>157</v>
      </c>
      <c r="I2014" s="14"/>
      <c r="J2014" s="4"/>
      <c r="K2014" s="4"/>
      <c r="L2014" s="4"/>
      <c r="M2014" s="4"/>
      <c r="N2014" s="4"/>
      <c r="O2014" s="4"/>
      <c r="P2014" s="4"/>
      <c r="Q2014" s="4"/>
      <c r="R2014" s="4"/>
      <c r="S2014" s="4"/>
      <c r="T2014" s="4"/>
      <c r="U2014" s="4"/>
      <c r="V2014" s="4"/>
      <c r="W2014" s="4"/>
      <c r="X2014" s="4"/>
      <c r="Y2014" s="4"/>
      <c r="Z2014" s="4"/>
      <c r="AA2014" s="4"/>
    </row>
    <row r="2015" spans="1:27" ht="16" x14ac:dyDescent="0.2">
      <c r="A2015" s="10" t="s">
        <v>13</v>
      </c>
      <c r="B2015" s="10" t="s">
        <v>25</v>
      </c>
      <c r="C2015" s="10" t="s">
        <v>3811</v>
      </c>
      <c r="D2015" s="11">
        <v>2019</v>
      </c>
      <c r="E2015" s="10" t="s">
        <v>10</v>
      </c>
      <c r="F2015" s="10" t="s">
        <v>3759</v>
      </c>
      <c r="G2015" s="10" t="s">
        <v>3812</v>
      </c>
      <c r="H2015" s="13">
        <v>138</v>
      </c>
      <c r="I2015" s="14"/>
      <c r="J2015" s="4"/>
      <c r="K2015" s="4"/>
      <c r="L2015" s="4"/>
      <c r="M2015" s="4"/>
      <c r="N2015" s="4"/>
      <c r="O2015" s="4"/>
      <c r="P2015" s="4"/>
      <c r="Q2015" s="4"/>
      <c r="R2015" s="4"/>
      <c r="S2015" s="4"/>
      <c r="T2015" s="4"/>
      <c r="U2015" s="4"/>
      <c r="V2015" s="4"/>
      <c r="W2015" s="4"/>
      <c r="X2015" s="4"/>
      <c r="Y2015" s="4"/>
      <c r="Z2015" s="4"/>
      <c r="AA2015" s="4"/>
    </row>
    <row r="2016" spans="1:27" ht="16" x14ac:dyDescent="0.2">
      <c r="A2016" s="10" t="s">
        <v>13</v>
      </c>
      <c r="B2016" s="10" t="s">
        <v>25</v>
      </c>
      <c r="C2016" s="10" t="s">
        <v>3813</v>
      </c>
      <c r="D2016" s="11">
        <v>2019</v>
      </c>
      <c r="E2016" s="10" t="s">
        <v>10</v>
      </c>
      <c r="F2016" s="10" t="s">
        <v>3759</v>
      </c>
      <c r="G2016" s="10" t="s">
        <v>3814</v>
      </c>
      <c r="H2016" s="13">
        <v>117</v>
      </c>
      <c r="I2016" s="14"/>
      <c r="J2016" s="4"/>
      <c r="K2016" s="4"/>
      <c r="L2016" s="4"/>
      <c r="M2016" s="4"/>
      <c r="N2016" s="4"/>
      <c r="O2016" s="4"/>
      <c r="P2016" s="4"/>
      <c r="Q2016" s="4"/>
      <c r="R2016" s="4"/>
      <c r="S2016" s="4"/>
      <c r="T2016" s="4"/>
      <c r="U2016" s="4"/>
      <c r="V2016" s="4"/>
      <c r="W2016" s="4"/>
      <c r="X2016" s="4"/>
      <c r="Y2016" s="4"/>
      <c r="Z2016" s="4"/>
      <c r="AA2016" s="4"/>
    </row>
    <row r="2017" spans="1:27" ht="16" x14ac:dyDescent="0.2">
      <c r="A2017" s="10" t="s">
        <v>13</v>
      </c>
      <c r="B2017" s="10" t="s">
        <v>25</v>
      </c>
      <c r="C2017" s="10" t="s">
        <v>3815</v>
      </c>
      <c r="D2017" s="11">
        <v>2019</v>
      </c>
      <c r="E2017" s="10" t="s">
        <v>8</v>
      </c>
      <c r="F2017" s="10" t="s">
        <v>3759</v>
      </c>
      <c r="G2017" s="10" t="s">
        <v>3816</v>
      </c>
      <c r="H2017" s="13">
        <v>116</v>
      </c>
      <c r="I2017" s="14"/>
      <c r="J2017" s="4"/>
      <c r="K2017" s="4"/>
      <c r="L2017" s="4"/>
      <c r="M2017" s="4"/>
      <c r="N2017" s="4"/>
      <c r="O2017" s="4"/>
      <c r="P2017" s="4"/>
      <c r="Q2017" s="4"/>
      <c r="R2017" s="4"/>
      <c r="S2017" s="4"/>
      <c r="T2017" s="4"/>
      <c r="U2017" s="4"/>
      <c r="V2017" s="4"/>
      <c r="W2017" s="4"/>
      <c r="X2017" s="4"/>
      <c r="Y2017" s="4"/>
      <c r="Z2017" s="4"/>
      <c r="AA2017" s="4"/>
    </row>
    <row r="2018" spans="1:27" ht="16" x14ac:dyDescent="0.2">
      <c r="A2018" s="10" t="s">
        <v>13</v>
      </c>
      <c r="B2018" s="10" t="s">
        <v>25</v>
      </c>
      <c r="C2018" s="10" t="s">
        <v>3817</v>
      </c>
      <c r="D2018" s="11">
        <v>2019</v>
      </c>
      <c r="E2018" s="10" t="s">
        <v>10</v>
      </c>
      <c r="F2018" s="10" t="s">
        <v>3759</v>
      </c>
      <c r="G2018" s="10" t="s">
        <v>3818</v>
      </c>
      <c r="H2018" s="13">
        <v>104</v>
      </c>
      <c r="I2018" s="14"/>
      <c r="J2018" s="4"/>
      <c r="K2018" s="4"/>
      <c r="L2018" s="4"/>
      <c r="M2018" s="4"/>
      <c r="N2018" s="4"/>
      <c r="O2018" s="4"/>
      <c r="P2018" s="4"/>
      <c r="Q2018" s="4"/>
      <c r="R2018" s="4"/>
      <c r="S2018" s="4"/>
      <c r="T2018" s="4"/>
      <c r="U2018" s="4"/>
      <c r="V2018" s="4"/>
      <c r="W2018" s="4"/>
      <c r="X2018" s="4"/>
      <c r="Y2018" s="4"/>
      <c r="Z2018" s="4"/>
      <c r="AA2018" s="4"/>
    </row>
    <row r="2019" spans="1:27" ht="16" x14ac:dyDescent="0.2">
      <c r="A2019" s="10" t="s">
        <v>13</v>
      </c>
      <c r="B2019" s="10" t="s">
        <v>25</v>
      </c>
      <c r="C2019" s="10" t="s">
        <v>3819</v>
      </c>
      <c r="D2019" s="11">
        <v>2019</v>
      </c>
      <c r="E2019" s="10" t="s">
        <v>10</v>
      </c>
      <c r="F2019" s="10" t="s">
        <v>3759</v>
      </c>
      <c r="G2019" s="10" t="s">
        <v>3820</v>
      </c>
      <c r="H2019" s="13">
        <v>93</v>
      </c>
      <c r="I2019" s="14"/>
      <c r="J2019" s="4"/>
      <c r="K2019" s="4"/>
      <c r="L2019" s="4"/>
      <c r="M2019" s="4"/>
      <c r="N2019" s="4"/>
      <c r="O2019" s="4"/>
      <c r="P2019" s="4"/>
      <c r="Q2019" s="4"/>
      <c r="R2019" s="4"/>
      <c r="S2019" s="4"/>
      <c r="T2019" s="4"/>
      <c r="U2019" s="4"/>
      <c r="V2019" s="4"/>
      <c r="W2019" s="4"/>
      <c r="X2019" s="4"/>
      <c r="Y2019" s="4"/>
      <c r="Z2019" s="4"/>
      <c r="AA2019" s="4"/>
    </row>
    <row r="2020" spans="1:27" ht="16" x14ac:dyDescent="0.2">
      <c r="A2020" s="10" t="s">
        <v>13</v>
      </c>
      <c r="B2020" s="10" t="s">
        <v>25</v>
      </c>
      <c r="C2020" s="10" t="s">
        <v>3821</v>
      </c>
      <c r="D2020" s="11">
        <v>2019</v>
      </c>
      <c r="E2020" s="10" t="s">
        <v>10</v>
      </c>
      <c r="F2020" s="10" t="s">
        <v>3759</v>
      </c>
      <c r="G2020" s="10" t="s">
        <v>3822</v>
      </c>
      <c r="H2020" s="13">
        <v>88</v>
      </c>
      <c r="I2020" s="14"/>
      <c r="J2020" s="4"/>
      <c r="K2020" s="4"/>
      <c r="L2020" s="4"/>
      <c r="M2020" s="4"/>
      <c r="N2020" s="4"/>
      <c r="O2020" s="4"/>
      <c r="P2020" s="4"/>
      <c r="Q2020" s="4"/>
      <c r="R2020" s="4"/>
      <c r="S2020" s="4"/>
      <c r="T2020" s="4"/>
      <c r="U2020" s="4"/>
      <c r="V2020" s="4"/>
      <c r="W2020" s="4"/>
      <c r="X2020" s="4"/>
      <c r="Y2020" s="4"/>
      <c r="Z2020" s="4"/>
      <c r="AA2020" s="4"/>
    </row>
    <row r="2021" spans="1:27" ht="16" x14ac:dyDescent="0.2">
      <c r="A2021" s="16" t="s">
        <v>13</v>
      </c>
      <c r="B2021" s="52" t="s">
        <v>25</v>
      </c>
      <c r="C2021" s="10" t="s">
        <v>3726</v>
      </c>
      <c r="D2021" s="11">
        <v>2018</v>
      </c>
      <c r="E2021" s="10" t="s">
        <v>7</v>
      </c>
      <c r="F2021" s="10" t="s">
        <v>3823</v>
      </c>
      <c r="G2021" s="10" t="s">
        <v>3824</v>
      </c>
      <c r="H2021" s="13">
        <v>701</v>
      </c>
      <c r="I2021" s="53"/>
      <c r="J2021" s="54"/>
      <c r="K2021" s="54"/>
      <c r="L2021" s="54"/>
      <c r="M2021" s="54"/>
      <c r="N2021" s="54"/>
      <c r="O2021" s="54"/>
      <c r="P2021" s="54"/>
      <c r="Q2021" s="54"/>
      <c r="R2021" s="54"/>
      <c r="S2021" s="54"/>
      <c r="T2021" s="54"/>
      <c r="U2021" s="54"/>
      <c r="V2021" s="54"/>
      <c r="W2021" s="54"/>
      <c r="X2021" s="54"/>
      <c r="Y2021" s="54"/>
      <c r="Z2021" s="54"/>
      <c r="AA2021" s="54"/>
    </row>
    <row r="2022" spans="1:27" ht="16" x14ac:dyDescent="0.2">
      <c r="A2022" s="16" t="s">
        <v>13</v>
      </c>
      <c r="B2022" s="52" t="s">
        <v>25</v>
      </c>
      <c r="C2022" s="10" t="s">
        <v>3825</v>
      </c>
      <c r="D2022" s="11">
        <v>2018</v>
      </c>
      <c r="E2022" s="10" t="s">
        <v>10</v>
      </c>
      <c r="F2022" s="10" t="s">
        <v>3823</v>
      </c>
      <c r="G2022" s="10" t="s">
        <v>3826</v>
      </c>
      <c r="H2022" s="13">
        <v>695</v>
      </c>
      <c r="I2022" s="14"/>
      <c r="J2022" s="4"/>
      <c r="K2022" s="4"/>
      <c r="L2022" s="4"/>
      <c r="M2022" s="4"/>
      <c r="N2022" s="4"/>
      <c r="O2022" s="4"/>
      <c r="P2022" s="4"/>
      <c r="Q2022" s="4"/>
      <c r="R2022" s="4"/>
      <c r="S2022" s="4"/>
      <c r="T2022" s="4"/>
      <c r="U2022" s="4"/>
      <c r="V2022" s="4"/>
      <c r="W2022" s="4"/>
      <c r="X2022" s="4"/>
      <c r="Y2022" s="4"/>
      <c r="Z2022" s="4"/>
      <c r="AA2022" s="4"/>
    </row>
    <row r="2023" spans="1:27" ht="16" x14ac:dyDescent="0.2">
      <c r="A2023" s="16" t="s">
        <v>13</v>
      </c>
      <c r="B2023" s="52" t="s">
        <v>25</v>
      </c>
      <c r="C2023" s="10" t="s">
        <v>3827</v>
      </c>
      <c r="D2023" s="11">
        <v>2018</v>
      </c>
      <c r="E2023" s="10" t="s">
        <v>10</v>
      </c>
      <c r="F2023" s="10" t="s">
        <v>3823</v>
      </c>
      <c r="G2023" s="10" t="s">
        <v>3828</v>
      </c>
      <c r="H2023" s="13">
        <v>679</v>
      </c>
      <c r="I2023" s="14"/>
      <c r="J2023" s="4"/>
      <c r="K2023" s="4"/>
      <c r="L2023" s="4"/>
      <c r="M2023" s="4"/>
      <c r="N2023" s="4"/>
      <c r="O2023" s="4"/>
      <c r="P2023" s="4"/>
      <c r="Q2023" s="4"/>
      <c r="R2023" s="4"/>
      <c r="S2023" s="4"/>
      <c r="T2023" s="4"/>
      <c r="U2023" s="4"/>
      <c r="V2023" s="4"/>
      <c r="W2023" s="4"/>
      <c r="X2023" s="4"/>
      <c r="Y2023" s="4"/>
      <c r="Z2023" s="4"/>
      <c r="AA2023" s="4"/>
    </row>
    <row r="2024" spans="1:27" ht="16" x14ac:dyDescent="0.2">
      <c r="A2024" s="16" t="s">
        <v>13</v>
      </c>
      <c r="B2024" s="52" t="s">
        <v>25</v>
      </c>
      <c r="C2024" s="10" t="s">
        <v>3829</v>
      </c>
      <c r="D2024" s="11">
        <v>2018</v>
      </c>
      <c r="E2024" s="10" t="s">
        <v>10</v>
      </c>
      <c r="F2024" s="10" t="s">
        <v>3823</v>
      </c>
      <c r="G2024" s="10" t="s">
        <v>3830</v>
      </c>
      <c r="H2024" s="13">
        <v>663</v>
      </c>
      <c r="I2024" s="14"/>
      <c r="J2024" s="4"/>
      <c r="K2024" s="4"/>
      <c r="L2024" s="4"/>
      <c r="M2024" s="4"/>
      <c r="N2024" s="4"/>
      <c r="O2024" s="4"/>
      <c r="P2024" s="4"/>
      <c r="Q2024" s="4"/>
      <c r="R2024" s="4"/>
      <c r="S2024" s="4"/>
      <c r="T2024" s="4"/>
      <c r="U2024" s="4"/>
      <c r="V2024" s="4"/>
      <c r="W2024" s="4"/>
      <c r="X2024" s="4"/>
      <c r="Y2024" s="4"/>
      <c r="Z2024" s="4"/>
      <c r="AA2024" s="4"/>
    </row>
    <row r="2025" spans="1:27" ht="16" x14ac:dyDescent="0.2">
      <c r="A2025" s="16" t="s">
        <v>13</v>
      </c>
      <c r="B2025" s="52" t="s">
        <v>25</v>
      </c>
      <c r="C2025" s="10" t="s">
        <v>3831</v>
      </c>
      <c r="D2025" s="11">
        <v>2018</v>
      </c>
      <c r="E2025" s="10" t="s">
        <v>10</v>
      </c>
      <c r="F2025" s="10" t="s">
        <v>3823</v>
      </c>
      <c r="G2025" s="10" t="s">
        <v>3832</v>
      </c>
      <c r="H2025" s="13">
        <v>599</v>
      </c>
      <c r="I2025" s="14"/>
      <c r="J2025" s="4"/>
      <c r="K2025" s="4"/>
      <c r="L2025" s="4"/>
      <c r="M2025" s="4"/>
      <c r="N2025" s="4"/>
      <c r="O2025" s="4"/>
      <c r="P2025" s="4"/>
      <c r="Q2025" s="4"/>
      <c r="R2025" s="4"/>
      <c r="S2025" s="4"/>
      <c r="T2025" s="4"/>
      <c r="U2025" s="4"/>
      <c r="V2025" s="4"/>
      <c r="W2025" s="4"/>
      <c r="X2025" s="4"/>
      <c r="Y2025" s="4"/>
      <c r="Z2025" s="4"/>
      <c r="AA2025" s="4"/>
    </row>
    <row r="2026" spans="1:27" ht="16" x14ac:dyDescent="0.2">
      <c r="A2026" s="16" t="s">
        <v>13</v>
      </c>
      <c r="B2026" s="52" t="s">
        <v>25</v>
      </c>
      <c r="C2026" s="10" t="s">
        <v>3833</v>
      </c>
      <c r="D2026" s="11">
        <v>2018</v>
      </c>
      <c r="E2026" s="10" t="s">
        <v>10</v>
      </c>
      <c r="F2026" s="10" t="s">
        <v>3823</v>
      </c>
      <c r="G2026" s="10" t="s">
        <v>3834</v>
      </c>
      <c r="H2026" s="13">
        <v>569</v>
      </c>
      <c r="I2026" s="14"/>
      <c r="J2026" s="4"/>
      <c r="K2026" s="4"/>
      <c r="L2026" s="4"/>
      <c r="M2026" s="4"/>
      <c r="N2026" s="4"/>
      <c r="O2026" s="4"/>
      <c r="P2026" s="4"/>
      <c r="Q2026" s="4"/>
      <c r="R2026" s="4"/>
      <c r="S2026" s="4"/>
      <c r="T2026" s="4"/>
      <c r="U2026" s="4"/>
      <c r="V2026" s="4"/>
      <c r="W2026" s="4"/>
      <c r="X2026" s="4"/>
      <c r="Y2026" s="4"/>
      <c r="Z2026" s="4"/>
      <c r="AA2026" s="4"/>
    </row>
    <row r="2027" spans="1:27" ht="16" x14ac:dyDescent="0.2">
      <c r="A2027" s="16" t="s">
        <v>13</v>
      </c>
      <c r="B2027" s="52" t="s">
        <v>25</v>
      </c>
      <c r="C2027" s="10" t="s">
        <v>3835</v>
      </c>
      <c r="D2027" s="11">
        <v>2018</v>
      </c>
      <c r="E2027" s="10" t="s">
        <v>10</v>
      </c>
      <c r="F2027" s="10" t="s">
        <v>3823</v>
      </c>
      <c r="G2027" s="10" t="s">
        <v>3836</v>
      </c>
      <c r="H2027" s="13">
        <v>541</v>
      </c>
      <c r="I2027" s="14"/>
      <c r="J2027" s="4"/>
      <c r="K2027" s="4"/>
      <c r="L2027" s="4"/>
      <c r="M2027" s="4"/>
      <c r="N2027" s="4"/>
      <c r="O2027" s="4"/>
      <c r="P2027" s="4"/>
      <c r="Q2027" s="4"/>
      <c r="R2027" s="4"/>
      <c r="S2027" s="4"/>
      <c r="T2027" s="4"/>
      <c r="U2027" s="4"/>
      <c r="V2027" s="4"/>
      <c r="W2027" s="4"/>
      <c r="X2027" s="4"/>
      <c r="Y2027" s="4"/>
      <c r="Z2027" s="4"/>
      <c r="AA2027" s="4"/>
    </row>
    <row r="2028" spans="1:27" ht="16" x14ac:dyDescent="0.2">
      <c r="A2028" s="16" t="s">
        <v>13</v>
      </c>
      <c r="B2028" s="52" t="s">
        <v>25</v>
      </c>
      <c r="C2028" s="10" t="s">
        <v>3837</v>
      </c>
      <c r="D2028" s="11">
        <v>2018</v>
      </c>
      <c r="E2028" s="10" t="s">
        <v>10</v>
      </c>
      <c r="F2028" s="10" t="s">
        <v>3823</v>
      </c>
      <c r="G2028" s="10" t="s">
        <v>3838</v>
      </c>
      <c r="H2028" s="13">
        <v>533</v>
      </c>
      <c r="I2028" s="14"/>
      <c r="J2028" s="4"/>
      <c r="K2028" s="4"/>
      <c r="L2028" s="4"/>
      <c r="M2028" s="4"/>
      <c r="N2028" s="4"/>
      <c r="O2028" s="4"/>
      <c r="P2028" s="4"/>
      <c r="Q2028" s="4"/>
      <c r="R2028" s="4"/>
      <c r="S2028" s="4"/>
      <c r="T2028" s="4"/>
      <c r="U2028" s="4"/>
      <c r="V2028" s="4"/>
      <c r="W2028" s="4"/>
      <c r="X2028" s="4"/>
      <c r="Y2028" s="4"/>
      <c r="Z2028" s="4"/>
      <c r="AA2028" s="4"/>
    </row>
    <row r="2029" spans="1:27" ht="16" x14ac:dyDescent="0.2">
      <c r="A2029" s="16" t="s">
        <v>13</v>
      </c>
      <c r="B2029" s="52" t="s">
        <v>25</v>
      </c>
      <c r="C2029" s="10" t="s">
        <v>3839</v>
      </c>
      <c r="D2029" s="11">
        <v>2018</v>
      </c>
      <c r="E2029" s="10" t="s">
        <v>10</v>
      </c>
      <c r="F2029" s="10" t="s">
        <v>3823</v>
      </c>
      <c r="G2029" s="10" t="s">
        <v>3840</v>
      </c>
      <c r="H2029" s="13">
        <v>503</v>
      </c>
      <c r="I2029" s="14"/>
      <c r="J2029" s="4"/>
      <c r="K2029" s="4"/>
      <c r="L2029" s="4"/>
      <c r="M2029" s="4"/>
      <c r="N2029" s="4"/>
      <c r="O2029" s="4"/>
      <c r="P2029" s="4"/>
      <c r="Q2029" s="4"/>
      <c r="R2029" s="4"/>
      <c r="S2029" s="4"/>
      <c r="T2029" s="4"/>
      <c r="U2029" s="4"/>
      <c r="V2029" s="4"/>
      <c r="W2029" s="4"/>
      <c r="X2029" s="4"/>
      <c r="Y2029" s="4"/>
      <c r="Z2029" s="4"/>
      <c r="AA2029" s="4"/>
    </row>
    <row r="2030" spans="1:27" ht="16" x14ac:dyDescent="0.2">
      <c r="A2030" s="52" t="s">
        <v>13</v>
      </c>
      <c r="B2030" s="52" t="s">
        <v>25</v>
      </c>
      <c r="C2030" s="52" t="s">
        <v>3720</v>
      </c>
      <c r="D2030" s="55">
        <v>2018</v>
      </c>
      <c r="E2030" s="52" t="s">
        <v>7</v>
      </c>
      <c r="F2030" s="10" t="s">
        <v>3823</v>
      </c>
      <c r="G2030" s="10" t="s">
        <v>3841</v>
      </c>
      <c r="H2030" s="13">
        <v>501</v>
      </c>
      <c r="I2030" s="14"/>
      <c r="J2030" s="4"/>
      <c r="K2030" s="4"/>
      <c r="L2030" s="4"/>
      <c r="M2030" s="4"/>
      <c r="N2030" s="4"/>
      <c r="O2030" s="4"/>
      <c r="P2030" s="4"/>
      <c r="Q2030" s="4"/>
      <c r="R2030" s="4"/>
      <c r="S2030" s="4"/>
      <c r="T2030" s="4"/>
      <c r="U2030" s="4"/>
      <c r="V2030" s="4"/>
      <c r="W2030" s="4"/>
      <c r="X2030" s="4"/>
      <c r="Y2030" s="4"/>
      <c r="Z2030" s="4"/>
      <c r="AA2030" s="4"/>
    </row>
    <row r="2031" spans="1:27" ht="16" x14ac:dyDescent="0.2">
      <c r="A2031" s="16" t="s">
        <v>13</v>
      </c>
      <c r="B2031" s="52" t="s">
        <v>25</v>
      </c>
      <c r="C2031" s="10" t="s">
        <v>3842</v>
      </c>
      <c r="D2031" s="11">
        <v>2018</v>
      </c>
      <c r="E2031" s="10" t="s">
        <v>10</v>
      </c>
      <c r="F2031" s="10" t="s">
        <v>3823</v>
      </c>
      <c r="G2031" s="10" t="s">
        <v>3843</v>
      </c>
      <c r="H2031" s="13">
        <v>498</v>
      </c>
      <c r="I2031" s="14"/>
      <c r="J2031" s="4"/>
      <c r="K2031" s="4"/>
      <c r="L2031" s="4"/>
      <c r="M2031" s="4"/>
      <c r="N2031" s="4"/>
      <c r="O2031" s="4"/>
      <c r="P2031" s="4"/>
      <c r="Q2031" s="4"/>
      <c r="R2031" s="4"/>
      <c r="S2031" s="4"/>
      <c r="T2031" s="4"/>
      <c r="U2031" s="4"/>
      <c r="V2031" s="4"/>
      <c r="W2031" s="4"/>
      <c r="X2031" s="4"/>
      <c r="Y2031" s="4"/>
      <c r="Z2031" s="4"/>
      <c r="AA2031" s="4"/>
    </row>
    <row r="2032" spans="1:27" ht="16" x14ac:dyDescent="0.2">
      <c r="A2032" s="16" t="s">
        <v>13</v>
      </c>
      <c r="B2032" s="52" t="s">
        <v>25</v>
      </c>
      <c r="C2032" s="10" t="s">
        <v>3844</v>
      </c>
      <c r="D2032" s="11">
        <v>2018</v>
      </c>
      <c r="E2032" s="10" t="s">
        <v>10</v>
      </c>
      <c r="F2032" s="10" t="s">
        <v>3823</v>
      </c>
      <c r="G2032" s="10" t="s">
        <v>3845</v>
      </c>
      <c r="H2032" s="13">
        <v>492</v>
      </c>
      <c r="I2032" s="14"/>
      <c r="J2032" s="4"/>
      <c r="K2032" s="4"/>
      <c r="L2032" s="4"/>
      <c r="M2032" s="4"/>
      <c r="N2032" s="4"/>
      <c r="O2032" s="4"/>
      <c r="P2032" s="4"/>
      <c r="Q2032" s="4"/>
      <c r="R2032" s="4"/>
      <c r="S2032" s="4"/>
      <c r="T2032" s="4"/>
      <c r="U2032" s="4"/>
      <c r="V2032" s="4"/>
      <c r="W2032" s="4"/>
      <c r="X2032" s="4"/>
      <c r="Y2032" s="4"/>
      <c r="Z2032" s="4"/>
      <c r="AA2032" s="4"/>
    </row>
    <row r="2033" spans="1:27" ht="16" x14ac:dyDescent="0.2">
      <c r="A2033" s="16" t="s">
        <v>13</v>
      </c>
      <c r="B2033" s="52" t="s">
        <v>25</v>
      </c>
      <c r="C2033" s="10" t="s">
        <v>3846</v>
      </c>
      <c r="D2033" s="11">
        <v>2018</v>
      </c>
      <c r="E2033" s="10" t="s">
        <v>10</v>
      </c>
      <c r="F2033" s="10" t="s">
        <v>3823</v>
      </c>
      <c r="G2033" s="10" t="s">
        <v>3847</v>
      </c>
      <c r="H2033" s="13">
        <v>486</v>
      </c>
      <c r="I2033" s="14"/>
      <c r="J2033" s="4"/>
      <c r="K2033" s="4"/>
      <c r="L2033" s="4"/>
      <c r="M2033" s="4"/>
      <c r="N2033" s="4"/>
      <c r="O2033" s="4"/>
      <c r="P2033" s="4"/>
      <c r="Q2033" s="4"/>
      <c r="R2033" s="4"/>
      <c r="S2033" s="4"/>
      <c r="T2033" s="4"/>
      <c r="U2033" s="4"/>
      <c r="V2033" s="4"/>
      <c r="W2033" s="4"/>
      <c r="X2033" s="4"/>
      <c r="Y2033" s="4"/>
      <c r="Z2033" s="4"/>
      <c r="AA2033" s="4"/>
    </row>
    <row r="2034" spans="1:27" ht="16" x14ac:dyDescent="0.2">
      <c r="A2034" s="16" t="s">
        <v>13</v>
      </c>
      <c r="B2034" s="52" t="s">
        <v>25</v>
      </c>
      <c r="C2034" s="10" t="s">
        <v>3848</v>
      </c>
      <c r="D2034" s="11">
        <v>2018</v>
      </c>
      <c r="E2034" s="10" t="s">
        <v>10</v>
      </c>
      <c r="F2034" s="10" t="s">
        <v>3823</v>
      </c>
      <c r="G2034" s="10" t="s">
        <v>3849</v>
      </c>
      <c r="H2034" s="13">
        <v>472</v>
      </c>
      <c r="I2034" s="14"/>
      <c r="J2034" s="4"/>
      <c r="K2034" s="4"/>
      <c r="L2034" s="4"/>
      <c r="M2034" s="4"/>
      <c r="N2034" s="4"/>
      <c r="O2034" s="4"/>
      <c r="P2034" s="4"/>
      <c r="Q2034" s="4"/>
      <c r="R2034" s="4"/>
      <c r="S2034" s="4"/>
      <c r="T2034" s="4"/>
      <c r="U2034" s="4"/>
      <c r="V2034" s="4"/>
      <c r="W2034" s="4"/>
      <c r="X2034" s="4"/>
      <c r="Y2034" s="4"/>
      <c r="Z2034" s="4"/>
      <c r="AA2034" s="4"/>
    </row>
    <row r="2035" spans="1:27" ht="16" x14ac:dyDescent="0.2">
      <c r="A2035" s="16" t="s">
        <v>13</v>
      </c>
      <c r="B2035" s="52" t="s">
        <v>25</v>
      </c>
      <c r="C2035" s="10" t="s">
        <v>3850</v>
      </c>
      <c r="D2035" s="11">
        <v>2018</v>
      </c>
      <c r="E2035" s="10" t="s">
        <v>10</v>
      </c>
      <c r="F2035" s="10" t="s">
        <v>3823</v>
      </c>
      <c r="G2035" s="10" t="s">
        <v>3851</v>
      </c>
      <c r="H2035" s="13">
        <v>439</v>
      </c>
      <c r="I2035" s="14"/>
      <c r="J2035" s="4"/>
      <c r="K2035" s="4"/>
      <c r="L2035" s="4"/>
      <c r="M2035" s="4"/>
      <c r="N2035" s="4"/>
      <c r="O2035" s="4"/>
      <c r="P2035" s="4"/>
      <c r="Q2035" s="4"/>
      <c r="R2035" s="4"/>
      <c r="S2035" s="4"/>
      <c r="T2035" s="4"/>
      <c r="U2035" s="4"/>
      <c r="V2035" s="4"/>
      <c r="W2035" s="4"/>
      <c r="X2035" s="4"/>
      <c r="Y2035" s="4"/>
      <c r="Z2035" s="4"/>
      <c r="AA2035" s="4"/>
    </row>
    <row r="2036" spans="1:27" ht="16" x14ac:dyDescent="0.2">
      <c r="A2036" s="16" t="s">
        <v>13</v>
      </c>
      <c r="B2036" s="52" t="s">
        <v>25</v>
      </c>
      <c r="C2036" s="10" t="s">
        <v>3852</v>
      </c>
      <c r="D2036" s="11">
        <v>2018</v>
      </c>
      <c r="E2036" s="10" t="s">
        <v>10</v>
      </c>
      <c r="F2036" s="10" t="s">
        <v>3823</v>
      </c>
      <c r="G2036" s="10" t="s">
        <v>3853</v>
      </c>
      <c r="H2036" s="13">
        <v>427</v>
      </c>
      <c r="I2036" s="14"/>
      <c r="J2036" s="4"/>
      <c r="K2036" s="4"/>
      <c r="L2036" s="4"/>
      <c r="M2036" s="4"/>
      <c r="N2036" s="4"/>
      <c r="O2036" s="4"/>
      <c r="P2036" s="4"/>
      <c r="Q2036" s="4"/>
      <c r="R2036" s="4"/>
      <c r="S2036" s="4"/>
      <c r="T2036" s="4"/>
      <c r="U2036" s="4"/>
      <c r="V2036" s="4"/>
      <c r="W2036" s="4"/>
      <c r="X2036" s="4"/>
      <c r="Y2036" s="4"/>
      <c r="Z2036" s="4"/>
      <c r="AA2036" s="4"/>
    </row>
    <row r="2037" spans="1:27" ht="16" x14ac:dyDescent="0.2">
      <c r="A2037" s="16" t="s">
        <v>13</v>
      </c>
      <c r="B2037" s="52" t="s">
        <v>25</v>
      </c>
      <c r="C2037" s="10" t="s">
        <v>3854</v>
      </c>
      <c r="D2037" s="11">
        <v>2018</v>
      </c>
      <c r="E2037" s="10" t="s">
        <v>10</v>
      </c>
      <c r="F2037" s="10" t="s">
        <v>3823</v>
      </c>
      <c r="G2037" s="10" t="s">
        <v>3855</v>
      </c>
      <c r="H2037" s="13">
        <v>427</v>
      </c>
      <c r="I2037" s="14"/>
      <c r="J2037" s="4"/>
      <c r="K2037" s="4"/>
      <c r="L2037" s="4"/>
      <c r="M2037" s="4"/>
      <c r="N2037" s="4"/>
      <c r="O2037" s="4"/>
      <c r="P2037" s="4"/>
      <c r="Q2037" s="4"/>
      <c r="R2037" s="4"/>
      <c r="S2037" s="4"/>
      <c r="T2037" s="4"/>
      <c r="U2037" s="4"/>
      <c r="V2037" s="4"/>
      <c r="W2037" s="4"/>
      <c r="X2037" s="4"/>
      <c r="Y2037" s="4"/>
      <c r="Z2037" s="4"/>
      <c r="AA2037" s="4"/>
    </row>
    <row r="2038" spans="1:27" ht="16" x14ac:dyDescent="0.2">
      <c r="A2038" s="16" t="s">
        <v>13</v>
      </c>
      <c r="B2038" s="52" t="s">
        <v>25</v>
      </c>
      <c r="C2038" s="10" t="s">
        <v>3856</v>
      </c>
      <c r="D2038" s="11">
        <v>2018</v>
      </c>
      <c r="E2038" s="10" t="s">
        <v>10</v>
      </c>
      <c r="F2038" s="10" t="s">
        <v>3823</v>
      </c>
      <c r="G2038" s="10" t="s">
        <v>3857</v>
      </c>
      <c r="H2038" s="13">
        <v>418</v>
      </c>
      <c r="I2038" s="14"/>
      <c r="J2038" s="4"/>
      <c r="K2038" s="4"/>
      <c r="L2038" s="4"/>
      <c r="M2038" s="4"/>
      <c r="N2038" s="4"/>
      <c r="O2038" s="4"/>
      <c r="P2038" s="4"/>
      <c r="Q2038" s="4"/>
      <c r="R2038" s="4"/>
      <c r="S2038" s="4"/>
      <c r="T2038" s="4"/>
      <c r="U2038" s="4"/>
      <c r="V2038" s="4"/>
      <c r="W2038" s="4"/>
      <c r="X2038" s="4"/>
      <c r="Y2038" s="4"/>
      <c r="Z2038" s="4"/>
      <c r="AA2038" s="4"/>
    </row>
    <row r="2039" spans="1:27" ht="16" x14ac:dyDescent="0.2">
      <c r="A2039" s="16" t="s">
        <v>13</v>
      </c>
      <c r="B2039" s="52" t="s">
        <v>25</v>
      </c>
      <c r="C2039" s="10" t="s">
        <v>3858</v>
      </c>
      <c r="D2039" s="11">
        <v>2018</v>
      </c>
      <c r="E2039" s="10" t="s">
        <v>10</v>
      </c>
      <c r="F2039" s="10" t="s">
        <v>3823</v>
      </c>
      <c r="G2039" s="10" t="s">
        <v>3859</v>
      </c>
      <c r="H2039" s="13">
        <v>418</v>
      </c>
      <c r="I2039" s="14"/>
      <c r="J2039" s="4"/>
      <c r="K2039" s="4"/>
      <c r="L2039" s="4"/>
      <c r="M2039" s="4"/>
      <c r="N2039" s="4"/>
      <c r="O2039" s="4"/>
      <c r="P2039" s="4"/>
      <c r="Q2039" s="4"/>
      <c r="R2039" s="4"/>
      <c r="S2039" s="4"/>
      <c r="T2039" s="4"/>
      <c r="U2039" s="4"/>
      <c r="V2039" s="4"/>
      <c r="W2039" s="4"/>
      <c r="X2039" s="4"/>
      <c r="Y2039" s="4"/>
      <c r="Z2039" s="4"/>
      <c r="AA2039" s="4"/>
    </row>
    <row r="2040" spans="1:27" ht="16" x14ac:dyDescent="0.2">
      <c r="A2040" s="16" t="s">
        <v>13</v>
      </c>
      <c r="B2040" s="52" t="s">
        <v>25</v>
      </c>
      <c r="C2040" s="10" t="s">
        <v>3860</v>
      </c>
      <c r="D2040" s="11">
        <v>2018</v>
      </c>
      <c r="E2040" s="10" t="s">
        <v>10</v>
      </c>
      <c r="F2040" s="10" t="s">
        <v>3823</v>
      </c>
      <c r="G2040" s="10" t="s">
        <v>3861</v>
      </c>
      <c r="H2040" s="13">
        <v>412</v>
      </c>
      <c r="I2040" s="14"/>
      <c r="J2040" s="4"/>
      <c r="K2040" s="4"/>
      <c r="L2040" s="4"/>
      <c r="M2040" s="4"/>
      <c r="N2040" s="4"/>
      <c r="O2040" s="4"/>
      <c r="P2040" s="4"/>
      <c r="Q2040" s="4"/>
      <c r="R2040" s="4"/>
      <c r="S2040" s="4"/>
      <c r="T2040" s="4"/>
      <c r="U2040" s="4"/>
      <c r="V2040" s="4"/>
      <c r="W2040" s="4"/>
      <c r="X2040" s="4"/>
      <c r="Y2040" s="4"/>
      <c r="Z2040" s="4"/>
      <c r="AA2040" s="4"/>
    </row>
    <row r="2041" spans="1:27" ht="16" x14ac:dyDescent="0.2">
      <c r="A2041" s="16" t="s">
        <v>13</v>
      </c>
      <c r="B2041" s="52" t="s">
        <v>25</v>
      </c>
      <c r="C2041" s="10" t="s">
        <v>3862</v>
      </c>
      <c r="D2041" s="11">
        <v>2018</v>
      </c>
      <c r="E2041" s="10" t="s">
        <v>10</v>
      </c>
      <c r="F2041" s="10" t="s">
        <v>3823</v>
      </c>
      <c r="G2041" s="10" t="s">
        <v>3863</v>
      </c>
      <c r="H2041" s="13">
        <v>388</v>
      </c>
      <c r="I2041" s="14"/>
      <c r="J2041" s="4"/>
      <c r="K2041" s="4"/>
      <c r="L2041" s="4"/>
      <c r="M2041" s="4"/>
      <c r="N2041" s="4"/>
      <c r="O2041" s="4"/>
      <c r="P2041" s="4"/>
      <c r="Q2041" s="4"/>
      <c r="R2041" s="4"/>
      <c r="S2041" s="4"/>
      <c r="T2041" s="4"/>
      <c r="U2041" s="4"/>
      <c r="V2041" s="4"/>
      <c r="W2041" s="4"/>
      <c r="X2041" s="4"/>
      <c r="Y2041" s="4"/>
      <c r="Z2041" s="4"/>
      <c r="AA2041" s="4"/>
    </row>
    <row r="2042" spans="1:27" ht="16" x14ac:dyDescent="0.2">
      <c r="A2042" s="16" t="s">
        <v>13</v>
      </c>
      <c r="B2042" s="52" t="s">
        <v>25</v>
      </c>
      <c r="C2042" s="10" t="s">
        <v>3864</v>
      </c>
      <c r="D2042" s="11">
        <v>2018</v>
      </c>
      <c r="E2042" s="10" t="s">
        <v>10</v>
      </c>
      <c r="F2042" s="10" t="s">
        <v>3823</v>
      </c>
      <c r="G2042" s="10" t="s">
        <v>3865</v>
      </c>
      <c r="H2042" s="13">
        <v>332</v>
      </c>
      <c r="I2042" s="14"/>
      <c r="J2042" s="4"/>
      <c r="K2042" s="4"/>
      <c r="L2042" s="4"/>
      <c r="M2042" s="4"/>
      <c r="N2042" s="4"/>
      <c r="O2042" s="4"/>
      <c r="P2042" s="4"/>
      <c r="Q2042" s="4"/>
      <c r="R2042" s="4"/>
      <c r="S2042" s="4"/>
      <c r="T2042" s="4"/>
      <c r="U2042" s="4"/>
      <c r="V2042" s="4"/>
      <c r="W2042" s="4"/>
      <c r="X2042" s="4"/>
      <c r="Y2042" s="4"/>
      <c r="Z2042" s="4"/>
      <c r="AA2042" s="4"/>
    </row>
    <row r="2043" spans="1:27" ht="16" x14ac:dyDescent="0.2">
      <c r="A2043" s="16" t="s">
        <v>13</v>
      </c>
      <c r="B2043" s="52" t="s">
        <v>25</v>
      </c>
      <c r="C2043" s="10" t="s">
        <v>3866</v>
      </c>
      <c r="D2043" s="11">
        <v>2018</v>
      </c>
      <c r="E2043" s="10" t="s">
        <v>10</v>
      </c>
      <c r="F2043" s="10" t="s">
        <v>3823</v>
      </c>
      <c r="G2043" s="10" t="s">
        <v>3867</v>
      </c>
      <c r="H2043" s="13">
        <v>326</v>
      </c>
      <c r="I2043" s="14"/>
      <c r="J2043" s="4"/>
      <c r="K2043" s="4"/>
      <c r="L2043" s="4"/>
      <c r="M2043" s="4"/>
      <c r="N2043" s="4"/>
      <c r="O2043" s="4"/>
      <c r="P2043" s="4"/>
      <c r="Q2043" s="4"/>
      <c r="R2043" s="4"/>
      <c r="S2043" s="4"/>
      <c r="T2043" s="4"/>
      <c r="U2043" s="4"/>
      <c r="V2043" s="4"/>
      <c r="W2043" s="4"/>
      <c r="X2043" s="4"/>
      <c r="Y2043" s="4"/>
      <c r="Z2043" s="4"/>
      <c r="AA2043" s="4"/>
    </row>
    <row r="2044" spans="1:27" ht="16" x14ac:dyDescent="0.2">
      <c r="A2044" s="16" t="s">
        <v>13</v>
      </c>
      <c r="B2044" s="52" t="s">
        <v>25</v>
      </c>
      <c r="C2044" s="10" t="s">
        <v>3868</v>
      </c>
      <c r="D2044" s="11">
        <v>2018</v>
      </c>
      <c r="E2044" s="10" t="s">
        <v>10</v>
      </c>
      <c r="F2044" s="10" t="s">
        <v>3823</v>
      </c>
      <c r="G2044" s="10" t="s">
        <v>3869</v>
      </c>
      <c r="H2044" s="13">
        <v>296</v>
      </c>
      <c r="I2044" s="14"/>
      <c r="J2044" s="4"/>
      <c r="K2044" s="4"/>
      <c r="L2044" s="4"/>
      <c r="M2044" s="4"/>
      <c r="N2044" s="4"/>
      <c r="O2044" s="4"/>
      <c r="P2044" s="4"/>
      <c r="Q2044" s="4"/>
      <c r="R2044" s="4"/>
      <c r="S2044" s="4"/>
      <c r="T2044" s="4"/>
      <c r="U2044" s="4"/>
      <c r="V2044" s="4"/>
      <c r="W2044" s="4"/>
      <c r="X2044" s="4"/>
      <c r="Y2044" s="4"/>
      <c r="Z2044" s="4"/>
      <c r="AA2044" s="4"/>
    </row>
    <row r="2045" spans="1:27" ht="16" x14ac:dyDescent="0.2">
      <c r="A2045" s="16" t="s">
        <v>13</v>
      </c>
      <c r="B2045" s="52" t="s">
        <v>25</v>
      </c>
      <c r="C2045" s="10" t="s">
        <v>3870</v>
      </c>
      <c r="D2045" s="11">
        <v>2018</v>
      </c>
      <c r="E2045" s="10" t="s">
        <v>10</v>
      </c>
      <c r="F2045" s="10" t="s">
        <v>3823</v>
      </c>
      <c r="G2045" s="10" t="s">
        <v>3871</v>
      </c>
      <c r="H2045" s="13">
        <v>276</v>
      </c>
      <c r="I2045" s="14"/>
      <c r="J2045" s="4"/>
      <c r="K2045" s="4"/>
      <c r="L2045" s="4"/>
      <c r="M2045" s="4"/>
      <c r="N2045" s="4"/>
      <c r="O2045" s="4"/>
      <c r="P2045" s="4"/>
      <c r="Q2045" s="4"/>
      <c r="R2045" s="4"/>
      <c r="S2045" s="4"/>
      <c r="T2045" s="4"/>
      <c r="U2045" s="4"/>
      <c r="V2045" s="4"/>
      <c r="W2045" s="4"/>
      <c r="X2045" s="4"/>
      <c r="Y2045" s="4"/>
      <c r="Z2045" s="4"/>
      <c r="AA2045" s="4"/>
    </row>
    <row r="2046" spans="1:27" ht="16" x14ac:dyDescent="0.2">
      <c r="A2046" s="16" t="s">
        <v>13</v>
      </c>
      <c r="B2046" s="52" t="s">
        <v>25</v>
      </c>
      <c r="C2046" s="10" t="s">
        <v>3872</v>
      </c>
      <c r="D2046" s="11">
        <v>2018</v>
      </c>
      <c r="E2046" s="10" t="s">
        <v>10</v>
      </c>
      <c r="F2046" s="10" t="s">
        <v>3823</v>
      </c>
      <c r="G2046" s="10" t="s">
        <v>3873</v>
      </c>
      <c r="H2046" s="13">
        <v>274</v>
      </c>
      <c r="I2046" s="14"/>
      <c r="J2046" s="4"/>
      <c r="K2046" s="4"/>
      <c r="L2046" s="4"/>
      <c r="M2046" s="4"/>
      <c r="N2046" s="4"/>
      <c r="O2046" s="4"/>
      <c r="P2046" s="4"/>
      <c r="Q2046" s="4"/>
      <c r="R2046" s="4"/>
      <c r="S2046" s="4"/>
      <c r="T2046" s="4"/>
      <c r="U2046" s="4"/>
      <c r="V2046" s="4"/>
      <c r="W2046" s="4"/>
      <c r="X2046" s="4"/>
      <c r="Y2046" s="4"/>
      <c r="Z2046" s="4"/>
      <c r="AA2046" s="4"/>
    </row>
    <row r="2047" spans="1:27" ht="16" x14ac:dyDescent="0.2">
      <c r="A2047" s="16" t="s">
        <v>13</v>
      </c>
      <c r="B2047" s="52" t="s">
        <v>25</v>
      </c>
      <c r="C2047" s="10" t="s">
        <v>3874</v>
      </c>
      <c r="D2047" s="11">
        <v>2018</v>
      </c>
      <c r="E2047" s="10" t="s">
        <v>10</v>
      </c>
      <c r="F2047" s="10" t="s">
        <v>3823</v>
      </c>
      <c r="G2047" s="10" t="s">
        <v>3875</v>
      </c>
      <c r="H2047" s="13">
        <v>274</v>
      </c>
      <c r="I2047" s="14"/>
      <c r="J2047" s="4"/>
      <c r="K2047" s="4"/>
      <c r="L2047" s="4"/>
      <c r="M2047" s="4"/>
      <c r="N2047" s="4"/>
      <c r="O2047" s="4"/>
      <c r="P2047" s="4"/>
      <c r="Q2047" s="4"/>
      <c r="R2047" s="4"/>
      <c r="S2047" s="4"/>
      <c r="T2047" s="4"/>
      <c r="U2047" s="4"/>
      <c r="V2047" s="4"/>
      <c r="W2047" s="4"/>
      <c r="X2047" s="4"/>
      <c r="Y2047" s="4"/>
      <c r="Z2047" s="4"/>
      <c r="AA2047" s="4"/>
    </row>
    <row r="2048" spans="1:27" ht="16" x14ac:dyDescent="0.2">
      <c r="A2048" s="16" t="s">
        <v>13</v>
      </c>
      <c r="B2048" s="52" t="s">
        <v>25</v>
      </c>
      <c r="C2048" s="10" t="s">
        <v>3876</v>
      </c>
      <c r="D2048" s="11">
        <v>2018</v>
      </c>
      <c r="E2048" s="10" t="s">
        <v>10</v>
      </c>
      <c r="F2048" s="10" t="s">
        <v>3823</v>
      </c>
      <c r="G2048" s="10" t="s">
        <v>3877</v>
      </c>
      <c r="H2048" s="13">
        <v>132</v>
      </c>
      <c r="I2048" s="14"/>
      <c r="J2048" s="4"/>
      <c r="K2048" s="4"/>
      <c r="L2048" s="4"/>
      <c r="M2048" s="4"/>
      <c r="N2048" s="4"/>
      <c r="O2048" s="4"/>
      <c r="P2048" s="4"/>
      <c r="Q2048" s="4"/>
      <c r="R2048" s="4"/>
      <c r="S2048" s="4"/>
      <c r="T2048" s="4"/>
      <c r="U2048" s="4"/>
      <c r="V2048" s="4"/>
      <c r="W2048" s="4"/>
      <c r="X2048" s="4"/>
      <c r="Y2048" s="4"/>
      <c r="Z2048" s="4"/>
      <c r="AA2048" s="4"/>
    </row>
    <row r="2049" spans="1:27" ht="16" x14ac:dyDescent="0.2">
      <c r="A2049" s="16" t="s">
        <v>13</v>
      </c>
      <c r="B2049" s="52" t="s">
        <v>25</v>
      </c>
      <c r="C2049" s="10" t="s">
        <v>3878</v>
      </c>
      <c r="D2049" s="11">
        <v>2018</v>
      </c>
      <c r="E2049" s="10" t="s">
        <v>10</v>
      </c>
      <c r="F2049" s="10" t="s">
        <v>3823</v>
      </c>
      <c r="G2049" s="10" t="s">
        <v>3879</v>
      </c>
      <c r="H2049" s="13">
        <v>130</v>
      </c>
      <c r="I2049" s="14"/>
      <c r="J2049" s="4"/>
      <c r="K2049" s="4"/>
      <c r="L2049" s="4"/>
      <c r="M2049" s="4"/>
      <c r="N2049" s="4"/>
      <c r="O2049" s="4"/>
      <c r="P2049" s="4"/>
      <c r="Q2049" s="4"/>
      <c r="R2049" s="4"/>
      <c r="S2049" s="4"/>
      <c r="T2049" s="4"/>
      <c r="U2049" s="4"/>
      <c r="V2049" s="4"/>
      <c r="W2049" s="4"/>
      <c r="X2049" s="4"/>
      <c r="Y2049" s="4"/>
      <c r="Z2049" s="4"/>
      <c r="AA2049" s="4"/>
    </row>
    <row r="2050" spans="1:27" ht="16" x14ac:dyDescent="0.2">
      <c r="A2050" s="16" t="s">
        <v>13</v>
      </c>
      <c r="B2050" s="52" t="s">
        <v>25</v>
      </c>
      <c r="C2050" s="10" t="s">
        <v>3880</v>
      </c>
      <c r="D2050" s="11">
        <v>2018</v>
      </c>
      <c r="E2050" s="10" t="s">
        <v>10</v>
      </c>
      <c r="F2050" s="10" t="s">
        <v>3823</v>
      </c>
      <c r="G2050" s="10" t="s">
        <v>3881</v>
      </c>
      <c r="H2050" s="13">
        <v>118</v>
      </c>
      <c r="I2050" s="14"/>
      <c r="J2050" s="4"/>
      <c r="K2050" s="4"/>
      <c r="L2050" s="4"/>
      <c r="M2050" s="4"/>
      <c r="N2050" s="4"/>
      <c r="O2050" s="4"/>
      <c r="P2050" s="4"/>
      <c r="Q2050" s="4"/>
      <c r="R2050" s="4"/>
      <c r="S2050" s="4"/>
      <c r="T2050" s="4"/>
      <c r="U2050" s="4"/>
      <c r="V2050" s="4"/>
      <c r="W2050" s="4"/>
      <c r="X2050" s="4"/>
      <c r="Y2050" s="4"/>
      <c r="Z2050" s="4"/>
      <c r="AA2050" s="4"/>
    </row>
    <row r="2051" spans="1:27" ht="16" x14ac:dyDescent="0.2">
      <c r="A2051" s="16" t="s">
        <v>13</v>
      </c>
      <c r="B2051" s="52" t="s">
        <v>25</v>
      </c>
      <c r="C2051" s="10" t="s">
        <v>3882</v>
      </c>
      <c r="D2051" s="11">
        <v>2018</v>
      </c>
      <c r="E2051" s="10" t="s">
        <v>10</v>
      </c>
      <c r="F2051" s="10" t="s">
        <v>3823</v>
      </c>
      <c r="G2051" s="10" t="s">
        <v>3883</v>
      </c>
      <c r="H2051" s="13">
        <v>99</v>
      </c>
      <c r="I2051" s="14"/>
      <c r="J2051" s="4"/>
      <c r="K2051" s="4"/>
      <c r="L2051" s="4"/>
      <c r="M2051" s="4"/>
      <c r="N2051" s="4"/>
      <c r="O2051" s="4"/>
      <c r="P2051" s="4"/>
      <c r="Q2051" s="4"/>
      <c r="R2051" s="4"/>
      <c r="S2051" s="4"/>
      <c r="T2051" s="4"/>
      <c r="U2051" s="4"/>
      <c r="V2051" s="4"/>
      <c r="W2051" s="4"/>
      <c r="X2051" s="4"/>
      <c r="Y2051" s="4"/>
      <c r="Z2051" s="4"/>
      <c r="AA2051" s="4"/>
    </row>
    <row r="2052" spans="1:27" ht="16" x14ac:dyDescent="0.2">
      <c r="A2052" s="10" t="s">
        <v>13</v>
      </c>
      <c r="B2052" s="10" t="s">
        <v>25</v>
      </c>
      <c r="C2052" s="10" t="s">
        <v>3884</v>
      </c>
      <c r="D2052" s="11">
        <v>2017</v>
      </c>
      <c r="E2052" s="10" t="s">
        <v>10</v>
      </c>
      <c r="F2052" s="10" t="s">
        <v>3885</v>
      </c>
      <c r="G2052" s="10" t="s">
        <v>3886</v>
      </c>
      <c r="H2052" s="13">
        <v>790</v>
      </c>
      <c r="I2052" s="14"/>
      <c r="J2052" s="4"/>
      <c r="K2052" s="4"/>
      <c r="L2052" s="4"/>
      <c r="M2052" s="4"/>
      <c r="N2052" s="4"/>
      <c r="O2052" s="4"/>
      <c r="P2052" s="4"/>
      <c r="Q2052" s="4"/>
      <c r="R2052" s="4"/>
      <c r="S2052" s="4"/>
      <c r="T2052" s="4"/>
      <c r="U2052" s="4"/>
      <c r="V2052" s="4"/>
      <c r="W2052" s="4"/>
      <c r="X2052" s="4"/>
      <c r="Y2052" s="4"/>
      <c r="Z2052" s="4"/>
      <c r="AA2052" s="4"/>
    </row>
    <row r="2053" spans="1:27" ht="16" x14ac:dyDescent="0.2">
      <c r="A2053" s="10" t="s">
        <v>13</v>
      </c>
      <c r="B2053" s="10" t="s">
        <v>25</v>
      </c>
      <c r="C2053" s="10" t="s">
        <v>3887</v>
      </c>
      <c r="D2053" s="11">
        <v>2017</v>
      </c>
      <c r="E2053" s="10" t="s">
        <v>10</v>
      </c>
      <c r="F2053" s="10" t="s">
        <v>3885</v>
      </c>
      <c r="G2053" s="10" t="s">
        <v>3888</v>
      </c>
      <c r="H2053" s="13">
        <v>724</v>
      </c>
      <c r="I2053" s="14"/>
      <c r="J2053" s="4"/>
      <c r="K2053" s="4"/>
      <c r="L2053" s="4"/>
      <c r="M2053" s="4"/>
      <c r="N2053" s="4"/>
      <c r="O2053" s="4"/>
      <c r="P2053" s="4"/>
      <c r="Q2053" s="4"/>
      <c r="R2053" s="4"/>
      <c r="S2053" s="4"/>
      <c r="T2053" s="4"/>
      <c r="U2053" s="4"/>
      <c r="V2053" s="4"/>
      <c r="W2053" s="4"/>
      <c r="X2053" s="4"/>
      <c r="Y2053" s="4"/>
      <c r="Z2053" s="4"/>
      <c r="AA2053" s="4"/>
    </row>
    <row r="2054" spans="1:27" ht="16" x14ac:dyDescent="0.2">
      <c r="A2054" s="10" t="s">
        <v>13</v>
      </c>
      <c r="B2054" s="10" t="s">
        <v>25</v>
      </c>
      <c r="C2054" s="10" t="s">
        <v>3889</v>
      </c>
      <c r="D2054" s="11">
        <v>2017</v>
      </c>
      <c r="E2054" s="10" t="s">
        <v>10</v>
      </c>
      <c r="F2054" s="10" t="s">
        <v>3885</v>
      </c>
      <c r="G2054" s="10" t="s">
        <v>3890</v>
      </c>
      <c r="H2054" s="13">
        <v>704</v>
      </c>
      <c r="I2054" s="14"/>
      <c r="J2054" s="4"/>
      <c r="K2054" s="4"/>
      <c r="L2054" s="4"/>
      <c r="M2054" s="4"/>
      <c r="N2054" s="4"/>
      <c r="O2054" s="4"/>
      <c r="P2054" s="4"/>
      <c r="Q2054" s="4"/>
      <c r="R2054" s="4"/>
      <c r="S2054" s="4"/>
      <c r="T2054" s="4"/>
      <c r="U2054" s="4"/>
      <c r="V2054" s="4"/>
      <c r="W2054" s="4"/>
      <c r="X2054" s="4"/>
      <c r="Y2054" s="4"/>
      <c r="Z2054" s="4"/>
      <c r="AA2054" s="4"/>
    </row>
    <row r="2055" spans="1:27" ht="16" x14ac:dyDescent="0.2">
      <c r="A2055" s="10" t="s">
        <v>13</v>
      </c>
      <c r="B2055" s="10" t="s">
        <v>25</v>
      </c>
      <c r="C2055" s="10" t="s">
        <v>3891</v>
      </c>
      <c r="D2055" s="11">
        <v>2017</v>
      </c>
      <c r="E2055" s="10" t="s">
        <v>10</v>
      </c>
      <c r="F2055" s="10" t="s">
        <v>3885</v>
      </c>
      <c r="G2055" s="10" t="s">
        <v>3892</v>
      </c>
      <c r="H2055" s="13">
        <v>687</v>
      </c>
      <c r="I2055" s="14"/>
      <c r="J2055" s="4"/>
      <c r="K2055" s="4"/>
      <c r="L2055" s="4"/>
      <c r="M2055" s="4"/>
      <c r="N2055" s="4"/>
      <c r="O2055" s="4"/>
      <c r="P2055" s="4"/>
      <c r="Q2055" s="4"/>
      <c r="R2055" s="4"/>
      <c r="S2055" s="4"/>
      <c r="T2055" s="4"/>
      <c r="U2055" s="4"/>
      <c r="V2055" s="4"/>
      <c r="W2055" s="4"/>
      <c r="X2055" s="4"/>
      <c r="Y2055" s="4"/>
      <c r="Z2055" s="4"/>
      <c r="AA2055" s="4"/>
    </row>
    <row r="2056" spans="1:27" ht="16" x14ac:dyDescent="0.2">
      <c r="A2056" s="10" t="s">
        <v>13</v>
      </c>
      <c r="B2056" s="10" t="s">
        <v>25</v>
      </c>
      <c r="C2056" s="10" t="s">
        <v>3893</v>
      </c>
      <c r="D2056" s="11">
        <v>2017</v>
      </c>
      <c r="E2056" s="10" t="s">
        <v>10</v>
      </c>
      <c r="F2056" s="10" t="s">
        <v>3885</v>
      </c>
      <c r="G2056" s="10" t="s">
        <v>3894</v>
      </c>
      <c r="H2056" s="13">
        <v>572</v>
      </c>
      <c r="I2056" s="14"/>
      <c r="J2056" s="4"/>
      <c r="K2056" s="4"/>
      <c r="L2056" s="4"/>
      <c r="M2056" s="4"/>
      <c r="N2056" s="4"/>
      <c r="O2056" s="4"/>
      <c r="P2056" s="4"/>
      <c r="Q2056" s="4"/>
      <c r="R2056" s="4"/>
      <c r="S2056" s="4"/>
      <c r="T2056" s="4"/>
      <c r="U2056" s="4"/>
      <c r="V2056" s="4"/>
      <c r="W2056" s="4"/>
      <c r="X2056" s="4"/>
      <c r="Y2056" s="4"/>
      <c r="Z2056" s="4"/>
      <c r="AA2056" s="4"/>
    </row>
    <row r="2057" spans="1:27" ht="16" x14ac:dyDescent="0.2">
      <c r="A2057" s="10" t="s">
        <v>13</v>
      </c>
      <c r="B2057" s="10" t="s">
        <v>25</v>
      </c>
      <c r="C2057" s="10" t="s">
        <v>3895</v>
      </c>
      <c r="D2057" s="11">
        <v>2017</v>
      </c>
      <c r="E2057" s="10" t="s">
        <v>10</v>
      </c>
      <c r="F2057" s="10" t="s">
        <v>3885</v>
      </c>
      <c r="G2057" s="10" t="s">
        <v>3896</v>
      </c>
      <c r="H2057" s="13">
        <v>564</v>
      </c>
      <c r="I2057" s="14"/>
      <c r="J2057" s="4"/>
      <c r="K2057" s="4"/>
      <c r="L2057" s="4"/>
      <c r="M2057" s="4"/>
      <c r="N2057" s="4"/>
      <c r="O2057" s="4"/>
      <c r="P2057" s="4"/>
      <c r="Q2057" s="4"/>
      <c r="R2057" s="4"/>
      <c r="S2057" s="4"/>
      <c r="T2057" s="4"/>
      <c r="U2057" s="4"/>
      <c r="V2057" s="4"/>
      <c r="W2057" s="4"/>
      <c r="X2057" s="4"/>
      <c r="Y2057" s="4"/>
      <c r="Z2057" s="4"/>
      <c r="AA2057" s="4"/>
    </row>
    <row r="2058" spans="1:27" ht="16" x14ac:dyDescent="0.2">
      <c r="A2058" s="10" t="s">
        <v>13</v>
      </c>
      <c r="B2058" s="10" t="s">
        <v>25</v>
      </c>
      <c r="C2058" s="10" t="s">
        <v>3897</v>
      </c>
      <c r="D2058" s="11">
        <v>2017</v>
      </c>
      <c r="E2058" s="10" t="s">
        <v>10</v>
      </c>
      <c r="F2058" s="10" t="s">
        <v>3885</v>
      </c>
      <c r="G2058" s="10" t="s">
        <v>3898</v>
      </c>
      <c r="H2058" s="13">
        <v>503</v>
      </c>
      <c r="I2058" s="14"/>
      <c r="J2058" s="4"/>
      <c r="K2058" s="4"/>
      <c r="L2058" s="4"/>
      <c r="M2058" s="4"/>
      <c r="N2058" s="4"/>
      <c r="O2058" s="4"/>
      <c r="P2058" s="4"/>
      <c r="Q2058" s="4"/>
      <c r="R2058" s="4"/>
      <c r="S2058" s="4"/>
      <c r="T2058" s="4"/>
      <c r="U2058" s="4"/>
      <c r="V2058" s="4"/>
      <c r="W2058" s="4"/>
      <c r="X2058" s="4"/>
      <c r="Y2058" s="4"/>
      <c r="Z2058" s="4"/>
      <c r="AA2058" s="4"/>
    </row>
    <row r="2059" spans="1:27" ht="16" x14ac:dyDescent="0.2">
      <c r="A2059" s="10" t="s">
        <v>13</v>
      </c>
      <c r="B2059" s="10" t="s">
        <v>25</v>
      </c>
      <c r="C2059" s="10" t="s">
        <v>3726</v>
      </c>
      <c r="D2059" s="11">
        <v>2017</v>
      </c>
      <c r="E2059" s="10" t="s">
        <v>7</v>
      </c>
      <c r="F2059" s="10" t="s">
        <v>3885</v>
      </c>
      <c r="G2059" s="10" t="s">
        <v>3899</v>
      </c>
      <c r="H2059" s="13">
        <v>499</v>
      </c>
      <c r="I2059" s="14"/>
      <c r="J2059" s="4"/>
      <c r="K2059" s="4"/>
      <c r="L2059" s="4"/>
      <c r="M2059" s="4"/>
      <c r="N2059" s="4"/>
      <c r="O2059" s="4"/>
      <c r="P2059" s="4"/>
      <c r="Q2059" s="4"/>
      <c r="R2059" s="4"/>
      <c r="S2059" s="4"/>
      <c r="T2059" s="4"/>
      <c r="U2059" s="4"/>
      <c r="V2059" s="4"/>
      <c r="W2059" s="4"/>
      <c r="X2059" s="4"/>
      <c r="Y2059" s="4"/>
      <c r="Z2059" s="4"/>
      <c r="AA2059" s="4"/>
    </row>
    <row r="2060" spans="1:27" ht="16" x14ac:dyDescent="0.2">
      <c r="A2060" s="10" t="s">
        <v>13</v>
      </c>
      <c r="B2060" s="10" t="s">
        <v>25</v>
      </c>
      <c r="C2060" s="10" t="s">
        <v>3720</v>
      </c>
      <c r="D2060" s="11">
        <v>2017</v>
      </c>
      <c r="E2060" s="10" t="s">
        <v>7</v>
      </c>
      <c r="F2060" s="10" t="s">
        <v>3885</v>
      </c>
      <c r="G2060" s="10" t="s">
        <v>3900</v>
      </c>
      <c r="H2060" s="13">
        <v>450</v>
      </c>
      <c r="I2060" s="14"/>
      <c r="J2060" s="4"/>
      <c r="K2060" s="4"/>
      <c r="L2060" s="4"/>
      <c r="M2060" s="4"/>
      <c r="N2060" s="4"/>
      <c r="O2060" s="4"/>
      <c r="P2060" s="4"/>
      <c r="Q2060" s="4"/>
      <c r="R2060" s="4"/>
      <c r="S2060" s="4"/>
      <c r="T2060" s="4"/>
      <c r="U2060" s="4"/>
      <c r="V2060" s="4"/>
      <c r="W2060" s="4"/>
      <c r="X2060" s="4"/>
      <c r="Y2060" s="4"/>
      <c r="Z2060" s="4"/>
      <c r="AA2060" s="4"/>
    </row>
    <row r="2061" spans="1:27" ht="16" x14ac:dyDescent="0.2">
      <c r="A2061" s="10" t="s">
        <v>13</v>
      </c>
      <c r="B2061" s="10" t="s">
        <v>25</v>
      </c>
      <c r="C2061" s="10" t="s">
        <v>3901</v>
      </c>
      <c r="D2061" s="11">
        <v>2017</v>
      </c>
      <c r="E2061" s="10" t="s">
        <v>10</v>
      </c>
      <c r="F2061" s="10" t="s">
        <v>3885</v>
      </c>
      <c r="G2061" s="10" t="s">
        <v>3902</v>
      </c>
      <c r="H2061" s="13">
        <v>449</v>
      </c>
      <c r="I2061" s="14"/>
      <c r="J2061" s="4"/>
      <c r="K2061" s="4"/>
      <c r="L2061" s="4"/>
      <c r="M2061" s="4"/>
      <c r="N2061" s="4"/>
      <c r="O2061" s="4"/>
      <c r="P2061" s="4"/>
      <c r="Q2061" s="4"/>
      <c r="R2061" s="4"/>
      <c r="S2061" s="4"/>
      <c r="T2061" s="4"/>
      <c r="U2061" s="4"/>
      <c r="V2061" s="4"/>
      <c r="W2061" s="4"/>
      <c r="X2061" s="4"/>
      <c r="Y2061" s="4"/>
      <c r="Z2061" s="4"/>
      <c r="AA2061" s="4"/>
    </row>
    <row r="2062" spans="1:27" ht="16" x14ac:dyDescent="0.2">
      <c r="A2062" s="10" t="s">
        <v>13</v>
      </c>
      <c r="B2062" s="10" t="s">
        <v>25</v>
      </c>
      <c r="C2062" s="10" t="s">
        <v>3903</v>
      </c>
      <c r="D2062" s="11">
        <v>2017</v>
      </c>
      <c r="E2062" s="10" t="s">
        <v>10</v>
      </c>
      <c r="F2062" s="10" t="s">
        <v>3885</v>
      </c>
      <c r="G2062" s="10" t="s">
        <v>3904</v>
      </c>
      <c r="H2062" s="13">
        <v>429</v>
      </c>
      <c r="I2062" s="14"/>
      <c r="J2062" s="4"/>
      <c r="K2062" s="4"/>
      <c r="L2062" s="4"/>
      <c r="M2062" s="4"/>
      <c r="N2062" s="4"/>
      <c r="O2062" s="4"/>
      <c r="P2062" s="4"/>
      <c r="Q2062" s="4"/>
      <c r="R2062" s="4"/>
      <c r="S2062" s="4"/>
      <c r="T2062" s="4"/>
      <c r="U2062" s="4"/>
      <c r="V2062" s="4"/>
      <c r="W2062" s="4"/>
      <c r="X2062" s="4"/>
      <c r="Y2062" s="4"/>
      <c r="Z2062" s="4"/>
      <c r="AA2062" s="4"/>
    </row>
    <row r="2063" spans="1:27" ht="16" x14ac:dyDescent="0.2">
      <c r="A2063" s="10" t="s">
        <v>13</v>
      </c>
      <c r="B2063" s="10" t="s">
        <v>25</v>
      </c>
      <c r="C2063" s="10" t="s">
        <v>3905</v>
      </c>
      <c r="D2063" s="11">
        <v>2017</v>
      </c>
      <c r="E2063" s="10" t="s">
        <v>10</v>
      </c>
      <c r="F2063" s="10" t="s">
        <v>3885</v>
      </c>
      <c r="G2063" s="10" t="s">
        <v>3906</v>
      </c>
      <c r="H2063" s="13">
        <v>117</v>
      </c>
      <c r="I2063" s="14"/>
      <c r="J2063" s="4"/>
      <c r="K2063" s="4"/>
      <c r="L2063" s="4"/>
      <c r="M2063" s="4"/>
      <c r="N2063" s="4"/>
      <c r="O2063" s="4"/>
      <c r="P2063" s="4"/>
      <c r="Q2063" s="4"/>
      <c r="R2063" s="4"/>
      <c r="S2063" s="4"/>
      <c r="T2063" s="4"/>
      <c r="U2063" s="4"/>
      <c r="V2063" s="4"/>
      <c r="W2063" s="4"/>
      <c r="X2063" s="4"/>
      <c r="Y2063" s="4"/>
      <c r="Z2063" s="4"/>
      <c r="AA2063" s="4"/>
    </row>
    <row r="2064" spans="1:27" ht="16" x14ac:dyDescent="0.2">
      <c r="A2064" s="10" t="s">
        <v>13</v>
      </c>
      <c r="B2064" s="10" t="s">
        <v>25</v>
      </c>
      <c r="C2064" s="10" t="s">
        <v>3907</v>
      </c>
      <c r="D2064" s="11">
        <v>2017</v>
      </c>
      <c r="E2064" s="10" t="s">
        <v>10</v>
      </c>
      <c r="F2064" s="10" t="s">
        <v>3885</v>
      </c>
      <c r="G2064" s="10" t="s">
        <v>3908</v>
      </c>
      <c r="H2064" s="13">
        <v>113</v>
      </c>
      <c r="I2064" s="14"/>
      <c r="J2064" s="4"/>
      <c r="K2064" s="4"/>
      <c r="L2064" s="4"/>
      <c r="M2064" s="4"/>
      <c r="N2064" s="4"/>
      <c r="O2064" s="4"/>
      <c r="P2064" s="4"/>
      <c r="Q2064" s="4"/>
      <c r="R2064" s="4"/>
      <c r="S2064" s="4"/>
      <c r="T2064" s="4"/>
      <c r="U2064" s="4"/>
      <c r="V2064" s="4"/>
      <c r="W2064" s="4"/>
      <c r="X2064" s="4"/>
      <c r="Y2064" s="4"/>
      <c r="Z2064" s="4"/>
      <c r="AA2064" s="4"/>
    </row>
    <row r="2065" spans="1:27" ht="16" x14ac:dyDescent="0.2">
      <c r="A2065" s="10" t="s">
        <v>13</v>
      </c>
      <c r="B2065" s="10" t="s">
        <v>25</v>
      </c>
      <c r="C2065" s="10" t="s">
        <v>3909</v>
      </c>
      <c r="D2065" s="11">
        <v>2017</v>
      </c>
      <c r="E2065" s="10" t="s">
        <v>10</v>
      </c>
      <c r="F2065" s="10" t="s">
        <v>3885</v>
      </c>
      <c r="G2065" s="10" t="s">
        <v>3910</v>
      </c>
      <c r="H2065" s="13">
        <v>101</v>
      </c>
      <c r="I2065" s="14"/>
      <c r="J2065" s="4"/>
      <c r="K2065" s="4"/>
      <c r="L2065" s="4"/>
      <c r="M2065" s="4"/>
      <c r="N2065" s="4"/>
      <c r="O2065" s="4"/>
      <c r="P2065" s="4"/>
      <c r="Q2065" s="4"/>
      <c r="R2065" s="4"/>
      <c r="S2065" s="4"/>
      <c r="T2065" s="4"/>
      <c r="U2065" s="4"/>
      <c r="V2065" s="4"/>
      <c r="W2065" s="4"/>
      <c r="X2065" s="4"/>
      <c r="Y2065" s="4"/>
      <c r="Z2065" s="4"/>
      <c r="AA2065" s="4"/>
    </row>
    <row r="2066" spans="1:27" ht="16" x14ac:dyDescent="0.2">
      <c r="A2066" s="10" t="s">
        <v>13</v>
      </c>
      <c r="B2066" s="10" t="s">
        <v>25</v>
      </c>
      <c r="C2066" s="10" t="s">
        <v>3911</v>
      </c>
      <c r="D2066" s="11">
        <v>2017</v>
      </c>
      <c r="E2066" s="10" t="s">
        <v>10</v>
      </c>
      <c r="F2066" s="10" t="s">
        <v>3885</v>
      </c>
      <c r="G2066" s="10" t="s">
        <v>3912</v>
      </c>
      <c r="H2066" s="13">
        <v>87</v>
      </c>
      <c r="I2066" s="14"/>
      <c r="J2066" s="4"/>
      <c r="K2066" s="4"/>
      <c r="L2066" s="4"/>
      <c r="M2066" s="4"/>
      <c r="N2066" s="4"/>
      <c r="O2066" s="4"/>
      <c r="P2066" s="4"/>
      <c r="Q2066" s="4"/>
      <c r="R2066" s="4"/>
      <c r="S2066" s="4"/>
      <c r="T2066" s="4"/>
      <c r="U2066" s="4"/>
      <c r="V2066" s="4"/>
      <c r="W2066" s="4"/>
      <c r="X2066" s="4"/>
      <c r="Y2066" s="4"/>
      <c r="Z2066" s="4"/>
      <c r="AA2066" s="4"/>
    </row>
    <row r="2067" spans="1:27" ht="16" x14ac:dyDescent="0.2">
      <c r="A2067" s="10" t="s">
        <v>13</v>
      </c>
      <c r="B2067" s="10" t="s">
        <v>25</v>
      </c>
      <c r="C2067" s="10" t="s">
        <v>3913</v>
      </c>
      <c r="D2067" s="11">
        <v>2017</v>
      </c>
      <c r="E2067" s="10" t="s">
        <v>10</v>
      </c>
      <c r="F2067" s="10" t="s">
        <v>3885</v>
      </c>
      <c r="G2067" s="10" t="s">
        <v>3914</v>
      </c>
      <c r="H2067" s="13">
        <v>84</v>
      </c>
      <c r="I2067" s="14"/>
      <c r="J2067" s="4"/>
      <c r="K2067" s="4"/>
      <c r="L2067" s="4"/>
      <c r="M2067" s="4"/>
      <c r="N2067" s="4"/>
      <c r="O2067" s="4"/>
      <c r="P2067" s="4"/>
      <c r="Q2067" s="4"/>
      <c r="R2067" s="4"/>
      <c r="S2067" s="4"/>
      <c r="T2067" s="4"/>
      <c r="U2067" s="4"/>
      <c r="V2067" s="4"/>
      <c r="W2067" s="4"/>
      <c r="X2067" s="4"/>
      <c r="Y2067" s="4"/>
      <c r="Z2067" s="4"/>
      <c r="AA2067" s="4"/>
    </row>
    <row r="2068" spans="1:27" ht="16" x14ac:dyDescent="0.2">
      <c r="A2068" s="10" t="s">
        <v>13</v>
      </c>
      <c r="B2068" s="10" t="s">
        <v>25</v>
      </c>
      <c r="C2068" s="10" t="s">
        <v>3915</v>
      </c>
      <c r="D2068" s="11">
        <v>2017</v>
      </c>
      <c r="E2068" s="10" t="s">
        <v>10</v>
      </c>
      <c r="F2068" s="10" t="s">
        <v>3885</v>
      </c>
      <c r="G2068" s="10" t="s">
        <v>3916</v>
      </c>
      <c r="H2068" s="13">
        <v>82</v>
      </c>
      <c r="I2068" s="14"/>
      <c r="J2068" s="4"/>
      <c r="K2068" s="4"/>
      <c r="L2068" s="4"/>
      <c r="M2068" s="4"/>
      <c r="N2068" s="4"/>
      <c r="O2068" s="4"/>
      <c r="P2068" s="4"/>
      <c r="Q2068" s="4"/>
      <c r="R2068" s="4"/>
      <c r="S2068" s="4"/>
      <c r="T2068" s="4"/>
      <c r="U2068" s="4"/>
      <c r="V2068" s="4"/>
      <c r="W2068" s="4"/>
      <c r="X2068" s="4"/>
      <c r="Y2068" s="4"/>
      <c r="Z2068" s="4"/>
      <c r="AA2068" s="4"/>
    </row>
    <row r="2069" spans="1:27" ht="16" x14ac:dyDescent="0.2">
      <c r="A2069" s="10" t="s">
        <v>13</v>
      </c>
      <c r="B2069" s="10" t="s">
        <v>25</v>
      </c>
      <c r="C2069" s="10" t="s">
        <v>3917</v>
      </c>
      <c r="D2069" s="11">
        <v>2017</v>
      </c>
      <c r="E2069" s="10" t="s">
        <v>10</v>
      </c>
      <c r="F2069" s="10" t="s">
        <v>3885</v>
      </c>
      <c r="G2069" s="10" t="s">
        <v>3918</v>
      </c>
      <c r="H2069" s="13">
        <v>74</v>
      </c>
      <c r="I2069" s="14"/>
      <c r="J2069" s="4"/>
      <c r="K2069" s="4"/>
      <c r="L2069" s="4"/>
      <c r="M2069" s="4"/>
      <c r="N2069" s="4"/>
      <c r="O2069" s="4"/>
      <c r="P2069" s="4"/>
      <c r="Q2069" s="4"/>
      <c r="R2069" s="4"/>
      <c r="S2069" s="4"/>
      <c r="T2069" s="4"/>
      <c r="U2069" s="4"/>
      <c r="V2069" s="4"/>
      <c r="W2069" s="4"/>
      <c r="X2069" s="4"/>
      <c r="Y2069" s="4"/>
      <c r="Z2069" s="4"/>
      <c r="AA2069" s="4"/>
    </row>
    <row r="2070" spans="1:27" ht="16" x14ac:dyDescent="0.2">
      <c r="A2070" s="10" t="s">
        <v>13</v>
      </c>
      <c r="B2070" s="10" t="s">
        <v>25</v>
      </c>
      <c r="C2070" s="10" t="s">
        <v>3919</v>
      </c>
      <c r="D2070" s="11">
        <v>2015</v>
      </c>
      <c r="E2070" s="10" t="s">
        <v>10</v>
      </c>
      <c r="F2070" s="10" t="s">
        <v>3920</v>
      </c>
      <c r="G2070" s="10" t="s">
        <v>3921</v>
      </c>
      <c r="H2070" s="13">
        <v>1082</v>
      </c>
      <c r="I2070" s="14"/>
      <c r="J2070" s="4"/>
      <c r="K2070" s="4"/>
      <c r="L2070" s="4"/>
      <c r="M2070" s="4"/>
      <c r="N2070" s="4"/>
      <c r="O2070" s="4"/>
      <c r="P2070" s="4"/>
      <c r="Q2070" s="4"/>
      <c r="R2070" s="4"/>
      <c r="S2070" s="4"/>
      <c r="T2070" s="4"/>
      <c r="U2070" s="4"/>
      <c r="V2070" s="4"/>
      <c r="W2070" s="4"/>
      <c r="X2070" s="4"/>
      <c r="Y2070" s="4"/>
      <c r="Z2070" s="4"/>
      <c r="AA2070" s="4"/>
    </row>
    <row r="2071" spans="1:27" ht="16" x14ac:dyDescent="0.2">
      <c r="A2071" s="10" t="s">
        <v>13</v>
      </c>
      <c r="B2071" s="10" t="s">
        <v>25</v>
      </c>
      <c r="C2071" s="10" t="s">
        <v>3922</v>
      </c>
      <c r="D2071" s="11">
        <v>2015</v>
      </c>
      <c r="E2071" s="10" t="s">
        <v>10</v>
      </c>
      <c r="F2071" s="10" t="s">
        <v>3920</v>
      </c>
      <c r="G2071" s="10" t="s">
        <v>3923</v>
      </c>
      <c r="H2071" s="13">
        <v>860</v>
      </c>
      <c r="I2071" s="14"/>
      <c r="J2071" s="4"/>
      <c r="K2071" s="4"/>
      <c r="L2071" s="4"/>
      <c r="M2071" s="4"/>
      <c r="N2071" s="4"/>
      <c r="O2071" s="4"/>
      <c r="P2071" s="4"/>
      <c r="Q2071" s="4"/>
      <c r="R2071" s="4"/>
      <c r="S2071" s="4"/>
      <c r="T2071" s="4"/>
      <c r="U2071" s="4"/>
      <c r="V2071" s="4"/>
      <c r="W2071" s="4"/>
      <c r="X2071" s="4"/>
      <c r="Y2071" s="4"/>
      <c r="Z2071" s="4"/>
      <c r="AA2071" s="4"/>
    </row>
    <row r="2072" spans="1:27" ht="16" x14ac:dyDescent="0.2">
      <c r="A2072" s="10" t="s">
        <v>13</v>
      </c>
      <c r="B2072" s="10" t="s">
        <v>25</v>
      </c>
      <c r="C2072" s="10" t="s">
        <v>3924</v>
      </c>
      <c r="D2072" s="11">
        <v>2015</v>
      </c>
      <c r="E2072" s="10" t="s">
        <v>10</v>
      </c>
      <c r="F2072" s="10" t="s">
        <v>3920</v>
      </c>
      <c r="G2072" s="10" t="s">
        <v>3925</v>
      </c>
      <c r="H2072" s="13">
        <v>744</v>
      </c>
      <c r="I2072" s="14"/>
      <c r="J2072" s="4"/>
      <c r="K2072" s="4"/>
      <c r="L2072" s="4"/>
      <c r="M2072" s="4"/>
      <c r="N2072" s="4"/>
      <c r="O2072" s="4"/>
      <c r="P2072" s="4"/>
      <c r="Q2072" s="4"/>
      <c r="R2072" s="4"/>
      <c r="S2072" s="4"/>
      <c r="T2072" s="4"/>
      <c r="U2072" s="4"/>
      <c r="V2072" s="4"/>
      <c r="W2072" s="4"/>
      <c r="X2072" s="4"/>
      <c r="Y2072" s="4"/>
      <c r="Z2072" s="4"/>
      <c r="AA2072" s="4"/>
    </row>
    <row r="2073" spans="1:27" ht="16" x14ac:dyDescent="0.2">
      <c r="A2073" s="10" t="s">
        <v>13</v>
      </c>
      <c r="B2073" s="10" t="s">
        <v>25</v>
      </c>
      <c r="C2073" s="10" t="s">
        <v>3926</v>
      </c>
      <c r="D2073" s="11">
        <v>2015</v>
      </c>
      <c r="E2073" s="10" t="s">
        <v>10</v>
      </c>
      <c r="F2073" s="10" t="s">
        <v>3920</v>
      </c>
      <c r="G2073" s="10" t="s">
        <v>3927</v>
      </c>
      <c r="H2073" s="13">
        <v>670</v>
      </c>
      <c r="I2073" s="14"/>
      <c r="J2073" s="4"/>
      <c r="K2073" s="4"/>
      <c r="L2073" s="4"/>
      <c r="M2073" s="4"/>
      <c r="N2073" s="4"/>
      <c r="O2073" s="4"/>
      <c r="P2073" s="4"/>
      <c r="Q2073" s="4"/>
      <c r="R2073" s="4"/>
      <c r="S2073" s="4"/>
      <c r="T2073" s="4"/>
      <c r="U2073" s="4"/>
      <c r="V2073" s="4"/>
      <c r="W2073" s="4"/>
      <c r="X2073" s="4"/>
      <c r="Y2073" s="4"/>
      <c r="Z2073" s="4"/>
      <c r="AA2073" s="4"/>
    </row>
    <row r="2074" spans="1:27" ht="16" x14ac:dyDescent="0.2">
      <c r="A2074" s="10" t="s">
        <v>13</v>
      </c>
      <c r="B2074" s="10" t="s">
        <v>25</v>
      </c>
      <c r="C2074" s="10" t="s">
        <v>3928</v>
      </c>
      <c r="D2074" s="11">
        <v>2015</v>
      </c>
      <c r="E2074" s="10" t="s">
        <v>10</v>
      </c>
      <c r="F2074" s="10" t="s">
        <v>3920</v>
      </c>
      <c r="G2074" s="10" t="s">
        <v>3929</v>
      </c>
      <c r="H2074" s="13">
        <v>563</v>
      </c>
      <c r="I2074" s="14"/>
      <c r="J2074" s="4"/>
      <c r="K2074" s="4"/>
      <c r="L2074" s="4"/>
      <c r="M2074" s="4"/>
      <c r="N2074" s="4"/>
      <c r="O2074" s="4"/>
      <c r="P2074" s="4"/>
      <c r="Q2074" s="4"/>
      <c r="R2074" s="4"/>
      <c r="S2074" s="4"/>
      <c r="T2074" s="4"/>
      <c r="U2074" s="4"/>
      <c r="V2074" s="4"/>
      <c r="W2074" s="4"/>
      <c r="X2074" s="4"/>
      <c r="Y2074" s="4"/>
      <c r="Z2074" s="4"/>
      <c r="AA2074" s="4"/>
    </row>
    <row r="2075" spans="1:27" ht="16" x14ac:dyDescent="0.2">
      <c r="A2075" s="10" t="s">
        <v>13</v>
      </c>
      <c r="B2075" s="10" t="s">
        <v>25</v>
      </c>
      <c r="C2075" s="10" t="s">
        <v>3930</v>
      </c>
      <c r="D2075" s="11">
        <v>2015</v>
      </c>
      <c r="E2075" s="10" t="s">
        <v>10</v>
      </c>
      <c r="F2075" s="10" t="s">
        <v>3920</v>
      </c>
      <c r="G2075" s="10" t="s">
        <v>3931</v>
      </c>
      <c r="H2075" s="13">
        <v>482</v>
      </c>
      <c r="I2075" s="14"/>
      <c r="J2075" s="4"/>
      <c r="K2075" s="4"/>
      <c r="L2075" s="4"/>
      <c r="M2075" s="4"/>
      <c r="N2075" s="4"/>
      <c r="O2075" s="4"/>
      <c r="P2075" s="4"/>
      <c r="Q2075" s="4"/>
      <c r="R2075" s="4"/>
      <c r="S2075" s="4"/>
      <c r="T2075" s="4"/>
      <c r="U2075" s="4"/>
      <c r="V2075" s="4"/>
      <c r="W2075" s="4"/>
      <c r="X2075" s="4"/>
      <c r="Y2075" s="4"/>
      <c r="Z2075" s="4"/>
      <c r="AA2075" s="4"/>
    </row>
    <row r="2076" spans="1:27" ht="16" x14ac:dyDescent="0.2">
      <c r="A2076" s="10" t="s">
        <v>13</v>
      </c>
      <c r="B2076" s="10" t="s">
        <v>25</v>
      </c>
      <c r="C2076" s="10" t="s">
        <v>3932</v>
      </c>
      <c r="D2076" s="11">
        <v>2015</v>
      </c>
      <c r="E2076" s="10" t="s">
        <v>10</v>
      </c>
      <c r="F2076" s="10" t="s">
        <v>3920</v>
      </c>
      <c r="G2076" s="10" t="s">
        <v>3933</v>
      </c>
      <c r="H2076" s="13">
        <v>420</v>
      </c>
      <c r="I2076" s="14"/>
      <c r="J2076" s="4"/>
      <c r="K2076" s="4"/>
      <c r="L2076" s="4"/>
      <c r="M2076" s="4"/>
      <c r="N2076" s="4"/>
      <c r="O2076" s="4"/>
      <c r="P2076" s="4"/>
      <c r="Q2076" s="4"/>
      <c r="R2076" s="4"/>
      <c r="S2076" s="4"/>
      <c r="T2076" s="4"/>
      <c r="U2076" s="4"/>
      <c r="V2076" s="4"/>
      <c r="W2076" s="4"/>
      <c r="X2076" s="4"/>
      <c r="Y2076" s="4"/>
      <c r="Z2076" s="4"/>
      <c r="AA2076" s="4"/>
    </row>
    <row r="2077" spans="1:27" ht="16" x14ac:dyDescent="0.2">
      <c r="A2077" s="10" t="s">
        <v>13</v>
      </c>
      <c r="B2077" s="10" t="s">
        <v>25</v>
      </c>
      <c r="C2077" s="10" t="s">
        <v>3726</v>
      </c>
      <c r="D2077" s="11">
        <v>2015</v>
      </c>
      <c r="E2077" s="10" t="s">
        <v>7</v>
      </c>
      <c r="F2077" s="10" t="s">
        <v>3920</v>
      </c>
      <c r="G2077" s="10" t="s">
        <v>3934</v>
      </c>
      <c r="H2077" s="13">
        <v>321</v>
      </c>
      <c r="I2077" s="14"/>
      <c r="J2077" s="4"/>
      <c r="K2077" s="4"/>
      <c r="L2077" s="4"/>
      <c r="M2077" s="4"/>
      <c r="N2077" s="4"/>
      <c r="O2077" s="4"/>
      <c r="P2077" s="4"/>
      <c r="Q2077" s="4"/>
      <c r="R2077" s="4"/>
      <c r="S2077" s="4"/>
      <c r="T2077" s="4"/>
      <c r="U2077" s="4"/>
      <c r="V2077" s="4"/>
      <c r="W2077" s="4"/>
      <c r="X2077" s="4"/>
      <c r="Y2077" s="4"/>
      <c r="Z2077" s="4"/>
      <c r="AA2077" s="4"/>
    </row>
    <row r="2078" spans="1:27" ht="16" x14ac:dyDescent="0.2">
      <c r="A2078" s="10" t="s">
        <v>13</v>
      </c>
      <c r="B2078" s="10" t="s">
        <v>25</v>
      </c>
      <c r="C2078" s="10" t="s">
        <v>3935</v>
      </c>
      <c r="D2078" s="11">
        <v>2015</v>
      </c>
      <c r="E2078" s="10" t="s">
        <v>7</v>
      </c>
      <c r="F2078" s="10" t="s">
        <v>3920</v>
      </c>
      <c r="G2078" s="10" t="s">
        <v>3936</v>
      </c>
      <c r="H2078" s="13">
        <v>298</v>
      </c>
      <c r="I2078" s="14"/>
      <c r="J2078" s="4"/>
      <c r="K2078" s="4"/>
      <c r="L2078" s="4"/>
      <c r="M2078" s="4"/>
      <c r="N2078" s="4"/>
      <c r="O2078" s="4"/>
      <c r="P2078" s="4"/>
      <c r="Q2078" s="4"/>
      <c r="R2078" s="4"/>
      <c r="S2078" s="4"/>
      <c r="T2078" s="4"/>
      <c r="U2078" s="4"/>
      <c r="V2078" s="4"/>
      <c r="W2078" s="4"/>
      <c r="X2078" s="4"/>
      <c r="Y2078" s="4"/>
      <c r="Z2078" s="4"/>
      <c r="AA2078" s="4"/>
    </row>
    <row r="2079" spans="1:27" ht="16" x14ac:dyDescent="0.2">
      <c r="A2079" s="10" t="s">
        <v>13</v>
      </c>
      <c r="B2079" s="10" t="s">
        <v>25</v>
      </c>
      <c r="C2079" s="10" t="s">
        <v>3937</v>
      </c>
      <c r="D2079" s="11">
        <v>2015</v>
      </c>
      <c r="E2079" s="10" t="s">
        <v>10</v>
      </c>
      <c r="F2079" s="10" t="s">
        <v>3920</v>
      </c>
      <c r="G2079" s="10" t="s">
        <v>3938</v>
      </c>
      <c r="H2079" s="13">
        <v>98</v>
      </c>
      <c r="I2079" s="14"/>
      <c r="J2079" s="4"/>
      <c r="K2079" s="4"/>
      <c r="L2079" s="4"/>
      <c r="M2079" s="4"/>
      <c r="N2079" s="4"/>
      <c r="O2079" s="4"/>
      <c r="P2079" s="4"/>
      <c r="Q2079" s="4"/>
      <c r="R2079" s="4"/>
      <c r="S2079" s="4"/>
      <c r="T2079" s="4"/>
      <c r="U2079" s="4"/>
      <c r="V2079" s="4"/>
      <c r="W2079" s="4"/>
      <c r="X2079" s="4"/>
      <c r="Y2079" s="4"/>
      <c r="Z2079" s="4"/>
      <c r="AA2079" s="4"/>
    </row>
    <row r="2080" spans="1:27" ht="16" x14ac:dyDescent="0.2">
      <c r="A2080" s="10" t="s">
        <v>13</v>
      </c>
      <c r="B2080" s="10" t="s">
        <v>25</v>
      </c>
      <c r="C2080" s="10" t="s">
        <v>3939</v>
      </c>
      <c r="D2080" s="11">
        <v>2015</v>
      </c>
      <c r="E2080" s="10" t="s">
        <v>10</v>
      </c>
      <c r="F2080" s="10" t="s">
        <v>3920</v>
      </c>
      <c r="G2080" s="10" t="s">
        <v>3940</v>
      </c>
      <c r="H2080" s="13">
        <v>97</v>
      </c>
      <c r="I2080" s="14"/>
      <c r="J2080" s="4"/>
      <c r="K2080" s="4"/>
      <c r="L2080" s="4"/>
      <c r="M2080" s="4"/>
      <c r="N2080" s="4"/>
      <c r="O2080" s="4"/>
      <c r="P2080" s="4"/>
      <c r="Q2080" s="4"/>
      <c r="R2080" s="4"/>
      <c r="S2080" s="4"/>
      <c r="T2080" s="4"/>
      <c r="U2080" s="4"/>
      <c r="V2080" s="4"/>
      <c r="W2080" s="4"/>
      <c r="X2080" s="4"/>
      <c r="Y2080" s="4"/>
      <c r="Z2080" s="4"/>
      <c r="AA2080" s="4"/>
    </row>
    <row r="2081" spans="1:27" ht="16" x14ac:dyDescent="0.2">
      <c r="A2081" s="10" t="s">
        <v>13</v>
      </c>
      <c r="B2081" s="10" t="s">
        <v>25</v>
      </c>
      <c r="C2081" s="10" t="s">
        <v>3941</v>
      </c>
      <c r="D2081" s="11">
        <v>2015</v>
      </c>
      <c r="E2081" s="10" t="s">
        <v>10</v>
      </c>
      <c r="F2081" s="10" t="s">
        <v>3920</v>
      </c>
      <c r="G2081" s="10" t="s">
        <v>3942</v>
      </c>
      <c r="H2081" s="13">
        <v>96</v>
      </c>
      <c r="I2081" s="14"/>
      <c r="J2081" s="4"/>
      <c r="K2081" s="4"/>
      <c r="L2081" s="4"/>
      <c r="M2081" s="4"/>
      <c r="N2081" s="4"/>
      <c r="O2081" s="4"/>
      <c r="P2081" s="4"/>
      <c r="Q2081" s="4"/>
      <c r="R2081" s="4"/>
      <c r="S2081" s="4"/>
      <c r="T2081" s="4"/>
      <c r="U2081" s="4"/>
      <c r="V2081" s="4"/>
      <c r="W2081" s="4"/>
      <c r="X2081" s="4"/>
      <c r="Y2081" s="4"/>
      <c r="Z2081" s="4"/>
      <c r="AA2081" s="4"/>
    </row>
    <row r="2082" spans="1:27" ht="16" x14ac:dyDescent="0.2">
      <c r="A2082" s="10" t="s">
        <v>13</v>
      </c>
      <c r="B2082" s="10" t="s">
        <v>25</v>
      </c>
      <c r="C2082" s="10" t="s">
        <v>3943</v>
      </c>
      <c r="D2082" s="11">
        <v>2015</v>
      </c>
      <c r="E2082" s="10" t="s">
        <v>10</v>
      </c>
      <c r="F2082" s="10" t="s">
        <v>3920</v>
      </c>
      <c r="G2082" s="10" t="s">
        <v>3944</v>
      </c>
      <c r="H2082" s="13">
        <v>91</v>
      </c>
      <c r="I2082" s="14"/>
      <c r="J2082" s="4"/>
      <c r="K2082" s="4"/>
      <c r="L2082" s="4"/>
      <c r="M2082" s="4"/>
      <c r="N2082" s="4"/>
      <c r="O2082" s="4"/>
      <c r="P2082" s="4"/>
      <c r="Q2082" s="4"/>
      <c r="R2082" s="4"/>
      <c r="S2082" s="4"/>
      <c r="T2082" s="4"/>
      <c r="U2082" s="4"/>
      <c r="V2082" s="4"/>
      <c r="W2082" s="4"/>
      <c r="X2082" s="4"/>
      <c r="Y2082" s="4"/>
      <c r="Z2082" s="4"/>
      <c r="AA2082" s="4"/>
    </row>
    <row r="2083" spans="1:27" ht="16" x14ac:dyDescent="0.2">
      <c r="A2083" s="10" t="s">
        <v>13</v>
      </c>
      <c r="B2083" s="10" t="s">
        <v>25</v>
      </c>
      <c r="C2083" s="10" t="s">
        <v>3945</v>
      </c>
      <c r="D2083" s="11">
        <v>2015</v>
      </c>
      <c r="E2083" s="10" t="s">
        <v>10</v>
      </c>
      <c r="F2083" s="10" t="s">
        <v>3920</v>
      </c>
      <c r="G2083" s="10" t="s">
        <v>3946</v>
      </c>
      <c r="H2083" s="13">
        <v>88</v>
      </c>
      <c r="I2083" s="14"/>
      <c r="J2083" s="4"/>
      <c r="K2083" s="4"/>
      <c r="L2083" s="4"/>
      <c r="M2083" s="4"/>
      <c r="N2083" s="4"/>
      <c r="O2083" s="4"/>
      <c r="P2083" s="4"/>
      <c r="Q2083" s="4"/>
      <c r="R2083" s="4"/>
      <c r="S2083" s="4"/>
      <c r="T2083" s="4"/>
      <c r="U2083" s="4"/>
      <c r="V2083" s="4"/>
      <c r="W2083" s="4"/>
      <c r="X2083" s="4"/>
      <c r="Y2083" s="4"/>
      <c r="Z2083" s="4"/>
      <c r="AA2083" s="4"/>
    </row>
    <row r="2084" spans="1:27" ht="16" x14ac:dyDescent="0.2">
      <c r="A2084" s="10" t="s">
        <v>13</v>
      </c>
      <c r="B2084" s="10" t="s">
        <v>25</v>
      </c>
      <c r="C2084" s="10" t="s">
        <v>3947</v>
      </c>
      <c r="D2084" s="11">
        <v>2015</v>
      </c>
      <c r="E2084" s="10" t="s">
        <v>10</v>
      </c>
      <c r="F2084" s="10" t="s">
        <v>3920</v>
      </c>
      <c r="G2084" s="10" t="s">
        <v>3948</v>
      </c>
      <c r="H2084" s="13">
        <v>88</v>
      </c>
      <c r="I2084" s="14"/>
      <c r="J2084" s="4"/>
      <c r="K2084" s="4"/>
      <c r="L2084" s="4"/>
      <c r="M2084" s="4"/>
      <c r="N2084" s="4"/>
      <c r="O2084" s="4"/>
      <c r="P2084" s="4"/>
      <c r="Q2084" s="4"/>
      <c r="R2084" s="4"/>
      <c r="S2084" s="4"/>
      <c r="T2084" s="4"/>
      <c r="U2084" s="4"/>
      <c r="V2084" s="4"/>
      <c r="W2084" s="4"/>
      <c r="X2084" s="4"/>
      <c r="Y2084" s="4"/>
      <c r="Z2084" s="4"/>
      <c r="AA2084" s="4"/>
    </row>
    <row r="2085" spans="1:27" ht="16" x14ac:dyDescent="0.2">
      <c r="A2085" s="10" t="s">
        <v>13</v>
      </c>
      <c r="B2085" s="10" t="s">
        <v>25</v>
      </c>
      <c r="C2085" s="10" t="s">
        <v>3949</v>
      </c>
      <c r="D2085" s="11">
        <v>2015</v>
      </c>
      <c r="E2085" s="10" t="s">
        <v>10</v>
      </c>
      <c r="F2085" s="10" t="s">
        <v>3920</v>
      </c>
      <c r="G2085" s="10" t="s">
        <v>3950</v>
      </c>
      <c r="H2085" s="13">
        <v>87</v>
      </c>
      <c r="I2085" s="14"/>
      <c r="J2085" s="4"/>
      <c r="K2085" s="4"/>
      <c r="L2085" s="4"/>
      <c r="M2085" s="4"/>
      <c r="N2085" s="4"/>
      <c r="O2085" s="4"/>
      <c r="P2085" s="4"/>
      <c r="Q2085" s="4"/>
      <c r="R2085" s="4"/>
      <c r="S2085" s="4"/>
      <c r="T2085" s="4"/>
      <c r="U2085" s="4"/>
      <c r="V2085" s="4"/>
      <c r="W2085" s="4"/>
      <c r="X2085" s="4"/>
      <c r="Y2085" s="4"/>
      <c r="Z2085" s="4"/>
      <c r="AA2085" s="4"/>
    </row>
    <row r="2086" spans="1:27" ht="16" x14ac:dyDescent="0.2">
      <c r="A2086" s="10" t="s">
        <v>13</v>
      </c>
      <c r="B2086" s="10" t="s">
        <v>25</v>
      </c>
      <c r="C2086" s="10" t="s">
        <v>3951</v>
      </c>
      <c r="D2086" s="11">
        <v>2015</v>
      </c>
      <c r="E2086" s="10" t="s">
        <v>10</v>
      </c>
      <c r="F2086" s="10" t="s">
        <v>3920</v>
      </c>
      <c r="G2086" s="10" t="s">
        <v>3952</v>
      </c>
      <c r="H2086" s="13">
        <v>87</v>
      </c>
      <c r="I2086" s="14"/>
      <c r="J2086" s="4"/>
      <c r="K2086" s="4"/>
      <c r="L2086" s="4"/>
      <c r="M2086" s="4"/>
      <c r="N2086" s="4"/>
      <c r="O2086" s="4"/>
      <c r="P2086" s="4"/>
      <c r="Q2086" s="4"/>
      <c r="R2086" s="4"/>
      <c r="S2086" s="4"/>
      <c r="T2086" s="4"/>
      <c r="U2086" s="4"/>
      <c r="V2086" s="4"/>
      <c r="W2086" s="4"/>
      <c r="X2086" s="4"/>
      <c r="Y2086" s="4"/>
      <c r="Z2086" s="4"/>
      <c r="AA2086" s="4"/>
    </row>
    <row r="2087" spans="1:27" ht="16" x14ac:dyDescent="0.2">
      <c r="A2087" s="10" t="s">
        <v>13</v>
      </c>
      <c r="B2087" s="10" t="s">
        <v>25</v>
      </c>
      <c r="C2087" s="10" t="s">
        <v>3953</v>
      </c>
      <c r="D2087" s="11">
        <v>2015</v>
      </c>
      <c r="E2087" s="10" t="s">
        <v>10</v>
      </c>
      <c r="F2087" s="10" t="s">
        <v>3920</v>
      </c>
      <c r="G2087" s="10" t="s">
        <v>3954</v>
      </c>
      <c r="H2087" s="13">
        <v>81</v>
      </c>
      <c r="I2087" s="14"/>
      <c r="J2087" s="4"/>
      <c r="K2087" s="4"/>
      <c r="L2087" s="4"/>
      <c r="M2087" s="4"/>
      <c r="N2087" s="4"/>
      <c r="O2087" s="4"/>
      <c r="P2087" s="4"/>
      <c r="Q2087" s="4"/>
      <c r="R2087" s="4"/>
      <c r="S2087" s="4"/>
      <c r="T2087" s="4"/>
      <c r="U2087" s="4"/>
      <c r="V2087" s="4"/>
      <c r="W2087" s="4"/>
      <c r="X2087" s="4"/>
      <c r="Y2087" s="4"/>
      <c r="Z2087" s="4"/>
      <c r="AA2087" s="4"/>
    </row>
    <row r="2088" spans="1:27" ht="16" x14ac:dyDescent="0.2">
      <c r="A2088" s="10" t="s">
        <v>13</v>
      </c>
      <c r="B2088" s="10" t="s">
        <v>25</v>
      </c>
      <c r="C2088" s="10" t="s">
        <v>3955</v>
      </c>
      <c r="D2088" s="11">
        <v>2015</v>
      </c>
      <c r="E2088" s="10" t="s">
        <v>10</v>
      </c>
      <c r="F2088" s="10" t="s">
        <v>3920</v>
      </c>
      <c r="G2088" s="10" t="s">
        <v>3956</v>
      </c>
      <c r="H2088" s="13">
        <v>78</v>
      </c>
      <c r="I2088" s="14"/>
      <c r="J2088" s="4"/>
      <c r="K2088" s="4"/>
      <c r="L2088" s="4"/>
      <c r="M2088" s="4"/>
      <c r="N2088" s="4"/>
      <c r="O2088" s="4"/>
      <c r="P2088" s="4"/>
      <c r="Q2088" s="4"/>
      <c r="R2088" s="4"/>
      <c r="S2088" s="4"/>
      <c r="T2088" s="4"/>
      <c r="U2088" s="4"/>
      <c r="V2088" s="4"/>
      <c r="W2088" s="4"/>
      <c r="X2088" s="4"/>
      <c r="Y2088" s="4"/>
      <c r="Z2088" s="4"/>
      <c r="AA2088" s="4"/>
    </row>
    <row r="2089" spans="1:27" ht="16" x14ac:dyDescent="0.2">
      <c r="A2089" s="10" t="s">
        <v>13</v>
      </c>
      <c r="B2089" s="10" t="s">
        <v>25</v>
      </c>
      <c r="C2089" s="10" t="s">
        <v>3957</v>
      </c>
      <c r="D2089" s="11">
        <v>2015</v>
      </c>
      <c r="E2089" s="10" t="s">
        <v>10</v>
      </c>
      <c r="F2089" s="10" t="s">
        <v>3920</v>
      </c>
      <c r="G2089" s="10" t="s">
        <v>3958</v>
      </c>
      <c r="H2089" s="13">
        <v>77</v>
      </c>
      <c r="I2089" s="14"/>
      <c r="J2089" s="4"/>
      <c r="K2089" s="4"/>
      <c r="L2089" s="4"/>
      <c r="M2089" s="4"/>
      <c r="N2089" s="4"/>
      <c r="O2089" s="4"/>
      <c r="P2089" s="4"/>
      <c r="Q2089" s="4"/>
      <c r="R2089" s="4"/>
      <c r="S2089" s="4"/>
      <c r="T2089" s="4"/>
      <c r="U2089" s="4"/>
      <c r="V2089" s="4"/>
      <c r="W2089" s="4"/>
      <c r="X2089" s="4"/>
      <c r="Y2089" s="4"/>
      <c r="Z2089" s="4"/>
      <c r="AA2089" s="4"/>
    </row>
    <row r="2090" spans="1:27" ht="16" x14ac:dyDescent="0.2">
      <c r="A2090" s="10" t="s">
        <v>13</v>
      </c>
      <c r="B2090" s="10" t="s">
        <v>25</v>
      </c>
      <c r="C2090" s="10" t="s">
        <v>3959</v>
      </c>
      <c r="D2090" s="11">
        <v>2014</v>
      </c>
      <c r="E2090" s="10" t="s">
        <v>10</v>
      </c>
      <c r="F2090" s="10" t="s">
        <v>3960</v>
      </c>
      <c r="G2090" s="10" t="s">
        <v>3961</v>
      </c>
      <c r="H2090" s="13">
        <v>918</v>
      </c>
      <c r="I2090" s="14"/>
      <c r="J2090" s="4"/>
      <c r="K2090" s="4"/>
      <c r="L2090" s="4"/>
      <c r="M2090" s="4"/>
      <c r="N2090" s="4"/>
      <c r="O2090" s="4"/>
      <c r="P2090" s="4"/>
      <c r="Q2090" s="4"/>
      <c r="R2090" s="4"/>
      <c r="S2090" s="4"/>
      <c r="T2090" s="4"/>
      <c r="U2090" s="4"/>
      <c r="V2090" s="4"/>
      <c r="W2090" s="4"/>
      <c r="X2090" s="4"/>
      <c r="Y2090" s="4"/>
      <c r="Z2090" s="4"/>
      <c r="AA2090" s="4"/>
    </row>
    <row r="2091" spans="1:27" ht="16" x14ac:dyDescent="0.2">
      <c r="A2091" s="10" t="s">
        <v>13</v>
      </c>
      <c r="B2091" s="10" t="s">
        <v>25</v>
      </c>
      <c r="C2091" s="10" t="s">
        <v>3962</v>
      </c>
      <c r="D2091" s="11">
        <v>2014</v>
      </c>
      <c r="E2091" s="10" t="s">
        <v>10</v>
      </c>
      <c r="F2091" s="10" t="s">
        <v>3960</v>
      </c>
      <c r="G2091" s="10" t="s">
        <v>3963</v>
      </c>
      <c r="H2091" s="13">
        <v>819</v>
      </c>
      <c r="I2091" s="14"/>
      <c r="J2091" s="4"/>
      <c r="K2091" s="4"/>
      <c r="L2091" s="4"/>
      <c r="M2091" s="4"/>
      <c r="N2091" s="4"/>
      <c r="O2091" s="4"/>
      <c r="P2091" s="4"/>
      <c r="Q2091" s="4"/>
      <c r="R2091" s="4"/>
      <c r="S2091" s="4"/>
      <c r="T2091" s="4"/>
      <c r="U2091" s="4"/>
      <c r="V2091" s="4"/>
      <c r="W2091" s="4"/>
      <c r="X2091" s="4"/>
      <c r="Y2091" s="4"/>
      <c r="Z2091" s="4"/>
      <c r="AA2091" s="4"/>
    </row>
    <row r="2092" spans="1:27" ht="16" x14ac:dyDescent="0.2">
      <c r="A2092" s="10" t="s">
        <v>13</v>
      </c>
      <c r="B2092" s="10" t="s">
        <v>25</v>
      </c>
      <c r="C2092" s="10" t="s">
        <v>3964</v>
      </c>
      <c r="D2092" s="11">
        <v>2014</v>
      </c>
      <c r="E2092" s="10" t="s">
        <v>10</v>
      </c>
      <c r="F2092" s="10" t="s">
        <v>3960</v>
      </c>
      <c r="G2092" s="10" t="s">
        <v>3965</v>
      </c>
      <c r="H2092" s="13">
        <v>777</v>
      </c>
      <c r="I2092" s="14"/>
      <c r="J2092" s="4"/>
      <c r="K2092" s="4"/>
      <c r="L2092" s="4"/>
      <c r="M2092" s="4"/>
      <c r="N2092" s="4"/>
      <c r="O2092" s="4"/>
      <c r="P2092" s="4"/>
      <c r="Q2092" s="4"/>
      <c r="R2092" s="4"/>
      <c r="S2092" s="4"/>
      <c r="T2092" s="4"/>
      <c r="U2092" s="4"/>
      <c r="V2092" s="4"/>
      <c r="W2092" s="4"/>
      <c r="X2092" s="4"/>
      <c r="Y2092" s="4"/>
      <c r="Z2092" s="4"/>
      <c r="AA2092" s="4"/>
    </row>
    <row r="2093" spans="1:27" ht="16" x14ac:dyDescent="0.2">
      <c r="A2093" s="10" t="s">
        <v>13</v>
      </c>
      <c r="B2093" s="10" t="s">
        <v>25</v>
      </c>
      <c r="C2093" s="10" t="s">
        <v>3966</v>
      </c>
      <c r="D2093" s="11">
        <v>2014</v>
      </c>
      <c r="E2093" s="10" t="s">
        <v>10</v>
      </c>
      <c r="F2093" s="10" t="s">
        <v>3960</v>
      </c>
      <c r="G2093" s="10" t="s">
        <v>3967</v>
      </c>
      <c r="H2093" s="13">
        <v>693</v>
      </c>
      <c r="I2093" s="14"/>
      <c r="J2093" s="4"/>
      <c r="K2093" s="4"/>
      <c r="L2093" s="4"/>
      <c r="M2093" s="4"/>
      <c r="N2093" s="4"/>
      <c r="O2093" s="4"/>
      <c r="P2093" s="4"/>
      <c r="Q2093" s="4"/>
      <c r="R2093" s="4"/>
      <c r="S2093" s="4"/>
      <c r="T2093" s="4"/>
      <c r="U2093" s="4"/>
      <c r="V2093" s="4"/>
      <c r="W2093" s="4"/>
      <c r="X2093" s="4"/>
      <c r="Y2093" s="4"/>
      <c r="Z2093" s="4"/>
      <c r="AA2093" s="4"/>
    </row>
    <row r="2094" spans="1:27" ht="16" x14ac:dyDescent="0.2">
      <c r="A2094" s="10" t="s">
        <v>13</v>
      </c>
      <c r="B2094" s="10" t="s">
        <v>25</v>
      </c>
      <c r="C2094" s="10" t="s">
        <v>3968</v>
      </c>
      <c r="D2094" s="11">
        <v>2014</v>
      </c>
      <c r="E2094" s="10" t="s">
        <v>10</v>
      </c>
      <c r="F2094" s="10" t="s">
        <v>3960</v>
      </c>
      <c r="G2094" s="10" t="s">
        <v>3969</v>
      </c>
      <c r="H2094" s="13">
        <v>660</v>
      </c>
      <c r="I2094" s="14"/>
      <c r="J2094" s="4"/>
      <c r="K2094" s="4"/>
      <c r="L2094" s="4"/>
      <c r="M2094" s="4"/>
      <c r="N2094" s="4"/>
      <c r="O2094" s="4"/>
      <c r="P2094" s="4"/>
      <c r="Q2094" s="4"/>
      <c r="R2094" s="4"/>
      <c r="S2094" s="4"/>
      <c r="T2094" s="4"/>
      <c r="U2094" s="4"/>
      <c r="V2094" s="4"/>
      <c r="W2094" s="4"/>
      <c r="X2094" s="4"/>
      <c r="Y2094" s="4"/>
      <c r="Z2094" s="4"/>
      <c r="AA2094" s="4"/>
    </row>
    <row r="2095" spans="1:27" ht="16" x14ac:dyDescent="0.2">
      <c r="A2095" s="10" t="s">
        <v>13</v>
      </c>
      <c r="B2095" s="10" t="s">
        <v>25</v>
      </c>
      <c r="C2095" s="10" t="s">
        <v>3970</v>
      </c>
      <c r="D2095" s="11">
        <v>2014</v>
      </c>
      <c r="E2095" s="10" t="s">
        <v>10</v>
      </c>
      <c r="F2095" s="10" t="s">
        <v>3960</v>
      </c>
      <c r="G2095" s="10" t="s">
        <v>3971</v>
      </c>
      <c r="H2095" s="13">
        <v>632</v>
      </c>
      <c r="I2095" s="14"/>
      <c r="J2095" s="4"/>
      <c r="K2095" s="4"/>
      <c r="L2095" s="4"/>
      <c r="M2095" s="4"/>
      <c r="N2095" s="4"/>
      <c r="O2095" s="4"/>
      <c r="P2095" s="4"/>
      <c r="Q2095" s="4"/>
      <c r="R2095" s="4"/>
      <c r="S2095" s="4"/>
      <c r="T2095" s="4"/>
      <c r="U2095" s="4"/>
      <c r="V2095" s="4"/>
      <c r="W2095" s="4"/>
      <c r="X2095" s="4"/>
      <c r="Y2095" s="4"/>
      <c r="Z2095" s="4"/>
      <c r="AA2095" s="4"/>
    </row>
    <row r="2096" spans="1:27" ht="16" x14ac:dyDescent="0.2">
      <c r="A2096" s="10" t="s">
        <v>13</v>
      </c>
      <c r="B2096" s="10" t="s">
        <v>25</v>
      </c>
      <c r="C2096" s="10" t="s">
        <v>3972</v>
      </c>
      <c r="D2096" s="11">
        <v>2014</v>
      </c>
      <c r="E2096" s="10" t="s">
        <v>10</v>
      </c>
      <c r="F2096" s="10" t="s">
        <v>3960</v>
      </c>
      <c r="G2096" s="10" t="s">
        <v>3973</v>
      </c>
      <c r="H2096" s="13">
        <v>468</v>
      </c>
      <c r="I2096" s="14"/>
      <c r="J2096" s="4"/>
      <c r="K2096" s="4"/>
      <c r="L2096" s="4"/>
      <c r="M2096" s="4"/>
      <c r="N2096" s="4"/>
      <c r="O2096" s="4"/>
      <c r="P2096" s="4"/>
      <c r="Q2096" s="4"/>
      <c r="R2096" s="4"/>
      <c r="S2096" s="4"/>
      <c r="T2096" s="4"/>
      <c r="U2096" s="4"/>
      <c r="V2096" s="4"/>
      <c r="W2096" s="4"/>
      <c r="X2096" s="4"/>
      <c r="Y2096" s="4"/>
      <c r="Z2096" s="4"/>
      <c r="AA2096" s="4"/>
    </row>
    <row r="2097" spans="1:27" ht="16" x14ac:dyDescent="0.2">
      <c r="A2097" s="10" t="s">
        <v>13</v>
      </c>
      <c r="B2097" s="10" t="s">
        <v>25</v>
      </c>
      <c r="C2097" s="10" t="s">
        <v>3974</v>
      </c>
      <c r="D2097" s="11">
        <v>2014</v>
      </c>
      <c r="E2097" s="10" t="s">
        <v>10</v>
      </c>
      <c r="F2097" s="10" t="s">
        <v>3960</v>
      </c>
      <c r="G2097" s="10" t="s">
        <v>3975</v>
      </c>
      <c r="H2097" s="13">
        <v>467</v>
      </c>
      <c r="I2097" s="14"/>
      <c r="J2097" s="4"/>
      <c r="K2097" s="4"/>
      <c r="L2097" s="4"/>
      <c r="M2097" s="4"/>
      <c r="N2097" s="4"/>
      <c r="O2097" s="4"/>
      <c r="P2097" s="4"/>
      <c r="Q2097" s="4"/>
      <c r="R2097" s="4"/>
      <c r="S2097" s="4"/>
      <c r="T2097" s="4"/>
      <c r="U2097" s="4"/>
      <c r="V2097" s="4"/>
      <c r="W2097" s="4"/>
      <c r="X2097" s="4"/>
      <c r="Y2097" s="4"/>
      <c r="Z2097" s="4"/>
      <c r="AA2097" s="4"/>
    </row>
    <row r="2098" spans="1:27" ht="16" x14ac:dyDescent="0.2">
      <c r="A2098" s="10" t="s">
        <v>13</v>
      </c>
      <c r="B2098" s="10" t="s">
        <v>25</v>
      </c>
      <c r="C2098" s="10" t="s">
        <v>3726</v>
      </c>
      <c r="D2098" s="11">
        <v>2014</v>
      </c>
      <c r="E2098" s="10" t="s">
        <v>7</v>
      </c>
      <c r="F2098" s="10" t="s">
        <v>3960</v>
      </c>
      <c r="G2098" s="10" t="s">
        <v>3976</v>
      </c>
      <c r="H2098" s="13">
        <v>428</v>
      </c>
      <c r="I2098" s="14"/>
      <c r="J2098" s="4"/>
      <c r="K2098" s="4"/>
      <c r="L2098" s="4"/>
      <c r="M2098" s="4"/>
      <c r="N2098" s="4"/>
      <c r="O2098" s="4"/>
      <c r="P2098" s="4"/>
      <c r="Q2098" s="4"/>
      <c r="R2098" s="4"/>
      <c r="S2098" s="4"/>
      <c r="T2098" s="4"/>
      <c r="U2098" s="4"/>
      <c r="V2098" s="4"/>
      <c r="W2098" s="4"/>
      <c r="X2098" s="4"/>
      <c r="Y2098" s="4"/>
      <c r="Z2098" s="4"/>
      <c r="AA2098" s="4"/>
    </row>
    <row r="2099" spans="1:27" ht="16" x14ac:dyDescent="0.2">
      <c r="A2099" s="10" t="s">
        <v>13</v>
      </c>
      <c r="B2099" s="10" t="s">
        <v>25</v>
      </c>
      <c r="C2099" s="10" t="s">
        <v>3977</v>
      </c>
      <c r="D2099" s="11">
        <v>2014</v>
      </c>
      <c r="E2099" s="10" t="s">
        <v>10</v>
      </c>
      <c r="F2099" s="10" t="s">
        <v>3960</v>
      </c>
      <c r="G2099" s="10" t="s">
        <v>3978</v>
      </c>
      <c r="H2099" s="13">
        <v>427</v>
      </c>
      <c r="I2099" s="14"/>
      <c r="J2099" s="4"/>
      <c r="K2099" s="4"/>
      <c r="L2099" s="4"/>
      <c r="M2099" s="4"/>
      <c r="N2099" s="4"/>
      <c r="O2099" s="4"/>
      <c r="P2099" s="4"/>
      <c r="Q2099" s="4"/>
      <c r="R2099" s="4"/>
      <c r="S2099" s="4"/>
      <c r="T2099" s="4"/>
      <c r="U2099" s="4"/>
      <c r="V2099" s="4"/>
      <c r="W2099" s="4"/>
      <c r="X2099" s="4"/>
      <c r="Y2099" s="4"/>
      <c r="Z2099" s="4"/>
      <c r="AA2099" s="4"/>
    </row>
    <row r="2100" spans="1:27" ht="16" x14ac:dyDescent="0.2">
      <c r="A2100" s="10" t="s">
        <v>13</v>
      </c>
      <c r="B2100" s="10" t="s">
        <v>25</v>
      </c>
      <c r="C2100" s="10" t="s">
        <v>3935</v>
      </c>
      <c r="D2100" s="11">
        <v>2014</v>
      </c>
      <c r="E2100" s="10" t="s">
        <v>7</v>
      </c>
      <c r="F2100" s="10" t="s">
        <v>3960</v>
      </c>
      <c r="G2100" s="10" t="s">
        <v>3979</v>
      </c>
      <c r="H2100" s="13">
        <v>273</v>
      </c>
      <c r="I2100" s="14"/>
      <c r="J2100" s="4"/>
      <c r="K2100" s="4"/>
      <c r="L2100" s="4"/>
      <c r="M2100" s="4"/>
      <c r="N2100" s="4"/>
      <c r="O2100" s="4"/>
      <c r="P2100" s="4"/>
      <c r="Q2100" s="4"/>
      <c r="R2100" s="4"/>
      <c r="S2100" s="4"/>
      <c r="T2100" s="4"/>
      <c r="U2100" s="4"/>
      <c r="V2100" s="4"/>
      <c r="W2100" s="4"/>
      <c r="X2100" s="4"/>
      <c r="Y2100" s="4"/>
      <c r="Z2100" s="4"/>
      <c r="AA2100" s="4"/>
    </row>
    <row r="2101" spans="1:27" ht="16" x14ac:dyDescent="0.2">
      <c r="A2101" s="10" t="s">
        <v>13</v>
      </c>
      <c r="B2101" s="10" t="s">
        <v>25</v>
      </c>
      <c r="C2101" s="10" t="s">
        <v>3980</v>
      </c>
      <c r="D2101" s="11">
        <v>2013</v>
      </c>
      <c r="E2101" s="10" t="s">
        <v>10</v>
      </c>
      <c r="F2101" s="10" t="s">
        <v>3981</v>
      </c>
      <c r="G2101" s="10" t="s">
        <v>3982</v>
      </c>
      <c r="H2101" s="13">
        <v>1051</v>
      </c>
      <c r="I2101" s="14"/>
      <c r="J2101" s="4"/>
      <c r="K2101" s="4"/>
      <c r="L2101" s="4"/>
      <c r="M2101" s="4"/>
      <c r="N2101" s="4"/>
      <c r="O2101" s="4"/>
      <c r="P2101" s="4"/>
      <c r="Q2101" s="4"/>
      <c r="R2101" s="4"/>
      <c r="S2101" s="4"/>
      <c r="T2101" s="4"/>
      <c r="U2101" s="4"/>
      <c r="V2101" s="4"/>
      <c r="W2101" s="4"/>
      <c r="X2101" s="4"/>
      <c r="Y2101" s="4"/>
      <c r="Z2101" s="4"/>
      <c r="AA2101" s="4"/>
    </row>
    <row r="2102" spans="1:27" ht="16" x14ac:dyDescent="0.2">
      <c r="A2102" s="10" t="s">
        <v>13</v>
      </c>
      <c r="B2102" s="10" t="s">
        <v>25</v>
      </c>
      <c r="C2102" s="10" t="s">
        <v>3983</v>
      </c>
      <c r="D2102" s="11">
        <v>2013</v>
      </c>
      <c r="E2102" s="10" t="s">
        <v>10</v>
      </c>
      <c r="F2102" s="10" t="s">
        <v>3981</v>
      </c>
      <c r="G2102" s="10" t="s">
        <v>3984</v>
      </c>
      <c r="H2102" s="13">
        <v>993</v>
      </c>
      <c r="I2102" s="14"/>
      <c r="J2102" s="4"/>
      <c r="K2102" s="4"/>
      <c r="L2102" s="4"/>
      <c r="M2102" s="4"/>
      <c r="N2102" s="4"/>
      <c r="O2102" s="4"/>
      <c r="P2102" s="4"/>
      <c r="Q2102" s="4"/>
      <c r="R2102" s="4"/>
      <c r="S2102" s="4"/>
      <c r="T2102" s="4"/>
      <c r="U2102" s="4"/>
      <c r="V2102" s="4"/>
      <c r="W2102" s="4"/>
      <c r="X2102" s="4"/>
      <c r="Y2102" s="4"/>
      <c r="Z2102" s="4"/>
      <c r="AA2102" s="4"/>
    </row>
    <row r="2103" spans="1:27" ht="16" x14ac:dyDescent="0.2">
      <c r="A2103" s="10" t="s">
        <v>13</v>
      </c>
      <c r="B2103" s="10" t="s">
        <v>25</v>
      </c>
      <c r="C2103" s="10" t="s">
        <v>3985</v>
      </c>
      <c r="D2103" s="11">
        <v>2013</v>
      </c>
      <c r="E2103" s="10" t="s">
        <v>10</v>
      </c>
      <c r="F2103" s="10" t="s">
        <v>3981</v>
      </c>
      <c r="G2103" s="10" t="s">
        <v>3986</v>
      </c>
      <c r="H2103" s="13">
        <v>650</v>
      </c>
      <c r="I2103" s="14"/>
      <c r="J2103" s="4"/>
      <c r="K2103" s="4"/>
      <c r="L2103" s="4"/>
      <c r="M2103" s="4"/>
      <c r="N2103" s="4"/>
      <c r="O2103" s="4"/>
      <c r="P2103" s="4"/>
      <c r="Q2103" s="4"/>
      <c r="R2103" s="4"/>
      <c r="S2103" s="4"/>
      <c r="T2103" s="4"/>
      <c r="U2103" s="4"/>
      <c r="V2103" s="4"/>
      <c r="W2103" s="4"/>
      <c r="X2103" s="4"/>
      <c r="Y2103" s="4"/>
      <c r="Z2103" s="4"/>
      <c r="AA2103" s="4"/>
    </row>
    <row r="2104" spans="1:27" ht="16" x14ac:dyDescent="0.2">
      <c r="A2104" s="10" t="s">
        <v>13</v>
      </c>
      <c r="B2104" s="10" t="s">
        <v>25</v>
      </c>
      <c r="C2104" s="10" t="s">
        <v>3987</v>
      </c>
      <c r="D2104" s="11">
        <v>2013</v>
      </c>
      <c r="E2104" s="10" t="s">
        <v>10</v>
      </c>
      <c r="F2104" s="10" t="s">
        <v>3981</v>
      </c>
      <c r="G2104" s="10" t="s">
        <v>3988</v>
      </c>
      <c r="H2104" s="13">
        <v>475</v>
      </c>
      <c r="I2104" s="14"/>
      <c r="J2104" s="4"/>
      <c r="K2104" s="4"/>
      <c r="L2104" s="4"/>
      <c r="M2104" s="4"/>
      <c r="N2104" s="4"/>
      <c r="O2104" s="4"/>
      <c r="P2104" s="4"/>
      <c r="Q2104" s="4"/>
      <c r="R2104" s="4"/>
      <c r="S2104" s="4"/>
      <c r="T2104" s="4"/>
      <c r="U2104" s="4"/>
      <c r="V2104" s="4"/>
      <c r="W2104" s="4"/>
      <c r="X2104" s="4"/>
      <c r="Y2104" s="4"/>
      <c r="Z2104" s="4"/>
      <c r="AA2104" s="4"/>
    </row>
    <row r="2105" spans="1:27" ht="16" x14ac:dyDescent="0.2">
      <c r="A2105" s="10" t="s">
        <v>13</v>
      </c>
      <c r="B2105" s="10" t="s">
        <v>25</v>
      </c>
      <c r="C2105" s="10" t="s">
        <v>3989</v>
      </c>
      <c r="D2105" s="11">
        <v>2013</v>
      </c>
      <c r="E2105" s="10" t="s">
        <v>10</v>
      </c>
      <c r="F2105" s="10" t="s">
        <v>3981</v>
      </c>
      <c r="G2105" s="10" t="s">
        <v>3990</v>
      </c>
      <c r="H2105" s="13">
        <v>435</v>
      </c>
      <c r="I2105" s="14"/>
      <c r="J2105" s="4"/>
      <c r="K2105" s="4"/>
      <c r="L2105" s="4"/>
      <c r="M2105" s="4"/>
      <c r="N2105" s="4"/>
      <c r="O2105" s="4"/>
      <c r="P2105" s="4"/>
      <c r="Q2105" s="4"/>
      <c r="R2105" s="4"/>
      <c r="S2105" s="4"/>
      <c r="T2105" s="4"/>
      <c r="U2105" s="4"/>
      <c r="V2105" s="4"/>
      <c r="W2105" s="4"/>
      <c r="X2105" s="4"/>
      <c r="Y2105" s="4"/>
      <c r="Z2105" s="4"/>
      <c r="AA2105" s="4"/>
    </row>
    <row r="2106" spans="1:27" ht="16" x14ac:dyDescent="0.2">
      <c r="A2106" s="10" t="s">
        <v>13</v>
      </c>
      <c r="B2106" s="10" t="s">
        <v>25</v>
      </c>
      <c r="C2106" s="10" t="s">
        <v>3991</v>
      </c>
      <c r="D2106" s="11">
        <v>2013</v>
      </c>
      <c r="E2106" s="10" t="s">
        <v>10</v>
      </c>
      <c r="F2106" s="10" t="s">
        <v>3981</v>
      </c>
      <c r="G2106" s="10" t="s">
        <v>3992</v>
      </c>
      <c r="H2106" s="13">
        <v>402</v>
      </c>
      <c r="I2106" s="14"/>
      <c r="J2106" s="4"/>
      <c r="K2106" s="4"/>
      <c r="L2106" s="4"/>
      <c r="M2106" s="4"/>
      <c r="N2106" s="4"/>
      <c r="O2106" s="4"/>
      <c r="P2106" s="4"/>
      <c r="Q2106" s="4"/>
      <c r="R2106" s="4"/>
      <c r="S2106" s="4"/>
      <c r="T2106" s="4"/>
      <c r="U2106" s="4"/>
      <c r="V2106" s="4"/>
      <c r="W2106" s="4"/>
      <c r="X2106" s="4"/>
      <c r="Y2106" s="4"/>
      <c r="Z2106" s="4"/>
      <c r="AA2106" s="4"/>
    </row>
    <row r="2107" spans="1:27" ht="16" x14ac:dyDescent="0.2">
      <c r="A2107" s="10" t="s">
        <v>13</v>
      </c>
      <c r="B2107" s="10" t="s">
        <v>25</v>
      </c>
      <c r="C2107" s="10" t="s">
        <v>3993</v>
      </c>
      <c r="D2107" s="11">
        <v>2013</v>
      </c>
      <c r="E2107" s="10" t="s">
        <v>10</v>
      </c>
      <c r="F2107" s="10" t="s">
        <v>3981</v>
      </c>
      <c r="G2107" s="10" t="s">
        <v>3994</v>
      </c>
      <c r="H2107" s="13">
        <v>273</v>
      </c>
      <c r="I2107" s="14"/>
      <c r="J2107" s="4"/>
      <c r="K2107" s="4"/>
      <c r="L2107" s="4"/>
      <c r="M2107" s="4"/>
      <c r="N2107" s="4"/>
      <c r="O2107" s="4"/>
      <c r="P2107" s="4"/>
      <c r="Q2107" s="4"/>
      <c r="R2107" s="4"/>
      <c r="S2107" s="4"/>
      <c r="T2107" s="4"/>
      <c r="U2107" s="4"/>
      <c r="V2107" s="4"/>
      <c r="W2107" s="4"/>
      <c r="X2107" s="4"/>
      <c r="Y2107" s="4"/>
      <c r="Z2107" s="4"/>
      <c r="AA2107" s="4"/>
    </row>
    <row r="2108" spans="1:27" ht="16" x14ac:dyDescent="0.2">
      <c r="A2108" s="10" t="s">
        <v>13</v>
      </c>
      <c r="B2108" s="10" t="s">
        <v>25</v>
      </c>
      <c r="C2108" s="10" t="s">
        <v>3995</v>
      </c>
      <c r="D2108" s="11">
        <v>2013</v>
      </c>
      <c r="E2108" s="10" t="s">
        <v>7</v>
      </c>
      <c r="F2108" s="10" t="s">
        <v>3981</v>
      </c>
      <c r="G2108" s="10" t="s">
        <v>3996</v>
      </c>
      <c r="H2108" s="13">
        <v>249</v>
      </c>
      <c r="I2108" s="14"/>
      <c r="J2108" s="4"/>
      <c r="K2108" s="4"/>
      <c r="L2108" s="4"/>
      <c r="M2108" s="4"/>
      <c r="N2108" s="4"/>
      <c r="O2108" s="4"/>
      <c r="P2108" s="4"/>
      <c r="Q2108" s="4"/>
      <c r="R2108" s="4"/>
      <c r="S2108" s="4"/>
      <c r="T2108" s="4"/>
      <c r="U2108" s="4"/>
      <c r="V2108" s="4"/>
      <c r="W2108" s="4"/>
      <c r="X2108" s="4"/>
      <c r="Y2108" s="4"/>
      <c r="Z2108" s="4"/>
      <c r="AA2108" s="4"/>
    </row>
    <row r="2109" spans="1:27" ht="16" x14ac:dyDescent="0.2">
      <c r="A2109" s="10" t="s">
        <v>13</v>
      </c>
      <c r="B2109" s="10" t="s">
        <v>25</v>
      </c>
      <c r="C2109" s="10" t="s">
        <v>3997</v>
      </c>
      <c r="D2109" s="11">
        <v>2013</v>
      </c>
      <c r="E2109" s="10" t="s">
        <v>10</v>
      </c>
      <c r="F2109" s="10" t="s">
        <v>3981</v>
      </c>
      <c r="G2109" s="10" t="s">
        <v>3998</v>
      </c>
      <c r="H2109" s="13">
        <v>246</v>
      </c>
      <c r="I2109" s="14"/>
      <c r="J2109" s="4"/>
      <c r="K2109" s="4"/>
      <c r="L2109" s="4"/>
      <c r="M2109" s="4"/>
      <c r="N2109" s="4"/>
      <c r="O2109" s="4"/>
      <c r="P2109" s="4"/>
      <c r="Q2109" s="4"/>
      <c r="R2109" s="4"/>
      <c r="S2109" s="4"/>
      <c r="T2109" s="4"/>
      <c r="U2109" s="4"/>
      <c r="V2109" s="4"/>
      <c r="W2109" s="4"/>
      <c r="X2109" s="4"/>
      <c r="Y2109" s="4"/>
      <c r="Z2109" s="4"/>
      <c r="AA2109" s="4"/>
    </row>
    <row r="2110" spans="1:27" ht="16" x14ac:dyDescent="0.2">
      <c r="A2110" s="10" t="s">
        <v>13</v>
      </c>
      <c r="B2110" s="10" t="s">
        <v>25</v>
      </c>
      <c r="C2110" s="10" t="s">
        <v>3999</v>
      </c>
      <c r="D2110" s="11">
        <v>2013</v>
      </c>
      <c r="E2110" s="10" t="s">
        <v>7</v>
      </c>
      <c r="F2110" s="10" t="s">
        <v>3981</v>
      </c>
      <c r="G2110" s="10" t="s">
        <v>4000</v>
      </c>
      <c r="H2110" s="13">
        <v>232</v>
      </c>
      <c r="I2110" s="14"/>
      <c r="J2110" s="4"/>
      <c r="K2110" s="4"/>
      <c r="L2110" s="4"/>
      <c r="M2110" s="4"/>
      <c r="N2110" s="4"/>
      <c r="O2110" s="4"/>
      <c r="P2110" s="4"/>
      <c r="Q2110" s="4"/>
      <c r="R2110" s="4"/>
      <c r="S2110" s="4"/>
      <c r="T2110" s="4"/>
      <c r="U2110" s="4"/>
      <c r="V2110" s="4"/>
      <c r="W2110" s="4"/>
      <c r="X2110" s="4"/>
      <c r="Y2110" s="4"/>
      <c r="Z2110" s="4"/>
      <c r="AA2110" s="4"/>
    </row>
    <row r="2111" spans="1:27" ht="16" x14ac:dyDescent="0.2">
      <c r="A2111" s="10" t="s">
        <v>13</v>
      </c>
      <c r="B2111" s="10" t="s">
        <v>25</v>
      </c>
      <c r="C2111" s="10" t="s">
        <v>4001</v>
      </c>
      <c r="D2111" s="11">
        <v>2013</v>
      </c>
      <c r="E2111" s="10" t="s">
        <v>10</v>
      </c>
      <c r="F2111" s="10" t="s">
        <v>3981</v>
      </c>
      <c r="G2111" s="10" t="s">
        <v>4002</v>
      </c>
      <c r="H2111" s="13">
        <v>190</v>
      </c>
      <c r="I2111" s="14"/>
      <c r="J2111" s="4"/>
      <c r="K2111" s="4"/>
      <c r="L2111" s="4"/>
      <c r="M2111" s="4"/>
      <c r="N2111" s="4"/>
      <c r="O2111" s="4"/>
      <c r="P2111" s="4"/>
      <c r="Q2111" s="4"/>
      <c r="R2111" s="4"/>
      <c r="S2111" s="4"/>
      <c r="T2111" s="4"/>
      <c r="U2111" s="4"/>
      <c r="V2111" s="4"/>
      <c r="W2111" s="4"/>
      <c r="X2111" s="4"/>
      <c r="Y2111" s="4"/>
      <c r="Z2111" s="4"/>
      <c r="AA2111" s="4"/>
    </row>
    <row r="2112" spans="1:27" ht="16" x14ac:dyDescent="0.2">
      <c r="A2112" s="10" t="s">
        <v>13</v>
      </c>
      <c r="B2112" s="10" t="s">
        <v>25</v>
      </c>
      <c r="C2112" s="10" t="s">
        <v>4003</v>
      </c>
      <c r="D2112" s="11">
        <v>2012</v>
      </c>
      <c r="E2112" s="10" t="s">
        <v>10</v>
      </c>
      <c r="F2112" s="10" t="s">
        <v>4004</v>
      </c>
      <c r="G2112" s="10" t="s">
        <v>4005</v>
      </c>
      <c r="H2112" s="13">
        <v>1066</v>
      </c>
      <c r="I2112" s="14"/>
      <c r="J2112" s="4"/>
      <c r="K2112" s="4"/>
      <c r="L2112" s="4"/>
      <c r="M2112" s="4"/>
      <c r="N2112" s="4"/>
      <c r="O2112" s="4"/>
      <c r="P2112" s="4"/>
      <c r="Q2112" s="4"/>
      <c r="R2112" s="4"/>
      <c r="S2112" s="4"/>
      <c r="T2112" s="4"/>
      <c r="U2112" s="4"/>
      <c r="V2112" s="4"/>
      <c r="W2112" s="4"/>
      <c r="X2112" s="4"/>
      <c r="Y2112" s="4"/>
      <c r="Z2112" s="4"/>
      <c r="AA2112" s="4"/>
    </row>
    <row r="2113" spans="1:27" ht="16" x14ac:dyDescent="0.2">
      <c r="A2113" s="10" t="s">
        <v>13</v>
      </c>
      <c r="B2113" s="10" t="s">
        <v>25</v>
      </c>
      <c r="C2113" s="10" t="s">
        <v>4006</v>
      </c>
      <c r="D2113" s="11">
        <v>2012</v>
      </c>
      <c r="E2113" s="10" t="s">
        <v>10</v>
      </c>
      <c r="F2113" s="10" t="s">
        <v>4004</v>
      </c>
      <c r="G2113" s="10" t="s">
        <v>4007</v>
      </c>
      <c r="H2113" s="13">
        <v>1061</v>
      </c>
      <c r="I2113" s="14"/>
      <c r="J2113" s="4"/>
      <c r="K2113" s="4"/>
      <c r="L2113" s="4"/>
      <c r="M2113" s="4"/>
      <c r="N2113" s="4"/>
      <c r="O2113" s="4"/>
      <c r="P2113" s="4"/>
      <c r="Q2113" s="4"/>
      <c r="R2113" s="4"/>
      <c r="S2113" s="4"/>
      <c r="T2113" s="4"/>
      <c r="U2113" s="4"/>
      <c r="V2113" s="4"/>
      <c r="W2113" s="4"/>
      <c r="X2113" s="4"/>
      <c r="Y2113" s="4"/>
      <c r="Z2113" s="4"/>
      <c r="AA2113" s="4"/>
    </row>
    <row r="2114" spans="1:27" ht="16" x14ac:dyDescent="0.2">
      <c r="A2114" s="10" t="s">
        <v>13</v>
      </c>
      <c r="B2114" s="10" t="s">
        <v>25</v>
      </c>
      <c r="C2114" s="10" t="s">
        <v>4008</v>
      </c>
      <c r="D2114" s="11">
        <v>2012</v>
      </c>
      <c r="E2114" s="10" t="s">
        <v>10</v>
      </c>
      <c r="F2114" s="10" t="s">
        <v>4004</v>
      </c>
      <c r="G2114" s="10" t="s">
        <v>4009</v>
      </c>
      <c r="H2114" s="13">
        <v>887</v>
      </c>
      <c r="I2114" s="14"/>
      <c r="J2114" s="4"/>
      <c r="K2114" s="4"/>
      <c r="L2114" s="4"/>
      <c r="M2114" s="4"/>
      <c r="N2114" s="4"/>
      <c r="O2114" s="4"/>
      <c r="P2114" s="4"/>
      <c r="Q2114" s="4"/>
      <c r="R2114" s="4"/>
      <c r="S2114" s="4"/>
      <c r="T2114" s="4"/>
      <c r="U2114" s="4"/>
      <c r="V2114" s="4"/>
      <c r="W2114" s="4"/>
      <c r="X2114" s="4"/>
      <c r="Y2114" s="4"/>
      <c r="Z2114" s="4"/>
      <c r="AA2114" s="4"/>
    </row>
    <row r="2115" spans="1:27" ht="16" x14ac:dyDescent="0.2">
      <c r="A2115" s="10" t="s">
        <v>13</v>
      </c>
      <c r="B2115" s="10" t="s">
        <v>25</v>
      </c>
      <c r="C2115" s="10" t="s">
        <v>4010</v>
      </c>
      <c r="D2115" s="11">
        <v>2012</v>
      </c>
      <c r="E2115" s="10" t="s">
        <v>10</v>
      </c>
      <c r="F2115" s="10" t="s">
        <v>4004</v>
      </c>
      <c r="G2115" s="10" t="s">
        <v>4011</v>
      </c>
      <c r="H2115" s="13">
        <v>870</v>
      </c>
      <c r="I2115" s="14"/>
      <c r="J2115" s="4"/>
      <c r="K2115" s="4"/>
      <c r="L2115" s="4"/>
      <c r="M2115" s="4"/>
      <c r="N2115" s="4"/>
      <c r="O2115" s="4"/>
      <c r="P2115" s="4"/>
      <c r="Q2115" s="4"/>
      <c r="R2115" s="4"/>
      <c r="S2115" s="4"/>
      <c r="T2115" s="4"/>
      <c r="U2115" s="4"/>
      <c r="V2115" s="4"/>
      <c r="W2115" s="4"/>
      <c r="X2115" s="4"/>
      <c r="Y2115" s="4"/>
      <c r="Z2115" s="4"/>
      <c r="AA2115" s="4"/>
    </row>
    <row r="2116" spans="1:27" ht="16" x14ac:dyDescent="0.2">
      <c r="A2116" s="10" t="s">
        <v>13</v>
      </c>
      <c r="B2116" s="10" t="s">
        <v>25</v>
      </c>
      <c r="C2116" s="10" t="s">
        <v>4012</v>
      </c>
      <c r="D2116" s="11">
        <v>2012</v>
      </c>
      <c r="E2116" s="10" t="s">
        <v>10</v>
      </c>
      <c r="F2116" s="10" t="s">
        <v>4004</v>
      </c>
      <c r="G2116" s="10" t="s">
        <v>4013</v>
      </c>
      <c r="H2116" s="13">
        <v>683</v>
      </c>
      <c r="I2116" s="14"/>
      <c r="J2116" s="4"/>
      <c r="K2116" s="4"/>
      <c r="L2116" s="4"/>
      <c r="M2116" s="4"/>
      <c r="N2116" s="4"/>
      <c r="O2116" s="4"/>
      <c r="P2116" s="4"/>
      <c r="Q2116" s="4"/>
      <c r="R2116" s="4"/>
      <c r="S2116" s="4"/>
      <c r="T2116" s="4"/>
      <c r="U2116" s="4"/>
      <c r="V2116" s="4"/>
      <c r="W2116" s="4"/>
      <c r="X2116" s="4"/>
      <c r="Y2116" s="4"/>
      <c r="Z2116" s="4"/>
      <c r="AA2116" s="4"/>
    </row>
    <row r="2117" spans="1:27" ht="16" x14ac:dyDescent="0.2">
      <c r="A2117" s="10" t="s">
        <v>13</v>
      </c>
      <c r="B2117" s="10" t="s">
        <v>25</v>
      </c>
      <c r="C2117" s="10" t="s">
        <v>4014</v>
      </c>
      <c r="D2117" s="11">
        <v>2012</v>
      </c>
      <c r="E2117" s="10" t="s">
        <v>7</v>
      </c>
      <c r="F2117" s="10" t="s">
        <v>4004</v>
      </c>
      <c r="G2117" s="10" t="s">
        <v>4015</v>
      </c>
      <c r="H2117" s="13">
        <v>538</v>
      </c>
      <c r="I2117" s="14"/>
      <c r="J2117" s="4"/>
      <c r="K2117" s="4"/>
      <c r="L2117" s="4"/>
      <c r="M2117" s="4"/>
      <c r="N2117" s="4"/>
      <c r="O2117" s="4"/>
      <c r="P2117" s="4"/>
      <c r="Q2117" s="4"/>
      <c r="R2117" s="4"/>
      <c r="S2117" s="4"/>
      <c r="T2117" s="4"/>
      <c r="U2117" s="4"/>
      <c r="V2117" s="4"/>
      <c r="W2117" s="4"/>
      <c r="X2117" s="4"/>
      <c r="Y2117" s="4"/>
      <c r="Z2117" s="4"/>
      <c r="AA2117" s="4"/>
    </row>
    <row r="2118" spans="1:27" ht="16" x14ac:dyDescent="0.2">
      <c r="A2118" s="10" t="s">
        <v>13</v>
      </c>
      <c r="B2118" s="10" t="s">
        <v>25</v>
      </c>
      <c r="C2118" s="10" t="s">
        <v>4016</v>
      </c>
      <c r="D2118" s="11">
        <v>2012</v>
      </c>
      <c r="E2118" s="10" t="s">
        <v>10</v>
      </c>
      <c r="F2118" s="10" t="s">
        <v>4004</v>
      </c>
      <c r="G2118" s="10" t="s">
        <v>4017</v>
      </c>
      <c r="H2118" s="13">
        <v>453</v>
      </c>
      <c r="I2118" s="14"/>
      <c r="J2118" s="4"/>
      <c r="K2118" s="4"/>
      <c r="L2118" s="4"/>
      <c r="M2118" s="4"/>
      <c r="N2118" s="4"/>
      <c r="O2118" s="4"/>
      <c r="P2118" s="4"/>
      <c r="Q2118" s="4"/>
      <c r="R2118" s="4"/>
      <c r="S2118" s="4"/>
      <c r="T2118" s="4"/>
      <c r="U2118" s="4"/>
      <c r="V2118" s="4"/>
      <c r="W2118" s="4"/>
      <c r="X2118" s="4"/>
      <c r="Y2118" s="4"/>
      <c r="Z2118" s="4"/>
      <c r="AA2118" s="4"/>
    </row>
    <row r="2119" spans="1:27" ht="16" x14ac:dyDescent="0.2">
      <c r="A2119" s="10" t="s">
        <v>13</v>
      </c>
      <c r="B2119" s="10" t="s">
        <v>25</v>
      </c>
      <c r="C2119" s="10" t="s">
        <v>4018</v>
      </c>
      <c r="D2119" s="11">
        <v>2012</v>
      </c>
      <c r="E2119" s="10" t="s">
        <v>10</v>
      </c>
      <c r="F2119" s="10" t="s">
        <v>4004</v>
      </c>
      <c r="G2119" s="10" t="s">
        <v>4019</v>
      </c>
      <c r="H2119" s="13">
        <v>316</v>
      </c>
      <c r="I2119" s="14"/>
      <c r="J2119" s="4"/>
      <c r="K2119" s="4"/>
      <c r="L2119" s="4"/>
      <c r="M2119" s="4"/>
      <c r="N2119" s="4"/>
      <c r="O2119" s="4"/>
      <c r="P2119" s="4"/>
      <c r="Q2119" s="4"/>
      <c r="R2119" s="4"/>
      <c r="S2119" s="4"/>
      <c r="T2119" s="4"/>
      <c r="U2119" s="4"/>
      <c r="V2119" s="4"/>
      <c r="W2119" s="4"/>
      <c r="X2119" s="4"/>
      <c r="Y2119" s="4"/>
      <c r="Z2119" s="4"/>
      <c r="AA2119" s="4"/>
    </row>
    <row r="2120" spans="1:27" ht="16" x14ac:dyDescent="0.2">
      <c r="A2120" s="10" t="s">
        <v>13</v>
      </c>
      <c r="B2120" s="10" t="s">
        <v>25</v>
      </c>
      <c r="C2120" s="10" t="s">
        <v>4020</v>
      </c>
      <c r="D2120" s="11">
        <v>2012</v>
      </c>
      <c r="E2120" s="10" t="s">
        <v>10</v>
      </c>
      <c r="F2120" s="10" t="s">
        <v>4004</v>
      </c>
      <c r="G2120" s="10" t="s">
        <v>4021</v>
      </c>
      <c r="H2120" s="13">
        <v>301</v>
      </c>
      <c r="I2120" s="14"/>
      <c r="J2120" s="4"/>
      <c r="K2120" s="4"/>
      <c r="L2120" s="4"/>
      <c r="M2120" s="4"/>
      <c r="N2120" s="4"/>
      <c r="O2120" s="4"/>
      <c r="P2120" s="4"/>
      <c r="Q2120" s="4"/>
      <c r="R2120" s="4"/>
      <c r="S2120" s="4"/>
      <c r="T2120" s="4"/>
      <c r="U2120" s="4"/>
      <c r="V2120" s="4"/>
      <c r="W2120" s="4"/>
      <c r="X2120" s="4"/>
      <c r="Y2120" s="4"/>
      <c r="Z2120" s="4"/>
      <c r="AA2120" s="4"/>
    </row>
    <row r="2121" spans="1:27" ht="16" x14ac:dyDescent="0.2">
      <c r="A2121" s="10" t="s">
        <v>13</v>
      </c>
      <c r="B2121" s="10" t="s">
        <v>25</v>
      </c>
      <c r="C2121" s="10" t="s">
        <v>4022</v>
      </c>
      <c r="D2121" s="11">
        <v>2012</v>
      </c>
      <c r="E2121" s="10" t="s">
        <v>9</v>
      </c>
      <c r="F2121" s="10" t="s">
        <v>4004</v>
      </c>
      <c r="G2121" s="10" t="s">
        <v>3998</v>
      </c>
      <c r="H2121" s="13">
        <v>246</v>
      </c>
      <c r="I2121" s="14"/>
      <c r="J2121" s="4"/>
      <c r="K2121" s="4"/>
      <c r="L2121" s="4"/>
      <c r="M2121" s="4"/>
      <c r="N2121" s="4"/>
      <c r="O2121" s="4"/>
      <c r="P2121" s="4"/>
      <c r="Q2121" s="4"/>
      <c r="R2121" s="4"/>
      <c r="S2121" s="4"/>
      <c r="T2121" s="4"/>
      <c r="U2121" s="4"/>
      <c r="V2121" s="4"/>
      <c r="W2121" s="4"/>
      <c r="X2121" s="4"/>
      <c r="Y2121" s="4"/>
      <c r="Z2121" s="4"/>
      <c r="AA2121" s="4"/>
    </row>
    <row r="2122" spans="1:27" ht="16" x14ac:dyDescent="0.2">
      <c r="A2122" s="10" t="s">
        <v>13</v>
      </c>
      <c r="B2122" s="10" t="s">
        <v>25</v>
      </c>
      <c r="C2122" s="10" t="s">
        <v>4023</v>
      </c>
      <c r="D2122" s="11">
        <v>2012</v>
      </c>
      <c r="E2122" s="10" t="s">
        <v>10</v>
      </c>
      <c r="F2122" s="10" t="s">
        <v>4004</v>
      </c>
      <c r="G2122" s="10" t="s">
        <v>4024</v>
      </c>
      <c r="H2122" s="13">
        <v>240</v>
      </c>
      <c r="I2122" s="14"/>
      <c r="J2122" s="4"/>
      <c r="K2122" s="4"/>
      <c r="L2122" s="4"/>
      <c r="M2122" s="4"/>
      <c r="N2122" s="4"/>
      <c r="O2122" s="4"/>
      <c r="P2122" s="4"/>
      <c r="Q2122" s="4"/>
      <c r="R2122" s="4"/>
      <c r="S2122" s="4"/>
      <c r="T2122" s="4"/>
      <c r="U2122" s="4"/>
      <c r="V2122" s="4"/>
      <c r="W2122" s="4"/>
      <c r="X2122" s="4"/>
      <c r="Y2122" s="4"/>
      <c r="Z2122" s="4"/>
      <c r="AA2122" s="4"/>
    </row>
    <row r="2123" spans="1:27" ht="16" x14ac:dyDescent="0.2">
      <c r="A2123" s="10" t="s">
        <v>13</v>
      </c>
      <c r="B2123" s="10" t="s">
        <v>25</v>
      </c>
      <c r="C2123" s="10" t="s">
        <v>4025</v>
      </c>
      <c r="D2123" s="11">
        <v>2012</v>
      </c>
      <c r="E2123" s="10" t="s">
        <v>11</v>
      </c>
      <c r="F2123" s="10" t="s">
        <v>4004</v>
      </c>
      <c r="G2123" s="10" t="s">
        <v>4026</v>
      </c>
      <c r="H2123" s="13">
        <v>237</v>
      </c>
      <c r="I2123" s="14"/>
      <c r="J2123" s="4"/>
      <c r="K2123" s="4"/>
      <c r="L2123" s="4"/>
      <c r="M2123" s="4"/>
      <c r="N2123" s="4"/>
      <c r="O2123" s="4"/>
      <c r="P2123" s="4"/>
      <c r="Q2123" s="4"/>
      <c r="R2123" s="4"/>
      <c r="S2123" s="4"/>
      <c r="T2123" s="4"/>
      <c r="U2123" s="4"/>
      <c r="V2123" s="4"/>
      <c r="W2123" s="4"/>
      <c r="X2123" s="4"/>
      <c r="Y2123" s="4"/>
      <c r="Z2123" s="4"/>
      <c r="AA2123" s="4"/>
    </row>
    <row r="2124" spans="1:27" ht="16" x14ac:dyDescent="0.2">
      <c r="A2124" s="10" t="s">
        <v>13</v>
      </c>
      <c r="B2124" s="10" t="s">
        <v>25</v>
      </c>
      <c r="C2124" s="10" t="s">
        <v>4027</v>
      </c>
      <c r="D2124" s="11">
        <v>2012</v>
      </c>
      <c r="E2124" s="10" t="s">
        <v>10</v>
      </c>
      <c r="F2124" s="10" t="s">
        <v>4004</v>
      </c>
      <c r="G2124" s="10" t="s">
        <v>4028</v>
      </c>
      <c r="H2124" s="13">
        <v>110</v>
      </c>
      <c r="I2124" s="14"/>
      <c r="J2124" s="4"/>
      <c r="K2124" s="4"/>
      <c r="L2124" s="4"/>
      <c r="M2124" s="4"/>
      <c r="N2124" s="4"/>
      <c r="O2124" s="4"/>
      <c r="P2124" s="4"/>
      <c r="Q2124" s="4"/>
      <c r="R2124" s="4"/>
      <c r="S2124" s="4"/>
      <c r="T2124" s="4"/>
      <c r="U2124" s="4"/>
      <c r="V2124" s="4"/>
      <c r="W2124" s="4"/>
      <c r="X2124" s="4"/>
      <c r="Y2124" s="4"/>
      <c r="Z2124" s="4"/>
      <c r="AA2124" s="4"/>
    </row>
    <row r="2125" spans="1:27" ht="16" x14ac:dyDescent="0.2">
      <c r="A2125" s="10" t="s">
        <v>13</v>
      </c>
      <c r="B2125" s="10" t="s">
        <v>25</v>
      </c>
      <c r="C2125" s="10" t="s">
        <v>4029</v>
      </c>
      <c r="D2125" s="11">
        <v>2012</v>
      </c>
      <c r="E2125" s="10" t="s">
        <v>10</v>
      </c>
      <c r="F2125" s="10" t="s">
        <v>4004</v>
      </c>
      <c r="G2125" s="10" t="s">
        <v>4030</v>
      </c>
      <c r="H2125" s="13">
        <v>104</v>
      </c>
      <c r="I2125" s="14"/>
      <c r="J2125" s="4"/>
      <c r="K2125" s="4"/>
      <c r="L2125" s="4"/>
      <c r="M2125" s="4"/>
      <c r="N2125" s="4"/>
      <c r="O2125" s="4"/>
      <c r="P2125" s="4"/>
      <c r="Q2125" s="4"/>
      <c r="R2125" s="4"/>
      <c r="S2125" s="4"/>
      <c r="T2125" s="4"/>
      <c r="U2125" s="4"/>
      <c r="V2125" s="4"/>
      <c r="W2125" s="4"/>
      <c r="X2125" s="4"/>
      <c r="Y2125" s="4"/>
      <c r="Z2125" s="4"/>
      <c r="AA2125" s="4"/>
    </row>
    <row r="2126" spans="1:27" ht="16" x14ac:dyDescent="0.2">
      <c r="A2126" s="10" t="s">
        <v>13</v>
      </c>
      <c r="B2126" s="10" t="s">
        <v>25</v>
      </c>
      <c r="C2126" s="10" t="s">
        <v>4031</v>
      </c>
      <c r="D2126" s="11">
        <v>2012</v>
      </c>
      <c r="E2126" s="10" t="s">
        <v>10</v>
      </c>
      <c r="F2126" s="10" t="s">
        <v>4004</v>
      </c>
      <c r="G2126" s="10" t="s">
        <v>4032</v>
      </c>
      <c r="H2126" s="13">
        <v>80</v>
      </c>
      <c r="I2126" s="14"/>
      <c r="J2126" s="4"/>
      <c r="K2126" s="4"/>
      <c r="L2126" s="4"/>
      <c r="M2126" s="4"/>
      <c r="N2126" s="4"/>
      <c r="O2126" s="4"/>
      <c r="P2126" s="4"/>
      <c r="Q2126" s="4"/>
      <c r="R2126" s="4"/>
      <c r="S2126" s="4"/>
      <c r="T2126" s="4"/>
      <c r="U2126" s="4"/>
      <c r="V2126" s="4"/>
      <c r="W2126" s="4"/>
      <c r="X2126" s="4"/>
      <c r="Y2126" s="4"/>
      <c r="Z2126" s="4"/>
      <c r="AA2126" s="4"/>
    </row>
    <row r="2127" spans="1:27" ht="16" x14ac:dyDescent="0.2">
      <c r="A2127" s="10" t="s">
        <v>13</v>
      </c>
      <c r="B2127" s="10" t="s">
        <v>25</v>
      </c>
      <c r="C2127" s="10" t="s">
        <v>4033</v>
      </c>
      <c r="D2127" s="11">
        <v>2011</v>
      </c>
      <c r="E2127" s="10" t="s">
        <v>10</v>
      </c>
      <c r="F2127" s="10" t="s">
        <v>4034</v>
      </c>
      <c r="G2127" s="10" t="s">
        <v>4035</v>
      </c>
      <c r="H2127" s="13">
        <v>829</v>
      </c>
      <c r="I2127" s="14"/>
      <c r="J2127" s="4"/>
      <c r="K2127" s="4"/>
      <c r="L2127" s="4"/>
      <c r="M2127" s="4"/>
      <c r="N2127" s="4"/>
      <c r="O2127" s="4"/>
      <c r="P2127" s="4"/>
      <c r="Q2127" s="4"/>
      <c r="R2127" s="4"/>
      <c r="S2127" s="4"/>
      <c r="T2127" s="4"/>
      <c r="U2127" s="4"/>
      <c r="V2127" s="4"/>
      <c r="W2127" s="4"/>
      <c r="X2127" s="4"/>
      <c r="Y2127" s="4"/>
      <c r="Z2127" s="4"/>
      <c r="AA2127" s="4"/>
    </row>
    <row r="2128" spans="1:27" ht="16" x14ac:dyDescent="0.2">
      <c r="A2128" s="10" t="s">
        <v>13</v>
      </c>
      <c r="B2128" s="10" t="s">
        <v>25</v>
      </c>
      <c r="C2128" s="10" t="s">
        <v>4036</v>
      </c>
      <c r="D2128" s="11">
        <v>2011</v>
      </c>
      <c r="E2128" s="10" t="s">
        <v>10</v>
      </c>
      <c r="F2128" s="10" t="s">
        <v>4034</v>
      </c>
      <c r="G2128" s="10" t="s">
        <v>4037</v>
      </c>
      <c r="H2128" s="13">
        <v>750</v>
      </c>
      <c r="I2128" s="14"/>
      <c r="J2128" s="4"/>
      <c r="K2128" s="4"/>
      <c r="L2128" s="4"/>
      <c r="M2128" s="4"/>
      <c r="N2128" s="4"/>
      <c r="O2128" s="4"/>
      <c r="P2128" s="4"/>
      <c r="Q2128" s="4"/>
      <c r="R2128" s="4"/>
      <c r="S2128" s="4"/>
      <c r="T2128" s="4"/>
      <c r="U2128" s="4"/>
      <c r="V2128" s="4"/>
      <c r="W2128" s="4"/>
      <c r="X2128" s="4"/>
      <c r="Y2128" s="4"/>
      <c r="Z2128" s="4"/>
      <c r="AA2128" s="4"/>
    </row>
    <row r="2129" spans="1:27" ht="16" x14ac:dyDescent="0.2">
      <c r="A2129" s="10" t="s">
        <v>13</v>
      </c>
      <c r="B2129" s="10" t="s">
        <v>25</v>
      </c>
      <c r="C2129" s="10" t="s">
        <v>4038</v>
      </c>
      <c r="D2129" s="11">
        <v>2011</v>
      </c>
      <c r="E2129" s="10" t="s">
        <v>10</v>
      </c>
      <c r="F2129" s="10" t="s">
        <v>4034</v>
      </c>
      <c r="G2129" s="10" t="s">
        <v>4039</v>
      </c>
      <c r="H2129" s="13">
        <v>638</v>
      </c>
      <c r="I2129" s="14"/>
      <c r="J2129" s="4"/>
      <c r="K2129" s="4"/>
      <c r="L2129" s="4"/>
      <c r="M2129" s="4"/>
      <c r="N2129" s="4"/>
      <c r="O2129" s="4"/>
      <c r="P2129" s="4"/>
      <c r="Q2129" s="4"/>
      <c r="R2129" s="4"/>
      <c r="S2129" s="4"/>
      <c r="T2129" s="4"/>
      <c r="U2129" s="4"/>
      <c r="V2129" s="4"/>
      <c r="W2129" s="4"/>
      <c r="X2129" s="4"/>
      <c r="Y2129" s="4"/>
      <c r="Z2129" s="4"/>
      <c r="AA2129" s="4"/>
    </row>
    <row r="2130" spans="1:27" ht="16" x14ac:dyDescent="0.2">
      <c r="A2130" s="10" t="s">
        <v>13</v>
      </c>
      <c r="B2130" s="10" t="s">
        <v>25</v>
      </c>
      <c r="C2130" s="10" t="s">
        <v>4040</v>
      </c>
      <c r="D2130" s="11">
        <v>2011</v>
      </c>
      <c r="E2130" s="10" t="s">
        <v>10</v>
      </c>
      <c r="F2130" s="10" t="s">
        <v>4034</v>
      </c>
      <c r="G2130" s="10" t="s">
        <v>4041</v>
      </c>
      <c r="H2130" s="13">
        <v>628</v>
      </c>
      <c r="I2130" s="14"/>
      <c r="J2130" s="4"/>
      <c r="K2130" s="4"/>
      <c r="L2130" s="4"/>
      <c r="M2130" s="4"/>
      <c r="N2130" s="4"/>
      <c r="O2130" s="4"/>
      <c r="P2130" s="4"/>
      <c r="Q2130" s="4"/>
      <c r="R2130" s="4"/>
      <c r="S2130" s="4"/>
      <c r="T2130" s="4"/>
      <c r="U2130" s="4"/>
      <c r="V2130" s="4"/>
      <c r="W2130" s="4"/>
      <c r="X2130" s="4"/>
      <c r="Y2130" s="4"/>
      <c r="Z2130" s="4"/>
      <c r="AA2130" s="4"/>
    </row>
    <row r="2131" spans="1:27" ht="16" x14ac:dyDescent="0.2">
      <c r="A2131" s="10" t="s">
        <v>13</v>
      </c>
      <c r="B2131" s="10" t="s">
        <v>25</v>
      </c>
      <c r="C2131" s="10" t="s">
        <v>4042</v>
      </c>
      <c r="D2131" s="11">
        <v>2011</v>
      </c>
      <c r="E2131" s="10" t="s">
        <v>10</v>
      </c>
      <c r="F2131" s="10" t="s">
        <v>4034</v>
      </c>
      <c r="G2131" s="10" t="s">
        <v>4043</v>
      </c>
      <c r="H2131" s="13">
        <v>546</v>
      </c>
      <c r="I2131" s="14"/>
      <c r="J2131" s="4"/>
      <c r="K2131" s="4"/>
      <c r="L2131" s="4"/>
      <c r="M2131" s="4"/>
      <c r="N2131" s="4"/>
      <c r="O2131" s="4"/>
      <c r="P2131" s="4"/>
      <c r="Q2131" s="4"/>
      <c r="R2131" s="4"/>
      <c r="S2131" s="4"/>
      <c r="T2131" s="4"/>
      <c r="U2131" s="4"/>
      <c r="V2131" s="4"/>
      <c r="W2131" s="4"/>
      <c r="X2131" s="4"/>
      <c r="Y2131" s="4"/>
      <c r="Z2131" s="4"/>
      <c r="AA2131" s="4"/>
    </row>
    <row r="2132" spans="1:27" ht="16" x14ac:dyDescent="0.2">
      <c r="A2132" s="10" t="s">
        <v>13</v>
      </c>
      <c r="B2132" s="10" t="s">
        <v>25</v>
      </c>
      <c r="C2132" s="10" t="s">
        <v>4044</v>
      </c>
      <c r="D2132" s="11">
        <v>2011</v>
      </c>
      <c r="E2132" s="10" t="s">
        <v>10</v>
      </c>
      <c r="F2132" s="10" t="s">
        <v>4034</v>
      </c>
      <c r="G2132" s="10" t="s">
        <v>4045</v>
      </c>
      <c r="H2132" s="13">
        <v>522</v>
      </c>
      <c r="I2132" s="14"/>
      <c r="J2132" s="4"/>
      <c r="K2132" s="4"/>
      <c r="L2132" s="4"/>
      <c r="M2132" s="4"/>
      <c r="N2132" s="4"/>
      <c r="O2132" s="4"/>
      <c r="P2132" s="4"/>
      <c r="Q2132" s="4"/>
      <c r="R2132" s="4"/>
      <c r="S2132" s="4"/>
      <c r="T2132" s="4"/>
      <c r="U2132" s="4"/>
      <c r="V2132" s="4"/>
      <c r="W2132" s="4"/>
      <c r="X2132" s="4"/>
      <c r="Y2132" s="4"/>
      <c r="Z2132" s="4"/>
      <c r="AA2132" s="4"/>
    </row>
    <row r="2133" spans="1:27" ht="16" x14ac:dyDescent="0.2">
      <c r="A2133" s="10" t="s">
        <v>13</v>
      </c>
      <c r="B2133" s="10" t="s">
        <v>25</v>
      </c>
      <c r="C2133" s="10" t="s">
        <v>4046</v>
      </c>
      <c r="D2133" s="11">
        <v>2011</v>
      </c>
      <c r="E2133" s="10" t="s">
        <v>10</v>
      </c>
      <c r="F2133" s="10" t="s">
        <v>4034</v>
      </c>
      <c r="G2133" s="10" t="s">
        <v>4047</v>
      </c>
      <c r="H2133" s="13">
        <v>494</v>
      </c>
      <c r="I2133" s="14"/>
      <c r="J2133" s="4"/>
      <c r="K2133" s="4"/>
      <c r="L2133" s="4"/>
      <c r="M2133" s="4"/>
      <c r="N2133" s="4"/>
      <c r="O2133" s="4"/>
      <c r="P2133" s="4"/>
      <c r="Q2133" s="4"/>
      <c r="R2133" s="4"/>
      <c r="S2133" s="4"/>
      <c r="T2133" s="4"/>
      <c r="U2133" s="4"/>
      <c r="V2133" s="4"/>
      <c r="W2133" s="4"/>
      <c r="X2133" s="4"/>
      <c r="Y2133" s="4"/>
      <c r="Z2133" s="4"/>
      <c r="AA2133" s="4"/>
    </row>
    <row r="2134" spans="1:27" ht="16" x14ac:dyDescent="0.2">
      <c r="A2134" s="10" t="s">
        <v>13</v>
      </c>
      <c r="B2134" s="10" t="s">
        <v>25</v>
      </c>
      <c r="C2134" s="10" t="s">
        <v>4048</v>
      </c>
      <c r="D2134" s="11">
        <v>2011</v>
      </c>
      <c r="E2134" s="10" t="s">
        <v>7</v>
      </c>
      <c r="F2134" s="10" t="s">
        <v>4034</v>
      </c>
      <c r="G2134" s="10" t="s">
        <v>4049</v>
      </c>
      <c r="H2134" s="13">
        <v>481</v>
      </c>
      <c r="I2134" s="14"/>
      <c r="J2134" s="4"/>
      <c r="K2134" s="4"/>
      <c r="L2134" s="4"/>
      <c r="M2134" s="4"/>
      <c r="N2134" s="4"/>
      <c r="O2134" s="4"/>
      <c r="P2134" s="4"/>
      <c r="Q2134" s="4"/>
      <c r="R2134" s="4"/>
      <c r="S2134" s="4"/>
      <c r="T2134" s="4"/>
      <c r="U2134" s="4"/>
      <c r="V2134" s="4"/>
      <c r="W2134" s="4"/>
      <c r="X2134" s="4"/>
      <c r="Y2134" s="4"/>
      <c r="Z2134" s="4"/>
      <c r="AA2134" s="4"/>
    </row>
    <row r="2135" spans="1:27" ht="16" x14ac:dyDescent="0.2">
      <c r="A2135" s="10" t="s">
        <v>13</v>
      </c>
      <c r="B2135" s="10" t="s">
        <v>25</v>
      </c>
      <c r="C2135" s="10" t="s">
        <v>4050</v>
      </c>
      <c r="D2135" s="11">
        <v>2011</v>
      </c>
      <c r="E2135" s="10" t="s">
        <v>10</v>
      </c>
      <c r="F2135" s="10" t="s">
        <v>4034</v>
      </c>
      <c r="G2135" s="10" t="s">
        <v>4051</v>
      </c>
      <c r="H2135" s="13">
        <v>479</v>
      </c>
      <c r="I2135" s="14"/>
      <c r="J2135" s="4"/>
      <c r="K2135" s="4"/>
      <c r="L2135" s="4"/>
      <c r="M2135" s="4"/>
      <c r="N2135" s="4"/>
      <c r="O2135" s="4"/>
      <c r="P2135" s="4"/>
      <c r="Q2135" s="4"/>
      <c r="R2135" s="4"/>
      <c r="S2135" s="4"/>
      <c r="T2135" s="4"/>
      <c r="U2135" s="4"/>
      <c r="V2135" s="4"/>
      <c r="W2135" s="4"/>
      <c r="X2135" s="4"/>
      <c r="Y2135" s="4"/>
      <c r="Z2135" s="4"/>
      <c r="AA2135" s="4"/>
    </row>
    <row r="2136" spans="1:27" ht="16" x14ac:dyDescent="0.2">
      <c r="A2136" s="10" t="s">
        <v>13</v>
      </c>
      <c r="B2136" s="10" t="s">
        <v>25</v>
      </c>
      <c r="C2136" s="10" t="s">
        <v>4052</v>
      </c>
      <c r="D2136" s="11">
        <v>2011</v>
      </c>
      <c r="E2136" s="10" t="s">
        <v>10</v>
      </c>
      <c r="F2136" s="10" t="s">
        <v>4034</v>
      </c>
      <c r="G2136" s="10" t="s">
        <v>4053</v>
      </c>
      <c r="H2136" s="13">
        <v>432</v>
      </c>
      <c r="I2136" s="14"/>
      <c r="J2136" s="4"/>
      <c r="K2136" s="4"/>
      <c r="L2136" s="4"/>
      <c r="M2136" s="4"/>
      <c r="N2136" s="4"/>
      <c r="O2136" s="4"/>
      <c r="P2136" s="4"/>
      <c r="Q2136" s="4"/>
      <c r="R2136" s="4"/>
      <c r="S2136" s="4"/>
      <c r="T2136" s="4"/>
      <c r="U2136" s="4"/>
      <c r="V2136" s="4"/>
      <c r="W2136" s="4"/>
      <c r="X2136" s="4"/>
      <c r="Y2136" s="4"/>
      <c r="Z2136" s="4"/>
      <c r="AA2136" s="4"/>
    </row>
    <row r="2137" spans="1:27" ht="16" x14ac:dyDescent="0.2">
      <c r="A2137" s="10" t="s">
        <v>13</v>
      </c>
      <c r="B2137" s="10" t="s">
        <v>25</v>
      </c>
      <c r="C2137" s="10" t="s">
        <v>4054</v>
      </c>
      <c r="D2137" s="11">
        <v>2011</v>
      </c>
      <c r="E2137" s="10" t="s">
        <v>10</v>
      </c>
      <c r="F2137" s="10" t="s">
        <v>4034</v>
      </c>
      <c r="G2137" s="10" t="s">
        <v>4055</v>
      </c>
      <c r="H2137" s="13">
        <v>409</v>
      </c>
      <c r="I2137" s="14"/>
      <c r="J2137" s="4"/>
      <c r="K2137" s="4"/>
      <c r="L2137" s="4"/>
      <c r="M2137" s="4"/>
      <c r="N2137" s="4"/>
      <c r="O2137" s="4"/>
      <c r="P2137" s="4"/>
      <c r="Q2137" s="4"/>
      <c r="R2137" s="4"/>
      <c r="S2137" s="4"/>
      <c r="T2137" s="4"/>
      <c r="U2137" s="4"/>
      <c r="V2137" s="4"/>
      <c r="W2137" s="4"/>
      <c r="X2137" s="4"/>
      <c r="Y2137" s="4"/>
      <c r="Z2137" s="4"/>
      <c r="AA2137" s="4"/>
    </row>
    <row r="2138" spans="1:27" ht="16" x14ac:dyDescent="0.2">
      <c r="A2138" s="10" t="s">
        <v>13</v>
      </c>
      <c r="B2138" s="10" t="s">
        <v>25</v>
      </c>
      <c r="C2138" s="10" t="s">
        <v>4056</v>
      </c>
      <c r="D2138" s="11">
        <v>2011</v>
      </c>
      <c r="E2138" s="10" t="s">
        <v>10</v>
      </c>
      <c r="F2138" s="10" t="s">
        <v>4034</v>
      </c>
      <c r="G2138" s="10" t="s">
        <v>4057</v>
      </c>
      <c r="H2138" s="13">
        <v>406</v>
      </c>
      <c r="I2138" s="14"/>
      <c r="J2138" s="4"/>
      <c r="K2138" s="4"/>
      <c r="L2138" s="4"/>
      <c r="M2138" s="4"/>
      <c r="N2138" s="4"/>
      <c r="O2138" s="4"/>
      <c r="P2138" s="4"/>
      <c r="Q2138" s="4"/>
      <c r="R2138" s="4"/>
      <c r="S2138" s="4"/>
      <c r="T2138" s="4"/>
      <c r="U2138" s="4"/>
      <c r="V2138" s="4"/>
      <c r="W2138" s="4"/>
      <c r="X2138" s="4"/>
      <c r="Y2138" s="4"/>
      <c r="Z2138" s="4"/>
      <c r="AA2138" s="4"/>
    </row>
    <row r="2139" spans="1:27" ht="16" x14ac:dyDescent="0.2">
      <c r="A2139" s="10" t="s">
        <v>13</v>
      </c>
      <c r="B2139" s="10" t="s">
        <v>25</v>
      </c>
      <c r="C2139" s="10" t="s">
        <v>1062</v>
      </c>
      <c r="D2139" s="11">
        <v>2011</v>
      </c>
      <c r="E2139" s="10" t="s">
        <v>7</v>
      </c>
      <c r="F2139" s="10" t="s">
        <v>4034</v>
      </c>
      <c r="G2139" s="10" t="s">
        <v>4058</v>
      </c>
      <c r="H2139" s="13">
        <v>361</v>
      </c>
      <c r="I2139" s="14"/>
      <c r="J2139" s="4"/>
      <c r="K2139" s="4"/>
      <c r="L2139" s="4"/>
      <c r="M2139" s="4"/>
      <c r="N2139" s="4"/>
      <c r="O2139" s="4"/>
      <c r="P2139" s="4"/>
      <c r="Q2139" s="4"/>
      <c r="R2139" s="4"/>
      <c r="S2139" s="4"/>
      <c r="T2139" s="4"/>
      <c r="U2139" s="4"/>
      <c r="V2139" s="4"/>
      <c r="W2139" s="4"/>
      <c r="X2139" s="4"/>
      <c r="Y2139" s="4"/>
      <c r="Z2139" s="4"/>
      <c r="AA2139" s="4"/>
    </row>
    <row r="2140" spans="1:27" ht="16" x14ac:dyDescent="0.2">
      <c r="A2140" s="10" t="s">
        <v>13</v>
      </c>
      <c r="B2140" s="10" t="s">
        <v>25</v>
      </c>
      <c r="C2140" s="10" t="s">
        <v>4059</v>
      </c>
      <c r="D2140" s="11">
        <v>2011</v>
      </c>
      <c r="E2140" s="10" t="s">
        <v>10</v>
      </c>
      <c r="F2140" s="10" t="s">
        <v>4034</v>
      </c>
      <c r="G2140" s="10" t="s">
        <v>4060</v>
      </c>
      <c r="H2140" s="13">
        <v>321</v>
      </c>
      <c r="I2140" s="14"/>
      <c r="J2140" s="4"/>
      <c r="K2140" s="4"/>
      <c r="L2140" s="4"/>
      <c r="M2140" s="4"/>
      <c r="N2140" s="4"/>
      <c r="O2140" s="4"/>
      <c r="P2140" s="4"/>
      <c r="Q2140" s="4"/>
      <c r="R2140" s="4"/>
      <c r="S2140" s="4"/>
      <c r="T2140" s="4"/>
      <c r="U2140" s="4"/>
      <c r="V2140" s="4"/>
      <c r="W2140" s="4"/>
      <c r="X2140" s="4"/>
      <c r="Y2140" s="4"/>
      <c r="Z2140" s="4"/>
      <c r="AA2140" s="4"/>
    </row>
    <row r="2141" spans="1:27" ht="16" x14ac:dyDescent="0.2">
      <c r="A2141" s="10" t="s">
        <v>13</v>
      </c>
      <c r="B2141" s="10" t="s">
        <v>25</v>
      </c>
      <c r="C2141" s="10" t="s">
        <v>4061</v>
      </c>
      <c r="D2141" s="11">
        <v>2011</v>
      </c>
      <c r="E2141" s="10" t="s">
        <v>10</v>
      </c>
      <c r="F2141" s="10" t="s">
        <v>4034</v>
      </c>
      <c r="G2141" s="10" t="s">
        <v>4062</v>
      </c>
      <c r="H2141" s="13">
        <v>280</v>
      </c>
      <c r="I2141" s="14"/>
      <c r="J2141" s="4"/>
      <c r="K2141" s="4"/>
      <c r="L2141" s="4"/>
      <c r="M2141" s="4"/>
      <c r="N2141" s="4"/>
      <c r="O2141" s="4"/>
      <c r="P2141" s="4"/>
      <c r="Q2141" s="4"/>
      <c r="R2141" s="4"/>
      <c r="S2141" s="4"/>
      <c r="T2141" s="4"/>
      <c r="U2141" s="4"/>
      <c r="V2141" s="4"/>
      <c r="W2141" s="4"/>
      <c r="X2141" s="4"/>
      <c r="Y2141" s="4"/>
      <c r="Z2141" s="4"/>
      <c r="AA2141" s="4"/>
    </row>
    <row r="2142" spans="1:27" ht="16" x14ac:dyDescent="0.2">
      <c r="A2142" s="10" t="s">
        <v>13</v>
      </c>
      <c r="B2142" s="10" t="s">
        <v>25</v>
      </c>
      <c r="C2142" s="10" t="s">
        <v>4063</v>
      </c>
      <c r="D2142" s="11">
        <v>2011</v>
      </c>
      <c r="E2142" s="10" t="s">
        <v>10</v>
      </c>
      <c r="F2142" s="10" t="s">
        <v>4034</v>
      </c>
      <c r="G2142" s="10" t="s">
        <v>4064</v>
      </c>
      <c r="H2142" s="13">
        <v>275</v>
      </c>
      <c r="I2142" s="14"/>
      <c r="J2142" s="4"/>
      <c r="K2142" s="4"/>
      <c r="L2142" s="4"/>
      <c r="M2142" s="4"/>
      <c r="N2142" s="4"/>
      <c r="O2142" s="4"/>
      <c r="P2142" s="4"/>
      <c r="Q2142" s="4"/>
      <c r="R2142" s="4"/>
      <c r="S2142" s="4"/>
      <c r="T2142" s="4"/>
      <c r="U2142" s="4"/>
      <c r="V2142" s="4"/>
      <c r="W2142" s="4"/>
      <c r="X2142" s="4"/>
      <c r="Y2142" s="4"/>
      <c r="Z2142" s="4"/>
      <c r="AA2142" s="4"/>
    </row>
    <row r="2143" spans="1:27" ht="16" x14ac:dyDescent="0.2">
      <c r="A2143" s="10" t="s">
        <v>13</v>
      </c>
      <c r="B2143" s="10" t="s">
        <v>25</v>
      </c>
      <c r="C2143" s="10" t="s">
        <v>4065</v>
      </c>
      <c r="D2143" s="11">
        <v>2011</v>
      </c>
      <c r="E2143" s="10" t="s">
        <v>10</v>
      </c>
      <c r="F2143" s="10" t="s">
        <v>4034</v>
      </c>
      <c r="G2143" s="10" t="s">
        <v>4066</v>
      </c>
      <c r="H2143" s="13">
        <v>259</v>
      </c>
      <c r="I2143" s="14"/>
      <c r="J2143" s="4"/>
      <c r="K2143" s="4"/>
      <c r="L2143" s="4"/>
      <c r="M2143" s="4"/>
      <c r="N2143" s="4"/>
      <c r="O2143" s="4"/>
      <c r="P2143" s="4"/>
      <c r="Q2143" s="4"/>
      <c r="R2143" s="4"/>
      <c r="S2143" s="4"/>
      <c r="T2143" s="4"/>
      <c r="U2143" s="4"/>
      <c r="V2143" s="4"/>
      <c r="W2143" s="4"/>
      <c r="X2143" s="4"/>
      <c r="Y2143" s="4"/>
      <c r="Z2143" s="4"/>
      <c r="AA2143" s="4"/>
    </row>
    <row r="2144" spans="1:27" ht="16" x14ac:dyDescent="0.2">
      <c r="A2144" s="10" t="s">
        <v>13</v>
      </c>
      <c r="B2144" s="10" t="s">
        <v>25</v>
      </c>
      <c r="C2144" s="10" t="s">
        <v>4067</v>
      </c>
      <c r="D2144" s="11">
        <v>2011</v>
      </c>
      <c r="E2144" s="10" t="s">
        <v>10</v>
      </c>
      <c r="F2144" s="10" t="s">
        <v>4034</v>
      </c>
      <c r="G2144" s="10" t="s">
        <v>4068</v>
      </c>
      <c r="H2144" s="13">
        <v>230</v>
      </c>
      <c r="I2144" s="14"/>
      <c r="J2144" s="4"/>
      <c r="K2144" s="4"/>
      <c r="L2144" s="4"/>
      <c r="M2144" s="4"/>
      <c r="N2144" s="4"/>
      <c r="O2144" s="4"/>
      <c r="P2144" s="4"/>
      <c r="Q2144" s="4"/>
      <c r="R2144" s="4"/>
      <c r="S2144" s="4"/>
      <c r="T2144" s="4"/>
      <c r="U2144" s="4"/>
      <c r="V2144" s="4"/>
      <c r="W2144" s="4"/>
      <c r="X2144" s="4"/>
      <c r="Y2144" s="4"/>
      <c r="Z2144" s="4"/>
      <c r="AA2144" s="4"/>
    </row>
    <row r="2145" spans="1:27" ht="16" x14ac:dyDescent="0.2">
      <c r="A2145" s="10" t="s">
        <v>13</v>
      </c>
      <c r="B2145" s="10" t="s">
        <v>25</v>
      </c>
      <c r="C2145" s="10" t="s">
        <v>4069</v>
      </c>
      <c r="D2145" s="11">
        <v>2011</v>
      </c>
      <c r="E2145" s="10" t="s">
        <v>10</v>
      </c>
      <c r="F2145" s="10" t="s">
        <v>4034</v>
      </c>
      <c r="G2145" s="10" t="s">
        <v>4070</v>
      </c>
      <c r="H2145" s="13">
        <v>223</v>
      </c>
      <c r="I2145" s="14"/>
      <c r="J2145" s="4"/>
      <c r="K2145" s="4"/>
      <c r="L2145" s="4"/>
      <c r="M2145" s="4"/>
      <c r="N2145" s="4"/>
      <c r="O2145" s="4"/>
      <c r="P2145" s="4"/>
      <c r="Q2145" s="4"/>
      <c r="R2145" s="4"/>
      <c r="S2145" s="4"/>
      <c r="T2145" s="4"/>
      <c r="U2145" s="4"/>
      <c r="V2145" s="4"/>
      <c r="W2145" s="4"/>
      <c r="X2145" s="4"/>
      <c r="Y2145" s="4"/>
      <c r="Z2145" s="4"/>
      <c r="AA2145" s="4"/>
    </row>
    <row r="2146" spans="1:27" ht="16" x14ac:dyDescent="0.2">
      <c r="A2146" s="10" t="s">
        <v>13</v>
      </c>
      <c r="B2146" s="10" t="s">
        <v>25</v>
      </c>
      <c r="C2146" s="10" t="s">
        <v>4071</v>
      </c>
      <c r="D2146" s="11">
        <v>2011</v>
      </c>
      <c r="E2146" s="10" t="s">
        <v>10</v>
      </c>
      <c r="F2146" s="10" t="s">
        <v>4034</v>
      </c>
      <c r="G2146" s="10" t="s">
        <v>4072</v>
      </c>
      <c r="H2146" s="13">
        <v>183</v>
      </c>
      <c r="I2146" s="14"/>
      <c r="J2146" s="4"/>
      <c r="K2146" s="4"/>
      <c r="L2146" s="4"/>
      <c r="M2146" s="4"/>
      <c r="N2146" s="4"/>
      <c r="O2146" s="4"/>
      <c r="P2146" s="4"/>
      <c r="Q2146" s="4"/>
      <c r="R2146" s="4"/>
      <c r="S2146" s="4"/>
      <c r="T2146" s="4"/>
      <c r="U2146" s="4"/>
      <c r="V2146" s="4"/>
      <c r="W2146" s="4"/>
      <c r="X2146" s="4"/>
      <c r="Y2146" s="4"/>
      <c r="Z2146" s="4"/>
      <c r="AA2146" s="4"/>
    </row>
    <row r="2147" spans="1:27" ht="16" x14ac:dyDescent="0.2">
      <c r="A2147" s="10" t="s">
        <v>13</v>
      </c>
      <c r="B2147" s="10" t="s">
        <v>25</v>
      </c>
      <c r="C2147" s="10" t="s">
        <v>4073</v>
      </c>
      <c r="D2147" s="11">
        <v>2011</v>
      </c>
      <c r="E2147" s="10" t="s">
        <v>10</v>
      </c>
      <c r="F2147" s="10" t="s">
        <v>4034</v>
      </c>
      <c r="G2147" s="10" t="s">
        <v>4074</v>
      </c>
      <c r="H2147" s="13">
        <v>71</v>
      </c>
      <c r="I2147" s="14"/>
      <c r="J2147" s="4"/>
      <c r="K2147" s="4"/>
      <c r="L2147" s="4"/>
      <c r="M2147" s="4"/>
      <c r="N2147" s="4"/>
      <c r="O2147" s="4"/>
      <c r="P2147" s="4"/>
      <c r="Q2147" s="4"/>
      <c r="R2147" s="4"/>
      <c r="S2147" s="4"/>
      <c r="T2147" s="4"/>
      <c r="U2147" s="4"/>
      <c r="V2147" s="4"/>
      <c r="W2147" s="4"/>
      <c r="X2147" s="4"/>
      <c r="Y2147" s="4"/>
      <c r="Z2147" s="4"/>
      <c r="AA2147" s="4"/>
    </row>
    <row r="2148" spans="1:27" ht="16" x14ac:dyDescent="0.2">
      <c r="A2148" s="10" t="s">
        <v>13</v>
      </c>
      <c r="B2148" s="10" t="s">
        <v>25</v>
      </c>
      <c r="C2148" s="10" t="s">
        <v>4075</v>
      </c>
      <c r="D2148" s="11">
        <v>2010</v>
      </c>
      <c r="E2148" s="10" t="s">
        <v>10</v>
      </c>
      <c r="F2148" s="10" t="s">
        <v>4076</v>
      </c>
      <c r="G2148" s="10" t="s">
        <v>4077</v>
      </c>
      <c r="H2148" s="13">
        <v>824</v>
      </c>
      <c r="I2148" s="14"/>
      <c r="J2148" s="4"/>
      <c r="K2148" s="4"/>
      <c r="L2148" s="4"/>
      <c r="M2148" s="4"/>
      <c r="N2148" s="4"/>
      <c r="O2148" s="4"/>
      <c r="P2148" s="4"/>
      <c r="Q2148" s="4"/>
      <c r="R2148" s="4"/>
      <c r="S2148" s="4"/>
      <c r="T2148" s="4"/>
      <c r="U2148" s="4"/>
      <c r="V2148" s="4"/>
      <c r="W2148" s="4"/>
      <c r="X2148" s="4"/>
      <c r="Y2148" s="4"/>
      <c r="Z2148" s="4"/>
      <c r="AA2148" s="4"/>
    </row>
    <row r="2149" spans="1:27" ht="16" x14ac:dyDescent="0.2">
      <c r="A2149" s="10" t="s">
        <v>13</v>
      </c>
      <c r="B2149" s="10" t="s">
        <v>25</v>
      </c>
      <c r="C2149" s="10" t="s">
        <v>4078</v>
      </c>
      <c r="D2149" s="11">
        <v>2010</v>
      </c>
      <c r="E2149" s="10" t="s">
        <v>10</v>
      </c>
      <c r="F2149" s="10" t="s">
        <v>4076</v>
      </c>
      <c r="G2149" s="10" t="s">
        <v>4079</v>
      </c>
      <c r="H2149" s="13">
        <v>807</v>
      </c>
      <c r="I2149" s="14"/>
      <c r="J2149" s="4"/>
      <c r="K2149" s="4"/>
      <c r="L2149" s="4"/>
      <c r="M2149" s="4"/>
      <c r="N2149" s="4"/>
      <c r="O2149" s="4"/>
      <c r="P2149" s="4"/>
      <c r="Q2149" s="4"/>
      <c r="R2149" s="4"/>
      <c r="S2149" s="4"/>
      <c r="T2149" s="4"/>
      <c r="U2149" s="4"/>
      <c r="V2149" s="4"/>
      <c r="W2149" s="4"/>
      <c r="X2149" s="4"/>
      <c r="Y2149" s="4"/>
      <c r="Z2149" s="4"/>
      <c r="AA2149" s="4"/>
    </row>
    <row r="2150" spans="1:27" ht="16" x14ac:dyDescent="0.2">
      <c r="A2150" s="10" t="s">
        <v>13</v>
      </c>
      <c r="B2150" s="10" t="s">
        <v>25</v>
      </c>
      <c r="C2150" s="10" t="s">
        <v>4080</v>
      </c>
      <c r="D2150" s="11">
        <v>2010</v>
      </c>
      <c r="E2150" s="10" t="s">
        <v>10</v>
      </c>
      <c r="F2150" s="10" t="s">
        <v>4081</v>
      </c>
      <c r="G2150" s="10" t="s">
        <v>4082</v>
      </c>
      <c r="H2150" s="13">
        <v>800</v>
      </c>
      <c r="I2150" s="14"/>
      <c r="J2150" s="4"/>
      <c r="K2150" s="4"/>
      <c r="L2150" s="4"/>
      <c r="M2150" s="4"/>
      <c r="N2150" s="4"/>
      <c r="O2150" s="4"/>
      <c r="P2150" s="4"/>
      <c r="Q2150" s="4"/>
      <c r="R2150" s="4"/>
      <c r="S2150" s="4"/>
      <c r="T2150" s="4"/>
      <c r="U2150" s="4"/>
      <c r="V2150" s="4"/>
      <c r="W2150" s="4"/>
      <c r="X2150" s="4"/>
      <c r="Y2150" s="4"/>
      <c r="Z2150" s="4"/>
      <c r="AA2150" s="4"/>
    </row>
    <row r="2151" spans="1:27" ht="16" x14ac:dyDescent="0.2">
      <c r="A2151" s="10" t="s">
        <v>13</v>
      </c>
      <c r="B2151" s="10" t="s">
        <v>25</v>
      </c>
      <c r="C2151" s="10" t="s">
        <v>4083</v>
      </c>
      <c r="D2151" s="11">
        <v>2010</v>
      </c>
      <c r="E2151" s="10" t="s">
        <v>10</v>
      </c>
      <c r="F2151" s="10" t="s">
        <v>4084</v>
      </c>
      <c r="G2151" s="10" t="s">
        <v>4085</v>
      </c>
      <c r="H2151" s="13">
        <v>554</v>
      </c>
      <c r="I2151" s="14"/>
      <c r="J2151" s="4"/>
      <c r="K2151" s="4"/>
      <c r="L2151" s="4"/>
      <c r="M2151" s="4"/>
      <c r="N2151" s="4"/>
      <c r="O2151" s="4"/>
      <c r="P2151" s="4"/>
      <c r="Q2151" s="4"/>
      <c r="R2151" s="4"/>
      <c r="S2151" s="4"/>
      <c r="T2151" s="4"/>
      <c r="U2151" s="4"/>
      <c r="V2151" s="4"/>
      <c r="W2151" s="4"/>
      <c r="X2151" s="4"/>
      <c r="Y2151" s="4"/>
      <c r="Z2151" s="4"/>
      <c r="AA2151" s="4"/>
    </row>
    <row r="2152" spans="1:27" ht="16" x14ac:dyDescent="0.2">
      <c r="A2152" s="10" t="s">
        <v>13</v>
      </c>
      <c r="B2152" s="10" t="s">
        <v>25</v>
      </c>
      <c r="C2152" s="10" t="s">
        <v>4086</v>
      </c>
      <c r="D2152" s="11">
        <v>2010</v>
      </c>
      <c r="E2152" s="10" t="s">
        <v>10</v>
      </c>
      <c r="F2152" s="10" t="s">
        <v>4087</v>
      </c>
      <c r="G2152" s="10" t="s">
        <v>4088</v>
      </c>
      <c r="H2152" s="13">
        <v>529</v>
      </c>
      <c r="I2152" s="14"/>
      <c r="J2152" s="4"/>
      <c r="K2152" s="4"/>
      <c r="L2152" s="4"/>
      <c r="M2152" s="4"/>
      <c r="N2152" s="4"/>
      <c r="O2152" s="4"/>
      <c r="P2152" s="4"/>
      <c r="Q2152" s="4"/>
      <c r="R2152" s="4"/>
      <c r="S2152" s="4"/>
      <c r="T2152" s="4"/>
      <c r="U2152" s="4"/>
      <c r="V2152" s="4"/>
      <c r="W2152" s="4"/>
      <c r="X2152" s="4"/>
      <c r="Y2152" s="4"/>
      <c r="Z2152" s="4"/>
      <c r="AA2152" s="4"/>
    </row>
    <row r="2153" spans="1:27" ht="16" x14ac:dyDescent="0.2">
      <c r="A2153" s="10" t="s">
        <v>13</v>
      </c>
      <c r="B2153" s="10" t="s">
        <v>25</v>
      </c>
      <c r="C2153" s="10" t="s">
        <v>4089</v>
      </c>
      <c r="D2153" s="11">
        <v>2010</v>
      </c>
      <c r="E2153" s="10" t="s">
        <v>10</v>
      </c>
      <c r="F2153" s="10" t="s">
        <v>4090</v>
      </c>
      <c r="G2153" s="10" t="s">
        <v>4091</v>
      </c>
      <c r="H2153" s="13">
        <v>520</v>
      </c>
      <c r="I2153" s="14"/>
      <c r="J2153" s="4"/>
      <c r="K2153" s="4"/>
      <c r="L2153" s="4"/>
      <c r="M2153" s="4"/>
      <c r="N2153" s="4"/>
      <c r="O2153" s="4"/>
      <c r="P2153" s="4"/>
      <c r="Q2153" s="4"/>
      <c r="R2153" s="4"/>
      <c r="S2153" s="4"/>
      <c r="T2153" s="4"/>
      <c r="U2153" s="4"/>
      <c r="V2153" s="4"/>
      <c r="W2153" s="4"/>
      <c r="X2153" s="4"/>
      <c r="Y2153" s="4"/>
      <c r="Z2153" s="4"/>
      <c r="AA2153" s="4"/>
    </row>
    <row r="2154" spans="1:27" ht="16" x14ac:dyDescent="0.2">
      <c r="A2154" s="10" t="s">
        <v>13</v>
      </c>
      <c r="B2154" s="10" t="s">
        <v>25</v>
      </c>
      <c r="C2154" s="10" t="s">
        <v>4092</v>
      </c>
      <c r="D2154" s="11">
        <v>2010</v>
      </c>
      <c r="E2154" s="10" t="s">
        <v>10</v>
      </c>
      <c r="F2154" s="10" t="s">
        <v>4093</v>
      </c>
      <c r="G2154" s="10" t="s">
        <v>4094</v>
      </c>
      <c r="H2154" s="13">
        <v>496</v>
      </c>
      <c r="I2154" s="14"/>
      <c r="J2154" s="4"/>
      <c r="K2154" s="4"/>
      <c r="L2154" s="4"/>
      <c r="M2154" s="4"/>
      <c r="N2154" s="4"/>
      <c r="O2154" s="4"/>
      <c r="P2154" s="4"/>
      <c r="Q2154" s="4"/>
      <c r="R2154" s="4"/>
      <c r="S2154" s="4"/>
      <c r="T2154" s="4"/>
      <c r="U2154" s="4"/>
      <c r="V2154" s="4"/>
      <c r="W2154" s="4"/>
      <c r="X2154" s="4"/>
      <c r="Y2154" s="4"/>
      <c r="Z2154" s="4"/>
      <c r="AA2154" s="4"/>
    </row>
    <row r="2155" spans="1:27" ht="16" x14ac:dyDescent="0.2">
      <c r="A2155" s="10" t="s">
        <v>13</v>
      </c>
      <c r="B2155" s="10" t="s">
        <v>25</v>
      </c>
      <c r="C2155" s="10" t="s">
        <v>4095</v>
      </c>
      <c r="D2155" s="11">
        <v>2010</v>
      </c>
      <c r="E2155" s="10" t="s">
        <v>10</v>
      </c>
      <c r="F2155" s="10" t="s">
        <v>4096</v>
      </c>
      <c r="G2155" s="10" t="s">
        <v>4097</v>
      </c>
      <c r="H2155" s="13">
        <v>480</v>
      </c>
      <c r="I2155" s="14"/>
      <c r="J2155" s="4"/>
      <c r="K2155" s="4"/>
      <c r="L2155" s="4"/>
      <c r="M2155" s="4"/>
      <c r="N2155" s="4"/>
      <c r="O2155" s="4"/>
      <c r="P2155" s="4"/>
      <c r="Q2155" s="4"/>
      <c r="R2155" s="4"/>
      <c r="S2155" s="4"/>
      <c r="T2155" s="4"/>
      <c r="U2155" s="4"/>
      <c r="V2155" s="4"/>
      <c r="W2155" s="4"/>
      <c r="X2155" s="4"/>
      <c r="Y2155" s="4"/>
      <c r="Z2155" s="4"/>
      <c r="AA2155" s="4"/>
    </row>
    <row r="2156" spans="1:27" ht="16" x14ac:dyDescent="0.2">
      <c r="A2156" s="10" t="s">
        <v>13</v>
      </c>
      <c r="B2156" s="10" t="s">
        <v>25</v>
      </c>
      <c r="C2156" s="10" t="s">
        <v>4098</v>
      </c>
      <c r="D2156" s="11">
        <v>2010</v>
      </c>
      <c r="E2156" s="10" t="s">
        <v>10</v>
      </c>
      <c r="F2156" s="10" t="s">
        <v>4099</v>
      </c>
      <c r="G2156" s="10" t="s">
        <v>4100</v>
      </c>
      <c r="H2156" s="13">
        <v>476</v>
      </c>
      <c r="I2156" s="14"/>
      <c r="J2156" s="4"/>
      <c r="K2156" s="4"/>
      <c r="L2156" s="4"/>
      <c r="M2156" s="4"/>
      <c r="N2156" s="4"/>
      <c r="O2156" s="4"/>
      <c r="P2156" s="4"/>
      <c r="Q2156" s="4"/>
      <c r="R2156" s="4"/>
      <c r="S2156" s="4"/>
      <c r="T2156" s="4"/>
      <c r="U2156" s="4"/>
      <c r="V2156" s="4"/>
      <c r="W2156" s="4"/>
      <c r="X2156" s="4"/>
      <c r="Y2156" s="4"/>
      <c r="Z2156" s="4"/>
      <c r="AA2156" s="4"/>
    </row>
    <row r="2157" spans="1:27" ht="16" x14ac:dyDescent="0.2">
      <c r="A2157" s="10" t="s">
        <v>13</v>
      </c>
      <c r="B2157" s="10" t="s">
        <v>25</v>
      </c>
      <c r="C2157" s="10" t="s">
        <v>4101</v>
      </c>
      <c r="D2157" s="11">
        <v>2010</v>
      </c>
      <c r="E2157" s="10" t="s">
        <v>10</v>
      </c>
      <c r="F2157" s="10" t="s">
        <v>4102</v>
      </c>
      <c r="G2157" s="10" t="s">
        <v>4103</v>
      </c>
      <c r="H2157" s="13">
        <v>473</v>
      </c>
      <c r="I2157" s="14"/>
      <c r="J2157" s="4"/>
      <c r="K2157" s="4"/>
      <c r="L2157" s="4"/>
      <c r="M2157" s="4"/>
      <c r="N2157" s="4"/>
      <c r="O2157" s="4"/>
      <c r="P2157" s="4"/>
      <c r="Q2157" s="4"/>
      <c r="R2157" s="4"/>
      <c r="S2157" s="4"/>
      <c r="T2157" s="4"/>
      <c r="U2157" s="4"/>
      <c r="V2157" s="4"/>
      <c r="W2157" s="4"/>
      <c r="X2157" s="4"/>
      <c r="Y2157" s="4"/>
      <c r="Z2157" s="4"/>
      <c r="AA2157" s="4"/>
    </row>
    <row r="2158" spans="1:27" ht="16" x14ac:dyDescent="0.2">
      <c r="A2158" s="10" t="s">
        <v>13</v>
      </c>
      <c r="B2158" s="10" t="s">
        <v>25</v>
      </c>
      <c r="C2158" s="10" t="s">
        <v>4104</v>
      </c>
      <c r="D2158" s="11">
        <v>2010</v>
      </c>
      <c r="E2158" s="10" t="s">
        <v>10</v>
      </c>
      <c r="F2158" s="10" t="s">
        <v>4105</v>
      </c>
      <c r="G2158" s="10" t="s">
        <v>4106</v>
      </c>
      <c r="H2158" s="13">
        <v>468</v>
      </c>
      <c r="I2158" s="14"/>
      <c r="J2158" s="4"/>
      <c r="K2158" s="4"/>
      <c r="L2158" s="4"/>
      <c r="M2158" s="4"/>
      <c r="N2158" s="4"/>
      <c r="O2158" s="4"/>
      <c r="P2158" s="4"/>
      <c r="Q2158" s="4"/>
      <c r="R2158" s="4"/>
      <c r="S2158" s="4"/>
      <c r="T2158" s="4"/>
      <c r="U2158" s="4"/>
      <c r="V2158" s="4"/>
      <c r="W2158" s="4"/>
      <c r="X2158" s="4"/>
      <c r="Y2158" s="4"/>
      <c r="Z2158" s="4"/>
      <c r="AA2158" s="4"/>
    </row>
    <row r="2159" spans="1:27" ht="16" x14ac:dyDescent="0.2">
      <c r="A2159" s="10" t="s">
        <v>13</v>
      </c>
      <c r="B2159" s="10" t="s">
        <v>25</v>
      </c>
      <c r="C2159" s="10" t="s">
        <v>4107</v>
      </c>
      <c r="D2159" s="11">
        <v>2010</v>
      </c>
      <c r="E2159" s="10" t="s">
        <v>7</v>
      </c>
      <c r="F2159" s="10" t="s">
        <v>4102</v>
      </c>
      <c r="G2159" s="10" t="s">
        <v>4108</v>
      </c>
      <c r="H2159" s="13">
        <v>419</v>
      </c>
      <c r="I2159" s="14"/>
      <c r="J2159" s="4"/>
      <c r="K2159" s="4"/>
      <c r="L2159" s="4"/>
      <c r="M2159" s="4"/>
      <c r="N2159" s="4"/>
      <c r="O2159" s="4"/>
      <c r="P2159" s="4"/>
      <c r="Q2159" s="4"/>
      <c r="R2159" s="4"/>
      <c r="S2159" s="4"/>
      <c r="T2159" s="4"/>
      <c r="U2159" s="4"/>
      <c r="V2159" s="4"/>
      <c r="W2159" s="4"/>
      <c r="X2159" s="4"/>
      <c r="Y2159" s="4"/>
      <c r="Z2159" s="4"/>
      <c r="AA2159" s="4"/>
    </row>
    <row r="2160" spans="1:27" ht="16" x14ac:dyDescent="0.2">
      <c r="A2160" s="10" t="s">
        <v>13</v>
      </c>
      <c r="B2160" s="10" t="s">
        <v>25</v>
      </c>
      <c r="C2160" s="10" t="s">
        <v>4109</v>
      </c>
      <c r="D2160" s="11">
        <v>2010</v>
      </c>
      <c r="E2160" s="10" t="s">
        <v>7</v>
      </c>
      <c r="F2160" s="10" t="s">
        <v>4102</v>
      </c>
      <c r="G2160" s="10" t="s">
        <v>4110</v>
      </c>
      <c r="H2160" s="13">
        <v>417</v>
      </c>
      <c r="I2160" s="14"/>
      <c r="J2160" s="4"/>
      <c r="K2160" s="4"/>
      <c r="L2160" s="4"/>
      <c r="M2160" s="4"/>
      <c r="N2160" s="4"/>
      <c r="O2160" s="4"/>
      <c r="P2160" s="4"/>
      <c r="Q2160" s="4"/>
      <c r="R2160" s="4"/>
      <c r="S2160" s="4"/>
      <c r="T2160" s="4"/>
      <c r="U2160" s="4"/>
      <c r="V2160" s="4"/>
      <c r="W2160" s="4"/>
      <c r="X2160" s="4"/>
      <c r="Y2160" s="4"/>
      <c r="Z2160" s="4"/>
      <c r="AA2160" s="4"/>
    </row>
    <row r="2161" spans="1:27" ht="16" x14ac:dyDescent="0.2">
      <c r="A2161" s="10" t="s">
        <v>13</v>
      </c>
      <c r="B2161" s="10" t="s">
        <v>25</v>
      </c>
      <c r="C2161" s="10" t="s">
        <v>4111</v>
      </c>
      <c r="D2161" s="11">
        <v>2010</v>
      </c>
      <c r="E2161" s="10" t="s">
        <v>10</v>
      </c>
      <c r="F2161" s="10" t="s">
        <v>4112</v>
      </c>
      <c r="G2161" s="10" t="s">
        <v>4113</v>
      </c>
      <c r="H2161" s="13">
        <v>370</v>
      </c>
      <c r="I2161" s="14"/>
      <c r="J2161" s="4"/>
      <c r="K2161" s="4"/>
      <c r="L2161" s="4"/>
      <c r="M2161" s="4"/>
      <c r="N2161" s="4"/>
      <c r="O2161" s="4"/>
      <c r="P2161" s="4"/>
      <c r="Q2161" s="4"/>
      <c r="R2161" s="4"/>
      <c r="S2161" s="4"/>
      <c r="T2161" s="4"/>
      <c r="U2161" s="4"/>
      <c r="V2161" s="4"/>
      <c r="W2161" s="4"/>
      <c r="X2161" s="4"/>
      <c r="Y2161" s="4"/>
      <c r="Z2161" s="4"/>
      <c r="AA2161" s="4"/>
    </row>
    <row r="2162" spans="1:27" ht="16" x14ac:dyDescent="0.2">
      <c r="A2162" s="10" t="s">
        <v>13</v>
      </c>
      <c r="B2162" s="10" t="s">
        <v>25</v>
      </c>
      <c r="C2162" s="10" t="s">
        <v>4114</v>
      </c>
      <c r="D2162" s="11">
        <v>2010</v>
      </c>
      <c r="E2162" s="10" t="s">
        <v>10</v>
      </c>
      <c r="F2162" s="10" t="s">
        <v>4115</v>
      </c>
      <c r="G2162" s="10" t="s">
        <v>4116</v>
      </c>
      <c r="H2162" s="13">
        <v>354</v>
      </c>
      <c r="I2162" s="14"/>
      <c r="J2162" s="4"/>
      <c r="K2162" s="4"/>
      <c r="L2162" s="4"/>
      <c r="M2162" s="4"/>
      <c r="N2162" s="4"/>
      <c r="O2162" s="4"/>
      <c r="P2162" s="4"/>
      <c r="Q2162" s="4"/>
      <c r="R2162" s="4"/>
      <c r="S2162" s="4"/>
      <c r="T2162" s="4"/>
      <c r="U2162" s="4"/>
      <c r="V2162" s="4"/>
      <c r="W2162" s="4"/>
      <c r="X2162" s="4"/>
      <c r="Y2162" s="4"/>
      <c r="Z2162" s="4"/>
      <c r="AA2162" s="4"/>
    </row>
    <row r="2163" spans="1:27" ht="16" x14ac:dyDescent="0.2">
      <c r="A2163" s="10" t="s">
        <v>13</v>
      </c>
      <c r="B2163" s="10" t="s">
        <v>25</v>
      </c>
      <c r="C2163" s="10" t="s">
        <v>4117</v>
      </c>
      <c r="D2163" s="11">
        <v>2010</v>
      </c>
      <c r="E2163" s="10" t="s">
        <v>10</v>
      </c>
      <c r="F2163" s="10" t="s">
        <v>4118</v>
      </c>
      <c r="G2163" s="10" t="s">
        <v>4119</v>
      </c>
      <c r="H2163" s="13">
        <v>289</v>
      </c>
      <c r="I2163" s="14"/>
      <c r="J2163" s="4"/>
      <c r="K2163" s="4"/>
      <c r="L2163" s="4"/>
      <c r="M2163" s="4"/>
      <c r="N2163" s="4"/>
      <c r="O2163" s="4"/>
      <c r="P2163" s="4"/>
      <c r="Q2163" s="4"/>
      <c r="R2163" s="4"/>
      <c r="S2163" s="4"/>
      <c r="T2163" s="4"/>
      <c r="U2163" s="4"/>
      <c r="V2163" s="4"/>
      <c r="W2163" s="4"/>
      <c r="X2163" s="4"/>
      <c r="Y2163" s="4"/>
      <c r="Z2163" s="4"/>
      <c r="AA2163" s="4"/>
    </row>
    <row r="2164" spans="1:27" ht="16" x14ac:dyDescent="0.2">
      <c r="A2164" s="10" t="s">
        <v>13</v>
      </c>
      <c r="B2164" s="10" t="s">
        <v>25</v>
      </c>
      <c r="C2164" s="10" t="s">
        <v>4120</v>
      </c>
      <c r="D2164" s="11">
        <v>2010</v>
      </c>
      <c r="E2164" s="10" t="s">
        <v>10</v>
      </c>
      <c r="F2164" s="10" t="s">
        <v>4121</v>
      </c>
      <c r="G2164" s="10" t="s">
        <v>4122</v>
      </c>
      <c r="H2164" s="13">
        <v>279</v>
      </c>
      <c r="I2164" s="14"/>
      <c r="J2164" s="4"/>
      <c r="K2164" s="4"/>
      <c r="L2164" s="4"/>
      <c r="M2164" s="4"/>
      <c r="N2164" s="4"/>
      <c r="O2164" s="4"/>
      <c r="P2164" s="4"/>
      <c r="Q2164" s="4"/>
      <c r="R2164" s="4"/>
      <c r="S2164" s="4"/>
      <c r="T2164" s="4"/>
      <c r="U2164" s="4"/>
      <c r="V2164" s="4"/>
      <c r="W2164" s="4"/>
      <c r="X2164" s="4"/>
      <c r="Y2164" s="4"/>
      <c r="Z2164" s="4"/>
      <c r="AA2164" s="4"/>
    </row>
    <row r="2165" spans="1:27" ht="16" x14ac:dyDescent="0.2">
      <c r="A2165" s="10" t="s">
        <v>13</v>
      </c>
      <c r="B2165" s="10" t="s">
        <v>25</v>
      </c>
      <c r="C2165" s="10" t="s">
        <v>4123</v>
      </c>
      <c r="D2165" s="11">
        <v>2010</v>
      </c>
      <c r="E2165" s="10" t="s">
        <v>10</v>
      </c>
      <c r="F2165" s="10" t="s">
        <v>4124</v>
      </c>
      <c r="G2165" s="10" t="s">
        <v>4125</v>
      </c>
      <c r="H2165" s="13">
        <v>266</v>
      </c>
      <c r="I2165" s="14"/>
      <c r="J2165" s="4"/>
      <c r="K2165" s="4"/>
      <c r="L2165" s="4"/>
      <c r="M2165" s="4"/>
      <c r="N2165" s="4"/>
      <c r="O2165" s="4"/>
      <c r="P2165" s="4"/>
      <c r="Q2165" s="4"/>
      <c r="R2165" s="4"/>
      <c r="S2165" s="4"/>
      <c r="T2165" s="4"/>
      <c r="U2165" s="4"/>
      <c r="V2165" s="4"/>
      <c r="W2165" s="4"/>
      <c r="X2165" s="4"/>
      <c r="Y2165" s="4"/>
      <c r="Z2165" s="4"/>
      <c r="AA2165" s="4"/>
    </row>
    <row r="2166" spans="1:27" ht="16" x14ac:dyDescent="0.2">
      <c r="A2166" s="10" t="s">
        <v>13</v>
      </c>
      <c r="B2166" s="10" t="s">
        <v>25</v>
      </c>
      <c r="C2166" s="10" t="s">
        <v>4126</v>
      </c>
      <c r="D2166" s="11">
        <v>2010</v>
      </c>
      <c r="E2166" s="10" t="s">
        <v>10</v>
      </c>
      <c r="F2166" s="10" t="s">
        <v>4127</v>
      </c>
      <c r="G2166" s="10" t="s">
        <v>4128</v>
      </c>
      <c r="H2166" s="13">
        <v>252</v>
      </c>
      <c r="I2166" s="14"/>
      <c r="J2166" s="4"/>
      <c r="K2166" s="4"/>
      <c r="L2166" s="4"/>
      <c r="M2166" s="4"/>
      <c r="N2166" s="4"/>
      <c r="O2166" s="4"/>
      <c r="P2166" s="4"/>
      <c r="Q2166" s="4"/>
      <c r="R2166" s="4"/>
      <c r="S2166" s="4"/>
      <c r="T2166" s="4"/>
      <c r="U2166" s="4"/>
      <c r="V2166" s="4"/>
      <c r="W2166" s="4"/>
      <c r="X2166" s="4"/>
      <c r="Y2166" s="4"/>
      <c r="Z2166" s="4"/>
      <c r="AA2166" s="4"/>
    </row>
    <row r="2167" spans="1:27" ht="16" x14ac:dyDescent="0.2">
      <c r="A2167" s="10" t="s">
        <v>13</v>
      </c>
      <c r="B2167" s="10" t="s">
        <v>25</v>
      </c>
      <c r="C2167" s="10" t="s">
        <v>4129</v>
      </c>
      <c r="D2167" s="11">
        <v>2010</v>
      </c>
      <c r="E2167" s="10" t="s">
        <v>10</v>
      </c>
      <c r="F2167" s="10" t="s">
        <v>4130</v>
      </c>
      <c r="G2167" s="10" t="s">
        <v>4131</v>
      </c>
      <c r="H2167" s="13">
        <v>250</v>
      </c>
      <c r="I2167" s="14"/>
      <c r="J2167" s="4"/>
      <c r="K2167" s="4"/>
      <c r="L2167" s="4"/>
      <c r="M2167" s="4"/>
      <c r="N2167" s="4"/>
      <c r="O2167" s="4"/>
      <c r="P2167" s="4"/>
      <c r="Q2167" s="4"/>
      <c r="R2167" s="4"/>
      <c r="S2167" s="4"/>
      <c r="T2167" s="4"/>
      <c r="U2167" s="4"/>
      <c r="V2167" s="4"/>
      <c r="W2167" s="4"/>
      <c r="X2167" s="4"/>
      <c r="Y2167" s="4"/>
      <c r="Z2167" s="4"/>
      <c r="AA2167" s="4"/>
    </row>
    <row r="2168" spans="1:27" ht="16" x14ac:dyDescent="0.2">
      <c r="A2168" s="10" t="s">
        <v>13</v>
      </c>
      <c r="B2168" s="10" t="s">
        <v>25</v>
      </c>
      <c r="C2168" s="10" t="s">
        <v>4132</v>
      </c>
      <c r="D2168" s="11">
        <v>2010</v>
      </c>
      <c r="E2168" s="10" t="s">
        <v>10</v>
      </c>
      <c r="F2168" s="10" t="s">
        <v>4133</v>
      </c>
      <c r="G2168" s="10" t="s">
        <v>4134</v>
      </c>
      <c r="H2168" s="13">
        <v>249</v>
      </c>
      <c r="I2168" s="14"/>
      <c r="J2168" s="4"/>
      <c r="K2168" s="4"/>
      <c r="L2168" s="4"/>
      <c r="M2168" s="4"/>
      <c r="N2168" s="4"/>
      <c r="O2168" s="4"/>
      <c r="P2168" s="4"/>
      <c r="Q2168" s="4"/>
      <c r="R2168" s="4"/>
      <c r="S2168" s="4"/>
      <c r="T2168" s="4"/>
      <c r="U2168" s="4"/>
      <c r="V2168" s="4"/>
      <c r="W2168" s="4"/>
      <c r="X2168" s="4"/>
      <c r="Y2168" s="4"/>
      <c r="Z2168" s="4"/>
      <c r="AA2168" s="4"/>
    </row>
    <row r="2169" spans="1:27" ht="16" x14ac:dyDescent="0.2">
      <c r="A2169" s="10" t="s">
        <v>13</v>
      </c>
      <c r="B2169" s="10" t="s">
        <v>25</v>
      </c>
      <c r="C2169" s="10" t="s">
        <v>4135</v>
      </c>
      <c r="D2169" s="11">
        <v>2010</v>
      </c>
      <c r="E2169" s="10" t="s">
        <v>10</v>
      </c>
      <c r="F2169" s="10" t="s">
        <v>4136</v>
      </c>
      <c r="G2169" s="10" t="s">
        <v>4137</v>
      </c>
      <c r="H2169" s="13">
        <v>228</v>
      </c>
      <c r="I2169" s="14"/>
      <c r="J2169" s="4"/>
      <c r="K2169" s="4"/>
      <c r="L2169" s="4"/>
      <c r="M2169" s="4"/>
      <c r="N2169" s="4"/>
      <c r="O2169" s="4"/>
      <c r="P2169" s="4"/>
      <c r="Q2169" s="4"/>
      <c r="R2169" s="4"/>
      <c r="S2169" s="4"/>
      <c r="T2169" s="4"/>
      <c r="U2169" s="4"/>
      <c r="V2169" s="4"/>
      <c r="W2169" s="4"/>
      <c r="X2169" s="4"/>
      <c r="Y2169" s="4"/>
      <c r="Z2169" s="4"/>
      <c r="AA2169" s="4"/>
    </row>
    <row r="2170" spans="1:27" ht="16" x14ac:dyDescent="0.2">
      <c r="A2170" s="10" t="s">
        <v>13</v>
      </c>
      <c r="B2170" s="10" t="s">
        <v>25</v>
      </c>
      <c r="C2170" s="10" t="s">
        <v>4138</v>
      </c>
      <c r="D2170" s="11">
        <v>2010</v>
      </c>
      <c r="E2170" s="10" t="s">
        <v>10</v>
      </c>
      <c r="F2170" s="10" t="s">
        <v>4139</v>
      </c>
      <c r="G2170" s="10" t="s">
        <v>4140</v>
      </c>
      <c r="H2170" s="13">
        <v>218</v>
      </c>
      <c r="I2170" s="14"/>
      <c r="J2170" s="4"/>
      <c r="K2170" s="4"/>
      <c r="L2170" s="4"/>
      <c r="M2170" s="4"/>
      <c r="N2170" s="4"/>
      <c r="O2170" s="4"/>
      <c r="P2170" s="4"/>
      <c r="Q2170" s="4"/>
      <c r="R2170" s="4"/>
      <c r="S2170" s="4"/>
      <c r="T2170" s="4"/>
      <c r="U2170" s="4"/>
      <c r="V2170" s="4"/>
      <c r="W2170" s="4"/>
      <c r="X2170" s="4"/>
      <c r="Y2170" s="4"/>
      <c r="Z2170" s="4"/>
      <c r="AA2170" s="4"/>
    </row>
    <row r="2171" spans="1:27" ht="16" x14ac:dyDescent="0.2">
      <c r="A2171" s="10" t="s">
        <v>13</v>
      </c>
      <c r="B2171" s="10" t="s">
        <v>25</v>
      </c>
      <c r="C2171" s="10" t="s">
        <v>4141</v>
      </c>
      <c r="D2171" s="11">
        <v>2010</v>
      </c>
      <c r="E2171" s="10" t="s">
        <v>10</v>
      </c>
      <c r="F2171" s="10" t="s">
        <v>4142</v>
      </c>
      <c r="G2171" s="10" t="s">
        <v>4143</v>
      </c>
      <c r="H2171" s="13">
        <v>199</v>
      </c>
      <c r="I2171" s="14"/>
      <c r="J2171" s="4"/>
      <c r="K2171" s="4"/>
      <c r="L2171" s="4"/>
      <c r="M2171" s="4"/>
      <c r="N2171" s="4"/>
      <c r="O2171" s="4"/>
      <c r="P2171" s="4"/>
      <c r="Q2171" s="4"/>
      <c r="R2171" s="4"/>
      <c r="S2171" s="4"/>
      <c r="T2171" s="4"/>
      <c r="U2171" s="4"/>
      <c r="V2171" s="4"/>
      <c r="W2171" s="4"/>
      <c r="X2171" s="4"/>
      <c r="Y2171" s="4"/>
      <c r="Z2171" s="4"/>
      <c r="AA2171" s="4"/>
    </row>
    <row r="2172" spans="1:27" ht="16" x14ac:dyDescent="0.2">
      <c r="A2172" s="10" t="s">
        <v>13</v>
      </c>
      <c r="B2172" s="10" t="s">
        <v>25</v>
      </c>
      <c r="C2172" s="10" t="s">
        <v>4144</v>
      </c>
      <c r="D2172" s="11">
        <v>2010</v>
      </c>
      <c r="E2172" s="10" t="s">
        <v>10</v>
      </c>
      <c r="F2172" s="10" t="s">
        <v>4145</v>
      </c>
      <c r="G2172" s="10" t="s">
        <v>4146</v>
      </c>
      <c r="H2172" s="13">
        <v>193</v>
      </c>
      <c r="I2172" s="14"/>
      <c r="J2172" s="4"/>
      <c r="K2172" s="4"/>
      <c r="L2172" s="4"/>
      <c r="M2172" s="4"/>
      <c r="N2172" s="4"/>
      <c r="O2172" s="4"/>
      <c r="P2172" s="4"/>
      <c r="Q2172" s="4"/>
      <c r="R2172" s="4"/>
      <c r="S2172" s="4"/>
      <c r="T2172" s="4"/>
      <c r="U2172" s="4"/>
      <c r="V2172" s="4"/>
      <c r="W2172" s="4"/>
      <c r="X2172" s="4"/>
      <c r="Y2172" s="4"/>
      <c r="Z2172" s="4"/>
      <c r="AA2172" s="4"/>
    </row>
    <row r="2173" spans="1:27" ht="16" x14ac:dyDescent="0.2">
      <c r="A2173" s="10" t="s">
        <v>13</v>
      </c>
      <c r="B2173" s="10" t="s">
        <v>25</v>
      </c>
      <c r="C2173" s="10" t="s">
        <v>4147</v>
      </c>
      <c r="D2173" s="11">
        <v>2010</v>
      </c>
      <c r="E2173" s="10" t="s">
        <v>12</v>
      </c>
      <c r="F2173" s="10" t="s">
        <v>4148</v>
      </c>
      <c r="G2173" s="10" t="s">
        <v>4149</v>
      </c>
      <c r="H2173" s="13">
        <v>166</v>
      </c>
      <c r="I2173" s="14"/>
      <c r="J2173" s="4"/>
      <c r="K2173" s="4"/>
      <c r="L2173" s="4"/>
      <c r="M2173" s="4"/>
      <c r="N2173" s="4"/>
      <c r="O2173" s="4"/>
      <c r="P2173" s="4"/>
      <c r="Q2173" s="4"/>
      <c r="R2173" s="4"/>
      <c r="S2173" s="4"/>
      <c r="T2173" s="4"/>
      <c r="U2173" s="4"/>
      <c r="V2173" s="4"/>
      <c r="W2173" s="4"/>
      <c r="X2173" s="4"/>
      <c r="Y2173" s="4"/>
      <c r="Z2173" s="4"/>
      <c r="AA2173" s="4"/>
    </row>
    <row r="2174" spans="1:27" ht="16" x14ac:dyDescent="0.2">
      <c r="A2174" s="10" t="s">
        <v>13</v>
      </c>
      <c r="B2174" s="10" t="s">
        <v>25</v>
      </c>
      <c r="C2174" s="10" t="s">
        <v>226</v>
      </c>
      <c r="D2174" s="11">
        <v>2010</v>
      </c>
      <c r="E2174" s="10" t="s">
        <v>10</v>
      </c>
      <c r="F2174" s="10" t="s">
        <v>4076</v>
      </c>
      <c r="G2174" s="10" t="s">
        <v>4150</v>
      </c>
      <c r="H2174" s="13">
        <v>148</v>
      </c>
      <c r="I2174" s="14"/>
      <c r="J2174" s="4"/>
      <c r="K2174" s="4"/>
      <c r="L2174" s="4"/>
      <c r="M2174" s="4"/>
      <c r="N2174" s="4"/>
      <c r="O2174" s="4"/>
      <c r="P2174" s="4"/>
      <c r="Q2174" s="4"/>
      <c r="R2174" s="4"/>
      <c r="S2174" s="4"/>
      <c r="T2174" s="4"/>
      <c r="U2174" s="4"/>
      <c r="V2174" s="4"/>
      <c r="W2174" s="4"/>
      <c r="X2174" s="4"/>
      <c r="Y2174" s="4"/>
      <c r="Z2174" s="4"/>
      <c r="AA2174" s="4"/>
    </row>
    <row r="2175" spans="1:27" ht="16" x14ac:dyDescent="0.2">
      <c r="A2175" s="10" t="s">
        <v>13</v>
      </c>
      <c r="B2175" s="10" t="s">
        <v>25</v>
      </c>
      <c r="C2175" s="10" t="s">
        <v>4151</v>
      </c>
      <c r="D2175" s="11">
        <v>2009</v>
      </c>
      <c r="E2175" s="10" t="s">
        <v>10</v>
      </c>
      <c r="F2175" s="10" t="s">
        <v>4152</v>
      </c>
      <c r="G2175" s="10" t="s">
        <v>4153</v>
      </c>
      <c r="H2175" s="13">
        <v>179</v>
      </c>
      <c r="I2175" s="14"/>
      <c r="J2175" s="4"/>
      <c r="K2175" s="4"/>
      <c r="L2175" s="4"/>
      <c r="M2175" s="4"/>
      <c r="N2175" s="4"/>
      <c r="O2175" s="4"/>
      <c r="P2175" s="4"/>
      <c r="Q2175" s="4"/>
      <c r="R2175" s="4"/>
      <c r="S2175" s="4"/>
      <c r="T2175" s="4"/>
      <c r="U2175" s="4"/>
      <c r="V2175" s="4"/>
      <c r="W2175" s="4"/>
      <c r="X2175" s="4"/>
      <c r="Y2175" s="4"/>
      <c r="Z2175" s="4"/>
      <c r="AA2175" s="4"/>
    </row>
    <row r="2176" spans="1:27" ht="16" x14ac:dyDescent="0.2">
      <c r="A2176" s="10" t="s">
        <v>20</v>
      </c>
      <c r="B2176" s="10" t="s">
        <v>25</v>
      </c>
      <c r="C2176" s="21" t="s">
        <v>4154</v>
      </c>
      <c r="D2176" s="11">
        <v>2009</v>
      </c>
      <c r="E2176" s="10" t="s">
        <v>10</v>
      </c>
      <c r="F2176" s="10" t="s">
        <v>4155</v>
      </c>
      <c r="G2176" s="10" t="s">
        <v>4156</v>
      </c>
      <c r="H2176" s="13">
        <v>100</v>
      </c>
      <c r="I2176" s="14"/>
      <c r="J2176" s="4"/>
      <c r="K2176" s="4"/>
      <c r="L2176" s="4"/>
      <c r="M2176" s="4"/>
      <c r="N2176" s="4"/>
      <c r="O2176" s="4"/>
      <c r="P2176" s="4"/>
      <c r="Q2176" s="4"/>
      <c r="R2176" s="4"/>
      <c r="S2176" s="4"/>
      <c r="T2176" s="4"/>
      <c r="U2176" s="4"/>
      <c r="V2176" s="4"/>
      <c r="W2176" s="4"/>
      <c r="X2176" s="4"/>
      <c r="Y2176" s="4"/>
      <c r="Z2176" s="4"/>
      <c r="AA2176" s="4"/>
    </row>
    <row r="2177" spans="1:27" ht="16" x14ac:dyDescent="0.2">
      <c r="A2177" s="10" t="s">
        <v>13</v>
      </c>
      <c r="B2177" s="10" t="s">
        <v>25</v>
      </c>
      <c r="C2177" s="10" t="s">
        <v>4157</v>
      </c>
      <c r="D2177" s="11">
        <v>2008</v>
      </c>
      <c r="E2177" s="10" t="s">
        <v>10</v>
      </c>
      <c r="F2177" s="10" t="s">
        <v>4158</v>
      </c>
      <c r="G2177" s="10" t="s">
        <v>4159</v>
      </c>
      <c r="H2177" s="13">
        <v>681</v>
      </c>
      <c r="I2177" s="14"/>
      <c r="J2177" s="4"/>
      <c r="K2177" s="4"/>
      <c r="L2177" s="4"/>
      <c r="M2177" s="4"/>
      <c r="N2177" s="4"/>
      <c r="O2177" s="4"/>
      <c r="P2177" s="4"/>
      <c r="Q2177" s="4"/>
      <c r="R2177" s="4"/>
      <c r="S2177" s="4"/>
      <c r="T2177" s="4"/>
      <c r="U2177" s="4"/>
      <c r="V2177" s="4"/>
      <c r="W2177" s="4"/>
      <c r="X2177" s="4"/>
      <c r="Y2177" s="4"/>
      <c r="Z2177" s="4"/>
      <c r="AA2177" s="4"/>
    </row>
    <row r="2178" spans="1:27" ht="16" x14ac:dyDescent="0.2">
      <c r="A2178" s="10" t="s">
        <v>13</v>
      </c>
      <c r="B2178" s="10" t="s">
        <v>25</v>
      </c>
      <c r="C2178" s="10" t="s">
        <v>4160</v>
      </c>
      <c r="D2178" s="11">
        <v>2008</v>
      </c>
      <c r="E2178" s="10" t="s">
        <v>10</v>
      </c>
      <c r="F2178" s="10" t="s">
        <v>4158</v>
      </c>
      <c r="G2178" s="10" t="s">
        <v>4161</v>
      </c>
      <c r="H2178" s="13">
        <v>273</v>
      </c>
      <c r="I2178" s="14"/>
      <c r="J2178" s="4"/>
      <c r="K2178" s="4"/>
      <c r="L2178" s="4"/>
      <c r="M2178" s="4"/>
      <c r="N2178" s="4"/>
      <c r="O2178" s="4"/>
      <c r="P2178" s="4"/>
      <c r="Q2178" s="4"/>
      <c r="R2178" s="4"/>
      <c r="S2178" s="4"/>
      <c r="T2178" s="4"/>
      <c r="U2178" s="4"/>
      <c r="V2178" s="4"/>
      <c r="W2178" s="4"/>
      <c r="X2178" s="4"/>
      <c r="Y2178" s="4"/>
      <c r="Z2178" s="4"/>
      <c r="AA2178" s="4"/>
    </row>
    <row r="2179" spans="1:27" ht="16" x14ac:dyDescent="0.2">
      <c r="A2179" s="10" t="s">
        <v>13</v>
      </c>
      <c r="B2179" s="10" t="s">
        <v>25</v>
      </c>
      <c r="C2179" s="10" t="s">
        <v>4162</v>
      </c>
      <c r="D2179" s="11">
        <v>2007</v>
      </c>
      <c r="E2179" s="10" t="s">
        <v>10</v>
      </c>
      <c r="F2179" s="10" t="s">
        <v>4163</v>
      </c>
      <c r="G2179" s="10" t="s">
        <v>4164</v>
      </c>
      <c r="H2179" s="13">
        <v>721</v>
      </c>
      <c r="I2179" s="14"/>
      <c r="J2179" s="4"/>
      <c r="K2179" s="4"/>
      <c r="L2179" s="4"/>
      <c r="M2179" s="4"/>
      <c r="N2179" s="4"/>
      <c r="O2179" s="4"/>
      <c r="P2179" s="4"/>
      <c r="Q2179" s="4"/>
      <c r="R2179" s="4"/>
      <c r="S2179" s="4"/>
      <c r="T2179" s="4"/>
      <c r="U2179" s="4"/>
      <c r="V2179" s="4"/>
      <c r="W2179" s="4"/>
      <c r="X2179" s="4"/>
      <c r="Y2179" s="4"/>
      <c r="Z2179" s="4"/>
      <c r="AA2179" s="4"/>
    </row>
    <row r="2180" spans="1:27" ht="16" x14ac:dyDescent="0.2">
      <c r="A2180" s="10" t="s">
        <v>13</v>
      </c>
      <c r="B2180" s="10" t="s">
        <v>25</v>
      </c>
      <c r="C2180" s="10" t="s">
        <v>4165</v>
      </c>
      <c r="D2180" s="11">
        <v>2007</v>
      </c>
      <c r="E2180" s="10" t="s">
        <v>10</v>
      </c>
      <c r="F2180" s="10" t="s">
        <v>4163</v>
      </c>
      <c r="G2180" s="10" t="s">
        <v>4166</v>
      </c>
      <c r="H2180" s="13">
        <v>567</v>
      </c>
      <c r="I2180" s="14"/>
      <c r="J2180" s="4"/>
      <c r="K2180" s="4"/>
      <c r="L2180" s="4"/>
      <c r="M2180" s="4"/>
      <c r="N2180" s="4"/>
      <c r="O2180" s="4"/>
      <c r="P2180" s="4"/>
      <c r="Q2180" s="4"/>
      <c r="R2180" s="4"/>
      <c r="S2180" s="4"/>
      <c r="T2180" s="4"/>
      <c r="U2180" s="4"/>
      <c r="V2180" s="4"/>
      <c r="W2180" s="4"/>
      <c r="X2180" s="4"/>
      <c r="Y2180" s="4"/>
      <c r="Z2180" s="4"/>
      <c r="AA2180" s="4"/>
    </row>
    <row r="2181" spans="1:27" ht="16" x14ac:dyDescent="0.2">
      <c r="A2181" s="10" t="s">
        <v>13</v>
      </c>
      <c r="B2181" s="10" t="s">
        <v>25</v>
      </c>
      <c r="C2181" s="10" t="s">
        <v>4167</v>
      </c>
      <c r="D2181" s="11">
        <v>2007</v>
      </c>
      <c r="E2181" s="10" t="s">
        <v>10</v>
      </c>
      <c r="F2181" s="10" t="s">
        <v>4163</v>
      </c>
      <c r="G2181" s="10" t="s">
        <v>4168</v>
      </c>
      <c r="H2181" s="13">
        <v>556</v>
      </c>
      <c r="I2181" s="14"/>
      <c r="J2181" s="4"/>
      <c r="K2181" s="4"/>
      <c r="L2181" s="4"/>
      <c r="M2181" s="4"/>
      <c r="N2181" s="4"/>
      <c r="O2181" s="4"/>
      <c r="P2181" s="4"/>
      <c r="Q2181" s="4"/>
      <c r="R2181" s="4"/>
      <c r="S2181" s="4"/>
      <c r="T2181" s="4"/>
      <c r="U2181" s="4"/>
      <c r="V2181" s="4"/>
      <c r="W2181" s="4"/>
      <c r="X2181" s="4"/>
      <c r="Y2181" s="4"/>
      <c r="Z2181" s="4"/>
      <c r="AA2181" s="4"/>
    </row>
    <row r="2182" spans="1:27" ht="16" x14ac:dyDescent="0.2">
      <c r="A2182" s="10" t="s">
        <v>13</v>
      </c>
      <c r="B2182" s="10" t="s">
        <v>25</v>
      </c>
      <c r="C2182" s="10" t="s">
        <v>4169</v>
      </c>
      <c r="D2182" s="11">
        <v>2007</v>
      </c>
      <c r="E2182" s="10" t="s">
        <v>10</v>
      </c>
      <c r="F2182" s="10" t="s">
        <v>4163</v>
      </c>
      <c r="G2182" s="10" t="s">
        <v>4170</v>
      </c>
      <c r="H2182" s="13">
        <v>550</v>
      </c>
      <c r="I2182" s="14"/>
      <c r="J2182" s="4"/>
      <c r="K2182" s="4"/>
      <c r="L2182" s="4"/>
      <c r="M2182" s="4"/>
      <c r="N2182" s="4"/>
      <c r="O2182" s="4"/>
      <c r="P2182" s="4"/>
      <c r="Q2182" s="4"/>
      <c r="R2182" s="4"/>
      <c r="S2182" s="4"/>
      <c r="T2182" s="4"/>
      <c r="U2182" s="4"/>
      <c r="V2182" s="4"/>
      <c r="W2182" s="4"/>
      <c r="X2182" s="4"/>
      <c r="Y2182" s="4"/>
      <c r="Z2182" s="4"/>
      <c r="AA2182" s="4"/>
    </row>
    <row r="2183" spans="1:27" ht="16" x14ac:dyDescent="0.2">
      <c r="A2183" s="10" t="s">
        <v>13</v>
      </c>
      <c r="B2183" s="10" t="s">
        <v>25</v>
      </c>
      <c r="C2183" s="10" t="s">
        <v>4171</v>
      </c>
      <c r="D2183" s="11">
        <v>2007</v>
      </c>
      <c r="E2183" s="10" t="s">
        <v>10</v>
      </c>
      <c r="F2183" s="10" t="s">
        <v>4163</v>
      </c>
      <c r="G2183" s="10" t="s">
        <v>4172</v>
      </c>
      <c r="H2183" s="13">
        <v>462</v>
      </c>
      <c r="I2183" s="14"/>
      <c r="J2183" s="4"/>
      <c r="K2183" s="4"/>
      <c r="L2183" s="4"/>
      <c r="M2183" s="4"/>
      <c r="N2183" s="4"/>
      <c r="O2183" s="4"/>
      <c r="P2183" s="4"/>
      <c r="Q2183" s="4"/>
      <c r="R2183" s="4"/>
      <c r="S2183" s="4"/>
      <c r="T2183" s="4"/>
      <c r="U2183" s="4"/>
      <c r="V2183" s="4"/>
      <c r="W2183" s="4"/>
      <c r="X2183" s="4"/>
      <c r="Y2183" s="4"/>
      <c r="Z2183" s="4"/>
      <c r="AA2183" s="4"/>
    </row>
    <row r="2184" spans="1:27" ht="16" x14ac:dyDescent="0.2">
      <c r="A2184" s="10" t="s">
        <v>13</v>
      </c>
      <c r="B2184" s="10" t="s">
        <v>25</v>
      </c>
      <c r="C2184" s="10" t="s">
        <v>4173</v>
      </c>
      <c r="D2184" s="11">
        <v>2007</v>
      </c>
      <c r="E2184" s="10" t="s">
        <v>10</v>
      </c>
      <c r="F2184" s="10" t="s">
        <v>4163</v>
      </c>
      <c r="G2184" s="10" t="s">
        <v>4174</v>
      </c>
      <c r="H2184" s="13">
        <v>264</v>
      </c>
      <c r="I2184" s="14"/>
      <c r="J2184" s="4"/>
      <c r="K2184" s="4"/>
      <c r="L2184" s="4"/>
      <c r="M2184" s="4"/>
      <c r="N2184" s="4"/>
      <c r="O2184" s="4"/>
      <c r="P2184" s="4"/>
      <c r="Q2184" s="4"/>
      <c r="R2184" s="4"/>
      <c r="S2184" s="4"/>
      <c r="T2184" s="4"/>
      <c r="U2184" s="4"/>
      <c r="V2184" s="4"/>
      <c r="W2184" s="4"/>
      <c r="X2184" s="4"/>
      <c r="Y2184" s="4"/>
      <c r="Z2184" s="4"/>
      <c r="AA2184" s="4"/>
    </row>
    <row r="2185" spans="1:27" ht="16" x14ac:dyDescent="0.2">
      <c r="A2185" s="10" t="s">
        <v>13</v>
      </c>
      <c r="B2185" s="10" t="s">
        <v>25</v>
      </c>
      <c r="C2185" s="10" t="s">
        <v>4175</v>
      </c>
      <c r="D2185" s="11">
        <v>2007</v>
      </c>
      <c r="E2185" s="10" t="s">
        <v>10</v>
      </c>
      <c r="F2185" s="10" t="s">
        <v>4163</v>
      </c>
      <c r="G2185" s="10" t="s">
        <v>4176</v>
      </c>
      <c r="H2185" s="13">
        <v>181</v>
      </c>
      <c r="I2185" s="14"/>
      <c r="J2185" s="4"/>
      <c r="K2185" s="4"/>
      <c r="L2185" s="4"/>
      <c r="M2185" s="4"/>
      <c r="N2185" s="4"/>
      <c r="O2185" s="4"/>
      <c r="P2185" s="4"/>
      <c r="Q2185" s="4"/>
      <c r="R2185" s="4"/>
      <c r="S2185" s="4"/>
      <c r="T2185" s="4"/>
      <c r="U2185" s="4"/>
      <c r="V2185" s="4"/>
      <c r="W2185" s="4"/>
      <c r="X2185" s="4"/>
      <c r="Y2185" s="4"/>
      <c r="Z2185" s="4"/>
      <c r="AA2185" s="4"/>
    </row>
    <row r="2186" spans="1:27" ht="16" x14ac:dyDescent="0.2">
      <c r="A2186" s="10" t="s">
        <v>13</v>
      </c>
      <c r="B2186" s="10" t="s">
        <v>25</v>
      </c>
      <c r="C2186" s="10" t="s">
        <v>4177</v>
      </c>
      <c r="D2186" s="11">
        <v>2007</v>
      </c>
      <c r="E2186" s="10" t="s">
        <v>10</v>
      </c>
      <c r="F2186" s="10" t="s">
        <v>4163</v>
      </c>
      <c r="G2186" s="10" t="s">
        <v>4178</v>
      </c>
      <c r="H2186" s="13">
        <v>157</v>
      </c>
      <c r="I2186" s="14"/>
      <c r="J2186" s="4"/>
      <c r="K2186" s="4"/>
      <c r="L2186" s="4"/>
      <c r="M2186" s="4"/>
      <c r="N2186" s="4"/>
      <c r="O2186" s="4"/>
      <c r="P2186" s="4"/>
      <c r="Q2186" s="4"/>
      <c r="R2186" s="4"/>
      <c r="S2186" s="4"/>
      <c r="T2186" s="4"/>
      <c r="U2186" s="4"/>
      <c r="V2186" s="4"/>
      <c r="W2186" s="4"/>
      <c r="X2186" s="4"/>
      <c r="Y2186" s="4"/>
      <c r="Z2186" s="4"/>
      <c r="AA2186" s="4"/>
    </row>
    <row r="2187" spans="1:27" ht="16" x14ac:dyDescent="0.2">
      <c r="A2187" s="10" t="s">
        <v>13</v>
      </c>
      <c r="B2187" s="10" t="s">
        <v>25</v>
      </c>
      <c r="C2187" s="10" t="s">
        <v>4179</v>
      </c>
      <c r="D2187" s="11">
        <v>2007</v>
      </c>
      <c r="E2187" s="10" t="s">
        <v>10</v>
      </c>
      <c r="F2187" s="10" t="s">
        <v>4163</v>
      </c>
      <c r="G2187" s="10" t="s">
        <v>4180</v>
      </c>
      <c r="H2187" s="13">
        <v>147</v>
      </c>
      <c r="I2187" s="14"/>
      <c r="J2187" s="4"/>
      <c r="K2187" s="4"/>
      <c r="L2187" s="4"/>
      <c r="M2187" s="4"/>
      <c r="N2187" s="4"/>
      <c r="O2187" s="4"/>
      <c r="P2187" s="4"/>
      <c r="Q2187" s="4"/>
      <c r="R2187" s="4"/>
      <c r="S2187" s="4"/>
      <c r="T2187" s="4"/>
      <c r="U2187" s="4"/>
      <c r="V2187" s="4"/>
      <c r="W2187" s="4"/>
      <c r="X2187" s="4"/>
      <c r="Y2187" s="4"/>
      <c r="Z2187" s="4"/>
      <c r="AA2187" s="4"/>
    </row>
    <row r="2188" spans="1:27" ht="16" x14ac:dyDescent="0.2">
      <c r="A2188" s="10" t="s">
        <v>13</v>
      </c>
      <c r="B2188" s="10" t="s">
        <v>25</v>
      </c>
      <c r="C2188" s="10" t="s">
        <v>4181</v>
      </c>
      <c r="D2188" s="11">
        <v>2007</v>
      </c>
      <c r="E2188" s="10" t="s">
        <v>10</v>
      </c>
      <c r="F2188" s="10" t="s">
        <v>4163</v>
      </c>
      <c r="G2188" s="10" t="s">
        <v>4182</v>
      </c>
      <c r="H2188" s="13">
        <v>135</v>
      </c>
      <c r="I2188" s="14"/>
      <c r="J2188" s="4"/>
      <c r="K2188" s="4"/>
      <c r="L2188" s="4"/>
      <c r="M2188" s="4"/>
      <c r="N2188" s="4"/>
      <c r="O2188" s="4"/>
      <c r="P2188" s="4"/>
      <c r="Q2188" s="4"/>
      <c r="R2188" s="4"/>
      <c r="S2188" s="4"/>
      <c r="T2188" s="4"/>
      <c r="U2188" s="4"/>
      <c r="V2188" s="4"/>
      <c r="W2188" s="4"/>
      <c r="X2188" s="4"/>
      <c r="Y2188" s="4"/>
      <c r="Z2188" s="4"/>
      <c r="AA2188" s="4"/>
    </row>
    <row r="2189" spans="1:27" ht="16" x14ac:dyDescent="0.2">
      <c r="A2189" s="10" t="s">
        <v>13</v>
      </c>
      <c r="B2189" s="10" t="s">
        <v>25</v>
      </c>
      <c r="C2189" s="10" t="s">
        <v>4183</v>
      </c>
      <c r="D2189" s="11">
        <v>2007</v>
      </c>
      <c r="E2189" s="10" t="s">
        <v>10</v>
      </c>
      <c r="F2189" s="10" t="s">
        <v>4163</v>
      </c>
      <c r="G2189" s="10" t="s">
        <v>4184</v>
      </c>
      <c r="H2189" s="13">
        <v>135</v>
      </c>
      <c r="I2189" s="14"/>
      <c r="J2189" s="4"/>
      <c r="K2189" s="4"/>
      <c r="L2189" s="4"/>
      <c r="M2189" s="4"/>
      <c r="N2189" s="4"/>
      <c r="O2189" s="4"/>
      <c r="P2189" s="4"/>
      <c r="Q2189" s="4"/>
      <c r="R2189" s="4"/>
      <c r="S2189" s="4"/>
      <c r="T2189" s="4"/>
      <c r="U2189" s="4"/>
      <c r="V2189" s="4"/>
      <c r="W2189" s="4"/>
      <c r="X2189" s="4"/>
      <c r="Y2189" s="4"/>
      <c r="Z2189" s="4"/>
      <c r="AA2189" s="4"/>
    </row>
    <row r="2190" spans="1:27" ht="16" x14ac:dyDescent="0.2">
      <c r="A2190" s="10" t="s">
        <v>13</v>
      </c>
      <c r="B2190" s="10" t="s">
        <v>25</v>
      </c>
      <c r="C2190" s="10" t="s">
        <v>4185</v>
      </c>
      <c r="D2190" s="11">
        <v>2007</v>
      </c>
      <c r="E2190" s="10" t="s">
        <v>10</v>
      </c>
      <c r="F2190" s="10" t="s">
        <v>4163</v>
      </c>
      <c r="G2190" s="10" t="s">
        <v>4186</v>
      </c>
      <c r="H2190" s="13">
        <v>119</v>
      </c>
      <c r="I2190" s="14"/>
      <c r="J2190" s="4"/>
      <c r="K2190" s="4"/>
      <c r="L2190" s="4"/>
      <c r="M2190" s="4"/>
      <c r="N2190" s="4"/>
      <c r="O2190" s="4"/>
      <c r="P2190" s="4"/>
      <c r="Q2190" s="4"/>
      <c r="R2190" s="4"/>
      <c r="S2190" s="4"/>
      <c r="T2190" s="4"/>
      <c r="U2190" s="4"/>
      <c r="V2190" s="4"/>
      <c r="W2190" s="4"/>
      <c r="X2190" s="4"/>
      <c r="Y2190" s="4"/>
      <c r="Z2190" s="4"/>
      <c r="AA2190" s="4"/>
    </row>
    <row r="2191" spans="1:27" ht="16" x14ac:dyDescent="0.2">
      <c r="A2191" s="10" t="s">
        <v>13</v>
      </c>
      <c r="B2191" s="10" t="s">
        <v>25</v>
      </c>
      <c r="C2191" s="10" t="s">
        <v>226</v>
      </c>
      <c r="D2191" s="11">
        <v>2007</v>
      </c>
      <c r="E2191" s="10" t="s">
        <v>10</v>
      </c>
      <c r="F2191" s="10" t="s">
        <v>4163</v>
      </c>
      <c r="G2191" s="10" t="s">
        <v>4187</v>
      </c>
      <c r="H2191" s="13">
        <v>92</v>
      </c>
      <c r="I2191" s="14"/>
      <c r="J2191" s="4"/>
      <c r="K2191" s="4"/>
      <c r="L2191" s="4"/>
      <c r="M2191" s="4"/>
      <c r="N2191" s="4"/>
      <c r="O2191" s="4"/>
      <c r="P2191" s="4"/>
      <c r="Q2191" s="4"/>
      <c r="R2191" s="4"/>
      <c r="S2191" s="4"/>
      <c r="T2191" s="4"/>
      <c r="U2191" s="4"/>
      <c r="V2191" s="4"/>
      <c r="W2191" s="4"/>
      <c r="X2191" s="4"/>
      <c r="Y2191" s="4"/>
      <c r="Z2191" s="4"/>
      <c r="AA2191" s="4"/>
    </row>
    <row r="2192" spans="1:27" ht="16" x14ac:dyDescent="0.2">
      <c r="A2192" s="10" t="s">
        <v>13</v>
      </c>
      <c r="B2192" s="10" t="s">
        <v>25</v>
      </c>
      <c r="C2192" s="10" t="s">
        <v>4162</v>
      </c>
      <c r="D2192" s="11">
        <v>2006</v>
      </c>
      <c r="E2192" s="10" t="s">
        <v>10</v>
      </c>
      <c r="F2192" s="10" t="s">
        <v>4188</v>
      </c>
      <c r="G2192" s="10" t="s">
        <v>4189</v>
      </c>
      <c r="H2192" s="13">
        <v>654</v>
      </c>
      <c r="I2192" s="14"/>
      <c r="J2192" s="4"/>
      <c r="K2192" s="4"/>
      <c r="L2192" s="4"/>
      <c r="M2192" s="4"/>
      <c r="N2192" s="4"/>
      <c r="O2192" s="4"/>
      <c r="P2192" s="4"/>
      <c r="Q2192" s="4"/>
      <c r="R2192" s="4"/>
      <c r="S2192" s="4"/>
      <c r="T2192" s="4"/>
      <c r="U2192" s="4"/>
      <c r="V2192" s="4"/>
      <c r="W2192" s="4"/>
      <c r="X2192" s="4"/>
      <c r="Y2192" s="4"/>
      <c r="Z2192" s="4"/>
      <c r="AA2192" s="4"/>
    </row>
    <row r="2193" spans="1:27" ht="16" x14ac:dyDescent="0.2">
      <c r="A2193" s="10" t="s">
        <v>13</v>
      </c>
      <c r="B2193" s="10" t="s">
        <v>25</v>
      </c>
      <c r="C2193" s="10" t="s">
        <v>4190</v>
      </c>
      <c r="D2193" s="11">
        <v>2006</v>
      </c>
      <c r="E2193" s="10" t="s">
        <v>10</v>
      </c>
      <c r="F2193" s="10" t="s">
        <v>4188</v>
      </c>
      <c r="G2193" s="10" t="s">
        <v>4191</v>
      </c>
      <c r="H2193" s="13">
        <v>469</v>
      </c>
      <c r="I2193" s="14"/>
      <c r="J2193" s="4"/>
      <c r="K2193" s="4"/>
      <c r="L2193" s="4"/>
      <c r="M2193" s="4"/>
      <c r="N2193" s="4"/>
      <c r="O2193" s="4"/>
      <c r="P2193" s="4"/>
      <c r="Q2193" s="4"/>
      <c r="R2193" s="4"/>
      <c r="S2193" s="4"/>
      <c r="T2193" s="4"/>
      <c r="U2193" s="4"/>
      <c r="V2193" s="4"/>
      <c r="W2193" s="4"/>
      <c r="X2193" s="4"/>
      <c r="Y2193" s="4"/>
      <c r="Z2193" s="4"/>
      <c r="AA2193" s="4"/>
    </row>
    <row r="2194" spans="1:27" ht="16" x14ac:dyDescent="0.2">
      <c r="A2194" s="10" t="s">
        <v>13</v>
      </c>
      <c r="B2194" s="10" t="s">
        <v>25</v>
      </c>
      <c r="C2194" s="10" t="s">
        <v>4192</v>
      </c>
      <c r="D2194" s="11">
        <v>2006</v>
      </c>
      <c r="E2194" s="10" t="s">
        <v>10</v>
      </c>
      <c r="F2194" s="10" t="s">
        <v>4188</v>
      </c>
      <c r="G2194" s="10" t="s">
        <v>4193</v>
      </c>
      <c r="H2194" s="13">
        <v>459</v>
      </c>
      <c r="I2194" s="14"/>
      <c r="J2194" s="4"/>
      <c r="K2194" s="4"/>
      <c r="L2194" s="4"/>
      <c r="M2194" s="4"/>
      <c r="N2194" s="4"/>
      <c r="O2194" s="4"/>
      <c r="P2194" s="4"/>
      <c r="Q2194" s="4"/>
      <c r="R2194" s="4"/>
      <c r="S2194" s="4"/>
      <c r="T2194" s="4"/>
      <c r="U2194" s="4"/>
      <c r="V2194" s="4"/>
      <c r="W2194" s="4"/>
      <c r="X2194" s="4"/>
      <c r="Y2194" s="4"/>
      <c r="Z2194" s="4"/>
      <c r="AA2194" s="4"/>
    </row>
    <row r="2195" spans="1:27" ht="16" x14ac:dyDescent="0.2">
      <c r="A2195" s="10" t="s">
        <v>13</v>
      </c>
      <c r="B2195" s="10" t="s">
        <v>25</v>
      </c>
      <c r="C2195" s="10" t="s">
        <v>4194</v>
      </c>
      <c r="D2195" s="11">
        <v>2006</v>
      </c>
      <c r="E2195" s="10" t="s">
        <v>10</v>
      </c>
      <c r="F2195" s="10" t="s">
        <v>4188</v>
      </c>
      <c r="G2195" s="10" t="s">
        <v>4195</v>
      </c>
      <c r="H2195" s="13">
        <v>343</v>
      </c>
      <c r="I2195" s="14"/>
      <c r="J2195" s="4"/>
      <c r="K2195" s="4"/>
      <c r="L2195" s="4"/>
      <c r="M2195" s="4"/>
      <c r="N2195" s="4"/>
      <c r="O2195" s="4"/>
      <c r="P2195" s="4"/>
      <c r="Q2195" s="4"/>
      <c r="R2195" s="4"/>
      <c r="S2195" s="4"/>
      <c r="T2195" s="4"/>
      <c r="U2195" s="4"/>
      <c r="V2195" s="4"/>
      <c r="W2195" s="4"/>
      <c r="X2195" s="4"/>
      <c r="Y2195" s="4"/>
      <c r="Z2195" s="4"/>
      <c r="AA2195" s="4"/>
    </row>
    <row r="2196" spans="1:27" ht="16" x14ac:dyDescent="0.2">
      <c r="A2196" s="10" t="s">
        <v>13</v>
      </c>
      <c r="B2196" s="10" t="s">
        <v>25</v>
      </c>
      <c r="C2196" s="10" t="s">
        <v>4196</v>
      </c>
      <c r="D2196" s="11">
        <v>2006</v>
      </c>
      <c r="E2196" s="10" t="s">
        <v>10</v>
      </c>
      <c r="F2196" s="10" t="s">
        <v>4188</v>
      </c>
      <c r="G2196" s="10" t="s">
        <v>4197</v>
      </c>
      <c r="H2196" s="13">
        <v>120</v>
      </c>
      <c r="I2196" s="14"/>
      <c r="J2196" s="4"/>
      <c r="K2196" s="4"/>
      <c r="L2196" s="4"/>
      <c r="M2196" s="4"/>
      <c r="N2196" s="4"/>
      <c r="O2196" s="4"/>
      <c r="P2196" s="4"/>
      <c r="Q2196" s="4"/>
      <c r="R2196" s="4"/>
      <c r="S2196" s="4"/>
      <c r="T2196" s="4"/>
      <c r="U2196" s="4"/>
      <c r="V2196" s="4"/>
      <c r="W2196" s="4"/>
      <c r="X2196" s="4"/>
      <c r="Y2196" s="4"/>
      <c r="Z2196" s="4"/>
      <c r="AA2196" s="4"/>
    </row>
    <row r="2197" spans="1:27" ht="16" x14ac:dyDescent="0.2">
      <c r="A2197" s="10" t="s">
        <v>13</v>
      </c>
      <c r="B2197" s="10" t="s">
        <v>25</v>
      </c>
      <c r="C2197" s="10" t="s">
        <v>4198</v>
      </c>
      <c r="D2197" s="11">
        <v>2005</v>
      </c>
      <c r="E2197" s="10" t="s">
        <v>10</v>
      </c>
      <c r="F2197" s="10" t="s">
        <v>4199</v>
      </c>
      <c r="G2197" s="10" t="s">
        <v>4200</v>
      </c>
      <c r="H2197" s="13">
        <v>767</v>
      </c>
      <c r="I2197" s="14"/>
      <c r="J2197" s="4"/>
      <c r="K2197" s="4"/>
      <c r="L2197" s="4"/>
      <c r="M2197" s="4"/>
      <c r="N2197" s="4"/>
      <c r="O2197" s="4"/>
      <c r="P2197" s="4"/>
      <c r="Q2197" s="4"/>
      <c r="R2197" s="4"/>
      <c r="S2197" s="4"/>
      <c r="T2197" s="4"/>
      <c r="U2197" s="4"/>
      <c r="V2197" s="4"/>
      <c r="W2197" s="4"/>
      <c r="X2197" s="4"/>
      <c r="Y2197" s="4"/>
      <c r="Z2197" s="4"/>
      <c r="AA2197" s="4"/>
    </row>
    <row r="2198" spans="1:27" ht="16" x14ac:dyDescent="0.2">
      <c r="A2198" s="10" t="s">
        <v>13</v>
      </c>
      <c r="B2198" s="10" t="s">
        <v>25</v>
      </c>
      <c r="C2198" s="10" t="s">
        <v>4162</v>
      </c>
      <c r="D2198" s="11">
        <v>2005</v>
      </c>
      <c r="E2198" s="10" t="s">
        <v>10</v>
      </c>
      <c r="F2198" s="10" t="s">
        <v>4199</v>
      </c>
      <c r="G2198" s="10" t="s">
        <v>4201</v>
      </c>
      <c r="H2198" s="13">
        <v>645</v>
      </c>
      <c r="I2198" s="14"/>
      <c r="J2198" s="4"/>
      <c r="K2198" s="4"/>
      <c r="L2198" s="4"/>
      <c r="M2198" s="4"/>
      <c r="N2198" s="4"/>
      <c r="O2198" s="4"/>
      <c r="P2198" s="4"/>
      <c r="Q2198" s="4"/>
      <c r="R2198" s="4"/>
      <c r="S2198" s="4"/>
      <c r="T2198" s="4"/>
      <c r="U2198" s="4"/>
      <c r="V2198" s="4"/>
      <c r="W2198" s="4"/>
      <c r="X2198" s="4"/>
      <c r="Y2198" s="4"/>
      <c r="Z2198" s="4"/>
      <c r="AA2198" s="4"/>
    </row>
    <row r="2199" spans="1:27" ht="16" x14ac:dyDescent="0.2">
      <c r="A2199" s="10" t="s">
        <v>13</v>
      </c>
      <c r="B2199" s="10" t="s">
        <v>25</v>
      </c>
      <c r="C2199" s="10" t="s">
        <v>4192</v>
      </c>
      <c r="D2199" s="11">
        <v>2005</v>
      </c>
      <c r="E2199" s="10" t="s">
        <v>10</v>
      </c>
      <c r="F2199" s="10" t="s">
        <v>4199</v>
      </c>
      <c r="G2199" s="10" t="s">
        <v>4202</v>
      </c>
      <c r="H2199" s="13">
        <v>609</v>
      </c>
      <c r="I2199" s="14"/>
      <c r="J2199" s="4"/>
      <c r="K2199" s="4"/>
      <c r="L2199" s="4"/>
      <c r="M2199" s="4"/>
      <c r="N2199" s="4"/>
      <c r="O2199" s="4"/>
      <c r="P2199" s="4"/>
      <c r="Q2199" s="4"/>
      <c r="R2199" s="4"/>
      <c r="S2199" s="4"/>
      <c r="T2199" s="4"/>
      <c r="U2199" s="4"/>
      <c r="V2199" s="4"/>
      <c r="W2199" s="4"/>
      <c r="X2199" s="4"/>
      <c r="Y2199" s="4"/>
      <c r="Z2199" s="4"/>
      <c r="AA2199" s="4"/>
    </row>
    <row r="2200" spans="1:27" ht="16" x14ac:dyDescent="0.2">
      <c r="A2200" s="10" t="s">
        <v>13</v>
      </c>
      <c r="B2200" s="10" t="s">
        <v>25</v>
      </c>
      <c r="C2200" s="10" t="s">
        <v>4203</v>
      </c>
      <c r="D2200" s="11">
        <v>2005</v>
      </c>
      <c r="E2200" s="10" t="s">
        <v>10</v>
      </c>
      <c r="F2200" s="10" t="s">
        <v>4199</v>
      </c>
      <c r="G2200" s="10" t="s">
        <v>4204</v>
      </c>
      <c r="H2200" s="13">
        <v>605</v>
      </c>
      <c r="I2200" s="14"/>
      <c r="J2200" s="4"/>
      <c r="K2200" s="4"/>
      <c r="L2200" s="4"/>
      <c r="M2200" s="4"/>
      <c r="N2200" s="4"/>
      <c r="O2200" s="4"/>
      <c r="P2200" s="4"/>
      <c r="Q2200" s="4"/>
      <c r="R2200" s="4"/>
      <c r="S2200" s="4"/>
      <c r="T2200" s="4"/>
      <c r="U2200" s="4"/>
      <c r="V2200" s="4"/>
      <c r="W2200" s="4"/>
      <c r="X2200" s="4"/>
      <c r="Y2200" s="4"/>
      <c r="Z2200" s="4"/>
      <c r="AA2200" s="4"/>
    </row>
    <row r="2201" spans="1:27" ht="16" x14ac:dyDescent="0.2">
      <c r="A2201" s="10" t="s">
        <v>13</v>
      </c>
      <c r="B2201" s="10" t="s">
        <v>25</v>
      </c>
      <c r="C2201" s="10" t="s">
        <v>4205</v>
      </c>
      <c r="D2201" s="11">
        <v>2005</v>
      </c>
      <c r="E2201" s="10" t="s">
        <v>10</v>
      </c>
      <c r="F2201" s="10" t="s">
        <v>4199</v>
      </c>
      <c r="G2201" s="10" t="s">
        <v>4206</v>
      </c>
      <c r="H2201" s="13">
        <v>602</v>
      </c>
      <c r="I2201" s="14"/>
      <c r="J2201" s="4"/>
      <c r="K2201" s="4"/>
      <c r="L2201" s="4"/>
      <c r="M2201" s="4"/>
      <c r="N2201" s="4"/>
      <c r="O2201" s="4"/>
      <c r="P2201" s="4"/>
      <c r="Q2201" s="4"/>
      <c r="R2201" s="4"/>
      <c r="S2201" s="4"/>
      <c r="T2201" s="4"/>
      <c r="U2201" s="4"/>
      <c r="V2201" s="4"/>
      <c r="W2201" s="4"/>
      <c r="X2201" s="4"/>
      <c r="Y2201" s="4"/>
      <c r="Z2201" s="4"/>
      <c r="AA2201" s="4"/>
    </row>
    <row r="2202" spans="1:27" ht="16" x14ac:dyDescent="0.2">
      <c r="A2202" s="10" t="s">
        <v>13</v>
      </c>
      <c r="B2202" s="10" t="s">
        <v>25</v>
      </c>
      <c r="C2202" s="10" t="s">
        <v>4207</v>
      </c>
      <c r="D2202" s="11">
        <v>2005</v>
      </c>
      <c r="E2202" s="10" t="s">
        <v>10</v>
      </c>
      <c r="F2202" s="10" t="s">
        <v>4199</v>
      </c>
      <c r="G2202" s="10" t="s">
        <v>4208</v>
      </c>
      <c r="H2202" s="13">
        <v>568</v>
      </c>
      <c r="I2202" s="14"/>
      <c r="J2202" s="4"/>
      <c r="K2202" s="4"/>
      <c r="L2202" s="4"/>
      <c r="M2202" s="4"/>
      <c r="N2202" s="4"/>
      <c r="O2202" s="4"/>
      <c r="P2202" s="4"/>
      <c r="Q2202" s="4"/>
      <c r="R2202" s="4"/>
      <c r="S2202" s="4"/>
      <c r="T2202" s="4"/>
      <c r="U2202" s="4"/>
      <c r="V2202" s="4"/>
      <c r="W2202" s="4"/>
      <c r="X2202" s="4"/>
      <c r="Y2202" s="4"/>
      <c r="Z2202" s="4"/>
      <c r="AA2202" s="4"/>
    </row>
    <row r="2203" spans="1:27" ht="16" x14ac:dyDescent="0.2">
      <c r="A2203" s="10" t="s">
        <v>13</v>
      </c>
      <c r="B2203" s="10" t="s">
        <v>25</v>
      </c>
      <c r="C2203" s="10" t="s">
        <v>4209</v>
      </c>
      <c r="D2203" s="11">
        <v>2005</v>
      </c>
      <c r="E2203" s="10" t="s">
        <v>10</v>
      </c>
      <c r="F2203" s="10" t="s">
        <v>4199</v>
      </c>
      <c r="G2203" s="10" t="s">
        <v>4210</v>
      </c>
      <c r="H2203" s="13">
        <v>459</v>
      </c>
      <c r="I2203" s="14"/>
      <c r="J2203" s="4"/>
      <c r="K2203" s="4"/>
      <c r="L2203" s="4"/>
      <c r="M2203" s="4"/>
      <c r="N2203" s="4"/>
      <c r="O2203" s="4"/>
      <c r="P2203" s="4"/>
      <c r="Q2203" s="4"/>
      <c r="R2203" s="4"/>
      <c r="S2203" s="4"/>
      <c r="T2203" s="4"/>
      <c r="U2203" s="4"/>
      <c r="V2203" s="4"/>
      <c r="W2203" s="4"/>
      <c r="X2203" s="4"/>
      <c r="Y2203" s="4"/>
      <c r="Z2203" s="4"/>
      <c r="AA2203" s="4"/>
    </row>
    <row r="2204" spans="1:27" ht="16" x14ac:dyDescent="0.2">
      <c r="A2204" s="10" t="s">
        <v>13</v>
      </c>
      <c r="B2204" s="10" t="s">
        <v>25</v>
      </c>
      <c r="C2204" s="10" t="s">
        <v>4211</v>
      </c>
      <c r="D2204" s="11">
        <v>2005</v>
      </c>
      <c r="E2204" s="10" t="s">
        <v>10</v>
      </c>
      <c r="F2204" s="10" t="s">
        <v>4199</v>
      </c>
      <c r="G2204" s="10" t="s">
        <v>4212</v>
      </c>
      <c r="H2204" s="13">
        <v>278</v>
      </c>
      <c r="I2204" s="14"/>
      <c r="J2204" s="4"/>
      <c r="K2204" s="4"/>
      <c r="L2204" s="4"/>
      <c r="M2204" s="4"/>
      <c r="N2204" s="4"/>
      <c r="O2204" s="4"/>
      <c r="P2204" s="4"/>
      <c r="Q2204" s="4"/>
      <c r="R2204" s="4"/>
      <c r="S2204" s="4"/>
      <c r="T2204" s="4"/>
      <c r="U2204" s="4"/>
      <c r="V2204" s="4"/>
      <c r="W2204" s="4"/>
      <c r="X2204" s="4"/>
      <c r="Y2204" s="4"/>
      <c r="Z2204" s="4"/>
      <c r="AA2204" s="4"/>
    </row>
    <row r="2205" spans="1:27" ht="16" x14ac:dyDescent="0.2">
      <c r="A2205" s="10" t="s">
        <v>13</v>
      </c>
      <c r="B2205" s="10" t="s">
        <v>25</v>
      </c>
      <c r="C2205" s="10" t="s">
        <v>4213</v>
      </c>
      <c r="D2205" s="11">
        <v>2005</v>
      </c>
      <c r="E2205" s="10" t="s">
        <v>10</v>
      </c>
      <c r="F2205" s="10" t="s">
        <v>4199</v>
      </c>
      <c r="G2205" s="10" t="s">
        <v>4214</v>
      </c>
      <c r="H2205" s="13">
        <v>276</v>
      </c>
      <c r="I2205" s="14"/>
      <c r="J2205" s="4"/>
      <c r="K2205" s="4"/>
      <c r="L2205" s="4"/>
      <c r="M2205" s="4"/>
      <c r="N2205" s="4"/>
      <c r="O2205" s="4"/>
      <c r="P2205" s="4"/>
      <c r="Q2205" s="4"/>
      <c r="R2205" s="4"/>
      <c r="S2205" s="4"/>
      <c r="T2205" s="4"/>
      <c r="U2205" s="4"/>
      <c r="V2205" s="4"/>
      <c r="W2205" s="4"/>
      <c r="X2205" s="4"/>
      <c r="Y2205" s="4"/>
      <c r="Z2205" s="4"/>
      <c r="AA2205" s="4"/>
    </row>
    <row r="2206" spans="1:27" ht="16" x14ac:dyDescent="0.2">
      <c r="A2206" s="10" t="s">
        <v>13</v>
      </c>
      <c r="B2206" s="10" t="s">
        <v>25</v>
      </c>
      <c r="C2206" s="10" t="s">
        <v>4215</v>
      </c>
      <c r="D2206" s="11">
        <v>2004</v>
      </c>
      <c r="E2206" s="10" t="s">
        <v>10</v>
      </c>
      <c r="F2206" s="10" t="s">
        <v>4216</v>
      </c>
      <c r="G2206" s="10" t="s">
        <v>4217</v>
      </c>
      <c r="H2206" s="13">
        <v>784</v>
      </c>
      <c r="I2206" s="14"/>
      <c r="J2206" s="4"/>
      <c r="K2206" s="4"/>
      <c r="L2206" s="4"/>
      <c r="M2206" s="4"/>
      <c r="N2206" s="4"/>
      <c r="O2206" s="4"/>
      <c r="P2206" s="4"/>
      <c r="Q2206" s="4"/>
      <c r="R2206" s="4"/>
      <c r="S2206" s="4"/>
      <c r="T2206" s="4"/>
      <c r="U2206" s="4"/>
      <c r="V2206" s="4"/>
      <c r="W2206" s="4"/>
      <c r="X2206" s="4"/>
      <c r="Y2206" s="4"/>
      <c r="Z2206" s="4"/>
      <c r="AA2206" s="4"/>
    </row>
    <row r="2207" spans="1:27" ht="16" x14ac:dyDescent="0.2">
      <c r="A2207" s="10" t="s">
        <v>13</v>
      </c>
      <c r="B2207" s="10" t="s">
        <v>25</v>
      </c>
      <c r="C2207" s="10" t="s">
        <v>4218</v>
      </c>
      <c r="D2207" s="11">
        <v>2004</v>
      </c>
      <c r="E2207" s="10" t="s">
        <v>10</v>
      </c>
      <c r="F2207" s="10" t="s">
        <v>4216</v>
      </c>
      <c r="G2207" s="10" t="s">
        <v>4219</v>
      </c>
      <c r="H2207" s="13">
        <v>775</v>
      </c>
      <c r="I2207" s="14"/>
      <c r="J2207" s="4"/>
      <c r="K2207" s="4"/>
      <c r="L2207" s="4"/>
      <c r="M2207" s="4"/>
      <c r="N2207" s="4"/>
      <c r="O2207" s="4"/>
      <c r="P2207" s="4"/>
      <c r="Q2207" s="4"/>
      <c r="R2207" s="4"/>
      <c r="S2207" s="4"/>
      <c r="T2207" s="4"/>
      <c r="U2207" s="4"/>
      <c r="V2207" s="4"/>
      <c r="W2207" s="4"/>
      <c r="X2207" s="4"/>
      <c r="Y2207" s="4"/>
      <c r="Z2207" s="4"/>
      <c r="AA2207" s="4"/>
    </row>
    <row r="2208" spans="1:27" ht="16" x14ac:dyDescent="0.2">
      <c r="A2208" s="10" t="s">
        <v>13</v>
      </c>
      <c r="B2208" s="10" t="s">
        <v>25</v>
      </c>
      <c r="C2208" s="10" t="s">
        <v>4220</v>
      </c>
      <c r="D2208" s="11">
        <v>2004</v>
      </c>
      <c r="E2208" s="10" t="s">
        <v>10</v>
      </c>
      <c r="F2208" s="10" t="s">
        <v>4216</v>
      </c>
      <c r="G2208" s="10" t="s">
        <v>4221</v>
      </c>
      <c r="H2208" s="13">
        <v>764</v>
      </c>
      <c r="I2208" s="14"/>
      <c r="J2208" s="4"/>
      <c r="K2208" s="4"/>
      <c r="L2208" s="4"/>
      <c r="M2208" s="4"/>
      <c r="N2208" s="4"/>
      <c r="O2208" s="4"/>
      <c r="P2208" s="4"/>
      <c r="Q2208" s="4"/>
      <c r="R2208" s="4"/>
      <c r="S2208" s="4"/>
      <c r="T2208" s="4"/>
      <c r="U2208" s="4"/>
      <c r="V2208" s="4"/>
      <c r="W2208" s="4"/>
      <c r="X2208" s="4"/>
      <c r="Y2208" s="4"/>
      <c r="Z2208" s="4"/>
      <c r="AA2208" s="4"/>
    </row>
    <row r="2209" spans="1:27" ht="16" x14ac:dyDescent="0.2">
      <c r="A2209" s="10" t="s">
        <v>13</v>
      </c>
      <c r="B2209" s="10" t="s">
        <v>25</v>
      </c>
      <c r="C2209" s="10" t="s">
        <v>4222</v>
      </c>
      <c r="D2209" s="11">
        <v>2004</v>
      </c>
      <c r="E2209" s="10" t="s">
        <v>10</v>
      </c>
      <c r="F2209" s="10" t="s">
        <v>4216</v>
      </c>
      <c r="G2209" s="10" t="s">
        <v>4223</v>
      </c>
      <c r="H2209" s="13">
        <v>716</v>
      </c>
      <c r="I2209" s="14"/>
      <c r="J2209" s="4"/>
      <c r="K2209" s="4"/>
      <c r="L2209" s="4"/>
      <c r="M2209" s="4"/>
      <c r="N2209" s="4"/>
      <c r="O2209" s="4"/>
      <c r="P2209" s="4"/>
      <c r="Q2209" s="4"/>
      <c r="R2209" s="4"/>
      <c r="S2209" s="4"/>
      <c r="T2209" s="4"/>
      <c r="U2209" s="4"/>
      <c r="V2209" s="4"/>
      <c r="W2209" s="4"/>
      <c r="X2209" s="4"/>
      <c r="Y2209" s="4"/>
      <c r="Z2209" s="4"/>
      <c r="AA2209" s="4"/>
    </row>
    <row r="2210" spans="1:27" ht="16" x14ac:dyDescent="0.2">
      <c r="A2210" s="10" t="s">
        <v>13</v>
      </c>
      <c r="B2210" s="10" t="s">
        <v>25</v>
      </c>
      <c r="C2210" s="10" t="s">
        <v>4224</v>
      </c>
      <c r="D2210" s="11">
        <v>2004</v>
      </c>
      <c r="E2210" s="10" t="s">
        <v>10</v>
      </c>
      <c r="F2210" s="10" t="s">
        <v>4216</v>
      </c>
      <c r="G2210" s="10" t="s">
        <v>4225</v>
      </c>
      <c r="H2210" s="13">
        <v>651</v>
      </c>
      <c r="I2210" s="14"/>
      <c r="J2210" s="4"/>
      <c r="K2210" s="4"/>
      <c r="L2210" s="4"/>
      <c r="M2210" s="4"/>
      <c r="N2210" s="4"/>
      <c r="O2210" s="4"/>
      <c r="P2210" s="4"/>
      <c r="Q2210" s="4"/>
      <c r="R2210" s="4"/>
      <c r="S2210" s="4"/>
      <c r="T2210" s="4"/>
      <c r="U2210" s="4"/>
      <c r="V2210" s="4"/>
      <c r="W2210" s="4"/>
      <c r="X2210" s="4"/>
      <c r="Y2210" s="4"/>
      <c r="Z2210" s="4"/>
      <c r="AA2210" s="4"/>
    </row>
    <row r="2211" spans="1:27" ht="16" x14ac:dyDescent="0.2">
      <c r="A2211" s="10" t="s">
        <v>13</v>
      </c>
      <c r="B2211" s="10" t="s">
        <v>25</v>
      </c>
      <c r="C2211" s="10" t="s">
        <v>64</v>
      </c>
      <c r="D2211" s="11">
        <v>2004</v>
      </c>
      <c r="E2211" s="10" t="s">
        <v>10</v>
      </c>
      <c r="F2211" s="10" t="s">
        <v>4216</v>
      </c>
      <c r="G2211" s="10" t="s">
        <v>4226</v>
      </c>
      <c r="H2211" s="13">
        <v>582</v>
      </c>
      <c r="I2211" s="14"/>
      <c r="J2211" s="4"/>
      <c r="K2211" s="4"/>
      <c r="L2211" s="4"/>
      <c r="M2211" s="4"/>
      <c r="N2211" s="4"/>
      <c r="O2211" s="4"/>
      <c r="P2211" s="4"/>
      <c r="Q2211" s="4"/>
      <c r="R2211" s="4"/>
      <c r="S2211" s="4"/>
      <c r="T2211" s="4"/>
      <c r="U2211" s="4"/>
      <c r="V2211" s="4"/>
      <c r="W2211" s="4"/>
      <c r="X2211" s="4"/>
      <c r="Y2211" s="4"/>
      <c r="Z2211" s="4"/>
      <c r="AA2211" s="4"/>
    </row>
    <row r="2212" spans="1:27" ht="16" x14ac:dyDescent="0.2">
      <c r="A2212" s="10" t="s">
        <v>13</v>
      </c>
      <c r="B2212" s="10" t="s">
        <v>25</v>
      </c>
      <c r="C2212" s="10" t="s">
        <v>4227</v>
      </c>
      <c r="D2212" s="11">
        <v>2004</v>
      </c>
      <c r="E2212" s="10" t="s">
        <v>10</v>
      </c>
      <c r="F2212" s="10" t="s">
        <v>4216</v>
      </c>
      <c r="G2212" s="10" t="s">
        <v>4228</v>
      </c>
      <c r="H2212" s="13">
        <v>413</v>
      </c>
      <c r="I2212" s="14"/>
      <c r="J2212" s="4"/>
      <c r="K2212" s="4"/>
      <c r="L2212" s="4"/>
      <c r="M2212" s="4"/>
      <c r="N2212" s="4"/>
      <c r="O2212" s="4"/>
      <c r="P2212" s="4"/>
      <c r="Q2212" s="4"/>
      <c r="R2212" s="4"/>
      <c r="S2212" s="4"/>
      <c r="T2212" s="4"/>
      <c r="U2212" s="4"/>
      <c r="V2212" s="4"/>
      <c r="W2212" s="4"/>
      <c r="X2212" s="4"/>
      <c r="Y2212" s="4"/>
      <c r="Z2212" s="4"/>
      <c r="AA2212" s="4"/>
    </row>
    <row r="2213" spans="1:27" ht="16" x14ac:dyDescent="0.2">
      <c r="A2213" s="10" t="s">
        <v>13</v>
      </c>
      <c r="B2213" s="10" t="s">
        <v>25</v>
      </c>
      <c r="C2213" s="10" t="s">
        <v>4229</v>
      </c>
      <c r="D2213" s="11">
        <v>2004</v>
      </c>
      <c r="E2213" s="10" t="s">
        <v>10</v>
      </c>
      <c r="F2213" s="10" t="s">
        <v>4216</v>
      </c>
      <c r="G2213" s="10" t="s">
        <v>4230</v>
      </c>
      <c r="H2213" s="13">
        <v>344</v>
      </c>
      <c r="I2213" s="14"/>
      <c r="J2213" s="4"/>
      <c r="K2213" s="4"/>
      <c r="L2213" s="4"/>
      <c r="M2213" s="4"/>
      <c r="N2213" s="4"/>
      <c r="O2213" s="4"/>
      <c r="P2213" s="4"/>
      <c r="Q2213" s="4"/>
      <c r="R2213" s="4"/>
      <c r="S2213" s="4"/>
      <c r="T2213" s="4"/>
      <c r="U2213" s="4"/>
      <c r="V2213" s="4"/>
      <c r="W2213" s="4"/>
      <c r="X2213" s="4"/>
      <c r="Y2213" s="4"/>
      <c r="Z2213" s="4"/>
      <c r="AA2213" s="4"/>
    </row>
    <row r="2214" spans="1:27" ht="16" x14ac:dyDescent="0.2">
      <c r="A2214" s="10" t="s">
        <v>13</v>
      </c>
      <c r="B2214" s="10" t="s">
        <v>25</v>
      </c>
      <c r="C2214" s="10" t="s">
        <v>4231</v>
      </c>
      <c r="D2214" s="11">
        <v>2003</v>
      </c>
      <c r="E2214" s="10" t="s">
        <v>10</v>
      </c>
      <c r="F2214" s="10" t="s">
        <v>4232</v>
      </c>
      <c r="G2214" s="10" t="s">
        <v>4233</v>
      </c>
      <c r="H2214" s="13">
        <v>760</v>
      </c>
      <c r="I2214" s="14"/>
      <c r="J2214" s="4"/>
      <c r="K2214" s="4"/>
      <c r="L2214" s="4"/>
      <c r="M2214" s="4"/>
      <c r="N2214" s="4"/>
      <c r="O2214" s="4"/>
      <c r="P2214" s="4"/>
      <c r="Q2214" s="4"/>
      <c r="R2214" s="4"/>
      <c r="S2214" s="4"/>
      <c r="T2214" s="4"/>
      <c r="U2214" s="4"/>
      <c r="V2214" s="4"/>
      <c r="W2214" s="4"/>
      <c r="X2214" s="4"/>
      <c r="Y2214" s="4"/>
      <c r="Z2214" s="4"/>
      <c r="AA2214" s="4"/>
    </row>
    <row r="2215" spans="1:27" ht="16" x14ac:dyDescent="0.2">
      <c r="A2215" s="10" t="s">
        <v>13</v>
      </c>
      <c r="B2215" s="10" t="s">
        <v>25</v>
      </c>
      <c r="C2215" s="10" t="s">
        <v>64</v>
      </c>
      <c r="D2215" s="11">
        <v>2003</v>
      </c>
      <c r="E2215" s="10" t="s">
        <v>10</v>
      </c>
      <c r="F2215" s="10" t="s">
        <v>4232</v>
      </c>
      <c r="G2215" s="10" t="s">
        <v>4234</v>
      </c>
      <c r="H2215" s="13">
        <v>725</v>
      </c>
      <c r="I2215" s="14"/>
      <c r="J2215" s="4"/>
      <c r="K2215" s="4"/>
      <c r="L2215" s="4"/>
      <c r="M2215" s="4"/>
      <c r="N2215" s="4"/>
      <c r="O2215" s="4"/>
      <c r="P2215" s="4"/>
      <c r="Q2215" s="4"/>
      <c r="R2215" s="4"/>
      <c r="S2215" s="4"/>
      <c r="T2215" s="4"/>
      <c r="U2215" s="4"/>
      <c r="V2215" s="4"/>
      <c r="W2215" s="4"/>
      <c r="X2215" s="4"/>
      <c r="Y2215" s="4"/>
      <c r="Z2215" s="4"/>
      <c r="AA2215" s="4"/>
    </row>
    <row r="2216" spans="1:27" ht="16" x14ac:dyDescent="0.2">
      <c r="A2216" s="10" t="s">
        <v>13</v>
      </c>
      <c r="B2216" s="10" t="s">
        <v>25</v>
      </c>
      <c r="C2216" s="10" t="s">
        <v>4218</v>
      </c>
      <c r="D2216" s="11">
        <v>2003</v>
      </c>
      <c r="E2216" s="10" t="s">
        <v>10</v>
      </c>
      <c r="F2216" s="10" t="s">
        <v>4232</v>
      </c>
      <c r="G2216" s="10" t="s">
        <v>4235</v>
      </c>
      <c r="H2216" s="13">
        <v>718</v>
      </c>
      <c r="I2216" s="14"/>
      <c r="J2216" s="4"/>
      <c r="K2216" s="4"/>
      <c r="L2216" s="4"/>
      <c r="M2216" s="4"/>
      <c r="N2216" s="4"/>
      <c r="O2216" s="4"/>
      <c r="P2216" s="4"/>
      <c r="Q2216" s="4"/>
      <c r="R2216" s="4"/>
      <c r="S2216" s="4"/>
      <c r="T2216" s="4"/>
      <c r="U2216" s="4"/>
      <c r="V2216" s="4"/>
      <c r="W2216" s="4"/>
      <c r="X2216" s="4"/>
      <c r="Y2216" s="4"/>
      <c r="Z2216" s="4"/>
      <c r="AA2216" s="4"/>
    </row>
    <row r="2217" spans="1:27" ht="16" x14ac:dyDescent="0.2">
      <c r="A2217" s="10" t="s">
        <v>13</v>
      </c>
      <c r="B2217" s="10" t="s">
        <v>25</v>
      </c>
      <c r="C2217" s="10" t="s">
        <v>4222</v>
      </c>
      <c r="D2217" s="11">
        <v>2003</v>
      </c>
      <c r="E2217" s="10" t="s">
        <v>10</v>
      </c>
      <c r="F2217" s="10" t="s">
        <v>4232</v>
      </c>
      <c r="G2217" s="10" t="s">
        <v>4236</v>
      </c>
      <c r="H2217" s="13">
        <v>694</v>
      </c>
      <c r="I2217" s="14"/>
      <c r="J2217" s="4"/>
      <c r="K2217" s="4"/>
      <c r="L2217" s="4"/>
      <c r="M2217" s="4"/>
      <c r="N2217" s="4"/>
      <c r="O2217" s="4"/>
      <c r="P2217" s="4"/>
      <c r="Q2217" s="4"/>
      <c r="R2217" s="4"/>
      <c r="S2217" s="4"/>
      <c r="T2217" s="4"/>
      <c r="U2217" s="4"/>
      <c r="V2217" s="4"/>
      <c r="W2217" s="4"/>
      <c r="X2217" s="4"/>
      <c r="Y2217" s="4"/>
      <c r="Z2217" s="4"/>
      <c r="AA2217" s="4"/>
    </row>
    <row r="2218" spans="1:27" ht="16" x14ac:dyDescent="0.2">
      <c r="A2218" s="10" t="s">
        <v>13</v>
      </c>
      <c r="B2218" s="10" t="s">
        <v>25</v>
      </c>
      <c r="C2218" s="10" t="s">
        <v>4215</v>
      </c>
      <c r="D2218" s="11">
        <v>2003</v>
      </c>
      <c r="E2218" s="10" t="s">
        <v>10</v>
      </c>
      <c r="F2218" s="10" t="s">
        <v>4232</v>
      </c>
      <c r="G2218" s="10" t="s">
        <v>4237</v>
      </c>
      <c r="H2218" s="13">
        <v>693</v>
      </c>
      <c r="I2218" s="14"/>
      <c r="J2218" s="4"/>
      <c r="K2218" s="4"/>
      <c r="L2218" s="4"/>
      <c r="M2218" s="4"/>
      <c r="N2218" s="4"/>
      <c r="O2218" s="4"/>
      <c r="P2218" s="4"/>
      <c r="Q2218" s="4"/>
      <c r="R2218" s="4"/>
      <c r="S2218" s="4"/>
      <c r="T2218" s="4"/>
      <c r="U2218" s="4"/>
      <c r="V2218" s="4"/>
      <c r="W2218" s="4"/>
      <c r="X2218" s="4"/>
      <c r="Y2218" s="4"/>
      <c r="Z2218" s="4"/>
      <c r="AA2218" s="4"/>
    </row>
    <row r="2219" spans="1:27" ht="16" x14ac:dyDescent="0.2">
      <c r="A2219" s="10" t="s">
        <v>13</v>
      </c>
      <c r="B2219" s="10" t="s">
        <v>25</v>
      </c>
      <c r="C2219" s="10" t="s">
        <v>4224</v>
      </c>
      <c r="D2219" s="11">
        <v>2003</v>
      </c>
      <c r="E2219" s="10" t="s">
        <v>10</v>
      </c>
      <c r="F2219" s="10" t="s">
        <v>4232</v>
      </c>
      <c r="G2219" s="10" t="s">
        <v>4238</v>
      </c>
      <c r="H2219" s="13">
        <v>677</v>
      </c>
      <c r="I2219" s="14"/>
      <c r="J2219" s="4"/>
      <c r="K2219" s="4"/>
      <c r="L2219" s="4"/>
      <c r="M2219" s="4"/>
      <c r="N2219" s="4"/>
      <c r="O2219" s="4"/>
      <c r="P2219" s="4"/>
      <c r="Q2219" s="4"/>
      <c r="R2219" s="4"/>
      <c r="S2219" s="4"/>
      <c r="T2219" s="4"/>
      <c r="U2219" s="4"/>
      <c r="V2219" s="4"/>
      <c r="W2219" s="4"/>
      <c r="X2219" s="4"/>
      <c r="Y2219" s="4"/>
      <c r="Z2219" s="4"/>
      <c r="AA2219" s="4"/>
    </row>
    <row r="2220" spans="1:27" ht="16" x14ac:dyDescent="0.2">
      <c r="A2220" s="10" t="s">
        <v>13</v>
      </c>
      <c r="B2220" s="10" t="s">
        <v>25</v>
      </c>
      <c r="C2220" s="10" t="s">
        <v>4220</v>
      </c>
      <c r="D2220" s="11">
        <v>2003</v>
      </c>
      <c r="E2220" s="10" t="s">
        <v>10</v>
      </c>
      <c r="F2220" s="10" t="s">
        <v>4232</v>
      </c>
      <c r="G2220" s="10" t="s">
        <v>4239</v>
      </c>
      <c r="H2220" s="13">
        <v>612</v>
      </c>
      <c r="I2220" s="14"/>
      <c r="J2220" s="4"/>
      <c r="K2220" s="4"/>
      <c r="L2220" s="4"/>
      <c r="M2220" s="4"/>
      <c r="N2220" s="4"/>
      <c r="O2220" s="4"/>
      <c r="P2220" s="4"/>
      <c r="Q2220" s="4"/>
      <c r="R2220" s="4"/>
      <c r="S2220" s="4"/>
      <c r="T2220" s="4"/>
      <c r="U2220" s="4"/>
      <c r="V2220" s="4"/>
      <c r="W2220" s="4"/>
      <c r="X2220" s="4"/>
      <c r="Y2220" s="4"/>
      <c r="Z2220" s="4"/>
      <c r="AA2220" s="4"/>
    </row>
    <row r="2221" spans="1:27" ht="16" x14ac:dyDescent="0.2">
      <c r="A2221" s="10" t="s">
        <v>13</v>
      </c>
      <c r="B2221" s="10" t="s">
        <v>25</v>
      </c>
      <c r="C2221" s="10" t="s">
        <v>4229</v>
      </c>
      <c r="D2221" s="11">
        <v>2003</v>
      </c>
      <c r="E2221" s="10" t="s">
        <v>10</v>
      </c>
      <c r="F2221" s="10" t="s">
        <v>4232</v>
      </c>
      <c r="G2221" s="10" t="s">
        <v>4240</v>
      </c>
      <c r="H2221" s="13">
        <v>385</v>
      </c>
      <c r="I2221" s="14"/>
      <c r="J2221" s="4"/>
      <c r="K2221" s="4"/>
      <c r="L2221" s="4"/>
      <c r="M2221" s="4"/>
      <c r="N2221" s="4"/>
      <c r="O2221" s="4"/>
      <c r="P2221" s="4"/>
      <c r="Q2221" s="4"/>
      <c r="R2221" s="4"/>
      <c r="S2221" s="4"/>
      <c r="T2221" s="4"/>
      <c r="U2221" s="4"/>
      <c r="V2221" s="4"/>
      <c r="W2221" s="4"/>
      <c r="X2221" s="4"/>
      <c r="Y2221" s="4"/>
      <c r="Z2221" s="4"/>
      <c r="AA2221" s="4"/>
    </row>
    <row r="2222" spans="1:27" ht="16" x14ac:dyDescent="0.2">
      <c r="A2222" s="10" t="s">
        <v>13</v>
      </c>
      <c r="B2222" s="10" t="s">
        <v>25</v>
      </c>
      <c r="C2222" s="10" t="s">
        <v>4227</v>
      </c>
      <c r="D2222" s="11">
        <v>2003</v>
      </c>
      <c r="E2222" s="10" t="s">
        <v>10</v>
      </c>
      <c r="F2222" s="10" t="s">
        <v>4232</v>
      </c>
      <c r="G2222" s="10" t="s">
        <v>4241</v>
      </c>
      <c r="H2222" s="13">
        <v>341</v>
      </c>
      <c r="I2222" s="14"/>
      <c r="J2222" s="4"/>
      <c r="K2222" s="4"/>
      <c r="L2222" s="4"/>
      <c r="M2222" s="4"/>
      <c r="N2222" s="4"/>
      <c r="O2222" s="4"/>
      <c r="P2222" s="4"/>
      <c r="Q2222" s="4"/>
      <c r="R2222" s="4"/>
      <c r="S2222" s="4"/>
      <c r="T2222" s="4"/>
      <c r="U2222" s="4"/>
      <c r="V2222" s="4"/>
      <c r="W2222" s="4"/>
      <c r="X2222" s="4"/>
      <c r="Y2222" s="4"/>
      <c r="Z2222" s="4"/>
      <c r="AA2222" s="4"/>
    </row>
    <row r="2223" spans="1:27" ht="16" x14ac:dyDescent="0.2">
      <c r="A2223" s="10" t="s">
        <v>13</v>
      </c>
      <c r="B2223" s="10" t="s">
        <v>25</v>
      </c>
      <c r="C2223" s="10" t="s">
        <v>4224</v>
      </c>
      <c r="D2223" s="11">
        <v>2002</v>
      </c>
      <c r="E2223" s="10" t="s">
        <v>10</v>
      </c>
      <c r="F2223" s="10" t="s">
        <v>4242</v>
      </c>
      <c r="G2223" s="10" t="s">
        <v>4243</v>
      </c>
      <c r="H2223" s="13">
        <v>805</v>
      </c>
      <c r="I2223" s="14"/>
      <c r="J2223" s="4"/>
      <c r="K2223" s="4"/>
      <c r="L2223" s="4"/>
      <c r="M2223" s="4"/>
      <c r="N2223" s="4"/>
      <c r="O2223" s="4"/>
      <c r="P2223" s="4"/>
      <c r="Q2223" s="4"/>
      <c r="R2223" s="4"/>
      <c r="S2223" s="4"/>
      <c r="T2223" s="4"/>
      <c r="U2223" s="4"/>
      <c r="V2223" s="4"/>
      <c r="W2223" s="4"/>
      <c r="X2223" s="4"/>
      <c r="Y2223" s="4"/>
      <c r="Z2223" s="4"/>
      <c r="AA2223" s="4"/>
    </row>
    <row r="2224" spans="1:27" ht="16" x14ac:dyDescent="0.2">
      <c r="A2224" s="10" t="s">
        <v>13</v>
      </c>
      <c r="B2224" s="10" t="s">
        <v>25</v>
      </c>
      <c r="C2224" s="10" t="s">
        <v>4222</v>
      </c>
      <c r="D2224" s="11">
        <v>2002</v>
      </c>
      <c r="E2224" s="10" t="s">
        <v>10</v>
      </c>
      <c r="F2224" s="10" t="s">
        <v>4242</v>
      </c>
      <c r="G2224" s="10" t="s">
        <v>4244</v>
      </c>
      <c r="H2224" s="13">
        <v>553</v>
      </c>
      <c r="I2224" s="14"/>
      <c r="J2224" s="4"/>
      <c r="K2224" s="4"/>
      <c r="L2224" s="4"/>
      <c r="M2224" s="4"/>
      <c r="N2224" s="4"/>
      <c r="O2224" s="4"/>
      <c r="P2224" s="4"/>
      <c r="Q2224" s="4"/>
      <c r="R2224" s="4"/>
      <c r="S2224" s="4"/>
      <c r="T2224" s="4"/>
      <c r="U2224" s="4"/>
      <c r="V2224" s="4"/>
      <c r="W2224" s="4"/>
      <c r="X2224" s="4"/>
      <c r="Y2224" s="4"/>
      <c r="Z2224" s="4"/>
      <c r="AA2224" s="4"/>
    </row>
    <row r="2225" spans="1:27" ht="16" x14ac:dyDescent="0.2">
      <c r="A2225" s="10" t="s">
        <v>13</v>
      </c>
      <c r="B2225" s="10" t="s">
        <v>25</v>
      </c>
      <c r="C2225" s="10" t="s">
        <v>4218</v>
      </c>
      <c r="D2225" s="11">
        <v>2002</v>
      </c>
      <c r="E2225" s="10" t="s">
        <v>10</v>
      </c>
      <c r="F2225" s="10" t="s">
        <v>4242</v>
      </c>
      <c r="G2225" s="10" t="s">
        <v>4245</v>
      </c>
      <c r="H2225" s="13">
        <v>519</v>
      </c>
      <c r="I2225" s="14"/>
      <c r="J2225" s="4"/>
      <c r="K2225" s="4"/>
      <c r="L2225" s="4"/>
      <c r="M2225" s="4"/>
      <c r="N2225" s="4"/>
      <c r="O2225" s="4"/>
      <c r="P2225" s="4"/>
      <c r="Q2225" s="4"/>
      <c r="R2225" s="4"/>
      <c r="S2225" s="4"/>
      <c r="T2225" s="4"/>
      <c r="U2225" s="4"/>
      <c r="V2225" s="4"/>
      <c r="W2225" s="4"/>
      <c r="X2225" s="4"/>
      <c r="Y2225" s="4"/>
      <c r="Z2225" s="4"/>
      <c r="AA2225" s="4"/>
    </row>
    <row r="2226" spans="1:27" ht="16" x14ac:dyDescent="0.2">
      <c r="A2226" s="10" t="s">
        <v>13</v>
      </c>
      <c r="B2226" s="10" t="s">
        <v>25</v>
      </c>
      <c r="C2226" s="10" t="s">
        <v>4229</v>
      </c>
      <c r="D2226" s="11">
        <v>2002</v>
      </c>
      <c r="E2226" s="10" t="s">
        <v>10</v>
      </c>
      <c r="F2226" s="10" t="s">
        <v>4242</v>
      </c>
      <c r="G2226" s="10" t="s">
        <v>4246</v>
      </c>
      <c r="H2226" s="13">
        <v>480</v>
      </c>
      <c r="I2226" s="14"/>
      <c r="J2226" s="4"/>
      <c r="K2226" s="4"/>
      <c r="L2226" s="4"/>
      <c r="M2226" s="4"/>
      <c r="N2226" s="4"/>
      <c r="O2226" s="4"/>
      <c r="P2226" s="4"/>
      <c r="Q2226" s="4"/>
      <c r="R2226" s="4"/>
      <c r="S2226" s="4"/>
      <c r="T2226" s="4"/>
      <c r="U2226" s="4"/>
      <c r="V2226" s="4"/>
      <c r="W2226" s="4"/>
      <c r="X2226" s="4"/>
      <c r="Y2226" s="4"/>
      <c r="Z2226" s="4"/>
      <c r="AA2226" s="4"/>
    </row>
    <row r="2227" spans="1:27" ht="16" x14ac:dyDescent="0.2">
      <c r="A2227" s="10" t="s">
        <v>13</v>
      </c>
      <c r="B2227" s="10" t="s">
        <v>25</v>
      </c>
      <c r="C2227" s="10" t="s">
        <v>4247</v>
      </c>
      <c r="D2227" s="11">
        <v>2002</v>
      </c>
      <c r="E2227" s="10" t="s">
        <v>10</v>
      </c>
      <c r="F2227" s="10" t="s">
        <v>4242</v>
      </c>
      <c r="G2227" s="10" t="s">
        <v>4248</v>
      </c>
      <c r="H2227" s="13">
        <v>470</v>
      </c>
      <c r="I2227" s="14"/>
      <c r="J2227" s="4"/>
      <c r="K2227" s="4"/>
      <c r="L2227" s="4"/>
      <c r="M2227" s="4"/>
      <c r="N2227" s="4"/>
      <c r="O2227" s="4"/>
      <c r="P2227" s="4"/>
      <c r="Q2227" s="4"/>
      <c r="R2227" s="4"/>
      <c r="S2227" s="4"/>
      <c r="T2227" s="4"/>
      <c r="U2227" s="4"/>
      <c r="V2227" s="4"/>
      <c r="W2227" s="4"/>
      <c r="X2227" s="4"/>
      <c r="Y2227" s="4"/>
      <c r="Z2227" s="4"/>
      <c r="AA2227" s="4"/>
    </row>
    <row r="2228" spans="1:27" ht="16" x14ac:dyDescent="0.2">
      <c r="A2228" s="10" t="s">
        <v>13</v>
      </c>
      <c r="B2228" s="10" t="s">
        <v>25</v>
      </c>
      <c r="C2228" s="10" t="s">
        <v>64</v>
      </c>
      <c r="D2228" s="11">
        <v>2002</v>
      </c>
      <c r="E2228" s="10" t="s">
        <v>10</v>
      </c>
      <c r="F2228" s="10" t="s">
        <v>4242</v>
      </c>
      <c r="G2228" s="10" t="s">
        <v>4249</v>
      </c>
      <c r="H2228" s="13">
        <v>445</v>
      </c>
      <c r="I2228" s="14"/>
      <c r="J2228" s="4"/>
      <c r="K2228" s="4"/>
      <c r="L2228" s="4"/>
      <c r="M2228" s="4"/>
      <c r="N2228" s="4"/>
      <c r="O2228" s="4"/>
      <c r="P2228" s="4"/>
      <c r="Q2228" s="4"/>
      <c r="R2228" s="4"/>
      <c r="S2228" s="4"/>
      <c r="T2228" s="4"/>
      <c r="U2228" s="4"/>
      <c r="V2228" s="4"/>
      <c r="W2228" s="4"/>
      <c r="X2228" s="4"/>
      <c r="Y2228" s="4"/>
      <c r="Z2228" s="4"/>
      <c r="AA2228" s="4"/>
    </row>
    <row r="2229" spans="1:27" ht="16" x14ac:dyDescent="0.2">
      <c r="A2229" s="10" t="s">
        <v>13</v>
      </c>
      <c r="B2229" s="10" t="s">
        <v>25</v>
      </c>
      <c r="C2229" s="10" t="s">
        <v>4215</v>
      </c>
      <c r="D2229" s="11">
        <v>2002</v>
      </c>
      <c r="E2229" s="10" t="s">
        <v>10</v>
      </c>
      <c r="F2229" s="10" t="s">
        <v>4242</v>
      </c>
      <c r="G2229" s="10" t="s">
        <v>4250</v>
      </c>
      <c r="H2229" s="13">
        <v>428</v>
      </c>
      <c r="I2229" s="14"/>
      <c r="J2229" s="4"/>
      <c r="K2229" s="4"/>
      <c r="L2229" s="4"/>
      <c r="M2229" s="4"/>
      <c r="N2229" s="4"/>
      <c r="O2229" s="4"/>
      <c r="P2229" s="4"/>
      <c r="Q2229" s="4"/>
      <c r="R2229" s="4"/>
      <c r="S2229" s="4"/>
      <c r="T2229" s="4"/>
      <c r="U2229" s="4"/>
      <c r="V2229" s="4"/>
      <c r="W2229" s="4"/>
      <c r="X2229" s="4"/>
      <c r="Y2229" s="4"/>
      <c r="Z2229" s="4"/>
      <c r="AA2229" s="4"/>
    </row>
    <row r="2230" spans="1:27" ht="16" x14ac:dyDescent="0.2">
      <c r="A2230" s="10" t="s">
        <v>13</v>
      </c>
      <c r="B2230" s="10" t="s">
        <v>25</v>
      </c>
      <c r="C2230" s="10" t="s">
        <v>4251</v>
      </c>
      <c r="D2230" s="11">
        <v>2001</v>
      </c>
      <c r="E2230" s="10" t="s">
        <v>10</v>
      </c>
      <c r="F2230" s="10" t="s">
        <v>4252</v>
      </c>
      <c r="G2230" s="10" t="s">
        <v>4253</v>
      </c>
      <c r="H2230" s="13">
        <v>491</v>
      </c>
      <c r="I2230" s="14"/>
      <c r="J2230" s="4"/>
      <c r="K2230" s="4"/>
      <c r="L2230" s="4"/>
      <c r="M2230" s="4"/>
      <c r="N2230" s="4"/>
      <c r="O2230" s="4"/>
      <c r="P2230" s="4"/>
      <c r="Q2230" s="4"/>
      <c r="R2230" s="4"/>
      <c r="S2230" s="4"/>
      <c r="T2230" s="4"/>
      <c r="U2230" s="4"/>
      <c r="V2230" s="4"/>
      <c r="W2230" s="4"/>
      <c r="X2230" s="4"/>
      <c r="Y2230" s="4"/>
      <c r="Z2230" s="4"/>
      <c r="AA2230" s="4"/>
    </row>
    <row r="2231" spans="1:27" ht="16" x14ac:dyDescent="0.2">
      <c r="A2231" s="10" t="s">
        <v>13</v>
      </c>
      <c r="B2231" s="10" t="s">
        <v>25</v>
      </c>
      <c r="C2231" s="10" t="s">
        <v>4254</v>
      </c>
      <c r="D2231" s="11">
        <v>2001</v>
      </c>
      <c r="E2231" s="10" t="s">
        <v>10</v>
      </c>
      <c r="F2231" s="10" t="s">
        <v>4252</v>
      </c>
      <c r="G2231" s="10" t="s">
        <v>4248</v>
      </c>
      <c r="H2231" s="13">
        <v>470</v>
      </c>
      <c r="I2231" s="14"/>
      <c r="J2231" s="4"/>
      <c r="K2231" s="4"/>
      <c r="L2231" s="4"/>
      <c r="M2231" s="4"/>
      <c r="N2231" s="4"/>
      <c r="O2231" s="4"/>
      <c r="P2231" s="4"/>
      <c r="Q2231" s="4"/>
      <c r="R2231" s="4"/>
      <c r="S2231" s="4"/>
      <c r="T2231" s="4"/>
      <c r="U2231" s="4"/>
      <c r="V2231" s="4"/>
      <c r="W2231" s="4"/>
      <c r="X2231" s="4"/>
      <c r="Y2231" s="4"/>
      <c r="Z2231" s="4"/>
      <c r="AA2231" s="4"/>
    </row>
    <row r="2232" spans="1:27" ht="16" x14ac:dyDescent="0.2">
      <c r="A2232" s="10" t="s">
        <v>13</v>
      </c>
      <c r="B2232" s="10" t="s">
        <v>25</v>
      </c>
      <c r="C2232" s="10" t="s">
        <v>4255</v>
      </c>
      <c r="D2232" s="11">
        <v>2001</v>
      </c>
      <c r="E2232" s="10" t="s">
        <v>10</v>
      </c>
      <c r="F2232" s="10" t="s">
        <v>4252</v>
      </c>
      <c r="G2232" s="10" t="s">
        <v>4256</v>
      </c>
      <c r="H2232" s="13">
        <v>461</v>
      </c>
      <c r="I2232" s="14"/>
      <c r="J2232" s="4"/>
      <c r="K2232" s="4"/>
      <c r="L2232" s="4"/>
      <c r="M2232" s="4"/>
      <c r="N2232" s="4"/>
      <c r="O2232" s="4"/>
      <c r="P2232" s="4"/>
      <c r="Q2232" s="4"/>
      <c r="R2232" s="4"/>
      <c r="S2232" s="4"/>
      <c r="T2232" s="4"/>
      <c r="U2232" s="4"/>
      <c r="V2232" s="4"/>
      <c r="W2232" s="4"/>
      <c r="X2232" s="4"/>
      <c r="Y2232" s="4"/>
      <c r="Z2232" s="4"/>
      <c r="AA2232" s="4"/>
    </row>
    <row r="2233" spans="1:27" ht="16" x14ac:dyDescent="0.2">
      <c r="A2233" s="10" t="s">
        <v>13</v>
      </c>
      <c r="B2233" s="10" t="s">
        <v>25</v>
      </c>
      <c r="C2233" s="10" t="s">
        <v>4257</v>
      </c>
      <c r="D2233" s="11">
        <v>2001</v>
      </c>
      <c r="E2233" s="10" t="s">
        <v>10</v>
      </c>
      <c r="F2233" s="10" t="s">
        <v>4252</v>
      </c>
      <c r="G2233" s="10" t="s">
        <v>4258</v>
      </c>
      <c r="H2233" s="13">
        <v>461</v>
      </c>
      <c r="I2233" s="14"/>
      <c r="J2233" s="4"/>
      <c r="K2233" s="4"/>
      <c r="L2233" s="4"/>
      <c r="M2233" s="4"/>
      <c r="N2233" s="4"/>
      <c r="O2233" s="4"/>
      <c r="P2233" s="4"/>
      <c r="Q2233" s="4"/>
      <c r="R2233" s="4"/>
      <c r="S2233" s="4"/>
      <c r="T2233" s="4"/>
      <c r="U2233" s="4"/>
      <c r="V2233" s="4"/>
      <c r="W2233" s="4"/>
      <c r="X2233" s="4"/>
      <c r="Y2233" s="4"/>
      <c r="Z2233" s="4"/>
      <c r="AA2233" s="4"/>
    </row>
    <row r="2234" spans="1:27" ht="16" x14ac:dyDescent="0.2">
      <c r="A2234" s="10" t="s">
        <v>13</v>
      </c>
      <c r="B2234" s="10" t="s">
        <v>25</v>
      </c>
      <c r="C2234" s="10" t="s">
        <v>4259</v>
      </c>
      <c r="D2234" s="11">
        <v>2001</v>
      </c>
      <c r="E2234" s="10" t="s">
        <v>10</v>
      </c>
      <c r="F2234" s="10" t="s">
        <v>4252</v>
      </c>
      <c r="G2234" s="10" t="s">
        <v>4260</v>
      </c>
      <c r="H2234" s="13">
        <v>446</v>
      </c>
      <c r="I2234" s="14"/>
      <c r="J2234" s="4"/>
      <c r="K2234" s="4"/>
      <c r="L2234" s="4"/>
      <c r="M2234" s="4"/>
      <c r="N2234" s="4"/>
      <c r="O2234" s="4"/>
      <c r="P2234" s="4"/>
      <c r="Q2234" s="4"/>
      <c r="R2234" s="4"/>
      <c r="S2234" s="4"/>
      <c r="T2234" s="4"/>
      <c r="U2234" s="4"/>
      <c r="V2234" s="4"/>
      <c r="W2234" s="4"/>
      <c r="X2234" s="4"/>
      <c r="Y2234" s="4"/>
      <c r="Z2234" s="4"/>
      <c r="AA2234" s="4"/>
    </row>
    <row r="2235" spans="1:27" ht="16" x14ac:dyDescent="0.2">
      <c r="A2235" s="10" t="s">
        <v>13</v>
      </c>
      <c r="B2235" s="10" t="s">
        <v>25</v>
      </c>
      <c r="C2235" s="10" t="s">
        <v>4261</v>
      </c>
      <c r="D2235" s="11">
        <v>2001</v>
      </c>
      <c r="E2235" s="10" t="s">
        <v>10</v>
      </c>
      <c r="F2235" s="10" t="s">
        <v>4252</v>
      </c>
      <c r="G2235" s="10" t="s">
        <v>4262</v>
      </c>
      <c r="H2235" s="13">
        <v>438</v>
      </c>
      <c r="I2235" s="14"/>
      <c r="J2235" s="4"/>
      <c r="K2235" s="4"/>
      <c r="L2235" s="4"/>
      <c r="M2235" s="4"/>
      <c r="N2235" s="4"/>
      <c r="O2235" s="4"/>
      <c r="P2235" s="4"/>
      <c r="Q2235" s="4"/>
      <c r="R2235" s="4"/>
      <c r="S2235" s="4"/>
      <c r="T2235" s="4"/>
      <c r="U2235" s="4"/>
      <c r="V2235" s="4"/>
      <c r="W2235" s="4"/>
      <c r="X2235" s="4"/>
      <c r="Y2235" s="4"/>
      <c r="Z2235" s="4"/>
      <c r="AA2235" s="4"/>
    </row>
    <row r="2236" spans="1:27" ht="16" x14ac:dyDescent="0.2">
      <c r="A2236" s="10" t="s">
        <v>13</v>
      </c>
      <c r="B2236" s="10" t="s">
        <v>25</v>
      </c>
      <c r="C2236" s="10" t="s">
        <v>4263</v>
      </c>
      <c r="D2236" s="11">
        <v>2001</v>
      </c>
      <c r="E2236" s="10" t="s">
        <v>10</v>
      </c>
      <c r="F2236" s="10" t="s">
        <v>4252</v>
      </c>
      <c r="G2236" s="10" t="s">
        <v>4264</v>
      </c>
      <c r="H2236" s="13">
        <v>374</v>
      </c>
      <c r="I2236" s="14"/>
      <c r="J2236" s="4"/>
      <c r="K2236" s="4"/>
      <c r="L2236" s="4"/>
      <c r="M2236" s="4"/>
      <c r="N2236" s="4"/>
      <c r="O2236" s="4"/>
      <c r="P2236" s="4"/>
      <c r="Q2236" s="4"/>
      <c r="R2236" s="4"/>
      <c r="S2236" s="4"/>
      <c r="T2236" s="4"/>
      <c r="U2236" s="4"/>
      <c r="V2236" s="4"/>
      <c r="W2236" s="4"/>
      <c r="X2236" s="4"/>
      <c r="Y2236" s="4"/>
      <c r="Z2236" s="4"/>
      <c r="AA2236" s="4"/>
    </row>
    <row r="2237" spans="1:27" ht="16" x14ac:dyDescent="0.2">
      <c r="A2237" s="20" t="s">
        <v>4265</v>
      </c>
      <c r="B2237" s="20" t="s">
        <v>25</v>
      </c>
      <c r="C2237" s="22" t="s">
        <v>64</v>
      </c>
      <c r="D2237" s="26">
        <v>2000</v>
      </c>
      <c r="E2237" s="20" t="s">
        <v>10</v>
      </c>
      <c r="F2237" s="10" t="s">
        <v>4266</v>
      </c>
      <c r="G2237" s="37" t="s">
        <v>4267</v>
      </c>
      <c r="H2237" s="13">
        <v>437</v>
      </c>
      <c r="I2237" s="14"/>
      <c r="J2237" s="4"/>
      <c r="K2237" s="4"/>
      <c r="L2237" s="4"/>
      <c r="M2237" s="4"/>
      <c r="N2237" s="4"/>
      <c r="O2237" s="4"/>
      <c r="P2237" s="4"/>
      <c r="Q2237" s="4"/>
      <c r="R2237" s="4"/>
      <c r="S2237" s="4"/>
      <c r="T2237" s="4"/>
      <c r="U2237" s="4"/>
      <c r="V2237" s="4"/>
      <c r="W2237" s="4"/>
      <c r="X2237" s="4"/>
      <c r="Y2237" s="4"/>
      <c r="Z2237" s="4"/>
      <c r="AA2237" s="4"/>
    </row>
    <row r="2238" spans="1:27" ht="16" x14ac:dyDescent="0.2">
      <c r="A2238" s="20" t="s">
        <v>4265</v>
      </c>
      <c r="B2238" s="20" t="s">
        <v>25</v>
      </c>
      <c r="C2238" s="22" t="s">
        <v>4268</v>
      </c>
      <c r="D2238" s="26">
        <v>2000</v>
      </c>
      <c r="E2238" s="20" t="s">
        <v>10</v>
      </c>
      <c r="F2238" s="10" t="s">
        <v>4266</v>
      </c>
      <c r="G2238" s="37" t="s">
        <v>4269</v>
      </c>
      <c r="H2238" s="13">
        <v>423</v>
      </c>
      <c r="I2238" s="14"/>
      <c r="J2238" s="4"/>
      <c r="K2238" s="4"/>
      <c r="L2238" s="4"/>
      <c r="M2238" s="4"/>
      <c r="N2238" s="4"/>
      <c r="O2238" s="4"/>
      <c r="P2238" s="4"/>
      <c r="Q2238" s="4"/>
      <c r="R2238" s="4"/>
      <c r="S2238" s="4"/>
      <c r="T2238" s="4"/>
      <c r="U2238" s="4"/>
      <c r="V2238" s="4"/>
      <c r="W2238" s="4"/>
      <c r="X2238" s="4"/>
      <c r="Y2238" s="4"/>
      <c r="Z2238" s="4"/>
      <c r="AA2238" s="4"/>
    </row>
    <row r="2239" spans="1:27" ht="16" x14ac:dyDescent="0.2">
      <c r="A2239" s="20" t="s">
        <v>4265</v>
      </c>
      <c r="B2239" s="20" t="s">
        <v>25</v>
      </c>
      <c r="C2239" s="22" t="s">
        <v>4229</v>
      </c>
      <c r="D2239" s="26">
        <v>2000</v>
      </c>
      <c r="E2239" s="20" t="s">
        <v>10</v>
      </c>
      <c r="F2239" s="10" t="s">
        <v>4266</v>
      </c>
      <c r="G2239" s="37" t="s">
        <v>4270</v>
      </c>
      <c r="H2239" s="13">
        <v>423</v>
      </c>
      <c r="I2239" s="14"/>
      <c r="J2239" s="4"/>
      <c r="K2239" s="4"/>
      <c r="L2239" s="4"/>
      <c r="M2239" s="4"/>
      <c r="N2239" s="4"/>
      <c r="O2239" s="4"/>
      <c r="P2239" s="4"/>
      <c r="Q2239" s="4"/>
      <c r="R2239" s="4"/>
      <c r="S2239" s="4"/>
      <c r="T2239" s="4"/>
      <c r="U2239" s="4"/>
      <c r="V2239" s="4"/>
      <c r="W2239" s="4"/>
      <c r="X2239" s="4"/>
      <c r="Y2239" s="4"/>
      <c r="Z2239" s="4"/>
      <c r="AA2239" s="4"/>
    </row>
    <row r="2240" spans="1:27" ht="16" x14ac:dyDescent="0.2">
      <c r="A2240" s="20" t="s">
        <v>4265</v>
      </c>
      <c r="B2240" s="20" t="s">
        <v>25</v>
      </c>
      <c r="C2240" s="22" t="s">
        <v>4271</v>
      </c>
      <c r="D2240" s="26">
        <v>2000</v>
      </c>
      <c r="E2240" s="20" t="s">
        <v>10</v>
      </c>
      <c r="F2240" s="10" t="s">
        <v>4266</v>
      </c>
      <c r="G2240" s="37" t="s">
        <v>4272</v>
      </c>
      <c r="H2240" s="13">
        <v>411</v>
      </c>
      <c r="I2240" s="14"/>
      <c r="J2240" s="4"/>
      <c r="K2240" s="4"/>
      <c r="L2240" s="4"/>
      <c r="M2240" s="4"/>
      <c r="N2240" s="4"/>
      <c r="O2240" s="4"/>
      <c r="P2240" s="4"/>
      <c r="Q2240" s="4"/>
      <c r="R2240" s="4"/>
      <c r="S2240" s="4"/>
      <c r="T2240" s="4"/>
      <c r="U2240" s="4"/>
      <c r="V2240" s="4"/>
      <c r="W2240" s="4"/>
      <c r="X2240" s="4"/>
      <c r="Y2240" s="4"/>
      <c r="Z2240" s="4"/>
      <c r="AA2240" s="4"/>
    </row>
    <row r="2241" spans="1:27" ht="16" x14ac:dyDescent="0.2">
      <c r="A2241" s="20" t="s">
        <v>4265</v>
      </c>
      <c r="B2241" s="20" t="s">
        <v>25</v>
      </c>
      <c r="C2241" s="22" t="s">
        <v>4273</v>
      </c>
      <c r="D2241" s="26">
        <v>2000</v>
      </c>
      <c r="E2241" s="20" t="s">
        <v>10</v>
      </c>
      <c r="F2241" s="10" t="s">
        <v>4266</v>
      </c>
      <c r="G2241" s="37" t="s">
        <v>4274</v>
      </c>
      <c r="H2241" s="13">
        <v>411</v>
      </c>
      <c r="I2241" s="14"/>
      <c r="J2241" s="4"/>
      <c r="K2241" s="4"/>
      <c r="L2241" s="4"/>
      <c r="M2241" s="4"/>
      <c r="N2241" s="4"/>
      <c r="O2241" s="4"/>
      <c r="P2241" s="4"/>
      <c r="Q2241" s="4"/>
      <c r="R2241" s="4"/>
      <c r="S2241" s="4"/>
      <c r="T2241" s="4"/>
      <c r="U2241" s="4"/>
      <c r="V2241" s="4"/>
      <c r="W2241" s="4"/>
      <c r="X2241" s="4"/>
      <c r="Y2241" s="4"/>
      <c r="Z2241" s="4"/>
      <c r="AA2241" s="4"/>
    </row>
    <row r="2242" spans="1:27" ht="16" x14ac:dyDescent="0.2">
      <c r="A2242" s="20" t="s">
        <v>4265</v>
      </c>
      <c r="B2242" s="20" t="s">
        <v>25</v>
      </c>
      <c r="C2242" s="22" t="s">
        <v>4275</v>
      </c>
      <c r="D2242" s="26">
        <v>2000</v>
      </c>
      <c r="E2242" s="20" t="s">
        <v>10</v>
      </c>
      <c r="F2242" s="10" t="s">
        <v>4266</v>
      </c>
      <c r="G2242" s="37" t="s">
        <v>4276</v>
      </c>
      <c r="H2242" s="13">
        <v>363</v>
      </c>
      <c r="I2242" s="14"/>
      <c r="J2242" s="4"/>
      <c r="K2242" s="4"/>
      <c r="L2242" s="4"/>
      <c r="M2242" s="4"/>
      <c r="N2242" s="4"/>
      <c r="O2242" s="4"/>
      <c r="P2242" s="4"/>
      <c r="Q2242" s="4"/>
      <c r="R2242" s="4"/>
      <c r="S2242" s="4"/>
      <c r="T2242" s="4"/>
      <c r="U2242" s="4"/>
      <c r="V2242" s="4"/>
      <c r="W2242" s="4"/>
      <c r="X2242" s="4"/>
      <c r="Y2242" s="4"/>
      <c r="Z2242" s="4"/>
      <c r="AA2242" s="4"/>
    </row>
    <row r="2243" spans="1:27" ht="16" x14ac:dyDescent="0.2">
      <c r="A2243" s="20" t="s">
        <v>4265</v>
      </c>
      <c r="B2243" s="20" t="s">
        <v>25</v>
      </c>
      <c r="C2243" s="22" t="s">
        <v>4227</v>
      </c>
      <c r="D2243" s="26">
        <v>2000</v>
      </c>
      <c r="E2243" s="20" t="s">
        <v>10</v>
      </c>
      <c r="F2243" s="10" t="s">
        <v>4266</v>
      </c>
      <c r="G2243" s="37" t="s">
        <v>4277</v>
      </c>
      <c r="H2243" s="13">
        <v>307</v>
      </c>
      <c r="I2243" s="14"/>
      <c r="J2243" s="4"/>
      <c r="K2243" s="4"/>
      <c r="L2243" s="4"/>
      <c r="M2243" s="4"/>
      <c r="N2243" s="4"/>
      <c r="O2243" s="4"/>
      <c r="P2243" s="4"/>
      <c r="Q2243" s="4"/>
      <c r="R2243" s="4"/>
      <c r="S2243" s="4"/>
      <c r="T2243" s="4"/>
      <c r="U2243" s="4"/>
      <c r="V2243" s="4"/>
      <c r="W2243" s="4"/>
      <c r="X2243" s="4"/>
      <c r="Y2243" s="4"/>
      <c r="Z2243" s="4"/>
      <c r="AA2243" s="4"/>
    </row>
    <row r="2244" spans="1:27" ht="16" x14ac:dyDescent="0.2">
      <c r="A2244" s="20" t="s">
        <v>4265</v>
      </c>
      <c r="B2244" s="20" t="s">
        <v>25</v>
      </c>
      <c r="C2244" s="22" t="s">
        <v>4278</v>
      </c>
      <c r="D2244" s="26">
        <v>2000</v>
      </c>
      <c r="E2244" s="20" t="s">
        <v>10</v>
      </c>
      <c r="F2244" s="10" t="s">
        <v>4266</v>
      </c>
      <c r="G2244" s="37" t="s">
        <v>4279</v>
      </c>
      <c r="H2244" s="13">
        <v>306</v>
      </c>
      <c r="I2244" s="14"/>
      <c r="J2244" s="4"/>
      <c r="K2244" s="4"/>
      <c r="L2244" s="4"/>
      <c r="M2244" s="4"/>
      <c r="N2244" s="4"/>
      <c r="O2244" s="4"/>
      <c r="P2244" s="4"/>
      <c r="Q2244" s="4"/>
      <c r="R2244" s="4"/>
      <c r="S2244" s="4"/>
      <c r="T2244" s="4"/>
      <c r="U2244" s="4"/>
      <c r="V2244" s="4"/>
      <c r="W2244" s="4"/>
      <c r="X2244" s="4"/>
      <c r="Y2244" s="4"/>
      <c r="Z2244" s="4"/>
      <c r="AA2244" s="4"/>
    </row>
    <row r="2245" spans="1:27" ht="16" x14ac:dyDescent="0.2">
      <c r="A2245" s="20" t="s">
        <v>4265</v>
      </c>
      <c r="B2245" s="20" t="s">
        <v>25</v>
      </c>
      <c r="C2245" s="22" t="s">
        <v>4280</v>
      </c>
      <c r="D2245" s="26">
        <v>2000</v>
      </c>
      <c r="E2245" s="20" t="s">
        <v>7</v>
      </c>
      <c r="F2245" s="10" t="s">
        <v>4266</v>
      </c>
      <c r="G2245" s="37" t="s">
        <v>4281</v>
      </c>
      <c r="H2245" s="13">
        <v>247</v>
      </c>
      <c r="I2245" s="14"/>
      <c r="J2245" s="4"/>
      <c r="K2245" s="4"/>
      <c r="L2245" s="4"/>
      <c r="M2245" s="4"/>
      <c r="N2245" s="4"/>
      <c r="O2245" s="4"/>
      <c r="P2245" s="4"/>
      <c r="Q2245" s="4"/>
      <c r="R2245" s="4"/>
      <c r="S2245" s="4"/>
      <c r="T2245" s="4"/>
      <c r="U2245" s="4"/>
      <c r="V2245" s="4"/>
      <c r="W2245" s="4"/>
      <c r="X2245" s="4"/>
      <c r="Y2245" s="4"/>
      <c r="Z2245" s="4"/>
      <c r="AA2245" s="4"/>
    </row>
    <row r="2246" spans="1:27" ht="16" x14ac:dyDescent="0.2">
      <c r="A2246" s="20" t="s">
        <v>4265</v>
      </c>
      <c r="B2246" s="20" t="s">
        <v>25</v>
      </c>
      <c r="C2246" s="22" t="s">
        <v>4109</v>
      </c>
      <c r="D2246" s="26">
        <v>2000</v>
      </c>
      <c r="E2246" s="20" t="s">
        <v>7</v>
      </c>
      <c r="F2246" s="10" t="s">
        <v>4266</v>
      </c>
      <c r="G2246" s="37" t="s">
        <v>4282</v>
      </c>
      <c r="H2246" s="13">
        <v>228</v>
      </c>
      <c r="I2246" s="14"/>
      <c r="J2246" s="4"/>
      <c r="K2246" s="4"/>
      <c r="L2246" s="4"/>
      <c r="M2246" s="4"/>
      <c r="N2246" s="4"/>
      <c r="O2246" s="4"/>
      <c r="P2246" s="4"/>
      <c r="Q2246" s="4"/>
      <c r="R2246" s="4"/>
      <c r="S2246" s="4"/>
      <c r="T2246" s="4"/>
      <c r="U2246" s="4"/>
      <c r="V2246" s="4"/>
      <c r="W2246" s="4"/>
      <c r="X2246" s="4"/>
      <c r="Y2246" s="4"/>
      <c r="Z2246" s="4"/>
      <c r="AA2246" s="4"/>
    </row>
    <row r="2247" spans="1:27" ht="16" x14ac:dyDescent="0.2">
      <c r="A2247" s="20" t="s">
        <v>4265</v>
      </c>
      <c r="B2247" s="20" t="s">
        <v>25</v>
      </c>
      <c r="C2247" s="22" t="s">
        <v>4283</v>
      </c>
      <c r="D2247" s="26">
        <v>2000</v>
      </c>
      <c r="E2247" s="20" t="s">
        <v>10</v>
      </c>
      <c r="F2247" s="10" t="s">
        <v>4266</v>
      </c>
      <c r="G2247" s="37" t="s">
        <v>4284</v>
      </c>
      <c r="H2247" s="13">
        <v>179</v>
      </c>
      <c r="I2247" s="14"/>
      <c r="J2247" s="4"/>
      <c r="K2247" s="4"/>
      <c r="L2247" s="4"/>
      <c r="M2247" s="4"/>
      <c r="N2247" s="4"/>
      <c r="O2247" s="4"/>
      <c r="P2247" s="4"/>
      <c r="Q2247" s="4"/>
      <c r="R2247" s="4"/>
      <c r="S2247" s="4"/>
      <c r="T2247" s="4"/>
      <c r="U2247" s="4"/>
      <c r="V2247" s="4"/>
      <c r="W2247" s="4"/>
      <c r="X2247" s="4"/>
      <c r="Y2247" s="4"/>
      <c r="Z2247" s="4"/>
      <c r="AA2247" s="4"/>
    </row>
    <row r="2248" spans="1:27" ht="16" x14ac:dyDescent="0.2">
      <c r="A2248" s="21" t="s">
        <v>859</v>
      </c>
      <c r="B2248" s="21" t="s">
        <v>25</v>
      </c>
      <c r="C2248" s="22" t="s">
        <v>4280</v>
      </c>
      <c r="D2248" s="32">
        <v>1999</v>
      </c>
      <c r="E2248" s="21" t="s">
        <v>10</v>
      </c>
      <c r="F2248" s="21" t="s">
        <v>4285</v>
      </c>
      <c r="G2248" s="33" t="s">
        <v>4286</v>
      </c>
      <c r="H2248" s="11">
        <v>429</v>
      </c>
      <c r="I2248" s="14"/>
      <c r="J2248" s="4"/>
      <c r="K2248" s="4"/>
      <c r="L2248" s="4"/>
      <c r="M2248" s="4"/>
      <c r="N2248" s="4"/>
      <c r="O2248" s="4"/>
      <c r="P2248" s="4"/>
      <c r="Q2248" s="4"/>
      <c r="R2248" s="4"/>
      <c r="S2248" s="4"/>
      <c r="T2248" s="4"/>
      <c r="U2248" s="4"/>
      <c r="V2248" s="4"/>
      <c r="W2248" s="4"/>
      <c r="X2248" s="4"/>
      <c r="Y2248" s="4"/>
      <c r="Z2248" s="4"/>
      <c r="AA2248" s="4"/>
    </row>
    <row r="2249" spans="1:27" ht="16" x14ac:dyDescent="0.2">
      <c r="A2249" s="21" t="s">
        <v>859</v>
      </c>
      <c r="B2249" s="21" t="s">
        <v>25</v>
      </c>
      <c r="C2249" s="22" t="s">
        <v>4287</v>
      </c>
      <c r="D2249" s="32">
        <v>1999</v>
      </c>
      <c r="E2249" s="21" t="s">
        <v>10</v>
      </c>
      <c r="F2249" s="21" t="s">
        <v>4285</v>
      </c>
      <c r="G2249" s="33" t="s">
        <v>4288</v>
      </c>
      <c r="H2249" s="11">
        <v>429</v>
      </c>
      <c r="I2249" s="14"/>
      <c r="J2249" s="4"/>
      <c r="K2249" s="4"/>
      <c r="L2249" s="4"/>
      <c r="M2249" s="4"/>
      <c r="N2249" s="4"/>
      <c r="O2249" s="4"/>
      <c r="P2249" s="4"/>
      <c r="Q2249" s="4"/>
      <c r="R2249" s="4"/>
      <c r="S2249" s="4"/>
      <c r="T2249" s="4"/>
      <c r="U2249" s="4"/>
      <c r="V2249" s="4"/>
      <c r="W2249" s="4"/>
      <c r="X2249" s="4"/>
      <c r="Y2249" s="4"/>
      <c r="Z2249" s="4"/>
      <c r="AA2249" s="4"/>
    </row>
    <row r="2250" spans="1:27" ht="16" x14ac:dyDescent="0.2">
      <c r="A2250" s="21" t="s">
        <v>859</v>
      </c>
      <c r="B2250" s="21" t="s">
        <v>25</v>
      </c>
      <c r="C2250" s="22" t="s">
        <v>4289</v>
      </c>
      <c r="D2250" s="32">
        <v>1999</v>
      </c>
      <c r="E2250" s="21" t="s">
        <v>10</v>
      </c>
      <c r="F2250" s="10" t="s">
        <v>4285</v>
      </c>
      <c r="G2250" s="34" t="s">
        <v>4290</v>
      </c>
      <c r="H2250" s="11">
        <v>369</v>
      </c>
      <c r="I2250" s="14"/>
      <c r="J2250" s="4"/>
      <c r="K2250" s="4"/>
      <c r="L2250" s="4"/>
      <c r="M2250" s="4"/>
      <c r="N2250" s="4"/>
      <c r="O2250" s="4"/>
      <c r="P2250" s="4"/>
      <c r="Q2250" s="4"/>
      <c r="R2250" s="4"/>
      <c r="S2250" s="4"/>
      <c r="T2250" s="4"/>
      <c r="U2250" s="4"/>
      <c r="V2250" s="4"/>
      <c r="W2250" s="4"/>
      <c r="X2250" s="4"/>
      <c r="Y2250" s="4"/>
      <c r="Z2250" s="4"/>
      <c r="AA2250" s="4"/>
    </row>
    <row r="2251" spans="1:27" ht="16" x14ac:dyDescent="0.2">
      <c r="A2251" s="21" t="s">
        <v>859</v>
      </c>
      <c r="B2251" s="21" t="s">
        <v>25</v>
      </c>
      <c r="C2251" s="22" t="s">
        <v>4291</v>
      </c>
      <c r="D2251" s="32">
        <v>1999</v>
      </c>
      <c r="E2251" s="21" t="s">
        <v>10</v>
      </c>
      <c r="F2251" s="10" t="s">
        <v>4285</v>
      </c>
      <c r="G2251" s="34" t="s">
        <v>4292</v>
      </c>
      <c r="H2251" s="11">
        <v>360</v>
      </c>
      <c r="I2251" s="14"/>
      <c r="J2251" s="4"/>
      <c r="K2251" s="4"/>
      <c r="L2251" s="4"/>
      <c r="M2251" s="4"/>
      <c r="N2251" s="4"/>
      <c r="O2251" s="4"/>
      <c r="P2251" s="4"/>
      <c r="Q2251" s="4"/>
      <c r="R2251" s="4"/>
      <c r="S2251" s="4"/>
      <c r="T2251" s="4"/>
      <c r="U2251" s="4"/>
      <c r="V2251" s="4"/>
      <c r="W2251" s="4"/>
      <c r="X2251" s="4"/>
      <c r="Y2251" s="4"/>
      <c r="Z2251" s="4"/>
      <c r="AA2251" s="4"/>
    </row>
    <row r="2252" spans="1:27" ht="16" x14ac:dyDescent="0.2">
      <c r="A2252" s="20" t="s">
        <v>859</v>
      </c>
      <c r="B2252" s="21" t="s">
        <v>25</v>
      </c>
      <c r="C2252" s="22" t="s">
        <v>4109</v>
      </c>
      <c r="D2252" s="32">
        <v>1999</v>
      </c>
      <c r="E2252" s="21" t="s">
        <v>10</v>
      </c>
      <c r="F2252" s="21" t="s">
        <v>4285</v>
      </c>
      <c r="G2252" s="33" t="s">
        <v>4293</v>
      </c>
      <c r="H2252" s="11">
        <v>345</v>
      </c>
      <c r="I2252" s="14"/>
      <c r="J2252" s="4"/>
      <c r="K2252" s="4"/>
      <c r="L2252" s="4"/>
      <c r="M2252" s="4"/>
      <c r="N2252" s="4"/>
      <c r="O2252" s="4"/>
      <c r="P2252" s="4"/>
      <c r="Q2252" s="4"/>
      <c r="R2252" s="4"/>
      <c r="S2252" s="4"/>
      <c r="T2252" s="4"/>
      <c r="U2252" s="4"/>
      <c r="V2252" s="4"/>
      <c r="W2252" s="4"/>
      <c r="X2252" s="4"/>
      <c r="Y2252" s="4"/>
      <c r="Z2252" s="4"/>
      <c r="AA2252" s="4"/>
    </row>
    <row r="2253" spans="1:27" ht="16" x14ac:dyDescent="0.2">
      <c r="A2253" s="20" t="s">
        <v>859</v>
      </c>
      <c r="B2253" s="21" t="s">
        <v>25</v>
      </c>
      <c r="C2253" s="22" t="s">
        <v>4294</v>
      </c>
      <c r="D2253" s="32">
        <v>1999</v>
      </c>
      <c r="E2253" s="21" t="s">
        <v>10</v>
      </c>
      <c r="F2253" s="21" t="s">
        <v>4285</v>
      </c>
      <c r="G2253" s="33" t="s">
        <v>4295</v>
      </c>
      <c r="H2253" s="11">
        <v>336</v>
      </c>
      <c r="I2253" s="14"/>
      <c r="J2253" s="4"/>
      <c r="K2253" s="4"/>
      <c r="L2253" s="4"/>
      <c r="M2253" s="4"/>
      <c r="N2253" s="4"/>
      <c r="O2253" s="4"/>
      <c r="P2253" s="4"/>
      <c r="Q2253" s="4"/>
      <c r="R2253" s="4"/>
      <c r="S2253" s="4"/>
      <c r="T2253" s="4"/>
      <c r="U2253" s="4"/>
      <c r="V2253" s="4"/>
      <c r="W2253" s="4"/>
      <c r="X2253" s="4"/>
      <c r="Y2253" s="4"/>
      <c r="Z2253" s="4"/>
      <c r="AA2253" s="4"/>
    </row>
    <row r="2254" spans="1:27" ht="16" x14ac:dyDescent="0.2">
      <c r="A2254" s="21" t="s">
        <v>859</v>
      </c>
      <c r="B2254" s="21" t="s">
        <v>25</v>
      </c>
      <c r="C2254" s="22" t="s">
        <v>4296</v>
      </c>
      <c r="D2254" s="32">
        <v>1999</v>
      </c>
      <c r="E2254" s="21" t="s">
        <v>10</v>
      </c>
      <c r="F2254" s="10" t="s">
        <v>4285</v>
      </c>
      <c r="G2254" s="34" t="s">
        <v>4297</v>
      </c>
      <c r="H2254" s="11">
        <v>211</v>
      </c>
      <c r="I2254" s="14"/>
      <c r="J2254" s="4"/>
      <c r="K2254" s="4"/>
      <c r="L2254" s="4"/>
      <c r="M2254" s="4"/>
      <c r="N2254" s="4"/>
      <c r="O2254" s="4"/>
      <c r="P2254" s="4"/>
      <c r="Q2254" s="4"/>
      <c r="R2254" s="4"/>
      <c r="S2254" s="4"/>
      <c r="T2254" s="4"/>
      <c r="U2254" s="4"/>
      <c r="V2254" s="4"/>
      <c r="W2254" s="4"/>
      <c r="X2254" s="4"/>
      <c r="Y2254" s="4"/>
      <c r="Z2254" s="4"/>
      <c r="AA2254" s="4"/>
    </row>
    <row r="2255" spans="1:27" ht="16" x14ac:dyDescent="0.2">
      <c r="A2255" s="21" t="s">
        <v>859</v>
      </c>
      <c r="B2255" s="21" t="s">
        <v>25</v>
      </c>
      <c r="C2255" s="22" t="s">
        <v>4298</v>
      </c>
      <c r="D2255" s="32">
        <v>1999</v>
      </c>
      <c r="E2255" s="21" t="s">
        <v>10</v>
      </c>
      <c r="F2255" s="10" t="s">
        <v>4285</v>
      </c>
      <c r="G2255" s="34" t="s">
        <v>4299</v>
      </c>
      <c r="H2255" s="11">
        <v>203</v>
      </c>
      <c r="I2255" s="14"/>
      <c r="J2255" s="4"/>
      <c r="K2255" s="4"/>
      <c r="L2255" s="4"/>
      <c r="M2255" s="4"/>
      <c r="N2255" s="4"/>
      <c r="O2255" s="4"/>
      <c r="P2255" s="4"/>
      <c r="Q2255" s="4"/>
      <c r="R2255" s="4"/>
      <c r="S2255" s="4"/>
      <c r="T2255" s="4"/>
      <c r="U2255" s="4"/>
      <c r="V2255" s="4"/>
      <c r="W2255" s="4"/>
      <c r="X2255" s="4"/>
      <c r="Y2255" s="4"/>
      <c r="Z2255" s="4"/>
      <c r="AA2255" s="4"/>
    </row>
    <row r="2256" spans="1:27" ht="16" x14ac:dyDescent="0.2">
      <c r="A2256" s="20" t="s">
        <v>859</v>
      </c>
      <c r="B2256" s="21" t="s">
        <v>25</v>
      </c>
      <c r="C2256" s="22" t="s">
        <v>4300</v>
      </c>
      <c r="D2256" s="32">
        <v>1999</v>
      </c>
      <c r="E2256" s="21" t="s">
        <v>10</v>
      </c>
      <c r="F2256" s="21" t="s">
        <v>4285</v>
      </c>
      <c r="G2256" s="33" t="s">
        <v>4301</v>
      </c>
      <c r="H2256" s="11">
        <v>199</v>
      </c>
      <c r="I2256" s="14"/>
      <c r="J2256" s="4"/>
      <c r="K2256" s="4"/>
      <c r="L2256" s="4"/>
      <c r="M2256" s="4"/>
      <c r="N2256" s="4"/>
      <c r="O2256" s="4"/>
      <c r="P2256" s="4"/>
      <c r="Q2256" s="4"/>
      <c r="R2256" s="4"/>
      <c r="S2256" s="4"/>
      <c r="T2256" s="4"/>
      <c r="U2256" s="4"/>
      <c r="V2256" s="4"/>
      <c r="W2256" s="4"/>
      <c r="X2256" s="4"/>
      <c r="Y2256" s="4"/>
      <c r="Z2256" s="4"/>
      <c r="AA2256" s="4"/>
    </row>
    <row r="2257" spans="1:27" ht="16" x14ac:dyDescent="0.2">
      <c r="A2257" s="21" t="s">
        <v>859</v>
      </c>
      <c r="B2257" s="21" t="s">
        <v>25</v>
      </c>
      <c r="C2257" s="22" t="s">
        <v>4302</v>
      </c>
      <c r="D2257" s="32">
        <v>1999</v>
      </c>
      <c r="E2257" s="21" t="s">
        <v>10</v>
      </c>
      <c r="F2257" s="10" t="s">
        <v>4285</v>
      </c>
      <c r="G2257" s="34" t="s">
        <v>4303</v>
      </c>
      <c r="H2257" s="11">
        <v>190</v>
      </c>
      <c r="I2257" s="14"/>
      <c r="J2257" s="4"/>
      <c r="K2257" s="4"/>
      <c r="L2257" s="4"/>
      <c r="M2257" s="4"/>
      <c r="N2257" s="4"/>
      <c r="O2257" s="4"/>
      <c r="P2257" s="4"/>
      <c r="Q2257" s="4"/>
      <c r="R2257" s="4"/>
      <c r="S2257" s="4"/>
      <c r="T2257" s="4"/>
      <c r="U2257" s="4"/>
      <c r="V2257" s="4"/>
      <c r="W2257" s="4"/>
      <c r="X2257" s="4"/>
      <c r="Y2257" s="4"/>
      <c r="Z2257" s="4"/>
      <c r="AA2257" s="4"/>
    </row>
    <row r="2258" spans="1:27" ht="16" x14ac:dyDescent="0.2">
      <c r="A2258" s="21" t="s">
        <v>859</v>
      </c>
      <c r="B2258" s="21" t="s">
        <v>25</v>
      </c>
      <c r="C2258" s="22" t="s">
        <v>4304</v>
      </c>
      <c r="D2258" s="26">
        <v>1999</v>
      </c>
      <c r="E2258" s="21" t="s">
        <v>10</v>
      </c>
      <c r="F2258" s="21" t="s">
        <v>4285</v>
      </c>
      <c r="G2258" s="33" t="s">
        <v>4305</v>
      </c>
      <c r="H2258" s="11">
        <v>178</v>
      </c>
      <c r="I2258" s="14"/>
      <c r="J2258" s="4"/>
      <c r="K2258" s="4"/>
      <c r="L2258" s="4"/>
      <c r="M2258" s="4"/>
      <c r="N2258" s="4"/>
      <c r="O2258" s="4"/>
      <c r="P2258" s="4"/>
      <c r="Q2258" s="4"/>
      <c r="R2258" s="4"/>
      <c r="S2258" s="4"/>
      <c r="T2258" s="4"/>
      <c r="U2258" s="4"/>
      <c r="V2258" s="4"/>
      <c r="W2258" s="4"/>
      <c r="X2258" s="4"/>
      <c r="Y2258" s="4"/>
      <c r="Z2258" s="4"/>
      <c r="AA2258" s="4"/>
    </row>
    <row r="2259" spans="1:27" ht="16" x14ac:dyDescent="0.2">
      <c r="A2259" s="21" t="s">
        <v>859</v>
      </c>
      <c r="B2259" s="21" t="s">
        <v>25</v>
      </c>
      <c r="C2259" s="22" t="s">
        <v>4306</v>
      </c>
      <c r="D2259" s="32">
        <v>1999</v>
      </c>
      <c r="E2259" s="21" t="s">
        <v>10</v>
      </c>
      <c r="F2259" s="10" t="s">
        <v>4285</v>
      </c>
      <c r="G2259" s="34" t="s">
        <v>4307</v>
      </c>
      <c r="H2259" s="11">
        <v>170</v>
      </c>
      <c r="I2259" s="14"/>
      <c r="J2259" s="4"/>
      <c r="K2259" s="4"/>
      <c r="L2259" s="4"/>
      <c r="M2259" s="4"/>
      <c r="N2259" s="4"/>
      <c r="O2259" s="4"/>
      <c r="P2259" s="4"/>
      <c r="Q2259" s="4"/>
      <c r="R2259" s="4"/>
      <c r="S2259" s="4"/>
      <c r="T2259" s="4"/>
      <c r="U2259" s="4"/>
      <c r="V2259" s="4"/>
      <c r="W2259" s="4"/>
      <c r="X2259" s="4"/>
      <c r="Y2259" s="4"/>
      <c r="Z2259" s="4"/>
      <c r="AA2259" s="4"/>
    </row>
    <row r="2260" spans="1:27" ht="16" x14ac:dyDescent="0.2">
      <c r="A2260" s="21" t="s">
        <v>859</v>
      </c>
      <c r="B2260" s="21" t="s">
        <v>25</v>
      </c>
      <c r="C2260" s="22" t="s">
        <v>4308</v>
      </c>
      <c r="D2260" s="32">
        <v>1999</v>
      </c>
      <c r="E2260" s="21" t="s">
        <v>10</v>
      </c>
      <c r="F2260" s="10" t="s">
        <v>4285</v>
      </c>
      <c r="G2260" s="34" t="s">
        <v>4309</v>
      </c>
      <c r="H2260" s="11">
        <v>164</v>
      </c>
      <c r="I2260" s="14"/>
      <c r="J2260" s="4"/>
      <c r="K2260" s="4"/>
      <c r="L2260" s="4"/>
      <c r="M2260" s="4"/>
      <c r="N2260" s="4"/>
      <c r="O2260" s="4"/>
      <c r="P2260" s="4"/>
      <c r="Q2260" s="4"/>
      <c r="R2260" s="4"/>
      <c r="S2260" s="4"/>
      <c r="T2260" s="4"/>
      <c r="U2260" s="4"/>
      <c r="V2260" s="4"/>
      <c r="W2260" s="4"/>
      <c r="X2260" s="4"/>
      <c r="Y2260" s="4"/>
      <c r="Z2260" s="4"/>
      <c r="AA2260" s="4"/>
    </row>
    <row r="2261" spans="1:27" ht="16" x14ac:dyDescent="0.2">
      <c r="A2261" s="21" t="s">
        <v>859</v>
      </c>
      <c r="B2261" s="21" t="s">
        <v>25</v>
      </c>
      <c r="C2261" s="22" t="s">
        <v>4310</v>
      </c>
      <c r="D2261" s="32">
        <v>1999</v>
      </c>
      <c r="E2261" s="21" t="s">
        <v>10</v>
      </c>
      <c r="F2261" s="10" t="s">
        <v>4285</v>
      </c>
      <c r="G2261" s="34" t="s">
        <v>4311</v>
      </c>
      <c r="H2261" s="11">
        <v>162</v>
      </c>
      <c r="I2261" s="14"/>
      <c r="J2261" s="4"/>
      <c r="K2261" s="4"/>
      <c r="L2261" s="4"/>
      <c r="M2261" s="4"/>
      <c r="N2261" s="4"/>
      <c r="O2261" s="4"/>
      <c r="P2261" s="4"/>
      <c r="Q2261" s="4"/>
      <c r="R2261" s="4"/>
      <c r="S2261" s="4"/>
      <c r="T2261" s="4"/>
      <c r="U2261" s="4"/>
      <c r="V2261" s="4"/>
      <c r="W2261" s="4"/>
      <c r="X2261" s="4"/>
      <c r="Y2261" s="4"/>
      <c r="Z2261" s="4"/>
      <c r="AA2261" s="4"/>
    </row>
    <row r="2262" spans="1:27" ht="16" x14ac:dyDescent="0.2">
      <c r="A2262" s="20" t="s">
        <v>859</v>
      </c>
      <c r="B2262" s="21" t="s">
        <v>25</v>
      </c>
      <c r="C2262" s="22" t="s">
        <v>4312</v>
      </c>
      <c r="D2262" s="32">
        <v>1999</v>
      </c>
      <c r="E2262" s="21" t="s">
        <v>10</v>
      </c>
      <c r="F2262" s="21" t="s">
        <v>4285</v>
      </c>
      <c r="G2262" s="33" t="s">
        <v>4313</v>
      </c>
      <c r="H2262" s="11">
        <v>148</v>
      </c>
      <c r="I2262" s="14"/>
      <c r="J2262" s="4"/>
      <c r="K2262" s="4"/>
      <c r="L2262" s="4"/>
      <c r="M2262" s="4"/>
      <c r="N2262" s="4"/>
      <c r="O2262" s="4"/>
      <c r="P2262" s="4"/>
      <c r="Q2262" s="4"/>
      <c r="R2262" s="4"/>
      <c r="S2262" s="4"/>
      <c r="T2262" s="4"/>
      <c r="U2262" s="4"/>
      <c r="V2262" s="4"/>
      <c r="W2262" s="4"/>
      <c r="X2262" s="4"/>
      <c r="Y2262" s="4"/>
      <c r="Z2262" s="4"/>
      <c r="AA2262" s="4"/>
    </row>
    <row r="2263" spans="1:27" ht="16" x14ac:dyDescent="0.2">
      <c r="A2263" s="21" t="s">
        <v>859</v>
      </c>
      <c r="B2263" s="21" t="s">
        <v>25</v>
      </c>
      <c r="C2263" s="22" t="s">
        <v>4314</v>
      </c>
      <c r="D2263" s="32">
        <v>1999</v>
      </c>
      <c r="E2263" s="21" t="s">
        <v>10</v>
      </c>
      <c r="F2263" s="10" t="s">
        <v>4285</v>
      </c>
      <c r="G2263" s="34" t="s">
        <v>4315</v>
      </c>
      <c r="H2263" s="11">
        <v>133</v>
      </c>
      <c r="I2263" s="14"/>
      <c r="J2263" s="4"/>
      <c r="K2263" s="4"/>
      <c r="L2263" s="4"/>
      <c r="M2263" s="4"/>
      <c r="N2263" s="4"/>
      <c r="O2263" s="4"/>
      <c r="P2263" s="4"/>
      <c r="Q2263" s="4"/>
      <c r="R2263" s="4"/>
      <c r="S2263" s="4"/>
      <c r="T2263" s="4"/>
      <c r="U2263" s="4"/>
      <c r="V2263" s="4"/>
      <c r="W2263" s="4"/>
      <c r="X2263" s="4"/>
      <c r="Y2263" s="4"/>
      <c r="Z2263" s="4"/>
      <c r="AA2263" s="4"/>
    </row>
    <row r="2264" spans="1:27" ht="16" x14ac:dyDescent="0.2">
      <c r="A2264" s="21" t="s">
        <v>859</v>
      </c>
      <c r="B2264" s="21" t="s">
        <v>25</v>
      </c>
      <c r="C2264" s="22" t="s">
        <v>4316</v>
      </c>
      <c r="D2264" s="32">
        <v>1999</v>
      </c>
      <c r="E2264" s="21" t="s">
        <v>10</v>
      </c>
      <c r="F2264" s="10" t="s">
        <v>4285</v>
      </c>
      <c r="G2264" s="34" t="s">
        <v>4317</v>
      </c>
      <c r="H2264" s="11">
        <v>123</v>
      </c>
      <c r="I2264" s="14"/>
      <c r="J2264" s="4"/>
      <c r="K2264" s="4"/>
      <c r="L2264" s="4"/>
      <c r="M2264" s="4"/>
      <c r="N2264" s="4"/>
      <c r="O2264" s="4"/>
      <c r="P2264" s="4"/>
      <c r="Q2264" s="4"/>
      <c r="R2264" s="4"/>
      <c r="S2264" s="4"/>
      <c r="T2264" s="4"/>
      <c r="U2264" s="4"/>
      <c r="V2264" s="4"/>
      <c r="W2264" s="4"/>
      <c r="X2264" s="4"/>
      <c r="Y2264" s="4"/>
      <c r="Z2264" s="4"/>
      <c r="AA2264" s="4"/>
    </row>
    <row r="2265" spans="1:27" ht="16" x14ac:dyDescent="0.2">
      <c r="A2265" s="21" t="s">
        <v>859</v>
      </c>
      <c r="B2265" s="21" t="s">
        <v>25</v>
      </c>
      <c r="C2265" s="22" t="s">
        <v>4318</v>
      </c>
      <c r="D2265" s="32">
        <v>1999</v>
      </c>
      <c r="E2265" s="21" t="s">
        <v>10</v>
      </c>
      <c r="F2265" s="10" t="s">
        <v>4285</v>
      </c>
      <c r="G2265" s="34" t="s">
        <v>4319</v>
      </c>
      <c r="H2265" s="11">
        <v>122</v>
      </c>
      <c r="I2265" s="14"/>
      <c r="J2265" s="4"/>
      <c r="K2265" s="4"/>
      <c r="L2265" s="4"/>
      <c r="M2265" s="4"/>
      <c r="N2265" s="4"/>
      <c r="O2265" s="4"/>
      <c r="P2265" s="4"/>
      <c r="Q2265" s="4"/>
      <c r="R2265" s="4"/>
      <c r="S2265" s="4"/>
      <c r="T2265" s="4"/>
      <c r="U2265" s="4"/>
      <c r="V2265" s="4"/>
      <c r="W2265" s="4"/>
      <c r="X2265" s="4"/>
      <c r="Y2265" s="4"/>
      <c r="Z2265" s="4"/>
      <c r="AA2265" s="4"/>
    </row>
    <row r="2266" spans="1:27" ht="16" x14ac:dyDescent="0.2">
      <c r="A2266" s="21" t="s">
        <v>859</v>
      </c>
      <c r="B2266" s="21" t="s">
        <v>25</v>
      </c>
      <c r="C2266" s="22" t="s">
        <v>4320</v>
      </c>
      <c r="D2266" s="32">
        <v>1999</v>
      </c>
      <c r="E2266" s="21" t="s">
        <v>10</v>
      </c>
      <c r="F2266" s="10" t="s">
        <v>4285</v>
      </c>
      <c r="G2266" s="34" t="s">
        <v>4321</v>
      </c>
      <c r="H2266" s="11">
        <v>113</v>
      </c>
      <c r="I2266" s="14"/>
      <c r="J2266" s="4"/>
      <c r="K2266" s="4"/>
      <c r="L2266" s="4"/>
      <c r="M2266" s="4"/>
      <c r="N2266" s="4"/>
      <c r="O2266" s="4"/>
      <c r="P2266" s="4"/>
      <c r="Q2266" s="4"/>
      <c r="R2266" s="4"/>
      <c r="S2266" s="4"/>
      <c r="T2266" s="4"/>
      <c r="U2266" s="4"/>
      <c r="V2266" s="4"/>
      <c r="W2266" s="4"/>
      <c r="X2266" s="4"/>
      <c r="Y2266" s="4"/>
      <c r="Z2266" s="4"/>
      <c r="AA2266" s="4"/>
    </row>
    <row r="2267" spans="1:27" ht="16" x14ac:dyDescent="0.2">
      <c r="A2267" s="21" t="s">
        <v>859</v>
      </c>
      <c r="B2267" s="21" t="s">
        <v>25</v>
      </c>
      <c r="C2267" s="22" t="s">
        <v>4322</v>
      </c>
      <c r="D2267" s="32">
        <v>1999</v>
      </c>
      <c r="E2267" s="21" t="s">
        <v>10</v>
      </c>
      <c r="F2267" s="10" t="s">
        <v>4285</v>
      </c>
      <c r="G2267" s="34" t="s">
        <v>4323</v>
      </c>
      <c r="H2267" s="11">
        <v>108</v>
      </c>
      <c r="I2267" s="14"/>
      <c r="J2267" s="4"/>
      <c r="K2267" s="4"/>
      <c r="L2267" s="4"/>
      <c r="M2267" s="4"/>
      <c r="N2267" s="4"/>
      <c r="O2267" s="4"/>
      <c r="P2267" s="4"/>
      <c r="Q2267" s="4"/>
      <c r="R2267" s="4"/>
      <c r="S2267" s="4"/>
      <c r="T2267" s="4"/>
      <c r="U2267" s="4"/>
      <c r="V2267" s="4"/>
      <c r="W2267" s="4"/>
      <c r="X2267" s="4"/>
      <c r="Y2267" s="4"/>
      <c r="Z2267" s="4"/>
      <c r="AA2267" s="4"/>
    </row>
    <row r="2268" spans="1:27" ht="16" x14ac:dyDescent="0.2">
      <c r="A2268" s="21" t="s">
        <v>859</v>
      </c>
      <c r="B2268" s="21" t="s">
        <v>25</v>
      </c>
      <c r="C2268" s="22" t="s">
        <v>4324</v>
      </c>
      <c r="D2268" s="32">
        <v>1999</v>
      </c>
      <c r="E2268" s="21" t="s">
        <v>10</v>
      </c>
      <c r="F2268" s="21" t="s">
        <v>4285</v>
      </c>
      <c r="G2268" s="34" t="s">
        <v>4325</v>
      </c>
      <c r="H2268" s="11">
        <v>94</v>
      </c>
      <c r="I2268" s="14"/>
      <c r="J2268" s="4"/>
      <c r="K2268" s="4"/>
      <c r="L2268" s="4"/>
      <c r="M2268" s="4"/>
      <c r="N2268" s="4"/>
      <c r="O2268" s="4"/>
      <c r="P2268" s="4"/>
      <c r="Q2268" s="4"/>
      <c r="R2268" s="4"/>
      <c r="S2268" s="4"/>
      <c r="T2268" s="4"/>
      <c r="U2268" s="4"/>
      <c r="V2268" s="4"/>
      <c r="W2268" s="4"/>
      <c r="X2268" s="4"/>
      <c r="Y2268" s="4"/>
      <c r="Z2268" s="4"/>
      <c r="AA2268" s="4"/>
    </row>
    <row r="2269" spans="1:27" ht="16" x14ac:dyDescent="0.2">
      <c r="A2269" s="21" t="s">
        <v>859</v>
      </c>
      <c r="B2269" s="21" t="s">
        <v>25</v>
      </c>
      <c r="C2269" s="22" t="s">
        <v>4227</v>
      </c>
      <c r="D2269" s="26">
        <v>1999</v>
      </c>
      <c r="E2269" s="21" t="s">
        <v>10</v>
      </c>
      <c r="F2269" s="21" t="s">
        <v>4285</v>
      </c>
      <c r="G2269" s="34" t="s">
        <v>4326</v>
      </c>
      <c r="H2269" s="11">
        <v>94</v>
      </c>
      <c r="I2269" s="14"/>
      <c r="J2269" s="4"/>
      <c r="K2269" s="4"/>
      <c r="L2269" s="4"/>
      <c r="M2269" s="4"/>
      <c r="N2269" s="4"/>
      <c r="O2269" s="4"/>
      <c r="P2269" s="4"/>
      <c r="Q2269" s="4"/>
      <c r="R2269" s="4"/>
      <c r="S2269" s="4"/>
      <c r="T2269" s="4"/>
      <c r="U2269" s="4"/>
      <c r="V2269" s="4"/>
      <c r="W2269" s="4"/>
      <c r="X2269" s="4"/>
      <c r="Y2269" s="4"/>
      <c r="Z2269" s="4"/>
      <c r="AA2269" s="4"/>
    </row>
    <row r="2270" spans="1:27" ht="16" x14ac:dyDescent="0.2">
      <c r="A2270" s="21" t="s">
        <v>859</v>
      </c>
      <c r="B2270" s="21" t="s">
        <v>25</v>
      </c>
      <c r="C2270" s="22" t="s">
        <v>4327</v>
      </c>
      <c r="D2270" s="32">
        <v>1999</v>
      </c>
      <c r="E2270" s="21" t="s">
        <v>10</v>
      </c>
      <c r="F2270" s="21" t="s">
        <v>4285</v>
      </c>
      <c r="G2270" s="34" t="s">
        <v>4328</v>
      </c>
      <c r="H2270" s="11">
        <v>92</v>
      </c>
      <c r="I2270" s="14"/>
      <c r="J2270" s="4"/>
      <c r="K2270" s="4"/>
      <c r="L2270" s="4"/>
      <c r="M2270" s="4"/>
      <c r="N2270" s="4"/>
      <c r="O2270" s="4"/>
      <c r="P2270" s="4"/>
      <c r="Q2270" s="4"/>
      <c r="R2270" s="4"/>
      <c r="S2270" s="4"/>
      <c r="T2270" s="4"/>
      <c r="U2270" s="4"/>
      <c r="V2270" s="4"/>
      <c r="W2270" s="4"/>
      <c r="X2270" s="4"/>
      <c r="Y2270" s="4"/>
      <c r="Z2270" s="4"/>
      <c r="AA2270" s="4"/>
    </row>
    <row r="2271" spans="1:27" ht="16" x14ac:dyDescent="0.2">
      <c r="A2271" s="21" t="s">
        <v>859</v>
      </c>
      <c r="B2271" s="21" t="s">
        <v>25</v>
      </c>
      <c r="C2271" s="22" t="s">
        <v>4329</v>
      </c>
      <c r="D2271" s="32">
        <v>1999</v>
      </c>
      <c r="E2271" s="21" t="s">
        <v>10</v>
      </c>
      <c r="F2271" s="10" t="s">
        <v>4285</v>
      </c>
      <c r="G2271" s="34" t="s">
        <v>4330</v>
      </c>
      <c r="H2271" s="11">
        <v>92</v>
      </c>
      <c r="I2271" s="14"/>
      <c r="J2271" s="4"/>
      <c r="K2271" s="4"/>
      <c r="L2271" s="4"/>
      <c r="M2271" s="4"/>
      <c r="N2271" s="4"/>
      <c r="O2271" s="4"/>
      <c r="P2271" s="4"/>
      <c r="Q2271" s="4"/>
      <c r="R2271" s="4"/>
      <c r="S2271" s="4"/>
      <c r="T2271" s="4"/>
      <c r="U2271" s="4"/>
      <c r="V2271" s="4"/>
      <c r="W2271" s="4"/>
      <c r="X2271" s="4"/>
      <c r="Y2271" s="4"/>
      <c r="Z2271" s="4"/>
      <c r="AA2271" s="4"/>
    </row>
    <row r="2272" spans="1:27" ht="16" x14ac:dyDescent="0.2">
      <c r="A2272" s="20" t="s">
        <v>859</v>
      </c>
      <c r="B2272" s="21" t="s">
        <v>25</v>
      </c>
      <c r="C2272" s="22" t="s">
        <v>4331</v>
      </c>
      <c r="D2272" s="32">
        <v>1999</v>
      </c>
      <c r="E2272" s="21" t="s">
        <v>10</v>
      </c>
      <c r="F2272" s="21" t="s">
        <v>4285</v>
      </c>
      <c r="G2272" s="33" t="s">
        <v>4332</v>
      </c>
      <c r="H2272" s="11">
        <v>89</v>
      </c>
      <c r="I2272" s="14"/>
      <c r="J2272" s="4"/>
      <c r="K2272" s="4"/>
      <c r="L2272" s="4"/>
      <c r="M2272" s="4"/>
      <c r="N2272" s="4"/>
      <c r="O2272" s="4"/>
      <c r="P2272" s="4"/>
      <c r="Q2272" s="4"/>
      <c r="R2272" s="4"/>
      <c r="S2272" s="4"/>
      <c r="T2272" s="4"/>
      <c r="U2272" s="4"/>
      <c r="V2272" s="4"/>
      <c r="W2272" s="4"/>
      <c r="X2272" s="4"/>
      <c r="Y2272" s="4"/>
      <c r="Z2272" s="4"/>
      <c r="AA2272" s="4"/>
    </row>
    <row r="2273" spans="1:27" ht="16" x14ac:dyDescent="0.2">
      <c r="A2273" s="21" t="s">
        <v>859</v>
      </c>
      <c r="B2273" s="21" t="s">
        <v>25</v>
      </c>
      <c r="C2273" s="22" t="s">
        <v>4333</v>
      </c>
      <c r="D2273" s="32">
        <v>1999</v>
      </c>
      <c r="E2273" s="21" t="s">
        <v>10</v>
      </c>
      <c r="F2273" s="10" t="s">
        <v>4285</v>
      </c>
      <c r="G2273" s="34" t="s">
        <v>4334</v>
      </c>
      <c r="H2273" s="11">
        <v>87</v>
      </c>
      <c r="I2273" s="14"/>
      <c r="J2273" s="4"/>
      <c r="K2273" s="4"/>
      <c r="L2273" s="4"/>
      <c r="M2273" s="4"/>
      <c r="N2273" s="4"/>
      <c r="O2273" s="4"/>
      <c r="P2273" s="4"/>
      <c r="Q2273" s="4"/>
      <c r="R2273" s="4"/>
      <c r="S2273" s="4"/>
      <c r="T2273" s="4"/>
      <c r="U2273" s="4"/>
      <c r="V2273" s="4"/>
      <c r="W2273" s="4"/>
      <c r="X2273" s="4"/>
      <c r="Y2273" s="4"/>
      <c r="Z2273" s="4"/>
      <c r="AA2273" s="4"/>
    </row>
    <row r="2274" spans="1:27" ht="16" x14ac:dyDescent="0.2">
      <c r="A2274" s="20" t="s">
        <v>859</v>
      </c>
      <c r="B2274" s="21" t="s">
        <v>25</v>
      </c>
      <c r="C2274" s="22" t="s">
        <v>4335</v>
      </c>
      <c r="D2274" s="32">
        <v>1999</v>
      </c>
      <c r="E2274" s="21" t="s">
        <v>10</v>
      </c>
      <c r="F2274" s="21" t="s">
        <v>4285</v>
      </c>
      <c r="G2274" s="33" t="s">
        <v>4336</v>
      </c>
      <c r="H2274" s="11">
        <v>85</v>
      </c>
      <c r="I2274" s="14"/>
      <c r="J2274" s="4"/>
      <c r="K2274" s="4"/>
      <c r="L2274" s="4"/>
      <c r="M2274" s="4"/>
      <c r="N2274" s="4"/>
      <c r="O2274" s="4"/>
      <c r="P2274" s="4"/>
      <c r="Q2274" s="4"/>
      <c r="R2274" s="4"/>
      <c r="S2274" s="4"/>
      <c r="T2274" s="4"/>
      <c r="U2274" s="4"/>
      <c r="V2274" s="4"/>
      <c r="W2274" s="4"/>
      <c r="X2274" s="4"/>
      <c r="Y2274" s="4"/>
      <c r="Z2274" s="4"/>
      <c r="AA2274" s="4"/>
    </row>
    <row r="2275" spans="1:27" ht="16" x14ac:dyDescent="0.2">
      <c r="A2275" s="21" t="s">
        <v>859</v>
      </c>
      <c r="B2275" s="21" t="s">
        <v>25</v>
      </c>
      <c r="C2275" s="22" t="s">
        <v>4283</v>
      </c>
      <c r="D2275" s="32">
        <v>1999</v>
      </c>
      <c r="E2275" s="21" t="s">
        <v>10</v>
      </c>
      <c r="F2275" s="10" t="s">
        <v>4285</v>
      </c>
      <c r="G2275" s="34" t="s">
        <v>4337</v>
      </c>
      <c r="H2275" s="11">
        <v>85</v>
      </c>
      <c r="I2275" s="14"/>
      <c r="J2275" s="4"/>
      <c r="K2275" s="4"/>
      <c r="L2275" s="4"/>
      <c r="M2275" s="4"/>
      <c r="N2275" s="4"/>
      <c r="O2275" s="4"/>
      <c r="P2275" s="4"/>
      <c r="Q2275" s="4"/>
      <c r="R2275" s="4"/>
      <c r="S2275" s="4"/>
      <c r="T2275" s="4"/>
      <c r="U2275" s="4"/>
      <c r="V2275" s="4"/>
      <c r="W2275" s="4"/>
      <c r="X2275" s="4"/>
      <c r="Y2275" s="4"/>
      <c r="Z2275" s="4"/>
      <c r="AA2275" s="4"/>
    </row>
    <row r="2276" spans="1:27" ht="16" x14ac:dyDescent="0.2">
      <c r="A2276" s="20" t="s">
        <v>859</v>
      </c>
      <c r="B2276" s="21" t="s">
        <v>25</v>
      </c>
      <c r="C2276" s="22" t="s">
        <v>4224</v>
      </c>
      <c r="D2276" s="32">
        <v>1999</v>
      </c>
      <c r="E2276" s="21" t="s">
        <v>10</v>
      </c>
      <c r="F2276" s="21" t="s">
        <v>4285</v>
      </c>
      <c r="G2276" s="33" t="s">
        <v>4338</v>
      </c>
      <c r="H2276" s="11">
        <v>82</v>
      </c>
      <c r="I2276" s="14"/>
      <c r="J2276" s="4"/>
      <c r="K2276" s="4"/>
      <c r="L2276" s="4"/>
      <c r="M2276" s="4"/>
      <c r="N2276" s="4"/>
      <c r="O2276" s="4"/>
      <c r="P2276" s="4"/>
      <c r="Q2276" s="4"/>
      <c r="R2276" s="4"/>
      <c r="S2276" s="4"/>
      <c r="T2276" s="4"/>
      <c r="U2276" s="4"/>
      <c r="V2276" s="4"/>
      <c r="W2276" s="4"/>
      <c r="X2276" s="4"/>
      <c r="Y2276" s="4"/>
      <c r="Z2276" s="4"/>
      <c r="AA2276" s="4"/>
    </row>
    <row r="2277" spans="1:27" ht="16" x14ac:dyDescent="0.2">
      <c r="A2277" s="21" t="s">
        <v>859</v>
      </c>
      <c r="B2277" s="21" t="s">
        <v>25</v>
      </c>
      <c r="C2277" s="22" t="s">
        <v>4339</v>
      </c>
      <c r="D2277" s="32">
        <v>1999</v>
      </c>
      <c r="E2277" s="21" t="s">
        <v>10</v>
      </c>
      <c r="F2277" s="21" t="s">
        <v>4285</v>
      </c>
      <c r="G2277" s="34" t="s">
        <v>4340</v>
      </c>
      <c r="H2277" s="11">
        <v>82</v>
      </c>
      <c r="I2277" s="14"/>
      <c r="J2277" s="4"/>
      <c r="K2277" s="4"/>
      <c r="L2277" s="4"/>
      <c r="M2277" s="4"/>
      <c r="N2277" s="4"/>
      <c r="O2277" s="4"/>
      <c r="P2277" s="4"/>
      <c r="Q2277" s="4"/>
      <c r="R2277" s="4"/>
      <c r="S2277" s="4"/>
      <c r="T2277" s="4"/>
      <c r="U2277" s="4"/>
      <c r="V2277" s="4"/>
      <c r="W2277" s="4"/>
      <c r="X2277" s="4"/>
      <c r="Y2277" s="4"/>
      <c r="Z2277" s="4"/>
      <c r="AA2277" s="4"/>
    </row>
    <row r="2278" spans="1:27" ht="16" x14ac:dyDescent="0.2">
      <c r="A2278" s="21" t="s">
        <v>859</v>
      </c>
      <c r="B2278" s="21" t="s">
        <v>25</v>
      </c>
      <c r="C2278" s="22" t="s">
        <v>4341</v>
      </c>
      <c r="D2278" s="32">
        <v>1999</v>
      </c>
      <c r="E2278" s="21" t="s">
        <v>10</v>
      </c>
      <c r="F2278" s="10" t="s">
        <v>4285</v>
      </c>
      <c r="G2278" s="33" t="s">
        <v>4342</v>
      </c>
      <c r="H2278" s="11">
        <v>80</v>
      </c>
      <c r="I2278" s="14"/>
      <c r="J2278" s="4"/>
      <c r="K2278" s="4"/>
      <c r="L2278" s="4"/>
      <c r="M2278" s="4"/>
      <c r="N2278" s="4"/>
      <c r="O2278" s="4"/>
      <c r="P2278" s="4"/>
      <c r="Q2278" s="4"/>
      <c r="R2278" s="4"/>
      <c r="S2278" s="4"/>
      <c r="T2278" s="4"/>
      <c r="U2278" s="4"/>
      <c r="V2278" s="4"/>
      <c r="W2278" s="4"/>
      <c r="X2278" s="4"/>
      <c r="Y2278" s="4"/>
      <c r="Z2278" s="4"/>
      <c r="AA2278" s="4"/>
    </row>
    <row r="2279" spans="1:27" ht="16" x14ac:dyDescent="0.2">
      <c r="A2279" s="21" t="s">
        <v>859</v>
      </c>
      <c r="B2279" s="21" t="s">
        <v>25</v>
      </c>
      <c r="C2279" s="22" t="s">
        <v>4343</v>
      </c>
      <c r="D2279" s="32">
        <v>1999</v>
      </c>
      <c r="E2279" s="21" t="s">
        <v>10</v>
      </c>
      <c r="F2279" s="10" t="s">
        <v>4285</v>
      </c>
      <c r="G2279" s="34" t="s">
        <v>4344</v>
      </c>
      <c r="H2279" s="11">
        <v>68</v>
      </c>
      <c r="I2279" s="14"/>
      <c r="J2279" s="4"/>
      <c r="K2279" s="4"/>
      <c r="L2279" s="4"/>
      <c r="M2279" s="4"/>
      <c r="N2279" s="4"/>
      <c r="O2279" s="4"/>
      <c r="P2279" s="4"/>
      <c r="Q2279" s="4"/>
      <c r="R2279" s="4"/>
      <c r="S2279" s="4"/>
      <c r="T2279" s="4"/>
      <c r="U2279" s="4"/>
      <c r="V2279" s="4"/>
      <c r="W2279" s="4"/>
      <c r="X2279" s="4"/>
      <c r="Y2279" s="4"/>
      <c r="Z2279" s="4"/>
      <c r="AA2279" s="4"/>
    </row>
    <row r="2280" spans="1:27" ht="16" x14ac:dyDescent="0.2">
      <c r="A2280" s="21" t="s">
        <v>859</v>
      </c>
      <c r="B2280" s="21" t="s">
        <v>25</v>
      </c>
      <c r="C2280" s="21" t="s">
        <v>4285</v>
      </c>
      <c r="D2280" s="26">
        <v>1999</v>
      </c>
      <c r="E2280" s="21" t="s">
        <v>10</v>
      </c>
      <c r="F2280" s="10" t="s">
        <v>4285</v>
      </c>
      <c r="G2280" s="33" t="s">
        <v>4345</v>
      </c>
      <c r="H2280" s="11">
        <v>40</v>
      </c>
      <c r="I2280" s="14"/>
      <c r="J2280" s="4"/>
      <c r="K2280" s="4"/>
      <c r="L2280" s="4"/>
      <c r="M2280" s="4"/>
      <c r="N2280" s="4"/>
      <c r="O2280" s="4"/>
      <c r="P2280" s="4"/>
      <c r="Q2280" s="4"/>
      <c r="R2280" s="4"/>
      <c r="S2280" s="4"/>
      <c r="T2280" s="4"/>
      <c r="U2280" s="4"/>
      <c r="V2280" s="4"/>
      <c r="W2280" s="4"/>
      <c r="X2280" s="4"/>
      <c r="Y2280" s="4"/>
      <c r="Z2280" s="4"/>
      <c r="AA2280" s="4"/>
    </row>
    <row r="2281" spans="1:27" ht="16" x14ac:dyDescent="0.2">
      <c r="A2281" s="20" t="s">
        <v>4346</v>
      </c>
      <c r="B2281" s="20" t="s">
        <v>25</v>
      </c>
      <c r="C2281" s="22" t="s">
        <v>4271</v>
      </c>
      <c r="D2281" s="26">
        <v>1998</v>
      </c>
      <c r="E2281" s="20" t="s">
        <v>10</v>
      </c>
      <c r="F2281" s="20" t="s">
        <v>4347</v>
      </c>
      <c r="G2281" s="20" t="s">
        <v>4348</v>
      </c>
      <c r="H2281" s="13">
        <v>572</v>
      </c>
      <c r="I2281" s="14"/>
      <c r="J2281" s="4"/>
      <c r="K2281" s="4"/>
      <c r="L2281" s="4"/>
      <c r="M2281" s="4"/>
      <c r="N2281" s="4"/>
      <c r="O2281" s="4"/>
      <c r="P2281" s="4"/>
      <c r="Q2281" s="4"/>
      <c r="R2281" s="4"/>
      <c r="S2281" s="4"/>
      <c r="T2281" s="4"/>
      <c r="U2281" s="4"/>
      <c r="V2281" s="4"/>
      <c r="W2281" s="4"/>
      <c r="X2281" s="4"/>
      <c r="Y2281" s="4"/>
      <c r="Z2281" s="4"/>
      <c r="AA2281" s="4"/>
    </row>
    <row r="2282" spans="1:27" ht="16" x14ac:dyDescent="0.2">
      <c r="A2282" s="20" t="s">
        <v>4346</v>
      </c>
      <c r="B2282" s="20" t="s">
        <v>25</v>
      </c>
      <c r="C2282" s="22" t="s">
        <v>4349</v>
      </c>
      <c r="D2282" s="26">
        <v>1998</v>
      </c>
      <c r="E2282" s="20" t="s">
        <v>10</v>
      </c>
      <c r="F2282" s="20" t="s">
        <v>4347</v>
      </c>
      <c r="G2282" s="20" t="s">
        <v>4350</v>
      </c>
      <c r="H2282" s="13">
        <v>553</v>
      </c>
      <c r="I2282" s="14"/>
      <c r="J2282" s="4"/>
      <c r="K2282" s="4"/>
      <c r="L2282" s="4"/>
      <c r="M2282" s="4"/>
      <c r="N2282" s="4"/>
      <c r="O2282" s="4"/>
      <c r="P2282" s="4"/>
      <c r="Q2282" s="4"/>
      <c r="R2282" s="4"/>
      <c r="S2282" s="4"/>
      <c r="T2282" s="4"/>
      <c r="U2282" s="4"/>
      <c r="V2282" s="4"/>
      <c r="W2282" s="4"/>
      <c r="X2282" s="4"/>
      <c r="Y2282" s="4"/>
      <c r="Z2282" s="4"/>
      <c r="AA2282" s="4"/>
    </row>
    <row r="2283" spans="1:27" ht="16" x14ac:dyDescent="0.2">
      <c r="A2283" s="20" t="s">
        <v>4346</v>
      </c>
      <c r="B2283" s="20" t="s">
        <v>25</v>
      </c>
      <c r="C2283" s="22" t="s">
        <v>64</v>
      </c>
      <c r="D2283" s="26">
        <v>1998</v>
      </c>
      <c r="E2283" s="20" t="s">
        <v>10</v>
      </c>
      <c r="F2283" s="20" t="s">
        <v>4347</v>
      </c>
      <c r="G2283" s="20" t="s">
        <v>4351</v>
      </c>
      <c r="H2283" s="13">
        <v>552</v>
      </c>
      <c r="I2283" s="14"/>
      <c r="J2283" s="4"/>
      <c r="K2283" s="4"/>
      <c r="L2283" s="4"/>
      <c r="M2283" s="4"/>
      <c r="N2283" s="4"/>
      <c r="O2283" s="4"/>
      <c r="P2283" s="4"/>
      <c r="Q2283" s="4"/>
      <c r="R2283" s="4"/>
      <c r="S2283" s="4"/>
      <c r="T2283" s="4"/>
      <c r="U2283" s="4"/>
      <c r="V2283" s="4"/>
      <c r="W2283" s="4"/>
      <c r="X2283" s="4"/>
      <c r="Y2283" s="4"/>
      <c r="Z2283" s="4"/>
      <c r="AA2283" s="4"/>
    </row>
    <row r="2284" spans="1:27" ht="16" x14ac:dyDescent="0.2">
      <c r="A2284" s="20" t="s">
        <v>4346</v>
      </c>
      <c r="B2284" s="20" t="s">
        <v>25</v>
      </c>
      <c r="C2284" s="22" t="s">
        <v>4352</v>
      </c>
      <c r="D2284" s="26">
        <v>1998</v>
      </c>
      <c r="E2284" s="20" t="s">
        <v>10</v>
      </c>
      <c r="F2284" s="20" t="s">
        <v>4347</v>
      </c>
      <c r="G2284" s="20" t="s">
        <v>4353</v>
      </c>
      <c r="H2284" s="13">
        <v>528</v>
      </c>
      <c r="I2284" s="14"/>
      <c r="J2284" s="4"/>
      <c r="K2284" s="4"/>
      <c r="L2284" s="4"/>
      <c r="M2284" s="4"/>
      <c r="N2284" s="4"/>
      <c r="O2284" s="4"/>
      <c r="P2284" s="4"/>
      <c r="Q2284" s="4"/>
      <c r="R2284" s="4"/>
      <c r="S2284" s="4"/>
      <c r="T2284" s="4"/>
      <c r="U2284" s="4"/>
      <c r="V2284" s="4"/>
      <c r="W2284" s="4"/>
      <c r="X2284" s="4"/>
      <c r="Y2284" s="4"/>
      <c r="Z2284" s="4"/>
      <c r="AA2284" s="4"/>
    </row>
    <row r="2285" spans="1:27" ht="16" x14ac:dyDescent="0.2">
      <c r="A2285" s="20" t="s">
        <v>4346</v>
      </c>
      <c r="B2285" s="20" t="s">
        <v>25</v>
      </c>
      <c r="C2285" s="22" t="s">
        <v>4354</v>
      </c>
      <c r="D2285" s="26">
        <v>1998</v>
      </c>
      <c r="E2285" s="20" t="s">
        <v>10</v>
      </c>
      <c r="F2285" s="20" t="s">
        <v>4347</v>
      </c>
      <c r="G2285" s="20" t="s">
        <v>4355</v>
      </c>
      <c r="H2285" s="13">
        <v>526</v>
      </c>
      <c r="I2285" s="14"/>
      <c r="J2285" s="4"/>
      <c r="K2285" s="4"/>
      <c r="L2285" s="4"/>
      <c r="M2285" s="4"/>
      <c r="N2285" s="4"/>
      <c r="O2285" s="4"/>
      <c r="P2285" s="4"/>
      <c r="Q2285" s="4"/>
      <c r="R2285" s="4"/>
      <c r="S2285" s="4"/>
      <c r="T2285" s="4"/>
      <c r="U2285" s="4"/>
      <c r="V2285" s="4"/>
      <c r="W2285" s="4"/>
      <c r="X2285" s="4"/>
      <c r="Y2285" s="4"/>
      <c r="Z2285" s="4"/>
      <c r="AA2285" s="4"/>
    </row>
    <row r="2286" spans="1:27" ht="16" x14ac:dyDescent="0.2">
      <c r="A2286" s="20" t="s">
        <v>4346</v>
      </c>
      <c r="B2286" s="20" t="s">
        <v>25</v>
      </c>
      <c r="C2286" s="22" t="s">
        <v>4356</v>
      </c>
      <c r="D2286" s="26">
        <v>1998</v>
      </c>
      <c r="E2286" s="20" t="s">
        <v>10</v>
      </c>
      <c r="F2286" s="20" t="s">
        <v>4347</v>
      </c>
      <c r="G2286" s="20" t="s">
        <v>4357</v>
      </c>
      <c r="H2286" s="13">
        <v>524</v>
      </c>
      <c r="I2286" s="14"/>
      <c r="J2286" s="4"/>
      <c r="K2286" s="4"/>
      <c r="L2286" s="4"/>
      <c r="M2286" s="4"/>
      <c r="N2286" s="4"/>
      <c r="O2286" s="4"/>
      <c r="P2286" s="4"/>
      <c r="Q2286" s="4"/>
      <c r="R2286" s="4"/>
      <c r="S2286" s="4"/>
      <c r="T2286" s="4"/>
      <c r="U2286" s="4"/>
      <c r="V2286" s="4"/>
      <c r="W2286" s="4"/>
      <c r="X2286" s="4"/>
      <c r="Y2286" s="4"/>
      <c r="Z2286" s="4"/>
      <c r="AA2286" s="4"/>
    </row>
    <row r="2287" spans="1:27" ht="16" x14ac:dyDescent="0.2">
      <c r="A2287" s="20" t="s">
        <v>4346</v>
      </c>
      <c r="B2287" s="20" t="s">
        <v>25</v>
      </c>
      <c r="C2287" s="22" t="s">
        <v>4227</v>
      </c>
      <c r="D2287" s="26">
        <v>1998</v>
      </c>
      <c r="E2287" s="20" t="s">
        <v>10</v>
      </c>
      <c r="F2287" s="20" t="s">
        <v>4347</v>
      </c>
      <c r="G2287" s="20" t="s">
        <v>4358</v>
      </c>
      <c r="H2287" s="13">
        <v>502</v>
      </c>
      <c r="I2287" s="14"/>
      <c r="J2287" s="4"/>
      <c r="K2287" s="4"/>
      <c r="L2287" s="4"/>
      <c r="M2287" s="4"/>
      <c r="N2287" s="4"/>
      <c r="O2287" s="4"/>
      <c r="P2287" s="4"/>
      <c r="Q2287" s="4"/>
      <c r="R2287" s="4"/>
      <c r="S2287" s="4"/>
      <c r="T2287" s="4"/>
      <c r="U2287" s="4"/>
      <c r="V2287" s="4"/>
      <c r="W2287" s="4"/>
      <c r="X2287" s="4"/>
      <c r="Y2287" s="4"/>
      <c r="Z2287" s="4"/>
      <c r="AA2287" s="4"/>
    </row>
    <row r="2288" spans="1:27" ht="16" x14ac:dyDescent="0.2">
      <c r="A2288" s="20" t="s">
        <v>4346</v>
      </c>
      <c r="B2288" s="20" t="s">
        <v>25</v>
      </c>
      <c r="C2288" s="22" t="s">
        <v>4283</v>
      </c>
      <c r="D2288" s="26">
        <v>1998</v>
      </c>
      <c r="E2288" s="20" t="s">
        <v>10</v>
      </c>
      <c r="F2288" s="20" t="s">
        <v>4347</v>
      </c>
      <c r="G2288" s="20" t="s">
        <v>4359</v>
      </c>
      <c r="H2288" s="13">
        <v>466</v>
      </c>
      <c r="I2288" s="14"/>
      <c r="J2288" s="4"/>
      <c r="K2288" s="4"/>
      <c r="L2288" s="4"/>
      <c r="M2288" s="4"/>
      <c r="N2288" s="4"/>
      <c r="O2288" s="4"/>
      <c r="P2288" s="4"/>
      <c r="Q2288" s="4"/>
      <c r="R2288" s="4"/>
      <c r="S2288" s="4"/>
      <c r="T2288" s="4"/>
      <c r="U2288" s="4"/>
      <c r="V2288" s="4"/>
      <c r="W2288" s="4"/>
      <c r="X2288" s="4"/>
      <c r="Y2288" s="4"/>
      <c r="Z2288" s="4"/>
      <c r="AA2288" s="4"/>
    </row>
    <row r="2289" spans="1:27" ht="16" x14ac:dyDescent="0.2">
      <c r="A2289" s="20" t="s">
        <v>4346</v>
      </c>
      <c r="B2289" s="20" t="s">
        <v>25</v>
      </c>
      <c r="C2289" s="22" t="s">
        <v>4280</v>
      </c>
      <c r="D2289" s="26">
        <v>1998</v>
      </c>
      <c r="E2289" s="20" t="s">
        <v>7</v>
      </c>
      <c r="F2289" s="20" t="s">
        <v>4347</v>
      </c>
      <c r="G2289" s="20" t="s">
        <v>4360</v>
      </c>
      <c r="H2289" s="13">
        <v>392</v>
      </c>
      <c r="I2289" s="14"/>
      <c r="J2289" s="4"/>
      <c r="K2289" s="4"/>
      <c r="L2289" s="4"/>
      <c r="M2289" s="4"/>
      <c r="N2289" s="4"/>
      <c r="O2289" s="4"/>
      <c r="P2289" s="4"/>
      <c r="Q2289" s="4"/>
      <c r="R2289" s="4"/>
      <c r="S2289" s="4"/>
      <c r="T2289" s="4"/>
      <c r="U2289" s="4"/>
      <c r="V2289" s="4"/>
      <c r="W2289" s="4"/>
      <c r="X2289" s="4"/>
      <c r="Y2289" s="4"/>
      <c r="Z2289" s="4"/>
      <c r="AA2289" s="4"/>
    </row>
    <row r="2290" spans="1:27" ht="16" x14ac:dyDescent="0.2">
      <c r="A2290" s="20" t="s">
        <v>4346</v>
      </c>
      <c r="B2290" s="20" t="s">
        <v>25</v>
      </c>
      <c r="C2290" s="22" t="s">
        <v>4361</v>
      </c>
      <c r="D2290" s="26">
        <v>1998</v>
      </c>
      <c r="E2290" s="20" t="s">
        <v>7</v>
      </c>
      <c r="F2290" s="20" t="s">
        <v>4347</v>
      </c>
      <c r="G2290" s="20" t="s">
        <v>4362</v>
      </c>
      <c r="H2290" s="13">
        <v>365</v>
      </c>
      <c r="I2290" s="14"/>
      <c r="J2290" s="4"/>
      <c r="K2290" s="4"/>
      <c r="L2290" s="4"/>
      <c r="M2290" s="4"/>
      <c r="N2290" s="4"/>
      <c r="O2290" s="4"/>
      <c r="P2290" s="4"/>
      <c r="Q2290" s="4"/>
      <c r="R2290" s="4"/>
      <c r="S2290" s="4"/>
      <c r="T2290" s="4"/>
      <c r="U2290" s="4"/>
      <c r="V2290" s="4"/>
      <c r="W2290" s="4"/>
      <c r="X2290" s="4"/>
      <c r="Y2290" s="4"/>
      <c r="Z2290" s="4"/>
      <c r="AA2290" s="4"/>
    </row>
    <row r="2291" spans="1:27" ht="16" x14ac:dyDescent="0.2">
      <c r="A2291" s="20" t="s">
        <v>4346</v>
      </c>
      <c r="B2291" s="20" t="s">
        <v>25</v>
      </c>
      <c r="C2291" s="22" t="s">
        <v>4363</v>
      </c>
      <c r="D2291" s="26">
        <v>1998</v>
      </c>
      <c r="E2291" s="20" t="s">
        <v>10</v>
      </c>
      <c r="F2291" s="20" t="s">
        <v>4347</v>
      </c>
      <c r="G2291" s="20" t="s">
        <v>4364</v>
      </c>
      <c r="H2291" s="13">
        <v>231</v>
      </c>
      <c r="I2291" s="14"/>
      <c r="J2291" s="4"/>
      <c r="K2291" s="4"/>
      <c r="L2291" s="4"/>
      <c r="M2291" s="4"/>
      <c r="N2291" s="4"/>
      <c r="O2291" s="4"/>
      <c r="P2291" s="4"/>
      <c r="Q2291" s="4"/>
      <c r="R2291" s="4"/>
      <c r="S2291" s="4"/>
      <c r="T2291" s="4"/>
      <c r="U2291" s="4"/>
      <c r="V2291" s="4"/>
      <c r="W2291" s="4"/>
      <c r="X2291" s="4"/>
      <c r="Y2291" s="4"/>
      <c r="Z2291" s="4"/>
      <c r="AA2291" s="4"/>
    </row>
    <row r="2292" spans="1:27" ht="16" x14ac:dyDescent="0.2">
      <c r="A2292" s="20" t="s">
        <v>4346</v>
      </c>
      <c r="B2292" s="20" t="s">
        <v>25</v>
      </c>
      <c r="C2292" s="22" t="s">
        <v>4365</v>
      </c>
      <c r="D2292" s="26">
        <v>1998</v>
      </c>
      <c r="E2292" s="20" t="s">
        <v>8</v>
      </c>
      <c r="F2292" s="20" t="s">
        <v>4347</v>
      </c>
      <c r="G2292" s="20" t="s">
        <v>4366</v>
      </c>
      <c r="H2292" s="13">
        <v>163</v>
      </c>
      <c r="I2292" s="14"/>
      <c r="J2292" s="4"/>
      <c r="K2292" s="4"/>
      <c r="L2292" s="4"/>
      <c r="M2292" s="4"/>
      <c r="N2292" s="4"/>
      <c r="O2292" s="4"/>
      <c r="P2292" s="4"/>
      <c r="Q2292" s="4"/>
      <c r="R2292" s="4"/>
      <c r="S2292" s="4"/>
      <c r="T2292" s="4"/>
      <c r="U2292" s="4"/>
      <c r="V2292" s="4"/>
      <c r="W2292" s="4"/>
      <c r="X2292" s="4"/>
      <c r="Y2292" s="4"/>
      <c r="Z2292" s="4"/>
      <c r="AA2292" s="4"/>
    </row>
    <row r="2293" spans="1:27" ht="16" x14ac:dyDescent="0.2">
      <c r="A2293" s="10" t="s">
        <v>4346</v>
      </c>
      <c r="B2293" s="10" t="s">
        <v>25</v>
      </c>
      <c r="C2293" s="10" t="s">
        <v>64</v>
      </c>
      <c r="D2293" s="11">
        <v>1997</v>
      </c>
      <c r="E2293" s="10" t="s">
        <v>10</v>
      </c>
      <c r="F2293" s="12" t="s">
        <v>296</v>
      </c>
      <c r="G2293" s="10" t="s">
        <v>4367</v>
      </c>
      <c r="H2293" s="13">
        <v>796</v>
      </c>
      <c r="I2293" s="14"/>
      <c r="J2293" s="4"/>
      <c r="K2293" s="4"/>
      <c r="L2293" s="4"/>
      <c r="M2293" s="4"/>
      <c r="N2293" s="4"/>
      <c r="O2293" s="4"/>
      <c r="P2293" s="4"/>
      <c r="Q2293" s="4"/>
      <c r="R2293" s="4"/>
      <c r="S2293" s="4"/>
      <c r="T2293" s="4"/>
      <c r="U2293" s="4"/>
      <c r="V2293" s="4"/>
      <c r="W2293" s="4"/>
      <c r="X2293" s="4"/>
      <c r="Y2293" s="4"/>
      <c r="Z2293" s="4"/>
      <c r="AA2293" s="4"/>
    </row>
    <row r="2294" spans="1:27" ht="16" x14ac:dyDescent="0.2">
      <c r="A2294" s="10" t="s">
        <v>4346</v>
      </c>
      <c r="B2294" s="10" t="s">
        <v>25</v>
      </c>
      <c r="C2294" s="10" t="s">
        <v>4224</v>
      </c>
      <c r="D2294" s="11">
        <v>1997</v>
      </c>
      <c r="E2294" s="10" t="s">
        <v>10</v>
      </c>
      <c r="F2294" s="12" t="s">
        <v>296</v>
      </c>
      <c r="G2294" s="10" t="s">
        <v>4368</v>
      </c>
      <c r="H2294" s="13">
        <v>740</v>
      </c>
      <c r="I2294" s="14"/>
      <c r="J2294" s="4"/>
      <c r="K2294" s="4"/>
      <c r="L2294" s="4"/>
      <c r="M2294" s="4"/>
      <c r="N2294" s="4"/>
      <c r="O2294" s="4"/>
      <c r="P2294" s="4"/>
      <c r="Q2294" s="4"/>
      <c r="R2294" s="4"/>
      <c r="S2294" s="4"/>
      <c r="T2294" s="4"/>
      <c r="U2294" s="4"/>
      <c r="V2294" s="4"/>
      <c r="W2294" s="4"/>
      <c r="X2294" s="4"/>
      <c r="Y2294" s="4"/>
      <c r="Z2294" s="4"/>
      <c r="AA2294" s="4"/>
    </row>
    <row r="2295" spans="1:27" ht="16" x14ac:dyDescent="0.2">
      <c r="A2295" s="10" t="s">
        <v>4346</v>
      </c>
      <c r="B2295" s="10" t="s">
        <v>25</v>
      </c>
      <c r="C2295" s="10" t="s">
        <v>4369</v>
      </c>
      <c r="D2295" s="11">
        <v>1997</v>
      </c>
      <c r="E2295" s="10" t="s">
        <v>10</v>
      </c>
      <c r="F2295" s="12" t="s">
        <v>296</v>
      </c>
      <c r="G2295" s="10" t="s">
        <v>4370</v>
      </c>
      <c r="H2295" s="13">
        <v>732</v>
      </c>
      <c r="I2295" s="14"/>
      <c r="J2295" s="4"/>
      <c r="K2295" s="4"/>
      <c r="L2295" s="4"/>
      <c r="M2295" s="4"/>
      <c r="N2295" s="4"/>
      <c r="O2295" s="4"/>
      <c r="P2295" s="4"/>
      <c r="Q2295" s="4"/>
      <c r="R2295" s="4"/>
      <c r="S2295" s="4"/>
      <c r="T2295" s="4"/>
      <c r="U2295" s="4"/>
      <c r="V2295" s="4"/>
      <c r="W2295" s="4"/>
      <c r="X2295" s="4"/>
      <c r="Y2295" s="4"/>
      <c r="Z2295" s="4"/>
      <c r="AA2295" s="4"/>
    </row>
    <row r="2296" spans="1:27" ht="16" x14ac:dyDescent="0.2">
      <c r="A2296" s="10" t="s">
        <v>4346</v>
      </c>
      <c r="B2296" s="10" t="s">
        <v>25</v>
      </c>
      <c r="C2296" s="10" t="s">
        <v>4341</v>
      </c>
      <c r="D2296" s="11">
        <v>1997</v>
      </c>
      <c r="E2296" s="10" t="s">
        <v>10</v>
      </c>
      <c r="F2296" s="10" t="s">
        <v>296</v>
      </c>
      <c r="G2296" s="10" t="s">
        <v>4371</v>
      </c>
      <c r="H2296" s="13">
        <v>718</v>
      </c>
      <c r="I2296" s="14"/>
      <c r="J2296" s="4"/>
      <c r="K2296" s="4"/>
      <c r="L2296" s="4"/>
      <c r="M2296" s="4"/>
      <c r="N2296" s="4"/>
      <c r="O2296" s="4"/>
      <c r="P2296" s="4"/>
      <c r="Q2296" s="4"/>
      <c r="R2296" s="4"/>
      <c r="S2296" s="4"/>
      <c r="T2296" s="4"/>
      <c r="U2296" s="4"/>
      <c r="V2296" s="4"/>
      <c r="W2296" s="4"/>
      <c r="X2296" s="4"/>
      <c r="Y2296" s="4"/>
      <c r="Z2296" s="4"/>
      <c r="AA2296" s="4"/>
    </row>
    <row r="2297" spans="1:27" ht="16" x14ac:dyDescent="0.2">
      <c r="A2297" s="10" t="s">
        <v>4346</v>
      </c>
      <c r="B2297" s="10" t="s">
        <v>25</v>
      </c>
      <c r="C2297" s="10" t="s">
        <v>4372</v>
      </c>
      <c r="D2297" s="11">
        <v>1997</v>
      </c>
      <c r="E2297" s="10" t="s">
        <v>10</v>
      </c>
      <c r="F2297" s="12" t="s">
        <v>296</v>
      </c>
      <c r="G2297" s="10" t="s">
        <v>4373</v>
      </c>
      <c r="H2297" s="13">
        <v>663</v>
      </c>
      <c r="I2297" s="14"/>
      <c r="J2297" s="4"/>
      <c r="K2297" s="4"/>
      <c r="L2297" s="4"/>
      <c r="M2297" s="4"/>
      <c r="N2297" s="4"/>
      <c r="O2297" s="4"/>
      <c r="P2297" s="4"/>
      <c r="Q2297" s="4"/>
      <c r="R2297" s="4"/>
      <c r="S2297" s="4"/>
      <c r="T2297" s="4"/>
      <c r="U2297" s="4"/>
      <c r="V2297" s="4"/>
      <c r="W2297" s="4"/>
      <c r="X2297" s="4"/>
      <c r="Y2297" s="4"/>
      <c r="Z2297" s="4"/>
      <c r="AA2297" s="4"/>
    </row>
    <row r="2298" spans="1:27" ht="16" x14ac:dyDescent="0.2">
      <c r="A2298" s="10" t="s">
        <v>4346</v>
      </c>
      <c r="B2298" s="10" t="s">
        <v>25</v>
      </c>
      <c r="C2298" s="10" t="s">
        <v>4374</v>
      </c>
      <c r="D2298" s="11">
        <v>1997</v>
      </c>
      <c r="E2298" s="10" t="s">
        <v>10</v>
      </c>
      <c r="F2298" s="12" t="s">
        <v>296</v>
      </c>
      <c r="G2298" s="10" t="s">
        <v>4375</v>
      </c>
      <c r="H2298" s="13">
        <v>642</v>
      </c>
      <c r="I2298" s="14"/>
      <c r="J2298" s="4"/>
      <c r="K2298" s="4"/>
      <c r="L2298" s="4"/>
      <c r="M2298" s="4"/>
      <c r="N2298" s="4"/>
      <c r="O2298" s="4"/>
      <c r="P2298" s="4"/>
      <c r="Q2298" s="4"/>
      <c r="R2298" s="4"/>
      <c r="S2298" s="4"/>
      <c r="T2298" s="4"/>
      <c r="U2298" s="4"/>
      <c r="V2298" s="4"/>
      <c r="W2298" s="4"/>
      <c r="X2298" s="4"/>
      <c r="Y2298" s="4"/>
      <c r="Z2298" s="4"/>
      <c r="AA2298" s="4"/>
    </row>
    <row r="2299" spans="1:27" ht="16" x14ac:dyDescent="0.2">
      <c r="A2299" s="10" t="s">
        <v>4346</v>
      </c>
      <c r="B2299" s="10" t="s">
        <v>25</v>
      </c>
      <c r="C2299" s="10" t="s">
        <v>4376</v>
      </c>
      <c r="D2299" s="11">
        <v>1997</v>
      </c>
      <c r="E2299" s="10" t="s">
        <v>7</v>
      </c>
      <c r="F2299" s="10" t="s">
        <v>296</v>
      </c>
      <c r="G2299" s="10" t="s">
        <v>4377</v>
      </c>
      <c r="H2299" s="13">
        <v>574</v>
      </c>
      <c r="I2299" s="14"/>
      <c r="J2299" s="4"/>
      <c r="K2299" s="4"/>
      <c r="L2299" s="4"/>
      <c r="M2299" s="4"/>
      <c r="N2299" s="4"/>
      <c r="O2299" s="4"/>
      <c r="P2299" s="4"/>
      <c r="Q2299" s="4"/>
      <c r="R2299" s="4"/>
      <c r="S2299" s="4"/>
      <c r="T2299" s="4"/>
      <c r="U2299" s="4"/>
      <c r="V2299" s="4"/>
      <c r="W2299" s="4"/>
      <c r="X2299" s="4"/>
      <c r="Y2299" s="4"/>
      <c r="Z2299" s="4"/>
      <c r="AA2299" s="4"/>
    </row>
    <row r="2300" spans="1:27" ht="16" x14ac:dyDescent="0.2">
      <c r="A2300" s="10" t="s">
        <v>4346</v>
      </c>
      <c r="B2300" s="10" t="s">
        <v>25</v>
      </c>
      <c r="C2300" s="10" t="s">
        <v>4378</v>
      </c>
      <c r="D2300" s="11">
        <v>1997</v>
      </c>
      <c r="E2300" s="10" t="s">
        <v>7</v>
      </c>
      <c r="F2300" s="12" t="s">
        <v>296</v>
      </c>
      <c r="G2300" s="10" t="s">
        <v>4379</v>
      </c>
      <c r="H2300" s="13">
        <v>471</v>
      </c>
      <c r="I2300" s="14"/>
      <c r="J2300" s="4"/>
      <c r="K2300" s="4"/>
      <c r="L2300" s="4"/>
      <c r="M2300" s="4"/>
      <c r="N2300" s="4"/>
      <c r="O2300" s="4"/>
      <c r="P2300" s="4"/>
      <c r="Q2300" s="4"/>
      <c r="R2300" s="4"/>
      <c r="S2300" s="4"/>
      <c r="T2300" s="4"/>
      <c r="U2300" s="4"/>
      <c r="V2300" s="4"/>
      <c r="W2300" s="4"/>
      <c r="X2300" s="4"/>
      <c r="Y2300" s="4"/>
      <c r="Z2300" s="4"/>
      <c r="AA2300" s="4"/>
    </row>
    <row r="2301" spans="1:27" ht="16" x14ac:dyDescent="0.2">
      <c r="A2301" s="10" t="s">
        <v>4346</v>
      </c>
      <c r="B2301" s="10" t="s">
        <v>25</v>
      </c>
      <c r="C2301" s="10" t="s">
        <v>4380</v>
      </c>
      <c r="D2301" s="11">
        <v>1997</v>
      </c>
      <c r="E2301" s="10" t="s">
        <v>10</v>
      </c>
      <c r="F2301" s="12" t="s">
        <v>296</v>
      </c>
      <c r="G2301" s="10" t="s">
        <v>4381</v>
      </c>
      <c r="H2301" s="13">
        <v>400</v>
      </c>
      <c r="I2301" s="14"/>
      <c r="J2301" s="4"/>
      <c r="K2301" s="4"/>
      <c r="L2301" s="4"/>
      <c r="M2301" s="4"/>
      <c r="N2301" s="4"/>
      <c r="O2301" s="4"/>
      <c r="P2301" s="4"/>
      <c r="Q2301" s="4"/>
      <c r="R2301" s="4"/>
      <c r="S2301" s="4"/>
      <c r="T2301" s="4"/>
      <c r="U2301" s="4"/>
      <c r="V2301" s="4"/>
      <c r="W2301" s="4"/>
      <c r="X2301" s="4"/>
      <c r="Y2301" s="4"/>
      <c r="Z2301" s="4"/>
      <c r="AA2301" s="4"/>
    </row>
    <row r="2302" spans="1:27" ht="16" x14ac:dyDescent="0.2">
      <c r="A2302" s="10" t="s">
        <v>4346</v>
      </c>
      <c r="B2302" s="10" t="s">
        <v>25</v>
      </c>
      <c r="C2302" s="10" t="s">
        <v>4227</v>
      </c>
      <c r="D2302" s="11">
        <v>1997</v>
      </c>
      <c r="E2302" s="10" t="s">
        <v>10</v>
      </c>
      <c r="F2302" s="12" t="s">
        <v>296</v>
      </c>
      <c r="G2302" s="10" t="s">
        <v>4382</v>
      </c>
      <c r="H2302" s="13">
        <v>313</v>
      </c>
      <c r="I2302" s="14"/>
      <c r="J2302" s="4"/>
      <c r="K2302" s="4"/>
      <c r="L2302" s="4"/>
      <c r="M2302" s="4"/>
      <c r="N2302" s="4"/>
      <c r="O2302" s="4"/>
      <c r="P2302" s="4"/>
      <c r="Q2302" s="4"/>
      <c r="R2302" s="4"/>
      <c r="S2302" s="4"/>
      <c r="T2302" s="4"/>
      <c r="U2302" s="4"/>
      <c r="V2302" s="4"/>
      <c r="W2302" s="4"/>
      <c r="X2302" s="4"/>
      <c r="Y2302" s="4"/>
      <c r="Z2302" s="4"/>
      <c r="AA2302" s="4"/>
    </row>
    <row r="2303" spans="1:27" ht="16" x14ac:dyDescent="0.2">
      <c r="A2303" s="20" t="s">
        <v>4265</v>
      </c>
      <c r="B2303" s="20" t="s">
        <v>25</v>
      </c>
      <c r="C2303" s="22" t="s">
        <v>4356</v>
      </c>
      <c r="D2303" s="26">
        <v>1996</v>
      </c>
      <c r="E2303" s="20" t="s">
        <v>10</v>
      </c>
      <c r="F2303" s="10" t="s">
        <v>4383</v>
      </c>
      <c r="G2303" s="37" t="s">
        <v>4384</v>
      </c>
      <c r="H2303" s="13">
        <v>939</v>
      </c>
      <c r="I2303" s="14"/>
      <c r="J2303" s="4"/>
      <c r="K2303" s="4"/>
      <c r="L2303" s="4"/>
      <c r="M2303" s="4"/>
      <c r="N2303" s="4"/>
      <c r="O2303" s="4"/>
      <c r="P2303" s="4"/>
      <c r="Q2303" s="4"/>
      <c r="R2303" s="4"/>
      <c r="S2303" s="4"/>
      <c r="T2303" s="4"/>
      <c r="U2303" s="4"/>
      <c r="V2303" s="4"/>
      <c r="W2303" s="4"/>
      <c r="X2303" s="4"/>
      <c r="Y2303" s="4"/>
      <c r="Z2303" s="4"/>
      <c r="AA2303" s="4"/>
    </row>
    <row r="2304" spans="1:27" ht="16" x14ac:dyDescent="0.2">
      <c r="A2304" s="20" t="s">
        <v>4265</v>
      </c>
      <c r="B2304" s="20" t="s">
        <v>25</v>
      </c>
      <c r="C2304" s="22" t="s">
        <v>4385</v>
      </c>
      <c r="D2304" s="26">
        <v>1996</v>
      </c>
      <c r="E2304" s="20" t="s">
        <v>10</v>
      </c>
      <c r="F2304" s="10" t="s">
        <v>4383</v>
      </c>
      <c r="G2304" s="37" t="s">
        <v>4386</v>
      </c>
      <c r="H2304" s="13">
        <v>894</v>
      </c>
      <c r="I2304" s="14"/>
      <c r="J2304" s="4"/>
      <c r="K2304" s="4"/>
      <c r="L2304" s="4"/>
      <c r="M2304" s="4"/>
      <c r="N2304" s="4"/>
      <c r="O2304" s="4"/>
      <c r="P2304" s="4"/>
      <c r="Q2304" s="4"/>
      <c r="R2304" s="4"/>
      <c r="S2304" s="4"/>
      <c r="T2304" s="4"/>
      <c r="U2304" s="4"/>
      <c r="V2304" s="4"/>
      <c r="W2304" s="4"/>
      <c r="X2304" s="4"/>
      <c r="Y2304" s="4"/>
      <c r="Z2304" s="4"/>
      <c r="AA2304" s="4"/>
    </row>
    <row r="2305" spans="1:27" ht="16" x14ac:dyDescent="0.2">
      <c r="A2305" s="20" t="s">
        <v>4265</v>
      </c>
      <c r="B2305" s="20" t="s">
        <v>25</v>
      </c>
      <c r="C2305" s="22" t="s">
        <v>4387</v>
      </c>
      <c r="D2305" s="26">
        <v>1996</v>
      </c>
      <c r="E2305" s="20" t="s">
        <v>10</v>
      </c>
      <c r="F2305" s="10" t="s">
        <v>4383</v>
      </c>
      <c r="G2305" s="37" t="s">
        <v>4388</v>
      </c>
      <c r="H2305" s="13">
        <v>874</v>
      </c>
      <c r="I2305" s="14"/>
      <c r="J2305" s="4"/>
      <c r="K2305" s="4"/>
      <c r="L2305" s="4"/>
      <c r="M2305" s="4"/>
      <c r="N2305" s="4"/>
      <c r="O2305" s="4"/>
      <c r="P2305" s="4"/>
      <c r="Q2305" s="4"/>
      <c r="R2305" s="4"/>
      <c r="S2305" s="4"/>
      <c r="T2305" s="4"/>
      <c r="U2305" s="4"/>
      <c r="V2305" s="4"/>
      <c r="W2305" s="4"/>
      <c r="X2305" s="4"/>
      <c r="Y2305" s="4"/>
      <c r="Z2305" s="4"/>
      <c r="AA2305" s="4"/>
    </row>
    <row r="2306" spans="1:27" ht="16" x14ac:dyDescent="0.2">
      <c r="A2306" s="20" t="s">
        <v>4265</v>
      </c>
      <c r="B2306" s="20" t="s">
        <v>25</v>
      </c>
      <c r="C2306" s="22" t="s">
        <v>64</v>
      </c>
      <c r="D2306" s="26">
        <v>1996</v>
      </c>
      <c r="E2306" s="20" t="s">
        <v>10</v>
      </c>
      <c r="F2306" s="10" t="s">
        <v>4383</v>
      </c>
      <c r="G2306" s="20" t="s">
        <v>4389</v>
      </c>
      <c r="H2306" s="13">
        <v>861</v>
      </c>
      <c r="I2306" s="14"/>
      <c r="J2306" s="4"/>
      <c r="K2306" s="4"/>
      <c r="L2306" s="4"/>
      <c r="M2306" s="4"/>
      <c r="N2306" s="4"/>
      <c r="O2306" s="4"/>
      <c r="P2306" s="4"/>
      <c r="Q2306" s="4"/>
      <c r="R2306" s="4"/>
      <c r="S2306" s="4"/>
      <c r="T2306" s="4"/>
      <c r="U2306" s="4"/>
      <c r="V2306" s="4"/>
      <c r="W2306" s="4"/>
      <c r="X2306" s="4"/>
      <c r="Y2306" s="4"/>
      <c r="Z2306" s="4"/>
      <c r="AA2306" s="4"/>
    </row>
    <row r="2307" spans="1:27" ht="16" x14ac:dyDescent="0.2">
      <c r="A2307" s="20" t="s">
        <v>4265</v>
      </c>
      <c r="B2307" s="20" t="s">
        <v>25</v>
      </c>
      <c r="C2307" s="22" t="s">
        <v>4369</v>
      </c>
      <c r="D2307" s="26">
        <v>1996</v>
      </c>
      <c r="E2307" s="20" t="s">
        <v>10</v>
      </c>
      <c r="F2307" s="10" t="s">
        <v>4383</v>
      </c>
      <c r="G2307" s="37" t="s">
        <v>4390</v>
      </c>
      <c r="H2307" s="13">
        <v>824</v>
      </c>
      <c r="I2307" s="14"/>
      <c r="J2307" s="4"/>
      <c r="K2307" s="4"/>
      <c r="L2307" s="4"/>
      <c r="M2307" s="4"/>
      <c r="N2307" s="4"/>
      <c r="O2307" s="4"/>
      <c r="P2307" s="4"/>
      <c r="Q2307" s="4"/>
      <c r="R2307" s="4"/>
      <c r="S2307" s="4"/>
      <c r="T2307" s="4"/>
      <c r="U2307" s="4"/>
      <c r="V2307" s="4"/>
      <c r="W2307" s="4"/>
      <c r="X2307" s="4"/>
      <c r="Y2307" s="4"/>
      <c r="Z2307" s="4"/>
      <c r="AA2307" s="4"/>
    </row>
    <row r="2308" spans="1:27" ht="16" x14ac:dyDescent="0.2">
      <c r="A2308" s="20" t="s">
        <v>4265</v>
      </c>
      <c r="B2308" s="20" t="s">
        <v>25</v>
      </c>
      <c r="C2308" s="22" t="s">
        <v>4391</v>
      </c>
      <c r="D2308" s="26">
        <v>1996</v>
      </c>
      <c r="E2308" s="20" t="s">
        <v>10</v>
      </c>
      <c r="F2308" s="10" t="s">
        <v>4383</v>
      </c>
      <c r="G2308" s="15" t="s">
        <v>4392</v>
      </c>
      <c r="H2308" s="13">
        <v>752</v>
      </c>
      <c r="I2308" s="14"/>
      <c r="J2308" s="4"/>
      <c r="K2308" s="4"/>
      <c r="L2308" s="4"/>
      <c r="M2308" s="4"/>
      <c r="N2308" s="4"/>
      <c r="O2308" s="4"/>
      <c r="P2308" s="4"/>
      <c r="Q2308" s="4"/>
      <c r="R2308" s="4"/>
      <c r="S2308" s="4"/>
      <c r="T2308" s="4"/>
      <c r="U2308" s="4"/>
      <c r="V2308" s="4"/>
      <c r="W2308" s="4"/>
      <c r="X2308" s="4"/>
      <c r="Y2308" s="4"/>
      <c r="Z2308" s="4"/>
      <c r="AA2308" s="4"/>
    </row>
    <row r="2309" spans="1:27" ht="16" x14ac:dyDescent="0.2">
      <c r="A2309" s="20" t="s">
        <v>4265</v>
      </c>
      <c r="B2309" s="20" t="s">
        <v>25</v>
      </c>
      <c r="C2309" s="22" t="s">
        <v>4378</v>
      </c>
      <c r="D2309" s="26">
        <v>1996</v>
      </c>
      <c r="E2309" s="20" t="s">
        <v>7</v>
      </c>
      <c r="F2309" s="10" t="s">
        <v>4383</v>
      </c>
      <c r="G2309" s="15" t="s">
        <v>4393</v>
      </c>
      <c r="H2309" s="13">
        <v>552</v>
      </c>
      <c r="I2309" s="14"/>
      <c r="J2309" s="4"/>
      <c r="K2309" s="4"/>
      <c r="L2309" s="4"/>
      <c r="M2309" s="4"/>
      <c r="N2309" s="4"/>
      <c r="O2309" s="4"/>
      <c r="P2309" s="4"/>
      <c r="Q2309" s="4"/>
      <c r="R2309" s="4"/>
      <c r="S2309" s="4"/>
      <c r="T2309" s="4"/>
      <c r="U2309" s="4"/>
      <c r="V2309" s="4"/>
      <c r="W2309" s="4"/>
      <c r="X2309" s="4"/>
      <c r="Y2309" s="4"/>
      <c r="Z2309" s="4"/>
      <c r="AA2309" s="4"/>
    </row>
    <row r="2310" spans="1:27" ht="16" x14ac:dyDescent="0.2">
      <c r="A2310" s="20" t="s">
        <v>4265</v>
      </c>
      <c r="B2310" s="20" t="s">
        <v>25</v>
      </c>
      <c r="C2310" s="22" t="s">
        <v>4394</v>
      </c>
      <c r="D2310" s="26">
        <v>1996</v>
      </c>
      <c r="E2310" s="20" t="s">
        <v>7</v>
      </c>
      <c r="F2310" s="10" t="s">
        <v>4383</v>
      </c>
      <c r="G2310" s="15" t="s">
        <v>4395</v>
      </c>
      <c r="H2310" s="13">
        <v>498</v>
      </c>
      <c r="I2310" s="14"/>
      <c r="J2310" s="4"/>
      <c r="K2310" s="4"/>
      <c r="L2310" s="4"/>
      <c r="M2310" s="4"/>
      <c r="N2310" s="4"/>
      <c r="O2310" s="4"/>
      <c r="P2310" s="4"/>
      <c r="Q2310" s="4"/>
      <c r="R2310" s="4"/>
      <c r="S2310" s="4"/>
      <c r="T2310" s="4"/>
      <c r="U2310" s="4"/>
      <c r="V2310" s="4"/>
      <c r="W2310" s="4"/>
      <c r="X2310" s="4"/>
      <c r="Y2310" s="4"/>
      <c r="Z2310" s="4"/>
      <c r="AA2310" s="4"/>
    </row>
    <row r="2311" spans="1:27" ht="16" x14ac:dyDescent="0.2">
      <c r="A2311" s="20" t="s">
        <v>4265</v>
      </c>
      <c r="B2311" s="20" t="s">
        <v>25</v>
      </c>
      <c r="C2311" s="22" t="s">
        <v>4396</v>
      </c>
      <c r="D2311" s="26">
        <v>1996</v>
      </c>
      <c r="E2311" s="20" t="s">
        <v>10</v>
      </c>
      <c r="F2311" s="10" t="s">
        <v>4383</v>
      </c>
      <c r="G2311" s="37" t="s">
        <v>4397</v>
      </c>
      <c r="H2311" s="13">
        <v>493</v>
      </c>
      <c r="I2311" s="14"/>
      <c r="J2311" s="4"/>
      <c r="K2311" s="4"/>
      <c r="L2311" s="4"/>
      <c r="M2311" s="4"/>
      <c r="N2311" s="4"/>
      <c r="O2311" s="4"/>
      <c r="P2311" s="4"/>
      <c r="Q2311" s="4"/>
      <c r="R2311" s="4"/>
      <c r="S2311" s="4"/>
      <c r="T2311" s="4"/>
      <c r="U2311" s="4"/>
      <c r="V2311" s="4"/>
      <c r="W2311" s="4"/>
      <c r="X2311" s="4"/>
      <c r="Y2311" s="4"/>
      <c r="Z2311" s="4"/>
      <c r="AA2311" s="4"/>
    </row>
    <row r="2312" spans="1:27" ht="16" x14ac:dyDescent="0.2">
      <c r="A2312" s="20" t="s">
        <v>791</v>
      </c>
      <c r="B2312" s="20" t="s">
        <v>25</v>
      </c>
      <c r="C2312" s="22" t="s">
        <v>4394</v>
      </c>
      <c r="D2312" s="26">
        <v>1995</v>
      </c>
      <c r="E2312" s="20" t="s">
        <v>8</v>
      </c>
      <c r="F2312" s="20" t="s">
        <v>4398</v>
      </c>
      <c r="G2312" s="20" t="s">
        <v>4399</v>
      </c>
      <c r="H2312" s="13">
        <v>587</v>
      </c>
      <c r="I2312" s="14"/>
      <c r="J2312" s="4"/>
      <c r="K2312" s="4"/>
      <c r="L2312" s="4"/>
      <c r="M2312" s="4"/>
      <c r="N2312" s="4"/>
      <c r="O2312" s="4"/>
      <c r="P2312" s="4"/>
      <c r="Q2312" s="4"/>
      <c r="R2312" s="4"/>
      <c r="S2312" s="4"/>
      <c r="T2312" s="4"/>
      <c r="U2312" s="4"/>
      <c r="V2312" s="4"/>
      <c r="W2312" s="4"/>
      <c r="X2312" s="4"/>
      <c r="Y2312" s="4"/>
      <c r="Z2312" s="4"/>
      <c r="AA2312" s="4"/>
    </row>
    <row r="2313" spans="1:27" ht="16" x14ac:dyDescent="0.2">
      <c r="A2313" s="10" t="s">
        <v>791</v>
      </c>
      <c r="B2313" s="20" t="s">
        <v>25</v>
      </c>
      <c r="C2313" s="10" t="s">
        <v>4394</v>
      </c>
      <c r="D2313" s="11">
        <v>1995</v>
      </c>
      <c r="E2313" s="10" t="s">
        <v>7</v>
      </c>
      <c r="F2313" s="20" t="s">
        <v>4400</v>
      </c>
      <c r="G2313" s="10" t="s">
        <v>4401</v>
      </c>
      <c r="H2313" s="30">
        <v>583</v>
      </c>
      <c r="I2313" s="14"/>
      <c r="J2313" s="4"/>
      <c r="K2313" s="4"/>
      <c r="L2313" s="4"/>
      <c r="M2313" s="4"/>
      <c r="N2313" s="4"/>
      <c r="O2313" s="4"/>
      <c r="P2313" s="4"/>
      <c r="Q2313" s="4"/>
      <c r="R2313" s="4"/>
      <c r="S2313" s="4"/>
      <c r="T2313" s="4"/>
      <c r="U2313" s="4"/>
      <c r="V2313" s="4"/>
      <c r="W2313" s="4"/>
      <c r="X2313" s="4"/>
      <c r="Y2313" s="4"/>
      <c r="Z2313" s="4"/>
      <c r="AA2313" s="4"/>
    </row>
    <row r="2314" spans="1:27" ht="16" x14ac:dyDescent="0.2">
      <c r="A2314" s="10" t="s">
        <v>791</v>
      </c>
      <c r="B2314" s="20" t="s">
        <v>25</v>
      </c>
      <c r="C2314" s="10" t="s">
        <v>4378</v>
      </c>
      <c r="D2314" s="11">
        <v>1995</v>
      </c>
      <c r="E2314" s="10" t="s">
        <v>7</v>
      </c>
      <c r="F2314" s="20" t="s">
        <v>4400</v>
      </c>
      <c r="G2314" s="10" t="s">
        <v>4402</v>
      </c>
      <c r="H2314" s="30">
        <v>582</v>
      </c>
      <c r="I2314" s="14"/>
      <c r="J2314" s="4"/>
      <c r="K2314" s="4"/>
      <c r="L2314" s="4"/>
      <c r="M2314" s="4"/>
      <c r="N2314" s="4"/>
      <c r="O2314" s="4"/>
      <c r="P2314" s="4"/>
      <c r="Q2314" s="4"/>
      <c r="R2314" s="4"/>
      <c r="S2314" s="4"/>
      <c r="T2314" s="4"/>
      <c r="U2314" s="4"/>
      <c r="V2314" s="4"/>
      <c r="W2314" s="4"/>
      <c r="X2314" s="4"/>
      <c r="Y2314" s="4"/>
      <c r="Z2314" s="4"/>
      <c r="AA2314" s="4"/>
    </row>
    <row r="2315" spans="1:27" ht="16" x14ac:dyDescent="0.2">
      <c r="A2315" s="10" t="s">
        <v>791</v>
      </c>
      <c r="B2315" s="20" t="s">
        <v>25</v>
      </c>
      <c r="C2315" s="10" t="s">
        <v>4403</v>
      </c>
      <c r="D2315" s="11">
        <v>1995</v>
      </c>
      <c r="E2315" s="10" t="s">
        <v>10</v>
      </c>
      <c r="F2315" s="20" t="s">
        <v>4400</v>
      </c>
      <c r="G2315" s="10" t="s">
        <v>4404</v>
      </c>
      <c r="H2315" s="30">
        <v>548</v>
      </c>
      <c r="I2315" s="14"/>
      <c r="J2315" s="4"/>
      <c r="K2315" s="4"/>
      <c r="L2315" s="4"/>
      <c r="M2315" s="4"/>
      <c r="N2315" s="4"/>
      <c r="O2315" s="4"/>
      <c r="P2315" s="4"/>
      <c r="Q2315" s="4"/>
      <c r="R2315" s="4"/>
      <c r="S2315" s="4"/>
      <c r="T2315" s="4"/>
      <c r="U2315" s="4"/>
      <c r="V2315" s="4"/>
      <c r="W2315" s="4"/>
      <c r="X2315" s="4"/>
      <c r="Y2315" s="4"/>
      <c r="Z2315" s="4"/>
      <c r="AA2315" s="4"/>
    </row>
    <row r="2316" spans="1:27" ht="16" x14ac:dyDescent="0.2">
      <c r="A2316" s="10" t="s">
        <v>791</v>
      </c>
      <c r="B2316" s="20" t="s">
        <v>25</v>
      </c>
      <c r="C2316" s="10" t="s">
        <v>4380</v>
      </c>
      <c r="D2316" s="11">
        <v>1995</v>
      </c>
      <c r="E2316" s="10" t="s">
        <v>10</v>
      </c>
      <c r="F2316" s="20" t="s">
        <v>4400</v>
      </c>
      <c r="G2316" s="10" t="s">
        <v>4405</v>
      </c>
      <c r="H2316" s="30">
        <v>524</v>
      </c>
      <c r="I2316" s="14"/>
      <c r="J2316" s="4"/>
      <c r="K2316" s="4"/>
      <c r="L2316" s="4"/>
      <c r="M2316" s="4"/>
      <c r="N2316" s="4"/>
      <c r="O2316" s="4"/>
      <c r="P2316" s="4"/>
      <c r="Q2316" s="4"/>
      <c r="R2316" s="4"/>
      <c r="S2316" s="4"/>
      <c r="T2316" s="4"/>
      <c r="U2316" s="4"/>
      <c r="V2316" s="4"/>
      <c r="W2316" s="4"/>
      <c r="X2316" s="4"/>
      <c r="Y2316" s="4"/>
      <c r="Z2316" s="4"/>
      <c r="AA2316" s="4"/>
    </row>
    <row r="2317" spans="1:27" ht="16" x14ac:dyDescent="0.2">
      <c r="A2317" s="10" t="s">
        <v>791</v>
      </c>
      <c r="B2317" s="20" t="s">
        <v>25</v>
      </c>
      <c r="C2317" s="10" t="s">
        <v>4406</v>
      </c>
      <c r="D2317" s="11">
        <v>1995</v>
      </c>
      <c r="E2317" s="10" t="s">
        <v>10</v>
      </c>
      <c r="F2317" s="20" t="s">
        <v>4400</v>
      </c>
      <c r="G2317" s="10" t="s">
        <v>4407</v>
      </c>
      <c r="H2317" s="30">
        <v>520</v>
      </c>
      <c r="I2317" s="14"/>
      <c r="J2317" s="4"/>
      <c r="K2317" s="4"/>
      <c r="L2317" s="4"/>
      <c r="M2317" s="4"/>
      <c r="N2317" s="4"/>
      <c r="O2317" s="4"/>
      <c r="P2317" s="4"/>
      <c r="Q2317" s="4"/>
      <c r="R2317" s="4"/>
      <c r="S2317" s="4"/>
      <c r="T2317" s="4"/>
      <c r="U2317" s="4"/>
      <c r="V2317" s="4"/>
      <c r="W2317" s="4"/>
      <c r="X2317" s="4"/>
      <c r="Y2317" s="4"/>
      <c r="Z2317" s="4"/>
      <c r="AA2317" s="4"/>
    </row>
    <row r="2318" spans="1:27" ht="16" x14ac:dyDescent="0.2">
      <c r="A2318" s="10" t="s">
        <v>791</v>
      </c>
      <c r="B2318" s="20" t="s">
        <v>25</v>
      </c>
      <c r="C2318" s="10" t="s">
        <v>64</v>
      </c>
      <c r="D2318" s="11">
        <v>1995</v>
      </c>
      <c r="E2318" s="10" t="s">
        <v>10</v>
      </c>
      <c r="F2318" s="20" t="s">
        <v>4400</v>
      </c>
      <c r="G2318" s="10" t="s">
        <v>4408</v>
      </c>
      <c r="H2318" s="30">
        <v>517</v>
      </c>
      <c r="I2318" s="14"/>
      <c r="J2318" s="4"/>
      <c r="K2318" s="4"/>
      <c r="L2318" s="4"/>
      <c r="M2318" s="4"/>
      <c r="N2318" s="4"/>
      <c r="O2318" s="4"/>
      <c r="P2318" s="4"/>
      <c r="Q2318" s="4"/>
      <c r="R2318" s="4"/>
      <c r="S2318" s="4"/>
      <c r="T2318" s="4"/>
      <c r="U2318" s="4"/>
      <c r="V2318" s="4"/>
      <c r="W2318" s="4"/>
      <c r="X2318" s="4"/>
      <c r="Y2318" s="4"/>
      <c r="Z2318" s="4"/>
      <c r="AA2318" s="4"/>
    </row>
    <row r="2319" spans="1:27" ht="16" x14ac:dyDescent="0.2">
      <c r="A2319" s="10" t="s">
        <v>791</v>
      </c>
      <c r="B2319" s="20" t="s">
        <v>25</v>
      </c>
      <c r="C2319" s="10" t="s">
        <v>4409</v>
      </c>
      <c r="D2319" s="11">
        <v>1995</v>
      </c>
      <c r="E2319" s="10" t="s">
        <v>10</v>
      </c>
      <c r="F2319" s="20" t="s">
        <v>4400</v>
      </c>
      <c r="G2319" s="10" t="s">
        <v>4410</v>
      </c>
      <c r="H2319" s="30">
        <v>514</v>
      </c>
      <c r="I2319" s="14"/>
      <c r="J2319" s="4"/>
      <c r="K2319" s="4"/>
      <c r="L2319" s="4"/>
      <c r="M2319" s="4"/>
      <c r="N2319" s="4"/>
      <c r="O2319" s="4"/>
      <c r="P2319" s="4"/>
      <c r="Q2319" s="4"/>
      <c r="R2319" s="4"/>
      <c r="S2319" s="4"/>
      <c r="T2319" s="4"/>
      <c r="U2319" s="4"/>
      <c r="V2319" s="4"/>
      <c r="W2319" s="4"/>
      <c r="X2319" s="4"/>
      <c r="Y2319" s="4"/>
      <c r="Z2319" s="4"/>
      <c r="AA2319" s="4"/>
    </row>
    <row r="2320" spans="1:27" ht="16" x14ac:dyDescent="0.2">
      <c r="A2320" s="10" t="s">
        <v>791</v>
      </c>
      <c r="B2320" s="20" t="s">
        <v>25</v>
      </c>
      <c r="C2320" s="10" t="s">
        <v>67</v>
      </c>
      <c r="D2320" s="11">
        <v>1995</v>
      </c>
      <c r="E2320" s="10" t="s">
        <v>10</v>
      </c>
      <c r="F2320" s="20" t="s">
        <v>4400</v>
      </c>
      <c r="G2320" s="10" t="s">
        <v>4411</v>
      </c>
      <c r="H2320" s="30">
        <v>501</v>
      </c>
      <c r="I2320" s="14"/>
      <c r="J2320" s="4"/>
      <c r="K2320" s="4"/>
      <c r="L2320" s="4"/>
      <c r="M2320" s="4"/>
      <c r="N2320" s="4"/>
      <c r="O2320" s="4"/>
      <c r="P2320" s="4"/>
      <c r="Q2320" s="4"/>
      <c r="R2320" s="4"/>
      <c r="S2320" s="4"/>
      <c r="T2320" s="4"/>
      <c r="U2320" s="4"/>
      <c r="V2320" s="4"/>
      <c r="W2320" s="4"/>
      <c r="X2320" s="4"/>
      <c r="Y2320" s="4"/>
      <c r="Z2320" s="4"/>
      <c r="AA2320" s="4"/>
    </row>
    <row r="2321" spans="1:27" ht="16" x14ac:dyDescent="0.2">
      <c r="A2321" s="10" t="s">
        <v>791</v>
      </c>
      <c r="B2321" s="20" t="s">
        <v>25</v>
      </c>
      <c r="C2321" s="10" t="s">
        <v>4227</v>
      </c>
      <c r="D2321" s="11">
        <v>1995</v>
      </c>
      <c r="E2321" s="10" t="s">
        <v>10</v>
      </c>
      <c r="F2321" s="20" t="s">
        <v>4400</v>
      </c>
      <c r="G2321" s="10" t="s">
        <v>4412</v>
      </c>
      <c r="H2321" s="30">
        <v>485</v>
      </c>
      <c r="I2321" s="14"/>
      <c r="J2321" s="4"/>
      <c r="K2321" s="4"/>
      <c r="L2321" s="4"/>
      <c r="M2321" s="4"/>
      <c r="N2321" s="4"/>
      <c r="O2321" s="4"/>
      <c r="P2321" s="4"/>
      <c r="Q2321" s="4"/>
      <c r="R2321" s="4"/>
      <c r="S2321" s="4"/>
      <c r="T2321" s="4"/>
      <c r="U2321" s="4"/>
      <c r="V2321" s="4"/>
      <c r="W2321" s="4"/>
      <c r="X2321" s="4"/>
      <c r="Y2321" s="4"/>
      <c r="Z2321" s="4"/>
      <c r="AA2321" s="4"/>
    </row>
    <row r="2322" spans="1:27" ht="16" x14ac:dyDescent="0.2">
      <c r="A2322" s="10" t="s">
        <v>791</v>
      </c>
      <c r="B2322" s="20" t="s">
        <v>25</v>
      </c>
      <c r="C2322" s="10" t="s">
        <v>4369</v>
      </c>
      <c r="D2322" s="11">
        <v>1995</v>
      </c>
      <c r="E2322" s="10" t="s">
        <v>10</v>
      </c>
      <c r="F2322" s="20" t="s">
        <v>4400</v>
      </c>
      <c r="G2322" s="10" t="s">
        <v>4413</v>
      </c>
      <c r="H2322" s="30">
        <v>458</v>
      </c>
      <c r="I2322" s="14"/>
      <c r="J2322" s="4"/>
      <c r="K2322" s="4"/>
      <c r="L2322" s="4"/>
      <c r="M2322" s="4"/>
      <c r="N2322" s="4"/>
      <c r="O2322" s="4"/>
      <c r="P2322" s="4"/>
      <c r="Q2322" s="4"/>
      <c r="R2322" s="4"/>
      <c r="S2322" s="4"/>
      <c r="T2322" s="4"/>
      <c r="U2322" s="4"/>
      <c r="V2322" s="4"/>
      <c r="W2322" s="4"/>
      <c r="X2322" s="4"/>
      <c r="Y2322" s="4"/>
      <c r="Z2322" s="4"/>
      <c r="AA2322" s="4"/>
    </row>
    <row r="2323" spans="1:27" ht="16" x14ac:dyDescent="0.2">
      <c r="A2323" s="10" t="s">
        <v>791</v>
      </c>
      <c r="B2323" s="20" t="s">
        <v>25</v>
      </c>
      <c r="C2323" s="10" t="s">
        <v>1046</v>
      </c>
      <c r="D2323" s="11">
        <v>1995</v>
      </c>
      <c r="E2323" s="10" t="s">
        <v>10</v>
      </c>
      <c r="F2323" s="20" t="s">
        <v>4400</v>
      </c>
      <c r="G2323" s="10" t="s">
        <v>4414</v>
      </c>
      <c r="H2323" s="30">
        <v>421</v>
      </c>
      <c r="I2323" s="14"/>
      <c r="J2323" s="4"/>
      <c r="K2323" s="4"/>
      <c r="L2323" s="4"/>
      <c r="M2323" s="4"/>
      <c r="N2323" s="4"/>
      <c r="O2323" s="4"/>
      <c r="P2323" s="4"/>
      <c r="Q2323" s="4"/>
      <c r="R2323" s="4"/>
      <c r="S2323" s="4"/>
      <c r="T2323" s="4"/>
      <c r="U2323" s="4"/>
      <c r="V2323" s="4"/>
      <c r="W2323" s="4"/>
      <c r="X2323" s="4"/>
      <c r="Y2323" s="4"/>
      <c r="Z2323" s="4"/>
      <c r="AA2323" s="4"/>
    </row>
    <row r="2324" spans="1:27" ht="16" x14ac:dyDescent="0.2">
      <c r="A2324" s="10" t="s">
        <v>791</v>
      </c>
      <c r="B2324" s="20" t="s">
        <v>25</v>
      </c>
      <c r="C2324" s="10" t="s">
        <v>4415</v>
      </c>
      <c r="D2324" s="11">
        <v>1995</v>
      </c>
      <c r="E2324" s="10" t="s">
        <v>8</v>
      </c>
      <c r="F2324" s="20" t="s">
        <v>4400</v>
      </c>
      <c r="G2324" s="10" t="s">
        <v>4416</v>
      </c>
      <c r="H2324" s="30">
        <v>74</v>
      </c>
      <c r="I2324" s="14"/>
      <c r="J2324" s="4"/>
      <c r="K2324" s="4"/>
      <c r="L2324" s="4"/>
      <c r="M2324" s="4"/>
      <c r="N2324" s="4"/>
      <c r="O2324" s="4"/>
      <c r="P2324" s="4"/>
      <c r="Q2324" s="4"/>
      <c r="R2324" s="4"/>
      <c r="S2324" s="4"/>
      <c r="T2324" s="4"/>
      <c r="U2324" s="4"/>
      <c r="V2324" s="4"/>
      <c r="W2324" s="4"/>
      <c r="X2324" s="4"/>
      <c r="Y2324" s="4"/>
      <c r="Z2324" s="4"/>
      <c r="AA2324" s="4"/>
    </row>
    <row r="2325" spans="1:27" ht="16" x14ac:dyDescent="0.2">
      <c r="A2325" s="20" t="s">
        <v>4346</v>
      </c>
      <c r="B2325" s="20" t="s">
        <v>25</v>
      </c>
      <c r="C2325" s="22" t="s">
        <v>4378</v>
      </c>
      <c r="D2325" s="26">
        <v>1994</v>
      </c>
      <c r="E2325" s="20" t="s">
        <v>7</v>
      </c>
      <c r="F2325" s="20" t="s">
        <v>4417</v>
      </c>
      <c r="G2325" s="20" t="s">
        <v>4418</v>
      </c>
      <c r="H2325" s="13">
        <v>337</v>
      </c>
      <c r="I2325" s="14"/>
      <c r="J2325" s="4"/>
      <c r="K2325" s="4"/>
      <c r="L2325" s="4"/>
      <c r="M2325" s="4"/>
      <c r="N2325" s="4"/>
      <c r="O2325" s="4"/>
      <c r="P2325" s="4"/>
      <c r="Q2325" s="4"/>
      <c r="R2325" s="4"/>
      <c r="S2325" s="4"/>
      <c r="T2325" s="4"/>
      <c r="U2325" s="4"/>
      <c r="V2325" s="4"/>
      <c r="W2325" s="4"/>
      <c r="X2325" s="4"/>
      <c r="Y2325" s="4"/>
      <c r="Z2325" s="4"/>
      <c r="AA2325" s="4"/>
    </row>
    <row r="2326" spans="1:27" ht="16" x14ac:dyDescent="0.2">
      <c r="A2326" s="10" t="s">
        <v>4346</v>
      </c>
      <c r="B2326" s="10" t="s">
        <v>25</v>
      </c>
      <c r="C2326" s="10" t="s">
        <v>4419</v>
      </c>
      <c r="D2326" s="11">
        <v>1993</v>
      </c>
      <c r="E2326" s="10" t="s">
        <v>10</v>
      </c>
      <c r="F2326" s="10" t="s">
        <v>4420</v>
      </c>
      <c r="G2326" s="10" t="s">
        <v>4421</v>
      </c>
      <c r="H2326" s="13">
        <v>665</v>
      </c>
      <c r="I2326" s="14"/>
      <c r="J2326" s="4"/>
      <c r="K2326" s="4"/>
      <c r="L2326" s="4"/>
      <c r="M2326" s="4"/>
      <c r="N2326" s="4"/>
      <c r="O2326" s="4"/>
      <c r="P2326" s="4"/>
      <c r="Q2326" s="4"/>
      <c r="R2326" s="4"/>
      <c r="S2326" s="4"/>
      <c r="T2326" s="4"/>
      <c r="U2326" s="4"/>
      <c r="V2326" s="4"/>
      <c r="W2326" s="4"/>
      <c r="X2326" s="4"/>
      <c r="Y2326" s="4"/>
      <c r="Z2326" s="4"/>
      <c r="AA2326" s="4"/>
    </row>
    <row r="2327" spans="1:27" ht="16" x14ac:dyDescent="0.2">
      <c r="A2327" s="10" t="s">
        <v>4346</v>
      </c>
      <c r="B2327" s="10" t="s">
        <v>25</v>
      </c>
      <c r="C2327" s="10" t="s">
        <v>4378</v>
      </c>
      <c r="D2327" s="11">
        <v>1993</v>
      </c>
      <c r="E2327" s="10" t="s">
        <v>7</v>
      </c>
      <c r="F2327" s="10" t="s">
        <v>4420</v>
      </c>
      <c r="G2327" s="15" t="s">
        <v>4422</v>
      </c>
      <c r="H2327" s="13">
        <v>521</v>
      </c>
      <c r="I2327" s="14"/>
      <c r="J2327" s="4"/>
      <c r="K2327" s="4"/>
      <c r="L2327" s="4"/>
      <c r="M2327" s="4"/>
      <c r="N2327" s="4"/>
      <c r="O2327" s="4"/>
      <c r="P2327" s="4"/>
      <c r="Q2327" s="4"/>
      <c r="R2327" s="4"/>
      <c r="S2327" s="4"/>
      <c r="T2327" s="4"/>
      <c r="U2327" s="4"/>
      <c r="V2327" s="4"/>
      <c r="W2327" s="4"/>
      <c r="X2327" s="4"/>
      <c r="Y2327" s="4"/>
      <c r="Z2327" s="4"/>
      <c r="AA2327" s="4"/>
    </row>
    <row r="2328" spans="1:27" ht="16" x14ac:dyDescent="0.2">
      <c r="A2328" s="10" t="s">
        <v>4346</v>
      </c>
      <c r="B2328" s="10" t="s">
        <v>25</v>
      </c>
      <c r="C2328" s="10" t="s">
        <v>4423</v>
      </c>
      <c r="D2328" s="11">
        <v>1993</v>
      </c>
      <c r="E2328" s="10" t="s">
        <v>10</v>
      </c>
      <c r="F2328" s="10" t="s">
        <v>4420</v>
      </c>
      <c r="G2328" s="10" t="s">
        <v>4424</v>
      </c>
      <c r="H2328" s="13">
        <v>514</v>
      </c>
      <c r="I2328" s="14"/>
      <c r="J2328" s="4"/>
      <c r="K2328" s="4"/>
      <c r="L2328" s="4"/>
      <c r="M2328" s="4"/>
      <c r="N2328" s="4"/>
      <c r="O2328" s="4"/>
      <c r="P2328" s="4"/>
      <c r="Q2328" s="4"/>
      <c r="R2328" s="4"/>
      <c r="S2328" s="4"/>
      <c r="T2328" s="4"/>
      <c r="U2328" s="4"/>
      <c r="V2328" s="4"/>
      <c r="W2328" s="4"/>
      <c r="X2328" s="4"/>
      <c r="Y2328" s="4"/>
      <c r="Z2328" s="4"/>
      <c r="AA2328" s="4"/>
    </row>
    <row r="2329" spans="1:27" ht="16" x14ac:dyDescent="0.2">
      <c r="A2329" s="10" t="s">
        <v>4346</v>
      </c>
      <c r="B2329" s="10" t="s">
        <v>25</v>
      </c>
      <c r="C2329" s="10" t="s">
        <v>4425</v>
      </c>
      <c r="D2329" s="11">
        <v>1993</v>
      </c>
      <c r="E2329" s="10" t="s">
        <v>8</v>
      </c>
      <c r="F2329" s="10" t="s">
        <v>4420</v>
      </c>
      <c r="G2329" s="12" t="s">
        <v>4426</v>
      </c>
      <c r="H2329" s="13">
        <v>438</v>
      </c>
      <c r="I2329" s="14"/>
      <c r="J2329" s="4"/>
      <c r="K2329" s="4"/>
      <c r="L2329" s="4"/>
      <c r="M2329" s="4"/>
      <c r="N2329" s="4"/>
      <c r="O2329" s="4"/>
      <c r="P2329" s="4"/>
      <c r="Q2329" s="4"/>
      <c r="R2329" s="4"/>
      <c r="S2329" s="4"/>
      <c r="T2329" s="4"/>
      <c r="U2329" s="4"/>
      <c r="V2329" s="4"/>
      <c r="W2329" s="4"/>
      <c r="X2329" s="4"/>
      <c r="Y2329" s="4"/>
      <c r="Z2329" s="4"/>
      <c r="AA2329" s="4"/>
    </row>
    <row r="2330" spans="1:27" ht="16" x14ac:dyDescent="0.2">
      <c r="A2330" s="10" t="s">
        <v>4346</v>
      </c>
      <c r="B2330" s="10" t="s">
        <v>25</v>
      </c>
      <c r="C2330" s="10" t="s">
        <v>4427</v>
      </c>
      <c r="D2330" s="11">
        <v>1993</v>
      </c>
      <c r="E2330" s="10" t="s">
        <v>10</v>
      </c>
      <c r="F2330" s="10" t="s">
        <v>4420</v>
      </c>
      <c r="G2330" s="12" t="s">
        <v>4428</v>
      </c>
      <c r="H2330" s="13">
        <v>435</v>
      </c>
      <c r="I2330" s="14"/>
      <c r="J2330" s="4"/>
      <c r="K2330" s="4"/>
      <c r="L2330" s="4"/>
      <c r="M2330" s="4"/>
      <c r="N2330" s="4"/>
      <c r="O2330" s="4"/>
      <c r="P2330" s="4"/>
      <c r="Q2330" s="4"/>
      <c r="R2330" s="4"/>
      <c r="S2330" s="4"/>
      <c r="T2330" s="4"/>
      <c r="U2330" s="4"/>
      <c r="V2330" s="4"/>
      <c r="W2330" s="4"/>
      <c r="X2330" s="4"/>
      <c r="Y2330" s="4"/>
      <c r="Z2330" s="4"/>
      <c r="AA2330" s="4"/>
    </row>
    <row r="2331" spans="1:27" ht="16" x14ac:dyDescent="0.2">
      <c r="A2331" s="10" t="s">
        <v>4346</v>
      </c>
      <c r="B2331" s="10" t="s">
        <v>25</v>
      </c>
      <c r="C2331" s="10" t="s">
        <v>4429</v>
      </c>
      <c r="D2331" s="11">
        <v>1993</v>
      </c>
      <c r="E2331" s="10" t="s">
        <v>10</v>
      </c>
      <c r="F2331" s="10" t="s">
        <v>4420</v>
      </c>
      <c r="G2331" s="10" t="s">
        <v>4430</v>
      </c>
      <c r="H2331" s="13">
        <v>389</v>
      </c>
      <c r="I2331" s="14"/>
      <c r="J2331" s="4"/>
      <c r="K2331" s="4"/>
      <c r="L2331" s="4"/>
      <c r="M2331" s="4"/>
      <c r="N2331" s="4"/>
      <c r="O2331" s="4"/>
      <c r="P2331" s="4"/>
      <c r="Q2331" s="4"/>
      <c r="R2331" s="4"/>
      <c r="S2331" s="4"/>
      <c r="T2331" s="4"/>
      <c r="U2331" s="4"/>
      <c r="V2331" s="4"/>
      <c r="W2331" s="4"/>
      <c r="X2331" s="4"/>
      <c r="Y2331" s="4"/>
      <c r="Z2331" s="4"/>
      <c r="AA2331" s="4"/>
    </row>
    <row r="2332" spans="1:27" ht="16" x14ac:dyDescent="0.2">
      <c r="A2332" s="10" t="s">
        <v>4346</v>
      </c>
      <c r="B2332" s="10" t="s">
        <v>25</v>
      </c>
      <c r="C2332" s="10" t="s">
        <v>4431</v>
      </c>
      <c r="D2332" s="11">
        <v>1993</v>
      </c>
      <c r="E2332" s="10" t="s">
        <v>10</v>
      </c>
      <c r="F2332" s="10" t="s">
        <v>4420</v>
      </c>
      <c r="G2332" s="10" t="s">
        <v>4432</v>
      </c>
      <c r="H2332" s="13">
        <v>377</v>
      </c>
      <c r="I2332" s="14"/>
      <c r="J2332" s="4"/>
      <c r="K2332" s="4"/>
      <c r="L2332" s="4"/>
      <c r="M2332" s="4"/>
      <c r="N2332" s="4"/>
      <c r="O2332" s="4"/>
      <c r="P2332" s="4"/>
      <c r="Q2332" s="4"/>
      <c r="R2332" s="4"/>
      <c r="S2332" s="4"/>
      <c r="T2332" s="4"/>
      <c r="U2332" s="4"/>
      <c r="V2332" s="4"/>
      <c r="W2332" s="4"/>
      <c r="X2332" s="4"/>
      <c r="Y2332" s="4"/>
      <c r="Z2332" s="4"/>
      <c r="AA2332" s="4"/>
    </row>
    <row r="2333" spans="1:27" ht="16" x14ac:dyDescent="0.2">
      <c r="A2333" s="10" t="s">
        <v>4346</v>
      </c>
      <c r="B2333" s="10" t="s">
        <v>25</v>
      </c>
      <c r="C2333" s="10" t="s">
        <v>4433</v>
      </c>
      <c r="D2333" s="11">
        <v>1993</v>
      </c>
      <c r="E2333" s="10" t="s">
        <v>10</v>
      </c>
      <c r="F2333" s="10" t="s">
        <v>4420</v>
      </c>
      <c r="G2333" s="10" t="s">
        <v>4434</v>
      </c>
      <c r="H2333" s="13">
        <v>353</v>
      </c>
      <c r="I2333" s="14"/>
      <c r="J2333" s="4"/>
      <c r="K2333" s="4"/>
      <c r="L2333" s="4"/>
      <c r="M2333" s="4"/>
      <c r="N2333" s="4"/>
      <c r="O2333" s="4"/>
      <c r="P2333" s="4"/>
      <c r="Q2333" s="4"/>
      <c r="R2333" s="4"/>
      <c r="S2333" s="4"/>
      <c r="T2333" s="4"/>
      <c r="U2333" s="4"/>
      <c r="V2333" s="4"/>
      <c r="W2333" s="4"/>
      <c r="X2333" s="4"/>
      <c r="Y2333" s="4"/>
      <c r="Z2333" s="4"/>
      <c r="AA2333" s="4"/>
    </row>
    <row r="2334" spans="1:27" ht="16" x14ac:dyDescent="0.2">
      <c r="A2334" s="10" t="s">
        <v>4346</v>
      </c>
      <c r="B2334" s="10" t="s">
        <v>25</v>
      </c>
      <c r="C2334" s="10" t="s">
        <v>4435</v>
      </c>
      <c r="D2334" s="11">
        <v>1993</v>
      </c>
      <c r="E2334" s="10" t="s">
        <v>10</v>
      </c>
      <c r="F2334" s="10" t="s">
        <v>4420</v>
      </c>
      <c r="G2334" s="10" t="s">
        <v>4436</v>
      </c>
      <c r="H2334" s="13">
        <v>353</v>
      </c>
      <c r="I2334" s="14"/>
      <c r="J2334" s="4"/>
      <c r="K2334" s="4"/>
      <c r="L2334" s="4"/>
      <c r="M2334" s="4"/>
      <c r="N2334" s="4"/>
      <c r="O2334" s="4"/>
      <c r="P2334" s="4"/>
      <c r="Q2334" s="4"/>
      <c r="R2334" s="4"/>
      <c r="S2334" s="4"/>
      <c r="T2334" s="4"/>
      <c r="U2334" s="4"/>
      <c r="V2334" s="4"/>
      <c r="W2334" s="4"/>
      <c r="X2334" s="4"/>
      <c r="Y2334" s="4"/>
      <c r="Z2334" s="4"/>
      <c r="AA2334" s="4"/>
    </row>
    <row r="2335" spans="1:27" ht="16" x14ac:dyDescent="0.2">
      <c r="A2335" s="10" t="s">
        <v>4346</v>
      </c>
      <c r="B2335" s="10" t="s">
        <v>25</v>
      </c>
      <c r="C2335" s="10" t="s">
        <v>4437</v>
      </c>
      <c r="D2335" s="11">
        <v>1993</v>
      </c>
      <c r="E2335" s="10" t="s">
        <v>10</v>
      </c>
      <c r="F2335" s="10" t="s">
        <v>4420</v>
      </c>
      <c r="G2335" s="10" t="s">
        <v>4438</v>
      </c>
      <c r="H2335" s="13">
        <v>215</v>
      </c>
      <c r="I2335" s="14"/>
      <c r="J2335" s="4"/>
      <c r="K2335" s="4"/>
      <c r="L2335" s="4"/>
      <c r="M2335" s="4"/>
      <c r="N2335" s="4"/>
      <c r="O2335" s="4"/>
      <c r="P2335" s="4"/>
      <c r="Q2335" s="4"/>
      <c r="R2335" s="4"/>
      <c r="S2335" s="4"/>
      <c r="T2335" s="4"/>
      <c r="U2335" s="4"/>
      <c r="V2335" s="4"/>
      <c r="W2335" s="4"/>
      <c r="X2335" s="4"/>
      <c r="Y2335" s="4"/>
      <c r="Z2335" s="4"/>
      <c r="AA2335" s="4"/>
    </row>
    <row r="2336" spans="1:27" ht="16" x14ac:dyDescent="0.2">
      <c r="A2336" s="10" t="s">
        <v>4346</v>
      </c>
      <c r="B2336" s="10" t="s">
        <v>25</v>
      </c>
      <c r="C2336" s="10" t="s">
        <v>4439</v>
      </c>
      <c r="D2336" s="11">
        <v>1993</v>
      </c>
      <c r="E2336" s="10" t="s">
        <v>8</v>
      </c>
      <c r="F2336" s="10" t="s">
        <v>4420</v>
      </c>
      <c r="G2336" s="15" t="s">
        <v>4440</v>
      </c>
      <c r="H2336" s="13">
        <v>166</v>
      </c>
      <c r="I2336" s="14"/>
      <c r="J2336" s="4"/>
      <c r="K2336" s="4"/>
      <c r="L2336" s="4"/>
      <c r="M2336" s="4"/>
      <c r="N2336" s="4"/>
      <c r="O2336" s="4"/>
      <c r="P2336" s="4"/>
      <c r="Q2336" s="4"/>
      <c r="R2336" s="4"/>
      <c r="S2336" s="4"/>
      <c r="T2336" s="4"/>
      <c r="U2336" s="4"/>
      <c r="V2336" s="4"/>
      <c r="W2336" s="4"/>
      <c r="X2336" s="4"/>
      <c r="Y2336" s="4"/>
      <c r="Z2336" s="4"/>
      <c r="AA2336" s="4"/>
    </row>
    <row r="2337" spans="1:27" ht="16" x14ac:dyDescent="0.2">
      <c r="A2337" s="10" t="s">
        <v>4265</v>
      </c>
      <c r="B2337" s="10" t="s">
        <v>25</v>
      </c>
      <c r="C2337" s="10" t="s">
        <v>1046</v>
      </c>
      <c r="D2337" s="11">
        <v>1992</v>
      </c>
      <c r="E2337" s="10" t="s">
        <v>10</v>
      </c>
      <c r="F2337" s="10" t="s">
        <v>4441</v>
      </c>
      <c r="G2337" s="15" t="s">
        <v>4442</v>
      </c>
      <c r="H2337" s="13">
        <v>912</v>
      </c>
      <c r="I2337" s="14"/>
      <c r="J2337" s="4"/>
      <c r="K2337" s="4"/>
      <c r="L2337" s="4"/>
      <c r="M2337" s="4"/>
      <c r="N2337" s="4"/>
      <c r="O2337" s="4"/>
      <c r="P2337" s="4"/>
      <c r="Q2337" s="4"/>
      <c r="R2337" s="4"/>
      <c r="S2337" s="4"/>
      <c r="T2337" s="4"/>
      <c r="U2337" s="4"/>
      <c r="V2337" s="4"/>
      <c r="W2337" s="4"/>
      <c r="X2337" s="4"/>
      <c r="Y2337" s="4"/>
      <c r="Z2337" s="4"/>
      <c r="AA2337" s="4"/>
    </row>
    <row r="2338" spans="1:27" ht="16" x14ac:dyDescent="0.2">
      <c r="A2338" s="20" t="s">
        <v>4265</v>
      </c>
      <c r="B2338" s="20" t="s">
        <v>25</v>
      </c>
      <c r="C2338" s="22" t="s">
        <v>4443</v>
      </c>
      <c r="D2338" s="26">
        <v>1992</v>
      </c>
      <c r="E2338" s="20" t="s">
        <v>10</v>
      </c>
      <c r="F2338" s="10" t="s">
        <v>4441</v>
      </c>
      <c r="G2338" s="15" t="s">
        <v>4444</v>
      </c>
      <c r="H2338" s="13">
        <v>882</v>
      </c>
      <c r="I2338" s="14"/>
      <c r="J2338" s="4"/>
      <c r="K2338" s="4"/>
      <c r="L2338" s="4"/>
      <c r="M2338" s="4"/>
      <c r="N2338" s="4"/>
      <c r="O2338" s="4"/>
      <c r="P2338" s="4"/>
      <c r="Q2338" s="4"/>
      <c r="R2338" s="4"/>
      <c r="S2338" s="4"/>
      <c r="T2338" s="4"/>
      <c r="U2338" s="4"/>
      <c r="V2338" s="4"/>
      <c r="W2338" s="4"/>
      <c r="X2338" s="4"/>
      <c r="Y2338" s="4"/>
      <c r="Z2338" s="4"/>
      <c r="AA2338" s="4"/>
    </row>
    <row r="2339" spans="1:27" ht="16" x14ac:dyDescent="0.2">
      <c r="A2339" s="20" t="s">
        <v>4265</v>
      </c>
      <c r="B2339" s="20" t="s">
        <v>25</v>
      </c>
      <c r="C2339" s="22" t="s">
        <v>4406</v>
      </c>
      <c r="D2339" s="26">
        <v>1992</v>
      </c>
      <c r="E2339" s="20" t="s">
        <v>10</v>
      </c>
      <c r="F2339" s="10" t="s">
        <v>4441</v>
      </c>
      <c r="G2339" s="15" t="s">
        <v>4445</v>
      </c>
      <c r="H2339" s="13">
        <v>850</v>
      </c>
      <c r="I2339" s="14"/>
      <c r="J2339" s="4"/>
      <c r="K2339" s="4"/>
      <c r="L2339" s="4"/>
      <c r="M2339" s="4"/>
      <c r="N2339" s="4"/>
      <c r="O2339" s="4"/>
      <c r="P2339" s="4"/>
      <c r="Q2339" s="4"/>
      <c r="R2339" s="4"/>
      <c r="S2339" s="4"/>
      <c r="T2339" s="4"/>
      <c r="U2339" s="4"/>
      <c r="V2339" s="4"/>
      <c r="W2339" s="4"/>
      <c r="X2339" s="4"/>
      <c r="Y2339" s="4"/>
      <c r="Z2339" s="4"/>
      <c r="AA2339" s="4"/>
    </row>
    <row r="2340" spans="1:27" ht="16" x14ac:dyDescent="0.2">
      <c r="A2340" s="10" t="s">
        <v>4265</v>
      </c>
      <c r="B2340" s="10" t="s">
        <v>25</v>
      </c>
      <c r="C2340" s="10" t="s">
        <v>4380</v>
      </c>
      <c r="D2340" s="11">
        <v>1992</v>
      </c>
      <c r="E2340" s="10" t="s">
        <v>10</v>
      </c>
      <c r="F2340" s="10" t="s">
        <v>4441</v>
      </c>
      <c r="G2340" s="15" t="s">
        <v>4446</v>
      </c>
      <c r="H2340" s="13">
        <v>843</v>
      </c>
      <c r="I2340" s="14"/>
      <c r="J2340" s="4"/>
      <c r="K2340" s="4"/>
      <c r="L2340" s="4"/>
      <c r="M2340" s="4"/>
      <c r="N2340" s="4"/>
      <c r="O2340" s="4"/>
      <c r="P2340" s="4"/>
      <c r="Q2340" s="4"/>
      <c r="R2340" s="4"/>
      <c r="S2340" s="4"/>
      <c r="T2340" s="4"/>
      <c r="U2340" s="4"/>
      <c r="V2340" s="4"/>
      <c r="W2340" s="4"/>
      <c r="X2340" s="4"/>
      <c r="Y2340" s="4"/>
      <c r="Z2340" s="4"/>
      <c r="AA2340" s="4"/>
    </row>
    <row r="2341" spans="1:27" ht="16" x14ac:dyDescent="0.2">
      <c r="A2341" s="20" t="s">
        <v>4265</v>
      </c>
      <c r="B2341" s="20" t="s">
        <v>25</v>
      </c>
      <c r="C2341" s="22" t="s">
        <v>67</v>
      </c>
      <c r="D2341" s="26">
        <v>1992</v>
      </c>
      <c r="E2341" s="20" t="s">
        <v>10</v>
      </c>
      <c r="F2341" s="10" t="s">
        <v>4441</v>
      </c>
      <c r="G2341" s="15" t="s">
        <v>4447</v>
      </c>
      <c r="H2341" s="13">
        <v>842</v>
      </c>
      <c r="I2341" s="14"/>
      <c r="J2341" s="4"/>
      <c r="K2341" s="4"/>
      <c r="L2341" s="4"/>
      <c r="M2341" s="4"/>
      <c r="N2341" s="4"/>
      <c r="O2341" s="4"/>
      <c r="P2341" s="4"/>
      <c r="Q2341" s="4"/>
      <c r="R2341" s="4"/>
      <c r="S2341" s="4"/>
      <c r="T2341" s="4"/>
      <c r="U2341" s="4"/>
      <c r="V2341" s="4"/>
      <c r="W2341" s="4"/>
      <c r="X2341" s="4"/>
      <c r="Y2341" s="4"/>
      <c r="Z2341" s="4"/>
      <c r="AA2341" s="4"/>
    </row>
    <row r="2342" spans="1:27" ht="16" x14ac:dyDescent="0.2">
      <c r="A2342" s="20" t="s">
        <v>4265</v>
      </c>
      <c r="B2342" s="20" t="s">
        <v>25</v>
      </c>
      <c r="C2342" s="22" t="s">
        <v>4448</v>
      </c>
      <c r="D2342" s="26">
        <v>1992</v>
      </c>
      <c r="E2342" s="20" t="s">
        <v>10</v>
      </c>
      <c r="F2342" s="10" t="s">
        <v>4441</v>
      </c>
      <c r="G2342" s="15" t="s">
        <v>4449</v>
      </c>
      <c r="H2342" s="13">
        <v>842</v>
      </c>
      <c r="I2342" s="14"/>
      <c r="J2342" s="4"/>
      <c r="K2342" s="4"/>
      <c r="L2342" s="4"/>
      <c r="M2342" s="4"/>
      <c r="N2342" s="4"/>
      <c r="O2342" s="4"/>
      <c r="P2342" s="4"/>
      <c r="Q2342" s="4"/>
      <c r="R2342" s="4"/>
      <c r="S2342" s="4"/>
      <c r="T2342" s="4"/>
      <c r="U2342" s="4"/>
      <c r="V2342" s="4"/>
      <c r="W2342" s="4"/>
      <c r="X2342" s="4"/>
      <c r="Y2342" s="4"/>
      <c r="Z2342" s="4"/>
      <c r="AA2342" s="4"/>
    </row>
    <row r="2343" spans="1:27" ht="16" x14ac:dyDescent="0.2">
      <c r="A2343" s="20" t="s">
        <v>4265</v>
      </c>
      <c r="B2343" s="20" t="s">
        <v>25</v>
      </c>
      <c r="C2343" s="22" t="s">
        <v>4369</v>
      </c>
      <c r="D2343" s="26">
        <v>1992</v>
      </c>
      <c r="E2343" s="20" t="s">
        <v>10</v>
      </c>
      <c r="F2343" s="10" t="s">
        <v>4441</v>
      </c>
      <c r="G2343" s="15" t="s">
        <v>4450</v>
      </c>
      <c r="H2343" s="13">
        <v>788</v>
      </c>
      <c r="I2343" s="14"/>
      <c r="J2343" s="4"/>
      <c r="K2343" s="4"/>
      <c r="L2343" s="4"/>
      <c r="M2343" s="4"/>
      <c r="N2343" s="4"/>
      <c r="O2343" s="4"/>
      <c r="P2343" s="4"/>
      <c r="Q2343" s="4"/>
      <c r="R2343" s="4"/>
      <c r="S2343" s="4"/>
      <c r="T2343" s="4"/>
      <c r="U2343" s="4"/>
      <c r="V2343" s="4"/>
      <c r="W2343" s="4"/>
      <c r="X2343" s="4"/>
      <c r="Y2343" s="4"/>
      <c r="Z2343" s="4"/>
      <c r="AA2343" s="4"/>
    </row>
    <row r="2344" spans="1:27" ht="16" x14ac:dyDescent="0.2">
      <c r="A2344" s="20" t="s">
        <v>4265</v>
      </c>
      <c r="B2344" s="20" t="s">
        <v>25</v>
      </c>
      <c r="C2344" s="22" t="s">
        <v>64</v>
      </c>
      <c r="D2344" s="26">
        <v>1992</v>
      </c>
      <c r="E2344" s="20" t="s">
        <v>10</v>
      </c>
      <c r="F2344" s="10" t="s">
        <v>4441</v>
      </c>
      <c r="G2344" s="15" t="s">
        <v>4451</v>
      </c>
      <c r="H2344" s="13">
        <v>771</v>
      </c>
      <c r="I2344" s="14"/>
      <c r="J2344" s="4"/>
      <c r="K2344" s="4"/>
      <c r="L2344" s="4"/>
      <c r="M2344" s="4"/>
      <c r="N2344" s="4"/>
      <c r="O2344" s="4"/>
      <c r="P2344" s="4"/>
      <c r="Q2344" s="4"/>
      <c r="R2344" s="4"/>
      <c r="S2344" s="4"/>
      <c r="T2344" s="4"/>
      <c r="U2344" s="4"/>
      <c r="V2344" s="4"/>
      <c r="W2344" s="4"/>
      <c r="X2344" s="4"/>
      <c r="Y2344" s="4"/>
      <c r="Z2344" s="4"/>
      <c r="AA2344" s="4"/>
    </row>
    <row r="2345" spans="1:27" ht="16" x14ac:dyDescent="0.2">
      <c r="A2345" s="20" t="s">
        <v>4265</v>
      </c>
      <c r="B2345" s="20" t="s">
        <v>25</v>
      </c>
      <c r="C2345" s="22" t="s">
        <v>4391</v>
      </c>
      <c r="D2345" s="26">
        <v>1992</v>
      </c>
      <c r="E2345" s="20" t="s">
        <v>10</v>
      </c>
      <c r="F2345" s="10" t="s">
        <v>4441</v>
      </c>
      <c r="G2345" s="15" t="s">
        <v>4452</v>
      </c>
      <c r="H2345" s="13">
        <v>766</v>
      </c>
      <c r="I2345" s="14"/>
      <c r="J2345" s="4"/>
      <c r="K2345" s="4"/>
      <c r="L2345" s="4"/>
      <c r="M2345" s="4"/>
      <c r="N2345" s="4"/>
      <c r="O2345" s="4"/>
      <c r="P2345" s="4"/>
      <c r="Q2345" s="4"/>
      <c r="R2345" s="4"/>
      <c r="S2345" s="4"/>
      <c r="T2345" s="4"/>
      <c r="U2345" s="4"/>
      <c r="V2345" s="4"/>
      <c r="W2345" s="4"/>
      <c r="X2345" s="4"/>
      <c r="Y2345" s="4"/>
      <c r="Z2345" s="4"/>
      <c r="AA2345" s="4"/>
    </row>
    <row r="2346" spans="1:27" ht="16" x14ac:dyDescent="0.2">
      <c r="A2346" s="10" t="s">
        <v>4265</v>
      </c>
      <c r="B2346" s="10" t="s">
        <v>25</v>
      </c>
      <c r="C2346" s="10" t="s">
        <v>1062</v>
      </c>
      <c r="D2346" s="11">
        <v>1992</v>
      </c>
      <c r="E2346" s="10" t="s">
        <v>7</v>
      </c>
      <c r="F2346" s="10" t="s">
        <v>4441</v>
      </c>
      <c r="G2346" s="15" t="s">
        <v>4453</v>
      </c>
      <c r="H2346" s="13">
        <v>572</v>
      </c>
      <c r="I2346" s="14"/>
      <c r="J2346" s="4"/>
      <c r="K2346" s="4"/>
      <c r="L2346" s="4"/>
      <c r="M2346" s="4"/>
      <c r="N2346" s="4"/>
      <c r="O2346" s="4"/>
      <c r="P2346" s="4"/>
      <c r="Q2346" s="4"/>
      <c r="R2346" s="4"/>
      <c r="S2346" s="4"/>
      <c r="T2346" s="4"/>
      <c r="U2346" s="4"/>
      <c r="V2346" s="4"/>
      <c r="W2346" s="4"/>
      <c r="X2346" s="4"/>
      <c r="Y2346" s="4"/>
      <c r="Z2346" s="4"/>
      <c r="AA2346" s="4"/>
    </row>
    <row r="2347" spans="1:27" ht="16" x14ac:dyDescent="0.2">
      <c r="A2347" s="10" t="s">
        <v>4265</v>
      </c>
      <c r="B2347" s="10" t="s">
        <v>25</v>
      </c>
      <c r="C2347" s="10" t="s">
        <v>4378</v>
      </c>
      <c r="D2347" s="11">
        <v>1992</v>
      </c>
      <c r="E2347" s="10" t="s">
        <v>7</v>
      </c>
      <c r="F2347" s="10" t="s">
        <v>4441</v>
      </c>
      <c r="G2347" s="15" t="s">
        <v>4454</v>
      </c>
      <c r="H2347" s="13">
        <v>547</v>
      </c>
      <c r="I2347" s="14"/>
      <c r="J2347" s="4"/>
      <c r="K2347" s="4"/>
      <c r="L2347" s="4"/>
      <c r="M2347" s="4"/>
      <c r="N2347" s="4"/>
      <c r="O2347" s="4"/>
      <c r="P2347" s="4"/>
      <c r="Q2347" s="4"/>
      <c r="R2347" s="4"/>
      <c r="S2347" s="4"/>
      <c r="T2347" s="4"/>
      <c r="U2347" s="4"/>
      <c r="V2347" s="4"/>
      <c r="W2347" s="4"/>
      <c r="X2347" s="4"/>
      <c r="Y2347" s="4"/>
      <c r="Z2347" s="4"/>
      <c r="AA2347" s="4"/>
    </row>
    <row r="2348" spans="1:27" ht="16" x14ac:dyDescent="0.2">
      <c r="A2348" s="20" t="s">
        <v>4265</v>
      </c>
      <c r="B2348" s="20" t="s">
        <v>25</v>
      </c>
      <c r="C2348" s="22" t="s">
        <v>4378</v>
      </c>
      <c r="D2348" s="26">
        <v>1991</v>
      </c>
      <c r="E2348" s="20" t="s">
        <v>7</v>
      </c>
      <c r="F2348" s="20" t="s">
        <v>4455</v>
      </c>
      <c r="G2348" s="20" t="s">
        <v>4456</v>
      </c>
      <c r="H2348" s="13">
        <v>862</v>
      </c>
      <c r="I2348" s="14"/>
      <c r="J2348" s="4"/>
      <c r="K2348" s="4"/>
      <c r="L2348" s="4"/>
      <c r="M2348" s="4"/>
      <c r="N2348" s="4"/>
      <c r="O2348" s="4"/>
      <c r="P2348" s="4"/>
      <c r="Q2348" s="4"/>
      <c r="R2348" s="4"/>
      <c r="S2348" s="4"/>
      <c r="T2348" s="4"/>
      <c r="U2348" s="4"/>
      <c r="V2348" s="4"/>
      <c r="W2348" s="4"/>
      <c r="X2348" s="4"/>
      <c r="Y2348" s="4"/>
      <c r="Z2348" s="4"/>
      <c r="AA2348" s="4"/>
    </row>
    <row r="2349" spans="1:27" ht="16" x14ac:dyDescent="0.2">
      <c r="A2349" s="20" t="s">
        <v>4265</v>
      </c>
      <c r="B2349" s="20" t="s">
        <v>25</v>
      </c>
      <c r="C2349" s="22" t="s">
        <v>4457</v>
      </c>
      <c r="D2349" s="26">
        <v>1991</v>
      </c>
      <c r="E2349" s="20" t="s">
        <v>7</v>
      </c>
      <c r="F2349" s="20" t="s">
        <v>4455</v>
      </c>
      <c r="G2349" s="20" t="s">
        <v>4458</v>
      </c>
      <c r="H2349" s="13">
        <v>651</v>
      </c>
      <c r="I2349" s="14"/>
      <c r="J2349" s="4"/>
      <c r="K2349" s="4"/>
      <c r="L2349" s="4"/>
      <c r="M2349" s="4"/>
      <c r="N2349" s="4"/>
      <c r="O2349" s="4"/>
      <c r="P2349" s="4"/>
      <c r="Q2349" s="4"/>
      <c r="R2349" s="4"/>
      <c r="S2349" s="4"/>
      <c r="T2349" s="4"/>
      <c r="U2349" s="4"/>
      <c r="V2349" s="4"/>
      <c r="W2349" s="4"/>
      <c r="X2349" s="4"/>
      <c r="Y2349" s="4"/>
      <c r="Z2349" s="4"/>
      <c r="AA2349" s="4"/>
    </row>
    <row r="2350" spans="1:27" ht="16" x14ac:dyDescent="0.2">
      <c r="A2350" s="20" t="s">
        <v>4265</v>
      </c>
      <c r="B2350" s="20" t="s">
        <v>25</v>
      </c>
      <c r="C2350" s="22" t="s">
        <v>4459</v>
      </c>
      <c r="D2350" s="26">
        <v>1991</v>
      </c>
      <c r="E2350" s="20" t="s">
        <v>10</v>
      </c>
      <c r="F2350" s="20" t="s">
        <v>4455</v>
      </c>
      <c r="G2350" s="20" t="s">
        <v>4460</v>
      </c>
      <c r="H2350" s="13">
        <v>625</v>
      </c>
      <c r="I2350" s="14"/>
      <c r="J2350" s="4"/>
      <c r="K2350" s="4"/>
      <c r="L2350" s="4"/>
      <c r="M2350" s="4"/>
      <c r="N2350" s="4"/>
      <c r="O2350" s="4"/>
      <c r="P2350" s="4"/>
      <c r="Q2350" s="4"/>
      <c r="R2350" s="4"/>
      <c r="S2350" s="4"/>
      <c r="T2350" s="4"/>
      <c r="U2350" s="4"/>
      <c r="V2350" s="4"/>
      <c r="W2350" s="4"/>
      <c r="X2350" s="4"/>
      <c r="Y2350" s="4"/>
      <c r="Z2350" s="4"/>
      <c r="AA2350" s="4"/>
    </row>
    <row r="2351" spans="1:27" ht="16" x14ac:dyDescent="0.2">
      <c r="A2351" s="20" t="s">
        <v>4265</v>
      </c>
      <c r="B2351" s="20" t="s">
        <v>25</v>
      </c>
      <c r="C2351" s="22" t="s">
        <v>453</v>
      </c>
      <c r="D2351" s="26">
        <v>1991</v>
      </c>
      <c r="E2351" s="20" t="s">
        <v>10</v>
      </c>
      <c r="F2351" s="20" t="s">
        <v>4455</v>
      </c>
      <c r="G2351" s="20" t="s">
        <v>4461</v>
      </c>
      <c r="H2351" s="13">
        <v>562</v>
      </c>
      <c r="I2351" s="14"/>
      <c r="J2351" s="4"/>
      <c r="K2351" s="4"/>
      <c r="L2351" s="4"/>
      <c r="M2351" s="4"/>
      <c r="N2351" s="4"/>
      <c r="O2351" s="4"/>
      <c r="P2351" s="4"/>
      <c r="Q2351" s="4"/>
      <c r="R2351" s="4"/>
      <c r="S2351" s="4"/>
      <c r="T2351" s="4"/>
      <c r="U2351" s="4"/>
      <c r="V2351" s="4"/>
      <c r="W2351" s="4"/>
      <c r="X2351" s="4"/>
      <c r="Y2351" s="4"/>
      <c r="Z2351" s="4"/>
      <c r="AA2351" s="4"/>
    </row>
    <row r="2352" spans="1:27" ht="16" x14ac:dyDescent="0.2">
      <c r="A2352" s="20" t="s">
        <v>4265</v>
      </c>
      <c r="B2352" s="20" t="s">
        <v>25</v>
      </c>
      <c r="C2352" s="22" t="s">
        <v>1062</v>
      </c>
      <c r="D2352" s="26">
        <v>1991</v>
      </c>
      <c r="E2352" s="20" t="s">
        <v>7</v>
      </c>
      <c r="F2352" s="20" t="s">
        <v>4455</v>
      </c>
      <c r="G2352" s="20" t="s">
        <v>4462</v>
      </c>
      <c r="H2352" s="13">
        <v>505</v>
      </c>
      <c r="I2352" s="14"/>
      <c r="J2352" s="4"/>
      <c r="K2352" s="4"/>
      <c r="L2352" s="4"/>
      <c r="M2352" s="4"/>
      <c r="N2352" s="4"/>
      <c r="O2352" s="4"/>
      <c r="P2352" s="4"/>
      <c r="Q2352" s="4"/>
      <c r="R2352" s="4"/>
      <c r="S2352" s="4"/>
      <c r="T2352" s="4"/>
      <c r="U2352" s="4"/>
      <c r="V2352" s="4"/>
      <c r="W2352" s="4"/>
      <c r="X2352" s="4"/>
      <c r="Y2352" s="4"/>
      <c r="Z2352" s="4"/>
      <c r="AA2352" s="4"/>
    </row>
    <row r="2353" spans="1:27" ht="16" x14ac:dyDescent="0.2">
      <c r="A2353" s="20" t="s">
        <v>4265</v>
      </c>
      <c r="B2353" s="20" t="s">
        <v>25</v>
      </c>
      <c r="C2353" s="22" t="s">
        <v>4463</v>
      </c>
      <c r="D2353" s="26">
        <v>1991</v>
      </c>
      <c r="E2353" s="20" t="s">
        <v>10</v>
      </c>
      <c r="F2353" s="20" t="s">
        <v>4455</v>
      </c>
      <c r="G2353" s="20" t="s">
        <v>4464</v>
      </c>
      <c r="H2353" s="13">
        <v>438</v>
      </c>
      <c r="I2353" s="14"/>
      <c r="J2353" s="4"/>
      <c r="K2353" s="4"/>
      <c r="L2353" s="4"/>
      <c r="M2353" s="4"/>
      <c r="N2353" s="4"/>
      <c r="O2353" s="4"/>
      <c r="P2353" s="4"/>
      <c r="Q2353" s="4"/>
      <c r="R2353" s="4"/>
      <c r="S2353" s="4"/>
      <c r="T2353" s="4"/>
      <c r="U2353" s="4"/>
      <c r="V2353" s="4"/>
      <c r="W2353" s="4"/>
      <c r="X2353" s="4"/>
      <c r="Y2353" s="4"/>
      <c r="Z2353" s="4"/>
      <c r="AA2353" s="4"/>
    </row>
    <row r="2354" spans="1:27" ht="16" x14ac:dyDescent="0.2">
      <c r="A2354" s="20" t="s">
        <v>4265</v>
      </c>
      <c r="B2354" s="20" t="s">
        <v>25</v>
      </c>
      <c r="C2354" s="22" t="s">
        <v>4356</v>
      </c>
      <c r="D2354" s="26">
        <v>1991</v>
      </c>
      <c r="E2354" s="20" t="s">
        <v>8</v>
      </c>
      <c r="F2354" s="20" t="s">
        <v>4455</v>
      </c>
      <c r="G2354" s="56" t="s">
        <v>4465</v>
      </c>
      <c r="H2354" s="13">
        <v>410</v>
      </c>
      <c r="I2354" s="14"/>
      <c r="J2354" s="4"/>
      <c r="K2354" s="4"/>
      <c r="L2354" s="4"/>
      <c r="M2354" s="4"/>
      <c r="N2354" s="4"/>
      <c r="O2354" s="4"/>
      <c r="P2354" s="4"/>
      <c r="Q2354" s="4"/>
      <c r="R2354" s="4"/>
      <c r="S2354" s="4"/>
      <c r="T2354" s="4"/>
      <c r="U2354" s="4"/>
      <c r="V2354" s="4"/>
      <c r="W2354" s="4"/>
      <c r="X2354" s="4"/>
      <c r="Y2354" s="4"/>
      <c r="Z2354" s="4"/>
      <c r="AA2354" s="4"/>
    </row>
    <row r="2355" spans="1:27" ht="16" x14ac:dyDescent="0.2">
      <c r="A2355" s="20" t="s">
        <v>4265</v>
      </c>
      <c r="B2355" s="20" t="s">
        <v>25</v>
      </c>
      <c r="C2355" s="22" t="s">
        <v>4324</v>
      </c>
      <c r="D2355" s="26">
        <v>1991</v>
      </c>
      <c r="E2355" s="20" t="s">
        <v>8</v>
      </c>
      <c r="F2355" s="20" t="s">
        <v>4455</v>
      </c>
      <c r="G2355" s="20" t="s">
        <v>4466</v>
      </c>
      <c r="H2355" s="13">
        <v>404</v>
      </c>
      <c r="I2355" s="14"/>
      <c r="J2355" s="4"/>
      <c r="K2355" s="4"/>
      <c r="L2355" s="4"/>
      <c r="M2355" s="4"/>
      <c r="N2355" s="4"/>
      <c r="O2355" s="4"/>
      <c r="P2355" s="4"/>
      <c r="Q2355" s="4"/>
      <c r="R2355" s="4"/>
      <c r="S2355" s="4"/>
      <c r="T2355" s="4"/>
      <c r="U2355" s="4"/>
      <c r="V2355" s="4"/>
      <c r="W2355" s="4"/>
      <c r="X2355" s="4"/>
      <c r="Y2355" s="4"/>
      <c r="Z2355" s="4"/>
      <c r="AA2355" s="4"/>
    </row>
    <row r="2356" spans="1:27" ht="16" x14ac:dyDescent="0.2">
      <c r="A2356" s="20" t="s">
        <v>4265</v>
      </c>
      <c r="B2356" s="20" t="s">
        <v>25</v>
      </c>
      <c r="C2356" s="22" t="s">
        <v>26</v>
      </c>
      <c r="D2356" s="26">
        <v>1991</v>
      </c>
      <c r="E2356" s="20" t="s">
        <v>10</v>
      </c>
      <c r="F2356" s="20" t="s">
        <v>4455</v>
      </c>
      <c r="G2356" s="20" t="s">
        <v>4467</v>
      </c>
      <c r="H2356" s="13">
        <v>390</v>
      </c>
      <c r="I2356" s="14"/>
      <c r="J2356" s="4"/>
      <c r="K2356" s="4"/>
      <c r="L2356" s="4"/>
      <c r="M2356" s="4"/>
      <c r="N2356" s="4"/>
      <c r="O2356" s="4"/>
      <c r="P2356" s="4"/>
      <c r="Q2356" s="4"/>
      <c r="R2356" s="4"/>
      <c r="S2356" s="4"/>
      <c r="T2356" s="4"/>
      <c r="U2356" s="4"/>
      <c r="V2356" s="4"/>
      <c r="W2356" s="4"/>
      <c r="X2356" s="4"/>
      <c r="Y2356" s="4"/>
      <c r="Z2356" s="4"/>
      <c r="AA2356" s="4"/>
    </row>
    <row r="2357" spans="1:27" ht="16" x14ac:dyDescent="0.2">
      <c r="A2357" s="20" t="s">
        <v>4265</v>
      </c>
      <c r="B2357" s="20" t="s">
        <v>25</v>
      </c>
      <c r="C2357" s="22" t="s">
        <v>4468</v>
      </c>
      <c r="D2357" s="26">
        <v>1991</v>
      </c>
      <c r="E2357" s="20" t="s">
        <v>8</v>
      </c>
      <c r="F2357" s="20" t="s">
        <v>4455</v>
      </c>
      <c r="G2357" s="20" t="s">
        <v>4469</v>
      </c>
      <c r="H2357" s="13">
        <v>387</v>
      </c>
      <c r="I2357" s="14"/>
      <c r="J2357" s="4"/>
      <c r="K2357" s="4"/>
      <c r="L2357" s="4"/>
      <c r="M2357" s="4"/>
      <c r="N2357" s="4"/>
      <c r="O2357" s="4"/>
      <c r="P2357" s="4"/>
      <c r="Q2357" s="4"/>
      <c r="R2357" s="4"/>
      <c r="S2357" s="4"/>
      <c r="T2357" s="4"/>
      <c r="U2357" s="4"/>
      <c r="V2357" s="4"/>
      <c r="W2357" s="4"/>
      <c r="X2357" s="4"/>
      <c r="Y2357" s="4"/>
      <c r="Z2357" s="4"/>
      <c r="AA2357" s="4"/>
    </row>
    <row r="2358" spans="1:27" ht="16" x14ac:dyDescent="0.2">
      <c r="A2358" s="20" t="s">
        <v>4265</v>
      </c>
      <c r="B2358" s="20" t="s">
        <v>25</v>
      </c>
      <c r="C2358" s="22" t="s">
        <v>4403</v>
      </c>
      <c r="D2358" s="26">
        <v>1991</v>
      </c>
      <c r="E2358" s="20" t="s">
        <v>8</v>
      </c>
      <c r="F2358" s="20" t="s">
        <v>4455</v>
      </c>
      <c r="G2358" s="20" t="s">
        <v>4470</v>
      </c>
      <c r="H2358" s="13">
        <v>386</v>
      </c>
      <c r="I2358" s="14"/>
      <c r="J2358" s="4"/>
      <c r="K2358" s="4"/>
      <c r="L2358" s="4"/>
      <c r="M2358" s="4"/>
      <c r="N2358" s="4"/>
      <c r="O2358" s="4"/>
      <c r="P2358" s="4"/>
      <c r="Q2358" s="4"/>
      <c r="R2358" s="4"/>
      <c r="S2358" s="4"/>
      <c r="T2358" s="4"/>
      <c r="U2358" s="4"/>
      <c r="V2358" s="4"/>
      <c r="W2358" s="4"/>
      <c r="X2358" s="4"/>
      <c r="Y2358" s="4"/>
      <c r="Z2358" s="4"/>
      <c r="AA2358" s="4"/>
    </row>
    <row r="2359" spans="1:27" ht="16" x14ac:dyDescent="0.2">
      <c r="A2359" s="20" t="s">
        <v>4265</v>
      </c>
      <c r="B2359" s="20" t="s">
        <v>25</v>
      </c>
      <c r="C2359" s="22" t="s">
        <v>4354</v>
      </c>
      <c r="D2359" s="26">
        <v>1991</v>
      </c>
      <c r="E2359" s="20" t="s">
        <v>8</v>
      </c>
      <c r="F2359" s="20" t="s">
        <v>4455</v>
      </c>
      <c r="G2359" s="20" t="s">
        <v>4471</v>
      </c>
      <c r="H2359" s="13">
        <v>356</v>
      </c>
      <c r="I2359" s="14"/>
      <c r="J2359" s="4"/>
      <c r="K2359" s="4"/>
      <c r="L2359" s="4"/>
      <c r="M2359" s="4"/>
      <c r="N2359" s="4"/>
      <c r="O2359" s="4"/>
      <c r="P2359" s="4"/>
      <c r="Q2359" s="4"/>
      <c r="R2359" s="4"/>
      <c r="S2359" s="4"/>
      <c r="T2359" s="4"/>
      <c r="U2359" s="4"/>
      <c r="V2359" s="4"/>
      <c r="W2359" s="4"/>
      <c r="X2359" s="4"/>
      <c r="Y2359" s="4"/>
      <c r="Z2359" s="4"/>
      <c r="AA2359" s="4"/>
    </row>
    <row r="2360" spans="1:27" ht="16" x14ac:dyDescent="0.2">
      <c r="A2360" s="20" t="s">
        <v>4265</v>
      </c>
      <c r="B2360" s="20" t="s">
        <v>25</v>
      </c>
      <c r="C2360" s="22" t="s">
        <v>4472</v>
      </c>
      <c r="D2360" s="26">
        <v>1991</v>
      </c>
      <c r="E2360" s="20" t="s">
        <v>10</v>
      </c>
      <c r="F2360" s="20" t="s">
        <v>4455</v>
      </c>
      <c r="G2360" s="20" t="s">
        <v>4473</v>
      </c>
      <c r="H2360" s="13">
        <v>341</v>
      </c>
      <c r="I2360" s="14"/>
      <c r="J2360" s="4"/>
      <c r="K2360" s="4"/>
      <c r="L2360" s="4"/>
      <c r="M2360" s="4"/>
      <c r="N2360" s="4"/>
      <c r="O2360" s="4"/>
      <c r="P2360" s="4"/>
      <c r="Q2360" s="4"/>
      <c r="R2360" s="4"/>
      <c r="S2360" s="4"/>
      <c r="T2360" s="4"/>
      <c r="U2360" s="4"/>
      <c r="V2360" s="4"/>
      <c r="W2360" s="4"/>
      <c r="X2360" s="4"/>
      <c r="Y2360" s="4"/>
      <c r="Z2360" s="4"/>
      <c r="AA2360" s="4"/>
    </row>
    <row r="2361" spans="1:27" ht="16" x14ac:dyDescent="0.2">
      <c r="A2361" s="20" t="s">
        <v>4265</v>
      </c>
      <c r="B2361" s="20" t="s">
        <v>25</v>
      </c>
      <c r="C2361" s="22" t="s">
        <v>4474</v>
      </c>
      <c r="D2361" s="26">
        <v>1991</v>
      </c>
      <c r="E2361" s="20" t="s">
        <v>10</v>
      </c>
      <c r="F2361" s="20" t="s">
        <v>4455</v>
      </c>
      <c r="G2361" s="20" t="s">
        <v>4475</v>
      </c>
      <c r="H2361" s="13">
        <v>321</v>
      </c>
      <c r="I2361" s="14"/>
      <c r="J2361" s="4"/>
      <c r="K2361" s="4"/>
      <c r="L2361" s="4"/>
      <c r="M2361" s="4"/>
      <c r="N2361" s="4"/>
      <c r="O2361" s="4"/>
      <c r="P2361" s="4"/>
      <c r="Q2361" s="4"/>
      <c r="R2361" s="4"/>
      <c r="S2361" s="4"/>
      <c r="T2361" s="4"/>
      <c r="U2361" s="4"/>
      <c r="V2361" s="4"/>
      <c r="W2361" s="4"/>
      <c r="X2361" s="4"/>
      <c r="Y2361" s="4"/>
      <c r="Z2361" s="4"/>
      <c r="AA2361" s="4"/>
    </row>
    <row r="2362" spans="1:27" ht="16" x14ac:dyDescent="0.2">
      <c r="A2362" s="20" t="s">
        <v>4265</v>
      </c>
      <c r="B2362" s="20" t="s">
        <v>25</v>
      </c>
      <c r="C2362" s="22" t="s">
        <v>4476</v>
      </c>
      <c r="D2362" s="26">
        <v>1991</v>
      </c>
      <c r="E2362" s="20" t="s">
        <v>10</v>
      </c>
      <c r="F2362" s="20" t="s">
        <v>4455</v>
      </c>
      <c r="G2362" s="20" t="s">
        <v>4477</v>
      </c>
      <c r="H2362" s="13">
        <v>315</v>
      </c>
      <c r="I2362" s="14"/>
      <c r="J2362" s="4"/>
      <c r="K2362" s="4"/>
      <c r="L2362" s="4"/>
      <c r="M2362" s="4"/>
      <c r="N2362" s="4"/>
      <c r="O2362" s="4"/>
      <c r="P2362" s="4"/>
      <c r="Q2362" s="4"/>
      <c r="R2362" s="4"/>
      <c r="S2362" s="4"/>
      <c r="T2362" s="4"/>
      <c r="U2362" s="4"/>
      <c r="V2362" s="4"/>
      <c r="W2362" s="4"/>
      <c r="X2362" s="4"/>
      <c r="Y2362" s="4"/>
      <c r="Z2362" s="4"/>
      <c r="AA2362" s="4"/>
    </row>
    <row r="2363" spans="1:27" ht="16" x14ac:dyDescent="0.2">
      <c r="A2363" s="20" t="s">
        <v>4265</v>
      </c>
      <c r="B2363" s="20" t="s">
        <v>25</v>
      </c>
      <c r="C2363" s="22" t="s">
        <v>4385</v>
      </c>
      <c r="D2363" s="26">
        <v>1991</v>
      </c>
      <c r="E2363" s="20" t="s">
        <v>8</v>
      </c>
      <c r="F2363" s="20" t="s">
        <v>4455</v>
      </c>
      <c r="G2363" s="20" t="s">
        <v>4478</v>
      </c>
      <c r="H2363" s="13">
        <v>309</v>
      </c>
      <c r="I2363" s="14"/>
      <c r="J2363" s="4"/>
      <c r="K2363" s="4"/>
      <c r="L2363" s="4"/>
      <c r="M2363" s="4"/>
      <c r="N2363" s="4"/>
      <c r="O2363" s="4"/>
      <c r="P2363" s="4"/>
      <c r="Q2363" s="4"/>
      <c r="R2363" s="4"/>
      <c r="S2363" s="4"/>
      <c r="T2363" s="4"/>
      <c r="U2363" s="4"/>
      <c r="V2363" s="4"/>
      <c r="W2363" s="4"/>
      <c r="X2363" s="4"/>
      <c r="Y2363" s="4"/>
      <c r="Z2363" s="4"/>
      <c r="AA2363" s="4"/>
    </row>
    <row r="2364" spans="1:27" ht="16" x14ac:dyDescent="0.2">
      <c r="A2364" s="20" t="s">
        <v>4265</v>
      </c>
      <c r="B2364" s="20" t="s">
        <v>25</v>
      </c>
      <c r="C2364" s="22" t="s">
        <v>4479</v>
      </c>
      <c r="D2364" s="26">
        <v>1991</v>
      </c>
      <c r="E2364" s="20" t="s">
        <v>10</v>
      </c>
      <c r="F2364" s="20" t="s">
        <v>4455</v>
      </c>
      <c r="G2364" s="20" t="s">
        <v>4480</v>
      </c>
      <c r="H2364" s="13">
        <v>284</v>
      </c>
      <c r="I2364" s="14"/>
      <c r="J2364" s="4"/>
      <c r="K2364" s="4"/>
      <c r="L2364" s="4"/>
      <c r="M2364" s="4"/>
      <c r="N2364" s="4"/>
      <c r="O2364" s="4"/>
      <c r="P2364" s="4"/>
      <c r="Q2364" s="4"/>
      <c r="R2364" s="4"/>
      <c r="S2364" s="4"/>
      <c r="T2364" s="4"/>
      <c r="U2364" s="4"/>
      <c r="V2364" s="4"/>
      <c r="W2364" s="4"/>
      <c r="X2364" s="4"/>
      <c r="Y2364" s="4"/>
      <c r="Z2364" s="4"/>
      <c r="AA2364" s="4"/>
    </row>
    <row r="2365" spans="1:27" ht="16" x14ac:dyDescent="0.2">
      <c r="A2365" s="20" t="s">
        <v>4265</v>
      </c>
      <c r="B2365" s="20" t="s">
        <v>25</v>
      </c>
      <c r="C2365" s="22" t="s">
        <v>4481</v>
      </c>
      <c r="D2365" s="26">
        <v>1991</v>
      </c>
      <c r="E2365" s="20" t="s">
        <v>10</v>
      </c>
      <c r="F2365" s="20" t="s">
        <v>4455</v>
      </c>
      <c r="G2365" s="20" t="s">
        <v>4482</v>
      </c>
      <c r="H2365" s="13">
        <v>263</v>
      </c>
      <c r="I2365" s="14"/>
      <c r="J2365" s="4"/>
      <c r="K2365" s="4"/>
      <c r="L2365" s="4"/>
      <c r="M2365" s="4"/>
      <c r="N2365" s="4"/>
      <c r="O2365" s="4"/>
      <c r="P2365" s="4"/>
      <c r="Q2365" s="4"/>
      <c r="R2365" s="4"/>
      <c r="S2365" s="4"/>
      <c r="T2365" s="4"/>
      <c r="U2365" s="4"/>
      <c r="V2365" s="4"/>
      <c r="W2365" s="4"/>
      <c r="X2365" s="4"/>
      <c r="Y2365" s="4"/>
      <c r="Z2365" s="4"/>
      <c r="AA2365" s="4"/>
    </row>
    <row r="2366" spans="1:27" ht="16" x14ac:dyDescent="0.2">
      <c r="A2366" s="20" t="s">
        <v>4265</v>
      </c>
      <c r="B2366" s="20" t="s">
        <v>25</v>
      </c>
      <c r="C2366" s="22" t="s">
        <v>4483</v>
      </c>
      <c r="D2366" s="26">
        <v>1991</v>
      </c>
      <c r="E2366" s="20" t="s">
        <v>10</v>
      </c>
      <c r="F2366" s="20" t="s">
        <v>4455</v>
      </c>
      <c r="G2366" s="20" t="s">
        <v>4484</v>
      </c>
      <c r="H2366" s="13">
        <v>243</v>
      </c>
      <c r="I2366" s="14"/>
      <c r="J2366" s="4"/>
      <c r="K2366" s="4"/>
      <c r="L2366" s="4"/>
      <c r="M2366" s="4"/>
      <c r="N2366" s="4"/>
      <c r="O2366" s="4"/>
      <c r="P2366" s="4"/>
      <c r="Q2366" s="4"/>
      <c r="R2366" s="4"/>
      <c r="S2366" s="4"/>
      <c r="T2366" s="4"/>
      <c r="U2366" s="4"/>
      <c r="V2366" s="4"/>
      <c r="W2366" s="4"/>
      <c r="X2366" s="4"/>
      <c r="Y2366" s="4"/>
      <c r="Z2366" s="4"/>
      <c r="AA2366" s="4"/>
    </row>
    <row r="2367" spans="1:27" ht="16" x14ac:dyDescent="0.2">
      <c r="A2367" s="20" t="s">
        <v>4265</v>
      </c>
      <c r="B2367" s="20" t="s">
        <v>25</v>
      </c>
      <c r="C2367" s="22" t="s">
        <v>4485</v>
      </c>
      <c r="D2367" s="26">
        <v>1991</v>
      </c>
      <c r="E2367" s="20" t="s">
        <v>10</v>
      </c>
      <c r="F2367" s="20" t="s">
        <v>4455</v>
      </c>
      <c r="G2367" s="20" t="s">
        <v>4486</v>
      </c>
      <c r="H2367" s="13">
        <v>224</v>
      </c>
      <c r="I2367" s="14"/>
      <c r="J2367" s="4"/>
      <c r="K2367" s="4"/>
      <c r="L2367" s="4"/>
      <c r="M2367" s="4"/>
      <c r="N2367" s="4"/>
      <c r="O2367" s="4"/>
      <c r="P2367" s="4"/>
      <c r="Q2367" s="4"/>
      <c r="R2367" s="4"/>
      <c r="S2367" s="4"/>
      <c r="T2367" s="4"/>
      <c r="U2367" s="4"/>
      <c r="V2367" s="4"/>
      <c r="W2367" s="4"/>
      <c r="X2367" s="4"/>
      <c r="Y2367" s="4"/>
      <c r="Z2367" s="4"/>
      <c r="AA2367" s="4"/>
    </row>
    <row r="2368" spans="1:27" ht="16" x14ac:dyDescent="0.2">
      <c r="A2368" s="20" t="s">
        <v>4265</v>
      </c>
      <c r="B2368" s="20" t="s">
        <v>25</v>
      </c>
      <c r="C2368" s="22" t="s">
        <v>4487</v>
      </c>
      <c r="D2368" s="26">
        <v>1991</v>
      </c>
      <c r="E2368" s="20" t="s">
        <v>10</v>
      </c>
      <c r="F2368" s="20" t="s">
        <v>4455</v>
      </c>
      <c r="G2368" s="20" t="s">
        <v>4488</v>
      </c>
      <c r="H2368" s="13">
        <v>204</v>
      </c>
      <c r="I2368" s="14"/>
      <c r="J2368" s="4"/>
      <c r="K2368" s="4"/>
      <c r="L2368" s="4"/>
      <c r="M2368" s="4"/>
      <c r="N2368" s="4"/>
      <c r="O2368" s="4"/>
      <c r="P2368" s="4"/>
      <c r="Q2368" s="4"/>
      <c r="R2368" s="4"/>
      <c r="S2368" s="4"/>
      <c r="T2368" s="4"/>
      <c r="U2368" s="4"/>
      <c r="V2368" s="4"/>
      <c r="W2368" s="4"/>
      <c r="X2368" s="4"/>
      <c r="Y2368" s="4"/>
      <c r="Z2368" s="4"/>
      <c r="AA2368" s="4"/>
    </row>
    <row r="2369" spans="1:27" ht="16" x14ac:dyDescent="0.2">
      <c r="A2369" s="20" t="s">
        <v>4265</v>
      </c>
      <c r="B2369" s="20" t="s">
        <v>25</v>
      </c>
      <c r="C2369" s="22" t="s">
        <v>4489</v>
      </c>
      <c r="D2369" s="26">
        <v>1991</v>
      </c>
      <c r="E2369" s="20" t="s">
        <v>10</v>
      </c>
      <c r="F2369" s="20" t="s">
        <v>4455</v>
      </c>
      <c r="G2369" s="20" t="s">
        <v>4490</v>
      </c>
      <c r="H2369" s="13">
        <v>199</v>
      </c>
      <c r="I2369" s="14"/>
      <c r="J2369" s="4"/>
      <c r="K2369" s="4"/>
      <c r="L2369" s="4"/>
      <c r="M2369" s="4"/>
      <c r="N2369" s="4"/>
      <c r="O2369" s="4"/>
      <c r="P2369" s="4"/>
      <c r="Q2369" s="4"/>
      <c r="R2369" s="4"/>
      <c r="S2369" s="4"/>
      <c r="T2369" s="4"/>
      <c r="U2369" s="4"/>
      <c r="V2369" s="4"/>
      <c r="W2369" s="4"/>
      <c r="X2369" s="4"/>
      <c r="Y2369" s="4"/>
      <c r="Z2369" s="4"/>
      <c r="AA2369" s="4"/>
    </row>
    <row r="2370" spans="1:27" ht="16" x14ac:dyDescent="0.2">
      <c r="A2370" s="20" t="s">
        <v>4265</v>
      </c>
      <c r="B2370" s="20" t="s">
        <v>25</v>
      </c>
      <c r="C2370" s="22" t="s">
        <v>4491</v>
      </c>
      <c r="D2370" s="26">
        <v>1991</v>
      </c>
      <c r="E2370" s="20" t="s">
        <v>10</v>
      </c>
      <c r="F2370" s="20" t="s">
        <v>4455</v>
      </c>
      <c r="G2370" s="20" t="s">
        <v>4492</v>
      </c>
      <c r="H2370" s="13">
        <v>166</v>
      </c>
      <c r="I2370" s="14"/>
      <c r="J2370" s="4"/>
      <c r="K2370" s="4"/>
      <c r="L2370" s="4"/>
      <c r="M2370" s="4"/>
      <c r="N2370" s="4"/>
      <c r="O2370" s="4"/>
      <c r="P2370" s="4"/>
      <c r="Q2370" s="4"/>
      <c r="R2370" s="4"/>
      <c r="S2370" s="4"/>
      <c r="T2370" s="4"/>
      <c r="U2370" s="4"/>
      <c r="V2370" s="4"/>
      <c r="W2370" s="4"/>
      <c r="X2370" s="4"/>
      <c r="Y2370" s="4"/>
      <c r="Z2370" s="4"/>
      <c r="AA2370" s="4"/>
    </row>
    <row r="2371" spans="1:27" ht="16" x14ac:dyDescent="0.2">
      <c r="A2371" s="20" t="s">
        <v>4265</v>
      </c>
      <c r="B2371" s="20" t="s">
        <v>25</v>
      </c>
      <c r="C2371" s="22" t="s">
        <v>4493</v>
      </c>
      <c r="D2371" s="26">
        <v>1991</v>
      </c>
      <c r="E2371" s="20" t="s">
        <v>10</v>
      </c>
      <c r="F2371" s="20" t="s">
        <v>4455</v>
      </c>
      <c r="G2371" s="20" t="s">
        <v>4494</v>
      </c>
      <c r="H2371" s="13">
        <v>153</v>
      </c>
      <c r="I2371" s="14"/>
      <c r="J2371" s="4"/>
      <c r="K2371" s="4"/>
      <c r="L2371" s="4"/>
      <c r="M2371" s="4"/>
      <c r="N2371" s="4"/>
      <c r="O2371" s="4"/>
      <c r="P2371" s="4"/>
      <c r="Q2371" s="4"/>
      <c r="R2371" s="4"/>
      <c r="S2371" s="4"/>
      <c r="T2371" s="4"/>
      <c r="U2371" s="4"/>
      <c r="V2371" s="4"/>
      <c r="W2371" s="4"/>
      <c r="X2371" s="4"/>
      <c r="Y2371" s="4"/>
      <c r="Z2371" s="4"/>
      <c r="AA2371" s="4"/>
    </row>
    <row r="2372" spans="1:27" ht="16" x14ac:dyDescent="0.2">
      <c r="A2372" s="20" t="s">
        <v>4265</v>
      </c>
      <c r="B2372" s="20" t="s">
        <v>25</v>
      </c>
      <c r="C2372" s="22" t="s">
        <v>4495</v>
      </c>
      <c r="D2372" s="26">
        <v>1991</v>
      </c>
      <c r="E2372" s="20" t="s">
        <v>10</v>
      </c>
      <c r="F2372" s="20" t="s">
        <v>4455</v>
      </c>
      <c r="G2372" s="20" t="s">
        <v>4496</v>
      </c>
      <c r="H2372" s="13">
        <v>150</v>
      </c>
      <c r="I2372" s="14"/>
      <c r="J2372" s="4"/>
      <c r="K2372" s="4"/>
      <c r="L2372" s="4"/>
      <c r="M2372" s="4"/>
      <c r="N2372" s="4"/>
      <c r="O2372" s="4"/>
      <c r="P2372" s="4"/>
      <c r="Q2372" s="4"/>
      <c r="R2372" s="4"/>
      <c r="S2372" s="4"/>
      <c r="T2372" s="4"/>
      <c r="U2372" s="4"/>
      <c r="V2372" s="4"/>
      <c r="W2372" s="4"/>
      <c r="X2372" s="4"/>
      <c r="Y2372" s="4"/>
      <c r="Z2372" s="4"/>
      <c r="AA2372" s="4"/>
    </row>
    <row r="2373" spans="1:27" ht="16" x14ac:dyDescent="0.2">
      <c r="A2373" s="20" t="s">
        <v>4265</v>
      </c>
      <c r="B2373" s="20" t="s">
        <v>25</v>
      </c>
      <c r="C2373" s="22" t="s">
        <v>4497</v>
      </c>
      <c r="D2373" s="26">
        <v>1991</v>
      </c>
      <c r="E2373" s="20" t="s">
        <v>10</v>
      </c>
      <c r="F2373" s="20" t="s">
        <v>4455</v>
      </c>
      <c r="G2373" s="20" t="s">
        <v>4498</v>
      </c>
      <c r="H2373" s="13">
        <v>137</v>
      </c>
      <c r="I2373" s="14"/>
      <c r="J2373" s="4"/>
      <c r="K2373" s="4"/>
      <c r="L2373" s="4"/>
      <c r="M2373" s="4"/>
      <c r="N2373" s="4"/>
      <c r="O2373" s="4"/>
      <c r="P2373" s="4"/>
      <c r="Q2373" s="4"/>
      <c r="R2373" s="4"/>
      <c r="S2373" s="4"/>
      <c r="T2373" s="4"/>
      <c r="U2373" s="4"/>
      <c r="V2373" s="4"/>
      <c r="W2373" s="4"/>
      <c r="X2373" s="4"/>
      <c r="Y2373" s="4"/>
      <c r="Z2373" s="4"/>
      <c r="AA2373" s="4"/>
    </row>
    <row r="2374" spans="1:27" ht="16" x14ac:dyDescent="0.2">
      <c r="A2374" s="20" t="s">
        <v>4265</v>
      </c>
      <c r="B2374" s="20" t="s">
        <v>25</v>
      </c>
      <c r="C2374" s="22" t="s">
        <v>4499</v>
      </c>
      <c r="D2374" s="26">
        <v>1991</v>
      </c>
      <c r="E2374" s="20" t="s">
        <v>10</v>
      </c>
      <c r="F2374" s="20" t="s">
        <v>4455</v>
      </c>
      <c r="G2374" s="20" t="s">
        <v>4500</v>
      </c>
      <c r="H2374" s="13">
        <v>136</v>
      </c>
      <c r="I2374" s="14"/>
      <c r="J2374" s="4"/>
      <c r="K2374" s="4"/>
      <c r="L2374" s="4"/>
      <c r="M2374" s="4"/>
      <c r="N2374" s="4"/>
      <c r="O2374" s="4"/>
      <c r="P2374" s="4"/>
      <c r="Q2374" s="4"/>
      <c r="R2374" s="4"/>
      <c r="S2374" s="4"/>
      <c r="T2374" s="4"/>
      <c r="U2374" s="4"/>
      <c r="V2374" s="4"/>
      <c r="W2374" s="4"/>
      <c r="X2374" s="4"/>
      <c r="Y2374" s="4"/>
      <c r="Z2374" s="4"/>
      <c r="AA2374" s="4"/>
    </row>
    <row r="2375" spans="1:27" ht="16" x14ac:dyDescent="0.2">
      <c r="A2375" s="20" t="s">
        <v>4265</v>
      </c>
      <c r="B2375" s="20" t="s">
        <v>25</v>
      </c>
      <c r="C2375" s="22" t="s">
        <v>4501</v>
      </c>
      <c r="D2375" s="26">
        <v>1991</v>
      </c>
      <c r="E2375" s="20" t="s">
        <v>10</v>
      </c>
      <c r="F2375" s="20" t="s">
        <v>4455</v>
      </c>
      <c r="G2375" s="20" t="s">
        <v>4502</v>
      </c>
      <c r="H2375" s="13">
        <v>114</v>
      </c>
      <c r="I2375" s="14"/>
      <c r="J2375" s="4"/>
      <c r="K2375" s="4"/>
      <c r="L2375" s="4"/>
      <c r="M2375" s="4"/>
      <c r="N2375" s="4"/>
      <c r="O2375" s="4"/>
      <c r="P2375" s="4"/>
      <c r="Q2375" s="4"/>
      <c r="R2375" s="4"/>
      <c r="S2375" s="4"/>
      <c r="T2375" s="4"/>
      <c r="U2375" s="4"/>
      <c r="V2375" s="4"/>
      <c r="W2375" s="4"/>
      <c r="X2375" s="4"/>
      <c r="Y2375" s="4"/>
      <c r="Z2375" s="4"/>
      <c r="AA2375" s="4"/>
    </row>
    <row r="2376" spans="1:27" ht="16" x14ac:dyDescent="0.2">
      <c r="A2376" s="20" t="s">
        <v>4265</v>
      </c>
      <c r="B2376" s="20" t="s">
        <v>25</v>
      </c>
      <c r="C2376" s="22" t="s">
        <v>2146</v>
      </c>
      <c r="D2376" s="26">
        <v>1991</v>
      </c>
      <c r="E2376" s="20" t="s">
        <v>10</v>
      </c>
      <c r="F2376" s="20" t="s">
        <v>4455</v>
      </c>
      <c r="G2376" s="20" t="s">
        <v>4503</v>
      </c>
      <c r="H2376" s="13">
        <v>93</v>
      </c>
      <c r="I2376" s="14"/>
      <c r="J2376" s="4"/>
      <c r="K2376" s="4"/>
      <c r="L2376" s="4"/>
      <c r="M2376" s="4"/>
      <c r="N2376" s="4"/>
      <c r="O2376" s="4"/>
      <c r="P2376" s="4"/>
      <c r="Q2376" s="4"/>
      <c r="R2376" s="4"/>
      <c r="S2376" s="4"/>
      <c r="T2376" s="4"/>
      <c r="U2376" s="4"/>
      <c r="V2376" s="4"/>
      <c r="W2376" s="4"/>
      <c r="X2376" s="4"/>
      <c r="Y2376" s="4"/>
      <c r="Z2376" s="4"/>
      <c r="AA2376" s="4"/>
    </row>
    <row r="2377" spans="1:27" ht="16" x14ac:dyDescent="0.2">
      <c r="A2377" s="20" t="s">
        <v>4265</v>
      </c>
      <c r="B2377" s="20" t="s">
        <v>25</v>
      </c>
      <c r="C2377" s="22" t="s">
        <v>4349</v>
      </c>
      <c r="D2377" s="26">
        <v>1991</v>
      </c>
      <c r="E2377" s="20" t="s">
        <v>10</v>
      </c>
      <c r="F2377" s="20" t="s">
        <v>4455</v>
      </c>
      <c r="G2377" s="20" t="s">
        <v>4504</v>
      </c>
      <c r="H2377" s="13">
        <v>69</v>
      </c>
      <c r="I2377" s="14"/>
      <c r="J2377" s="4"/>
      <c r="K2377" s="4"/>
      <c r="L2377" s="4"/>
      <c r="M2377" s="4"/>
      <c r="N2377" s="4"/>
      <c r="O2377" s="4"/>
      <c r="P2377" s="4"/>
      <c r="Q2377" s="4"/>
      <c r="R2377" s="4"/>
      <c r="S2377" s="4"/>
      <c r="T2377" s="4"/>
      <c r="U2377" s="4"/>
      <c r="V2377" s="4"/>
      <c r="W2377" s="4"/>
      <c r="X2377" s="4"/>
      <c r="Y2377" s="4"/>
      <c r="Z2377" s="4"/>
      <c r="AA2377" s="4"/>
    </row>
    <row r="2378" spans="1:27" ht="16" x14ac:dyDescent="0.2">
      <c r="A2378" s="20" t="s">
        <v>4265</v>
      </c>
      <c r="B2378" s="20" t="s">
        <v>25</v>
      </c>
      <c r="C2378" s="22" t="s">
        <v>4505</v>
      </c>
      <c r="D2378" s="26">
        <v>1991</v>
      </c>
      <c r="E2378" s="20" t="s">
        <v>10</v>
      </c>
      <c r="F2378" s="20" t="s">
        <v>4455</v>
      </c>
      <c r="G2378" s="20" t="s">
        <v>4506</v>
      </c>
      <c r="H2378" s="13">
        <v>56</v>
      </c>
      <c r="I2378" s="14"/>
      <c r="J2378" s="4"/>
      <c r="K2378" s="4"/>
      <c r="L2378" s="4"/>
      <c r="M2378" s="4"/>
      <c r="N2378" s="4"/>
      <c r="O2378" s="4"/>
      <c r="P2378" s="4"/>
      <c r="Q2378" s="4"/>
      <c r="R2378" s="4"/>
      <c r="S2378" s="4"/>
      <c r="T2378" s="4"/>
      <c r="U2378" s="4"/>
      <c r="V2378" s="4"/>
      <c r="W2378" s="4"/>
      <c r="X2378" s="4"/>
      <c r="Y2378" s="4"/>
      <c r="Z2378" s="4"/>
      <c r="AA2378" s="4"/>
    </row>
    <row r="2379" spans="1:27" ht="16" x14ac:dyDescent="0.2">
      <c r="A2379" s="10" t="s">
        <v>4507</v>
      </c>
      <c r="B2379" s="10" t="s">
        <v>25</v>
      </c>
      <c r="C2379" s="10" t="s">
        <v>4508</v>
      </c>
      <c r="D2379" s="11">
        <v>1990</v>
      </c>
      <c r="E2379" s="10" t="s">
        <v>9</v>
      </c>
      <c r="F2379" s="10" t="s">
        <v>4509</v>
      </c>
      <c r="G2379" s="10" t="s">
        <v>4510</v>
      </c>
      <c r="H2379" s="13">
        <v>1618</v>
      </c>
      <c r="I2379" s="14"/>
      <c r="J2379" s="4"/>
      <c r="K2379" s="4"/>
      <c r="L2379" s="4"/>
      <c r="M2379" s="4"/>
      <c r="N2379" s="4"/>
      <c r="O2379" s="4"/>
      <c r="P2379" s="4"/>
      <c r="Q2379" s="4"/>
      <c r="R2379" s="4"/>
      <c r="S2379" s="4"/>
      <c r="T2379" s="4"/>
      <c r="U2379" s="4"/>
      <c r="V2379" s="4"/>
      <c r="W2379" s="4"/>
      <c r="X2379" s="4"/>
      <c r="Y2379" s="4"/>
      <c r="Z2379" s="4"/>
      <c r="AA2379" s="4"/>
    </row>
    <row r="2380" spans="1:27" ht="16" x14ac:dyDescent="0.2">
      <c r="A2380" s="10" t="s">
        <v>4507</v>
      </c>
      <c r="B2380" s="10" t="s">
        <v>25</v>
      </c>
      <c r="C2380" s="10" t="s">
        <v>4511</v>
      </c>
      <c r="D2380" s="11">
        <v>1990</v>
      </c>
      <c r="E2380" s="10" t="s">
        <v>7</v>
      </c>
      <c r="F2380" s="10" t="s">
        <v>4509</v>
      </c>
      <c r="G2380" s="10" t="s">
        <v>4512</v>
      </c>
      <c r="H2380" s="13">
        <v>836</v>
      </c>
      <c r="I2380" s="14"/>
      <c r="J2380" s="4"/>
      <c r="K2380" s="4"/>
      <c r="L2380" s="4"/>
      <c r="M2380" s="4"/>
      <c r="N2380" s="4"/>
      <c r="O2380" s="4"/>
      <c r="P2380" s="4"/>
      <c r="Q2380" s="4"/>
      <c r="R2380" s="4"/>
      <c r="S2380" s="4"/>
      <c r="T2380" s="4"/>
      <c r="U2380" s="4"/>
      <c r="V2380" s="4"/>
      <c r="W2380" s="4"/>
      <c r="X2380" s="4"/>
      <c r="Y2380" s="4"/>
      <c r="Z2380" s="4"/>
      <c r="AA2380" s="4"/>
    </row>
    <row r="2381" spans="1:27" ht="16" x14ac:dyDescent="0.2">
      <c r="A2381" s="10" t="s">
        <v>4507</v>
      </c>
      <c r="B2381" s="10" t="s">
        <v>25</v>
      </c>
      <c r="C2381" s="10" t="s">
        <v>4513</v>
      </c>
      <c r="D2381" s="11">
        <v>1990</v>
      </c>
      <c r="E2381" s="10" t="s">
        <v>7</v>
      </c>
      <c r="F2381" s="10" t="s">
        <v>4509</v>
      </c>
      <c r="G2381" s="15" t="s">
        <v>4514</v>
      </c>
      <c r="H2381" s="13">
        <v>655</v>
      </c>
      <c r="I2381" s="14"/>
      <c r="J2381" s="4"/>
      <c r="K2381" s="4"/>
      <c r="L2381" s="4"/>
      <c r="M2381" s="4"/>
      <c r="N2381" s="4"/>
      <c r="O2381" s="4"/>
      <c r="P2381" s="4"/>
      <c r="Q2381" s="4"/>
      <c r="R2381" s="4"/>
      <c r="S2381" s="4"/>
      <c r="T2381" s="4"/>
      <c r="U2381" s="4"/>
      <c r="V2381" s="4"/>
      <c r="W2381" s="4"/>
      <c r="X2381" s="4"/>
      <c r="Y2381" s="4"/>
      <c r="Z2381" s="4"/>
      <c r="AA2381" s="4"/>
    </row>
    <row r="2382" spans="1:27" ht="16" x14ac:dyDescent="0.2">
      <c r="A2382" s="10" t="s">
        <v>4507</v>
      </c>
      <c r="B2382" s="10" t="s">
        <v>25</v>
      </c>
      <c r="C2382" s="10" t="s">
        <v>4515</v>
      </c>
      <c r="D2382" s="11">
        <v>1990</v>
      </c>
      <c r="E2382" s="10" t="s">
        <v>12</v>
      </c>
      <c r="F2382" s="10" t="s">
        <v>4509</v>
      </c>
      <c r="G2382" s="33" t="s">
        <v>4516</v>
      </c>
      <c r="H2382" s="13">
        <v>633</v>
      </c>
      <c r="I2382" s="14"/>
      <c r="J2382" s="4"/>
      <c r="K2382" s="4"/>
      <c r="L2382" s="4"/>
      <c r="M2382" s="4"/>
      <c r="N2382" s="4"/>
      <c r="O2382" s="4"/>
      <c r="P2382" s="4"/>
      <c r="Q2382" s="4"/>
      <c r="R2382" s="4"/>
      <c r="S2382" s="4"/>
      <c r="T2382" s="4"/>
      <c r="U2382" s="4"/>
      <c r="V2382" s="4"/>
      <c r="W2382" s="4"/>
      <c r="X2382" s="4"/>
      <c r="Y2382" s="4"/>
      <c r="Z2382" s="4"/>
      <c r="AA2382" s="4"/>
    </row>
    <row r="2383" spans="1:27" ht="16" x14ac:dyDescent="0.2">
      <c r="A2383" s="10" t="s">
        <v>791</v>
      </c>
      <c r="B2383" s="10" t="s">
        <v>25</v>
      </c>
      <c r="C2383" s="10" t="s">
        <v>4517</v>
      </c>
      <c r="D2383" s="11">
        <v>1990</v>
      </c>
      <c r="E2383" s="10" t="s">
        <v>8</v>
      </c>
      <c r="F2383" s="10" t="s">
        <v>4509</v>
      </c>
      <c r="G2383" s="10" t="s">
        <v>4518</v>
      </c>
      <c r="H2383" s="13">
        <v>632</v>
      </c>
      <c r="I2383" s="14"/>
      <c r="J2383" s="4"/>
      <c r="K2383" s="4"/>
      <c r="L2383" s="4"/>
      <c r="M2383" s="4"/>
      <c r="N2383" s="4"/>
      <c r="O2383" s="4"/>
      <c r="P2383" s="4"/>
      <c r="Q2383" s="4"/>
      <c r="R2383" s="4"/>
      <c r="S2383" s="4"/>
      <c r="T2383" s="4"/>
      <c r="U2383" s="4"/>
      <c r="V2383" s="4"/>
      <c r="W2383" s="4"/>
      <c r="X2383" s="4"/>
      <c r="Y2383" s="4"/>
      <c r="Z2383" s="4"/>
      <c r="AA2383" s="4"/>
    </row>
    <row r="2384" spans="1:27" ht="16" x14ac:dyDescent="0.2">
      <c r="A2384" s="10" t="s">
        <v>791</v>
      </c>
      <c r="B2384" s="10" t="s">
        <v>25</v>
      </c>
      <c r="C2384" s="10" t="s">
        <v>67</v>
      </c>
      <c r="D2384" s="11">
        <v>1990</v>
      </c>
      <c r="E2384" s="10" t="s">
        <v>10</v>
      </c>
      <c r="F2384" s="10" t="s">
        <v>4509</v>
      </c>
      <c r="G2384" s="10" t="s">
        <v>4519</v>
      </c>
      <c r="H2384" s="13">
        <v>607</v>
      </c>
      <c r="I2384" s="14"/>
      <c r="J2384" s="4"/>
      <c r="K2384" s="4"/>
      <c r="L2384" s="4"/>
      <c r="M2384" s="4"/>
      <c r="N2384" s="4"/>
      <c r="O2384" s="4"/>
      <c r="P2384" s="4"/>
      <c r="Q2384" s="4"/>
      <c r="R2384" s="4"/>
      <c r="S2384" s="4"/>
      <c r="T2384" s="4"/>
      <c r="U2384" s="4"/>
      <c r="V2384" s="4"/>
      <c r="W2384" s="4"/>
      <c r="X2384" s="4"/>
      <c r="Y2384" s="4"/>
      <c r="Z2384" s="4"/>
      <c r="AA2384" s="4"/>
    </row>
    <row r="2385" spans="1:27" ht="16" x14ac:dyDescent="0.2">
      <c r="A2385" s="10" t="s">
        <v>791</v>
      </c>
      <c r="B2385" s="10" t="s">
        <v>25</v>
      </c>
      <c r="C2385" s="10" t="s">
        <v>4369</v>
      </c>
      <c r="D2385" s="11">
        <v>1990</v>
      </c>
      <c r="E2385" s="10" t="s">
        <v>10</v>
      </c>
      <c r="F2385" s="10" t="s">
        <v>4509</v>
      </c>
      <c r="G2385" s="10" t="s">
        <v>4520</v>
      </c>
      <c r="H2385" s="13">
        <v>561</v>
      </c>
      <c r="I2385" s="14"/>
      <c r="J2385" s="4"/>
      <c r="K2385" s="4"/>
      <c r="L2385" s="4"/>
      <c r="M2385" s="4"/>
      <c r="N2385" s="4"/>
      <c r="O2385" s="4"/>
      <c r="P2385" s="4"/>
      <c r="Q2385" s="4"/>
      <c r="R2385" s="4"/>
      <c r="S2385" s="4"/>
      <c r="T2385" s="4"/>
      <c r="U2385" s="4"/>
      <c r="V2385" s="4"/>
      <c r="W2385" s="4"/>
      <c r="X2385" s="4"/>
      <c r="Y2385" s="4"/>
      <c r="Z2385" s="4"/>
      <c r="AA2385" s="4"/>
    </row>
    <row r="2386" spans="1:27" ht="16" x14ac:dyDescent="0.2">
      <c r="A2386" s="10" t="s">
        <v>791</v>
      </c>
      <c r="B2386" s="10" t="s">
        <v>25</v>
      </c>
      <c r="C2386" s="10" t="s">
        <v>4227</v>
      </c>
      <c r="D2386" s="11">
        <v>1990</v>
      </c>
      <c r="E2386" s="10" t="s">
        <v>10</v>
      </c>
      <c r="F2386" s="10" t="s">
        <v>4509</v>
      </c>
      <c r="G2386" s="10" t="s">
        <v>4521</v>
      </c>
      <c r="H2386" s="13">
        <v>485</v>
      </c>
      <c r="I2386" s="14"/>
      <c r="J2386" s="4"/>
      <c r="K2386" s="4"/>
      <c r="L2386" s="4"/>
      <c r="M2386" s="4"/>
      <c r="N2386" s="4"/>
      <c r="O2386" s="4"/>
      <c r="P2386" s="4"/>
      <c r="Q2386" s="4"/>
      <c r="R2386" s="4"/>
      <c r="S2386" s="4"/>
      <c r="T2386" s="4"/>
      <c r="U2386" s="4"/>
      <c r="V2386" s="4"/>
      <c r="W2386" s="4"/>
      <c r="X2386" s="4"/>
      <c r="Y2386" s="4"/>
      <c r="Z2386" s="4"/>
      <c r="AA2386" s="4"/>
    </row>
    <row r="2387" spans="1:27" ht="16" x14ac:dyDescent="0.2">
      <c r="A2387" s="19" t="s">
        <v>791</v>
      </c>
      <c r="B2387" s="19" t="s">
        <v>25</v>
      </c>
      <c r="C2387" s="10" t="s">
        <v>4380</v>
      </c>
      <c r="D2387" s="11">
        <v>1990</v>
      </c>
      <c r="E2387" s="10" t="s">
        <v>10</v>
      </c>
      <c r="F2387" s="10" t="s">
        <v>4509</v>
      </c>
      <c r="G2387" s="10" t="s">
        <v>4522</v>
      </c>
      <c r="H2387" s="13">
        <v>472</v>
      </c>
      <c r="I2387" s="14"/>
      <c r="J2387" s="4"/>
      <c r="K2387" s="4"/>
      <c r="L2387" s="4"/>
      <c r="M2387" s="4"/>
      <c r="N2387" s="4"/>
      <c r="O2387" s="4"/>
      <c r="P2387" s="4"/>
      <c r="Q2387" s="4"/>
      <c r="R2387" s="4"/>
      <c r="S2387" s="4"/>
      <c r="T2387" s="4"/>
      <c r="U2387" s="4"/>
      <c r="V2387" s="4"/>
      <c r="W2387" s="4"/>
      <c r="X2387" s="4"/>
      <c r="Y2387" s="4"/>
      <c r="Z2387" s="4"/>
      <c r="AA2387" s="4"/>
    </row>
    <row r="2388" spans="1:27" ht="16" x14ac:dyDescent="0.2">
      <c r="A2388" s="10" t="s">
        <v>791</v>
      </c>
      <c r="B2388" s="10" t="s">
        <v>25</v>
      </c>
      <c r="C2388" s="10" t="s">
        <v>1046</v>
      </c>
      <c r="D2388" s="11">
        <v>1990</v>
      </c>
      <c r="E2388" s="10" t="s">
        <v>10</v>
      </c>
      <c r="F2388" s="10" t="s">
        <v>4509</v>
      </c>
      <c r="G2388" s="10" t="s">
        <v>4523</v>
      </c>
      <c r="H2388" s="13">
        <v>438</v>
      </c>
      <c r="I2388" s="14"/>
      <c r="J2388" s="4"/>
      <c r="K2388" s="4"/>
      <c r="L2388" s="4"/>
      <c r="M2388" s="4"/>
      <c r="N2388" s="4"/>
      <c r="O2388" s="4"/>
      <c r="P2388" s="4"/>
      <c r="Q2388" s="4"/>
      <c r="R2388" s="4"/>
      <c r="S2388" s="4"/>
      <c r="T2388" s="4"/>
      <c r="U2388" s="4"/>
      <c r="V2388" s="4"/>
      <c r="W2388" s="4"/>
      <c r="X2388" s="4"/>
      <c r="Y2388" s="4"/>
      <c r="Z2388" s="4"/>
      <c r="AA2388" s="4"/>
    </row>
    <row r="2389" spans="1:27" ht="16" x14ac:dyDescent="0.2">
      <c r="A2389" s="10" t="s">
        <v>791</v>
      </c>
      <c r="B2389" s="10" t="s">
        <v>25</v>
      </c>
      <c r="C2389" s="10" t="s">
        <v>67</v>
      </c>
      <c r="D2389" s="11">
        <v>1990</v>
      </c>
      <c r="E2389" s="10" t="s">
        <v>10</v>
      </c>
      <c r="F2389" s="10" t="s">
        <v>4509</v>
      </c>
      <c r="G2389" s="10" t="s">
        <v>4524</v>
      </c>
      <c r="H2389" s="13">
        <v>432</v>
      </c>
      <c r="I2389" s="14"/>
      <c r="J2389" s="4"/>
      <c r="K2389" s="4"/>
      <c r="L2389" s="4"/>
      <c r="M2389" s="4"/>
      <c r="N2389" s="4"/>
      <c r="O2389" s="4"/>
      <c r="P2389" s="4"/>
      <c r="Q2389" s="4"/>
      <c r="R2389" s="4"/>
      <c r="S2389" s="4"/>
      <c r="T2389" s="4"/>
      <c r="U2389" s="4"/>
      <c r="V2389" s="4"/>
      <c r="W2389" s="4"/>
      <c r="X2389" s="4"/>
      <c r="Y2389" s="4"/>
      <c r="Z2389" s="4"/>
      <c r="AA2389" s="4"/>
    </row>
    <row r="2390" spans="1:27" ht="16" x14ac:dyDescent="0.2">
      <c r="A2390" s="10" t="s">
        <v>791</v>
      </c>
      <c r="B2390" s="10" t="s">
        <v>25</v>
      </c>
      <c r="C2390" s="10" t="s">
        <v>67</v>
      </c>
      <c r="D2390" s="11">
        <v>1990</v>
      </c>
      <c r="E2390" s="10" t="s">
        <v>10</v>
      </c>
      <c r="F2390" s="10" t="s">
        <v>4509</v>
      </c>
      <c r="G2390" s="10" t="s">
        <v>4525</v>
      </c>
      <c r="H2390" s="13">
        <v>348</v>
      </c>
      <c r="I2390" s="14"/>
      <c r="J2390" s="4"/>
      <c r="K2390" s="4"/>
      <c r="L2390" s="4"/>
      <c r="M2390" s="4"/>
      <c r="N2390" s="4"/>
      <c r="O2390" s="4"/>
      <c r="P2390" s="4"/>
      <c r="Q2390" s="4"/>
      <c r="R2390" s="4"/>
      <c r="S2390" s="4"/>
      <c r="T2390" s="4"/>
      <c r="U2390" s="4"/>
      <c r="V2390" s="4"/>
      <c r="W2390" s="4"/>
      <c r="X2390" s="4"/>
      <c r="Y2390" s="4"/>
      <c r="Z2390" s="4"/>
      <c r="AA2390" s="4"/>
    </row>
    <row r="2391" spans="1:27" ht="16" x14ac:dyDescent="0.2">
      <c r="A2391" s="10" t="s">
        <v>791</v>
      </c>
      <c r="B2391" s="10" t="s">
        <v>25</v>
      </c>
      <c r="C2391" s="10" t="s">
        <v>4508</v>
      </c>
      <c r="D2391" s="11">
        <v>1990</v>
      </c>
      <c r="E2391" s="10" t="s">
        <v>8</v>
      </c>
      <c r="F2391" s="10" t="s">
        <v>4509</v>
      </c>
      <c r="G2391" s="10" t="s">
        <v>4526</v>
      </c>
      <c r="H2391" s="13">
        <v>347</v>
      </c>
      <c r="I2391" s="14"/>
      <c r="J2391" s="4"/>
      <c r="K2391" s="4"/>
      <c r="L2391" s="4"/>
      <c r="M2391" s="4"/>
      <c r="N2391" s="4"/>
      <c r="O2391" s="4"/>
      <c r="P2391" s="4"/>
      <c r="Q2391" s="4"/>
      <c r="R2391" s="4"/>
      <c r="S2391" s="4"/>
      <c r="T2391" s="4"/>
      <c r="U2391" s="4"/>
      <c r="V2391" s="4"/>
      <c r="W2391" s="4"/>
      <c r="X2391" s="4"/>
      <c r="Y2391" s="4"/>
      <c r="Z2391" s="4"/>
      <c r="AA2391" s="4"/>
    </row>
    <row r="2392" spans="1:27" ht="16" x14ac:dyDescent="0.2">
      <c r="A2392" s="10" t="s">
        <v>791</v>
      </c>
      <c r="B2392" s="10" t="s">
        <v>25</v>
      </c>
      <c r="C2392" s="10" t="s">
        <v>4403</v>
      </c>
      <c r="D2392" s="11">
        <v>1990</v>
      </c>
      <c r="E2392" s="10" t="s">
        <v>10</v>
      </c>
      <c r="F2392" s="10" t="s">
        <v>4509</v>
      </c>
      <c r="G2392" s="10" t="s">
        <v>4527</v>
      </c>
      <c r="H2392" s="13">
        <v>314</v>
      </c>
      <c r="I2392" s="14"/>
      <c r="J2392" s="4"/>
      <c r="K2392" s="4"/>
      <c r="L2392" s="4"/>
      <c r="M2392" s="4"/>
      <c r="N2392" s="4"/>
      <c r="O2392" s="4"/>
      <c r="P2392" s="4"/>
      <c r="Q2392" s="4"/>
      <c r="R2392" s="4"/>
      <c r="S2392" s="4"/>
      <c r="T2392" s="4"/>
      <c r="U2392" s="4"/>
      <c r="V2392" s="4"/>
      <c r="W2392" s="4"/>
      <c r="X2392" s="4"/>
      <c r="Y2392" s="4"/>
      <c r="Z2392" s="4"/>
      <c r="AA2392" s="4"/>
    </row>
    <row r="2393" spans="1:27" ht="16" x14ac:dyDescent="0.2">
      <c r="A2393" s="19" t="s">
        <v>791</v>
      </c>
      <c r="B2393" s="19" t="s">
        <v>25</v>
      </c>
      <c r="C2393" s="10" t="s">
        <v>4380</v>
      </c>
      <c r="D2393" s="11">
        <v>1990</v>
      </c>
      <c r="E2393" s="10" t="s">
        <v>12</v>
      </c>
      <c r="F2393" s="10" t="s">
        <v>4509</v>
      </c>
      <c r="G2393" s="10" t="s">
        <v>4528</v>
      </c>
      <c r="H2393" s="13">
        <v>311</v>
      </c>
      <c r="I2393" s="14"/>
      <c r="J2393" s="4"/>
      <c r="K2393" s="4"/>
      <c r="L2393" s="4"/>
      <c r="M2393" s="4"/>
      <c r="N2393" s="4"/>
      <c r="O2393" s="4"/>
      <c r="P2393" s="4"/>
      <c r="Q2393" s="4"/>
      <c r="R2393" s="4"/>
      <c r="S2393" s="4"/>
      <c r="T2393" s="4"/>
      <c r="U2393" s="4"/>
      <c r="V2393" s="4"/>
      <c r="W2393" s="4"/>
      <c r="X2393" s="4"/>
      <c r="Y2393" s="4"/>
      <c r="Z2393" s="4"/>
      <c r="AA2393" s="4"/>
    </row>
    <row r="2394" spans="1:27" ht="16" x14ac:dyDescent="0.2">
      <c r="A2394" s="10" t="s">
        <v>791</v>
      </c>
      <c r="B2394" s="10" t="s">
        <v>25</v>
      </c>
      <c r="C2394" s="10" t="s">
        <v>4508</v>
      </c>
      <c r="D2394" s="11">
        <v>1990</v>
      </c>
      <c r="E2394" s="10" t="s">
        <v>9</v>
      </c>
      <c r="F2394" s="10" t="s">
        <v>4509</v>
      </c>
      <c r="G2394" s="10" t="s">
        <v>4529</v>
      </c>
      <c r="H2394" s="13">
        <v>293</v>
      </c>
      <c r="I2394" s="14"/>
      <c r="J2394" s="4"/>
      <c r="K2394" s="4"/>
      <c r="L2394" s="4"/>
      <c r="M2394" s="4"/>
      <c r="N2394" s="4"/>
      <c r="O2394" s="4"/>
      <c r="P2394" s="4"/>
      <c r="Q2394" s="4"/>
      <c r="R2394" s="4"/>
      <c r="S2394" s="4"/>
      <c r="T2394" s="4"/>
      <c r="U2394" s="4"/>
      <c r="V2394" s="4"/>
      <c r="W2394" s="4"/>
      <c r="X2394" s="4"/>
      <c r="Y2394" s="4"/>
      <c r="Z2394" s="4"/>
      <c r="AA2394" s="4"/>
    </row>
    <row r="2395" spans="1:27" ht="16" x14ac:dyDescent="0.2">
      <c r="A2395" s="10" t="s">
        <v>791</v>
      </c>
      <c r="B2395" s="19" t="s">
        <v>25</v>
      </c>
      <c r="C2395" s="10" t="s">
        <v>4406</v>
      </c>
      <c r="D2395" s="11">
        <v>1990</v>
      </c>
      <c r="E2395" s="10" t="s">
        <v>9</v>
      </c>
      <c r="F2395" s="10" t="s">
        <v>4509</v>
      </c>
      <c r="G2395" s="10" t="s">
        <v>4530</v>
      </c>
      <c r="H2395" s="13">
        <v>245</v>
      </c>
      <c r="I2395" s="14"/>
      <c r="J2395" s="4"/>
      <c r="K2395" s="4"/>
      <c r="L2395" s="4"/>
      <c r="M2395" s="4"/>
      <c r="N2395" s="4"/>
      <c r="O2395" s="4"/>
      <c r="P2395" s="4"/>
      <c r="Q2395" s="4"/>
      <c r="R2395" s="4"/>
      <c r="S2395" s="4"/>
      <c r="T2395" s="4"/>
      <c r="U2395" s="4"/>
      <c r="V2395" s="4"/>
      <c r="W2395" s="4"/>
      <c r="X2395" s="4"/>
      <c r="Y2395" s="4"/>
      <c r="Z2395" s="4"/>
      <c r="AA2395" s="4"/>
    </row>
    <row r="2396" spans="1:27" ht="16" x14ac:dyDescent="0.2">
      <c r="A2396" s="10" t="s">
        <v>791</v>
      </c>
      <c r="B2396" s="10" t="s">
        <v>25</v>
      </c>
      <c r="C2396" s="10" t="s">
        <v>67</v>
      </c>
      <c r="D2396" s="11">
        <v>1990</v>
      </c>
      <c r="E2396" s="10" t="s">
        <v>10</v>
      </c>
      <c r="F2396" s="10" t="s">
        <v>4509</v>
      </c>
      <c r="G2396" s="10" t="s">
        <v>4531</v>
      </c>
      <c r="H2396" s="13">
        <v>236</v>
      </c>
      <c r="I2396" s="14"/>
      <c r="J2396" s="4"/>
      <c r="K2396" s="4"/>
      <c r="L2396" s="4"/>
      <c r="M2396" s="4"/>
      <c r="N2396" s="4"/>
      <c r="O2396" s="4"/>
      <c r="P2396" s="4"/>
      <c r="Q2396" s="4"/>
      <c r="R2396" s="4"/>
      <c r="S2396" s="4"/>
      <c r="T2396" s="4"/>
      <c r="U2396" s="4"/>
      <c r="V2396" s="4"/>
      <c r="W2396" s="4"/>
      <c r="X2396" s="4"/>
      <c r="Y2396" s="4"/>
      <c r="Z2396" s="4"/>
      <c r="AA2396" s="4"/>
    </row>
    <row r="2397" spans="1:27" ht="16" x14ac:dyDescent="0.2">
      <c r="A2397" s="10" t="s">
        <v>791</v>
      </c>
      <c r="B2397" s="10" t="s">
        <v>25</v>
      </c>
      <c r="C2397" s="10" t="s">
        <v>4227</v>
      </c>
      <c r="D2397" s="11">
        <v>1990</v>
      </c>
      <c r="E2397" s="10" t="s">
        <v>10</v>
      </c>
      <c r="F2397" s="10" t="s">
        <v>4509</v>
      </c>
      <c r="G2397" s="10" t="s">
        <v>4532</v>
      </c>
      <c r="H2397" s="13">
        <v>232</v>
      </c>
      <c r="I2397" s="14"/>
      <c r="J2397" s="4"/>
      <c r="K2397" s="4"/>
      <c r="L2397" s="4"/>
      <c r="M2397" s="4"/>
      <c r="N2397" s="4"/>
      <c r="O2397" s="4"/>
      <c r="P2397" s="4"/>
      <c r="Q2397" s="4"/>
      <c r="R2397" s="4"/>
      <c r="S2397" s="4"/>
      <c r="T2397" s="4"/>
      <c r="U2397" s="4"/>
      <c r="V2397" s="4"/>
      <c r="W2397" s="4"/>
      <c r="X2397" s="4"/>
      <c r="Y2397" s="4"/>
      <c r="Z2397" s="4"/>
      <c r="AA2397" s="4"/>
    </row>
    <row r="2398" spans="1:27" ht="16" x14ac:dyDescent="0.2">
      <c r="A2398" s="10" t="s">
        <v>4507</v>
      </c>
      <c r="B2398" s="10" t="s">
        <v>25</v>
      </c>
      <c r="C2398" s="10" t="s">
        <v>4533</v>
      </c>
      <c r="D2398" s="11">
        <v>1990</v>
      </c>
      <c r="E2398" s="10" t="s">
        <v>8</v>
      </c>
      <c r="F2398" s="10" t="s">
        <v>4509</v>
      </c>
      <c r="G2398" s="38" t="s">
        <v>4534</v>
      </c>
      <c r="H2398" s="13">
        <v>209</v>
      </c>
      <c r="I2398" s="14"/>
      <c r="J2398" s="4"/>
      <c r="K2398" s="4"/>
      <c r="L2398" s="4"/>
      <c r="M2398" s="4"/>
      <c r="N2398" s="4"/>
      <c r="O2398" s="4"/>
      <c r="P2398" s="4"/>
      <c r="Q2398" s="4"/>
      <c r="R2398" s="4"/>
      <c r="S2398" s="4"/>
      <c r="T2398" s="4"/>
      <c r="U2398" s="4"/>
      <c r="V2398" s="4"/>
      <c r="W2398" s="4"/>
      <c r="X2398" s="4"/>
      <c r="Y2398" s="4"/>
      <c r="Z2398" s="4"/>
      <c r="AA2398" s="4"/>
    </row>
    <row r="2399" spans="1:27" ht="16" x14ac:dyDescent="0.2">
      <c r="A2399" s="10" t="s">
        <v>791</v>
      </c>
      <c r="B2399" s="19" t="s">
        <v>25</v>
      </c>
      <c r="C2399" s="10" t="s">
        <v>4406</v>
      </c>
      <c r="D2399" s="11">
        <v>1990</v>
      </c>
      <c r="E2399" s="10" t="s">
        <v>9</v>
      </c>
      <c r="F2399" s="10" t="s">
        <v>4509</v>
      </c>
      <c r="G2399" s="10" t="s">
        <v>4535</v>
      </c>
      <c r="H2399" s="13">
        <v>201</v>
      </c>
      <c r="I2399" s="14"/>
      <c r="J2399" s="4"/>
      <c r="K2399" s="4"/>
      <c r="L2399" s="4"/>
      <c r="M2399" s="4"/>
      <c r="N2399" s="4"/>
      <c r="O2399" s="4"/>
      <c r="P2399" s="4"/>
      <c r="Q2399" s="4"/>
      <c r="R2399" s="4"/>
      <c r="S2399" s="4"/>
      <c r="T2399" s="4"/>
      <c r="U2399" s="4"/>
      <c r="V2399" s="4"/>
      <c r="W2399" s="4"/>
      <c r="X2399" s="4"/>
      <c r="Y2399" s="4"/>
      <c r="Z2399" s="4"/>
      <c r="AA2399" s="4"/>
    </row>
    <row r="2400" spans="1:27" ht="16" x14ac:dyDescent="0.2">
      <c r="A2400" s="19" t="s">
        <v>791</v>
      </c>
      <c r="B2400" s="19" t="s">
        <v>25</v>
      </c>
      <c r="C2400" s="10" t="s">
        <v>4536</v>
      </c>
      <c r="D2400" s="11">
        <v>1990</v>
      </c>
      <c r="E2400" s="10" t="s">
        <v>10</v>
      </c>
      <c r="F2400" s="10" t="s">
        <v>4509</v>
      </c>
      <c r="G2400" s="10" t="s">
        <v>4537</v>
      </c>
      <c r="H2400" s="13">
        <v>199</v>
      </c>
      <c r="I2400" s="14"/>
      <c r="J2400" s="4"/>
      <c r="K2400" s="4"/>
      <c r="L2400" s="4"/>
      <c r="M2400" s="4"/>
      <c r="N2400" s="4"/>
      <c r="O2400" s="4"/>
      <c r="P2400" s="4"/>
      <c r="Q2400" s="4"/>
      <c r="R2400" s="4"/>
      <c r="S2400" s="4"/>
      <c r="T2400" s="4"/>
      <c r="U2400" s="4"/>
      <c r="V2400" s="4"/>
      <c r="W2400" s="4"/>
      <c r="X2400" s="4"/>
      <c r="Y2400" s="4"/>
      <c r="Z2400" s="4"/>
      <c r="AA2400" s="4"/>
    </row>
    <row r="2401" spans="1:27" ht="16" x14ac:dyDescent="0.2">
      <c r="A2401" s="19" t="s">
        <v>791</v>
      </c>
      <c r="B2401" s="19" t="s">
        <v>25</v>
      </c>
      <c r="C2401" s="1" t="s">
        <v>4538</v>
      </c>
      <c r="D2401" s="11">
        <v>1990</v>
      </c>
      <c r="E2401" s="10" t="s">
        <v>10</v>
      </c>
      <c r="F2401" s="10" t="s">
        <v>4509</v>
      </c>
      <c r="G2401" s="10" t="s">
        <v>4539</v>
      </c>
      <c r="H2401" s="13">
        <v>199</v>
      </c>
      <c r="I2401" s="14"/>
      <c r="J2401" s="4"/>
      <c r="K2401" s="4"/>
      <c r="L2401" s="4"/>
      <c r="M2401" s="4"/>
      <c r="N2401" s="4"/>
      <c r="O2401" s="4"/>
      <c r="P2401" s="4"/>
      <c r="Q2401" s="4"/>
      <c r="R2401" s="4"/>
      <c r="S2401" s="4"/>
      <c r="T2401" s="4"/>
      <c r="U2401" s="4"/>
      <c r="V2401" s="4"/>
      <c r="W2401" s="4"/>
      <c r="X2401" s="4"/>
      <c r="Y2401" s="4"/>
      <c r="Z2401" s="4"/>
      <c r="AA2401" s="4"/>
    </row>
    <row r="2402" spans="1:27" ht="16" x14ac:dyDescent="0.2">
      <c r="A2402" s="10" t="s">
        <v>791</v>
      </c>
      <c r="B2402" s="10" t="s">
        <v>25</v>
      </c>
      <c r="C2402" s="10" t="s">
        <v>4508</v>
      </c>
      <c r="D2402" s="11">
        <v>1990</v>
      </c>
      <c r="E2402" s="10" t="s">
        <v>9</v>
      </c>
      <c r="F2402" s="10" t="s">
        <v>4509</v>
      </c>
      <c r="G2402" s="10" t="s">
        <v>4540</v>
      </c>
      <c r="H2402" s="13">
        <v>197</v>
      </c>
      <c r="I2402" s="14"/>
      <c r="J2402" s="4"/>
      <c r="K2402" s="4"/>
      <c r="L2402" s="4"/>
      <c r="M2402" s="4"/>
      <c r="N2402" s="4"/>
      <c r="O2402" s="4"/>
      <c r="P2402" s="4"/>
      <c r="Q2402" s="4"/>
      <c r="R2402" s="4"/>
      <c r="S2402" s="4"/>
      <c r="T2402" s="4"/>
      <c r="U2402" s="4"/>
      <c r="V2402" s="4"/>
      <c r="W2402" s="4"/>
      <c r="X2402" s="4"/>
      <c r="Y2402" s="4"/>
      <c r="Z2402" s="4"/>
      <c r="AA2402" s="4"/>
    </row>
    <row r="2403" spans="1:27" ht="16" x14ac:dyDescent="0.2">
      <c r="A2403" s="10" t="s">
        <v>791</v>
      </c>
      <c r="B2403" s="19" t="s">
        <v>25</v>
      </c>
      <c r="C2403" s="10" t="s">
        <v>4406</v>
      </c>
      <c r="D2403" s="11">
        <v>1990</v>
      </c>
      <c r="E2403" s="10" t="s">
        <v>10</v>
      </c>
      <c r="F2403" s="10" t="s">
        <v>4509</v>
      </c>
      <c r="G2403" s="10" t="s">
        <v>4541</v>
      </c>
      <c r="H2403" s="13">
        <v>191</v>
      </c>
      <c r="I2403" s="14"/>
      <c r="J2403" s="4"/>
      <c r="K2403" s="4"/>
      <c r="L2403" s="4"/>
      <c r="M2403" s="4"/>
      <c r="N2403" s="4"/>
      <c r="O2403" s="4"/>
      <c r="P2403" s="4"/>
      <c r="Q2403" s="4"/>
      <c r="R2403" s="4"/>
      <c r="S2403" s="4"/>
      <c r="T2403" s="4"/>
      <c r="U2403" s="4"/>
      <c r="V2403" s="4"/>
      <c r="W2403" s="4"/>
      <c r="X2403" s="4"/>
      <c r="Y2403" s="4"/>
      <c r="Z2403" s="4"/>
      <c r="AA2403" s="4"/>
    </row>
    <row r="2404" spans="1:27" ht="16" x14ac:dyDescent="0.2">
      <c r="A2404" s="10" t="s">
        <v>791</v>
      </c>
      <c r="B2404" s="10" t="s">
        <v>25</v>
      </c>
      <c r="C2404" s="10" t="s">
        <v>4542</v>
      </c>
      <c r="D2404" s="11">
        <v>1990</v>
      </c>
      <c r="E2404" s="10" t="s">
        <v>10</v>
      </c>
      <c r="F2404" s="10" t="s">
        <v>4509</v>
      </c>
      <c r="G2404" s="1" t="s">
        <v>4543</v>
      </c>
      <c r="H2404" s="13">
        <v>188</v>
      </c>
      <c r="I2404" s="14"/>
      <c r="J2404" s="4"/>
      <c r="K2404" s="4"/>
      <c r="L2404" s="4"/>
      <c r="M2404" s="4"/>
      <c r="N2404" s="4"/>
      <c r="O2404" s="4"/>
      <c r="P2404" s="4"/>
      <c r="Q2404" s="4"/>
      <c r="R2404" s="4"/>
      <c r="S2404" s="4"/>
      <c r="T2404" s="4"/>
      <c r="U2404" s="4"/>
      <c r="V2404" s="4"/>
      <c r="W2404" s="4"/>
      <c r="X2404" s="4"/>
      <c r="Y2404" s="4"/>
      <c r="Z2404" s="4"/>
      <c r="AA2404" s="4"/>
    </row>
    <row r="2405" spans="1:27" ht="16" x14ac:dyDescent="0.2">
      <c r="A2405" s="10" t="s">
        <v>791</v>
      </c>
      <c r="B2405" s="10" t="s">
        <v>25</v>
      </c>
      <c r="C2405" s="10" t="s">
        <v>4544</v>
      </c>
      <c r="D2405" s="11">
        <v>1990</v>
      </c>
      <c r="E2405" s="10" t="s">
        <v>10</v>
      </c>
      <c r="F2405" s="10" t="s">
        <v>4509</v>
      </c>
      <c r="G2405" s="10" t="s">
        <v>4545</v>
      </c>
      <c r="H2405" s="13">
        <v>187</v>
      </c>
      <c r="I2405" s="14"/>
      <c r="J2405" s="4"/>
      <c r="K2405" s="4"/>
      <c r="L2405" s="4"/>
      <c r="M2405" s="4"/>
      <c r="N2405" s="4"/>
      <c r="O2405" s="4"/>
      <c r="P2405" s="4"/>
      <c r="Q2405" s="4"/>
      <c r="R2405" s="4"/>
      <c r="S2405" s="4"/>
      <c r="T2405" s="4"/>
      <c r="U2405" s="4"/>
      <c r="V2405" s="4"/>
      <c r="W2405" s="4"/>
      <c r="X2405" s="4"/>
      <c r="Y2405" s="4"/>
      <c r="Z2405" s="4"/>
      <c r="AA2405" s="4"/>
    </row>
    <row r="2406" spans="1:27" ht="16" x14ac:dyDescent="0.2">
      <c r="A2406" s="10" t="s">
        <v>791</v>
      </c>
      <c r="B2406" s="10" t="s">
        <v>25</v>
      </c>
      <c r="C2406" s="10" t="s">
        <v>4546</v>
      </c>
      <c r="D2406" s="11">
        <v>1990</v>
      </c>
      <c r="E2406" s="10" t="s">
        <v>10</v>
      </c>
      <c r="F2406" s="10" t="s">
        <v>4509</v>
      </c>
      <c r="G2406" s="10" t="s">
        <v>4547</v>
      </c>
      <c r="H2406" s="13">
        <v>184</v>
      </c>
      <c r="I2406" s="14"/>
      <c r="J2406" s="4"/>
      <c r="K2406" s="4"/>
      <c r="L2406" s="4"/>
      <c r="M2406" s="4"/>
      <c r="N2406" s="4"/>
      <c r="O2406" s="4"/>
      <c r="P2406" s="4"/>
      <c r="Q2406" s="4"/>
      <c r="R2406" s="4"/>
      <c r="S2406" s="4"/>
      <c r="T2406" s="4"/>
      <c r="U2406" s="4"/>
      <c r="V2406" s="4"/>
      <c r="W2406" s="4"/>
      <c r="X2406" s="4"/>
      <c r="Y2406" s="4"/>
      <c r="Z2406" s="4"/>
      <c r="AA2406" s="4"/>
    </row>
    <row r="2407" spans="1:27" ht="16" x14ac:dyDescent="0.2">
      <c r="A2407" s="10" t="s">
        <v>791</v>
      </c>
      <c r="B2407" s="10" t="s">
        <v>25</v>
      </c>
      <c r="C2407" s="10" t="s">
        <v>4369</v>
      </c>
      <c r="D2407" s="11">
        <v>1990</v>
      </c>
      <c r="E2407" s="10" t="s">
        <v>10</v>
      </c>
      <c r="F2407" s="10" t="s">
        <v>4509</v>
      </c>
      <c r="G2407" s="10" t="s">
        <v>4548</v>
      </c>
      <c r="H2407" s="13">
        <v>180</v>
      </c>
      <c r="I2407" s="14"/>
      <c r="J2407" s="4"/>
      <c r="K2407" s="4"/>
      <c r="L2407" s="4"/>
      <c r="M2407" s="4"/>
      <c r="N2407" s="4"/>
      <c r="O2407" s="4"/>
      <c r="P2407" s="4"/>
      <c r="Q2407" s="4"/>
      <c r="R2407" s="4"/>
      <c r="S2407" s="4"/>
      <c r="T2407" s="4"/>
      <c r="U2407" s="4"/>
      <c r="V2407" s="4"/>
      <c r="W2407" s="4"/>
      <c r="X2407" s="4"/>
      <c r="Y2407" s="4"/>
      <c r="Z2407" s="4"/>
      <c r="AA2407" s="4"/>
    </row>
    <row r="2408" spans="1:27" ht="16" x14ac:dyDescent="0.2">
      <c r="A2408" s="19" t="s">
        <v>791</v>
      </c>
      <c r="B2408" s="19" t="s">
        <v>25</v>
      </c>
      <c r="C2408" s="10" t="s">
        <v>4380</v>
      </c>
      <c r="D2408" s="11">
        <v>1990</v>
      </c>
      <c r="E2408" s="10" t="s">
        <v>12</v>
      </c>
      <c r="F2408" s="10" t="s">
        <v>4509</v>
      </c>
      <c r="G2408" s="10" t="s">
        <v>4549</v>
      </c>
      <c r="H2408" s="13">
        <v>175</v>
      </c>
      <c r="I2408" s="14"/>
      <c r="J2408" s="4"/>
      <c r="K2408" s="4"/>
      <c r="L2408" s="4"/>
      <c r="M2408" s="4"/>
      <c r="N2408" s="4"/>
      <c r="O2408" s="4"/>
      <c r="P2408" s="4"/>
      <c r="Q2408" s="4"/>
      <c r="R2408" s="4"/>
      <c r="S2408" s="4"/>
      <c r="T2408" s="4"/>
      <c r="U2408" s="4"/>
      <c r="V2408" s="4"/>
      <c r="W2408" s="4"/>
      <c r="X2408" s="4"/>
      <c r="Y2408" s="4"/>
      <c r="Z2408" s="4"/>
      <c r="AA2408" s="4"/>
    </row>
    <row r="2409" spans="1:27" ht="16" x14ac:dyDescent="0.2">
      <c r="A2409" s="10" t="s">
        <v>791</v>
      </c>
      <c r="B2409" s="10" t="s">
        <v>25</v>
      </c>
      <c r="C2409" s="10" t="s">
        <v>1046</v>
      </c>
      <c r="D2409" s="11">
        <v>1990</v>
      </c>
      <c r="E2409" s="10" t="s">
        <v>10</v>
      </c>
      <c r="F2409" s="10" t="s">
        <v>4509</v>
      </c>
      <c r="G2409" s="10" t="s">
        <v>4550</v>
      </c>
      <c r="H2409" s="13">
        <v>166</v>
      </c>
      <c r="I2409" s="14"/>
      <c r="J2409" s="4"/>
      <c r="K2409" s="4"/>
      <c r="L2409" s="4"/>
      <c r="M2409" s="4"/>
      <c r="N2409" s="4"/>
      <c r="O2409" s="4"/>
      <c r="P2409" s="4"/>
      <c r="Q2409" s="4"/>
      <c r="R2409" s="4"/>
      <c r="S2409" s="4"/>
      <c r="T2409" s="4"/>
      <c r="U2409" s="4"/>
      <c r="V2409" s="4"/>
      <c r="W2409" s="4"/>
      <c r="X2409" s="4"/>
      <c r="Y2409" s="4"/>
      <c r="Z2409" s="4"/>
      <c r="AA2409" s="4"/>
    </row>
    <row r="2410" spans="1:27" ht="16" x14ac:dyDescent="0.2">
      <c r="A2410" s="10" t="s">
        <v>791</v>
      </c>
      <c r="B2410" s="19" t="s">
        <v>25</v>
      </c>
      <c r="C2410" s="10" t="s">
        <v>4551</v>
      </c>
      <c r="D2410" s="11">
        <v>1990</v>
      </c>
      <c r="E2410" s="10" t="s">
        <v>10</v>
      </c>
      <c r="F2410" s="10" t="s">
        <v>4509</v>
      </c>
      <c r="G2410" s="10" t="s">
        <v>4552</v>
      </c>
      <c r="H2410" s="13">
        <v>164</v>
      </c>
      <c r="I2410" s="14"/>
      <c r="J2410" s="4"/>
      <c r="K2410" s="4"/>
      <c r="L2410" s="4"/>
      <c r="M2410" s="4"/>
      <c r="N2410" s="4"/>
      <c r="O2410" s="4"/>
      <c r="P2410" s="4"/>
      <c r="Q2410" s="4"/>
      <c r="R2410" s="4"/>
      <c r="S2410" s="4"/>
      <c r="T2410" s="4"/>
      <c r="U2410" s="4"/>
      <c r="V2410" s="4"/>
      <c r="W2410" s="4"/>
      <c r="X2410" s="4"/>
      <c r="Y2410" s="4"/>
      <c r="Z2410" s="4"/>
      <c r="AA2410" s="4"/>
    </row>
    <row r="2411" spans="1:27" ht="16" x14ac:dyDescent="0.2">
      <c r="A2411" s="10" t="s">
        <v>791</v>
      </c>
      <c r="B2411" s="10" t="s">
        <v>25</v>
      </c>
      <c r="C2411" s="10" t="s">
        <v>4227</v>
      </c>
      <c r="D2411" s="11">
        <v>1990</v>
      </c>
      <c r="E2411" s="10" t="s">
        <v>10</v>
      </c>
      <c r="F2411" s="10" t="s">
        <v>4509</v>
      </c>
      <c r="G2411" s="10" t="s">
        <v>4553</v>
      </c>
      <c r="H2411" s="13">
        <v>164</v>
      </c>
      <c r="I2411" s="14"/>
      <c r="J2411" s="4"/>
      <c r="K2411" s="4"/>
      <c r="L2411" s="4"/>
      <c r="M2411" s="4"/>
      <c r="N2411" s="4"/>
      <c r="O2411" s="4"/>
      <c r="P2411" s="4"/>
      <c r="Q2411" s="4"/>
      <c r="R2411" s="4"/>
      <c r="S2411" s="4"/>
      <c r="T2411" s="4"/>
      <c r="U2411" s="4"/>
      <c r="V2411" s="4"/>
      <c r="W2411" s="4"/>
      <c r="X2411" s="4"/>
      <c r="Y2411" s="4"/>
      <c r="Z2411" s="4"/>
      <c r="AA2411" s="4"/>
    </row>
    <row r="2412" spans="1:27" ht="16" x14ac:dyDescent="0.2">
      <c r="A2412" s="10" t="s">
        <v>791</v>
      </c>
      <c r="B2412" s="10" t="s">
        <v>25</v>
      </c>
      <c r="C2412" s="10" t="s">
        <v>4554</v>
      </c>
      <c r="D2412" s="11">
        <v>1990</v>
      </c>
      <c r="E2412" s="10" t="s">
        <v>10</v>
      </c>
      <c r="F2412" s="10" t="s">
        <v>4509</v>
      </c>
      <c r="G2412" s="10" t="s">
        <v>4555</v>
      </c>
      <c r="H2412" s="13">
        <v>159</v>
      </c>
      <c r="I2412" s="14"/>
      <c r="J2412" s="4"/>
      <c r="K2412" s="4"/>
      <c r="L2412" s="4"/>
      <c r="M2412" s="4"/>
      <c r="N2412" s="4"/>
      <c r="O2412" s="4"/>
      <c r="P2412" s="4"/>
      <c r="Q2412" s="4"/>
      <c r="R2412" s="4"/>
      <c r="S2412" s="4"/>
      <c r="T2412" s="4"/>
      <c r="U2412" s="4"/>
      <c r="V2412" s="4"/>
      <c r="W2412" s="4"/>
      <c r="X2412" s="4"/>
      <c r="Y2412" s="4"/>
      <c r="Z2412" s="4"/>
      <c r="AA2412" s="4"/>
    </row>
    <row r="2413" spans="1:27" ht="16" x14ac:dyDescent="0.2">
      <c r="A2413" s="19" t="s">
        <v>791</v>
      </c>
      <c r="B2413" s="19" t="s">
        <v>25</v>
      </c>
      <c r="C2413" s="10" t="s">
        <v>4406</v>
      </c>
      <c r="D2413" s="11">
        <v>1990</v>
      </c>
      <c r="E2413" s="10" t="s">
        <v>10</v>
      </c>
      <c r="F2413" s="10" t="s">
        <v>4509</v>
      </c>
      <c r="G2413" s="10" t="s">
        <v>4556</v>
      </c>
      <c r="H2413" s="13">
        <v>156</v>
      </c>
      <c r="I2413" s="14"/>
      <c r="J2413" s="4"/>
      <c r="K2413" s="4"/>
      <c r="L2413" s="4"/>
      <c r="M2413" s="4"/>
      <c r="N2413" s="4"/>
      <c r="O2413" s="4"/>
      <c r="P2413" s="4"/>
      <c r="Q2413" s="4"/>
      <c r="R2413" s="4"/>
      <c r="S2413" s="4"/>
      <c r="T2413" s="4"/>
      <c r="U2413" s="4"/>
      <c r="V2413" s="4"/>
      <c r="W2413" s="4"/>
      <c r="X2413" s="4"/>
      <c r="Y2413" s="4"/>
      <c r="Z2413" s="4"/>
      <c r="AA2413" s="4"/>
    </row>
    <row r="2414" spans="1:27" ht="16" x14ac:dyDescent="0.2">
      <c r="A2414" s="10" t="s">
        <v>791</v>
      </c>
      <c r="B2414" s="10" t="s">
        <v>25</v>
      </c>
      <c r="C2414" s="10" t="s">
        <v>4227</v>
      </c>
      <c r="D2414" s="11">
        <v>1990</v>
      </c>
      <c r="E2414" s="10" t="s">
        <v>10</v>
      </c>
      <c r="F2414" s="10" t="s">
        <v>4509</v>
      </c>
      <c r="G2414" s="10" t="s">
        <v>4557</v>
      </c>
      <c r="H2414" s="13">
        <v>154</v>
      </c>
      <c r="I2414" s="14"/>
      <c r="J2414" s="4"/>
      <c r="K2414" s="4"/>
      <c r="L2414" s="4"/>
      <c r="M2414" s="4"/>
      <c r="N2414" s="4"/>
      <c r="O2414" s="4"/>
      <c r="P2414" s="4"/>
      <c r="Q2414" s="4"/>
      <c r="R2414" s="4"/>
      <c r="S2414" s="4"/>
      <c r="T2414" s="4"/>
      <c r="U2414" s="4"/>
      <c r="V2414" s="4"/>
      <c r="W2414" s="4"/>
      <c r="X2414" s="4"/>
      <c r="Y2414" s="4"/>
      <c r="Z2414" s="4"/>
      <c r="AA2414" s="4"/>
    </row>
    <row r="2415" spans="1:27" ht="16" x14ac:dyDescent="0.2">
      <c r="A2415" s="10" t="s">
        <v>791</v>
      </c>
      <c r="B2415" s="10" t="s">
        <v>25</v>
      </c>
      <c r="C2415" s="10" t="s">
        <v>4369</v>
      </c>
      <c r="D2415" s="11">
        <v>1990</v>
      </c>
      <c r="E2415" s="10" t="s">
        <v>10</v>
      </c>
      <c r="F2415" s="10" t="s">
        <v>4509</v>
      </c>
      <c r="G2415" s="10" t="s">
        <v>4558</v>
      </c>
      <c r="H2415" s="13">
        <v>152</v>
      </c>
      <c r="I2415" s="14"/>
      <c r="J2415" s="4"/>
      <c r="K2415" s="4"/>
      <c r="L2415" s="4"/>
      <c r="M2415" s="4"/>
      <c r="N2415" s="4"/>
      <c r="O2415" s="4"/>
      <c r="P2415" s="4"/>
      <c r="Q2415" s="4"/>
      <c r="R2415" s="4"/>
      <c r="S2415" s="4"/>
      <c r="T2415" s="4"/>
      <c r="U2415" s="4"/>
      <c r="V2415" s="4"/>
      <c r="W2415" s="4"/>
      <c r="X2415" s="4"/>
      <c r="Y2415" s="4"/>
      <c r="Z2415" s="4"/>
      <c r="AA2415" s="4"/>
    </row>
    <row r="2416" spans="1:27" ht="16" x14ac:dyDescent="0.2">
      <c r="A2416" s="10" t="s">
        <v>791</v>
      </c>
      <c r="B2416" s="10" t="s">
        <v>25</v>
      </c>
      <c r="C2416" s="10" t="s">
        <v>4403</v>
      </c>
      <c r="D2416" s="11">
        <v>1990</v>
      </c>
      <c r="E2416" s="10" t="s">
        <v>10</v>
      </c>
      <c r="F2416" s="10" t="s">
        <v>4509</v>
      </c>
      <c r="G2416" s="10" t="s">
        <v>4559</v>
      </c>
      <c r="H2416" s="13">
        <v>147</v>
      </c>
      <c r="I2416" s="14"/>
      <c r="J2416" s="4"/>
      <c r="K2416" s="4"/>
      <c r="L2416" s="4"/>
      <c r="M2416" s="4"/>
      <c r="N2416" s="4"/>
      <c r="O2416" s="4"/>
      <c r="P2416" s="4"/>
      <c r="Q2416" s="4"/>
      <c r="R2416" s="4"/>
      <c r="S2416" s="4"/>
      <c r="T2416" s="4"/>
      <c r="U2416" s="4"/>
      <c r="V2416" s="4"/>
      <c r="W2416" s="4"/>
      <c r="X2416" s="4"/>
      <c r="Y2416" s="4"/>
      <c r="Z2416" s="4"/>
      <c r="AA2416" s="4"/>
    </row>
    <row r="2417" spans="1:27" ht="16" x14ac:dyDescent="0.2">
      <c r="A2417" s="10" t="s">
        <v>791</v>
      </c>
      <c r="B2417" s="19" t="s">
        <v>25</v>
      </c>
      <c r="C2417" s="10" t="s">
        <v>4406</v>
      </c>
      <c r="D2417" s="11">
        <v>1990</v>
      </c>
      <c r="E2417" s="10" t="s">
        <v>9</v>
      </c>
      <c r="F2417" s="10" t="s">
        <v>4509</v>
      </c>
      <c r="G2417" s="10" t="s">
        <v>4560</v>
      </c>
      <c r="H2417" s="13">
        <v>143</v>
      </c>
      <c r="I2417" s="14"/>
      <c r="J2417" s="4"/>
      <c r="K2417" s="4"/>
      <c r="L2417" s="4"/>
      <c r="M2417" s="4"/>
      <c r="N2417" s="4"/>
      <c r="O2417" s="4"/>
      <c r="P2417" s="4"/>
      <c r="Q2417" s="4"/>
      <c r="R2417" s="4"/>
      <c r="S2417" s="4"/>
      <c r="T2417" s="4"/>
      <c r="U2417" s="4"/>
      <c r="V2417" s="4"/>
      <c r="W2417" s="4"/>
      <c r="X2417" s="4"/>
      <c r="Y2417" s="4"/>
      <c r="Z2417" s="4"/>
      <c r="AA2417" s="4"/>
    </row>
    <row r="2418" spans="1:27" ht="16" x14ac:dyDescent="0.2">
      <c r="A2418" s="19" t="s">
        <v>791</v>
      </c>
      <c r="B2418" s="19" t="s">
        <v>25</v>
      </c>
      <c r="C2418" s="10" t="s">
        <v>4380</v>
      </c>
      <c r="D2418" s="11">
        <v>1990</v>
      </c>
      <c r="E2418" s="10" t="s">
        <v>10</v>
      </c>
      <c r="F2418" s="10" t="s">
        <v>4509</v>
      </c>
      <c r="G2418" s="10" t="s">
        <v>4561</v>
      </c>
      <c r="H2418" s="13">
        <v>132</v>
      </c>
      <c r="I2418" s="14"/>
      <c r="J2418" s="4"/>
      <c r="K2418" s="4"/>
      <c r="L2418" s="4"/>
      <c r="M2418" s="4"/>
      <c r="N2418" s="4"/>
      <c r="O2418" s="4"/>
      <c r="P2418" s="4"/>
      <c r="Q2418" s="4"/>
      <c r="R2418" s="4"/>
      <c r="S2418" s="4"/>
      <c r="T2418" s="4"/>
      <c r="U2418" s="4"/>
      <c r="V2418" s="4"/>
      <c r="W2418" s="4"/>
      <c r="X2418" s="4"/>
      <c r="Y2418" s="4"/>
      <c r="Z2418" s="4"/>
      <c r="AA2418" s="4"/>
    </row>
    <row r="2419" spans="1:27" ht="16" x14ac:dyDescent="0.2">
      <c r="A2419" s="10" t="s">
        <v>791</v>
      </c>
      <c r="B2419" s="19" t="s">
        <v>25</v>
      </c>
      <c r="C2419" s="10" t="s">
        <v>67</v>
      </c>
      <c r="D2419" s="11">
        <v>1990</v>
      </c>
      <c r="E2419" s="10" t="s">
        <v>9</v>
      </c>
      <c r="F2419" s="10" t="s">
        <v>4509</v>
      </c>
      <c r="G2419" s="10" t="s">
        <v>4562</v>
      </c>
      <c r="H2419" s="13">
        <v>129</v>
      </c>
      <c r="I2419" s="14"/>
      <c r="J2419" s="4"/>
      <c r="K2419" s="4"/>
      <c r="L2419" s="4"/>
      <c r="M2419" s="4"/>
      <c r="N2419" s="4"/>
      <c r="O2419" s="4"/>
      <c r="P2419" s="4"/>
      <c r="Q2419" s="4"/>
      <c r="R2419" s="4"/>
      <c r="S2419" s="4"/>
      <c r="T2419" s="4"/>
      <c r="U2419" s="4"/>
      <c r="V2419" s="4"/>
      <c r="W2419" s="4"/>
      <c r="X2419" s="4"/>
      <c r="Y2419" s="4"/>
      <c r="Z2419" s="4"/>
      <c r="AA2419" s="4"/>
    </row>
    <row r="2420" spans="1:27" ht="16" x14ac:dyDescent="0.2">
      <c r="A2420" s="10" t="s">
        <v>791</v>
      </c>
      <c r="B2420" s="10" t="s">
        <v>25</v>
      </c>
      <c r="C2420" s="10" t="s">
        <v>4508</v>
      </c>
      <c r="D2420" s="11">
        <v>1990</v>
      </c>
      <c r="E2420" s="10" t="s">
        <v>9</v>
      </c>
      <c r="F2420" s="10" t="s">
        <v>4509</v>
      </c>
      <c r="G2420" s="10" t="s">
        <v>4563</v>
      </c>
      <c r="H2420" s="13">
        <v>123</v>
      </c>
      <c r="I2420" s="14"/>
      <c r="J2420" s="4"/>
      <c r="K2420" s="4"/>
      <c r="L2420" s="4"/>
      <c r="M2420" s="4"/>
      <c r="N2420" s="4"/>
      <c r="O2420" s="4"/>
      <c r="P2420" s="4"/>
      <c r="Q2420" s="4"/>
      <c r="R2420" s="4"/>
      <c r="S2420" s="4"/>
      <c r="T2420" s="4"/>
      <c r="U2420" s="4"/>
      <c r="V2420" s="4"/>
      <c r="W2420" s="4"/>
      <c r="X2420" s="4"/>
      <c r="Y2420" s="4"/>
      <c r="Z2420" s="4"/>
      <c r="AA2420" s="4"/>
    </row>
    <row r="2421" spans="1:27" ht="16" x14ac:dyDescent="0.2">
      <c r="A2421" s="10" t="s">
        <v>791</v>
      </c>
      <c r="B2421" s="10" t="s">
        <v>25</v>
      </c>
      <c r="C2421" s="10" t="s">
        <v>4508</v>
      </c>
      <c r="D2421" s="11">
        <v>1990</v>
      </c>
      <c r="E2421" s="10" t="s">
        <v>9</v>
      </c>
      <c r="F2421" s="10" t="s">
        <v>4509</v>
      </c>
      <c r="G2421" s="10" t="s">
        <v>4564</v>
      </c>
      <c r="H2421" s="13">
        <v>123</v>
      </c>
      <c r="I2421" s="14"/>
      <c r="J2421" s="4"/>
      <c r="K2421" s="4"/>
      <c r="L2421" s="4"/>
      <c r="M2421" s="4"/>
      <c r="N2421" s="4"/>
      <c r="O2421" s="4"/>
      <c r="P2421" s="4"/>
      <c r="Q2421" s="4"/>
      <c r="R2421" s="4"/>
      <c r="S2421" s="4"/>
      <c r="T2421" s="4"/>
      <c r="U2421" s="4"/>
      <c r="V2421" s="4"/>
      <c r="W2421" s="4"/>
      <c r="X2421" s="4"/>
      <c r="Y2421" s="4"/>
      <c r="Z2421" s="4"/>
      <c r="AA2421" s="4"/>
    </row>
    <row r="2422" spans="1:27" ht="16" x14ac:dyDescent="0.2">
      <c r="A2422" s="10" t="s">
        <v>791</v>
      </c>
      <c r="B2422" s="10" t="s">
        <v>25</v>
      </c>
      <c r="C2422" s="10" t="s">
        <v>4403</v>
      </c>
      <c r="D2422" s="11">
        <v>1990</v>
      </c>
      <c r="E2422" s="10" t="s">
        <v>10</v>
      </c>
      <c r="F2422" s="10" t="s">
        <v>4509</v>
      </c>
      <c r="G2422" s="10" t="s">
        <v>4565</v>
      </c>
      <c r="H2422" s="13">
        <v>123</v>
      </c>
      <c r="I2422" s="14"/>
      <c r="J2422" s="4"/>
      <c r="K2422" s="4"/>
      <c r="L2422" s="4"/>
      <c r="M2422" s="4"/>
      <c r="N2422" s="4"/>
      <c r="O2422" s="4"/>
      <c r="P2422" s="4"/>
      <c r="Q2422" s="4"/>
      <c r="R2422" s="4"/>
      <c r="S2422" s="4"/>
      <c r="T2422" s="4"/>
      <c r="U2422" s="4"/>
      <c r="V2422" s="4"/>
      <c r="W2422" s="4"/>
      <c r="X2422" s="4"/>
      <c r="Y2422" s="4"/>
      <c r="Z2422" s="4"/>
      <c r="AA2422" s="4"/>
    </row>
    <row r="2423" spans="1:27" ht="16" x14ac:dyDescent="0.2">
      <c r="A2423" s="10" t="s">
        <v>791</v>
      </c>
      <c r="B2423" s="10" t="s">
        <v>25</v>
      </c>
      <c r="C2423" s="10" t="s">
        <v>4403</v>
      </c>
      <c r="D2423" s="11">
        <v>1990</v>
      </c>
      <c r="E2423" s="10" t="s">
        <v>10</v>
      </c>
      <c r="F2423" s="10" t="s">
        <v>4509</v>
      </c>
      <c r="G2423" s="10" t="s">
        <v>4566</v>
      </c>
      <c r="H2423" s="13">
        <v>123</v>
      </c>
      <c r="I2423" s="14"/>
      <c r="J2423" s="4"/>
      <c r="K2423" s="4"/>
      <c r="L2423" s="4"/>
      <c r="M2423" s="4"/>
      <c r="N2423" s="4"/>
      <c r="O2423" s="4"/>
      <c r="P2423" s="4"/>
      <c r="Q2423" s="4"/>
      <c r="R2423" s="4"/>
      <c r="S2423" s="4"/>
      <c r="T2423" s="4"/>
      <c r="U2423" s="4"/>
      <c r="V2423" s="4"/>
      <c r="W2423" s="4"/>
      <c r="X2423" s="4"/>
      <c r="Y2423" s="4"/>
      <c r="Z2423" s="4"/>
      <c r="AA2423" s="4"/>
    </row>
    <row r="2424" spans="1:27" ht="16" x14ac:dyDescent="0.2">
      <c r="A2424" s="19" t="s">
        <v>791</v>
      </c>
      <c r="B2424" s="19" t="s">
        <v>25</v>
      </c>
      <c r="C2424" s="10" t="s">
        <v>4380</v>
      </c>
      <c r="D2424" s="11">
        <v>1990</v>
      </c>
      <c r="E2424" s="10" t="s">
        <v>10</v>
      </c>
      <c r="F2424" s="10" t="s">
        <v>4509</v>
      </c>
      <c r="G2424" s="10" t="s">
        <v>4567</v>
      </c>
      <c r="H2424" s="13">
        <v>117</v>
      </c>
      <c r="I2424" s="14"/>
      <c r="J2424" s="4"/>
      <c r="K2424" s="4"/>
      <c r="L2424" s="4"/>
      <c r="M2424" s="4"/>
      <c r="N2424" s="4"/>
      <c r="O2424" s="4"/>
      <c r="P2424" s="4"/>
      <c r="Q2424" s="4"/>
      <c r="R2424" s="4"/>
      <c r="S2424" s="4"/>
      <c r="T2424" s="4"/>
      <c r="U2424" s="4"/>
      <c r="V2424" s="4"/>
      <c r="W2424" s="4"/>
      <c r="X2424" s="4"/>
      <c r="Y2424" s="4"/>
      <c r="Z2424" s="4"/>
      <c r="AA2424" s="4"/>
    </row>
    <row r="2425" spans="1:27" ht="16" x14ac:dyDescent="0.2">
      <c r="A2425" s="10" t="s">
        <v>791</v>
      </c>
      <c r="B2425" s="10" t="s">
        <v>25</v>
      </c>
      <c r="C2425" s="10" t="s">
        <v>4403</v>
      </c>
      <c r="D2425" s="11">
        <v>1990</v>
      </c>
      <c r="E2425" s="10" t="s">
        <v>10</v>
      </c>
      <c r="F2425" s="10" t="s">
        <v>4509</v>
      </c>
      <c r="G2425" s="10" t="s">
        <v>4568</v>
      </c>
      <c r="H2425" s="13">
        <v>115</v>
      </c>
      <c r="I2425" s="14"/>
      <c r="J2425" s="4"/>
      <c r="K2425" s="4"/>
      <c r="L2425" s="4"/>
      <c r="M2425" s="4"/>
      <c r="N2425" s="4"/>
      <c r="O2425" s="4"/>
      <c r="P2425" s="4"/>
      <c r="Q2425" s="4"/>
      <c r="R2425" s="4"/>
      <c r="S2425" s="4"/>
      <c r="T2425" s="4"/>
      <c r="U2425" s="4"/>
      <c r="V2425" s="4"/>
      <c r="W2425" s="4"/>
      <c r="X2425" s="4"/>
      <c r="Y2425" s="4"/>
      <c r="Z2425" s="4"/>
      <c r="AA2425" s="4"/>
    </row>
    <row r="2426" spans="1:27" ht="16" x14ac:dyDescent="0.2">
      <c r="A2426" s="10" t="s">
        <v>791</v>
      </c>
      <c r="B2426" s="10" t="s">
        <v>25</v>
      </c>
      <c r="C2426" s="10" t="s">
        <v>4508</v>
      </c>
      <c r="D2426" s="11">
        <v>1990</v>
      </c>
      <c r="E2426" s="10" t="s">
        <v>9</v>
      </c>
      <c r="F2426" s="10" t="s">
        <v>4509</v>
      </c>
      <c r="G2426" s="10" t="s">
        <v>4569</v>
      </c>
      <c r="H2426" s="13">
        <v>109</v>
      </c>
      <c r="I2426" s="14"/>
      <c r="J2426" s="4"/>
      <c r="K2426" s="4"/>
      <c r="L2426" s="4"/>
      <c r="M2426" s="4"/>
      <c r="N2426" s="4"/>
      <c r="O2426" s="4"/>
      <c r="P2426" s="4"/>
      <c r="Q2426" s="4"/>
      <c r="R2426" s="4"/>
      <c r="S2426" s="4"/>
      <c r="T2426" s="4"/>
      <c r="U2426" s="4"/>
      <c r="V2426" s="4"/>
      <c r="W2426" s="4"/>
      <c r="X2426" s="4"/>
      <c r="Y2426" s="4"/>
      <c r="Z2426" s="4"/>
      <c r="AA2426" s="4"/>
    </row>
    <row r="2427" spans="1:27" ht="16" x14ac:dyDescent="0.2">
      <c r="A2427" s="10" t="s">
        <v>791</v>
      </c>
      <c r="B2427" s="10" t="s">
        <v>25</v>
      </c>
      <c r="C2427" s="10" t="s">
        <v>4508</v>
      </c>
      <c r="D2427" s="11">
        <v>1990</v>
      </c>
      <c r="E2427" s="10" t="s">
        <v>9</v>
      </c>
      <c r="F2427" s="10" t="s">
        <v>4509</v>
      </c>
      <c r="G2427" s="10" t="s">
        <v>4570</v>
      </c>
      <c r="H2427" s="13">
        <v>108</v>
      </c>
      <c r="I2427" s="14"/>
      <c r="J2427" s="4"/>
      <c r="K2427" s="4"/>
      <c r="L2427" s="4"/>
      <c r="M2427" s="4"/>
      <c r="N2427" s="4"/>
      <c r="O2427" s="4"/>
      <c r="P2427" s="4"/>
      <c r="Q2427" s="4"/>
      <c r="R2427" s="4"/>
      <c r="S2427" s="4"/>
      <c r="T2427" s="4"/>
      <c r="U2427" s="4"/>
      <c r="V2427" s="4"/>
      <c r="W2427" s="4"/>
      <c r="X2427" s="4"/>
      <c r="Y2427" s="4"/>
      <c r="Z2427" s="4"/>
      <c r="AA2427" s="4"/>
    </row>
    <row r="2428" spans="1:27" ht="16" x14ac:dyDescent="0.2">
      <c r="A2428" s="10" t="s">
        <v>791</v>
      </c>
      <c r="B2428" s="10" t="s">
        <v>25</v>
      </c>
      <c r="C2428" s="10" t="s">
        <v>4369</v>
      </c>
      <c r="D2428" s="11">
        <v>1990</v>
      </c>
      <c r="E2428" s="10" t="s">
        <v>10</v>
      </c>
      <c r="F2428" s="10" t="s">
        <v>4509</v>
      </c>
      <c r="G2428" s="10" t="s">
        <v>4571</v>
      </c>
      <c r="H2428" s="13">
        <v>107</v>
      </c>
      <c r="I2428" s="14"/>
      <c r="J2428" s="4"/>
      <c r="K2428" s="4"/>
      <c r="L2428" s="4"/>
      <c r="M2428" s="4"/>
      <c r="N2428" s="4"/>
      <c r="O2428" s="4"/>
      <c r="P2428" s="4"/>
      <c r="Q2428" s="4"/>
      <c r="R2428" s="4"/>
      <c r="S2428" s="4"/>
      <c r="T2428" s="4"/>
      <c r="U2428" s="4"/>
      <c r="V2428" s="4"/>
      <c r="W2428" s="4"/>
      <c r="X2428" s="4"/>
      <c r="Y2428" s="4"/>
      <c r="Z2428" s="4"/>
      <c r="AA2428" s="4"/>
    </row>
    <row r="2429" spans="1:27" ht="16" x14ac:dyDescent="0.2">
      <c r="A2429" s="10" t="s">
        <v>791</v>
      </c>
      <c r="B2429" s="10" t="s">
        <v>25</v>
      </c>
      <c r="C2429" s="10" t="s">
        <v>4508</v>
      </c>
      <c r="D2429" s="11">
        <v>1990</v>
      </c>
      <c r="E2429" s="10" t="s">
        <v>9</v>
      </c>
      <c r="F2429" s="10" t="s">
        <v>4509</v>
      </c>
      <c r="G2429" s="10" t="s">
        <v>4572</v>
      </c>
      <c r="H2429" s="13">
        <v>105</v>
      </c>
      <c r="I2429" s="14"/>
      <c r="J2429" s="4"/>
      <c r="K2429" s="4"/>
      <c r="L2429" s="4"/>
      <c r="M2429" s="4"/>
      <c r="N2429" s="4"/>
      <c r="O2429" s="4"/>
      <c r="P2429" s="4"/>
      <c r="Q2429" s="4"/>
      <c r="R2429" s="4"/>
      <c r="S2429" s="4"/>
      <c r="T2429" s="4"/>
      <c r="U2429" s="4"/>
      <c r="V2429" s="4"/>
      <c r="W2429" s="4"/>
      <c r="X2429" s="4"/>
      <c r="Y2429" s="4"/>
      <c r="Z2429" s="4"/>
      <c r="AA2429" s="4"/>
    </row>
    <row r="2430" spans="1:27" ht="16" x14ac:dyDescent="0.2">
      <c r="A2430" s="10" t="s">
        <v>791</v>
      </c>
      <c r="B2430" s="19" t="s">
        <v>25</v>
      </c>
      <c r="C2430" s="10" t="s">
        <v>4406</v>
      </c>
      <c r="D2430" s="11">
        <v>1990</v>
      </c>
      <c r="E2430" s="10" t="s">
        <v>10</v>
      </c>
      <c r="F2430" s="10" t="s">
        <v>4509</v>
      </c>
      <c r="G2430" s="10" t="s">
        <v>4573</v>
      </c>
      <c r="H2430" s="13">
        <v>105</v>
      </c>
      <c r="I2430" s="14"/>
      <c r="J2430" s="4"/>
      <c r="K2430" s="4"/>
      <c r="L2430" s="4"/>
      <c r="M2430" s="4"/>
      <c r="N2430" s="4"/>
      <c r="O2430" s="4"/>
      <c r="P2430" s="4"/>
      <c r="Q2430" s="4"/>
      <c r="R2430" s="4"/>
      <c r="S2430" s="4"/>
      <c r="T2430" s="4"/>
      <c r="U2430" s="4"/>
      <c r="V2430" s="4"/>
      <c r="W2430" s="4"/>
      <c r="X2430" s="4"/>
      <c r="Y2430" s="4"/>
      <c r="Z2430" s="4"/>
      <c r="AA2430" s="4"/>
    </row>
    <row r="2431" spans="1:27" ht="16" x14ac:dyDescent="0.2">
      <c r="A2431" s="10" t="s">
        <v>791</v>
      </c>
      <c r="B2431" s="10" t="s">
        <v>25</v>
      </c>
      <c r="C2431" s="10" t="s">
        <v>1046</v>
      </c>
      <c r="D2431" s="11">
        <v>1990</v>
      </c>
      <c r="E2431" s="10" t="s">
        <v>10</v>
      </c>
      <c r="F2431" s="10" t="s">
        <v>4509</v>
      </c>
      <c r="G2431" s="10" t="s">
        <v>4574</v>
      </c>
      <c r="H2431" s="13">
        <v>95</v>
      </c>
      <c r="I2431" s="14"/>
      <c r="J2431" s="4"/>
      <c r="K2431" s="4"/>
      <c r="L2431" s="4"/>
      <c r="M2431" s="4"/>
      <c r="N2431" s="4"/>
      <c r="O2431" s="4"/>
      <c r="P2431" s="4"/>
      <c r="Q2431" s="4"/>
      <c r="R2431" s="4"/>
      <c r="S2431" s="4"/>
      <c r="T2431" s="4"/>
      <c r="U2431" s="4"/>
      <c r="V2431" s="4"/>
      <c r="W2431" s="4"/>
      <c r="X2431" s="4"/>
      <c r="Y2431" s="4"/>
      <c r="Z2431" s="4"/>
      <c r="AA2431" s="4"/>
    </row>
    <row r="2432" spans="1:27" ht="16" x14ac:dyDescent="0.2">
      <c r="A2432" s="10" t="s">
        <v>791</v>
      </c>
      <c r="B2432" s="10" t="s">
        <v>25</v>
      </c>
      <c r="C2432" s="10" t="s">
        <v>4508</v>
      </c>
      <c r="D2432" s="11">
        <v>1990</v>
      </c>
      <c r="E2432" s="10" t="s">
        <v>9</v>
      </c>
      <c r="F2432" s="10" t="s">
        <v>4509</v>
      </c>
      <c r="G2432" s="10" t="s">
        <v>4575</v>
      </c>
      <c r="H2432" s="13">
        <v>89</v>
      </c>
      <c r="I2432" s="14"/>
      <c r="J2432" s="4"/>
      <c r="K2432" s="4"/>
      <c r="L2432" s="4"/>
      <c r="M2432" s="4"/>
      <c r="N2432" s="4"/>
      <c r="O2432" s="4"/>
      <c r="P2432" s="4"/>
      <c r="Q2432" s="4"/>
      <c r="R2432" s="4"/>
      <c r="S2432" s="4"/>
      <c r="T2432" s="4"/>
      <c r="U2432" s="4"/>
      <c r="V2432" s="4"/>
      <c r="W2432" s="4"/>
      <c r="X2432" s="4"/>
      <c r="Y2432" s="4"/>
      <c r="Z2432" s="4"/>
      <c r="AA2432" s="4"/>
    </row>
    <row r="2433" spans="1:27" ht="16" x14ac:dyDescent="0.2">
      <c r="A2433" s="10" t="s">
        <v>791</v>
      </c>
      <c r="B2433" s="10" t="s">
        <v>25</v>
      </c>
      <c r="C2433" s="10" t="s">
        <v>4403</v>
      </c>
      <c r="D2433" s="11">
        <v>1990</v>
      </c>
      <c r="E2433" s="10" t="s">
        <v>10</v>
      </c>
      <c r="F2433" s="10" t="s">
        <v>4509</v>
      </c>
      <c r="G2433" s="10" t="s">
        <v>4576</v>
      </c>
      <c r="H2433" s="13">
        <v>73</v>
      </c>
      <c r="I2433" s="14"/>
      <c r="J2433" s="4"/>
      <c r="K2433" s="4"/>
      <c r="L2433" s="4"/>
      <c r="M2433" s="4"/>
      <c r="N2433" s="4"/>
      <c r="O2433" s="4"/>
      <c r="P2433" s="4"/>
      <c r="Q2433" s="4"/>
      <c r="R2433" s="4"/>
      <c r="S2433" s="4"/>
      <c r="T2433" s="4"/>
      <c r="U2433" s="4"/>
      <c r="V2433" s="4"/>
      <c r="W2433" s="4"/>
      <c r="X2433" s="4"/>
      <c r="Y2433" s="4"/>
      <c r="Z2433" s="4"/>
      <c r="AA2433" s="4"/>
    </row>
    <row r="2434" spans="1:27" ht="16" x14ac:dyDescent="0.2">
      <c r="A2434" s="10" t="s">
        <v>791</v>
      </c>
      <c r="B2434" s="10" t="s">
        <v>25</v>
      </c>
      <c r="C2434" s="10" t="s">
        <v>4508</v>
      </c>
      <c r="D2434" s="11">
        <v>1990</v>
      </c>
      <c r="E2434" s="10" t="s">
        <v>9</v>
      </c>
      <c r="F2434" s="10" t="s">
        <v>4509</v>
      </c>
      <c r="G2434" s="10" t="s">
        <v>4577</v>
      </c>
      <c r="H2434" s="13">
        <v>72</v>
      </c>
      <c r="I2434" s="14"/>
      <c r="J2434" s="4"/>
      <c r="K2434" s="4"/>
      <c r="L2434" s="4"/>
      <c r="M2434" s="4"/>
      <c r="N2434" s="4"/>
      <c r="O2434" s="4"/>
      <c r="P2434" s="4"/>
      <c r="Q2434" s="4"/>
      <c r="R2434" s="4"/>
      <c r="S2434" s="4"/>
      <c r="T2434" s="4"/>
      <c r="U2434" s="4"/>
      <c r="V2434" s="4"/>
      <c r="W2434" s="4"/>
      <c r="X2434" s="4"/>
      <c r="Y2434" s="4"/>
      <c r="Z2434" s="4"/>
      <c r="AA2434" s="4"/>
    </row>
    <row r="2435" spans="1:27" ht="16" x14ac:dyDescent="0.2">
      <c r="A2435" s="19" t="s">
        <v>791</v>
      </c>
      <c r="B2435" s="19" t="s">
        <v>25</v>
      </c>
      <c r="C2435" s="10" t="s">
        <v>4380</v>
      </c>
      <c r="D2435" s="11">
        <v>1990</v>
      </c>
      <c r="E2435" s="10" t="s">
        <v>12</v>
      </c>
      <c r="F2435" s="10" t="s">
        <v>4509</v>
      </c>
      <c r="G2435" s="10" t="s">
        <v>4578</v>
      </c>
      <c r="H2435" s="13">
        <v>71</v>
      </c>
      <c r="I2435" s="14"/>
      <c r="J2435" s="4"/>
      <c r="K2435" s="4"/>
      <c r="L2435" s="4"/>
      <c r="M2435" s="4"/>
      <c r="N2435" s="4"/>
      <c r="O2435" s="4"/>
      <c r="P2435" s="4"/>
      <c r="Q2435" s="4"/>
      <c r="R2435" s="4"/>
      <c r="S2435" s="4"/>
      <c r="T2435" s="4"/>
      <c r="U2435" s="4"/>
      <c r="V2435" s="4"/>
      <c r="W2435" s="4"/>
      <c r="X2435" s="4"/>
      <c r="Y2435" s="4"/>
      <c r="Z2435" s="4"/>
      <c r="AA2435" s="4"/>
    </row>
    <row r="2436" spans="1:27" ht="16" x14ac:dyDescent="0.2">
      <c r="A2436" s="10" t="s">
        <v>791</v>
      </c>
      <c r="B2436" s="10" t="s">
        <v>25</v>
      </c>
      <c r="C2436" s="10" t="s">
        <v>4508</v>
      </c>
      <c r="D2436" s="11">
        <v>1990</v>
      </c>
      <c r="E2436" s="10" t="s">
        <v>9</v>
      </c>
      <c r="F2436" s="10" t="s">
        <v>4509</v>
      </c>
      <c r="G2436" s="10" t="s">
        <v>4579</v>
      </c>
      <c r="H2436" s="13">
        <v>67</v>
      </c>
      <c r="I2436" s="14"/>
      <c r="J2436" s="4"/>
      <c r="K2436" s="4"/>
      <c r="L2436" s="4"/>
      <c r="M2436" s="4"/>
      <c r="N2436" s="4"/>
      <c r="O2436" s="4"/>
      <c r="P2436" s="4"/>
      <c r="Q2436" s="4"/>
      <c r="R2436" s="4"/>
      <c r="S2436" s="4"/>
      <c r="T2436" s="4"/>
      <c r="U2436" s="4"/>
      <c r="V2436" s="4"/>
      <c r="W2436" s="4"/>
      <c r="X2436" s="4"/>
      <c r="Y2436" s="4"/>
      <c r="Z2436" s="4"/>
      <c r="AA2436" s="4"/>
    </row>
    <row r="2437" spans="1:27" ht="16" x14ac:dyDescent="0.2">
      <c r="A2437" s="20" t="s">
        <v>791</v>
      </c>
      <c r="B2437" s="20" t="s">
        <v>25</v>
      </c>
      <c r="C2437" s="1" t="s">
        <v>4580</v>
      </c>
      <c r="D2437" s="26">
        <v>1988</v>
      </c>
      <c r="E2437" s="20" t="s">
        <v>10</v>
      </c>
      <c r="F2437" s="20" t="s">
        <v>4581</v>
      </c>
      <c r="G2437" s="1" t="s">
        <v>4582</v>
      </c>
      <c r="H2437" s="13">
        <v>771</v>
      </c>
      <c r="I2437" s="2"/>
    </row>
    <row r="2438" spans="1:27" ht="16" x14ac:dyDescent="0.2">
      <c r="A2438" s="20" t="s">
        <v>791</v>
      </c>
      <c r="B2438" s="20" t="s">
        <v>25</v>
      </c>
      <c r="C2438" s="22" t="s">
        <v>4583</v>
      </c>
      <c r="D2438" s="26">
        <v>1988</v>
      </c>
      <c r="E2438" s="20" t="s">
        <v>7</v>
      </c>
      <c r="F2438" s="20" t="s">
        <v>4581</v>
      </c>
      <c r="G2438" s="20" t="s">
        <v>4584</v>
      </c>
      <c r="H2438" s="13">
        <v>669</v>
      </c>
      <c r="I2438" s="14"/>
      <c r="J2438" s="4"/>
      <c r="K2438" s="4"/>
      <c r="L2438" s="4"/>
      <c r="M2438" s="4"/>
      <c r="N2438" s="4"/>
      <c r="O2438" s="4"/>
      <c r="P2438" s="4"/>
      <c r="Q2438" s="4"/>
      <c r="R2438" s="4"/>
      <c r="S2438" s="4"/>
      <c r="T2438" s="4"/>
      <c r="U2438" s="4"/>
      <c r="V2438" s="4"/>
      <c r="W2438" s="4"/>
      <c r="X2438" s="4"/>
      <c r="Y2438" s="4"/>
      <c r="Z2438" s="4"/>
      <c r="AA2438" s="4"/>
    </row>
    <row r="2439" spans="1:27" ht="16" x14ac:dyDescent="0.2">
      <c r="A2439" s="20" t="s">
        <v>791</v>
      </c>
      <c r="B2439" s="20" t="s">
        <v>25</v>
      </c>
      <c r="C2439" s="1" t="s">
        <v>4585</v>
      </c>
      <c r="D2439" s="26">
        <v>1988</v>
      </c>
      <c r="E2439" s="20" t="s">
        <v>10</v>
      </c>
      <c r="F2439" s="20" t="s">
        <v>4581</v>
      </c>
      <c r="G2439" s="1" t="s">
        <v>4586</v>
      </c>
      <c r="H2439" s="13">
        <v>527</v>
      </c>
      <c r="I2439" s="2"/>
    </row>
    <row r="2440" spans="1:27" ht="16" x14ac:dyDescent="0.2">
      <c r="A2440" s="20" t="s">
        <v>791</v>
      </c>
      <c r="B2440" s="20" t="s">
        <v>25</v>
      </c>
      <c r="C2440" s="1" t="s">
        <v>4587</v>
      </c>
      <c r="D2440" s="26">
        <v>1988</v>
      </c>
      <c r="E2440" s="20" t="s">
        <v>10</v>
      </c>
      <c r="F2440" s="20" t="s">
        <v>4581</v>
      </c>
      <c r="G2440" s="1" t="s">
        <v>4588</v>
      </c>
      <c r="H2440" s="13">
        <v>496</v>
      </c>
      <c r="I2440" s="2"/>
    </row>
    <row r="2441" spans="1:27" ht="16" x14ac:dyDescent="0.2">
      <c r="A2441" s="20" t="s">
        <v>791</v>
      </c>
      <c r="B2441" s="20" t="s">
        <v>25</v>
      </c>
      <c r="C2441" s="1" t="s">
        <v>4589</v>
      </c>
      <c r="D2441" s="26">
        <v>1988</v>
      </c>
      <c r="E2441" s="20" t="s">
        <v>10</v>
      </c>
      <c r="F2441" s="20" t="s">
        <v>4581</v>
      </c>
      <c r="G2441" s="37" t="s">
        <v>4590</v>
      </c>
      <c r="H2441" s="13">
        <v>485</v>
      </c>
      <c r="I2441" s="2"/>
    </row>
    <row r="2442" spans="1:27" ht="16" x14ac:dyDescent="0.2">
      <c r="A2442" s="20" t="s">
        <v>791</v>
      </c>
      <c r="B2442" s="20" t="s">
        <v>25</v>
      </c>
      <c r="C2442" s="22" t="s">
        <v>4591</v>
      </c>
      <c r="D2442" s="26">
        <v>1988</v>
      </c>
      <c r="E2442" s="20" t="s">
        <v>10</v>
      </c>
      <c r="F2442" s="20" t="s">
        <v>4581</v>
      </c>
      <c r="G2442" s="20" t="s">
        <v>4592</v>
      </c>
      <c r="H2442" s="13">
        <v>467</v>
      </c>
      <c r="I2442" s="14"/>
      <c r="J2442" s="4"/>
      <c r="K2442" s="4"/>
      <c r="L2442" s="4"/>
      <c r="M2442" s="4"/>
      <c r="N2442" s="4"/>
      <c r="O2442" s="4"/>
      <c r="P2442" s="4"/>
      <c r="Q2442" s="4"/>
      <c r="R2442" s="4"/>
      <c r="S2442" s="4"/>
      <c r="T2442" s="4"/>
      <c r="U2442" s="4"/>
      <c r="V2442" s="4"/>
      <c r="W2442" s="4"/>
      <c r="X2442" s="4"/>
      <c r="Y2442" s="4"/>
      <c r="Z2442" s="4"/>
      <c r="AA2442" s="4"/>
    </row>
    <row r="2443" spans="1:27" ht="16" x14ac:dyDescent="0.2">
      <c r="A2443" s="20" t="s">
        <v>791</v>
      </c>
      <c r="B2443" s="20" t="s">
        <v>25</v>
      </c>
      <c r="C2443" s="1" t="s">
        <v>4593</v>
      </c>
      <c r="D2443" s="26">
        <v>1988</v>
      </c>
      <c r="E2443" s="20" t="s">
        <v>10</v>
      </c>
      <c r="F2443" s="20" t="s">
        <v>4581</v>
      </c>
      <c r="G2443" s="1" t="s">
        <v>4594</v>
      </c>
      <c r="H2443" s="13">
        <v>467</v>
      </c>
      <c r="I2443" s="2"/>
    </row>
    <row r="2444" spans="1:27" ht="16" x14ac:dyDescent="0.2">
      <c r="A2444" s="20" t="s">
        <v>791</v>
      </c>
      <c r="B2444" s="20" t="s">
        <v>25</v>
      </c>
      <c r="C2444" s="1" t="s">
        <v>4595</v>
      </c>
      <c r="D2444" s="26">
        <v>1988</v>
      </c>
      <c r="E2444" s="20" t="s">
        <v>10</v>
      </c>
      <c r="F2444" s="20" t="s">
        <v>4581</v>
      </c>
      <c r="G2444" s="1" t="s">
        <v>4596</v>
      </c>
      <c r="H2444" s="13">
        <v>418</v>
      </c>
      <c r="I2444" s="2"/>
    </row>
    <row r="2445" spans="1:27" ht="16" x14ac:dyDescent="0.2">
      <c r="A2445" s="20" t="s">
        <v>791</v>
      </c>
      <c r="B2445" s="20" t="s">
        <v>25</v>
      </c>
      <c r="C2445" s="1" t="s">
        <v>4597</v>
      </c>
      <c r="D2445" s="26">
        <v>1988</v>
      </c>
      <c r="E2445" s="20" t="s">
        <v>10</v>
      </c>
      <c r="F2445" s="20" t="s">
        <v>4581</v>
      </c>
      <c r="G2445" s="1" t="s">
        <v>4598</v>
      </c>
      <c r="H2445" s="13">
        <v>365</v>
      </c>
      <c r="I2445" s="2"/>
    </row>
    <row r="2446" spans="1:27" ht="16" x14ac:dyDescent="0.2">
      <c r="A2446" s="25" t="s">
        <v>791</v>
      </c>
      <c r="B2446" s="25" t="s">
        <v>25</v>
      </c>
      <c r="C2446" s="1" t="s">
        <v>399</v>
      </c>
      <c r="D2446" s="26">
        <v>1988</v>
      </c>
      <c r="E2446" s="20" t="s">
        <v>8</v>
      </c>
      <c r="F2446" s="20" t="s">
        <v>4581</v>
      </c>
      <c r="G2446" s="10" t="s">
        <v>4599</v>
      </c>
      <c r="H2446" s="13">
        <v>358</v>
      </c>
      <c r="I2446" s="2"/>
    </row>
    <row r="2447" spans="1:27" ht="16" x14ac:dyDescent="0.2">
      <c r="A2447" s="20" t="s">
        <v>791</v>
      </c>
      <c r="B2447" s="20" t="s">
        <v>25</v>
      </c>
      <c r="C2447" s="1" t="s">
        <v>4600</v>
      </c>
      <c r="D2447" s="26">
        <v>1988</v>
      </c>
      <c r="E2447" s="20" t="s">
        <v>10</v>
      </c>
      <c r="F2447" s="20" t="s">
        <v>4581</v>
      </c>
      <c r="G2447" s="1" t="s">
        <v>4601</v>
      </c>
      <c r="H2447" s="13">
        <v>348</v>
      </c>
      <c r="I2447" s="2"/>
    </row>
    <row r="2448" spans="1:27" ht="16" x14ac:dyDescent="0.2">
      <c r="A2448" s="20" t="s">
        <v>791</v>
      </c>
      <c r="B2448" s="20" t="s">
        <v>25</v>
      </c>
      <c r="C2448" s="22" t="s">
        <v>4602</v>
      </c>
      <c r="D2448" s="26">
        <v>1988</v>
      </c>
      <c r="E2448" s="20" t="s">
        <v>10</v>
      </c>
      <c r="F2448" s="20" t="s">
        <v>4581</v>
      </c>
      <c r="G2448" s="20" t="s">
        <v>4603</v>
      </c>
      <c r="H2448" s="13">
        <v>342</v>
      </c>
      <c r="I2448" s="14"/>
      <c r="J2448" s="4"/>
      <c r="K2448" s="4"/>
      <c r="L2448" s="4"/>
      <c r="M2448" s="4"/>
      <c r="N2448" s="4"/>
      <c r="O2448" s="4"/>
      <c r="P2448" s="4"/>
      <c r="Q2448" s="4"/>
      <c r="R2448" s="4"/>
      <c r="S2448" s="4"/>
      <c r="T2448" s="4"/>
      <c r="U2448" s="4"/>
      <c r="V2448" s="4"/>
      <c r="W2448" s="4"/>
      <c r="X2448" s="4"/>
      <c r="Y2448" s="4"/>
      <c r="Z2448" s="4"/>
      <c r="AA2448" s="4"/>
    </row>
    <row r="2449" spans="1:27" ht="16" x14ac:dyDescent="0.2">
      <c r="A2449" s="20" t="s">
        <v>791</v>
      </c>
      <c r="B2449" s="20" t="s">
        <v>25</v>
      </c>
      <c r="C2449" s="1" t="s">
        <v>4604</v>
      </c>
      <c r="D2449" s="26">
        <v>1988</v>
      </c>
      <c r="E2449" s="20" t="s">
        <v>10</v>
      </c>
      <c r="F2449" s="20" t="s">
        <v>4581</v>
      </c>
      <c r="G2449" s="1" t="s">
        <v>4605</v>
      </c>
      <c r="H2449" s="13">
        <v>333</v>
      </c>
      <c r="I2449" s="2"/>
    </row>
    <row r="2450" spans="1:27" ht="16" x14ac:dyDescent="0.2">
      <c r="A2450" s="20" t="s">
        <v>791</v>
      </c>
      <c r="B2450" s="20" t="s">
        <v>25</v>
      </c>
      <c r="C2450" s="1" t="s">
        <v>4606</v>
      </c>
      <c r="D2450" s="26">
        <v>1988</v>
      </c>
      <c r="E2450" s="20" t="s">
        <v>10</v>
      </c>
      <c r="F2450" s="20" t="s">
        <v>4581</v>
      </c>
      <c r="G2450" s="1" t="s">
        <v>4607</v>
      </c>
      <c r="H2450" s="13">
        <v>325</v>
      </c>
      <c r="I2450" s="2"/>
    </row>
    <row r="2451" spans="1:27" ht="16" x14ac:dyDescent="0.2">
      <c r="A2451" s="20" t="s">
        <v>791</v>
      </c>
      <c r="B2451" s="20" t="s">
        <v>25</v>
      </c>
      <c r="C2451" s="1" t="s">
        <v>4608</v>
      </c>
      <c r="D2451" s="26">
        <v>1988</v>
      </c>
      <c r="E2451" s="20" t="s">
        <v>10</v>
      </c>
      <c r="F2451" s="20" t="s">
        <v>4581</v>
      </c>
      <c r="G2451" s="1" t="s">
        <v>4609</v>
      </c>
      <c r="H2451" s="13">
        <v>325</v>
      </c>
      <c r="I2451" s="2"/>
    </row>
    <row r="2452" spans="1:27" ht="16" x14ac:dyDescent="0.2">
      <c r="A2452" s="20" t="s">
        <v>791</v>
      </c>
      <c r="B2452" s="20" t="s">
        <v>25</v>
      </c>
      <c r="C2452" s="22" t="s">
        <v>4610</v>
      </c>
      <c r="D2452" s="26">
        <v>1988</v>
      </c>
      <c r="E2452" s="20" t="s">
        <v>10</v>
      </c>
      <c r="F2452" s="20" t="s">
        <v>4581</v>
      </c>
      <c r="G2452" s="20" t="s">
        <v>4611</v>
      </c>
      <c r="H2452" s="13">
        <v>317</v>
      </c>
      <c r="I2452" s="14"/>
      <c r="J2452" s="4"/>
      <c r="K2452" s="4"/>
      <c r="L2452" s="4"/>
      <c r="M2452" s="4"/>
      <c r="N2452" s="4"/>
      <c r="O2452" s="4"/>
      <c r="P2452" s="4"/>
      <c r="Q2452" s="4"/>
      <c r="R2452" s="4"/>
      <c r="S2452" s="4"/>
      <c r="T2452" s="4"/>
      <c r="U2452" s="4"/>
      <c r="V2452" s="4"/>
      <c r="W2452" s="4"/>
      <c r="X2452" s="4"/>
      <c r="Y2452" s="4"/>
      <c r="Z2452" s="4"/>
      <c r="AA2452" s="4"/>
    </row>
    <row r="2453" spans="1:27" ht="16" x14ac:dyDescent="0.2">
      <c r="A2453" s="20" t="s">
        <v>791</v>
      </c>
      <c r="B2453" s="20" t="s">
        <v>25</v>
      </c>
      <c r="C2453" s="22" t="s">
        <v>4610</v>
      </c>
      <c r="D2453" s="26">
        <v>1988</v>
      </c>
      <c r="E2453" s="20" t="s">
        <v>10</v>
      </c>
      <c r="F2453" s="20" t="s">
        <v>4581</v>
      </c>
      <c r="G2453" s="20" t="s">
        <v>4612</v>
      </c>
      <c r="H2453" s="13">
        <v>315</v>
      </c>
      <c r="I2453" s="14"/>
      <c r="J2453" s="4"/>
      <c r="K2453" s="4"/>
      <c r="L2453" s="4"/>
      <c r="M2453" s="4"/>
      <c r="N2453" s="4"/>
      <c r="O2453" s="4"/>
      <c r="P2453" s="4"/>
      <c r="Q2453" s="4"/>
      <c r="R2453" s="4"/>
      <c r="S2453" s="4"/>
      <c r="T2453" s="4"/>
      <c r="U2453" s="4"/>
      <c r="V2453" s="4"/>
      <c r="W2453" s="4"/>
      <c r="X2453" s="4"/>
      <c r="Y2453" s="4"/>
      <c r="Z2453" s="4"/>
      <c r="AA2453" s="4"/>
    </row>
    <row r="2454" spans="1:27" ht="16" x14ac:dyDescent="0.2">
      <c r="A2454" s="20" t="s">
        <v>791</v>
      </c>
      <c r="B2454" s="20" t="s">
        <v>25</v>
      </c>
      <c r="C2454" s="1" t="s">
        <v>4613</v>
      </c>
      <c r="D2454" s="26">
        <v>1988</v>
      </c>
      <c r="E2454" s="20" t="s">
        <v>10</v>
      </c>
      <c r="F2454" s="20" t="s">
        <v>4581</v>
      </c>
      <c r="G2454" s="1" t="s">
        <v>4614</v>
      </c>
      <c r="H2454" s="13">
        <v>303</v>
      </c>
      <c r="I2454" s="2"/>
    </row>
    <row r="2455" spans="1:27" ht="16" x14ac:dyDescent="0.2">
      <c r="A2455" s="25" t="s">
        <v>791</v>
      </c>
      <c r="B2455" s="25" t="s">
        <v>25</v>
      </c>
      <c r="C2455" s="1" t="s">
        <v>4615</v>
      </c>
      <c r="D2455" s="26">
        <v>1988</v>
      </c>
      <c r="E2455" s="20" t="s">
        <v>8</v>
      </c>
      <c r="F2455" s="20" t="s">
        <v>4581</v>
      </c>
      <c r="G2455" s="10" t="s">
        <v>4616</v>
      </c>
      <c r="H2455" s="13">
        <v>289</v>
      </c>
      <c r="I2455" s="2"/>
    </row>
    <row r="2456" spans="1:27" ht="16" x14ac:dyDescent="0.2">
      <c r="A2456" s="20" t="s">
        <v>791</v>
      </c>
      <c r="B2456" s="20" t="s">
        <v>25</v>
      </c>
      <c r="C2456" s="1" t="s">
        <v>4617</v>
      </c>
      <c r="D2456" s="26">
        <v>1988</v>
      </c>
      <c r="E2456" s="20" t="s">
        <v>10</v>
      </c>
      <c r="F2456" s="20" t="s">
        <v>4581</v>
      </c>
      <c r="G2456" s="1" t="s">
        <v>4618</v>
      </c>
      <c r="H2456" s="13">
        <v>278</v>
      </c>
      <c r="I2456" s="2"/>
    </row>
    <row r="2457" spans="1:27" ht="16" x14ac:dyDescent="0.2">
      <c r="A2457" s="20" t="s">
        <v>791</v>
      </c>
      <c r="B2457" s="20" t="s">
        <v>25</v>
      </c>
      <c r="C2457" s="1" t="s">
        <v>4619</v>
      </c>
      <c r="D2457" s="26">
        <v>1988</v>
      </c>
      <c r="E2457" s="20" t="s">
        <v>10</v>
      </c>
      <c r="F2457" s="20" t="s">
        <v>4581</v>
      </c>
      <c r="G2457" s="1" t="s">
        <v>4620</v>
      </c>
      <c r="H2457" s="13">
        <v>268</v>
      </c>
      <c r="I2457" s="2"/>
    </row>
    <row r="2458" spans="1:27" ht="16" x14ac:dyDescent="0.2">
      <c r="A2458" s="20" t="s">
        <v>791</v>
      </c>
      <c r="B2458" s="20" t="s">
        <v>25</v>
      </c>
      <c r="C2458" s="1" t="s">
        <v>4621</v>
      </c>
      <c r="D2458" s="26">
        <v>1988</v>
      </c>
      <c r="E2458" s="20" t="s">
        <v>10</v>
      </c>
      <c r="F2458" s="20" t="s">
        <v>4581</v>
      </c>
      <c r="G2458" s="1" t="s">
        <v>4622</v>
      </c>
      <c r="H2458" s="13">
        <v>253</v>
      </c>
      <c r="I2458" s="2"/>
    </row>
    <row r="2459" spans="1:27" ht="16" x14ac:dyDescent="0.2">
      <c r="A2459" s="20" t="s">
        <v>791</v>
      </c>
      <c r="B2459" s="20" t="s">
        <v>25</v>
      </c>
      <c r="C2459" s="1" t="s">
        <v>4623</v>
      </c>
      <c r="D2459" s="26">
        <v>1988</v>
      </c>
      <c r="E2459" s="20" t="s">
        <v>10</v>
      </c>
      <c r="F2459" s="20" t="s">
        <v>4581</v>
      </c>
      <c r="G2459" s="1" t="s">
        <v>4624</v>
      </c>
      <c r="H2459" s="13">
        <v>236</v>
      </c>
      <c r="I2459" s="2"/>
    </row>
    <row r="2460" spans="1:27" ht="16" x14ac:dyDescent="0.2">
      <c r="A2460" s="20" t="s">
        <v>791</v>
      </c>
      <c r="B2460" s="20" t="s">
        <v>25</v>
      </c>
      <c r="C2460" s="22" t="s">
        <v>4610</v>
      </c>
      <c r="D2460" s="26">
        <v>1988</v>
      </c>
      <c r="E2460" s="20" t="s">
        <v>10</v>
      </c>
      <c r="F2460" s="20" t="s">
        <v>4581</v>
      </c>
      <c r="G2460" s="20" t="s">
        <v>4625</v>
      </c>
      <c r="H2460" s="13">
        <v>231</v>
      </c>
      <c r="I2460" s="14"/>
      <c r="J2460" s="4"/>
      <c r="K2460" s="4"/>
      <c r="L2460" s="4"/>
      <c r="M2460" s="4"/>
      <c r="N2460" s="4"/>
      <c r="O2460" s="4"/>
      <c r="P2460" s="4"/>
      <c r="Q2460" s="4"/>
      <c r="R2460" s="4"/>
      <c r="S2460" s="4"/>
      <c r="T2460" s="4"/>
      <c r="U2460" s="4"/>
      <c r="V2460" s="4"/>
      <c r="W2460" s="4"/>
      <c r="X2460" s="4"/>
      <c r="Y2460" s="4"/>
      <c r="Z2460" s="4"/>
      <c r="AA2460" s="4"/>
    </row>
    <row r="2461" spans="1:27" ht="16" x14ac:dyDescent="0.2">
      <c r="A2461" s="20" t="s">
        <v>791</v>
      </c>
      <c r="B2461" s="20" t="s">
        <v>25</v>
      </c>
      <c r="C2461" s="1" t="s">
        <v>4626</v>
      </c>
      <c r="D2461" s="26">
        <v>1988</v>
      </c>
      <c r="E2461" s="20" t="s">
        <v>10</v>
      </c>
      <c r="F2461" s="20" t="s">
        <v>4581</v>
      </c>
      <c r="G2461" s="1" t="s">
        <v>4627</v>
      </c>
      <c r="H2461" s="13">
        <v>218</v>
      </c>
      <c r="I2461" s="2"/>
    </row>
    <row r="2462" spans="1:27" ht="16" x14ac:dyDescent="0.2">
      <c r="A2462" s="20" t="s">
        <v>791</v>
      </c>
      <c r="B2462" s="20" t="s">
        <v>25</v>
      </c>
      <c r="C2462" s="1" t="s">
        <v>4628</v>
      </c>
      <c r="D2462" s="26">
        <v>1988</v>
      </c>
      <c r="E2462" s="20" t="s">
        <v>10</v>
      </c>
      <c r="F2462" s="20" t="s">
        <v>4581</v>
      </c>
      <c r="G2462" s="1" t="s">
        <v>4629</v>
      </c>
      <c r="H2462" s="13">
        <v>217</v>
      </c>
      <c r="I2462" s="2"/>
    </row>
    <row r="2463" spans="1:27" ht="16" x14ac:dyDescent="0.2">
      <c r="A2463" s="20" t="s">
        <v>791</v>
      </c>
      <c r="B2463" s="20" t="s">
        <v>25</v>
      </c>
      <c r="C2463" s="1" t="s">
        <v>4630</v>
      </c>
      <c r="D2463" s="26">
        <v>1988</v>
      </c>
      <c r="E2463" s="20" t="s">
        <v>10</v>
      </c>
      <c r="F2463" s="20" t="s">
        <v>4581</v>
      </c>
      <c r="G2463" s="1" t="s">
        <v>4631</v>
      </c>
      <c r="H2463" s="13">
        <v>215</v>
      </c>
      <c r="I2463" s="2"/>
    </row>
    <row r="2464" spans="1:27" ht="16" x14ac:dyDescent="0.2">
      <c r="A2464" s="20" t="s">
        <v>791</v>
      </c>
      <c r="B2464" s="20" t="s">
        <v>25</v>
      </c>
      <c r="C2464" s="1" t="s">
        <v>4632</v>
      </c>
      <c r="D2464" s="26">
        <v>1988</v>
      </c>
      <c r="E2464" s="20" t="s">
        <v>10</v>
      </c>
      <c r="F2464" s="20" t="s">
        <v>4581</v>
      </c>
      <c r="G2464" s="37" t="s">
        <v>4633</v>
      </c>
      <c r="H2464" s="13">
        <v>209</v>
      </c>
      <c r="I2464" s="2"/>
    </row>
    <row r="2465" spans="1:27" ht="16" x14ac:dyDescent="0.2">
      <c r="A2465" s="20" t="s">
        <v>791</v>
      </c>
      <c r="B2465" s="20" t="s">
        <v>25</v>
      </c>
      <c r="C2465" s="1" t="s">
        <v>4634</v>
      </c>
      <c r="D2465" s="26">
        <v>1988</v>
      </c>
      <c r="E2465" s="20" t="s">
        <v>10</v>
      </c>
      <c r="F2465" s="20" t="s">
        <v>4581</v>
      </c>
      <c r="G2465" s="1" t="s">
        <v>4635</v>
      </c>
      <c r="H2465" s="13">
        <v>197</v>
      </c>
      <c r="I2465" s="2"/>
    </row>
    <row r="2466" spans="1:27" ht="16" x14ac:dyDescent="0.2">
      <c r="A2466" s="25" t="s">
        <v>791</v>
      </c>
      <c r="B2466" s="25" t="s">
        <v>25</v>
      </c>
      <c r="C2466" s="1" t="s">
        <v>4636</v>
      </c>
      <c r="D2466" s="26">
        <v>1988</v>
      </c>
      <c r="E2466" s="20" t="s">
        <v>8</v>
      </c>
      <c r="F2466" s="20" t="s">
        <v>4581</v>
      </c>
      <c r="G2466" s="10" t="s">
        <v>4637</v>
      </c>
      <c r="H2466" s="13">
        <v>196</v>
      </c>
      <c r="I2466" s="2"/>
    </row>
    <row r="2467" spans="1:27" ht="16" x14ac:dyDescent="0.2">
      <c r="A2467" s="20" t="s">
        <v>791</v>
      </c>
      <c r="B2467" s="20" t="s">
        <v>25</v>
      </c>
      <c r="C2467" s="1" t="s">
        <v>4638</v>
      </c>
      <c r="D2467" s="26">
        <v>1988</v>
      </c>
      <c r="E2467" s="20" t="s">
        <v>10</v>
      </c>
      <c r="F2467" s="20" t="s">
        <v>4581</v>
      </c>
      <c r="G2467" s="1" t="s">
        <v>4639</v>
      </c>
      <c r="H2467" s="13">
        <v>178</v>
      </c>
      <c r="I2467" s="2"/>
    </row>
    <row r="2468" spans="1:27" ht="16" x14ac:dyDescent="0.2">
      <c r="A2468" s="20" t="s">
        <v>791</v>
      </c>
      <c r="B2468" s="20" t="s">
        <v>25</v>
      </c>
      <c r="C2468" s="1" t="s">
        <v>4640</v>
      </c>
      <c r="D2468" s="26">
        <v>1988</v>
      </c>
      <c r="E2468" s="20" t="s">
        <v>10</v>
      </c>
      <c r="F2468" s="20" t="s">
        <v>4581</v>
      </c>
      <c r="G2468" s="1" t="s">
        <v>4641</v>
      </c>
      <c r="H2468" s="13">
        <v>176</v>
      </c>
      <c r="I2468" s="2"/>
    </row>
    <row r="2469" spans="1:27" ht="16" x14ac:dyDescent="0.2">
      <c r="A2469" s="20" t="s">
        <v>791</v>
      </c>
      <c r="B2469" s="20" t="s">
        <v>25</v>
      </c>
      <c r="C2469" s="1" t="s">
        <v>4642</v>
      </c>
      <c r="D2469" s="26">
        <v>1988</v>
      </c>
      <c r="E2469" s="20" t="s">
        <v>10</v>
      </c>
      <c r="F2469" s="20" t="s">
        <v>4581</v>
      </c>
      <c r="G2469" s="10" t="s">
        <v>4643</v>
      </c>
      <c r="H2469" s="13">
        <v>174</v>
      </c>
      <c r="I2469" s="2"/>
    </row>
    <row r="2470" spans="1:27" ht="16" x14ac:dyDescent="0.2">
      <c r="A2470" s="20" t="s">
        <v>791</v>
      </c>
      <c r="B2470" s="20" t="s">
        <v>25</v>
      </c>
      <c r="C2470" s="22" t="s">
        <v>4644</v>
      </c>
      <c r="D2470" s="26">
        <v>1988</v>
      </c>
      <c r="E2470" s="20" t="s">
        <v>10</v>
      </c>
      <c r="F2470" s="20" t="s">
        <v>4581</v>
      </c>
      <c r="G2470" s="20" t="s">
        <v>4645</v>
      </c>
      <c r="H2470" s="13">
        <v>150</v>
      </c>
      <c r="I2470" s="14"/>
      <c r="J2470" s="4"/>
      <c r="K2470" s="4"/>
      <c r="L2470" s="4"/>
      <c r="M2470" s="4"/>
      <c r="N2470" s="4"/>
      <c r="O2470" s="4"/>
      <c r="P2470" s="4"/>
      <c r="Q2470" s="4"/>
      <c r="R2470" s="4"/>
      <c r="S2470" s="4"/>
      <c r="T2470" s="4"/>
      <c r="U2470" s="4"/>
      <c r="V2470" s="4"/>
      <c r="W2470" s="4"/>
      <c r="X2470" s="4"/>
      <c r="Y2470" s="4"/>
      <c r="Z2470" s="4"/>
      <c r="AA2470" s="4"/>
    </row>
    <row r="2471" spans="1:27" ht="16" x14ac:dyDescent="0.2">
      <c r="A2471" s="20" t="s">
        <v>791</v>
      </c>
      <c r="B2471" s="20" t="s">
        <v>25</v>
      </c>
      <c r="C2471" s="1" t="s">
        <v>4646</v>
      </c>
      <c r="D2471" s="26">
        <v>1988</v>
      </c>
      <c r="E2471" s="20" t="s">
        <v>10</v>
      </c>
      <c r="F2471" s="20" t="s">
        <v>4581</v>
      </c>
      <c r="G2471" s="37" t="s">
        <v>4647</v>
      </c>
      <c r="H2471" s="13">
        <v>144</v>
      </c>
      <c r="I2471" s="2"/>
    </row>
    <row r="2472" spans="1:27" ht="16" x14ac:dyDescent="0.2">
      <c r="A2472" s="20" t="s">
        <v>791</v>
      </c>
      <c r="B2472" s="20" t="s">
        <v>25</v>
      </c>
      <c r="C2472" s="1" t="s">
        <v>4648</v>
      </c>
      <c r="D2472" s="26">
        <v>1988</v>
      </c>
      <c r="E2472" s="20" t="s">
        <v>10</v>
      </c>
      <c r="F2472" s="20" t="s">
        <v>4581</v>
      </c>
      <c r="G2472" s="1" t="s">
        <v>4649</v>
      </c>
      <c r="H2472" s="13">
        <v>136</v>
      </c>
      <c r="I2472" s="2"/>
    </row>
    <row r="2473" spans="1:27" ht="16" x14ac:dyDescent="0.2">
      <c r="A2473" s="20" t="s">
        <v>791</v>
      </c>
      <c r="B2473" s="20" t="s">
        <v>25</v>
      </c>
      <c r="C2473" s="1" t="s">
        <v>4650</v>
      </c>
      <c r="D2473" s="26">
        <v>1988</v>
      </c>
      <c r="E2473" s="20" t="s">
        <v>10</v>
      </c>
      <c r="F2473" s="20" t="s">
        <v>4581</v>
      </c>
      <c r="G2473" s="1" t="s">
        <v>4651</v>
      </c>
      <c r="H2473" s="13">
        <v>127</v>
      </c>
      <c r="I2473" s="2"/>
    </row>
    <row r="2474" spans="1:27" ht="16" x14ac:dyDescent="0.2">
      <c r="A2474" s="25" t="s">
        <v>791</v>
      </c>
      <c r="B2474" s="25" t="s">
        <v>25</v>
      </c>
      <c r="C2474" s="1" t="s">
        <v>4652</v>
      </c>
      <c r="D2474" s="26">
        <v>1988</v>
      </c>
      <c r="E2474" s="20" t="s">
        <v>8</v>
      </c>
      <c r="F2474" s="20" t="s">
        <v>4581</v>
      </c>
      <c r="G2474" s="10" t="s">
        <v>4653</v>
      </c>
      <c r="H2474" s="13">
        <v>112</v>
      </c>
      <c r="I2474" s="2"/>
    </row>
    <row r="2475" spans="1:27" ht="16" x14ac:dyDescent="0.2">
      <c r="A2475" s="20" t="s">
        <v>791</v>
      </c>
      <c r="B2475" s="20" t="s">
        <v>25</v>
      </c>
      <c r="C2475" s="1" t="s">
        <v>4654</v>
      </c>
      <c r="D2475" s="26">
        <v>1988</v>
      </c>
      <c r="E2475" s="20" t="s">
        <v>10</v>
      </c>
      <c r="F2475" s="20" t="s">
        <v>4581</v>
      </c>
      <c r="G2475" s="1" t="s">
        <v>4655</v>
      </c>
      <c r="H2475" s="13">
        <v>95</v>
      </c>
      <c r="I2475" s="2"/>
    </row>
    <row r="2476" spans="1:27" ht="16" x14ac:dyDescent="0.2">
      <c r="A2476" s="20" t="s">
        <v>791</v>
      </c>
      <c r="B2476" s="20" t="s">
        <v>25</v>
      </c>
      <c r="C2476" s="1" t="s">
        <v>4656</v>
      </c>
      <c r="D2476" s="26">
        <v>1988</v>
      </c>
      <c r="E2476" s="20" t="s">
        <v>10</v>
      </c>
      <c r="F2476" s="20" t="s">
        <v>4581</v>
      </c>
      <c r="G2476" s="1" t="s">
        <v>4657</v>
      </c>
      <c r="H2476" s="13">
        <v>93</v>
      </c>
      <c r="I2476" s="2"/>
    </row>
    <row r="2477" spans="1:27" ht="16" x14ac:dyDescent="0.2">
      <c r="A2477" s="20" t="s">
        <v>791</v>
      </c>
      <c r="B2477" s="20" t="s">
        <v>25</v>
      </c>
      <c r="C2477" s="1" t="s">
        <v>4658</v>
      </c>
      <c r="D2477" s="26">
        <v>1988</v>
      </c>
      <c r="E2477" s="20" t="s">
        <v>10</v>
      </c>
      <c r="F2477" s="20" t="s">
        <v>4581</v>
      </c>
      <c r="G2477" s="1" t="s">
        <v>4659</v>
      </c>
      <c r="H2477" s="13">
        <v>89</v>
      </c>
      <c r="I2477" s="2"/>
    </row>
    <row r="2478" spans="1:27" ht="16" x14ac:dyDescent="0.2">
      <c r="A2478" s="20" t="s">
        <v>791</v>
      </c>
      <c r="B2478" s="20" t="s">
        <v>25</v>
      </c>
      <c r="C2478" s="1" t="s">
        <v>4463</v>
      </c>
      <c r="D2478" s="26">
        <v>1988</v>
      </c>
      <c r="E2478" s="20" t="s">
        <v>10</v>
      </c>
      <c r="F2478" s="20" t="s">
        <v>4581</v>
      </c>
      <c r="G2478" s="21" t="s">
        <v>4660</v>
      </c>
      <c r="H2478" s="13">
        <v>86</v>
      </c>
      <c r="I2478" s="2"/>
    </row>
    <row r="2479" spans="1:27" ht="16" x14ac:dyDescent="0.2">
      <c r="A2479" s="10" t="s">
        <v>4346</v>
      </c>
      <c r="B2479" s="10" t="s">
        <v>25</v>
      </c>
      <c r="C2479" s="10" t="s">
        <v>4661</v>
      </c>
      <c r="D2479" s="32">
        <v>1987</v>
      </c>
      <c r="E2479" s="10" t="s">
        <v>7</v>
      </c>
      <c r="F2479" s="12" t="s">
        <v>902</v>
      </c>
      <c r="G2479" s="10" t="s">
        <v>4662</v>
      </c>
      <c r="H2479" s="13">
        <v>786</v>
      </c>
      <c r="I2479" s="14"/>
      <c r="J2479" s="4"/>
      <c r="K2479" s="4"/>
      <c r="L2479" s="4"/>
      <c r="M2479" s="4"/>
      <c r="N2479" s="4"/>
      <c r="O2479" s="4"/>
      <c r="P2479" s="4"/>
      <c r="Q2479" s="4"/>
      <c r="R2479" s="4"/>
      <c r="S2479" s="4"/>
      <c r="T2479" s="4"/>
      <c r="U2479" s="4"/>
      <c r="V2479" s="4"/>
      <c r="W2479" s="4"/>
      <c r="X2479" s="4"/>
      <c r="Y2479" s="4"/>
      <c r="Z2479" s="4"/>
      <c r="AA2479" s="4"/>
    </row>
    <row r="2480" spans="1:27" ht="16" x14ac:dyDescent="0.2">
      <c r="A2480" s="10" t="s">
        <v>4346</v>
      </c>
      <c r="B2480" s="10" t="s">
        <v>25</v>
      </c>
      <c r="C2480" s="10" t="s">
        <v>792</v>
      </c>
      <c r="D2480" s="11">
        <v>1987</v>
      </c>
      <c r="E2480" s="10" t="s">
        <v>7</v>
      </c>
      <c r="F2480" s="10" t="s">
        <v>902</v>
      </c>
      <c r="G2480" s="10" t="s">
        <v>4663</v>
      </c>
      <c r="H2480" s="13">
        <v>662</v>
      </c>
      <c r="I2480" s="14"/>
      <c r="J2480" s="4"/>
      <c r="K2480" s="4"/>
      <c r="L2480" s="4"/>
      <c r="M2480" s="4"/>
      <c r="N2480" s="4"/>
      <c r="O2480" s="4"/>
      <c r="P2480" s="4"/>
      <c r="Q2480" s="4"/>
      <c r="R2480" s="4"/>
      <c r="S2480" s="4"/>
      <c r="T2480" s="4"/>
      <c r="U2480" s="4"/>
      <c r="V2480" s="4"/>
      <c r="W2480" s="4"/>
      <c r="X2480" s="4"/>
      <c r="Y2480" s="4"/>
      <c r="Z2480" s="4"/>
      <c r="AA2480" s="4"/>
    </row>
    <row r="2481" spans="1:27" ht="16" x14ac:dyDescent="0.2">
      <c r="A2481" s="10" t="s">
        <v>4346</v>
      </c>
      <c r="B2481" s="10" t="s">
        <v>25</v>
      </c>
      <c r="C2481" s="10" t="s">
        <v>4664</v>
      </c>
      <c r="D2481" s="32">
        <v>1987</v>
      </c>
      <c r="E2481" s="10" t="s">
        <v>10</v>
      </c>
      <c r="F2481" s="12" t="s">
        <v>902</v>
      </c>
      <c r="G2481" s="10" t="s">
        <v>4665</v>
      </c>
      <c r="H2481" s="13">
        <v>573</v>
      </c>
      <c r="I2481" s="14"/>
      <c r="J2481" s="4"/>
      <c r="K2481" s="4"/>
      <c r="L2481" s="4"/>
      <c r="M2481" s="4"/>
      <c r="N2481" s="4"/>
      <c r="O2481" s="4"/>
      <c r="P2481" s="4"/>
      <c r="Q2481" s="4"/>
      <c r="R2481" s="4"/>
      <c r="S2481" s="4"/>
      <c r="T2481" s="4"/>
      <c r="U2481" s="4"/>
      <c r="V2481" s="4"/>
      <c r="W2481" s="4"/>
      <c r="X2481" s="4"/>
      <c r="Y2481" s="4"/>
      <c r="Z2481" s="4"/>
      <c r="AA2481" s="4"/>
    </row>
    <row r="2482" spans="1:27" ht="16" x14ac:dyDescent="0.2">
      <c r="A2482" s="10" t="s">
        <v>4346</v>
      </c>
      <c r="B2482" s="10" t="s">
        <v>25</v>
      </c>
      <c r="C2482" s="10" t="s">
        <v>4666</v>
      </c>
      <c r="D2482" s="32">
        <v>1987</v>
      </c>
      <c r="E2482" s="10" t="s">
        <v>10</v>
      </c>
      <c r="F2482" s="12" t="s">
        <v>902</v>
      </c>
      <c r="G2482" s="10" t="s">
        <v>4667</v>
      </c>
      <c r="H2482" s="13">
        <v>573</v>
      </c>
      <c r="I2482" s="14"/>
      <c r="J2482" s="4"/>
      <c r="K2482" s="4"/>
      <c r="L2482" s="4"/>
      <c r="M2482" s="4"/>
      <c r="N2482" s="4"/>
      <c r="O2482" s="4"/>
      <c r="P2482" s="4"/>
      <c r="Q2482" s="4"/>
      <c r="R2482" s="4"/>
      <c r="S2482" s="4"/>
      <c r="T2482" s="4"/>
      <c r="U2482" s="4"/>
      <c r="V2482" s="4"/>
      <c r="W2482" s="4"/>
      <c r="X2482" s="4"/>
      <c r="Y2482" s="4"/>
      <c r="Z2482" s="4"/>
      <c r="AA2482" s="4"/>
    </row>
    <row r="2483" spans="1:27" ht="16" x14ac:dyDescent="0.2">
      <c r="A2483" s="10" t="s">
        <v>4346</v>
      </c>
      <c r="B2483" s="10" t="s">
        <v>25</v>
      </c>
      <c r="C2483" s="10" t="s">
        <v>4608</v>
      </c>
      <c r="D2483" s="32">
        <v>1987</v>
      </c>
      <c r="E2483" s="10" t="s">
        <v>10</v>
      </c>
      <c r="F2483" s="12" t="s">
        <v>902</v>
      </c>
      <c r="G2483" s="10" t="s">
        <v>4668</v>
      </c>
      <c r="H2483" s="13">
        <v>559</v>
      </c>
      <c r="I2483" s="14"/>
      <c r="J2483" s="4"/>
      <c r="K2483" s="4"/>
      <c r="L2483" s="4"/>
      <c r="M2483" s="4"/>
      <c r="N2483" s="4"/>
      <c r="O2483" s="4"/>
      <c r="P2483" s="4"/>
      <c r="Q2483" s="4"/>
      <c r="R2483" s="4"/>
      <c r="S2483" s="4"/>
      <c r="T2483" s="4"/>
      <c r="U2483" s="4"/>
      <c r="V2483" s="4"/>
      <c r="W2483" s="4"/>
      <c r="X2483" s="4"/>
      <c r="Y2483" s="4"/>
      <c r="Z2483" s="4"/>
      <c r="AA2483" s="4"/>
    </row>
    <row r="2484" spans="1:27" ht="16" x14ac:dyDescent="0.2">
      <c r="A2484" s="10" t="s">
        <v>4346</v>
      </c>
      <c r="B2484" s="10" t="s">
        <v>25</v>
      </c>
      <c r="C2484" s="10" t="s">
        <v>4580</v>
      </c>
      <c r="D2484" s="32">
        <v>1987</v>
      </c>
      <c r="E2484" s="10" t="s">
        <v>10</v>
      </c>
      <c r="F2484" s="12" t="s">
        <v>902</v>
      </c>
      <c r="G2484" s="10" t="s">
        <v>4669</v>
      </c>
      <c r="H2484" s="13">
        <v>541</v>
      </c>
      <c r="I2484" s="14"/>
      <c r="J2484" s="4"/>
      <c r="K2484" s="4"/>
      <c r="L2484" s="4"/>
      <c r="M2484" s="4"/>
      <c r="N2484" s="4"/>
      <c r="O2484" s="4"/>
      <c r="P2484" s="4"/>
      <c r="Q2484" s="4"/>
      <c r="R2484" s="4"/>
      <c r="S2484" s="4"/>
      <c r="T2484" s="4"/>
      <c r="U2484" s="4"/>
      <c r="V2484" s="4"/>
      <c r="W2484" s="4"/>
      <c r="X2484" s="4"/>
      <c r="Y2484" s="4"/>
      <c r="Z2484" s="4"/>
      <c r="AA2484" s="4"/>
    </row>
    <row r="2485" spans="1:27" ht="16" x14ac:dyDescent="0.2">
      <c r="A2485" s="10" t="s">
        <v>4346</v>
      </c>
      <c r="B2485" s="10" t="s">
        <v>25</v>
      </c>
      <c r="C2485" s="10" t="s">
        <v>4670</v>
      </c>
      <c r="D2485" s="32">
        <v>1987</v>
      </c>
      <c r="E2485" s="10" t="s">
        <v>10</v>
      </c>
      <c r="F2485" s="12" t="s">
        <v>902</v>
      </c>
      <c r="G2485" s="10" t="s">
        <v>4671</v>
      </c>
      <c r="H2485" s="13">
        <v>523</v>
      </c>
      <c r="I2485" s="14"/>
      <c r="J2485" s="4"/>
      <c r="K2485" s="4"/>
      <c r="L2485" s="4"/>
      <c r="M2485" s="4"/>
      <c r="N2485" s="4"/>
      <c r="O2485" s="4"/>
      <c r="P2485" s="4"/>
      <c r="Q2485" s="4"/>
      <c r="R2485" s="4"/>
      <c r="S2485" s="4"/>
      <c r="T2485" s="4"/>
      <c r="U2485" s="4"/>
      <c r="V2485" s="4"/>
      <c r="W2485" s="4"/>
      <c r="X2485" s="4"/>
      <c r="Y2485" s="4"/>
      <c r="Z2485" s="4"/>
      <c r="AA2485" s="4"/>
    </row>
    <row r="2486" spans="1:27" ht="16" x14ac:dyDescent="0.2">
      <c r="A2486" s="10" t="s">
        <v>4346</v>
      </c>
      <c r="B2486" s="10" t="s">
        <v>25</v>
      </c>
      <c r="C2486" s="10" t="s">
        <v>4672</v>
      </c>
      <c r="D2486" s="32">
        <v>1987</v>
      </c>
      <c r="E2486" s="10" t="s">
        <v>10</v>
      </c>
      <c r="F2486" s="12" t="s">
        <v>902</v>
      </c>
      <c r="G2486" s="10" t="s">
        <v>4673</v>
      </c>
      <c r="H2486" s="13">
        <v>515</v>
      </c>
      <c r="I2486" s="14"/>
      <c r="J2486" s="4"/>
      <c r="K2486" s="4"/>
      <c r="L2486" s="4"/>
      <c r="M2486" s="4"/>
      <c r="N2486" s="4"/>
      <c r="O2486" s="4"/>
      <c r="P2486" s="4"/>
      <c r="Q2486" s="4"/>
      <c r="R2486" s="4"/>
      <c r="S2486" s="4"/>
      <c r="T2486" s="4"/>
      <c r="U2486" s="4"/>
      <c r="V2486" s="4"/>
      <c r="W2486" s="4"/>
      <c r="X2486" s="4"/>
      <c r="Y2486" s="4"/>
      <c r="Z2486" s="4"/>
      <c r="AA2486" s="4"/>
    </row>
    <row r="2487" spans="1:27" ht="16" x14ac:dyDescent="0.2">
      <c r="A2487" s="10" t="s">
        <v>4346</v>
      </c>
      <c r="B2487" s="10" t="s">
        <v>25</v>
      </c>
      <c r="C2487" s="10" t="s">
        <v>4674</v>
      </c>
      <c r="D2487" s="32">
        <v>1987</v>
      </c>
      <c r="E2487" s="10" t="s">
        <v>10</v>
      </c>
      <c r="F2487" s="12" t="s">
        <v>902</v>
      </c>
      <c r="G2487" s="10" t="s">
        <v>4675</v>
      </c>
      <c r="H2487" s="13">
        <v>480</v>
      </c>
      <c r="I2487" s="14"/>
      <c r="J2487" s="4"/>
      <c r="K2487" s="4"/>
      <c r="L2487" s="4"/>
      <c r="M2487" s="4"/>
      <c r="N2487" s="4"/>
      <c r="O2487" s="4"/>
      <c r="P2487" s="4"/>
      <c r="Q2487" s="4"/>
      <c r="R2487" s="4"/>
      <c r="S2487" s="4"/>
      <c r="T2487" s="4"/>
      <c r="U2487" s="4"/>
      <c r="V2487" s="4"/>
      <c r="W2487" s="4"/>
      <c r="X2487" s="4"/>
      <c r="Y2487" s="4"/>
      <c r="Z2487" s="4"/>
      <c r="AA2487" s="4"/>
    </row>
    <row r="2488" spans="1:27" ht="16" x14ac:dyDescent="0.2">
      <c r="A2488" s="10" t="s">
        <v>4346</v>
      </c>
      <c r="B2488" s="10" t="s">
        <v>25</v>
      </c>
      <c r="C2488" s="10" t="s">
        <v>4676</v>
      </c>
      <c r="D2488" s="32">
        <v>1987</v>
      </c>
      <c r="E2488" s="10" t="s">
        <v>10</v>
      </c>
      <c r="F2488" s="12" t="s">
        <v>902</v>
      </c>
      <c r="G2488" s="10" t="s">
        <v>4677</v>
      </c>
      <c r="H2488" s="13">
        <v>444</v>
      </c>
      <c r="I2488" s="14"/>
      <c r="J2488" s="4"/>
      <c r="K2488" s="4"/>
      <c r="L2488" s="4"/>
      <c r="M2488" s="4"/>
      <c r="N2488" s="4"/>
      <c r="O2488" s="4"/>
      <c r="P2488" s="4"/>
      <c r="Q2488" s="4"/>
      <c r="R2488" s="4"/>
      <c r="S2488" s="4"/>
      <c r="T2488" s="4"/>
      <c r="U2488" s="4"/>
      <c r="V2488" s="4"/>
      <c r="W2488" s="4"/>
      <c r="X2488" s="4"/>
      <c r="Y2488" s="4"/>
      <c r="Z2488" s="4"/>
      <c r="AA2488" s="4"/>
    </row>
    <row r="2489" spans="1:27" ht="16" x14ac:dyDescent="0.2">
      <c r="A2489" s="10" t="s">
        <v>4346</v>
      </c>
      <c r="B2489" s="10" t="s">
        <v>25</v>
      </c>
      <c r="C2489" s="10" t="s">
        <v>4678</v>
      </c>
      <c r="D2489" s="32">
        <v>1987</v>
      </c>
      <c r="E2489" s="10" t="s">
        <v>10</v>
      </c>
      <c r="F2489" s="12" t="s">
        <v>902</v>
      </c>
      <c r="G2489" s="10" t="s">
        <v>4679</v>
      </c>
      <c r="H2489" s="13">
        <v>406</v>
      </c>
      <c r="I2489" s="14"/>
      <c r="J2489" s="4"/>
      <c r="K2489" s="4"/>
      <c r="L2489" s="4"/>
      <c r="M2489" s="4"/>
      <c r="N2489" s="4"/>
      <c r="O2489" s="4"/>
      <c r="P2489" s="4"/>
      <c r="Q2489" s="4"/>
      <c r="R2489" s="4"/>
      <c r="S2489" s="4"/>
      <c r="T2489" s="4"/>
      <c r="U2489" s="4"/>
      <c r="V2489" s="4"/>
      <c r="W2489" s="4"/>
      <c r="X2489" s="4"/>
      <c r="Y2489" s="4"/>
      <c r="Z2489" s="4"/>
      <c r="AA2489" s="4"/>
    </row>
    <row r="2490" spans="1:27" ht="16" x14ac:dyDescent="0.2">
      <c r="A2490" s="10" t="s">
        <v>4346</v>
      </c>
      <c r="B2490" s="10" t="s">
        <v>25</v>
      </c>
      <c r="C2490" s="10" t="s">
        <v>4680</v>
      </c>
      <c r="D2490" s="32">
        <v>1987</v>
      </c>
      <c r="E2490" s="10" t="s">
        <v>10</v>
      </c>
      <c r="F2490" s="12" t="s">
        <v>902</v>
      </c>
      <c r="G2490" s="10" t="s">
        <v>4681</v>
      </c>
      <c r="H2490" s="13">
        <v>396</v>
      </c>
      <c r="I2490" s="14"/>
      <c r="J2490" s="4"/>
      <c r="K2490" s="4"/>
      <c r="L2490" s="4"/>
      <c r="M2490" s="4"/>
      <c r="N2490" s="4"/>
      <c r="O2490" s="4"/>
      <c r="P2490" s="4"/>
      <c r="Q2490" s="4"/>
      <c r="R2490" s="4"/>
      <c r="S2490" s="4"/>
      <c r="T2490" s="4"/>
      <c r="U2490" s="4"/>
      <c r="V2490" s="4"/>
      <c r="W2490" s="4"/>
      <c r="X2490" s="4"/>
      <c r="Y2490" s="4"/>
      <c r="Z2490" s="4"/>
      <c r="AA2490" s="4"/>
    </row>
    <row r="2491" spans="1:27" ht="16" x14ac:dyDescent="0.2">
      <c r="A2491" s="10" t="s">
        <v>4346</v>
      </c>
      <c r="B2491" s="10" t="s">
        <v>25</v>
      </c>
      <c r="C2491" s="10" t="s">
        <v>4604</v>
      </c>
      <c r="D2491" s="32">
        <v>1987</v>
      </c>
      <c r="E2491" s="10" t="s">
        <v>10</v>
      </c>
      <c r="F2491" s="12" t="s">
        <v>902</v>
      </c>
      <c r="G2491" s="10" t="s">
        <v>4682</v>
      </c>
      <c r="H2491" s="13">
        <v>392</v>
      </c>
      <c r="I2491" s="14"/>
      <c r="J2491" s="4"/>
      <c r="K2491" s="4"/>
      <c r="L2491" s="4"/>
      <c r="M2491" s="4"/>
      <c r="N2491" s="4"/>
      <c r="O2491" s="4"/>
      <c r="P2491" s="4"/>
      <c r="Q2491" s="4"/>
      <c r="R2491" s="4"/>
      <c r="S2491" s="4"/>
      <c r="T2491" s="4"/>
      <c r="U2491" s="4"/>
      <c r="V2491" s="4"/>
      <c r="W2491" s="4"/>
      <c r="X2491" s="4"/>
      <c r="Y2491" s="4"/>
      <c r="Z2491" s="4"/>
      <c r="AA2491" s="4"/>
    </row>
    <row r="2492" spans="1:27" ht="16" x14ac:dyDescent="0.2">
      <c r="A2492" s="10" t="s">
        <v>4346</v>
      </c>
      <c r="B2492" s="10" t="s">
        <v>25</v>
      </c>
      <c r="C2492" s="10" t="s">
        <v>4597</v>
      </c>
      <c r="D2492" s="32">
        <v>1987</v>
      </c>
      <c r="E2492" s="10" t="s">
        <v>10</v>
      </c>
      <c r="F2492" s="12" t="s">
        <v>902</v>
      </c>
      <c r="G2492" s="10" t="s">
        <v>4683</v>
      </c>
      <c r="H2492" s="13">
        <v>382</v>
      </c>
      <c r="I2492" s="14"/>
      <c r="J2492" s="4"/>
      <c r="K2492" s="4"/>
      <c r="L2492" s="4"/>
      <c r="M2492" s="4"/>
      <c r="N2492" s="4"/>
      <c r="O2492" s="4"/>
      <c r="P2492" s="4"/>
      <c r="Q2492" s="4"/>
      <c r="R2492" s="4"/>
      <c r="S2492" s="4"/>
      <c r="T2492" s="4"/>
      <c r="U2492" s="4"/>
      <c r="V2492" s="4"/>
      <c r="W2492" s="4"/>
      <c r="X2492" s="4"/>
      <c r="Y2492" s="4"/>
      <c r="Z2492" s="4"/>
      <c r="AA2492" s="4"/>
    </row>
    <row r="2493" spans="1:27" ht="16" x14ac:dyDescent="0.2">
      <c r="A2493" s="10" t="s">
        <v>4346</v>
      </c>
      <c r="B2493" s="10" t="s">
        <v>25</v>
      </c>
      <c r="C2493" s="10" t="s">
        <v>4684</v>
      </c>
      <c r="D2493" s="32">
        <v>1987</v>
      </c>
      <c r="E2493" s="10" t="s">
        <v>10</v>
      </c>
      <c r="F2493" s="12" t="s">
        <v>902</v>
      </c>
      <c r="G2493" s="10" t="s">
        <v>4685</v>
      </c>
      <c r="H2493" s="13">
        <v>375</v>
      </c>
      <c r="I2493" s="14"/>
      <c r="J2493" s="4"/>
      <c r="K2493" s="4"/>
      <c r="L2493" s="4"/>
      <c r="M2493" s="4"/>
      <c r="N2493" s="4"/>
      <c r="O2493" s="4"/>
      <c r="P2493" s="4"/>
      <c r="Q2493" s="4"/>
      <c r="R2493" s="4"/>
      <c r="S2493" s="4"/>
      <c r="T2493" s="4"/>
      <c r="U2493" s="4"/>
      <c r="V2493" s="4"/>
      <c r="W2493" s="4"/>
      <c r="X2493" s="4"/>
      <c r="Y2493" s="4"/>
      <c r="Z2493" s="4"/>
      <c r="AA2493" s="4"/>
    </row>
    <row r="2494" spans="1:27" ht="16" x14ac:dyDescent="0.2">
      <c r="A2494" s="10" t="s">
        <v>4346</v>
      </c>
      <c r="B2494" s="10" t="s">
        <v>25</v>
      </c>
      <c r="C2494" s="10" t="s">
        <v>4686</v>
      </c>
      <c r="D2494" s="32">
        <v>1987</v>
      </c>
      <c r="E2494" s="10" t="s">
        <v>10</v>
      </c>
      <c r="F2494" s="12" t="s">
        <v>902</v>
      </c>
      <c r="G2494" s="10" t="s">
        <v>4687</v>
      </c>
      <c r="H2494" s="13">
        <v>372</v>
      </c>
      <c r="I2494" s="14"/>
      <c r="J2494" s="4"/>
      <c r="K2494" s="4"/>
      <c r="L2494" s="4"/>
      <c r="M2494" s="4"/>
      <c r="N2494" s="4"/>
      <c r="O2494" s="4"/>
      <c r="P2494" s="4"/>
      <c r="Q2494" s="4"/>
      <c r="R2494" s="4"/>
      <c r="S2494" s="4"/>
      <c r="T2494" s="4"/>
      <c r="U2494" s="4"/>
      <c r="V2494" s="4"/>
      <c r="W2494" s="4"/>
      <c r="X2494" s="4"/>
      <c r="Y2494" s="4"/>
      <c r="Z2494" s="4"/>
      <c r="AA2494" s="4"/>
    </row>
    <row r="2495" spans="1:27" ht="16" x14ac:dyDescent="0.2">
      <c r="A2495" s="10" t="s">
        <v>4346</v>
      </c>
      <c r="B2495" s="10" t="s">
        <v>25</v>
      </c>
      <c r="C2495" s="10" t="s">
        <v>4688</v>
      </c>
      <c r="D2495" s="32">
        <v>1987</v>
      </c>
      <c r="E2495" s="10" t="s">
        <v>10</v>
      </c>
      <c r="F2495" s="12" t="s">
        <v>902</v>
      </c>
      <c r="G2495" s="10" t="s">
        <v>4689</v>
      </c>
      <c r="H2495" s="13">
        <v>368</v>
      </c>
      <c r="I2495" s="14"/>
      <c r="J2495" s="4"/>
      <c r="K2495" s="4"/>
      <c r="L2495" s="4"/>
      <c r="M2495" s="4"/>
      <c r="N2495" s="4"/>
      <c r="O2495" s="4"/>
      <c r="P2495" s="4"/>
      <c r="Q2495" s="4"/>
      <c r="R2495" s="4"/>
      <c r="S2495" s="4"/>
      <c r="T2495" s="4"/>
      <c r="U2495" s="4"/>
      <c r="V2495" s="4"/>
      <c r="W2495" s="4"/>
      <c r="X2495" s="4"/>
      <c r="Y2495" s="4"/>
      <c r="Z2495" s="4"/>
      <c r="AA2495" s="4"/>
    </row>
    <row r="2496" spans="1:27" ht="16" x14ac:dyDescent="0.2">
      <c r="A2496" s="10" t="s">
        <v>4346</v>
      </c>
      <c r="B2496" s="10" t="s">
        <v>25</v>
      </c>
      <c r="C2496" s="10" t="s">
        <v>4690</v>
      </c>
      <c r="D2496" s="32">
        <v>1987</v>
      </c>
      <c r="E2496" s="10" t="s">
        <v>10</v>
      </c>
      <c r="F2496" s="12" t="s">
        <v>902</v>
      </c>
      <c r="G2496" s="10" t="s">
        <v>4691</v>
      </c>
      <c r="H2496" s="13">
        <v>316</v>
      </c>
      <c r="I2496" s="14"/>
      <c r="J2496" s="4"/>
      <c r="K2496" s="4"/>
      <c r="L2496" s="4"/>
      <c r="M2496" s="4"/>
      <c r="N2496" s="4"/>
      <c r="O2496" s="4"/>
      <c r="P2496" s="4"/>
      <c r="Q2496" s="4"/>
      <c r="R2496" s="4"/>
      <c r="S2496" s="4"/>
      <c r="T2496" s="4"/>
      <c r="U2496" s="4"/>
      <c r="V2496" s="4"/>
      <c r="W2496" s="4"/>
      <c r="X2496" s="4"/>
      <c r="Y2496" s="4"/>
      <c r="Z2496" s="4"/>
      <c r="AA2496" s="4"/>
    </row>
    <row r="2497" spans="1:27" ht="16" x14ac:dyDescent="0.2">
      <c r="A2497" s="10" t="s">
        <v>4346</v>
      </c>
      <c r="B2497" s="10" t="s">
        <v>25</v>
      </c>
      <c r="C2497" s="10" t="s">
        <v>4692</v>
      </c>
      <c r="D2497" s="32">
        <v>1987</v>
      </c>
      <c r="E2497" s="10" t="s">
        <v>10</v>
      </c>
      <c r="F2497" s="12" t="s">
        <v>902</v>
      </c>
      <c r="G2497" s="10" t="s">
        <v>4693</v>
      </c>
      <c r="H2497" s="13">
        <v>298</v>
      </c>
      <c r="I2497" s="14"/>
      <c r="J2497" s="4"/>
      <c r="K2497" s="4"/>
      <c r="L2497" s="4"/>
      <c r="M2497" s="4"/>
      <c r="N2497" s="4"/>
      <c r="O2497" s="4"/>
      <c r="P2497" s="4"/>
      <c r="Q2497" s="4"/>
      <c r="R2497" s="4"/>
      <c r="S2497" s="4"/>
      <c r="T2497" s="4"/>
      <c r="U2497" s="4"/>
      <c r="V2497" s="4"/>
      <c r="W2497" s="4"/>
      <c r="X2497" s="4"/>
      <c r="Y2497" s="4"/>
      <c r="Z2497" s="4"/>
      <c r="AA2497" s="4"/>
    </row>
    <row r="2498" spans="1:27" ht="16" x14ac:dyDescent="0.2">
      <c r="A2498" s="10" t="s">
        <v>4346</v>
      </c>
      <c r="B2498" s="10" t="s">
        <v>25</v>
      </c>
      <c r="C2498" s="10" t="s">
        <v>4694</v>
      </c>
      <c r="D2498" s="32">
        <v>1987</v>
      </c>
      <c r="E2498" s="10" t="s">
        <v>10</v>
      </c>
      <c r="F2498" s="12" t="s">
        <v>902</v>
      </c>
      <c r="G2498" s="10" t="s">
        <v>4695</v>
      </c>
      <c r="H2498" s="13">
        <v>298</v>
      </c>
      <c r="I2498" s="14"/>
      <c r="J2498" s="4"/>
      <c r="K2498" s="4"/>
      <c r="L2498" s="4"/>
      <c r="M2498" s="4"/>
      <c r="N2498" s="4"/>
      <c r="O2498" s="4"/>
      <c r="P2498" s="4"/>
      <c r="Q2498" s="4"/>
      <c r="R2498" s="4"/>
      <c r="S2498" s="4"/>
      <c r="T2498" s="4"/>
      <c r="U2498" s="4"/>
      <c r="V2498" s="4"/>
      <c r="W2498" s="4"/>
      <c r="X2498" s="4"/>
      <c r="Y2498" s="4"/>
      <c r="Z2498" s="4"/>
      <c r="AA2498" s="4"/>
    </row>
    <row r="2499" spans="1:27" ht="16" x14ac:dyDescent="0.2">
      <c r="A2499" s="10" t="s">
        <v>4346</v>
      </c>
      <c r="B2499" s="10" t="s">
        <v>25</v>
      </c>
      <c r="C2499" s="10" t="s">
        <v>4696</v>
      </c>
      <c r="D2499" s="32">
        <v>1987</v>
      </c>
      <c r="E2499" s="10" t="s">
        <v>10</v>
      </c>
      <c r="F2499" s="12" t="s">
        <v>902</v>
      </c>
      <c r="G2499" s="10" t="s">
        <v>4697</v>
      </c>
      <c r="H2499" s="13">
        <v>297</v>
      </c>
      <c r="I2499" s="14"/>
      <c r="J2499" s="4"/>
      <c r="K2499" s="4"/>
      <c r="L2499" s="4"/>
      <c r="M2499" s="4"/>
      <c r="N2499" s="4"/>
      <c r="O2499" s="4"/>
      <c r="P2499" s="4"/>
      <c r="Q2499" s="4"/>
      <c r="R2499" s="4"/>
      <c r="S2499" s="4"/>
      <c r="T2499" s="4"/>
      <c r="U2499" s="4"/>
      <c r="V2499" s="4"/>
      <c r="W2499" s="4"/>
      <c r="X2499" s="4"/>
      <c r="Y2499" s="4"/>
      <c r="Z2499" s="4"/>
      <c r="AA2499" s="4"/>
    </row>
    <row r="2500" spans="1:27" ht="16" x14ac:dyDescent="0.2">
      <c r="A2500" s="10" t="s">
        <v>4346</v>
      </c>
      <c r="B2500" s="10" t="s">
        <v>25</v>
      </c>
      <c r="C2500" s="10" t="s">
        <v>4698</v>
      </c>
      <c r="D2500" s="32">
        <v>1987</v>
      </c>
      <c r="E2500" s="10" t="s">
        <v>10</v>
      </c>
      <c r="F2500" s="12" t="s">
        <v>902</v>
      </c>
      <c r="G2500" s="10" t="s">
        <v>4699</v>
      </c>
      <c r="H2500" s="13">
        <v>295</v>
      </c>
      <c r="I2500" s="14"/>
      <c r="J2500" s="4"/>
      <c r="K2500" s="4"/>
      <c r="L2500" s="4"/>
      <c r="M2500" s="4"/>
      <c r="N2500" s="4"/>
      <c r="O2500" s="4"/>
      <c r="P2500" s="4"/>
      <c r="Q2500" s="4"/>
      <c r="R2500" s="4"/>
      <c r="S2500" s="4"/>
      <c r="T2500" s="4"/>
      <c r="U2500" s="4"/>
      <c r="V2500" s="4"/>
      <c r="W2500" s="4"/>
      <c r="X2500" s="4"/>
      <c r="Y2500" s="4"/>
      <c r="Z2500" s="4"/>
      <c r="AA2500" s="4"/>
    </row>
    <row r="2501" spans="1:27" ht="16" x14ac:dyDescent="0.2">
      <c r="A2501" s="10" t="s">
        <v>4346</v>
      </c>
      <c r="B2501" s="10" t="s">
        <v>25</v>
      </c>
      <c r="C2501" s="10" t="s">
        <v>4700</v>
      </c>
      <c r="D2501" s="32">
        <v>1987</v>
      </c>
      <c r="E2501" s="10" t="s">
        <v>10</v>
      </c>
      <c r="F2501" s="12" t="s">
        <v>902</v>
      </c>
      <c r="G2501" s="10" t="s">
        <v>4701</v>
      </c>
      <c r="H2501" s="13">
        <v>286</v>
      </c>
      <c r="I2501" s="14"/>
      <c r="J2501" s="4"/>
      <c r="K2501" s="4"/>
      <c r="L2501" s="4"/>
      <c r="M2501" s="4"/>
      <c r="N2501" s="4"/>
      <c r="O2501" s="4"/>
      <c r="P2501" s="4"/>
      <c r="Q2501" s="4"/>
      <c r="R2501" s="4"/>
      <c r="S2501" s="4"/>
      <c r="T2501" s="4"/>
      <c r="U2501" s="4"/>
      <c r="V2501" s="4"/>
      <c r="W2501" s="4"/>
      <c r="X2501" s="4"/>
      <c r="Y2501" s="4"/>
      <c r="Z2501" s="4"/>
      <c r="AA2501" s="4"/>
    </row>
    <row r="2502" spans="1:27" ht="16" x14ac:dyDescent="0.2">
      <c r="A2502" s="10" t="s">
        <v>4346</v>
      </c>
      <c r="B2502" s="10" t="s">
        <v>25</v>
      </c>
      <c r="C2502" s="10" t="s">
        <v>4702</v>
      </c>
      <c r="D2502" s="32">
        <v>1987</v>
      </c>
      <c r="E2502" s="10" t="s">
        <v>10</v>
      </c>
      <c r="F2502" s="12" t="s">
        <v>902</v>
      </c>
      <c r="G2502" s="10" t="s">
        <v>4703</v>
      </c>
      <c r="H2502" s="13">
        <v>285</v>
      </c>
      <c r="I2502" s="14"/>
      <c r="J2502" s="4"/>
      <c r="K2502" s="4"/>
      <c r="L2502" s="4"/>
      <c r="M2502" s="4"/>
      <c r="N2502" s="4"/>
      <c r="O2502" s="4"/>
      <c r="P2502" s="4"/>
      <c r="Q2502" s="4"/>
      <c r="R2502" s="4"/>
      <c r="S2502" s="4"/>
      <c r="T2502" s="4"/>
      <c r="U2502" s="4"/>
      <c r="V2502" s="4"/>
      <c r="W2502" s="4"/>
      <c r="X2502" s="4"/>
      <c r="Y2502" s="4"/>
      <c r="Z2502" s="4"/>
      <c r="AA2502" s="4"/>
    </row>
    <row r="2503" spans="1:27" ht="16" x14ac:dyDescent="0.2">
      <c r="A2503" s="10" t="s">
        <v>4346</v>
      </c>
      <c r="B2503" s="10" t="s">
        <v>25</v>
      </c>
      <c r="C2503" s="10" t="s">
        <v>4704</v>
      </c>
      <c r="D2503" s="32">
        <v>1987</v>
      </c>
      <c r="E2503" s="10" t="s">
        <v>10</v>
      </c>
      <c r="F2503" s="12" t="s">
        <v>902</v>
      </c>
      <c r="G2503" s="10" t="s">
        <v>4705</v>
      </c>
      <c r="H2503" s="13">
        <v>249</v>
      </c>
      <c r="I2503" s="14"/>
      <c r="J2503" s="4"/>
      <c r="K2503" s="4"/>
      <c r="L2503" s="4"/>
      <c r="M2503" s="4"/>
      <c r="N2503" s="4"/>
      <c r="O2503" s="4"/>
      <c r="P2503" s="4"/>
      <c r="Q2503" s="4"/>
      <c r="R2503" s="4"/>
      <c r="S2503" s="4"/>
      <c r="T2503" s="4"/>
      <c r="U2503" s="4"/>
      <c r="V2503" s="4"/>
      <c r="W2503" s="4"/>
      <c r="X2503" s="4"/>
      <c r="Y2503" s="4"/>
      <c r="Z2503" s="4"/>
      <c r="AA2503" s="4"/>
    </row>
    <row r="2504" spans="1:27" ht="16" x14ac:dyDescent="0.2">
      <c r="A2504" s="10" t="s">
        <v>4346</v>
      </c>
      <c r="B2504" s="10" t="s">
        <v>25</v>
      </c>
      <c r="C2504" s="10" t="s">
        <v>4706</v>
      </c>
      <c r="D2504" s="32">
        <v>1987</v>
      </c>
      <c r="E2504" s="10" t="s">
        <v>10</v>
      </c>
      <c r="F2504" s="12" t="s">
        <v>902</v>
      </c>
      <c r="G2504" s="10" t="s">
        <v>4707</v>
      </c>
      <c r="H2504" s="13">
        <v>212</v>
      </c>
      <c r="I2504" s="14"/>
      <c r="J2504" s="4"/>
      <c r="K2504" s="4"/>
      <c r="L2504" s="4"/>
      <c r="M2504" s="4"/>
      <c r="N2504" s="4"/>
      <c r="O2504" s="4"/>
      <c r="P2504" s="4"/>
      <c r="Q2504" s="4"/>
      <c r="R2504" s="4"/>
      <c r="S2504" s="4"/>
      <c r="T2504" s="4"/>
      <c r="U2504" s="4"/>
      <c r="V2504" s="4"/>
      <c r="W2504" s="4"/>
      <c r="X2504" s="4"/>
      <c r="Y2504" s="4"/>
      <c r="Z2504" s="4"/>
      <c r="AA2504" s="4"/>
    </row>
    <row r="2505" spans="1:27" ht="16" x14ac:dyDescent="0.2">
      <c r="A2505" s="10" t="s">
        <v>4346</v>
      </c>
      <c r="B2505" s="10" t="s">
        <v>25</v>
      </c>
      <c r="C2505" s="10" t="s">
        <v>4708</v>
      </c>
      <c r="D2505" s="32">
        <v>1987</v>
      </c>
      <c r="E2505" s="10" t="s">
        <v>10</v>
      </c>
      <c r="F2505" s="12" t="s">
        <v>902</v>
      </c>
      <c r="G2505" s="10" t="s">
        <v>4709</v>
      </c>
      <c r="H2505" s="13">
        <v>194</v>
      </c>
      <c r="I2505" s="14"/>
      <c r="J2505" s="4"/>
      <c r="K2505" s="4"/>
      <c r="L2505" s="4"/>
      <c r="M2505" s="4"/>
      <c r="N2505" s="4"/>
      <c r="O2505" s="4"/>
      <c r="P2505" s="4"/>
      <c r="Q2505" s="4"/>
      <c r="R2505" s="4"/>
      <c r="S2505" s="4"/>
      <c r="T2505" s="4"/>
      <c r="U2505" s="4"/>
      <c r="V2505" s="4"/>
      <c r="W2505" s="4"/>
      <c r="X2505" s="4"/>
      <c r="Y2505" s="4"/>
      <c r="Z2505" s="4"/>
      <c r="AA2505" s="4"/>
    </row>
    <row r="2506" spans="1:27" ht="16" x14ac:dyDescent="0.2">
      <c r="A2506" s="10" t="s">
        <v>4346</v>
      </c>
      <c r="B2506" s="10" t="s">
        <v>25</v>
      </c>
      <c r="C2506" s="10" t="s">
        <v>4710</v>
      </c>
      <c r="D2506" s="32">
        <v>1987</v>
      </c>
      <c r="E2506" s="10" t="s">
        <v>10</v>
      </c>
      <c r="F2506" s="12" t="s">
        <v>902</v>
      </c>
      <c r="G2506" s="10" t="s">
        <v>4711</v>
      </c>
      <c r="H2506" s="13">
        <v>176</v>
      </c>
      <c r="I2506" s="14"/>
      <c r="J2506" s="4"/>
      <c r="K2506" s="4"/>
      <c r="L2506" s="4"/>
      <c r="M2506" s="4"/>
      <c r="N2506" s="4"/>
      <c r="O2506" s="4"/>
      <c r="P2506" s="4"/>
      <c r="Q2506" s="4"/>
      <c r="R2506" s="4"/>
      <c r="S2506" s="4"/>
      <c r="T2506" s="4"/>
      <c r="U2506" s="4"/>
      <c r="V2506" s="4"/>
      <c r="W2506" s="4"/>
      <c r="X2506" s="4"/>
      <c r="Y2506" s="4"/>
      <c r="Z2506" s="4"/>
      <c r="AA2506" s="4"/>
    </row>
    <row r="2507" spans="1:27" ht="16" x14ac:dyDescent="0.2">
      <c r="A2507" s="10" t="s">
        <v>4346</v>
      </c>
      <c r="B2507" s="10" t="s">
        <v>25</v>
      </c>
      <c r="C2507" s="10" t="s">
        <v>4712</v>
      </c>
      <c r="D2507" s="32">
        <v>1987</v>
      </c>
      <c r="E2507" s="10" t="s">
        <v>10</v>
      </c>
      <c r="F2507" s="12" t="s">
        <v>902</v>
      </c>
      <c r="G2507" s="10" t="s">
        <v>4713</v>
      </c>
      <c r="H2507" s="13">
        <v>96</v>
      </c>
      <c r="I2507" s="14"/>
      <c r="J2507" s="4"/>
      <c r="K2507" s="4"/>
      <c r="L2507" s="4"/>
      <c r="M2507" s="4"/>
      <c r="N2507" s="4"/>
      <c r="O2507" s="4"/>
      <c r="P2507" s="4"/>
      <c r="Q2507" s="4"/>
      <c r="R2507" s="4"/>
      <c r="S2507" s="4"/>
      <c r="T2507" s="4"/>
      <c r="U2507" s="4"/>
      <c r="V2507" s="4"/>
      <c r="W2507" s="4"/>
      <c r="X2507" s="4"/>
      <c r="Y2507" s="4"/>
      <c r="Z2507" s="4"/>
      <c r="AA2507" s="4"/>
    </row>
    <row r="2508" spans="1:27" ht="16" x14ac:dyDescent="0.2">
      <c r="A2508" s="10" t="s">
        <v>4346</v>
      </c>
      <c r="B2508" s="10" t="s">
        <v>25</v>
      </c>
      <c r="C2508" s="10" t="s">
        <v>4714</v>
      </c>
      <c r="D2508" s="32">
        <v>1987</v>
      </c>
      <c r="E2508" s="10" t="s">
        <v>10</v>
      </c>
      <c r="F2508" s="12" t="s">
        <v>902</v>
      </c>
      <c r="G2508" s="10" t="s">
        <v>4715</v>
      </c>
      <c r="H2508" s="13">
        <v>82</v>
      </c>
      <c r="I2508" s="14"/>
      <c r="J2508" s="4"/>
      <c r="K2508" s="4"/>
      <c r="L2508" s="4"/>
      <c r="M2508" s="4"/>
      <c r="N2508" s="4"/>
      <c r="O2508" s="4"/>
      <c r="P2508" s="4"/>
      <c r="Q2508" s="4"/>
      <c r="R2508" s="4"/>
      <c r="S2508" s="4"/>
      <c r="T2508" s="4"/>
      <c r="U2508" s="4"/>
      <c r="V2508" s="4"/>
      <c r="W2508" s="4"/>
      <c r="X2508" s="4"/>
      <c r="Y2508" s="4"/>
      <c r="Z2508" s="4"/>
      <c r="AA2508" s="4"/>
    </row>
    <row r="2509" spans="1:27" ht="16" x14ac:dyDescent="0.2">
      <c r="A2509" s="25" t="s">
        <v>20</v>
      </c>
      <c r="B2509" s="20" t="s">
        <v>25</v>
      </c>
      <c r="C2509" s="22" t="s">
        <v>4716</v>
      </c>
      <c r="D2509" s="26">
        <v>1986</v>
      </c>
      <c r="E2509" s="20" t="s">
        <v>10</v>
      </c>
      <c r="F2509" s="20" t="s">
        <v>4717</v>
      </c>
      <c r="G2509" s="20" t="s">
        <v>4718</v>
      </c>
      <c r="H2509" s="13">
        <v>1657</v>
      </c>
      <c r="I2509" s="14"/>
      <c r="J2509" s="4"/>
      <c r="K2509" s="4"/>
      <c r="L2509" s="4"/>
      <c r="M2509" s="4"/>
      <c r="N2509" s="4"/>
      <c r="O2509" s="4"/>
      <c r="P2509" s="4"/>
      <c r="Q2509" s="4"/>
      <c r="R2509" s="4"/>
      <c r="S2509" s="4"/>
      <c r="T2509" s="4"/>
      <c r="U2509" s="4"/>
      <c r="V2509" s="4"/>
      <c r="W2509" s="4"/>
      <c r="X2509" s="4"/>
      <c r="Y2509" s="4"/>
      <c r="Z2509" s="4"/>
      <c r="AA2509" s="4"/>
    </row>
    <row r="2510" spans="1:27" ht="16" x14ac:dyDescent="0.2">
      <c r="A2510" s="25" t="s">
        <v>20</v>
      </c>
      <c r="B2510" s="20" t="s">
        <v>25</v>
      </c>
      <c r="C2510" s="22" t="s">
        <v>569</v>
      </c>
      <c r="D2510" s="26">
        <v>1986</v>
      </c>
      <c r="E2510" s="20" t="s">
        <v>7</v>
      </c>
      <c r="F2510" s="20" t="s">
        <v>4717</v>
      </c>
      <c r="G2510" s="20" t="s">
        <v>4719</v>
      </c>
      <c r="H2510" s="13">
        <v>1241</v>
      </c>
      <c r="I2510" s="14"/>
      <c r="J2510" s="4"/>
      <c r="K2510" s="4"/>
      <c r="L2510" s="4"/>
      <c r="M2510" s="4"/>
      <c r="N2510" s="4"/>
      <c r="O2510" s="4"/>
      <c r="P2510" s="4"/>
      <c r="Q2510" s="4"/>
      <c r="R2510" s="4"/>
      <c r="S2510" s="4"/>
      <c r="T2510" s="4"/>
      <c r="U2510" s="4"/>
      <c r="V2510" s="4"/>
      <c r="W2510" s="4"/>
      <c r="X2510" s="4"/>
      <c r="Y2510" s="4"/>
      <c r="Z2510" s="4"/>
      <c r="AA2510" s="4"/>
    </row>
    <row r="2511" spans="1:27" ht="16" x14ac:dyDescent="0.2">
      <c r="A2511" s="25" t="s">
        <v>20</v>
      </c>
      <c r="B2511" s="20" t="s">
        <v>25</v>
      </c>
      <c r="C2511" s="21" t="s">
        <v>4472</v>
      </c>
      <c r="D2511" s="26">
        <v>1986</v>
      </c>
      <c r="E2511" s="20" t="s">
        <v>10</v>
      </c>
      <c r="F2511" s="20" t="s">
        <v>4717</v>
      </c>
      <c r="G2511" s="20" t="s">
        <v>4720</v>
      </c>
      <c r="H2511" s="13">
        <v>1062</v>
      </c>
      <c r="I2511" s="14"/>
      <c r="J2511" s="4"/>
      <c r="K2511" s="4"/>
      <c r="L2511" s="4"/>
      <c r="M2511" s="4"/>
      <c r="N2511" s="4"/>
      <c r="O2511" s="4"/>
      <c r="P2511" s="4"/>
      <c r="Q2511" s="4"/>
      <c r="R2511" s="4"/>
      <c r="S2511" s="4"/>
      <c r="T2511" s="4"/>
      <c r="U2511" s="4"/>
      <c r="V2511" s="4"/>
      <c r="W2511" s="4"/>
      <c r="X2511" s="4"/>
      <c r="Y2511" s="4"/>
      <c r="Z2511" s="4"/>
      <c r="AA2511" s="4"/>
    </row>
    <row r="2512" spans="1:27" ht="16" x14ac:dyDescent="0.2">
      <c r="A2512" s="25" t="s">
        <v>20</v>
      </c>
      <c r="B2512" s="20" t="s">
        <v>25</v>
      </c>
      <c r="C2512" s="21" t="s">
        <v>4721</v>
      </c>
      <c r="D2512" s="26">
        <v>1986</v>
      </c>
      <c r="E2512" s="20" t="s">
        <v>10</v>
      </c>
      <c r="F2512" s="20" t="s">
        <v>4717</v>
      </c>
      <c r="G2512" s="20" t="s">
        <v>4722</v>
      </c>
      <c r="H2512" s="13">
        <v>997</v>
      </c>
      <c r="I2512" s="14"/>
      <c r="J2512" s="4"/>
      <c r="K2512" s="4"/>
      <c r="L2512" s="4"/>
      <c r="M2512" s="4"/>
      <c r="N2512" s="4"/>
      <c r="O2512" s="4"/>
      <c r="P2512" s="4"/>
      <c r="Q2512" s="4"/>
      <c r="R2512" s="4"/>
      <c r="S2512" s="4"/>
      <c r="T2512" s="4"/>
      <c r="U2512" s="4"/>
      <c r="V2512" s="4"/>
      <c r="W2512" s="4"/>
      <c r="X2512" s="4"/>
      <c r="Y2512" s="4"/>
      <c r="Z2512" s="4"/>
      <c r="AA2512" s="4"/>
    </row>
    <row r="2513" spans="1:27" ht="16" x14ac:dyDescent="0.2">
      <c r="A2513" s="25" t="s">
        <v>20</v>
      </c>
      <c r="B2513" s="20" t="s">
        <v>25</v>
      </c>
      <c r="C2513" s="22" t="s">
        <v>4723</v>
      </c>
      <c r="D2513" s="26">
        <v>1986</v>
      </c>
      <c r="E2513" s="20" t="s">
        <v>10</v>
      </c>
      <c r="F2513" s="20" t="s">
        <v>4717</v>
      </c>
      <c r="G2513" s="20" t="s">
        <v>4724</v>
      </c>
      <c r="H2513" s="13">
        <v>979</v>
      </c>
      <c r="I2513" s="14"/>
      <c r="J2513" s="4"/>
      <c r="K2513" s="4"/>
      <c r="L2513" s="4"/>
      <c r="M2513" s="4"/>
      <c r="N2513" s="4"/>
      <c r="O2513" s="4"/>
      <c r="P2513" s="4"/>
      <c r="Q2513" s="4"/>
      <c r="R2513" s="4"/>
      <c r="S2513" s="4"/>
      <c r="T2513" s="4"/>
      <c r="U2513" s="4"/>
      <c r="V2513" s="4"/>
      <c r="W2513" s="4"/>
      <c r="X2513" s="4"/>
      <c r="Y2513" s="4"/>
      <c r="Z2513" s="4"/>
      <c r="AA2513" s="4"/>
    </row>
    <row r="2514" spans="1:27" ht="16" x14ac:dyDescent="0.2">
      <c r="A2514" s="25" t="s">
        <v>20</v>
      </c>
      <c r="B2514" s="20" t="s">
        <v>25</v>
      </c>
      <c r="C2514" s="21" t="s">
        <v>4658</v>
      </c>
      <c r="D2514" s="26">
        <v>1986</v>
      </c>
      <c r="E2514" s="20" t="s">
        <v>10</v>
      </c>
      <c r="F2514" s="20" t="s">
        <v>4717</v>
      </c>
      <c r="G2514" s="20" t="s">
        <v>4725</v>
      </c>
      <c r="H2514" s="13">
        <v>772</v>
      </c>
      <c r="I2514" s="14"/>
      <c r="J2514" s="4"/>
      <c r="K2514" s="4"/>
      <c r="L2514" s="4"/>
      <c r="M2514" s="4"/>
      <c r="N2514" s="4"/>
      <c r="O2514" s="4"/>
      <c r="P2514" s="4"/>
      <c r="Q2514" s="4"/>
      <c r="R2514" s="4"/>
      <c r="S2514" s="4"/>
      <c r="T2514" s="4"/>
      <c r="U2514" s="4"/>
      <c r="V2514" s="4"/>
      <c r="W2514" s="4"/>
      <c r="X2514" s="4"/>
      <c r="Y2514" s="4"/>
      <c r="Z2514" s="4"/>
      <c r="AA2514" s="4"/>
    </row>
    <row r="2515" spans="1:27" ht="16" x14ac:dyDescent="0.2">
      <c r="A2515" s="25" t="s">
        <v>20</v>
      </c>
      <c r="B2515" s="20" t="s">
        <v>25</v>
      </c>
      <c r="C2515" s="21" t="s">
        <v>4621</v>
      </c>
      <c r="D2515" s="26">
        <v>1986</v>
      </c>
      <c r="E2515" s="20" t="s">
        <v>10</v>
      </c>
      <c r="F2515" s="20" t="s">
        <v>4717</v>
      </c>
      <c r="G2515" s="20" t="s">
        <v>4726</v>
      </c>
      <c r="H2515" s="13">
        <v>530</v>
      </c>
      <c r="I2515" s="14"/>
      <c r="J2515" s="4"/>
      <c r="K2515" s="4"/>
      <c r="L2515" s="4"/>
      <c r="M2515" s="4"/>
      <c r="N2515" s="4"/>
      <c r="O2515" s="4"/>
      <c r="P2515" s="4"/>
      <c r="Q2515" s="4"/>
      <c r="R2515" s="4"/>
      <c r="S2515" s="4"/>
      <c r="T2515" s="4"/>
      <c r="U2515" s="4"/>
      <c r="V2515" s="4"/>
      <c r="W2515" s="4"/>
      <c r="X2515" s="4"/>
      <c r="Y2515" s="4"/>
      <c r="Z2515" s="4"/>
      <c r="AA2515" s="4"/>
    </row>
    <row r="2516" spans="1:27" ht="16" x14ac:dyDescent="0.2">
      <c r="A2516" s="25" t="s">
        <v>20</v>
      </c>
      <c r="B2516" s="20" t="s">
        <v>25</v>
      </c>
      <c r="C2516" s="21" t="s">
        <v>4688</v>
      </c>
      <c r="D2516" s="26">
        <v>1986</v>
      </c>
      <c r="E2516" s="20" t="s">
        <v>10</v>
      </c>
      <c r="F2516" s="20" t="s">
        <v>4717</v>
      </c>
      <c r="G2516" s="20" t="s">
        <v>4727</v>
      </c>
      <c r="H2516" s="13">
        <v>499</v>
      </c>
      <c r="I2516" s="14"/>
      <c r="J2516" s="4"/>
      <c r="K2516" s="4"/>
      <c r="L2516" s="4"/>
      <c r="M2516" s="4"/>
      <c r="N2516" s="4"/>
      <c r="O2516" s="4"/>
      <c r="P2516" s="4"/>
      <c r="Q2516" s="4"/>
      <c r="R2516" s="4"/>
      <c r="S2516" s="4"/>
      <c r="T2516" s="4"/>
      <c r="U2516" s="4"/>
      <c r="V2516" s="4"/>
      <c r="W2516" s="4"/>
      <c r="X2516" s="4"/>
      <c r="Y2516" s="4"/>
      <c r="Z2516" s="4"/>
      <c r="AA2516" s="4"/>
    </row>
    <row r="2517" spans="1:27" ht="16" x14ac:dyDescent="0.2">
      <c r="A2517" s="25" t="s">
        <v>20</v>
      </c>
      <c r="B2517" s="20" t="s">
        <v>25</v>
      </c>
      <c r="C2517" s="21" t="s">
        <v>4728</v>
      </c>
      <c r="D2517" s="26">
        <v>1986</v>
      </c>
      <c r="E2517" s="20" t="s">
        <v>10</v>
      </c>
      <c r="F2517" s="20" t="s">
        <v>4717</v>
      </c>
      <c r="G2517" s="20" t="s">
        <v>4729</v>
      </c>
      <c r="H2517" s="13">
        <v>455</v>
      </c>
      <c r="I2517" s="14"/>
      <c r="J2517" s="4"/>
      <c r="K2517" s="4"/>
      <c r="L2517" s="4"/>
      <c r="M2517" s="4"/>
      <c r="N2517" s="4"/>
      <c r="O2517" s="4"/>
      <c r="P2517" s="4"/>
      <c r="Q2517" s="4"/>
      <c r="R2517" s="4"/>
      <c r="S2517" s="4"/>
      <c r="T2517" s="4"/>
      <c r="U2517" s="4"/>
      <c r="V2517" s="4"/>
      <c r="W2517" s="4"/>
      <c r="X2517" s="4"/>
      <c r="Y2517" s="4"/>
      <c r="Z2517" s="4"/>
      <c r="AA2517" s="4"/>
    </row>
    <row r="2518" spans="1:27" ht="16" x14ac:dyDescent="0.2">
      <c r="A2518" s="25" t="s">
        <v>20</v>
      </c>
      <c r="B2518" s="20" t="s">
        <v>25</v>
      </c>
      <c r="C2518" s="21" t="s">
        <v>4730</v>
      </c>
      <c r="D2518" s="26">
        <v>1986</v>
      </c>
      <c r="E2518" s="20" t="s">
        <v>10</v>
      </c>
      <c r="F2518" s="20" t="s">
        <v>4717</v>
      </c>
      <c r="G2518" s="20" t="s">
        <v>4731</v>
      </c>
      <c r="H2518" s="13">
        <v>411</v>
      </c>
      <c r="I2518" s="14"/>
      <c r="J2518" s="4"/>
      <c r="K2518" s="4"/>
      <c r="L2518" s="4"/>
      <c r="M2518" s="4"/>
      <c r="N2518" s="4"/>
      <c r="O2518" s="4"/>
      <c r="P2518" s="4"/>
      <c r="Q2518" s="4"/>
      <c r="R2518" s="4"/>
      <c r="S2518" s="4"/>
      <c r="T2518" s="4"/>
      <c r="U2518" s="4"/>
      <c r="V2518" s="4"/>
      <c r="W2518" s="4"/>
      <c r="X2518" s="4"/>
      <c r="Y2518" s="4"/>
      <c r="Z2518" s="4"/>
      <c r="AA2518" s="4"/>
    </row>
    <row r="2519" spans="1:27" ht="16" x14ac:dyDescent="0.2">
      <c r="A2519" s="25" t="s">
        <v>20</v>
      </c>
      <c r="B2519" s="20" t="s">
        <v>25</v>
      </c>
      <c r="C2519" s="21" t="s">
        <v>4694</v>
      </c>
      <c r="D2519" s="26">
        <v>1986</v>
      </c>
      <c r="E2519" s="20" t="s">
        <v>10</v>
      </c>
      <c r="F2519" s="20" t="s">
        <v>4717</v>
      </c>
      <c r="G2519" s="20" t="s">
        <v>4732</v>
      </c>
      <c r="H2519" s="13">
        <v>369</v>
      </c>
      <c r="I2519" s="14"/>
      <c r="J2519" s="4"/>
      <c r="K2519" s="4"/>
      <c r="L2519" s="4"/>
      <c r="M2519" s="4"/>
      <c r="N2519" s="4"/>
      <c r="O2519" s="4"/>
      <c r="P2519" s="4"/>
      <c r="Q2519" s="4"/>
      <c r="R2519" s="4"/>
      <c r="S2519" s="4"/>
      <c r="T2519" s="4"/>
      <c r="U2519" s="4"/>
      <c r="V2519" s="4"/>
      <c r="W2519" s="4"/>
      <c r="X2519" s="4"/>
      <c r="Y2519" s="4"/>
      <c r="Z2519" s="4"/>
      <c r="AA2519" s="4"/>
    </row>
    <row r="2520" spans="1:27" ht="16" x14ac:dyDescent="0.2">
      <c r="A2520" s="25" t="s">
        <v>20</v>
      </c>
      <c r="B2520" s="20" t="s">
        <v>25</v>
      </c>
      <c r="C2520" s="21" t="s">
        <v>4704</v>
      </c>
      <c r="D2520" s="26">
        <v>1986</v>
      </c>
      <c r="E2520" s="20" t="s">
        <v>10</v>
      </c>
      <c r="F2520" s="20" t="s">
        <v>4717</v>
      </c>
      <c r="G2520" s="20" t="s">
        <v>4733</v>
      </c>
      <c r="H2520" s="13">
        <v>276</v>
      </c>
      <c r="I2520" s="14"/>
      <c r="J2520" s="4"/>
      <c r="K2520" s="4"/>
      <c r="L2520" s="4"/>
      <c r="M2520" s="4"/>
      <c r="N2520" s="4"/>
      <c r="O2520" s="4"/>
      <c r="P2520" s="4"/>
      <c r="Q2520" s="4"/>
      <c r="R2520" s="4"/>
      <c r="S2520" s="4"/>
      <c r="T2520" s="4"/>
      <c r="U2520" s="4"/>
      <c r="V2520" s="4"/>
      <c r="W2520" s="4"/>
      <c r="X2520" s="4"/>
      <c r="Y2520" s="4"/>
      <c r="Z2520" s="4"/>
      <c r="AA2520" s="4"/>
    </row>
    <row r="2521" spans="1:27" ht="16" x14ac:dyDescent="0.2">
      <c r="A2521" s="25" t="s">
        <v>20</v>
      </c>
      <c r="B2521" s="20" t="s">
        <v>25</v>
      </c>
      <c r="C2521" s="21" t="s">
        <v>4734</v>
      </c>
      <c r="D2521" s="26">
        <v>1986</v>
      </c>
      <c r="E2521" s="20" t="s">
        <v>10</v>
      </c>
      <c r="F2521" s="20" t="s">
        <v>4717</v>
      </c>
      <c r="G2521" s="20" t="s">
        <v>4735</v>
      </c>
      <c r="H2521" s="13">
        <v>246</v>
      </c>
      <c r="I2521" s="14"/>
      <c r="J2521" s="4"/>
      <c r="K2521" s="4"/>
      <c r="L2521" s="4"/>
      <c r="M2521" s="4"/>
      <c r="N2521" s="4"/>
      <c r="O2521" s="4"/>
      <c r="P2521" s="4"/>
      <c r="Q2521" s="4"/>
      <c r="R2521" s="4"/>
      <c r="S2521" s="4"/>
      <c r="T2521" s="4"/>
      <c r="U2521" s="4"/>
      <c r="V2521" s="4"/>
      <c r="W2521" s="4"/>
      <c r="X2521" s="4"/>
      <c r="Y2521" s="4"/>
      <c r="Z2521" s="4"/>
      <c r="AA2521" s="4"/>
    </row>
    <row r="2522" spans="1:27" ht="16" x14ac:dyDescent="0.2">
      <c r="A2522" s="25" t="s">
        <v>20</v>
      </c>
      <c r="B2522" s="20" t="s">
        <v>25</v>
      </c>
      <c r="C2522" s="21" t="s">
        <v>4736</v>
      </c>
      <c r="D2522" s="26">
        <v>1986</v>
      </c>
      <c r="E2522" s="20" t="s">
        <v>10</v>
      </c>
      <c r="F2522" s="20" t="s">
        <v>4717</v>
      </c>
      <c r="G2522" s="20" t="s">
        <v>4737</v>
      </c>
      <c r="H2522" s="13">
        <v>208</v>
      </c>
      <c r="I2522" s="14"/>
      <c r="J2522" s="4"/>
      <c r="K2522" s="4"/>
      <c r="L2522" s="4"/>
      <c r="M2522" s="4"/>
      <c r="N2522" s="4"/>
      <c r="O2522" s="4"/>
      <c r="P2522" s="4"/>
      <c r="Q2522" s="4"/>
      <c r="R2522" s="4"/>
      <c r="S2522" s="4"/>
      <c r="T2522" s="4"/>
      <c r="U2522" s="4"/>
      <c r="V2522" s="4"/>
      <c r="W2522" s="4"/>
      <c r="X2522" s="4"/>
      <c r="Y2522" s="4"/>
      <c r="Z2522" s="4"/>
      <c r="AA2522" s="4"/>
    </row>
    <row r="2523" spans="1:27" ht="16" x14ac:dyDescent="0.2">
      <c r="A2523" s="25" t="s">
        <v>20</v>
      </c>
      <c r="B2523" s="20" t="s">
        <v>25</v>
      </c>
      <c r="C2523" s="21" t="s">
        <v>4738</v>
      </c>
      <c r="D2523" s="26">
        <v>1986</v>
      </c>
      <c r="E2523" s="20" t="s">
        <v>10</v>
      </c>
      <c r="F2523" s="20" t="s">
        <v>4717</v>
      </c>
      <c r="G2523" s="20" t="s">
        <v>4739</v>
      </c>
      <c r="H2523" s="13">
        <v>149</v>
      </c>
      <c r="I2523" s="14"/>
      <c r="J2523" s="4"/>
      <c r="K2523" s="4"/>
      <c r="L2523" s="4"/>
      <c r="M2523" s="4"/>
      <c r="N2523" s="4"/>
      <c r="O2523" s="4"/>
      <c r="P2523" s="4"/>
      <c r="Q2523" s="4"/>
      <c r="R2523" s="4"/>
      <c r="S2523" s="4"/>
      <c r="T2523" s="4"/>
      <c r="U2523" s="4"/>
      <c r="V2523" s="4"/>
      <c r="W2523" s="4"/>
      <c r="X2523" s="4"/>
      <c r="Y2523" s="4"/>
      <c r="Z2523" s="4"/>
      <c r="AA2523" s="4"/>
    </row>
    <row r="2524" spans="1:27" ht="16" x14ac:dyDescent="0.2">
      <c r="A2524" s="21" t="s">
        <v>859</v>
      </c>
      <c r="B2524" s="21" t="s">
        <v>25</v>
      </c>
      <c r="C2524" s="22" t="s">
        <v>792</v>
      </c>
      <c r="D2524" s="32">
        <v>1985</v>
      </c>
      <c r="E2524" s="21" t="s">
        <v>10</v>
      </c>
      <c r="F2524" s="21" t="s">
        <v>4740</v>
      </c>
      <c r="G2524" s="33" t="s">
        <v>4741</v>
      </c>
      <c r="H2524" s="11">
        <v>734</v>
      </c>
      <c r="I2524" s="14"/>
      <c r="J2524" s="4"/>
      <c r="K2524" s="4"/>
      <c r="L2524" s="4"/>
      <c r="M2524" s="4"/>
      <c r="N2524" s="4"/>
      <c r="O2524" s="4"/>
      <c r="P2524" s="4"/>
      <c r="Q2524" s="4"/>
      <c r="R2524" s="4"/>
      <c r="S2524" s="4"/>
      <c r="T2524" s="4"/>
      <c r="U2524" s="4"/>
      <c r="V2524" s="4"/>
      <c r="W2524" s="4"/>
      <c r="X2524" s="4"/>
      <c r="Y2524" s="4"/>
      <c r="Z2524" s="4"/>
      <c r="AA2524" s="4"/>
    </row>
    <row r="2525" spans="1:27" ht="16" x14ac:dyDescent="0.2">
      <c r="A2525" s="21" t="s">
        <v>859</v>
      </c>
      <c r="B2525" s="21" t="s">
        <v>25</v>
      </c>
      <c r="C2525" s="22" t="s">
        <v>4742</v>
      </c>
      <c r="D2525" s="32">
        <v>1985</v>
      </c>
      <c r="E2525" s="21" t="s">
        <v>10</v>
      </c>
      <c r="F2525" s="21" t="s">
        <v>4740</v>
      </c>
      <c r="G2525" s="33" t="s">
        <v>4743</v>
      </c>
      <c r="H2525" s="11">
        <v>622</v>
      </c>
      <c r="I2525" s="14"/>
      <c r="J2525" s="4"/>
      <c r="K2525" s="4"/>
      <c r="L2525" s="4"/>
      <c r="M2525" s="4"/>
      <c r="N2525" s="4"/>
      <c r="O2525" s="4"/>
      <c r="P2525" s="4"/>
      <c r="Q2525" s="4"/>
      <c r="R2525" s="4"/>
      <c r="S2525" s="4"/>
      <c r="T2525" s="4"/>
      <c r="U2525" s="4"/>
      <c r="V2525" s="4"/>
      <c r="W2525" s="4"/>
      <c r="X2525" s="4"/>
      <c r="Y2525" s="4"/>
      <c r="Z2525" s="4"/>
      <c r="AA2525" s="4"/>
    </row>
    <row r="2526" spans="1:27" ht="16" x14ac:dyDescent="0.2">
      <c r="A2526" s="21" t="s">
        <v>859</v>
      </c>
      <c r="B2526" s="21" t="s">
        <v>25</v>
      </c>
      <c r="C2526" s="22" t="s">
        <v>4744</v>
      </c>
      <c r="D2526" s="32">
        <v>1985</v>
      </c>
      <c r="E2526" s="21" t="s">
        <v>10</v>
      </c>
      <c r="F2526" s="21" t="s">
        <v>4740</v>
      </c>
      <c r="G2526" s="33" t="s">
        <v>4745</v>
      </c>
      <c r="H2526" s="11">
        <v>584</v>
      </c>
      <c r="I2526" s="14"/>
      <c r="J2526" s="4"/>
      <c r="K2526" s="4"/>
      <c r="L2526" s="4"/>
      <c r="M2526" s="4"/>
      <c r="N2526" s="4"/>
      <c r="O2526" s="4"/>
      <c r="P2526" s="4"/>
      <c r="Q2526" s="4"/>
      <c r="R2526" s="4"/>
      <c r="S2526" s="4"/>
      <c r="T2526" s="4"/>
      <c r="U2526" s="4"/>
      <c r="V2526" s="4"/>
      <c r="W2526" s="4"/>
      <c r="X2526" s="4"/>
      <c r="Y2526" s="4"/>
      <c r="Z2526" s="4"/>
      <c r="AA2526" s="4"/>
    </row>
    <row r="2527" spans="1:27" ht="16" x14ac:dyDescent="0.2">
      <c r="A2527" s="21" t="s">
        <v>859</v>
      </c>
      <c r="B2527" s="21" t="s">
        <v>25</v>
      </c>
      <c r="C2527" s="22" t="s">
        <v>4646</v>
      </c>
      <c r="D2527" s="32">
        <v>1985</v>
      </c>
      <c r="E2527" s="21" t="s">
        <v>10</v>
      </c>
      <c r="F2527" s="21" t="s">
        <v>4740</v>
      </c>
      <c r="G2527" s="33" t="s">
        <v>4746</v>
      </c>
      <c r="H2527" s="11">
        <v>492</v>
      </c>
      <c r="I2527" s="14"/>
      <c r="J2527" s="4"/>
      <c r="K2527" s="4"/>
      <c r="L2527" s="4"/>
      <c r="M2527" s="4"/>
      <c r="N2527" s="4"/>
      <c r="O2527" s="4"/>
      <c r="P2527" s="4"/>
      <c r="Q2527" s="4"/>
      <c r="R2527" s="4"/>
      <c r="S2527" s="4"/>
      <c r="T2527" s="4"/>
      <c r="U2527" s="4"/>
      <c r="V2527" s="4"/>
      <c r="W2527" s="4"/>
      <c r="X2527" s="4"/>
      <c r="Y2527" s="4"/>
      <c r="Z2527" s="4"/>
      <c r="AA2527" s="4"/>
    </row>
    <row r="2528" spans="1:27" ht="16" x14ac:dyDescent="0.2">
      <c r="A2528" s="21" t="s">
        <v>859</v>
      </c>
      <c r="B2528" s="21" t="s">
        <v>25</v>
      </c>
      <c r="C2528" s="22" t="s">
        <v>4747</v>
      </c>
      <c r="D2528" s="32">
        <v>1985</v>
      </c>
      <c r="E2528" s="21" t="s">
        <v>10</v>
      </c>
      <c r="F2528" s="21" t="s">
        <v>4740</v>
      </c>
      <c r="G2528" s="33" t="s">
        <v>4748</v>
      </c>
      <c r="H2528" s="11">
        <v>445</v>
      </c>
      <c r="I2528" s="14"/>
      <c r="J2528" s="4"/>
      <c r="K2528" s="4"/>
      <c r="L2528" s="4"/>
      <c r="M2528" s="4"/>
      <c r="N2528" s="4"/>
      <c r="O2528" s="4"/>
      <c r="P2528" s="4"/>
      <c r="Q2528" s="4"/>
      <c r="R2528" s="4"/>
      <c r="S2528" s="4"/>
      <c r="T2528" s="4"/>
      <c r="U2528" s="4"/>
      <c r="V2528" s="4"/>
      <c r="W2528" s="4"/>
      <c r="X2528" s="4"/>
      <c r="Y2528" s="4"/>
      <c r="Z2528" s="4"/>
      <c r="AA2528" s="4"/>
    </row>
    <row r="2529" spans="1:27" ht="16" x14ac:dyDescent="0.2">
      <c r="A2529" s="21" t="s">
        <v>859</v>
      </c>
      <c r="B2529" s="21" t="s">
        <v>25</v>
      </c>
      <c r="C2529" s="22" t="s">
        <v>4658</v>
      </c>
      <c r="D2529" s="32">
        <v>1985</v>
      </c>
      <c r="E2529" s="21" t="s">
        <v>10</v>
      </c>
      <c r="F2529" s="21" t="s">
        <v>4740</v>
      </c>
      <c r="G2529" s="33" t="s">
        <v>4749</v>
      </c>
      <c r="H2529" s="11">
        <v>435</v>
      </c>
      <c r="I2529" s="14"/>
      <c r="J2529" s="4"/>
      <c r="K2529" s="4"/>
      <c r="L2529" s="4"/>
      <c r="M2529" s="4"/>
      <c r="N2529" s="4"/>
      <c r="O2529" s="4"/>
      <c r="P2529" s="4"/>
      <c r="Q2529" s="4"/>
      <c r="R2529" s="4"/>
      <c r="S2529" s="4"/>
      <c r="T2529" s="4"/>
      <c r="U2529" s="4"/>
      <c r="V2529" s="4"/>
      <c r="W2529" s="4"/>
      <c r="X2529" s="4"/>
      <c r="Y2529" s="4"/>
      <c r="Z2529" s="4"/>
      <c r="AA2529" s="4"/>
    </row>
    <row r="2530" spans="1:27" ht="16" x14ac:dyDescent="0.2">
      <c r="A2530" s="21" t="s">
        <v>859</v>
      </c>
      <c r="B2530" s="21" t="s">
        <v>25</v>
      </c>
      <c r="C2530" s="22" t="s">
        <v>4750</v>
      </c>
      <c r="D2530" s="32">
        <v>1985</v>
      </c>
      <c r="E2530" s="21" t="s">
        <v>10</v>
      </c>
      <c r="F2530" s="21" t="s">
        <v>4740</v>
      </c>
      <c r="G2530" s="33" t="s">
        <v>4751</v>
      </c>
      <c r="H2530" s="11">
        <v>433</v>
      </c>
      <c r="I2530" s="14"/>
      <c r="J2530" s="4"/>
      <c r="K2530" s="4"/>
      <c r="L2530" s="4"/>
      <c r="M2530" s="4"/>
      <c r="N2530" s="4"/>
      <c r="O2530" s="4"/>
      <c r="P2530" s="4"/>
      <c r="Q2530" s="4"/>
      <c r="R2530" s="4"/>
      <c r="S2530" s="4"/>
      <c r="T2530" s="4"/>
      <c r="U2530" s="4"/>
      <c r="V2530" s="4"/>
      <c r="W2530" s="4"/>
      <c r="X2530" s="4"/>
      <c r="Y2530" s="4"/>
      <c r="Z2530" s="4"/>
      <c r="AA2530" s="4"/>
    </row>
    <row r="2531" spans="1:27" ht="16" x14ac:dyDescent="0.2">
      <c r="A2531" s="21" t="s">
        <v>859</v>
      </c>
      <c r="B2531" s="21" t="s">
        <v>25</v>
      </c>
      <c r="C2531" s="22" t="s">
        <v>4752</v>
      </c>
      <c r="D2531" s="32">
        <v>1985</v>
      </c>
      <c r="E2531" s="21" t="s">
        <v>10</v>
      </c>
      <c r="F2531" s="21" t="s">
        <v>4740</v>
      </c>
      <c r="G2531" s="33" t="s">
        <v>4753</v>
      </c>
      <c r="H2531" s="11">
        <v>417</v>
      </c>
      <c r="I2531" s="14"/>
      <c r="J2531" s="4"/>
      <c r="K2531" s="4"/>
      <c r="L2531" s="4"/>
      <c r="M2531" s="4"/>
      <c r="N2531" s="4"/>
      <c r="O2531" s="4"/>
      <c r="P2531" s="4"/>
      <c r="Q2531" s="4"/>
      <c r="R2531" s="4"/>
      <c r="S2531" s="4"/>
      <c r="T2531" s="4"/>
      <c r="U2531" s="4"/>
      <c r="V2531" s="4"/>
      <c r="W2531" s="4"/>
      <c r="X2531" s="4"/>
      <c r="Y2531" s="4"/>
      <c r="Z2531" s="4"/>
      <c r="AA2531" s="4"/>
    </row>
    <row r="2532" spans="1:27" ht="16" x14ac:dyDescent="0.2">
      <c r="A2532" s="21" t="s">
        <v>859</v>
      </c>
      <c r="B2532" s="21" t="s">
        <v>25</v>
      </c>
      <c r="C2532" s="22" t="s">
        <v>4754</v>
      </c>
      <c r="D2532" s="32">
        <v>1985</v>
      </c>
      <c r="E2532" s="21" t="s">
        <v>10</v>
      </c>
      <c r="F2532" s="21" t="s">
        <v>4740</v>
      </c>
      <c r="G2532" s="33" t="s">
        <v>4755</v>
      </c>
      <c r="H2532" s="11">
        <v>367</v>
      </c>
      <c r="I2532" s="14"/>
      <c r="J2532" s="4"/>
      <c r="K2532" s="4"/>
      <c r="L2532" s="4"/>
      <c r="M2532" s="4"/>
      <c r="N2532" s="4"/>
      <c r="O2532" s="4"/>
      <c r="P2532" s="4"/>
      <c r="Q2532" s="4"/>
      <c r="R2532" s="4"/>
      <c r="S2532" s="4"/>
      <c r="T2532" s="4"/>
      <c r="U2532" s="4"/>
      <c r="V2532" s="4"/>
      <c r="W2532" s="4"/>
      <c r="X2532" s="4"/>
      <c r="Y2532" s="4"/>
      <c r="Z2532" s="4"/>
      <c r="AA2532" s="4"/>
    </row>
    <row r="2533" spans="1:27" ht="16" x14ac:dyDescent="0.2">
      <c r="A2533" s="21" t="s">
        <v>859</v>
      </c>
      <c r="B2533" s="21" t="s">
        <v>25</v>
      </c>
      <c r="C2533" s="22" t="s">
        <v>4756</v>
      </c>
      <c r="D2533" s="32">
        <v>1985</v>
      </c>
      <c r="E2533" s="21" t="s">
        <v>10</v>
      </c>
      <c r="F2533" s="21" t="s">
        <v>4740</v>
      </c>
      <c r="G2533" s="33" t="s">
        <v>4757</v>
      </c>
      <c r="H2533" s="11">
        <v>358</v>
      </c>
      <c r="I2533" s="14"/>
      <c r="J2533" s="4"/>
      <c r="K2533" s="4"/>
      <c r="L2533" s="4"/>
      <c r="M2533" s="4"/>
      <c r="N2533" s="4"/>
      <c r="O2533" s="4"/>
      <c r="P2533" s="4"/>
      <c r="Q2533" s="4"/>
      <c r="R2533" s="4"/>
      <c r="S2533" s="4"/>
      <c r="T2533" s="4"/>
      <c r="U2533" s="4"/>
      <c r="V2533" s="4"/>
      <c r="W2533" s="4"/>
      <c r="X2533" s="4"/>
      <c r="Y2533" s="4"/>
      <c r="Z2533" s="4"/>
      <c r="AA2533" s="4"/>
    </row>
    <row r="2534" spans="1:27" ht="16" x14ac:dyDescent="0.2">
      <c r="A2534" s="21" t="s">
        <v>859</v>
      </c>
      <c r="B2534" s="21" t="s">
        <v>25</v>
      </c>
      <c r="C2534" s="22" t="s">
        <v>4758</v>
      </c>
      <c r="D2534" s="32">
        <v>1985</v>
      </c>
      <c r="E2534" s="21" t="s">
        <v>10</v>
      </c>
      <c r="F2534" s="21" t="s">
        <v>4740</v>
      </c>
      <c r="G2534" s="33" t="s">
        <v>4759</v>
      </c>
      <c r="H2534" s="11">
        <v>342</v>
      </c>
      <c r="I2534" s="14"/>
      <c r="J2534" s="4"/>
      <c r="K2534" s="4"/>
      <c r="L2534" s="4"/>
      <c r="M2534" s="4"/>
      <c r="N2534" s="4"/>
      <c r="O2534" s="4"/>
      <c r="P2534" s="4"/>
      <c r="Q2534" s="4"/>
      <c r="R2534" s="4"/>
      <c r="S2534" s="4"/>
      <c r="T2534" s="4"/>
      <c r="U2534" s="4"/>
      <c r="V2534" s="4"/>
      <c r="W2534" s="4"/>
      <c r="X2534" s="4"/>
      <c r="Y2534" s="4"/>
      <c r="Z2534" s="4"/>
      <c r="AA2534" s="4"/>
    </row>
    <row r="2535" spans="1:27" ht="16" x14ac:dyDescent="0.2">
      <c r="A2535" s="21" t="s">
        <v>859</v>
      </c>
      <c r="B2535" s="21" t="s">
        <v>25</v>
      </c>
      <c r="C2535" s="22" t="s">
        <v>4760</v>
      </c>
      <c r="D2535" s="32">
        <v>1985</v>
      </c>
      <c r="E2535" s="21" t="s">
        <v>10</v>
      </c>
      <c r="F2535" s="21" t="s">
        <v>4740</v>
      </c>
      <c r="G2535" s="33" t="s">
        <v>4761</v>
      </c>
      <c r="H2535" s="11">
        <v>335</v>
      </c>
      <c r="I2535" s="14"/>
      <c r="J2535" s="4"/>
      <c r="K2535" s="4"/>
      <c r="L2535" s="4"/>
      <c r="M2535" s="4"/>
      <c r="N2535" s="4"/>
      <c r="O2535" s="4"/>
      <c r="P2535" s="4"/>
      <c r="Q2535" s="4"/>
      <c r="R2535" s="4"/>
      <c r="S2535" s="4"/>
      <c r="T2535" s="4"/>
      <c r="U2535" s="4"/>
      <c r="V2535" s="4"/>
      <c r="W2535" s="4"/>
      <c r="X2535" s="4"/>
      <c r="Y2535" s="4"/>
      <c r="Z2535" s="4"/>
      <c r="AA2535" s="4"/>
    </row>
    <row r="2536" spans="1:27" ht="16" x14ac:dyDescent="0.2">
      <c r="A2536" s="21" t="s">
        <v>859</v>
      </c>
      <c r="B2536" s="21" t="s">
        <v>25</v>
      </c>
      <c r="C2536" s="22" t="s">
        <v>4762</v>
      </c>
      <c r="D2536" s="32">
        <v>1985</v>
      </c>
      <c r="E2536" s="21" t="s">
        <v>10</v>
      </c>
      <c r="F2536" s="21" t="s">
        <v>4740</v>
      </c>
      <c r="G2536" s="33" t="s">
        <v>4763</v>
      </c>
      <c r="H2536" s="11">
        <v>331</v>
      </c>
      <c r="I2536" s="14"/>
      <c r="J2536" s="4"/>
      <c r="K2536" s="4"/>
      <c r="L2536" s="4"/>
      <c r="M2536" s="4"/>
      <c r="N2536" s="4"/>
      <c r="O2536" s="4"/>
      <c r="P2536" s="4"/>
      <c r="Q2536" s="4"/>
      <c r="R2536" s="4"/>
      <c r="S2536" s="4"/>
      <c r="T2536" s="4"/>
      <c r="U2536" s="4"/>
      <c r="V2536" s="4"/>
      <c r="W2536" s="4"/>
      <c r="X2536" s="4"/>
      <c r="Y2536" s="4"/>
      <c r="Z2536" s="4"/>
      <c r="AA2536" s="4"/>
    </row>
    <row r="2537" spans="1:27" ht="16" x14ac:dyDescent="0.2">
      <c r="A2537" s="21" t="s">
        <v>859</v>
      </c>
      <c r="B2537" s="21" t="s">
        <v>25</v>
      </c>
      <c r="C2537" s="22" t="s">
        <v>4764</v>
      </c>
      <c r="D2537" s="32">
        <v>1985</v>
      </c>
      <c r="E2537" s="21" t="s">
        <v>10</v>
      </c>
      <c r="F2537" s="21" t="s">
        <v>4740</v>
      </c>
      <c r="G2537" s="33" t="s">
        <v>4765</v>
      </c>
      <c r="H2537" s="11">
        <v>317</v>
      </c>
      <c r="I2537" s="14"/>
      <c r="J2537" s="4"/>
      <c r="K2537" s="4"/>
      <c r="L2537" s="4"/>
      <c r="M2537" s="4"/>
      <c r="N2537" s="4"/>
      <c r="O2537" s="4"/>
      <c r="P2537" s="4"/>
      <c r="Q2537" s="4"/>
      <c r="R2537" s="4"/>
      <c r="S2537" s="4"/>
      <c r="T2537" s="4"/>
      <c r="U2537" s="4"/>
      <c r="V2537" s="4"/>
      <c r="W2537" s="4"/>
      <c r="X2537" s="4"/>
      <c r="Y2537" s="4"/>
      <c r="Z2537" s="4"/>
      <c r="AA2537" s="4"/>
    </row>
    <row r="2538" spans="1:27" ht="16" x14ac:dyDescent="0.2">
      <c r="A2538" s="21" t="s">
        <v>859</v>
      </c>
      <c r="B2538" s="21" t="s">
        <v>25</v>
      </c>
      <c r="C2538" s="22" t="s">
        <v>4766</v>
      </c>
      <c r="D2538" s="32">
        <v>1985</v>
      </c>
      <c r="E2538" s="21" t="s">
        <v>10</v>
      </c>
      <c r="F2538" s="21" t="s">
        <v>4740</v>
      </c>
      <c r="G2538" s="33" t="s">
        <v>4767</v>
      </c>
      <c r="H2538" s="11">
        <v>306</v>
      </c>
      <c r="I2538" s="14"/>
      <c r="J2538" s="4"/>
      <c r="K2538" s="4"/>
      <c r="L2538" s="4"/>
      <c r="M2538" s="4"/>
      <c r="N2538" s="4"/>
      <c r="O2538" s="4"/>
      <c r="P2538" s="4"/>
      <c r="Q2538" s="4"/>
      <c r="R2538" s="4"/>
      <c r="S2538" s="4"/>
      <c r="T2538" s="4"/>
      <c r="U2538" s="4"/>
      <c r="V2538" s="4"/>
      <c r="W2538" s="4"/>
      <c r="X2538" s="4"/>
      <c r="Y2538" s="4"/>
      <c r="Z2538" s="4"/>
      <c r="AA2538" s="4"/>
    </row>
    <row r="2539" spans="1:27" ht="16" x14ac:dyDescent="0.2">
      <c r="A2539" s="21" t="s">
        <v>859</v>
      </c>
      <c r="B2539" s="21" t="s">
        <v>25</v>
      </c>
      <c r="C2539" s="22" t="s">
        <v>4768</v>
      </c>
      <c r="D2539" s="32">
        <v>1985</v>
      </c>
      <c r="E2539" s="21" t="s">
        <v>10</v>
      </c>
      <c r="F2539" s="21" t="s">
        <v>4740</v>
      </c>
      <c r="G2539" s="33" t="s">
        <v>4769</v>
      </c>
      <c r="H2539" s="11">
        <v>290</v>
      </c>
      <c r="I2539" s="14"/>
      <c r="J2539" s="4"/>
      <c r="K2539" s="4"/>
      <c r="L2539" s="4"/>
      <c r="M2539" s="4"/>
      <c r="N2539" s="4"/>
      <c r="O2539" s="4"/>
      <c r="P2539" s="4"/>
      <c r="Q2539" s="4"/>
      <c r="R2539" s="4"/>
      <c r="S2539" s="4"/>
      <c r="T2539" s="4"/>
      <c r="U2539" s="4"/>
      <c r="V2539" s="4"/>
      <c r="W2539" s="4"/>
      <c r="X2539" s="4"/>
      <c r="Y2539" s="4"/>
      <c r="Z2539" s="4"/>
      <c r="AA2539" s="4"/>
    </row>
    <row r="2540" spans="1:27" ht="16" x14ac:dyDescent="0.2">
      <c r="A2540" s="21" t="s">
        <v>859</v>
      </c>
      <c r="B2540" s="21" t="s">
        <v>25</v>
      </c>
      <c r="C2540" s="22" t="s">
        <v>4770</v>
      </c>
      <c r="D2540" s="32">
        <v>1985</v>
      </c>
      <c r="E2540" s="21" t="s">
        <v>10</v>
      </c>
      <c r="F2540" s="21" t="s">
        <v>4740</v>
      </c>
      <c r="G2540" s="33" t="s">
        <v>4771</v>
      </c>
      <c r="H2540" s="11">
        <v>288</v>
      </c>
      <c r="I2540" s="14"/>
      <c r="J2540" s="4"/>
      <c r="K2540" s="4"/>
      <c r="L2540" s="4"/>
      <c r="M2540" s="4"/>
      <c r="N2540" s="4"/>
      <c r="O2540" s="4"/>
      <c r="P2540" s="4"/>
      <c r="Q2540" s="4"/>
      <c r="R2540" s="4"/>
      <c r="S2540" s="4"/>
      <c r="T2540" s="4"/>
      <c r="U2540" s="4"/>
      <c r="V2540" s="4"/>
      <c r="W2540" s="4"/>
      <c r="X2540" s="4"/>
      <c r="Y2540" s="4"/>
      <c r="Z2540" s="4"/>
      <c r="AA2540" s="4"/>
    </row>
    <row r="2541" spans="1:27" ht="16" x14ac:dyDescent="0.2">
      <c r="A2541" s="20" t="s">
        <v>859</v>
      </c>
      <c r="B2541" s="21" t="s">
        <v>25</v>
      </c>
      <c r="C2541" s="22" t="s">
        <v>4772</v>
      </c>
      <c r="D2541" s="32">
        <v>1985</v>
      </c>
      <c r="E2541" s="21" t="s">
        <v>10</v>
      </c>
      <c r="F2541" s="21" t="s">
        <v>4740</v>
      </c>
      <c r="G2541" s="33" t="s">
        <v>4773</v>
      </c>
      <c r="H2541" s="11">
        <v>277</v>
      </c>
      <c r="I2541" s="14"/>
      <c r="J2541" s="4"/>
      <c r="K2541" s="4"/>
      <c r="L2541" s="4"/>
      <c r="M2541" s="4"/>
      <c r="N2541" s="4"/>
      <c r="O2541" s="4"/>
      <c r="P2541" s="4"/>
      <c r="Q2541" s="4"/>
      <c r="R2541" s="4"/>
      <c r="S2541" s="4"/>
      <c r="T2541" s="4"/>
      <c r="U2541" s="4"/>
      <c r="V2541" s="4"/>
      <c r="W2541" s="4"/>
      <c r="X2541" s="4"/>
      <c r="Y2541" s="4"/>
      <c r="Z2541" s="4"/>
      <c r="AA2541" s="4"/>
    </row>
    <row r="2542" spans="1:27" ht="16" x14ac:dyDescent="0.2">
      <c r="A2542" s="21" t="s">
        <v>859</v>
      </c>
      <c r="B2542" s="21" t="s">
        <v>25</v>
      </c>
      <c r="C2542" s="22" t="s">
        <v>4774</v>
      </c>
      <c r="D2542" s="32">
        <v>1985</v>
      </c>
      <c r="E2542" s="21" t="s">
        <v>10</v>
      </c>
      <c r="F2542" s="21" t="s">
        <v>4740</v>
      </c>
      <c r="G2542" s="33" t="s">
        <v>4775</v>
      </c>
      <c r="H2542" s="11">
        <v>211</v>
      </c>
      <c r="I2542" s="14"/>
      <c r="J2542" s="4"/>
      <c r="K2542" s="4"/>
      <c r="L2542" s="4"/>
      <c r="M2542" s="4"/>
      <c r="N2542" s="4"/>
      <c r="O2542" s="4"/>
      <c r="P2542" s="4"/>
      <c r="Q2542" s="4"/>
      <c r="R2542" s="4"/>
      <c r="S2542" s="4"/>
      <c r="T2542" s="4"/>
      <c r="U2542" s="4"/>
      <c r="V2542" s="4"/>
      <c r="W2542" s="4"/>
      <c r="X2542" s="4"/>
      <c r="Y2542" s="4"/>
      <c r="Z2542" s="4"/>
      <c r="AA2542" s="4"/>
    </row>
    <row r="2543" spans="1:27" ht="16" x14ac:dyDescent="0.2">
      <c r="A2543" s="21" t="s">
        <v>859</v>
      </c>
      <c r="B2543" s="21" t="s">
        <v>25</v>
      </c>
      <c r="C2543" s="22" t="s">
        <v>4776</v>
      </c>
      <c r="D2543" s="32">
        <v>1985</v>
      </c>
      <c r="E2543" s="21" t="s">
        <v>10</v>
      </c>
      <c r="F2543" s="21" t="s">
        <v>4740</v>
      </c>
      <c r="G2543" s="57" t="s">
        <v>4777</v>
      </c>
      <c r="H2543" s="11">
        <v>205</v>
      </c>
      <c r="I2543" s="14"/>
      <c r="J2543" s="4"/>
      <c r="K2543" s="4"/>
      <c r="L2543" s="4"/>
      <c r="M2543" s="4"/>
      <c r="N2543" s="4"/>
      <c r="O2543" s="4"/>
      <c r="P2543" s="4"/>
      <c r="Q2543" s="4"/>
      <c r="R2543" s="4"/>
      <c r="S2543" s="4"/>
      <c r="T2543" s="4"/>
      <c r="U2543" s="4"/>
      <c r="V2543" s="4"/>
      <c r="W2543" s="4"/>
      <c r="X2543" s="4"/>
      <c r="Y2543" s="4"/>
      <c r="Z2543" s="4"/>
      <c r="AA2543" s="4"/>
    </row>
    <row r="2544" spans="1:27" ht="16" x14ac:dyDescent="0.2">
      <c r="A2544" s="21" t="s">
        <v>859</v>
      </c>
      <c r="B2544" s="21" t="s">
        <v>25</v>
      </c>
      <c r="C2544" s="22" t="s">
        <v>4778</v>
      </c>
      <c r="D2544" s="32">
        <v>1985</v>
      </c>
      <c r="E2544" s="21" t="s">
        <v>10</v>
      </c>
      <c r="F2544" s="21" t="s">
        <v>4740</v>
      </c>
      <c r="G2544" s="33" t="s">
        <v>4779</v>
      </c>
      <c r="H2544" s="11">
        <v>177</v>
      </c>
      <c r="I2544" s="14"/>
      <c r="J2544" s="4"/>
      <c r="K2544" s="4"/>
      <c r="L2544" s="4"/>
      <c r="M2544" s="4"/>
      <c r="N2544" s="4"/>
      <c r="O2544" s="4"/>
      <c r="P2544" s="4"/>
      <c r="Q2544" s="4"/>
      <c r="R2544" s="4"/>
      <c r="S2544" s="4"/>
      <c r="T2544" s="4"/>
      <c r="U2544" s="4"/>
      <c r="V2544" s="4"/>
      <c r="W2544" s="4"/>
      <c r="X2544" s="4"/>
      <c r="Y2544" s="4"/>
      <c r="Z2544" s="4"/>
      <c r="AA2544" s="4"/>
    </row>
    <row r="2545" spans="1:27" ht="16" x14ac:dyDescent="0.2">
      <c r="A2545" s="21" t="s">
        <v>859</v>
      </c>
      <c r="B2545" s="21" t="s">
        <v>25</v>
      </c>
      <c r="C2545" s="22" t="s">
        <v>4780</v>
      </c>
      <c r="D2545" s="32">
        <v>1985</v>
      </c>
      <c r="E2545" s="21" t="s">
        <v>10</v>
      </c>
      <c r="F2545" s="21" t="s">
        <v>4740</v>
      </c>
      <c r="G2545" s="33" t="s">
        <v>4781</v>
      </c>
      <c r="H2545" s="11">
        <v>167</v>
      </c>
      <c r="I2545" s="14"/>
      <c r="J2545" s="4"/>
      <c r="K2545" s="4"/>
      <c r="L2545" s="4"/>
      <c r="M2545" s="4"/>
      <c r="N2545" s="4"/>
      <c r="O2545" s="4"/>
      <c r="P2545" s="4"/>
      <c r="Q2545" s="4"/>
      <c r="R2545" s="4"/>
      <c r="S2545" s="4"/>
      <c r="T2545" s="4"/>
      <c r="U2545" s="4"/>
      <c r="V2545" s="4"/>
      <c r="W2545" s="4"/>
      <c r="X2545" s="4"/>
      <c r="Y2545" s="4"/>
      <c r="Z2545" s="4"/>
      <c r="AA2545" s="4"/>
    </row>
    <row r="2546" spans="1:27" ht="16" x14ac:dyDescent="0.2">
      <c r="A2546" s="21" t="s">
        <v>859</v>
      </c>
      <c r="B2546" s="21" t="s">
        <v>25</v>
      </c>
      <c r="C2546" s="22" t="s">
        <v>4782</v>
      </c>
      <c r="D2546" s="32">
        <v>1985</v>
      </c>
      <c r="E2546" s="21" t="s">
        <v>10</v>
      </c>
      <c r="F2546" s="21" t="s">
        <v>4740</v>
      </c>
      <c r="G2546" s="33" t="s">
        <v>4783</v>
      </c>
      <c r="H2546" s="11">
        <v>161</v>
      </c>
      <c r="I2546" s="14"/>
      <c r="J2546" s="4"/>
      <c r="K2546" s="4"/>
      <c r="L2546" s="4"/>
      <c r="M2546" s="4"/>
      <c r="N2546" s="4"/>
      <c r="O2546" s="4"/>
      <c r="P2546" s="4"/>
      <c r="Q2546" s="4"/>
      <c r="R2546" s="4"/>
      <c r="S2546" s="4"/>
      <c r="T2546" s="4"/>
      <c r="U2546" s="4"/>
      <c r="V2546" s="4"/>
      <c r="W2546" s="4"/>
      <c r="X2546" s="4"/>
      <c r="Y2546" s="4"/>
      <c r="Z2546" s="4"/>
      <c r="AA2546" s="4"/>
    </row>
    <row r="2547" spans="1:27" ht="16" x14ac:dyDescent="0.2">
      <c r="A2547" s="21" t="s">
        <v>859</v>
      </c>
      <c r="B2547" s="21" t="s">
        <v>25</v>
      </c>
      <c r="C2547" s="22" t="s">
        <v>4472</v>
      </c>
      <c r="D2547" s="32">
        <v>1985</v>
      </c>
      <c r="E2547" s="21" t="s">
        <v>10</v>
      </c>
      <c r="F2547" s="21" t="s">
        <v>4740</v>
      </c>
      <c r="G2547" s="33" t="s">
        <v>4784</v>
      </c>
      <c r="H2547" s="11">
        <v>148</v>
      </c>
      <c r="I2547" s="14"/>
      <c r="J2547" s="4"/>
      <c r="K2547" s="4"/>
      <c r="L2547" s="4"/>
      <c r="M2547" s="4"/>
      <c r="N2547" s="4"/>
      <c r="O2547" s="4"/>
      <c r="P2547" s="4"/>
      <c r="Q2547" s="4"/>
      <c r="R2547" s="4"/>
      <c r="S2547" s="4"/>
      <c r="T2547" s="4"/>
      <c r="U2547" s="4"/>
      <c r="V2547" s="4"/>
      <c r="W2547" s="4"/>
      <c r="X2547" s="4"/>
      <c r="Y2547" s="4"/>
      <c r="Z2547" s="4"/>
      <c r="AA2547" s="4"/>
    </row>
    <row r="2548" spans="1:27" ht="16" x14ac:dyDescent="0.2">
      <c r="A2548" s="21" t="s">
        <v>859</v>
      </c>
      <c r="B2548" s="21" t="s">
        <v>25</v>
      </c>
      <c r="C2548" s="22" t="s">
        <v>4785</v>
      </c>
      <c r="D2548" s="32">
        <v>1985</v>
      </c>
      <c r="E2548" s="21" t="s">
        <v>10</v>
      </c>
      <c r="F2548" s="21" t="s">
        <v>4740</v>
      </c>
      <c r="G2548" s="33" t="s">
        <v>4786</v>
      </c>
      <c r="H2548" s="11">
        <v>138</v>
      </c>
      <c r="I2548" s="14"/>
      <c r="J2548" s="4"/>
      <c r="K2548" s="4"/>
      <c r="L2548" s="4"/>
      <c r="M2548" s="4"/>
      <c r="N2548" s="4"/>
      <c r="O2548" s="4"/>
      <c r="P2548" s="4"/>
      <c r="Q2548" s="4"/>
      <c r="R2548" s="4"/>
      <c r="S2548" s="4"/>
      <c r="T2548" s="4"/>
      <c r="U2548" s="4"/>
      <c r="V2548" s="4"/>
      <c r="W2548" s="4"/>
      <c r="X2548" s="4"/>
      <c r="Y2548" s="4"/>
      <c r="Z2548" s="4"/>
      <c r="AA2548" s="4"/>
    </row>
    <row r="2549" spans="1:27" ht="16" x14ac:dyDescent="0.2">
      <c r="A2549" s="21" t="s">
        <v>859</v>
      </c>
      <c r="B2549" s="21" t="s">
        <v>25</v>
      </c>
      <c r="C2549" s="22" t="s">
        <v>4704</v>
      </c>
      <c r="D2549" s="32">
        <v>1985</v>
      </c>
      <c r="E2549" s="21" t="s">
        <v>10</v>
      </c>
      <c r="F2549" s="21" t="s">
        <v>4740</v>
      </c>
      <c r="G2549" s="33" t="s">
        <v>4787</v>
      </c>
      <c r="H2549" s="11">
        <v>135</v>
      </c>
      <c r="I2549" s="14"/>
      <c r="J2549" s="4"/>
      <c r="K2549" s="4"/>
      <c r="L2549" s="4"/>
      <c r="M2549" s="4"/>
      <c r="N2549" s="4"/>
      <c r="O2549" s="4"/>
      <c r="P2549" s="4"/>
      <c r="Q2549" s="4"/>
      <c r="R2549" s="4"/>
      <c r="S2549" s="4"/>
      <c r="T2549" s="4"/>
      <c r="U2549" s="4"/>
      <c r="V2549" s="4"/>
      <c r="W2549" s="4"/>
      <c r="X2549" s="4"/>
      <c r="Y2549" s="4"/>
      <c r="Z2549" s="4"/>
      <c r="AA2549" s="4"/>
    </row>
    <row r="2550" spans="1:27" ht="16" x14ac:dyDescent="0.2">
      <c r="A2550" s="21" t="s">
        <v>859</v>
      </c>
      <c r="B2550" s="21" t="s">
        <v>25</v>
      </c>
      <c r="C2550" s="22" t="s">
        <v>4788</v>
      </c>
      <c r="D2550" s="32">
        <v>1985</v>
      </c>
      <c r="E2550" s="21" t="s">
        <v>10</v>
      </c>
      <c r="F2550" s="21" t="s">
        <v>4740</v>
      </c>
      <c r="G2550" s="33" t="s">
        <v>4789</v>
      </c>
      <c r="H2550" s="11">
        <v>116</v>
      </c>
      <c r="I2550" s="14"/>
      <c r="J2550" s="4"/>
      <c r="K2550" s="4"/>
      <c r="L2550" s="4"/>
      <c r="M2550" s="4"/>
      <c r="N2550" s="4"/>
      <c r="O2550" s="4"/>
      <c r="P2550" s="4"/>
      <c r="Q2550" s="4"/>
      <c r="R2550" s="4"/>
      <c r="S2550" s="4"/>
      <c r="T2550" s="4"/>
      <c r="U2550" s="4"/>
      <c r="V2550" s="4"/>
      <c r="W2550" s="4"/>
      <c r="X2550" s="4"/>
      <c r="Y2550" s="4"/>
      <c r="Z2550" s="4"/>
      <c r="AA2550" s="4"/>
    </row>
    <row r="2551" spans="1:27" ht="16" x14ac:dyDescent="0.2">
      <c r="A2551" s="21" t="s">
        <v>859</v>
      </c>
      <c r="B2551" s="21" t="s">
        <v>25</v>
      </c>
      <c r="C2551" s="22" t="s">
        <v>4790</v>
      </c>
      <c r="D2551" s="32">
        <v>1985</v>
      </c>
      <c r="E2551" s="21" t="s">
        <v>10</v>
      </c>
      <c r="F2551" s="21" t="s">
        <v>4740</v>
      </c>
      <c r="G2551" s="33" t="s">
        <v>4791</v>
      </c>
      <c r="H2551" s="11">
        <v>114</v>
      </c>
      <c r="I2551" s="14"/>
      <c r="J2551" s="4"/>
      <c r="K2551" s="4"/>
      <c r="L2551" s="4"/>
      <c r="M2551" s="4"/>
      <c r="N2551" s="4"/>
      <c r="O2551" s="4"/>
      <c r="P2551" s="4"/>
      <c r="Q2551" s="4"/>
      <c r="R2551" s="4"/>
      <c r="S2551" s="4"/>
      <c r="T2551" s="4"/>
      <c r="U2551" s="4"/>
      <c r="V2551" s="4"/>
      <c r="W2551" s="4"/>
      <c r="X2551" s="4"/>
      <c r="Y2551" s="4"/>
      <c r="Z2551" s="4"/>
      <c r="AA2551" s="4"/>
    </row>
    <row r="2552" spans="1:27" ht="16" x14ac:dyDescent="0.2">
      <c r="A2552" s="21" t="s">
        <v>859</v>
      </c>
      <c r="B2552" s="21" t="s">
        <v>25</v>
      </c>
      <c r="C2552" s="22" t="s">
        <v>4792</v>
      </c>
      <c r="D2552" s="32">
        <v>1985</v>
      </c>
      <c r="E2552" s="21" t="s">
        <v>10</v>
      </c>
      <c r="F2552" s="21" t="s">
        <v>4740</v>
      </c>
      <c r="G2552" s="33" t="s">
        <v>4793</v>
      </c>
      <c r="H2552" s="11">
        <v>100</v>
      </c>
      <c r="I2552" s="14"/>
      <c r="J2552" s="4"/>
      <c r="K2552" s="4"/>
      <c r="L2552" s="4"/>
      <c r="M2552" s="4"/>
      <c r="N2552" s="4"/>
      <c r="O2552" s="4"/>
      <c r="P2552" s="4"/>
      <c r="Q2552" s="4"/>
      <c r="R2552" s="4"/>
      <c r="S2552" s="4"/>
      <c r="T2552" s="4"/>
      <c r="U2552" s="4"/>
      <c r="V2552" s="4"/>
      <c r="W2552" s="4"/>
      <c r="X2552" s="4"/>
      <c r="Y2552" s="4"/>
      <c r="Z2552" s="4"/>
      <c r="AA2552" s="4"/>
    </row>
    <row r="2553" spans="1:27" ht="16" x14ac:dyDescent="0.2">
      <c r="A2553" s="21" t="s">
        <v>859</v>
      </c>
      <c r="B2553" s="21" t="s">
        <v>25</v>
      </c>
      <c r="C2553" s="22" t="s">
        <v>4794</v>
      </c>
      <c r="D2553" s="32">
        <v>1985</v>
      </c>
      <c r="E2553" s="21" t="s">
        <v>10</v>
      </c>
      <c r="F2553" s="21" t="s">
        <v>4740</v>
      </c>
      <c r="G2553" s="33" t="s">
        <v>4795</v>
      </c>
      <c r="H2553" s="11">
        <v>88</v>
      </c>
      <c r="I2553" s="14"/>
      <c r="J2553" s="4"/>
      <c r="K2553" s="4"/>
      <c r="L2553" s="4"/>
      <c r="M2553" s="4"/>
      <c r="N2553" s="4"/>
      <c r="O2553" s="4"/>
      <c r="P2553" s="4"/>
      <c r="Q2553" s="4"/>
      <c r="R2553" s="4"/>
      <c r="S2553" s="4"/>
      <c r="T2553" s="4"/>
      <c r="U2553" s="4"/>
      <c r="V2553" s="4"/>
      <c r="W2553" s="4"/>
      <c r="X2553" s="4"/>
      <c r="Y2553" s="4"/>
      <c r="Z2553" s="4"/>
      <c r="AA2553" s="4"/>
    </row>
    <row r="2554" spans="1:27" ht="16" x14ac:dyDescent="0.2">
      <c r="A2554" s="20" t="s">
        <v>859</v>
      </c>
      <c r="B2554" s="21" t="s">
        <v>25</v>
      </c>
      <c r="C2554" s="22" t="s">
        <v>4796</v>
      </c>
      <c r="D2554" s="32">
        <v>1985</v>
      </c>
      <c r="E2554" s="21" t="s">
        <v>10</v>
      </c>
      <c r="F2554" s="21" t="s">
        <v>4740</v>
      </c>
      <c r="G2554" s="33" t="s">
        <v>4797</v>
      </c>
      <c r="H2554" s="11">
        <v>79</v>
      </c>
      <c r="I2554" s="14"/>
      <c r="J2554" s="4"/>
      <c r="K2554" s="4"/>
      <c r="L2554" s="4"/>
      <c r="M2554" s="4"/>
      <c r="N2554" s="4"/>
      <c r="O2554" s="4"/>
      <c r="P2554" s="4"/>
      <c r="Q2554" s="4"/>
      <c r="R2554" s="4"/>
      <c r="S2554" s="4"/>
      <c r="T2554" s="4"/>
      <c r="U2554" s="4"/>
      <c r="V2554" s="4"/>
      <c r="W2554" s="4"/>
      <c r="X2554" s="4"/>
      <c r="Y2554" s="4"/>
      <c r="Z2554" s="4"/>
      <c r="AA2554" s="4"/>
    </row>
    <row r="2555" spans="1:27" ht="16" x14ac:dyDescent="0.2">
      <c r="A2555" s="21" t="s">
        <v>859</v>
      </c>
      <c r="B2555" s="21" t="s">
        <v>25</v>
      </c>
      <c r="C2555" s="22" t="s">
        <v>26</v>
      </c>
      <c r="D2555" s="32">
        <v>1985</v>
      </c>
      <c r="E2555" s="21" t="s">
        <v>10</v>
      </c>
      <c r="F2555" s="21" t="s">
        <v>4740</v>
      </c>
      <c r="G2555" s="33" t="s">
        <v>4798</v>
      </c>
      <c r="H2555" s="11">
        <v>69</v>
      </c>
      <c r="I2555" s="14"/>
      <c r="J2555" s="4"/>
      <c r="K2555" s="4"/>
      <c r="L2555" s="4"/>
      <c r="M2555" s="4"/>
      <c r="N2555" s="4"/>
      <c r="O2555" s="4"/>
      <c r="P2555" s="4"/>
      <c r="Q2555" s="4"/>
      <c r="R2555" s="4"/>
      <c r="S2555" s="4"/>
      <c r="T2555" s="4"/>
      <c r="U2555" s="4"/>
      <c r="V2555" s="4"/>
      <c r="W2555" s="4"/>
      <c r="X2555" s="4"/>
      <c r="Y2555" s="4"/>
      <c r="Z2555" s="4"/>
      <c r="AA2555" s="4"/>
    </row>
    <row r="2556" spans="1:27" ht="16" x14ac:dyDescent="0.2">
      <c r="A2556" s="21" t="s">
        <v>859</v>
      </c>
      <c r="B2556" s="21" t="s">
        <v>25</v>
      </c>
      <c r="C2556" s="22" t="s">
        <v>4799</v>
      </c>
      <c r="D2556" s="32">
        <v>1985</v>
      </c>
      <c r="E2556" s="21" t="s">
        <v>10</v>
      </c>
      <c r="F2556" s="21" t="s">
        <v>4740</v>
      </c>
      <c r="G2556" s="33" t="s">
        <v>4800</v>
      </c>
      <c r="H2556" s="11">
        <v>47</v>
      </c>
      <c r="I2556" s="14"/>
      <c r="J2556" s="4"/>
      <c r="K2556" s="4"/>
      <c r="L2556" s="4"/>
      <c r="M2556" s="4"/>
      <c r="N2556" s="4"/>
      <c r="O2556" s="4"/>
      <c r="P2556" s="4"/>
      <c r="Q2556" s="4"/>
      <c r="R2556" s="4"/>
      <c r="S2556" s="4"/>
      <c r="T2556" s="4"/>
      <c r="U2556" s="4"/>
      <c r="V2556" s="4"/>
      <c r="W2556" s="4"/>
      <c r="X2556" s="4"/>
      <c r="Y2556" s="4"/>
      <c r="Z2556" s="4"/>
      <c r="AA2556" s="4"/>
    </row>
    <row r="2557" spans="1:27" ht="16" x14ac:dyDescent="0.2">
      <c r="A2557" s="10" t="s">
        <v>4265</v>
      </c>
      <c r="B2557" s="10" t="s">
        <v>25</v>
      </c>
      <c r="C2557" s="10" t="s">
        <v>792</v>
      </c>
      <c r="D2557" s="11">
        <v>1984</v>
      </c>
      <c r="E2557" s="10" t="s">
        <v>7</v>
      </c>
      <c r="F2557" s="10" t="s">
        <v>4801</v>
      </c>
      <c r="G2557" s="15" t="s">
        <v>4802</v>
      </c>
      <c r="H2557" s="13">
        <v>862</v>
      </c>
      <c r="I2557" s="14"/>
      <c r="J2557" s="4"/>
      <c r="K2557" s="4"/>
      <c r="L2557" s="4"/>
      <c r="M2557" s="4"/>
      <c r="N2557" s="4"/>
      <c r="O2557" s="4"/>
      <c r="P2557" s="4"/>
      <c r="Q2557" s="4"/>
      <c r="R2557" s="4"/>
      <c r="S2557" s="4"/>
      <c r="T2557" s="4"/>
      <c r="U2557" s="4"/>
      <c r="V2557" s="4"/>
      <c r="W2557" s="4"/>
      <c r="X2557" s="4"/>
      <c r="Y2557" s="4"/>
      <c r="Z2557" s="4"/>
      <c r="AA2557" s="4"/>
    </row>
    <row r="2558" spans="1:27" ht="16" x14ac:dyDescent="0.2">
      <c r="A2558" s="10" t="s">
        <v>4265</v>
      </c>
      <c r="B2558" s="10" t="s">
        <v>25</v>
      </c>
      <c r="C2558" s="10" t="s">
        <v>4621</v>
      </c>
      <c r="D2558" s="11">
        <v>1984</v>
      </c>
      <c r="E2558" s="10" t="s">
        <v>10</v>
      </c>
      <c r="F2558" s="10" t="s">
        <v>4801</v>
      </c>
      <c r="G2558" s="15" t="s">
        <v>4803</v>
      </c>
      <c r="H2558" s="13">
        <v>546</v>
      </c>
      <c r="I2558" s="14"/>
      <c r="J2558" s="4"/>
      <c r="K2558" s="4"/>
      <c r="L2558" s="4"/>
      <c r="M2558" s="4"/>
      <c r="N2558" s="4"/>
      <c r="O2558" s="4"/>
      <c r="P2558" s="4"/>
      <c r="Q2558" s="4"/>
      <c r="R2558" s="4"/>
      <c r="S2558" s="4"/>
      <c r="T2558" s="4"/>
      <c r="U2558" s="4"/>
      <c r="V2558" s="4"/>
      <c r="W2558" s="4"/>
      <c r="X2558" s="4"/>
      <c r="Y2558" s="4"/>
      <c r="Z2558" s="4"/>
      <c r="AA2558" s="4"/>
    </row>
    <row r="2559" spans="1:27" ht="16" x14ac:dyDescent="0.2">
      <c r="A2559" s="10" t="s">
        <v>4265</v>
      </c>
      <c r="B2559" s="10" t="s">
        <v>25</v>
      </c>
      <c r="C2559" s="10" t="s">
        <v>4646</v>
      </c>
      <c r="D2559" s="11">
        <v>1984</v>
      </c>
      <c r="E2559" s="10" t="s">
        <v>10</v>
      </c>
      <c r="F2559" s="10" t="s">
        <v>4801</v>
      </c>
      <c r="G2559" s="15" t="s">
        <v>4804</v>
      </c>
      <c r="H2559" s="13">
        <v>441</v>
      </c>
      <c r="I2559" s="14"/>
      <c r="J2559" s="4"/>
      <c r="K2559" s="4"/>
      <c r="L2559" s="4"/>
      <c r="M2559" s="4"/>
      <c r="N2559" s="4"/>
      <c r="O2559" s="4"/>
      <c r="P2559" s="4"/>
      <c r="Q2559" s="4"/>
      <c r="R2559" s="4"/>
      <c r="S2559" s="4"/>
      <c r="T2559" s="4"/>
      <c r="U2559" s="4"/>
      <c r="V2559" s="4"/>
      <c r="W2559" s="4"/>
      <c r="X2559" s="4"/>
      <c r="Y2559" s="4"/>
      <c r="Z2559" s="4"/>
      <c r="AA2559" s="4"/>
    </row>
    <row r="2560" spans="1:27" ht="16" x14ac:dyDescent="0.2">
      <c r="A2560" s="10" t="s">
        <v>4265</v>
      </c>
      <c r="B2560" s="10" t="s">
        <v>25</v>
      </c>
      <c r="C2560" s="10" t="s">
        <v>4805</v>
      </c>
      <c r="D2560" s="11">
        <v>1984</v>
      </c>
      <c r="E2560" s="10" t="s">
        <v>10</v>
      </c>
      <c r="F2560" s="10" t="s">
        <v>4801</v>
      </c>
      <c r="G2560" s="15" t="s">
        <v>4806</v>
      </c>
      <c r="H2560" s="13">
        <v>398</v>
      </c>
      <c r="I2560" s="14"/>
      <c r="J2560" s="4"/>
      <c r="K2560" s="4"/>
      <c r="L2560" s="4"/>
      <c r="M2560" s="4"/>
      <c r="N2560" s="4"/>
      <c r="O2560" s="4"/>
      <c r="P2560" s="4"/>
      <c r="Q2560" s="4"/>
      <c r="R2560" s="4"/>
      <c r="S2560" s="4"/>
      <c r="T2560" s="4"/>
      <c r="U2560" s="4"/>
      <c r="V2560" s="4"/>
      <c r="W2560" s="4"/>
      <c r="X2560" s="4"/>
      <c r="Y2560" s="4"/>
      <c r="Z2560" s="4"/>
      <c r="AA2560" s="4"/>
    </row>
    <row r="2561" spans="1:27" ht="16" x14ac:dyDescent="0.2">
      <c r="A2561" s="10" t="s">
        <v>4265</v>
      </c>
      <c r="B2561" s="10" t="s">
        <v>25</v>
      </c>
      <c r="C2561" s="10" t="s">
        <v>1046</v>
      </c>
      <c r="D2561" s="11">
        <v>1984</v>
      </c>
      <c r="E2561" s="10" t="s">
        <v>8</v>
      </c>
      <c r="F2561" s="10" t="s">
        <v>4801</v>
      </c>
      <c r="G2561" s="15" t="s">
        <v>4807</v>
      </c>
      <c r="H2561" s="13">
        <v>397</v>
      </c>
      <c r="I2561" s="14"/>
      <c r="J2561" s="4"/>
      <c r="K2561" s="4"/>
      <c r="L2561" s="4"/>
      <c r="M2561" s="4"/>
      <c r="N2561" s="4"/>
      <c r="O2561" s="4"/>
      <c r="P2561" s="4"/>
      <c r="Q2561" s="4"/>
      <c r="R2561" s="4"/>
      <c r="S2561" s="4"/>
      <c r="T2561" s="4"/>
      <c r="U2561" s="4"/>
      <c r="V2561" s="4"/>
      <c r="W2561" s="4"/>
      <c r="X2561" s="4"/>
      <c r="Y2561" s="4"/>
      <c r="Z2561" s="4"/>
      <c r="AA2561" s="4"/>
    </row>
    <row r="2562" spans="1:27" ht="16" x14ac:dyDescent="0.2">
      <c r="A2562" s="10" t="s">
        <v>4265</v>
      </c>
      <c r="B2562" s="10" t="s">
        <v>25</v>
      </c>
      <c r="C2562" s="10" t="s">
        <v>4808</v>
      </c>
      <c r="D2562" s="11">
        <v>1984</v>
      </c>
      <c r="E2562" s="10" t="s">
        <v>10</v>
      </c>
      <c r="F2562" s="10" t="s">
        <v>4801</v>
      </c>
      <c r="G2562" s="15" t="s">
        <v>4809</v>
      </c>
      <c r="H2562" s="13">
        <v>393</v>
      </c>
      <c r="I2562" s="14"/>
      <c r="J2562" s="4"/>
      <c r="K2562" s="4"/>
      <c r="L2562" s="4"/>
      <c r="M2562" s="4"/>
      <c r="N2562" s="4"/>
      <c r="O2562" s="4"/>
      <c r="P2562" s="4"/>
      <c r="Q2562" s="4"/>
      <c r="R2562" s="4"/>
      <c r="S2562" s="4"/>
      <c r="T2562" s="4"/>
      <c r="U2562" s="4"/>
      <c r="V2562" s="4"/>
      <c r="W2562" s="4"/>
      <c r="X2562" s="4"/>
      <c r="Y2562" s="4"/>
      <c r="Z2562" s="4"/>
      <c r="AA2562" s="4"/>
    </row>
    <row r="2563" spans="1:27" ht="16" x14ac:dyDescent="0.2">
      <c r="A2563" s="10" t="s">
        <v>4265</v>
      </c>
      <c r="B2563" s="10" t="s">
        <v>25</v>
      </c>
      <c r="C2563" s="10" t="s">
        <v>26</v>
      </c>
      <c r="D2563" s="11">
        <v>1984</v>
      </c>
      <c r="E2563" s="10" t="s">
        <v>10</v>
      </c>
      <c r="F2563" s="10" t="s">
        <v>4801</v>
      </c>
      <c r="G2563" s="15" t="s">
        <v>4810</v>
      </c>
      <c r="H2563" s="13">
        <v>373</v>
      </c>
      <c r="I2563" s="14"/>
      <c r="J2563" s="4"/>
      <c r="K2563" s="4"/>
      <c r="L2563" s="4"/>
      <c r="M2563" s="4"/>
      <c r="N2563" s="4"/>
      <c r="O2563" s="4"/>
      <c r="P2563" s="4"/>
      <c r="Q2563" s="4"/>
      <c r="R2563" s="4"/>
      <c r="S2563" s="4"/>
      <c r="T2563" s="4"/>
      <c r="U2563" s="4"/>
      <c r="V2563" s="4"/>
      <c r="W2563" s="4"/>
      <c r="X2563" s="4"/>
      <c r="Y2563" s="4"/>
      <c r="Z2563" s="4"/>
      <c r="AA2563" s="4"/>
    </row>
    <row r="2564" spans="1:27" ht="16" x14ac:dyDescent="0.2">
      <c r="A2564" s="10" t="s">
        <v>4265</v>
      </c>
      <c r="B2564" s="10" t="s">
        <v>25</v>
      </c>
      <c r="C2564" s="10" t="s">
        <v>4472</v>
      </c>
      <c r="D2564" s="11">
        <v>1984</v>
      </c>
      <c r="E2564" s="10" t="s">
        <v>10</v>
      </c>
      <c r="F2564" s="10" t="s">
        <v>4801</v>
      </c>
      <c r="G2564" s="15" t="s">
        <v>4811</v>
      </c>
      <c r="H2564" s="13">
        <v>351</v>
      </c>
      <c r="I2564" s="14"/>
      <c r="J2564" s="4"/>
      <c r="K2564" s="4"/>
      <c r="L2564" s="4"/>
      <c r="M2564" s="4"/>
      <c r="N2564" s="4"/>
      <c r="O2564" s="4"/>
      <c r="P2564" s="4"/>
      <c r="Q2564" s="4"/>
      <c r="R2564" s="4"/>
      <c r="S2564" s="4"/>
      <c r="T2564" s="4"/>
      <c r="U2564" s="4"/>
      <c r="V2564" s="4"/>
      <c r="W2564" s="4"/>
      <c r="X2564" s="4"/>
      <c r="Y2564" s="4"/>
      <c r="Z2564" s="4"/>
      <c r="AA2564" s="4"/>
    </row>
    <row r="2565" spans="1:27" ht="16" x14ac:dyDescent="0.2">
      <c r="A2565" s="10" t="s">
        <v>4265</v>
      </c>
      <c r="B2565" s="10" t="s">
        <v>25</v>
      </c>
      <c r="C2565" s="10" t="s">
        <v>4644</v>
      </c>
      <c r="D2565" s="11">
        <v>1984</v>
      </c>
      <c r="E2565" s="10" t="s">
        <v>10</v>
      </c>
      <c r="F2565" s="10" t="s">
        <v>4801</v>
      </c>
      <c r="G2565" s="15" t="s">
        <v>4812</v>
      </c>
      <c r="H2565" s="13">
        <v>339</v>
      </c>
      <c r="I2565" s="14"/>
      <c r="J2565" s="4"/>
      <c r="K2565" s="4"/>
      <c r="L2565" s="4"/>
      <c r="M2565" s="4"/>
      <c r="N2565" s="4"/>
      <c r="O2565" s="4"/>
      <c r="P2565" s="4"/>
      <c r="Q2565" s="4"/>
      <c r="R2565" s="4"/>
      <c r="S2565" s="4"/>
      <c r="T2565" s="4"/>
      <c r="U2565" s="4"/>
      <c r="V2565" s="4"/>
      <c r="W2565" s="4"/>
      <c r="X2565" s="4"/>
      <c r="Y2565" s="4"/>
      <c r="Z2565" s="4"/>
      <c r="AA2565" s="4"/>
    </row>
    <row r="2566" spans="1:27" ht="16" x14ac:dyDescent="0.2">
      <c r="A2566" s="10" t="s">
        <v>4265</v>
      </c>
      <c r="B2566" s="10" t="s">
        <v>25</v>
      </c>
      <c r="C2566" s="10" t="s">
        <v>4813</v>
      </c>
      <c r="D2566" s="11">
        <v>1984</v>
      </c>
      <c r="E2566" s="10" t="s">
        <v>10</v>
      </c>
      <c r="F2566" s="10" t="s">
        <v>4801</v>
      </c>
      <c r="G2566" s="15" t="s">
        <v>4814</v>
      </c>
      <c r="H2566" s="13">
        <v>328</v>
      </c>
      <c r="I2566" s="14"/>
      <c r="J2566" s="4"/>
      <c r="K2566" s="4"/>
      <c r="L2566" s="4"/>
      <c r="M2566" s="4"/>
      <c r="N2566" s="4"/>
      <c r="O2566" s="4"/>
      <c r="P2566" s="4"/>
      <c r="Q2566" s="4"/>
      <c r="R2566" s="4"/>
      <c r="S2566" s="4"/>
      <c r="T2566" s="4"/>
      <c r="U2566" s="4"/>
      <c r="V2566" s="4"/>
      <c r="W2566" s="4"/>
      <c r="X2566" s="4"/>
      <c r="Y2566" s="4"/>
      <c r="Z2566" s="4"/>
      <c r="AA2566" s="4"/>
    </row>
    <row r="2567" spans="1:27" ht="16" x14ac:dyDescent="0.2">
      <c r="A2567" s="10" t="s">
        <v>4265</v>
      </c>
      <c r="B2567" s="10" t="s">
        <v>25</v>
      </c>
      <c r="C2567" s="10" t="s">
        <v>4815</v>
      </c>
      <c r="D2567" s="11">
        <v>1984</v>
      </c>
      <c r="E2567" s="10" t="s">
        <v>8</v>
      </c>
      <c r="F2567" s="10" t="s">
        <v>4801</v>
      </c>
      <c r="G2567" s="15" t="s">
        <v>4816</v>
      </c>
      <c r="H2567" s="13">
        <v>318</v>
      </c>
      <c r="I2567" s="14"/>
      <c r="J2567" s="4"/>
      <c r="K2567" s="4"/>
      <c r="L2567" s="4"/>
      <c r="M2567" s="4"/>
      <c r="N2567" s="4"/>
      <c r="O2567" s="4"/>
      <c r="P2567" s="4"/>
      <c r="Q2567" s="4"/>
      <c r="R2567" s="4"/>
      <c r="S2567" s="4"/>
      <c r="T2567" s="4"/>
      <c r="U2567" s="4"/>
      <c r="V2567" s="4"/>
      <c r="W2567" s="4"/>
      <c r="X2567" s="4"/>
      <c r="Y2567" s="4"/>
      <c r="Z2567" s="4"/>
      <c r="AA2567" s="4"/>
    </row>
    <row r="2568" spans="1:27" ht="16" x14ac:dyDescent="0.2">
      <c r="A2568" s="10" t="s">
        <v>4265</v>
      </c>
      <c r="B2568" s="10" t="s">
        <v>25</v>
      </c>
      <c r="C2568" s="10" t="s">
        <v>4794</v>
      </c>
      <c r="D2568" s="11">
        <v>1984</v>
      </c>
      <c r="E2568" s="10" t="s">
        <v>10</v>
      </c>
      <c r="F2568" s="10" t="s">
        <v>4801</v>
      </c>
      <c r="G2568" s="15" t="s">
        <v>4817</v>
      </c>
      <c r="H2568" s="13">
        <v>295</v>
      </c>
      <c r="I2568" s="14"/>
      <c r="J2568" s="4"/>
      <c r="K2568" s="4"/>
      <c r="L2568" s="4"/>
      <c r="M2568" s="4"/>
      <c r="N2568" s="4"/>
      <c r="O2568" s="4"/>
      <c r="P2568" s="4"/>
      <c r="Q2568" s="4"/>
      <c r="R2568" s="4"/>
      <c r="S2568" s="4"/>
      <c r="T2568" s="4"/>
      <c r="U2568" s="4"/>
      <c r="V2568" s="4"/>
      <c r="W2568" s="4"/>
      <c r="X2568" s="4"/>
      <c r="Y2568" s="4"/>
      <c r="Z2568" s="4"/>
      <c r="AA2568" s="4"/>
    </row>
    <row r="2569" spans="1:27" ht="16" x14ac:dyDescent="0.2">
      <c r="A2569" s="10" t="s">
        <v>4265</v>
      </c>
      <c r="B2569" s="10" t="s">
        <v>25</v>
      </c>
      <c r="C2569" s="10" t="s">
        <v>4818</v>
      </c>
      <c r="D2569" s="11">
        <v>1984</v>
      </c>
      <c r="E2569" s="10" t="s">
        <v>10</v>
      </c>
      <c r="F2569" s="10" t="s">
        <v>4801</v>
      </c>
      <c r="G2569" s="15" t="s">
        <v>4819</v>
      </c>
      <c r="H2569" s="13">
        <v>288</v>
      </c>
      <c r="I2569" s="14"/>
      <c r="J2569" s="4"/>
      <c r="K2569" s="4"/>
      <c r="L2569" s="4"/>
      <c r="M2569" s="4"/>
      <c r="N2569" s="4"/>
      <c r="O2569" s="4"/>
      <c r="P2569" s="4"/>
      <c r="Q2569" s="4"/>
      <c r="R2569" s="4"/>
      <c r="S2569" s="4"/>
      <c r="T2569" s="4"/>
      <c r="U2569" s="4"/>
      <c r="V2569" s="4"/>
      <c r="W2569" s="4"/>
      <c r="X2569" s="4"/>
      <c r="Y2569" s="4"/>
      <c r="Z2569" s="4"/>
      <c r="AA2569" s="4"/>
    </row>
    <row r="2570" spans="1:27" ht="16" x14ac:dyDescent="0.2">
      <c r="A2570" s="10" t="s">
        <v>4265</v>
      </c>
      <c r="B2570" s="10" t="s">
        <v>25</v>
      </c>
      <c r="C2570" s="10" t="s">
        <v>4820</v>
      </c>
      <c r="D2570" s="11">
        <v>1984</v>
      </c>
      <c r="E2570" s="10" t="s">
        <v>10</v>
      </c>
      <c r="F2570" s="10" t="s">
        <v>4801</v>
      </c>
      <c r="G2570" s="15" t="s">
        <v>4821</v>
      </c>
      <c r="H2570" s="13">
        <v>264</v>
      </c>
      <c r="I2570" s="14"/>
      <c r="J2570" s="4"/>
      <c r="K2570" s="4"/>
      <c r="L2570" s="4"/>
      <c r="M2570" s="4"/>
      <c r="N2570" s="4"/>
      <c r="O2570" s="4"/>
      <c r="P2570" s="4"/>
      <c r="Q2570" s="4"/>
      <c r="R2570" s="4"/>
      <c r="S2570" s="4"/>
      <c r="T2570" s="4"/>
      <c r="U2570" s="4"/>
      <c r="V2570" s="4"/>
      <c r="W2570" s="4"/>
      <c r="X2570" s="4"/>
      <c r="Y2570" s="4"/>
      <c r="Z2570" s="4"/>
      <c r="AA2570" s="4"/>
    </row>
    <row r="2571" spans="1:27" ht="16" x14ac:dyDescent="0.2">
      <c r="A2571" s="10" t="s">
        <v>4265</v>
      </c>
      <c r="B2571" s="10" t="s">
        <v>25</v>
      </c>
      <c r="C2571" s="10" t="s">
        <v>4602</v>
      </c>
      <c r="D2571" s="11">
        <v>1984</v>
      </c>
      <c r="E2571" s="10" t="s">
        <v>10</v>
      </c>
      <c r="F2571" s="10" t="s">
        <v>4801</v>
      </c>
      <c r="G2571" s="15" t="s">
        <v>4822</v>
      </c>
      <c r="H2571" s="13">
        <v>263</v>
      </c>
      <c r="I2571" s="14"/>
      <c r="J2571" s="4"/>
      <c r="K2571" s="4"/>
      <c r="L2571" s="4"/>
      <c r="M2571" s="4"/>
      <c r="N2571" s="4"/>
      <c r="O2571" s="4"/>
      <c r="P2571" s="4"/>
      <c r="Q2571" s="4"/>
      <c r="R2571" s="4"/>
      <c r="S2571" s="4"/>
      <c r="T2571" s="4"/>
      <c r="U2571" s="4"/>
      <c r="V2571" s="4"/>
      <c r="W2571" s="4"/>
      <c r="X2571" s="4"/>
      <c r="Y2571" s="4"/>
      <c r="Z2571" s="4"/>
      <c r="AA2571" s="4"/>
    </row>
    <row r="2572" spans="1:27" ht="16" x14ac:dyDescent="0.2">
      <c r="A2572" s="10" t="s">
        <v>4265</v>
      </c>
      <c r="B2572" s="10" t="s">
        <v>25</v>
      </c>
      <c r="C2572" s="10" t="s">
        <v>4823</v>
      </c>
      <c r="D2572" s="11">
        <v>1984</v>
      </c>
      <c r="E2572" s="10" t="s">
        <v>10</v>
      </c>
      <c r="F2572" s="10" t="s">
        <v>4801</v>
      </c>
      <c r="G2572" s="15" t="s">
        <v>4824</v>
      </c>
      <c r="H2572" s="13">
        <v>234</v>
      </c>
      <c r="I2572" s="14"/>
      <c r="J2572" s="4"/>
      <c r="K2572" s="4"/>
      <c r="L2572" s="4"/>
      <c r="M2572" s="4"/>
      <c r="N2572" s="4"/>
      <c r="O2572" s="4"/>
      <c r="P2572" s="4"/>
      <c r="Q2572" s="4"/>
      <c r="R2572" s="4"/>
      <c r="S2572" s="4"/>
      <c r="T2572" s="4"/>
      <c r="U2572" s="4"/>
      <c r="V2572" s="4"/>
      <c r="W2572" s="4"/>
      <c r="X2572" s="4"/>
      <c r="Y2572" s="4"/>
      <c r="Z2572" s="4"/>
      <c r="AA2572" s="4"/>
    </row>
    <row r="2573" spans="1:27" ht="16" x14ac:dyDescent="0.2">
      <c r="A2573" s="10" t="s">
        <v>4265</v>
      </c>
      <c r="B2573" s="10" t="s">
        <v>25</v>
      </c>
      <c r="C2573" s="10" t="s">
        <v>4714</v>
      </c>
      <c r="D2573" s="11">
        <v>1984</v>
      </c>
      <c r="E2573" s="10" t="s">
        <v>10</v>
      </c>
      <c r="F2573" s="10" t="s">
        <v>4801</v>
      </c>
      <c r="G2573" s="15" t="s">
        <v>4825</v>
      </c>
      <c r="H2573" s="13">
        <v>214</v>
      </c>
      <c r="I2573" s="14"/>
      <c r="J2573" s="4"/>
      <c r="K2573" s="4"/>
      <c r="L2573" s="4"/>
      <c r="M2573" s="4"/>
      <c r="N2573" s="4"/>
      <c r="O2573" s="4"/>
      <c r="P2573" s="4"/>
      <c r="Q2573" s="4"/>
      <c r="R2573" s="4"/>
      <c r="S2573" s="4"/>
      <c r="T2573" s="4"/>
      <c r="U2573" s="4"/>
      <c r="V2573" s="4"/>
      <c r="W2573" s="4"/>
      <c r="X2573" s="4"/>
      <c r="Y2573" s="4"/>
      <c r="Z2573" s="4"/>
      <c r="AA2573" s="4"/>
    </row>
    <row r="2574" spans="1:27" ht="16" x14ac:dyDescent="0.2">
      <c r="A2574" s="10" t="s">
        <v>4265</v>
      </c>
      <c r="B2574" s="10" t="s">
        <v>25</v>
      </c>
      <c r="C2574" s="10" t="s">
        <v>4826</v>
      </c>
      <c r="D2574" s="11">
        <v>1984</v>
      </c>
      <c r="E2574" s="10" t="s">
        <v>10</v>
      </c>
      <c r="F2574" s="10" t="s">
        <v>4801</v>
      </c>
      <c r="G2574" s="15" t="s">
        <v>4827</v>
      </c>
      <c r="H2574" s="13">
        <v>189</v>
      </c>
      <c r="I2574" s="14"/>
      <c r="J2574" s="4"/>
      <c r="K2574" s="4"/>
      <c r="L2574" s="4"/>
      <c r="M2574" s="4"/>
      <c r="N2574" s="4"/>
      <c r="O2574" s="4"/>
      <c r="P2574" s="4"/>
      <c r="Q2574" s="4"/>
      <c r="R2574" s="4"/>
      <c r="S2574" s="4"/>
      <c r="T2574" s="4"/>
      <c r="U2574" s="4"/>
      <c r="V2574" s="4"/>
      <c r="W2574" s="4"/>
      <c r="X2574" s="4"/>
      <c r="Y2574" s="4"/>
      <c r="Z2574" s="4"/>
      <c r="AA2574" s="4"/>
    </row>
    <row r="2575" spans="1:27" ht="16" x14ac:dyDescent="0.2">
      <c r="A2575" s="10" t="s">
        <v>4265</v>
      </c>
      <c r="B2575" s="10" t="s">
        <v>25</v>
      </c>
      <c r="C2575" s="10" t="s">
        <v>4828</v>
      </c>
      <c r="D2575" s="11">
        <v>1984</v>
      </c>
      <c r="E2575" s="10" t="s">
        <v>10</v>
      </c>
      <c r="F2575" s="10" t="s">
        <v>4801</v>
      </c>
      <c r="G2575" s="15" t="s">
        <v>4829</v>
      </c>
      <c r="H2575" s="13">
        <v>175</v>
      </c>
      <c r="I2575" s="14"/>
      <c r="J2575" s="4"/>
      <c r="K2575" s="4"/>
      <c r="L2575" s="4"/>
      <c r="M2575" s="4"/>
      <c r="N2575" s="4"/>
      <c r="O2575" s="4"/>
      <c r="P2575" s="4"/>
      <c r="Q2575" s="4"/>
      <c r="R2575" s="4"/>
      <c r="S2575" s="4"/>
      <c r="T2575" s="4"/>
      <c r="U2575" s="4"/>
      <c r="V2575" s="4"/>
      <c r="W2575" s="4"/>
      <c r="X2575" s="4"/>
      <c r="Y2575" s="4"/>
      <c r="Z2575" s="4"/>
      <c r="AA2575" s="4"/>
    </row>
    <row r="2576" spans="1:27" ht="16" x14ac:dyDescent="0.2">
      <c r="A2576" s="10" t="s">
        <v>4265</v>
      </c>
      <c r="B2576" s="10" t="s">
        <v>25</v>
      </c>
      <c r="C2576" s="10" t="s">
        <v>4785</v>
      </c>
      <c r="D2576" s="11">
        <v>1984</v>
      </c>
      <c r="E2576" s="10" t="s">
        <v>10</v>
      </c>
      <c r="F2576" s="10" t="s">
        <v>4801</v>
      </c>
      <c r="G2576" s="15" t="s">
        <v>4830</v>
      </c>
      <c r="H2576" s="13">
        <v>144</v>
      </c>
      <c r="I2576" s="14"/>
      <c r="J2576" s="4"/>
      <c r="K2576" s="4"/>
      <c r="L2576" s="4"/>
      <c r="M2576" s="4"/>
      <c r="N2576" s="4"/>
      <c r="O2576" s="4"/>
      <c r="P2576" s="4"/>
      <c r="Q2576" s="4"/>
      <c r="R2576" s="4"/>
      <c r="S2576" s="4"/>
      <c r="T2576" s="4"/>
      <c r="U2576" s="4"/>
      <c r="V2576" s="4"/>
      <c r="W2576" s="4"/>
      <c r="X2576" s="4"/>
      <c r="Y2576" s="4"/>
      <c r="Z2576" s="4"/>
      <c r="AA2576" s="4"/>
    </row>
    <row r="2577" spans="1:27" ht="16" x14ac:dyDescent="0.2">
      <c r="A2577" s="10" t="s">
        <v>4265</v>
      </c>
      <c r="B2577" s="10" t="s">
        <v>25</v>
      </c>
      <c r="C2577" s="10" t="s">
        <v>4593</v>
      </c>
      <c r="D2577" s="11">
        <v>1984</v>
      </c>
      <c r="E2577" s="10" t="s">
        <v>10</v>
      </c>
      <c r="F2577" s="10" t="s">
        <v>4801</v>
      </c>
      <c r="G2577" s="15" t="s">
        <v>4831</v>
      </c>
      <c r="H2577" s="13">
        <v>129</v>
      </c>
      <c r="I2577" s="14"/>
      <c r="J2577" s="4"/>
      <c r="K2577" s="4"/>
      <c r="L2577" s="4"/>
      <c r="M2577" s="4"/>
      <c r="N2577" s="4"/>
      <c r="O2577" s="4"/>
      <c r="P2577" s="4"/>
      <c r="Q2577" s="4"/>
      <c r="R2577" s="4"/>
      <c r="S2577" s="4"/>
      <c r="T2577" s="4"/>
      <c r="U2577" s="4"/>
      <c r="V2577" s="4"/>
      <c r="W2577" s="4"/>
      <c r="X2577" s="4"/>
      <c r="Y2577" s="4"/>
      <c r="Z2577" s="4"/>
      <c r="AA2577" s="4"/>
    </row>
    <row r="2578" spans="1:27" ht="16" x14ac:dyDescent="0.2">
      <c r="A2578" s="10" t="s">
        <v>4265</v>
      </c>
      <c r="B2578" s="10" t="s">
        <v>25</v>
      </c>
      <c r="C2578" s="10" t="s">
        <v>4832</v>
      </c>
      <c r="D2578" s="11">
        <v>1984</v>
      </c>
      <c r="E2578" s="10" t="s">
        <v>8</v>
      </c>
      <c r="F2578" s="10" t="s">
        <v>4801</v>
      </c>
      <c r="G2578" s="15" t="s">
        <v>4833</v>
      </c>
      <c r="H2578" s="13">
        <v>106</v>
      </c>
      <c r="I2578" s="14"/>
      <c r="J2578" s="4"/>
      <c r="K2578" s="4"/>
      <c r="L2578" s="4"/>
      <c r="M2578" s="4"/>
      <c r="N2578" s="4"/>
      <c r="O2578" s="4"/>
      <c r="P2578" s="4"/>
      <c r="Q2578" s="4"/>
      <c r="R2578" s="4"/>
      <c r="S2578" s="4"/>
      <c r="T2578" s="4"/>
      <c r="U2578" s="4"/>
      <c r="V2578" s="4"/>
      <c r="W2578" s="4"/>
      <c r="X2578" s="4"/>
      <c r="Y2578" s="4"/>
      <c r="Z2578" s="4"/>
      <c r="AA2578" s="4"/>
    </row>
    <row r="2579" spans="1:27" ht="16" x14ac:dyDescent="0.2">
      <c r="A2579" s="10" t="s">
        <v>4265</v>
      </c>
      <c r="B2579" s="10" t="s">
        <v>25</v>
      </c>
      <c r="C2579" s="10" t="s">
        <v>4834</v>
      </c>
      <c r="D2579" s="11">
        <v>1984</v>
      </c>
      <c r="E2579" s="10" t="s">
        <v>8</v>
      </c>
      <c r="F2579" s="10" t="s">
        <v>4801</v>
      </c>
      <c r="G2579" s="15" t="s">
        <v>4835</v>
      </c>
      <c r="H2579" s="13">
        <v>97</v>
      </c>
      <c r="I2579" s="14"/>
      <c r="J2579" s="4"/>
      <c r="K2579" s="4"/>
      <c r="L2579" s="4"/>
      <c r="M2579" s="4"/>
      <c r="N2579" s="4"/>
      <c r="O2579" s="4"/>
      <c r="P2579" s="4"/>
      <c r="Q2579" s="4"/>
      <c r="R2579" s="4"/>
      <c r="S2579" s="4"/>
      <c r="T2579" s="4"/>
      <c r="U2579" s="4"/>
      <c r="V2579" s="4"/>
      <c r="W2579" s="4"/>
      <c r="X2579" s="4"/>
      <c r="Y2579" s="4"/>
      <c r="Z2579" s="4"/>
      <c r="AA2579" s="4"/>
    </row>
    <row r="2580" spans="1:27" ht="16" x14ac:dyDescent="0.2">
      <c r="A2580" s="10" t="s">
        <v>4265</v>
      </c>
      <c r="B2580" s="10" t="s">
        <v>25</v>
      </c>
      <c r="C2580" s="10" t="s">
        <v>4836</v>
      </c>
      <c r="D2580" s="11">
        <v>1983</v>
      </c>
      <c r="E2580" s="10" t="s">
        <v>7</v>
      </c>
      <c r="F2580" s="10" t="s">
        <v>4837</v>
      </c>
      <c r="G2580" s="15" t="s">
        <v>4838</v>
      </c>
      <c r="H2580" s="13">
        <v>1238</v>
      </c>
      <c r="I2580" s="14"/>
      <c r="J2580" s="4"/>
      <c r="K2580" s="4"/>
      <c r="L2580" s="4"/>
      <c r="M2580" s="4"/>
      <c r="N2580" s="4"/>
      <c r="O2580" s="4"/>
      <c r="P2580" s="4"/>
      <c r="Q2580" s="4"/>
      <c r="R2580" s="4"/>
      <c r="S2580" s="4"/>
      <c r="T2580" s="4"/>
      <c r="U2580" s="4"/>
      <c r="V2580" s="4"/>
      <c r="W2580" s="4"/>
      <c r="X2580" s="4"/>
      <c r="Y2580" s="4"/>
      <c r="Z2580" s="4"/>
      <c r="AA2580" s="4"/>
    </row>
    <row r="2581" spans="1:27" ht="16" x14ac:dyDescent="0.2">
      <c r="A2581" s="10" t="s">
        <v>4265</v>
      </c>
      <c r="B2581" s="10" t="s">
        <v>25</v>
      </c>
      <c r="C2581" s="10" t="s">
        <v>4839</v>
      </c>
      <c r="D2581" s="11">
        <v>1983</v>
      </c>
      <c r="E2581" s="10" t="s">
        <v>10</v>
      </c>
      <c r="F2581" s="10" t="s">
        <v>4837</v>
      </c>
      <c r="G2581" s="15" t="s">
        <v>4840</v>
      </c>
      <c r="H2581" s="13">
        <v>1179</v>
      </c>
      <c r="I2581" s="14"/>
      <c r="J2581" s="4"/>
      <c r="K2581" s="4"/>
      <c r="L2581" s="4"/>
      <c r="M2581" s="4"/>
      <c r="N2581" s="4"/>
      <c r="O2581" s="4"/>
      <c r="P2581" s="4"/>
      <c r="Q2581" s="4"/>
      <c r="R2581" s="4"/>
      <c r="S2581" s="4"/>
      <c r="T2581" s="4"/>
      <c r="U2581" s="4"/>
      <c r="V2581" s="4"/>
      <c r="W2581" s="4"/>
      <c r="X2581" s="4"/>
      <c r="Y2581" s="4"/>
      <c r="Z2581" s="4"/>
      <c r="AA2581" s="4"/>
    </row>
    <row r="2582" spans="1:27" ht="16" x14ac:dyDescent="0.2">
      <c r="A2582" s="10" t="s">
        <v>4265</v>
      </c>
      <c r="B2582" s="10" t="s">
        <v>25</v>
      </c>
      <c r="C2582" s="10" t="s">
        <v>4841</v>
      </c>
      <c r="D2582" s="11">
        <v>1983</v>
      </c>
      <c r="E2582" s="10" t="s">
        <v>10</v>
      </c>
      <c r="F2582" s="10" t="s">
        <v>4837</v>
      </c>
      <c r="G2582" s="15" t="s">
        <v>4842</v>
      </c>
      <c r="H2582" s="13">
        <v>763</v>
      </c>
      <c r="I2582" s="14"/>
      <c r="J2582" s="4"/>
      <c r="K2582" s="4"/>
      <c r="L2582" s="4"/>
      <c r="M2582" s="4"/>
      <c r="N2582" s="4"/>
      <c r="O2582" s="4"/>
      <c r="P2582" s="4"/>
      <c r="Q2582" s="4"/>
      <c r="R2582" s="4"/>
      <c r="S2582" s="4"/>
      <c r="T2582" s="4"/>
      <c r="U2582" s="4"/>
      <c r="V2582" s="4"/>
      <c r="W2582" s="4"/>
      <c r="X2582" s="4"/>
      <c r="Y2582" s="4"/>
      <c r="Z2582" s="4"/>
      <c r="AA2582" s="4"/>
    </row>
    <row r="2583" spans="1:27" ht="16" x14ac:dyDescent="0.2">
      <c r="A2583" s="10" t="s">
        <v>4265</v>
      </c>
      <c r="B2583" s="10" t="s">
        <v>25</v>
      </c>
      <c r="C2583" s="10" t="s">
        <v>4658</v>
      </c>
      <c r="D2583" s="11">
        <v>1983</v>
      </c>
      <c r="E2583" s="10" t="s">
        <v>10</v>
      </c>
      <c r="F2583" s="10" t="s">
        <v>4837</v>
      </c>
      <c r="G2583" s="15" t="s">
        <v>4843</v>
      </c>
      <c r="H2583" s="13">
        <v>612</v>
      </c>
      <c r="I2583" s="14"/>
      <c r="J2583" s="4"/>
      <c r="K2583" s="4"/>
      <c r="L2583" s="4"/>
      <c r="M2583" s="4"/>
      <c r="N2583" s="4"/>
      <c r="O2583" s="4"/>
      <c r="P2583" s="4"/>
      <c r="Q2583" s="4"/>
      <c r="R2583" s="4"/>
      <c r="S2583" s="4"/>
      <c r="T2583" s="4"/>
      <c r="U2583" s="4"/>
      <c r="V2583" s="4"/>
      <c r="W2583" s="4"/>
      <c r="X2583" s="4"/>
      <c r="Y2583" s="4"/>
      <c r="Z2583" s="4"/>
      <c r="AA2583" s="4"/>
    </row>
    <row r="2584" spans="1:27" ht="16" x14ac:dyDescent="0.2">
      <c r="A2584" s="10" t="s">
        <v>4265</v>
      </c>
      <c r="B2584" s="10" t="s">
        <v>25</v>
      </c>
      <c r="C2584" s="10" t="s">
        <v>4844</v>
      </c>
      <c r="D2584" s="11">
        <v>1983</v>
      </c>
      <c r="E2584" s="10" t="s">
        <v>10</v>
      </c>
      <c r="F2584" s="10" t="s">
        <v>4837</v>
      </c>
      <c r="G2584" s="15" t="s">
        <v>4845</v>
      </c>
      <c r="H2584" s="13">
        <v>579</v>
      </c>
      <c r="I2584" s="14"/>
      <c r="J2584" s="4"/>
      <c r="K2584" s="4"/>
      <c r="L2584" s="4"/>
      <c r="M2584" s="4"/>
      <c r="N2584" s="4"/>
      <c r="O2584" s="4"/>
      <c r="P2584" s="4"/>
      <c r="Q2584" s="4"/>
      <c r="R2584" s="4"/>
      <c r="S2584" s="4"/>
      <c r="T2584" s="4"/>
      <c r="U2584" s="4"/>
      <c r="V2584" s="4"/>
      <c r="W2584" s="4"/>
      <c r="X2584" s="4"/>
      <c r="Y2584" s="4"/>
      <c r="Z2584" s="4"/>
      <c r="AA2584" s="4"/>
    </row>
    <row r="2585" spans="1:27" ht="16" x14ac:dyDescent="0.2">
      <c r="A2585" s="10" t="s">
        <v>4265</v>
      </c>
      <c r="B2585" s="10" t="s">
        <v>25</v>
      </c>
      <c r="C2585" s="10" t="s">
        <v>4846</v>
      </c>
      <c r="D2585" s="11">
        <v>1983</v>
      </c>
      <c r="E2585" s="10" t="s">
        <v>10</v>
      </c>
      <c r="F2585" s="10" t="s">
        <v>4837</v>
      </c>
      <c r="G2585" s="15" t="s">
        <v>4847</v>
      </c>
      <c r="H2585" s="13">
        <v>515</v>
      </c>
      <c r="I2585" s="14"/>
      <c r="J2585" s="4"/>
      <c r="K2585" s="4"/>
      <c r="L2585" s="4"/>
      <c r="M2585" s="4"/>
      <c r="N2585" s="4"/>
      <c r="O2585" s="4"/>
      <c r="P2585" s="4"/>
      <c r="Q2585" s="4"/>
      <c r="R2585" s="4"/>
      <c r="S2585" s="4"/>
      <c r="T2585" s="4"/>
      <c r="U2585" s="4"/>
      <c r="V2585" s="4"/>
      <c r="W2585" s="4"/>
      <c r="X2585" s="4"/>
      <c r="Y2585" s="4"/>
      <c r="Z2585" s="4"/>
      <c r="AA2585" s="4"/>
    </row>
    <row r="2586" spans="1:27" ht="16" x14ac:dyDescent="0.2">
      <c r="A2586" s="10" t="s">
        <v>4265</v>
      </c>
      <c r="B2586" s="10" t="s">
        <v>25</v>
      </c>
      <c r="C2586" s="10" t="s">
        <v>4848</v>
      </c>
      <c r="D2586" s="11">
        <v>1983</v>
      </c>
      <c r="E2586" s="10" t="s">
        <v>10</v>
      </c>
      <c r="F2586" s="10" t="s">
        <v>4837</v>
      </c>
      <c r="G2586" s="15" t="s">
        <v>4849</v>
      </c>
      <c r="H2586" s="13">
        <v>490</v>
      </c>
      <c r="I2586" s="14"/>
      <c r="J2586" s="4"/>
      <c r="K2586" s="4"/>
      <c r="L2586" s="4"/>
      <c r="M2586" s="4"/>
      <c r="N2586" s="4"/>
      <c r="O2586" s="4"/>
      <c r="P2586" s="4"/>
      <c r="Q2586" s="4"/>
      <c r="R2586" s="4"/>
      <c r="S2586" s="4"/>
      <c r="T2586" s="4"/>
      <c r="U2586" s="4"/>
      <c r="V2586" s="4"/>
      <c r="W2586" s="4"/>
      <c r="X2586" s="4"/>
      <c r="Y2586" s="4"/>
      <c r="Z2586" s="4"/>
      <c r="AA2586" s="4"/>
    </row>
    <row r="2587" spans="1:27" ht="16" x14ac:dyDescent="0.2">
      <c r="A2587" s="10" t="s">
        <v>4265</v>
      </c>
      <c r="B2587" s="10" t="s">
        <v>25</v>
      </c>
      <c r="C2587" s="10" t="s">
        <v>4850</v>
      </c>
      <c r="D2587" s="11">
        <v>1983</v>
      </c>
      <c r="E2587" s="10" t="s">
        <v>10</v>
      </c>
      <c r="F2587" s="10" t="s">
        <v>4837</v>
      </c>
      <c r="G2587" s="15" t="s">
        <v>4851</v>
      </c>
      <c r="H2587" s="13">
        <v>464</v>
      </c>
      <c r="I2587" s="14"/>
      <c r="J2587" s="4"/>
      <c r="K2587" s="4"/>
      <c r="L2587" s="4"/>
      <c r="M2587" s="4"/>
      <c r="N2587" s="4"/>
      <c r="O2587" s="4"/>
      <c r="P2587" s="4"/>
      <c r="Q2587" s="4"/>
      <c r="R2587" s="4"/>
      <c r="S2587" s="4"/>
      <c r="T2587" s="4"/>
      <c r="U2587" s="4"/>
      <c r="V2587" s="4"/>
      <c r="W2587" s="4"/>
      <c r="X2587" s="4"/>
      <c r="Y2587" s="4"/>
      <c r="Z2587" s="4"/>
      <c r="AA2587" s="4"/>
    </row>
    <row r="2588" spans="1:27" ht="16" x14ac:dyDescent="0.2">
      <c r="A2588" s="10" t="s">
        <v>4265</v>
      </c>
      <c r="B2588" s="10" t="s">
        <v>25</v>
      </c>
      <c r="C2588" s="10" t="s">
        <v>4852</v>
      </c>
      <c r="D2588" s="11">
        <v>1983</v>
      </c>
      <c r="E2588" s="10" t="s">
        <v>10</v>
      </c>
      <c r="F2588" s="10" t="s">
        <v>4837</v>
      </c>
      <c r="G2588" s="15" t="s">
        <v>4853</v>
      </c>
      <c r="H2588" s="13">
        <v>441</v>
      </c>
      <c r="I2588" s="14"/>
      <c r="J2588" s="4"/>
      <c r="K2588" s="4"/>
      <c r="L2588" s="4"/>
      <c r="M2588" s="4"/>
      <c r="N2588" s="4"/>
      <c r="O2588" s="4"/>
      <c r="P2588" s="4"/>
      <c r="Q2588" s="4"/>
      <c r="R2588" s="4"/>
      <c r="S2588" s="4"/>
      <c r="T2588" s="4"/>
      <c r="U2588" s="4"/>
      <c r="V2588" s="4"/>
      <c r="W2588" s="4"/>
      <c r="X2588" s="4"/>
      <c r="Y2588" s="4"/>
      <c r="Z2588" s="4"/>
      <c r="AA2588" s="4"/>
    </row>
    <row r="2589" spans="1:27" ht="16" x14ac:dyDescent="0.2">
      <c r="A2589" s="10" t="s">
        <v>4265</v>
      </c>
      <c r="B2589" s="10" t="s">
        <v>25</v>
      </c>
      <c r="C2589" s="10" t="s">
        <v>4854</v>
      </c>
      <c r="D2589" s="11">
        <v>1983</v>
      </c>
      <c r="E2589" s="10" t="s">
        <v>8</v>
      </c>
      <c r="F2589" s="10" t="s">
        <v>4837</v>
      </c>
      <c r="G2589" s="15" t="s">
        <v>4855</v>
      </c>
      <c r="H2589" s="13">
        <v>432</v>
      </c>
      <c r="I2589" s="14"/>
      <c r="J2589" s="4"/>
      <c r="K2589" s="4"/>
      <c r="L2589" s="4"/>
      <c r="M2589" s="4"/>
      <c r="N2589" s="4"/>
      <c r="O2589" s="4"/>
      <c r="P2589" s="4"/>
      <c r="Q2589" s="4"/>
      <c r="R2589" s="4"/>
      <c r="S2589" s="4"/>
      <c r="T2589" s="4"/>
      <c r="U2589" s="4"/>
      <c r="V2589" s="4"/>
      <c r="W2589" s="4"/>
      <c r="X2589" s="4"/>
      <c r="Y2589" s="4"/>
      <c r="Z2589" s="4"/>
      <c r="AA2589" s="4"/>
    </row>
    <row r="2590" spans="1:27" ht="16" x14ac:dyDescent="0.2">
      <c r="A2590" s="10" t="s">
        <v>4265</v>
      </c>
      <c r="B2590" s="10" t="s">
        <v>25</v>
      </c>
      <c r="C2590" s="10" t="s">
        <v>4856</v>
      </c>
      <c r="D2590" s="11">
        <v>1983</v>
      </c>
      <c r="E2590" s="10" t="s">
        <v>10</v>
      </c>
      <c r="F2590" s="10" t="s">
        <v>4837</v>
      </c>
      <c r="G2590" s="15" t="s">
        <v>4857</v>
      </c>
      <c r="H2590" s="13">
        <v>313</v>
      </c>
      <c r="I2590" s="14"/>
      <c r="J2590" s="4"/>
      <c r="K2590" s="4"/>
      <c r="L2590" s="4"/>
      <c r="M2590" s="4"/>
      <c r="N2590" s="4"/>
      <c r="O2590" s="4"/>
      <c r="P2590" s="4"/>
      <c r="Q2590" s="4"/>
      <c r="R2590" s="4"/>
      <c r="S2590" s="4"/>
      <c r="T2590" s="4"/>
      <c r="U2590" s="4"/>
      <c r="V2590" s="4"/>
      <c r="W2590" s="4"/>
      <c r="X2590" s="4"/>
      <c r="Y2590" s="4"/>
      <c r="Z2590" s="4"/>
      <c r="AA2590" s="4"/>
    </row>
    <row r="2591" spans="1:27" ht="16" x14ac:dyDescent="0.2">
      <c r="A2591" s="10" t="s">
        <v>4265</v>
      </c>
      <c r="B2591" s="10" t="s">
        <v>25</v>
      </c>
      <c r="C2591" s="10" t="s">
        <v>4858</v>
      </c>
      <c r="D2591" s="11">
        <v>1983</v>
      </c>
      <c r="E2591" s="10" t="s">
        <v>10</v>
      </c>
      <c r="F2591" s="10" t="s">
        <v>4837</v>
      </c>
      <c r="G2591" s="15" t="s">
        <v>4859</v>
      </c>
      <c r="H2591" s="13">
        <v>310</v>
      </c>
      <c r="I2591" s="14"/>
      <c r="J2591" s="4"/>
      <c r="K2591" s="4"/>
      <c r="L2591" s="4"/>
      <c r="M2591" s="4"/>
      <c r="N2591" s="4"/>
      <c r="O2591" s="4"/>
      <c r="P2591" s="4"/>
      <c r="Q2591" s="4"/>
      <c r="R2591" s="4"/>
      <c r="S2591" s="4"/>
      <c r="T2591" s="4"/>
      <c r="U2591" s="4"/>
      <c r="V2591" s="4"/>
      <c r="W2591" s="4"/>
      <c r="X2591" s="4"/>
      <c r="Y2591" s="4"/>
      <c r="Z2591" s="4"/>
      <c r="AA2591" s="4"/>
    </row>
    <row r="2592" spans="1:27" ht="16" x14ac:dyDescent="0.2">
      <c r="A2592" s="10" t="s">
        <v>4265</v>
      </c>
      <c r="B2592" s="10" t="s">
        <v>25</v>
      </c>
      <c r="C2592" s="10" t="s">
        <v>4860</v>
      </c>
      <c r="D2592" s="11">
        <v>1983</v>
      </c>
      <c r="E2592" s="10" t="s">
        <v>10</v>
      </c>
      <c r="F2592" s="10" t="s">
        <v>4837</v>
      </c>
      <c r="G2592" s="15" t="s">
        <v>4861</v>
      </c>
      <c r="H2592" s="13">
        <v>308</v>
      </c>
      <c r="I2592" s="14"/>
      <c r="J2592" s="4"/>
      <c r="K2592" s="4"/>
      <c r="L2592" s="4"/>
      <c r="M2592" s="4"/>
      <c r="N2592" s="4"/>
      <c r="O2592" s="4"/>
      <c r="P2592" s="4"/>
      <c r="Q2592" s="4"/>
      <c r="R2592" s="4"/>
      <c r="S2592" s="4"/>
      <c r="T2592" s="4"/>
      <c r="U2592" s="4"/>
      <c r="V2592" s="4"/>
      <c r="W2592" s="4"/>
      <c r="X2592" s="4"/>
      <c r="Y2592" s="4"/>
      <c r="Z2592" s="4"/>
      <c r="AA2592" s="4"/>
    </row>
    <row r="2593" spans="1:27" ht="16" x14ac:dyDescent="0.2">
      <c r="A2593" s="10" t="s">
        <v>4265</v>
      </c>
      <c r="B2593" s="10" t="s">
        <v>25</v>
      </c>
      <c r="C2593" s="10" t="s">
        <v>4862</v>
      </c>
      <c r="D2593" s="11">
        <v>1983</v>
      </c>
      <c r="E2593" s="10" t="s">
        <v>10</v>
      </c>
      <c r="F2593" s="10" t="s">
        <v>4837</v>
      </c>
      <c r="G2593" s="15" t="s">
        <v>4863</v>
      </c>
      <c r="H2593" s="13">
        <v>284</v>
      </c>
      <c r="I2593" s="14"/>
      <c r="J2593" s="4"/>
      <c r="K2593" s="4"/>
      <c r="L2593" s="4"/>
      <c r="M2593" s="4"/>
      <c r="N2593" s="4"/>
      <c r="O2593" s="4"/>
      <c r="P2593" s="4"/>
      <c r="Q2593" s="4"/>
      <c r="R2593" s="4"/>
      <c r="S2593" s="4"/>
      <c r="T2593" s="4"/>
      <c r="U2593" s="4"/>
      <c r="V2593" s="4"/>
      <c r="W2593" s="4"/>
      <c r="X2593" s="4"/>
      <c r="Y2593" s="4"/>
      <c r="Z2593" s="4"/>
      <c r="AA2593" s="4"/>
    </row>
    <row r="2594" spans="1:27" ht="16" x14ac:dyDescent="0.2">
      <c r="A2594" s="10" t="s">
        <v>4265</v>
      </c>
      <c r="B2594" s="10" t="s">
        <v>25</v>
      </c>
      <c r="C2594" s="10" t="s">
        <v>4864</v>
      </c>
      <c r="D2594" s="11">
        <v>1983</v>
      </c>
      <c r="E2594" s="10" t="s">
        <v>10</v>
      </c>
      <c r="F2594" s="10" t="s">
        <v>4837</v>
      </c>
      <c r="G2594" s="15" t="s">
        <v>4865</v>
      </c>
      <c r="H2594" s="13">
        <v>281</v>
      </c>
      <c r="I2594" s="14"/>
      <c r="J2594" s="4"/>
      <c r="K2594" s="4"/>
      <c r="L2594" s="4"/>
      <c r="M2594" s="4"/>
      <c r="N2594" s="4"/>
      <c r="O2594" s="4"/>
      <c r="P2594" s="4"/>
      <c r="Q2594" s="4"/>
      <c r="R2594" s="4"/>
      <c r="S2594" s="4"/>
      <c r="T2594" s="4"/>
      <c r="U2594" s="4"/>
      <c r="V2594" s="4"/>
      <c r="W2594" s="4"/>
      <c r="X2594" s="4"/>
      <c r="Y2594" s="4"/>
      <c r="Z2594" s="4"/>
      <c r="AA2594" s="4"/>
    </row>
    <row r="2595" spans="1:27" ht="16" x14ac:dyDescent="0.2">
      <c r="A2595" s="10" t="s">
        <v>4265</v>
      </c>
      <c r="B2595" s="10" t="s">
        <v>25</v>
      </c>
      <c r="C2595" s="10" t="s">
        <v>4823</v>
      </c>
      <c r="D2595" s="11">
        <v>1983</v>
      </c>
      <c r="E2595" s="10" t="s">
        <v>10</v>
      </c>
      <c r="F2595" s="10" t="s">
        <v>4837</v>
      </c>
      <c r="G2595" s="15" t="s">
        <v>4866</v>
      </c>
      <c r="H2595" s="13">
        <v>273</v>
      </c>
      <c r="I2595" s="14"/>
      <c r="J2595" s="4"/>
      <c r="K2595" s="4"/>
      <c r="L2595" s="4"/>
      <c r="M2595" s="4"/>
      <c r="N2595" s="4"/>
      <c r="O2595" s="4"/>
      <c r="P2595" s="4"/>
      <c r="Q2595" s="4"/>
      <c r="R2595" s="4"/>
      <c r="S2595" s="4"/>
      <c r="T2595" s="4"/>
      <c r="U2595" s="4"/>
      <c r="V2595" s="4"/>
      <c r="W2595" s="4"/>
      <c r="X2595" s="4"/>
      <c r="Y2595" s="4"/>
      <c r="Z2595" s="4"/>
      <c r="AA2595" s="4"/>
    </row>
    <row r="2596" spans="1:27" ht="16" x14ac:dyDescent="0.2">
      <c r="A2596" s="10" t="s">
        <v>4265</v>
      </c>
      <c r="B2596" s="10" t="s">
        <v>25</v>
      </c>
      <c r="C2596" s="10" t="s">
        <v>4499</v>
      </c>
      <c r="D2596" s="11">
        <v>1983</v>
      </c>
      <c r="E2596" s="10" t="s">
        <v>10</v>
      </c>
      <c r="F2596" s="10" t="s">
        <v>4837</v>
      </c>
      <c r="G2596" s="15" t="s">
        <v>4867</v>
      </c>
      <c r="H2596" s="13">
        <v>260</v>
      </c>
      <c r="I2596" s="14"/>
      <c r="J2596" s="4"/>
      <c r="K2596" s="4"/>
      <c r="L2596" s="4"/>
      <c r="M2596" s="4"/>
      <c r="N2596" s="4"/>
      <c r="O2596" s="4"/>
      <c r="P2596" s="4"/>
      <c r="Q2596" s="4"/>
      <c r="R2596" s="4"/>
      <c r="S2596" s="4"/>
      <c r="T2596" s="4"/>
      <c r="U2596" s="4"/>
      <c r="V2596" s="4"/>
      <c r="W2596" s="4"/>
      <c r="X2596" s="4"/>
      <c r="Y2596" s="4"/>
      <c r="Z2596" s="4"/>
      <c r="AA2596" s="4"/>
    </row>
    <row r="2597" spans="1:27" ht="16" x14ac:dyDescent="0.2">
      <c r="A2597" s="10" t="s">
        <v>4265</v>
      </c>
      <c r="B2597" s="10" t="s">
        <v>25</v>
      </c>
      <c r="C2597" s="10" t="s">
        <v>4868</v>
      </c>
      <c r="D2597" s="11">
        <v>1983</v>
      </c>
      <c r="E2597" s="10" t="s">
        <v>10</v>
      </c>
      <c r="F2597" s="10" t="s">
        <v>4837</v>
      </c>
      <c r="G2597" s="15" t="s">
        <v>4869</v>
      </c>
      <c r="H2597" s="13">
        <v>245</v>
      </c>
      <c r="I2597" s="14"/>
      <c r="J2597" s="4"/>
      <c r="K2597" s="4"/>
      <c r="L2597" s="4"/>
      <c r="M2597" s="4"/>
      <c r="N2597" s="4"/>
      <c r="O2597" s="4"/>
      <c r="P2597" s="4"/>
      <c r="Q2597" s="4"/>
      <c r="R2597" s="4"/>
      <c r="S2597" s="4"/>
      <c r="T2597" s="4"/>
      <c r="U2597" s="4"/>
      <c r="V2597" s="4"/>
      <c r="W2597" s="4"/>
      <c r="X2597" s="4"/>
      <c r="Y2597" s="4"/>
      <c r="Z2597" s="4"/>
      <c r="AA2597" s="4"/>
    </row>
    <row r="2598" spans="1:27" ht="16" x14ac:dyDescent="0.2">
      <c r="A2598" s="10" t="s">
        <v>4265</v>
      </c>
      <c r="B2598" s="10" t="s">
        <v>25</v>
      </c>
      <c r="C2598" s="10" t="s">
        <v>4870</v>
      </c>
      <c r="D2598" s="11">
        <v>1983</v>
      </c>
      <c r="E2598" s="10" t="s">
        <v>8</v>
      </c>
      <c r="F2598" s="10" t="s">
        <v>4837</v>
      </c>
      <c r="G2598" s="15" t="s">
        <v>4871</v>
      </c>
      <c r="H2598" s="13">
        <v>212</v>
      </c>
      <c r="I2598" s="14"/>
      <c r="J2598" s="4"/>
      <c r="K2598" s="4"/>
      <c r="L2598" s="4"/>
      <c r="M2598" s="4"/>
      <c r="N2598" s="4"/>
      <c r="O2598" s="4"/>
      <c r="P2598" s="4"/>
      <c r="Q2598" s="4"/>
      <c r="R2598" s="4"/>
      <c r="S2598" s="4"/>
      <c r="T2598" s="4"/>
      <c r="U2598" s="4"/>
      <c r="V2598" s="4"/>
      <c r="W2598" s="4"/>
      <c r="X2598" s="4"/>
      <c r="Y2598" s="4"/>
      <c r="Z2598" s="4"/>
      <c r="AA2598" s="4"/>
    </row>
    <row r="2599" spans="1:27" ht="16" x14ac:dyDescent="0.2">
      <c r="A2599" s="10" t="s">
        <v>4265</v>
      </c>
      <c r="B2599" s="10" t="s">
        <v>25</v>
      </c>
      <c r="C2599" s="10" t="s">
        <v>4872</v>
      </c>
      <c r="D2599" s="11">
        <v>1983</v>
      </c>
      <c r="E2599" s="10" t="s">
        <v>10</v>
      </c>
      <c r="F2599" s="10" t="s">
        <v>4837</v>
      </c>
      <c r="G2599" s="15" t="s">
        <v>4873</v>
      </c>
      <c r="H2599" s="13">
        <v>209</v>
      </c>
      <c r="I2599" s="14"/>
      <c r="J2599" s="4"/>
      <c r="K2599" s="4"/>
      <c r="L2599" s="4"/>
      <c r="M2599" s="4"/>
      <c r="N2599" s="4"/>
      <c r="O2599" s="4"/>
      <c r="P2599" s="4"/>
      <c r="Q2599" s="4"/>
      <c r="R2599" s="4"/>
      <c r="S2599" s="4"/>
      <c r="T2599" s="4"/>
      <c r="U2599" s="4"/>
      <c r="V2599" s="4"/>
      <c r="W2599" s="4"/>
      <c r="X2599" s="4"/>
      <c r="Y2599" s="4"/>
      <c r="Z2599" s="4"/>
      <c r="AA2599" s="4"/>
    </row>
    <row r="2600" spans="1:27" ht="16" x14ac:dyDescent="0.2">
      <c r="A2600" s="10" t="s">
        <v>4265</v>
      </c>
      <c r="B2600" s="10" t="s">
        <v>25</v>
      </c>
      <c r="C2600" s="10" t="s">
        <v>4874</v>
      </c>
      <c r="D2600" s="11">
        <v>1983</v>
      </c>
      <c r="E2600" s="10" t="s">
        <v>10</v>
      </c>
      <c r="F2600" s="10" t="s">
        <v>4837</v>
      </c>
      <c r="G2600" s="15" t="s">
        <v>4875</v>
      </c>
      <c r="H2600" s="13">
        <v>201</v>
      </c>
      <c r="I2600" s="14"/>
      <c r="J2600" s="4"/>
      <c r="K2600" s="4"/>
      <c r="L2600" s="4"/>
      <c r="M2600" s="4"/>
      <c r="N2600" s="4"/>
      <c r="O2600" s="4"/>
      <c r="P2600" s="4"/>
      <c r="Q2600" s="4"/>
      <c r="R2600" s="4"/>
      <c r="S2600" s="4"/>
      <c r="T2600" s="4"/>
      <c r="U2600" s="4"/>
      <c r="V2600" s="4"/>
      <c r="W2600" s="4"/>
      <c r="X2600" s="4"/>
      <c r="Y2600" s="4"/>
      <c r="Z2600" s="4"/>
      <c r="AA2600" s="4"/>
    </row>
    <row r="2601" spans="1:27" ht="16" x14ac:dyDescent="0.2">
      <c r="A2601" s="10" t="s">
        <v>4265</v>
      </c>
      <c r="B2601" s="10" t="s">
        <v>25</v>
      </c>
      <c r="C2601" s="10" t="s">
        <v>4834</v>
      </c>
      <c r="D2601" s="11">
        <v>1983</v>
      </c>
      <c r="E2601" s="10" t="s">
        <v>8</v>
      </c>
      <c r="F2601" s="10" t="s">
        <v>4837</v>
      </c>
      <c r="G2601" s="15" t="s">
        <v>4876</v>
      </c>
      <c r="H2601" s="13">
        <v>193</v>
      </c>
      <c r="I2601" s="14"/>
      <c r="J2601" s="4"/>
      <c r="K2601" s="4"/>
      <c r="L2601" s="4"/>
      <c r="M2601" s="4"/>
      <c r="N2601" s="4"/>
      <c r="O2601" s="4"/>
      <c r="P2601" s="4"/>
      <c r="Q2601" s="4"/>
      <c r="R2601" s="4"/>
      <c r="S2601" s="4"/>
      <c r="T2601" s="4"/>
      <c r="U2601" s="4"/>
      <c r="V2601" s="4"/>
      <c r="W2601" s="4"/>
      <c r="X2601" s="4"/>
      <c r="Y2601" s="4"/>
      <c r="Z2601" s="4"/>
      <c r="AA2601" s="4"/>
    </row>
    <row r="2602" spans="1:27" ht="16" x14ac:dyDescent="0.2">
      <c r="A2602" s="10" t="s">
        <v>4265</v>
      </c>
      <c r="B2602" s="10" t="s">
        <v>25</v>
      </c>
      <c r="C2602" s="10" t="s">
        <v>4877</v>
      </c>
      <c r="D2602" s="11">
        <v>1983</v>
      </c>
      <c r="E2602" s="10" t="s">
        <v>10</v>
      </c>
      <c r="F2602" s="10" t="s">
        <v>4837</v>
      </c>
      <c r="G2602" s="15" t="s">
        <v>4878</v>
      </c>
      <c r="H2602" s="13">
        <v>181</v>
      </c>
      <c r="I2602" s="14"/>
      <c r="J2602" s="4"/>
      <c r="K2602" s="4"/>
      <c r="L2602" s="4"/>
      <c r="M2602" s="4"/>
      <c r="N2602" s="4"/>
      <c r="O2602" s="4"/>
      <c r="P2602" s="4"/>
      <c r="Q2602" s="4"/>
      <c r="R2602" s="4"/>
      <c r="S2602" s="4"/>
      <c r="T2602" s="4"/>
      <c r="U2602" s="4"/>
      <c r="V2602" s="4"/>
      <c r="W2602" s="4"/>
      <c r="X2602" s="4"/>
      <c r="Y2602" s="4"/>
      <c r="Z2602" s="4"/>
      <c r="AA2602" s="4"/>
    </row>
    <row r="2603" spans="1:27" ht="16" x14ac:dyDescent="0.2">
      <c r="A2603" s="10" t="s">
        <v>4265</v>
      </c>
      <c r="B2603" s="10" t="s">
        <v>25</v>
      </c>
      <c r="C2603" s="10" t="s">
        <v>4613</v>
      </c>
      <c r="D2603" s="11">
        <v>1983</v>
      </c>
      <c r="E2603" s="10" t="s">
        <v>10</v>
      </c>
      <c r="F2603" s="10" t="s">
        <v>4837</v>
      </c>
      <c r="G2603" s="15" t="s">
        <v>4879</v>
      </c>
      <c r="H2603" s="13">
        <v>163</v>
      </c>
      <c r="I2603" s="14"/>
      <c r="J2603" s="4"/>
      <c r="K2603" s="4"/>
      <c r="L2603" s="4"/>
      <c r="M2603" s="4"/>
      <c r="N2603" s="4"/>
      <c r="O2603" s="4"/>
      <c r="P2603" s="4"/>
      <c r="Q2603" s="4"/>
      <c r="R2603" s="4"/>
      <c r="S2603" s="4"/>
      <c r="T2603" s="4"/>
      <c r="U2603" s="4"/>
      <c r="V2603" s="4"/>
      <c r="W2603" s="4"/>
      <c r="X2603" s="4"/>
      <c r="Y2603" s="4"/>
      <c r="Z2603" s="4"/>
      <c r="AA2603" s="4"/>
    </row>
    <row r="2604" spans="1:27" ht="16" x14ac:dyDescent="0.2">
      <c r="A2604" s="10" t="s">
        <v>4265</v>
      </c>
      <c r="B2604" s="10" t="s">
        <v>25</v>
      </c>
      <c r="C2604" s="10" t="s">
        <v>4880</v>
      </c>
      <c r="D2604" s="11">
        <v>1983</v>
      </c>
      <c r="E2604" s="10" t="s">
        <v>10</v>
      </c>
      <c r="F2604" s="10" t="s">
        <v>4837</v>
      </c>
      <c r="G2604" s="15" t="s">
        <v>4881</v>
      </c>
      <c r="H2604" s="13">
        <v>157</v>
      </c>
      <c r="I2604" s="14"/>
      <c r="J2604" s="4"/>
      <c r="K2604" s="4"/>
      <c r="L2604" s="4"/>
      <c r="M2604" s="4"/>
      <c r="N2604" s="4"/>
      <c r="O2604" s="4"/>
      <c r="P2604" s="4"/>
      <c r="Q2604" s="4"/>
      <c r="R2604" s="4"/>
      <c r="S2604" s="4"/>
      <c r="T2604" s="4"/>
      <c r="U2604" s="4"/>
      <c r="V2604" s="4"/>
      <c r="W2604" s="4"/>
      <c r="X2604" s="4"/>
      <c r="Y2604" s="4"/>
      <c r="Z2604" s="4"/>
      <c r="AA2604" s="4"/>
    </row>
    <row r="2605" spans="1:27" ht="16" x14ac:dyDescent="0.2">
      <c r="A2605" s="10" t="s">
        <v>4265</v>
      </c>
      <c r="B2605" s="10" t="s">
        <v>25</v>
      </c>
      <c r="C2605" s="10" t="s">
        <v>4882</v>
      </c>
      <c r="D2605" s="11">
        <v>1983</v>
      </c>
      <c r="E2605" s="10" t="s">
        <v>10</v>
      </c>
      <c r="F2605" s="10" t="s">
        <v>4837</v>
      </c>
      <c r="G2605" s="15" t="s">
        <v>4883</v>
      </c>
      <c r="H2605" s="13">
        <v>156</v>
      </c>
      <c r="I2605" s="14"/>
      <c r="J2605" s="4"/>
      <c r="K2605" s="4"/>
      <c r="L2605" s="4"/>
      <c r="M2605" s="4"/>
      <c r="N2605" s="4"/>
      <c r="O2605" s="4"/>
      <c r="P2605" s="4"/>
      <c r="Q2605" s="4"/>
      <c r="R2605" s="4"/>
      <c r="S2605" s="4"/>
      <c r="T2605" s="4"/>
      <c r="U2605" s="4"/>
      <c r="V2605" s="4"/>
      <c r="W2605" s="4"/>
      <c r="X2605" s="4"/>
      <c r="Y2605" s="4"/>
      <c r="Z2605" s="4"/>
      <c r="AA2605" s="4"/>
    </row>
    <row r="2606" spans="1:27" ht="16" x14ac:dyDescent="0.2">
      <c r="A2606" s="10" t="s">
        <v>4265</v>
      </c>
      <c r="B2606" s="10" t="s">
        <v>25</v>
      </c>
      <c r="C2606" s="10" t="s">
        <v>4884</v>
      </c>
      <c r="D2606" s="11">
        <v>1983</v>
      </c>
      <c r="E2606" s="10" t="s">
        <v>10</v>
      </c>
      <c r="F2606" s="10" t="s">
        <v>4837</v>
      </c>
      <c r="G2606" s="15" t="s">
        <v>4885</v>
      </c>
      <c r="H2606" s="13">
        <v>122</v>
      </c>
      <c r="I2606" s="14"/>
      <c r="J2606" s="4"/>
      <c r="K2606" s="4"/>
      <c r="L2606" s="4"/>
      <c r="M2606" s="4"/>
      <c r="N2606" s="4"/>
      <c r="O2606" s="4"/>
      <c r="P2606" s="4"/>
      <c r="Q2606" s="4"/>
      <c r="R2606" s="4"/>
      <c r="S2606" s="4"/>
      <c r="T2606" s="4"/>
      <c r="U2606" s="4"/>
      <c r="V2606" s="4"/>
      <c r="W2606" s="4"/>
      <c r="X2606" s="4"/>
      <c r="Y2606" s="4"/>
      <c r="Z2606" s="4"/>
      <c r="AA2606" s="4"/>
    </row>
    <row r="2607" spans="1:27" ht="16" x14ac:dyDescent="0.2">
      <c r="A2607" s="10" t="s">
        <v>4265</v>
      </c>
      <c r="B2607" s="10" t="s">
        <v>25</v>
      </c>
      <c r="C2607" s="10" t="s">
        <v>4886</v>
      </c>
      <c r="D2607" s="11">
        <v>1983</v>
      </c>
      <c r="E2607" s="10" t="s">
        <v>10</v>
      </c>
      <c r="F2607" s="10" t="s">
        <v>4837</v>
      </c>
      <c r="G2607" s="15" t="s">
        <v>4887</v>
      </c>
      <c r="H2607" s="13">
        <v>119</v>
      </c>
      <c r="I2607" s="14"/>
      <c r="J2607" s="4"/>
      <c r="K2607" s="4"/>
      <c r="L2607" s="4"/>
      <c r="M2607" s="4"/>
      <c r="N2607" s="4"/>
      <c r="O2607" s="4"/>
      <c r="P2607" s="4"/>
      <c r="Q2607" s="4"/>
      <c r="R2607" s="4"/>
      <c r="S2607" s="4"/>
      <c r="T2607" s="4"/>
      <c r="U2607" s="4"/>
      <c r="V2607" s="4"/>
      <c r="W2607" s="4"/>
      <c r="X2607" s="4"/>
      <c r="Y2607" s="4"/>
      <c r="Z2607" s="4"/>
      <c r="AA2607" s="4"/>
    </row>
    <row r="2608" spans="1:27" ht="16" x14ac:dyDescent="0.2">
      <c r="A2608" s="10" t="s">
        <v>4265</v>
      </c>
      <c r="B2608" s="10" t="s">
        <v>25</v>
      </c>
      <c r="C2608" s="10" t="s">
        <v>4888</v>
      </c>
      <c r="D2608" s="11">
        <v>1983</v>
      </c>
      <c r="E2608" s="10" t="s">
        <v>10</v>
      </c>
      <c r="F2608" s="10" t="s">
        <v>4837</v>
      </c>
      <c r="G2608" s="15" t="s">
        <v>4889</v>
      </c>
      <c r="H2608" s="13">
        <v>90</v>
      </c>
      <c r="I2608" s="14"/>
      <c r="J2608" s="4"/>
      <c r="K2608" s="4"/>
      <c r="L2608" s="4"/>
      <c r="M2608" s="4"/>
      <c r="N2608" s="4"/>
      <c r="O2608" s="4"/>
      <c r="P2608" s="4"/>
      <c r="Q2608" s="4"/>
      <c r="R2608" s="4"/>
      <c r="S2608" s="4"/>
      <c r="T2608" s="4"/>
      <c r="U2608" s="4"/>
      <c r="V2608" s="4"/>
      <c r="W2608" s="4"/>
      <c r="X2608" s="4"/>
      <c r="Y2608" s="4"/>
      <c r="Z2608" s="4"/>
      <c r="AA2608" s="4"/>
    </row>
    <row r="2609" spans="1:27" ht="16" x14ac:dyDescent="0.2">
      <c r="A2609" s="10" t="s">
        <v>4265</v>
      </c>
      <c r="B2609" s="10" t="s">
        <v>25</v>
      </c>
      <c r="C2609" s="10" t="s">
        <v>4890</v>
      </c>
      <c r="D2609" s="11">
        <v>1983</v>
      </c>
      <c r="E2609" s="10" t="s">
        <v>10</v>
      </c>
      <c r="F2609" s="10" t="s">
        <v>4837</v>
      </c>
      <c r="G2609" s="15" t="s">
        <v>4891</v>
      </c>
      <c r="H2609" s="13">
        <v>82</v>
      </c>
      <c r="I2609" s="14"/>
      <c r="J2609" s="4"/>
      <c r="K2609" s="4"/>
      <c r="L2609" s="4"/>
      <c r="M2609" s="4"/>
      <c r="N2609" s="4"/>
      <c r="O2609" s="4"/>
      <c r="P2609" s="4"/>
      <c r="Q2609" s="4"/>
      <c r="R2609" s="4"/>
      <c r="S2609" s="4"/>
      <c r="T2609" s="4"/>
      <c r="U2609" s="4"/>
      <c r="V2609" s="4"/>
      <c r="W2609" s="4"/>
      <c r="X2609" s="4"/>
      <c r="Y2609" s="4"/>
      <c r="Z2609" s="4"/>
      <c r="AA2609" s="4"/>
    </row>
    <row r="2610" spans="1:27" ht="16" x14ac:dyDescent="0.2">
      <c r="A2610" s="10" t="s">
        <v>4265</v>
      </c>
      <c r="B2610" s="10" t="s">
        <v>25</v>
      </c>
      <c r="C2610" s="10" t="s">
        <v>4892</v>
      </c>
      <c r="D2610" s="11">
        <v>1983</v>
      </c>
      <c r="E2610" s="10" t="s">
        <v>10</v>
      </c>
      <c r="F2610" s="10" t="s">
        <v>4837</v>
      </c>
      <c r="G2610" s="15" t="s">
        <v>4893</v>
      </c>
      <c r="H2610" s="13">
        <v>71</v>
      </c>
      <c r="I2610" s="14"/>
      <c r="J2610" s="4"/>
      <c r="K2610" s="4"/>
      <c r="L2610" s="4"/>
      <c r="M2610" s="4"/>
      <c r="N2610" s="4"/>
      <c r="O2610" s="4"/>
      <c r="P2610" s="4"/>
      <c r="Q2610" s="4"/>
      <c r="R2610" s="4"/>
      <c r="S2610" s="4"/>
      <c r="T2610" s="4"/>
      <c r="U2610" s="4"/>
      <c r="V2610" s="4"/>
      <c r="W2610" s="4"/>
      <c r="X2610" s="4"/>
      <c r="Y2610" s="4"/>
      <c r="Z2610" s="4"/>
      <c r="AA2610" s="4"/>
    </row>
    <row r="2611" spans="1:27" ht="16" x14ac:dyDescent="0.2">
      <c r="A2611" s="10" t="s">
        <v>4265</v>
      </c>
      <c r="B2611" s="10" t="s">
        <v>25</v>
      </c>
      <c r="C2611" s="10" t="s">
        <v>4894</v>
      </c>
      <c r="D2611" s="11">
        <v>1983</v>
      </c>
      <c r="E2611" s="10" t="s">
        <v>10</v>
      </c>
      <c r="F2611" s="10" t="s">
        <v>4837</v>
      </c>
      <c r="G2611" s="15" t="s">
        <v>4895</v>
      </c>
      <c r="H2611" s="13">
        <v>67</v>
      </c>
      <c r="I2611" s="14"/>
      <c r="J2611" s="4"/>
      <c r="K2611" s="4"/>
      <c r="L2611" s="4"/>
      <c r="M2611" s="4"/>
      <c r="N2611" s="4"/>
      <c r="O2611" s="4"/>
      <c r="P2611" s="4"/>
      <c r="Q2611" s="4"/>
      <c r="R2611" s="4"/>
      <c r="S2611" s="4"/>
      <c r="T2611" s="4"/>
      <c r="U2611" s="4"/>
      <c r="V2611" s="4"/>
      <c r="W2611" s="4"/>
      <c r="X2611" s="4"/>
      <c r="Y2611" s="4"/>
      <c r="Z2611" s="4"/>
      <c r="AA2611" s="4"/>
    </row>
    <row r="2612" spans="1:27" ht="16" x14ac:dyDescent="0.2">
      <c r="A2612" s="20" t="s">
        <v>4507</v>
      </c>
      <c r="B2612" s="20" t="s">
        <v>25</v>
      </c>
      <c r="C2612" s="22" t="s">
        <v>4808</v>
      </c>
      <c r="D2612" s="26">
        <v>1982</v>
      </c>
      <c r="E2612" s="20" t="s">
        <v>10</v>
      </c>
      <c r="F2612" s="20" t="s">
        <v>4896</v>
      </c>
      <c r="G2612" s="20" t="s">
        <v>4897</v>
      </c>
      <c r="H2612" s="13">
        <v>599</v>
      </c>
      <c r="I2612" s="14"/>
      <c r="J2612" s="4"/>
      <c r="K2612" s="4"/>
      <c r="L2612" s="4"/>
      <c r="M2612" s="4"/>
      <c r="N2612" s="4"/>
      <c r="O2612" s="4"/>
      <c r="P2612" s="4"/>
      <c r="Q2612" s="4"/>
      <c r="R2612" s="4"/>
      <c r="S2612" s="4"/>
      <c r="T2612" s="4"/>
      <c r="U2612" s="4"/>
      <c r="V2612" s="4"/>
      <c r="W2612" s="4"/>
      <c r="X2612" s="4"/>
      <c r="Y2612" s="4"/>
      <c r="Z2612" s="4"/>
      <c r="AA2612" s="4"/>
    </row>
    <row r="2613" spans="1:27" ht="16" x14ac:dyDescent="0.2">
      <c r="A2613" s="20" t="s">
        <v>4507</v>
      </c>
      <c r="B2613" s="20" t="s">
        <v>25</v>
      </c>
      <c r="C2613" s="22" t="s">
        <v>4658</v>
      </c>
      <c r="D2613" s="26">
        <v>1982</v>
      </c>
      <c r="E2613" s="20" t="s">
        <v>10</v>
      </c>
      <c r="F2613" s="10" t="s">
        <v>4898</v>
      </c>
      <c r="G2613" s="34" t="s">
        <v>4899</v>
      </c>
      <c r="H2613" s="13">
        <v>558</v>
      </c>
      <c r="I2613" s="14"/>
      <c r="J2613" s="4"/>
      <c r="K2613" s="4"/>
      <c r="L2613" s="4"/>
      <c r="M2613" s="4"/>
      <c r="N2613" s="4"/>
      <c r="O2613" s="4"/>
      <c r="P2613" s="4"/>
      <c r="Q2613" s="4"/>
      <c r="R2613" s="4"/>
      <c r="S2613" s="4"/>
      <c r="T2613" s="4"/>
      <c r="U2613" s="4"/>
      <c r="V2613" s="4"/>
      <c r="W2613" s="4"/>
      <c r="X2613" s="4"/>
      <c r="Y2613" s="4"/>
      <c r="Z2613" s="4"/>
      <c r="AA2613" s="4"/>
    </row>
    <row r="2614" spans="1:27" ht="16" x14ac:dyDescent="0.2">
      <c r="A2614" s="20" t="s">
        <v>4507</v>
      </c>
      <c r="B2614" s="20" t="s">
        <v>25</v>
      </c>
      <c r="C2614" s="22" t="s">
        <v>4900</v>
      </c>
      <c r="D2614" s="26">
        <v>1982</v>
      </c>
      <c r="E2614" s="20" t="s">
        <v>10</v>
      </c>
      <c r="F2614" s="10" t="s">
        <v>4898</v>
      </c>
      <c r="G2614" s="20" t="s">
        <v>4901</v>
      </c>
      <c r="H2614" s="13">
        <v>443</v>
      </c>
      <c r="I2614" s="14"/>
      <c r="J2614" s="4"/>
      <c r="K2614" s="4"/>
      <c r="L2614" s="4"/>
      <c r="M2614" s="4"/>
      <c r="N2614" s="4"/>
      <c r="O2614" s="4"/>
      <c r="P2614" s="4"/>
      <c r="Q2614" s="4"/>
      <c r="R2614" s="4"/>
      <c r="S2614" s="4"/>
      <c r="T2614" s="4"/>
      <c r="U2614" s="4"/>
      <c r="V2614" s="4"/>
      <c r="W2614" s="4"/>
      <c r="X2614" s="4"/>
      <c r="Y2614" s="4"/>
      <c r="Z2614" s="4"/>
      <c r="AA2614" s="4"/>
    </row>
    <row r="2615" spans="1:27" ht="16" x14ac:dyDescent="0.2">
      <c r="A2615" s="20" t="s">
        <v>4507</v>
      </c>
      <c r="B2615" s="20" t="s">
        <v>25</v>
      </c>
      <c r="C2615" s="22" t="s">
        <v>4902</v>
      </c>
      <c r="D2615" s="26">
        <v>1982</v>
      </c>
      <c r="E2615" s="20" t="s">
        <v>10</v>
      </c>
      <c r="F2615" s="10" t="s">
        <v>4898</v>
      </c>
      <c r="G2615" s="20" t="s">
        <v>4903</v>
      </c>
      <c r="H2615" s="13">
        <v>401</v>
      </c>
      <c r="I2615" s="14"/>
      <c r="J2615" s="4"/>
      <c r="K2615" s="4"/>
      <c r="L2615" s="4"/>
      <c r="M2615" s="4"/>
      <c r="N2615" s="4"/>
      <c r="O2615" s="4"/>
      <c r="P2615" s="4"/>
      <c r="Q2615" s="4"/>
      <c r="R2615" s="4"/>
      <c r="S2615" s="4"/>
      <c r="T2615" s="4"/>
      <c r="U2615" s="4"/>
      <c r="V2615" s="4"/>
      <c r="W2615" s="4"/>
      <c r="X2615" s="4"/>
      <c r="Y2615" s="4"/>
      <c r="Z2615" s="4"/>
      <c r="AA2615" s="4"/>
    </row>
    <row r="2616" spans="1:27" ht="16" x14ac:dyDescent="0.2">
      <c r="A2616" s="20" t="s">
        <v>4507</v>
      </c>
      <c r="B2616" s="20" t="s">
        <v>25</v>
      </c>
      <c r="C2616" s="22" t="s">
        <v>4472</v>
      </c>
      <c r="D2616" s="26">
        <v>1982</v>
      </c>
      <c r="E2616" s="20" t="s">
        <v>10</v>
      </c>
      <c r="F2616" s="10" t="s">
        <v>4898</v>
      </c>
      <c r="G2616" s="20" t="s">
        <v>4904</v>
      </c>
      <c r="H2616" s="13">
        <v>400</v>
      </c>
      <c r="I2616" s="14"/>
      <c r="J2616" s="4"/>
      <c r="K2616" s="4"/>
      <c r="L2616" s="4"/>
      <c r="M2616" s="4"/>
      <c r="N2616" s="4"/>
      <c r="O2616" s="4"/>
      <c r="P2616" s="4"/>
      <c r="Q2616" s="4"/>
      <c r="R2616" s="4"/>
      <c r="S2616" s="4"/>
      <c r="T2616" s="4"/>
      <c r="U2616" s="4"/>
      <c r="V2616" s="4"/>
      <c r="W2616" s="4"/>
      <c r="X2616" s="4"/>
      <c r="Y2616" s="4"/>
      <c r="Z2616" s="4"/>
      <c r="AA2616" s="4"/>
    </row>
    <row r="2617" spans="1:27" ht="16" x14ac:dyDescent="0.2">
      <c r="A2617" s="20" t="s">
        <v>4507</v>
      </c>
      <c r="B2617" s="20" t="s">
        <v>25</v>
      </c>
      <c r="C2617" s="22" t="s">
        <v>4854</v>
      </c>
      <c r="D2617" s="26">
        <v>1982</v>
      </c>
      <c r="E2617" s="20" t="s">
        <v>10</v>
      </c>
      <c r="F2617" s="10" t="s">
        <v>4898</v>
      </c>
      <c r="G2617" s="20" t="s">
        <v>4905</v>
      </c>
      <c r="H2617" s="13">
        <v>365</v>
      </c>
      <c r="I2617" s="14"/>
      <c r="J2617" s="4"/>
      <c r="K2617" s="4"/>
      <c r="L2617" s="4"/>
      <c r="M2617" s="4"/>
      <c r="N2617" s="4"/>
      <c r="O2617" s="4"/>
      <c r="P2617" s="4"/>
      <c r="Q2617" s="4"/>
      <c r="R2617" s="4"/>
      <c r="S2617" s="4"/>
      <c r="T2617" s="4"/>
      <c r="U2617" s="4"/>
      <c r="V2617" s="4"/>
      <c r="W2617" s="4"/>
      <c r="X2617" s="4"/>
      <c r="Y2617" s="4"/>
      <c r="Z2617" s="4"/>
      <c r="AA2617" s="4"/>
    </row>
    <row r="2618" spans="1:27" ht="16" x14ac:dyDescent="0.2">
      <c r="A2618" s="20" t="s">
        <v>4507</v>
      </c>
      <c r="B2618" s="20" t="s">
        <v>25</v>
      </c>
      <c r="C2618" s="22" t="s">
        <v>792</v>
      </c>
      <c r="D2618" s="26">
        <v>1982</v>
      </c>
      <c r="E2618" s="20" t="s">
        <v>7</v>
      </c>
      <c r="F2618" s="10" t="s">
        <v>4898</v>
      </c>
      <c r="G2618" s="33" t="s">
        <v>4906</v>
      </c>
      <c r="H2618" s="13">
        <v>360</v>
      </c>
      <c r="I2618" s="14"/>
      <c r="J2618" s="4"/>
      <c r="K2618" s="4"/>
      <c r="L2618" s="4"/>
      <c r="M2618" s="4"/>
      <c r="N2618" s="4"/>
      <c r="O2618" s="4"/>
      <c r="P2618" s="4"/>
      <c r="Q2618" s="4"/>
      <c r="R2618" s="4"/>
      <c r="S2618" s="4"/>
      <c r="T2618" s="4"/>
      <c r="U2618" s="4"/>
      <c r="V2618" s="4"/>
      <c r="W2618" s="4"/>
      <c r="X2618" s="4"/>
      <c r="Y2618" s="4"/>
      <c r="Z2618" s="4"/>
      <c r="AA2618" s="4"/>
    </row>
    <row r="2619" spans="1:27" ht="16" x14ac:dyDescent="0.2">
      <c r="A2619" s="20" t="s">
        <v>4507</v>
      </c>
      <c r="B2619" s="20" t="s">
        <v>25</v>
      </c>
      <c r="C2619" s="22" t="s">
        <v>4907</v>
      </c>
      <c r="D2619" s="26">
        <v>1982</v>
      </c>
      <c r="E2619" s="20" t="s">
        <v>10</v>
      </c>
      <c r="F2619" s="20" t="s">
        <v>4896</v>
      </c>
      <c r="G2619" s="34" t="s">
        <v>4908</v>
      </c>
      <c r="H2619" s="13">
        <v>236</v>
      </c>
      <c r="I2619" s="14"/>
      <c r="J2619" s="4"/>
      <c r="K2619" s="4"/>
      <c r="L2619" s="4"/>
      <c r="M2619" s="4"/>
      <c r="N2619" s="4"/>
      <c r="O2619" s="4"/>
      <c r="P2619" s="4"/>
      <c r="Q2619" s="4"/>
      <c r="R2619" s="4"/>
      <c r="S2619" s="4"/>
      <c r="T2619" s="4"/>
      <c r="U2619" s="4"/>
      <c r="V2619" s="4"/>
      <c r="W2619" s="4"/>
      <c r="X2619" s="4"/>
      <c r="Y2619" s="4"/>
      <c r="Z2619" s="4"/>
      <c r="AA2619" s="4"/>
    </row>
    <row r="2620" spans="1:27" ht="16" x14ac:dyDescent="0.2">
      <c r="A2620" s="20" t="s">
        <v>4507</v>
      </c>
      <c r="B2620" s="20" t="s">
        <v>25</v>
      </c>
      <c r="C2620" s="22" t="s">
        <v>26</v>
      </c>
      <c r="D2620" s="26">
        <v>1982</v>
      </c>
      <c r="E2620" s="20" t="s">
        <v>10</v>
      </c>
      <c r="F2620" s="10" t="s">
        <v>4898</v>
      </c>
      <c r="G2620" s="34" t="s">
        <v>4909</v>
      </c>
      <c r="H2620" s="13">
        <v>233</v>
      </c>
      <c r="I2620" s="14"/>
      <c r="J2620" s="4"/>
      <c r="K2620" s="4"/>
      <c r="L2620" s="4"/>
      <c r="M2620" s="4"/>
      <c r="N2620" s="4"/>
      <c r="O2620" s="4"/>
      <c r="P2620" s="4"/>
      <c r="Q2620" s="4"/>
      <c r="R2620" s="4"/>
      <c r="S2620" s="4"/>
      <c r="T2620" s="4"/>
      <c r="U2620" s="4"/>
      <c r="V2620" s="4"/>
      <c r="W2620" s="4"/>
      <c r="X2620" s="4"/>
      <c r="Y2620" s="4"/>
      <c r="Z2620" s="4"/>
      <c r="AA2620" s="4"/>
    </row>
    <row r="2621" spans="1:27" ht="16" x14ac:dyDescent="0.2">
      <c r="A2621" s="20" t="s">
        <v>4507</v>
      </c>
      <c r="B2621" s="20" t="s">
        <v>25</v>
      </c>
      <c r="C2621" s="22" t="s">
        <v>4910</v>
      </c>
      <c r="D2621" s="26">
        <v>1982</v>
      </c>
      <c r="E2621" s="20" t="s">
        <v>10</v>
      </c>
      <c r="F2621" s="20" t="s">
        <v>4896</v>
      </c>
      <c r="G2621" s="20" t="s">
        <v>4911</v>
      </c>
      <c r="H2621" s="13">
        <v>217</v>
      </c>
      <c r="I2621" s="14"/>
      <c r="J2621" s="4"/>
      <c r="K2621" s="4"/>
      <c r="L2621" s="4"/>
      <c r="M2621" s="4"/>
      <c r="N2621" s="4"/>
      <c r="O2621" s="4"/>
      <c r="P2621" s="4"/>
      <c r="Q2621" s="4"/>
      <c r="R2621" s="4"/>
      <c r="S2621" s="4"/>
      <c r="T2621" s="4"/>
      <c r="U2621" s="4"/>
      <c r="V2621" s="4"/>
      <c r="W2621" s="4"/>
      <c r="X2621" s="4"/>
      <c r="Y2621" s="4"/>
      <c r="Z2621" s="4"/>
      <c r="AA2621" s="4"/>
    </row>
    <row r="2622" spans="1:27" ht="16" x14ac:dyDescent="0.2">
      <c r="A2622" s="20" t="s">
        <v>4507</v>
      </c>
      <c r="B2622" s="20" t="s">
        <v>25</v>
      </c>
      <c r="C2622" s="22" t="s">
        <v>4712</v>
      </c>
      <c r="D2622" s="26">
        <v>1982</v>
      </c>
      <c r="E2622" s="20" t="s">
        <v>10</v>
      </c>
      <c r="F2622" s="10" t="s">
        <v>4898</v>
      </c>
      <c r="G2622" s="34" t="s">
        <v>4912</v>
      </c>
      <c r="H2622" s="13">
        <v>191</v>
      </c>
      <c r="I2622" s="14"/>
      <c r="J2622" s="4"/>
      <c r="K2622" s="4"/>
      <c r="L2622" s="4"/>
      <c r="M2622" s="4"/>
      <c r="N2622" s="4"/>
      <c r="O2622" s="4"/>
      <c r="P2622" s="4"/>
      <c r="Q2622" s="4"/>
      <c r="R2622" s="4"/>
      <c r="S2622" s="4"/>
      <c r="T2622" s="4"/>
      <c r="U2622" s="4"/>
      <c r="V2622" s="4"/>
      <c r="W2622" s="4"/>
      <c r="X2622" s="4"/>
      <c r="Y2622" s="4"/>
      <c r="Z2622" s="4"/>
      <c r="AA2622" s="4"/>
    </row>
    <row r="2623" spans="1:27" ht="16" x14ac:dyDescent="0.2">
      <c r="A2623" s="20" t="s">
        <v>4507</v>
      </c>
      <c r="B2623" s="20" t="s">
        <v>25</v>
      </c>
      <c r="C2623" s="22" t="s">
        <v>4913</v>
      </c>
      <c r="D2623" s="26">
        <v>1982</v>
      </c>
      <c r="E2623" s="20" t="s">
        <v>12</v>
      </c>
      <c r="F2623" s="20" t="s">
        <v>4896</v>
      </c>
      <c r="G2623" s="20" t="s">
        <v>4914</v>
      </c>
      <c r="H2623" s="13">
        <v>160</v>
      </c>
      <c r="I2623" s="14"/>
      <c r="J2623" s="4"/>
      <c r="K2623" s="4"/>
      <c r="L2623" s="4"/>
      <c r="M2623" s="4"/>
      <c r="N2623" s="4"/>
      <c r="O2623" s="4"/>
      <c r="P2623" s="4"/>
      <c r="Q2623" s="4"/>
      <c r="R2623" s="4"/>
      <c r="S2623" s="4"/>
      <c r="T2623" s="4"/>
      <c r="U2623" s="4"/>
      <c r="V2623" s="4"/>
      <c r="W2623" s="4"/>
      <c r="X2623" s="4"/>
      <c r="Y2623" s="4"/>
      <c r="Z2623" s="4"/>
      <c r="AA2623" s="4"/>
    </row>
    <row r="2624" spans="1:27" ht="16" x14ac:dyDescent="0.2">
      <c r="A2624" s="20" t="s">
        <v>4507</v>
      </c>
      <c r="B2624" s="20" t="s">
        <v>25</v>
      </c>
      <c r="C2624" s="22" t="s">
        <v>4915</v>
      </c>
      <c r="D2624" s="26">
        <v>1982</v>
      </c>
      <c r="E2624" s="20" t="s">
        <v>10</v>
      </c>
      <c r="F2624" s="20" t="s">
        <v>4896</v>
      </c>
      <c r="G2624" s="34" t="s">
        <v>4916</v>
      </c>
      <c r="H2624" s="13">
        <v>157</v>
      </c>
      <c r="I2624" s="14"/>
      <c r="J2624" s="4"/>
      <c r="K2624" s="4"/>
      <c r="L2624" s="4"/>
      <c r="M2624" s="4"/>
      <c r="N2624" s="4"/>
      <c r="O2624" s="4"/>
      <c r="P2624" s="4"/>
      <c r="Q2624" s="4"/>
      <c r="R2624" s="4"/>
      <c r="S2624" s="4"/>
      <c r="T2624" s="4"/>
      <c r="U2624" s="4"/>
      <c r="V2624" s="4"/>
      <c r="W2624" s="4"/>
      <c r="X2624" s="4"/>
      <c r="Y2624" s="4"/>
      <c r="Z2624" s="4"/>
      <c r="AA2624" s="4"/>
    </row>
    <row r="2625" spans="1:27" ht="16" x14ac:dyDescent="0.2">
      <c r="A2625" s="20" t="s">
        <v>4507</v>
      </c>
      <c r="B2625" s="20" t="s">
        <v>25</v>
      </c>
      <c r="C2625" s="22" t="s">
        <v>4688</v>
      </c>
      <c r="D2625" s="26">
        <v>1982</v>
      </c>
      <c r="E2625" s="20" t="s">
        <v>10</v>
      </c>
      <c r="F2625" s="10" t="s">
        <v>4898</v>
      </c>
      <c r="G2625" s="34" t="s">
        <v>4917</v>
      </c>
      <c r="H2625" s="13">
        <v>149</v>
      </c>
      <c r="I2625" s="14"/>
      <c r="J2625" s="4"/>
      <c r="K2625" s="4"/>
      <c r="L2625" s="4"/>
      <c r="M2625" s="4"/>
      <c r="N2625" s="4"/>
      <c r="O2625" s="4"/>
      <c r="P2625" s="4"/>
      <c r="Q2625" s="4"/>
      <c r="R2625" s="4"/>
      <c r="S2625" s="4"/>
      <c r="T2625" s="4"/>
      <c r="U2625" s="4"/>
      <c r="V2625" s="4"/>
      <c r="W2625" s="4"/>
      <c r="X2625" s="4"/>
      <c r="Y2625" s="4"/>
      <c r="Z2625" s="4"/>
      <c r="AA2625" s="4"/>
    </row>
    <row r="2626" spans="1:27" ht="16" x14ac:dyDescent="0.2">
      <c r="A2626" s="20" t="s">
        <v>4507</v>
      </c>
      <c r="B2626" s="20" t="s">
        <v>25</v>
      </c>
      <c r="C2626" s="22" t="s">
        <v>4505</v>
      </c>
      <c r="D2626" s="26">
        <v>1982</v>
      </c>
      <c r="E2626" s="20" t="s">
        <v>10</v>
      </c>
      <c r="F2626" s="20" t="s">
        <v>4896</v>
      </c>
      <c r="G2626" s="34" t="s">
        <v>4918</v>
      </c>
      <c r="H2626" s="13">
        <v>133</v>
      </c>
      <c r="I2626" s="14"/>
      <c r="J2626" s="4"/>
      <c r="K2626" s="4"/>
      <c r="L2626" s="4"/>
      <c r="M2626" s="4"/>
      <c r="N2626" s="4"/>
      <c r="O2626" s="4"/>
      <c r="P2626" s="4"/>
      <c r="Q2626" s="4"/>
      <c r="R2626" s="4"/>
      <c r="S2626" s="4"/>
      <c r="T2626" s="4"/>
      <c r="U2626" s="4"/>
      <c r="V2626" s="4"/>
      <c r="W2626" s="4"/>
      <c r="X2626" s="4"/>
      <c r="Y2626" s="4"/>
      <c r="Z2626" s="4"/>
      <c r="AA2626" s="4"/>
    </row>
    <row r="2627" spans="1:27" ht="16" x14ac:dyDescent="0.2">
      <c r="A2627" s="20" t="s">
        <v>4507</v>
      </c>
      <c r="B2627" s="20" t="s">
        <v>25</v>
      </c>
      <c r="C2627" s="22" t="s">
        <v>4919</v>
      </c>
      <c r="D2627" s="26">
        <v>1982</v>
      </c>
      <c r="E2627" s="20" t="s">
        <v>10</v>
      </c>
      <c r="F2627" s="10" t="s">
        <v>4898</v>
      </c>
      <c r="G2627" s="34" t="s">
        <v>4920</v>
      </c>
      <c r="H2627" s="13">
        <v>80</v>
      </c>
      <c r="I2627" s="14"/>
      <c r="J2627" s="4"/>
      <c r="K2627" s="4"/>
      <c r="L2627" s="4"/>
      <c r="M2627" s="4"/>
      <c r="N2627" s="4"/>
      <c r="O2627" s="4"/>
      <c r="P2627" s="4"/>
      <c r="Q2627" s="4"/>
      <c r="R2627" s="4"/>
      <c r="S2627" s="4"/>
      <c r="T2627" s="4"/>
      <c r="U2627" s="4"/>
      <c r="V2627" s="4"/>
      <c r="W2627" s="4"/>
      <c r="X2627" s="4"/>
      <c r="Y2627" s="4"/>
      <c r="Z2627" s="4"/>
      <c r="AA2627" s="4"/>
    </row>
    <row r="2628" spans="1:27" ht="16" x14ac:dyDescent="0.2">
      <c r="A2628" s="20" t="s">
        <v>4507</v>
      </c>
      <c r="B2628" s="20" t="s">
        <v>25</v>
      </c>
      <c r="C2628" s="22" t="s">
        <v>4921</v>
      </c>
      <c r="D2628" s="26">
        <v>1982</v>
      </c>
      <c r="E2628" s="20" t="s">
        <v>10</v>
      </c>
      <c r="F2628" s="20" t="s">
        <v>4896</v>
      </c>
      <c r="G2628" s="20" t="s">
        <v>4922</v>
      </c>
      <c r="H2628" s="13">
        <v>72</v>
      </c>
      <c r="I2628" s="14"/>
      <c r="J2628" s="4"/>
      <c r="K2628" s="4"/>
      <c r="L2628" s="4"/>
      <c r="M2628" s="4"/>
      <c r="N2628" s="4"/>
      <c r="O2628" s="4"/>
      <c r="P2628" s="4"/>
      <c r="Q2628" s="4"/>
      <c r="R2628" s="4"/>
      <c r="S2628" s="4"/>
      <c r="T2628" s="4"/>
      <c r="U2628" s="4"/>
      <c r="V2628" s="4"/>
      <c r="W2628" s="4"/>
      <c r="X2628" s="4"/>
      <c r="Y2628" s="4"/>
      <c r="Z2628" s="4"/>
      <c r="AA2628" s="4"/>
    </row>
    <row r="2629" spans="1:27" ht="16" x14ac:dyDescent="0.2">
      <c r="A2629" s="20" t="s">
        <v>4507</v>
      </c>
      <c r="B2629" s="20" t="s">
        <v>25</v>
      </c>
      <c r="C2629" s="22" t="s">
        <v>3389</v>
      </c>
      <c r="D2629" s="26">
        <v>1982</v>
      </c>
      <c r="E2629" s="20" t="s">
        <v>10</v>
      </c>
      <c r="F2629" s="20" t="s">
        <v>4896</v>
      </c>
      <c r="G2629" s="20" t="s">
        <v>4923</v>
      </c>
      <c r="H2629" s="13">
        <v>63</v>
      </c>
      <c r="I2629" s="14"/>
      <c r="J2629" s="4"/>
      <c r="K2629" s="4"/>
      <c r="L2629" s="4"/>
      <c r="M2629" s="4"/>
      <c r="N2629" s="4"/>
      <c r="O2629" s="4"/>
      <c r="P2629" s="4"/>
      <c r="Q2629" s="4"/>
      <c r="R2629" s="4"/>
      <c r="S2629" s="4"/>
      <c r="T2629" s="4"/>
      <c r="U2629" s="4"/>
      <c r="V2629" s="4"/>
      <c r="W2629" s="4"/>
      <c r="X2629" s="4"/>
      <c r="Y2629" s="4"/>
      <c r="Z2629" s="4"/>
      <c r="AA2629" s="4"/>
    </row>
    <row r="2630" spans="1:27" ht="16" x14ac:dyDescent="0.2">
      <c r="A2630" s="10" t="s">
        <v>4507</v>
      </c>
      <c r="B2630" s="10" t="s">
        <v>25</v>
      </c>
      <c r="C2630" s="10" t="s">
        <v>1046</v>
      </c>
      <c r="D2630" s="11">
        <v>1980</v>
      </c>
      <c r="E2630" s="10" t="s">
        <v>10</v>
      </c>
      <c r="F2630" s="10" t="s">
        <v>4924</v>
      </c>
      <c r="G2630" s="33" t="s">
        <v>4925</v>
      </c>
      <c r="H2630" s="13">
        <v>1784</v>
      </c>
      <c r="I2630" s="14"/>
      <c r="J2630" s="4"/>
      <c r="K2630" s="4"/>
      <c r="L2630" s="4"/>
      <c r="M2630" s="4"/>
      <c r="N2630" s="4"/>
      <c r="O2630" s="4"/>
      <c r="P2630" s="4"/>
      <c r="Q2630" s="4"/>
      <c r="R2630" s="4"/>
      <c r="S2630" s="4"/>
      <c r="T2630" s="4"/>
      <c r="U2630" s="4"/>
      <c r="V2630" s="4"/>
      <c r="W2630" s="4"/>
      <c r="X2630" s="4"/>
      <c r="Y2630" s="4"/>
      <c r="Z2630" s="4"/>
      <c r="AA2630" s="4"/>
    </row>
    <row r="2631" spans="1:27" ht="16" x14ac:dyDescent="0.2">
      <c r="A2631" s="10" t="s">
        <v>4507</v>
      </c>
      <c r="B2631" s="10" t="s">
        <v>25</v>
      </c>
      <c r="C2631" s="10" t="s">
        <v>4712</v>
      </c>
      <c r="D2631" s="11">
        <v>1980</v>
      </c>
      <c r="E2631" s="10" t="s">
        <v>10</v>
      </c>
      <c r="F2631" s="10" t="s">
        <v>4924</v>
      </c>
      <c r="G2631" s="33" t="s">
        <v>4926</v>
      </c>
      <c r="H2631" s="13">
        <v>1462</v>
      </c>
      <c r="I2631" s="14"/>
      <c r="J2631" s="4"/>
      <c r="K2631" s="4"/>
      <c r="L2631" s="4"/>
      <c r="M2631" s="4"/>
      <c r="N2631" s="4"/>
      <c r="O2631" s="4"/>
      <c r="P2631" s="4"/>
      <c r="Q2631" s="4"/>
      <c r="R2631" s="4"/>
      <c r="S2631" s="4"/>
      <c r="T2631" s="4"/>
      <c r="U2631" s="4"/>
      <c r="V2631" s="4"/>
      <c r="W2631" s="4"/>
      <c r="X2631" s="4"/>
      <c r="Y2631" s="4"/>
      <c r="Z2631" s="4"/>
      <c r="AA2631" s="4"/>
    </row>
    <row r="2632" spans="1:27" ht="16" x14ac:dyDescent="0.2">
      <c r="A2632" s="20" t="s">
        <v>4507</v>
      </c>
      <c r="B2632" s="20" t="s">
        <v>25</v>
      </c>
      <c r="C2632" s="22" t="s">
        <v>4927</v>
      </c>
      <c r="D2632" s="26">
        <v>1980</v>
      </c>
      <c r="E2632" s="20" t="s">
        <v>10</v>
      </c>
      <c r="F2632" s="10" t="s">
        <v>4924</v>
      </c>
      <c r="G2632" s="33" t="s">
        <v>4928</v>
      </c>
      <c r="H2632" s="13">
        <v>1056</v>
      </c>
      <c r="I2632" s="14"/>
      <c r="J2632" s="4"/>
      <c r="K2632" s="4"/>
      <c r="L2632" s="4"/>
      <c r="M2632" s="4"/>
      <c r="N2632" s="4"/>
      <c r="O2632" s="4"/>
      <c r="P2632" s="4"/>
      <c r="Q2632" s="4"/>
      <c r="R2632" s="4"/>
      <c r="S2632" s="4"/>
      <c r="T2632" s="4"/>
      <c r="U2632" s="4"/>
      <c r="V2632" s="4"/>
      <c r="W2632" s="4"/>
      <c r="X2632" s="4"/>
      <c r="Y2632" s="4"/>
      <c r="Z2632" s="4"/>
      <c r="AA2632" s="4"/>
    </row>
    <row r="2633" spans="1:27" ht="16" x14ac:dyDescent="0.2">
      <c r="A2633" s="20" t="s">
        <v>4507</v>
      </c>
      <c r="B2633" s="20" t="s">
        <v>25</v>
      </c>
      <c r="C2633" s="22" t="s">
        <v>4929</v>
      </c>
      <c r="D2633" s="26">
        <v>1980</v>
      </c>
      <c r="E2633" s="20" t="s">
        <v>10</v>
      </c>
      <c r="F2633" s="10" t="s">
        <v>4924</v>
      </c>
      <c r="G2633" s="20" t="s">
        <v>4930</v>
      </c>
      <c r="H2633" s="13">
        <v>1046</v>
      </c>
      <c r="I2633" s="14"/>
      <c r="J2633" s="4"/>
      <c r="K2633" s="4"/>
      <c r="L2633" s="4"/>
      <c r="M2633" s="4"/>
      <c r="N2633" s="4"/>
      <c r="O2633" s="4"/>
      <c r="P2633" s="4"/>
      <c r="Q2633" s="4"/>
      <c r="R2633" s="4"/>
      <c r="S2633" s="4"/>
      <c r="T2633" s="4"/>
      <c r="U2633" s="4"/>
      <c r="V2633" s="4"/>
      <c r="W2633" s="4"/>
      <c r="X2633" s="4"/>
      <c r="Y2633" s="4"/>
      <c r="Z2633" s="4"/>
      <c r="AA2633" s="4"/>
    </row>
    <row r="2634" spans="1:27" ht="16" x14ac:dyDescent="0.2">
      <c r="A2634" s="10" t="s">
        <v>4507</v>
      </c>
      <c r="B2634" s="10" t="s">
        <v>25</v>
      </c>
      <c r="C2634" s="10" t="s">
        <v>4931</v>
      </c>
      <c r="D2634" s="11">
        <v>1980</v>
      </c>
      <c r="E2634" s="10" t="s">
        <v>10</v>
      </c>
      <c r="F2634" s="10" t="s">
        <v>4924</v>
      </c>
      <c r="G2634" s="33" t="s">
        <v>4932</v>
      </c>
      <c r="H2634" s="13">
        <v>956</v>
      </c>
      <c r="I2634" s="14"/>
      <c r="J2634" s="4"/>
      <c r="K2634" s="4"/>
      <c r="L2634" s="4"/>
      <c r="M2634" s="4"/>
      <c r="N2634" s="4"/>
      <c r="O2634" s="4"/>
      <c r="P2634" s="4"/>
      <c r="Q2634" s="4"/>
      <c r="R2634" s="4"/>
      <c r="S2634" s="4"/>
      <c r="T2634" s="4"/>
      <c r="U2634" s="4"/>
      <c r="V2634" s="4"/>
      <c r="W2634" s="4"/>
      <c r="X2634" s="4"/>
      <c r="Y2634" s="4"/>
      <c r="Z2634" s="4"/>
      <c r="AA2634" s="4"/>
    </row>
    <row r="2635" spans="1:27" ht="16" x14ac:dyDescent="0.2">
      <c r="A2635" s="10" t="s">
        <v>4507</v>
      </c>
      <c r="B2635" s="10" t="s">
        <v>25</v>
      </c>
      <c r="C2635" s="10" t="s">
        <v>26</v>
      </c>
      <c r="D2635" s="11">
        <v>1980</v>
      </c>
      <c r="E2635" s="10" t="s">
        <v>10</v>
      </c>
      <c r="F2635" s="10" t="s">
        <v>4924</v>
      </c>
      <c r="G2635" s="33" t="s">
        <v>4933</v>
      </c>
      <c r="H2635" s="13">
        <v>802</v>
      </c>
      <c r="I2635" s="14"/>
      <c r="J2635" s="4"/>
      <c r="K2635" s="4"/>
      <c r="L2635" s="4"/>
      <c r="M2635" s="4"/>
      <c r="N2635" s="4"/>
      <c r="O2635" s="4"/>
      <c r="P2635" s="4"/>
      <c r="Q2635" s="4"/>
      <c r="R2635" s="4"/>
      <c r="S2635" s="4"/>
      <c r="T2635" s="4"/>
      <c r="U2635" s="4"/>
      <c r="V2635" s="4"/>
      <c r="W2635" s="4"/>
      <c r="X2635" s="4"/>
      <c r="Y2635" s="4"/>
      <c r="Z2635" s="4"/>
      <c r="AA2635" s="4"/>
    </row>
    <row r="2636" spans="1:27" ht="16" x14ac:dyDescent="0.2">
      <c r="A2636" s="10" t="s">
        <v>4507</v>
      </c>
      <c r="B2636" s="10" t="s">
        <v>25</v>
      </c>
      <c r="C2636" s="10" t="s">
        <v>4472</v>
      </c>
      <c r="D2636" s="11">
        <v>1980</v>
      </c>
      <c r="E2636" s="10" t="s">
        <v>10</v>
      </c>
      <c r="F2636" s="10" t="s">
        <v>4924</v>
      </c>
      <c r="G2636" s="33" t="s">
        <v>4934</v>
      </c>
      <c r="H2636" s="13">
        <v>712</v>
      </c>
      <c r="I2636" s="14"/>
      <c r="J2636" s="4"/>
      <c r="K2636" s="4"/>
      <c r="L2636" s="4"/>
      <c r="M2636" s="4"/>
      <c r="N2636" s="4"/>
      <c r="O2636" s="4"/>
      <c r="P2636" s="4"/>
      <c r="Q2636" s="4"/>
      <c r="R2636" s="4"/>
      <c r="S2636" s="4"/>
      <c r="T2636" s="4"/>
      <c r="U2636" s="4"/>
      <c r="V2636" s="4"/>
      <c r="W2636" s="4"/>
      <c r="X2636" s="4"/>
      <c r="Y2636" s="4"/>
      <c r="Z2636" s="4"/>
      <c r="AA2636" s="4"/>
    </row>
    <row r="2637" spans="1:27" ht="16" x14ac:dyDescent="0.2">
      <c r="A2637" s="10" t="s">
        <v>4507</v>
      </c>
      <c r="B2637" s="10" t="s">
        <v>25</v>
      </c>
      <c r="C2637" s="10" t="s">
        <v>4808</v>
      </c>
      <c r="D2637" s="11">
        <v>1980</v>
      </c>
      <c r="E2637" s="10" t="s">
        <v>10</v>
      </c>
      <c r="F2637" s="10" t="s">
        <v>4924</v>
      </c>
      <c r="G2637" s="33" t="s">
        <v>4935</v>
      </c>
      <c r="H2637" s="13">
        <v>499</v>
      </c>
      <c r="I2637" s="14"/>
      <c r="J2637" s="4"/>
      <c r="K2637" s="4"/>
      <c r="L2637" s="4"/>
      <c r="M2637" s="4"/>
      <c r="N2637" s="4"/>
      <c r="O2637" s="4"/>
      <c r="P2637" s="4"/>
      <c r="Q2637" s="4"/>
      <c r="R2637" s="4"/>
      <c r="S2637" s="4"/>
      <c r="T2637" s="4"/>
      <c r="U2637" s="4"/>
      <c r="V2637" s="4"/>
      <c r="W2637" s="4"/>
      <c r="X2637" s="4"/>
      <c r="Y2637" s="4"/>
      <c r="Z2637" s="4"/>
      <c r="AA2637" s="4"/>
    </row>
    <row r="2638" spans="1:27" ht="16" x14ac:dyDescent="0.2">
      <c r="A2638" s="20" t="s">
        <v>4507</v>
      </c>
      <c r="B2638" s="20" t="s">
        <v>25</v>
      </c>
      <c r="C2638" s="22" t="s">
        <v>4936</v>
      </c>
      <c r="D2638" s="32">
        <v>1980</v>
      </c>
      <c r="E2638" s="21" t="s">
        <v>10</v>
      </c>
      <c r="F2638" s="10" t="s">
        <v>4924</v>
      </c>
      <c r="G2638" s="33" t="s">
        <v>4937</v>
      </c>
      <c r="H2638" s="13">
        <v>430</v>
      </c>
      <c r="I2638" s="14"/>
      <c r="J2638" s="4"/>
      <c r="K2638" s="4"/>
      <c r="L2638" s="4"/>
      <c r="M2638" s="4"/>
      <c r="N2638" s="4"/>
      <c r="O2638" s="4"/>
      <c r="P2638" s="4"/>
      <c r="Q2638" s="4"/>
      <c r="R2638" s="4"/>
      <c r="S2638" s="4"/>
      <c r="T2638" s="4"/>
      <c r="U2638" s="4"/>
      <c r="V2638" s="4"/>
      <c r="W2638" s="4"/>
      <c r="X2638" s="4"/>
      <c r="Y2638" s="4"/>
      <c r="Z2638" s="4"/>
      <c r="AA2638" s="4"/>
    </row>
    <row r="2639" spans="1:27" ht="16" x14ac:dyDescent="0.2">
      <c r="A2639" s="10" t="s">
        <v>4507</v>
      </c>
      <c r="B2639" s="10" t="s">
        <v>25</v>
      </c>
      <c r="C2639" s="10" t="s">
        <v>792</v>
      </c>
      <c r="D2639" s="11">
        <v>1980</v>
      </c>
      <c r="E2639" s="10" t="s">
        <v>7</v>
      </c>
      <c r="F2639" s="10" t="s">
        <v>4924</v>
      </c>
      <c r="G2639" s="33" t="s">
        <v>4938</v>
      </c>
      <c r="H2639" s="13">
        <v>372</v>
      </c>
      <c r="I2639" s="14"/>
      <c r="J2639" s="4"/>
      <c r="K2639" s="4"/>
      <c r="L2639" s="4"/>
      <c r="M2639" s="4"/>
      <c r="N2639" s="4"/>
      <c r="O2639" s="4"/>
      <c r="P2639" s="4"/>
      <c r="Q2639" s="4"/>
      <c r="R2639" s="4"/>
      <c r="S2639" s="4"/>
      <c r="T2639" s="4"/>
      <c r="U2639" s="4"/>
      <c r="V2639" s="4"/>
      <c r="W2639" s="4"/>
      <c r="X2639" s="4"/>
      <c r="Y2639" s="4"/>
      <c r="Z2639" s="4"/>
      <c r="AA2639" s="4"/>
    </row>
    <row r="2640" spans="1:27" ht="16" x14ac:dyDescent="0.2">
      <c r="A2640" s="10" t="s">
        <v>4507</v>
      </c>
      <c r="B2640" s="10" t="s">
        <v>25</v>
      </c>
      <c r="C2640" s="10" t="s">
        <v>4939</v>
      </c>
      <c r="D2640" s="11">
        <v>1980</v>
      </c>
      <c r="E2640" s="10" t="s">
        <v>10</v>
      </c>
      <c r="F2640" s="10" t="s">
        <v>4924</v>
      </c>
      <c r="G2640" s="10" t="s">
        <v>4940</v>
      </c>
      <c r="H2640" s="13">
        <v>331</v>
      </c>
      <c r="I2640" s="14"/>
      <c r="J2640" s="4"/>
      <c r="K2640" s="4"/>
      <c r="L2640" s="4"/>
      <c r="M2640" s="4"/>
      <c r="N2640" s="4"/>
      <c r="O2640" s="4"/>
      <c r="P2640" s="4"/>
      <c r="Q2640" s="4"/>
      <c r="R2640" s="4"/>
      <c r="S2640" s="4"/>
      <c r="T2640" s="4"/>
      <c r="U2640" s="4"/>
      <c r="V2640" s="4"/>
      <c r="W2640" s="4"/>
      <c r="X2640" s="4"/>
      <c r="Y2640" s="4"/>
      <c r="Z2640" s="4"/>
      <c r="AA2640" s="4"/>
    </row>
    <row r="2641" spans="1:27" ht="16" x14ac:dyDescent="0.2">
      <c r="A2641" s="20" t="s">
        <v>4507</v>
      </c>
      <c r="B2641" s="20" t="s">
        <v>25</v>
      </c>
      <c r="C2641" s="22" t="s">
        <v>4941</v>
      </c>
      <c r="D2641" s="26">
        <v>1980</v>
      </c>
      <c r="E2641" s="20" t="s">
        <v>12</v>
      </c>
      <c r="F2641" s="10" t="s">
        <v>4924</v>
      </c>
      <c r="G2641" s="33" t="s">
        <v>4942</v>
      </c>
      <c r="H2641" s="13">
        <v>285</v>
      </c>
      <c r="I2641" s="14"/>
      <c r="J2641" s="4"/>
      <c r="K2641" s="4"/>
      <c r="L2641" s="4"/>
      <c r="M2641" s="4"/>
      <c r="N2641" s="4"/>
      <c r="O2641" s="4"/>
      <c r="P2641" s="4"/>
      <c r="Q2641" s="4"/>
      <c r="R2641" s="4"/>
      <c r="S2641" s="4"/>
      <c r="T2641" s="4"/>
      <c r="U2641" s="4"/>
      <c r="V2641" s="4"/>
      <c r="W2641" s="4"/>
      <c r="X2641" s="4"/>
      <c r="Y2641" s="4"/>
      <c r="Z2641" s="4"/>
      <c r="AA2641" s="4"/>
    </row>
    <row r="2642" spans="1:27" ht="16" x14ac:dyDescent="0.2">
      <c r="A2642" s="10" t="s">
        <v>4507</v>
      </c>
      <c r="B2642" s="10" t="s">
        <v>25</v>
      </c>
      <c r="C2642" s="10" t="s">
        <v>4943</v>
      </c>
      <c r="D2642" s="11">
        <v>1980</v>
      </c>
      <c r="E2642" s="10" t="s">
        <v>10</v>
      </c>
      <c r="F2642" s="10" t="s">
        <v>4924</v>
      </c>
      <c r="G2642" s="33" t="s">
        <v>4944</v>
      </c>
      <c r="H2642" s="13">
        <v>212</v>
      </c>
      <c r="I2642" s="14"/>
      <c r="J2642" s="4"/>
      <c r="K2642" s="4"/>
      <c r="L2642" s="4"/>
      <c r="M2642" s="4"/>
      <c r="N2642" s="4"/>
      <c r="O2642" s="4"/>
      <c r="P2642" s="4"/>
      <c r="Q2642" s="4"/>
      <c r="R2642" s="4"/>
      <c r="S2642" s="4"/>
      <c r="T2642" s="4"/>
      <c r="U2642" s="4"/>
      <c r="V2642" s="4"/>
      <c r="W2642" s="4"/>
      <c r="X2642" s="4"/>
      <c r="Y2642" s="4"/>
      <c r="Z2642" s="4"/>
      <c r="AA2642" s="4"/>
    </row>
    <row r="2643" spans="1:27" ht="16" x14ac:dyDescent="0.2">
      <c r="A2643" s="10" t="s">
        <v>20</v>
      </c>
      <c r="B2643" s="10" t="s">
        <v>21</v>
      </c>
      <c r="C2643" s="10" t="s">
        <v>4945</v>
      </c>
      <c r="D2643" s="11">
        <v>2020</v>
      </c>
      <c r="E2643" s="10" t="s">
        <v>7</v>
      </c>
      <c r="F2643" s="10" t="s">
        <v>4946</v>
      </c>
      <c r="G2643" s="10" t="s">
        <v>4947</v>
      </c>
      <c r="H2643" s="13">
        <v>552</v>
      </c>
      <c r="I2643" s="14"/>
      <c r="J2643" s="4"/>
      <c r="K2643" s="4"/>
      <c r="L2643" s="4"/>
      <c r="M2643" s="4"/>
      <c r="N2643" s="4"/>
      <c r="O2643" s="4"/>
      <c r="P2643" s="4"/>
      <c r="Q2643" s="4"/>
      <c r="R2643" s="4"/>
      <c r="S2643" s="4"/>
      <c r="T2643" s="4"/>
      <c r="U2643" s="4"/>
      <c r="V2643" s="4"/>
      <c r="W2643" s="4"/>
      <c r="X2643" s="4"/>
      <c r="Y2643" s="4"/>
      <c r="Z2643" s="4"/>
      <c r="AA2643" s="4"/>
    </row>
    <row r="2644" spans="1:27" ht="16" x14ac:dyDescent="0.2">
      <c r="A2644" s="10" t="s">
        <v>20</v>
      </c>
      <c r="B2644" s="10" t="s">
        <v>21</v>
      </c>
      <c r="C2644" s="10" t="s">
        <v>4948</v>
      </c>
      <c r="D2644" s="11">
        <v>2020</v>
      </c>
      <c r="E2644" s="10" t="s">
        <v>10</v>
      </c>
      <c r="F2644" s="10" t="s">
        <v>4946</v>
      </c>
      <c r="G2644" s="10" t="s">
        <v>4949</v>
      </c>
      <c r="H2644" s="13">
        <v>349</v>
      </c>
      <c r="I2644" s="14"/>
      <c r="J2644" s="4"/>
      <c r="K2644" s="4"/>
      <c r="L2644" s="4"/>
      <c r="M2644" s="4"/>
      <c r="N2644" s="4"/>
      <c r="O2644" s="4"/>
      <c r="P2644" s="4"/>
      <c r="Q2644" s="4"/>
      <c r="R2644" s="4"/>
      <c r="S2644" s="4"/>
      <c r="T2644" s="4"/>
      <c r="U2644" s="4"/>
      <c r="V2644" s="4"/>
      <c r="W2644" s="4"/>
      <c r="X2644" s="4"/>
      <c r="Y2644" s="4"/>
      <c r="Z2644" s="4"/>
      <c r="AA2644" s="4"/>
    </row>
    <row r="2645" spans="1:27" ht="16" x14ac:dyDescent="0.2">
      <c r="A2645" s="10" t="s">
        <v>20</v>
      </c>
      <c r="B2645" s="10" t="s">
        <v>21</v>
      </c>
      <c r="C2645" s="10" t="s">
        <v>4950</v>
      </c>
      <c r="D2645" s="11">
        <v>2020</v>
      </c>
      <c r="E2645" s="10" t="s">
        <v>7</v>
      </c>
      <c r="F2645" s="10" t="s">
        <v>4946</v>
      </c>
      <c r="G2645" s="10" t="s">
        <v>4951</v>
      </c>
      <c r="H2645" s="13">
        <v>346</v>
      </c>
      <c r="I2645" s="14"/>
      <c r="J2645" s="4"/>
      <c r="K2645" s="4"/>
      <c r="L2645" s="4"/>
      <c r="M2645" s="4"/>
      <c r="N2645" s="4"/>
      <c r="O2645" s="4"/>
      <c r="P2645" s="4"/>
      <c r="Q2645" s="4"/>
      <c r="R2645" s="4"/>
      <c r="S2645" s="4"/>
      <c r="T2645" s="4"/>
      <c r="U2645" s="4"/>
      <c r="V2645" s="4"/>
      <c r="W2645" s="4"/>
      <c r="X2645" s="4"/>
      <c r="Y2645" s="4"/>
      <c r="Z2645" s="4"/>
      <c r="AA2645" s="4"/>
    </row>
    <row r="2646" spans="1:27" ht="16" x14ac:dyDescent="0.2">
      <c r="A2646" s="10" t="s">
        <v>20</v>
      </c>
      <c r="B2646" s="10" t="s">
        <v>21</v>
      </c>
      <c r="C2646" s="10" t="s">
        <v>4952</v>
      </c>
      <c r="D2646" s="11">
        <v>2020</v>
      </c>
      <c r="E2646" s="10" t="s">
        <v>10</v>
      </c>
      <c r="F2646" s="10" t="s">
        <v>4946</v>
      </c>
      <c r="G2646" s="10" t="s">
        <v>4953</v>
      </c>
      <c r="H2646" s="13">
        <v>245</v>
      </c>
      <c r="I2646" s="14"/>
      <c r="J2646" s="4"/>
      <c r="K2646" s="4"/>
      <c r="L2646" s="4"/>
      <c r="M2646" s="4"/>
      <c r="N2646" s="4"/>
      <c r="O2646" s="4"/>
      <c r="P2646" s="4"/>
      <c r="Q2646" s="4"/>
      <c r="R2646" s="4"/>
      <c r="S2646" s="4"/>
      <c r="T2646" s="4"/>
      <c r="U2646" s="4"/>
      <c r="V2646" s="4"/>
      <c r="W2646" s="4"/>
      <c r="X2646" s="4"/>
      <c r="Y2646" s="4"/>
      <c r="Z2646" s="4"/>
      <c r="AA2646" s="4"/>
    </row>
    <row r="2647" spans="1:27" ht="16" x14ac:dyDescent="0.2">
      <c r="A2647" s="10" t="s">
        <v>20</v>
      </c>
      <c r="B2647" s="10" t="s">
        <v>21</v>
      </c>
      <c r="C2647" s="10" t="s">
        <v>4954</v>
      </c>
      <c r="D2647" s="11">
        <v>2020</v>
      </c>
      <c r="E2647" s="10" t="s">
        <v>12</v>
      </c>
      <c r="F2647" s="10" t="s">
        <v>4946</v>
      </c>
      <c r="G2647" s="10" t="s">
        <v>4955</v>
      </c>
      <c r="H2647" s="13">
        <v>221</v>
      </c>
      <c r="I2647" s="14"/>
      <c r="J2647" s="4"/>
      <c r="K2647" s="4"/>
      <c r="L2647" s="4"/>
      <c r="M2647" s="4"/>
      <c r="N2647" s="4"/>
      <c r="O2647" s="4"/>
      <c r="P2647" s="4"/>
      <c r="Q2647" s="4"/>
      <c r="R2647" s="4"/>
      <c r="S2647" s="4"/>
      <c r="T2647" s="4"/>
      <c r="U2647" s="4"/>
      <c r="V2647" s="4"/>
      <c r="W2647" s="4"/>
      <c r="X2647" s="4"/>
      <c r="Y2647" s="4"/>
      <c r="Z2647" s="4"/>
      <c r="AA2647" s="4"/>
    </row>
    <row r="2648" spans="1:27" ht="16" x14ac:dyDescent="0.2">
      <c r="A2648" s="10" t="s">
        <v>20</v>
      </c>
      <c r="B2648" s="10" t="s">
        <v>21</v>
      </c>
      <c r="C2648" s="10" t="s">
        <v>4956</v>
      </c>
      <c r="D2648" s="11">
        <v>2020</v>
      </c>
      <c r="E2648" s="10" t="s">
        <v>10</v>
      </c>
      <c r="F2648" s="10" t="s">
        <v>4946</v>
      </c>
      <c r="G2648" s="10" t="s">
        <v>4957</v>
      </c>
      <c r="H2648" s="13">
        <v>220</v>
      </c>
      <c r="I2648" s="14"/>
      <c r="J2648" s="4"/>
      <c r="K2648" s="4"/>
      <c r="L2648" s="4"/>
      <c r="M2648" s="4"/>
      <c r="N2648" s="4"/>
      <c r="O2648" s="4"/>
      <c r="P2648" s="4"/>
      <c r="Q2648" s="4"/>
      <c r="R2648" s="4"/>
      <c r="S2648" s="4"/>
      <c r="T2648" s="4"/>
      <c r="U2648" s="4"/>
      <c r="V2648" s="4"/>
      <c r="W2648" s="4"/>
      <c r="X2648" s="4"/>
      <c r="Y2648" s="4"/>
      <c r="Z2648" s="4"/>
      <c r="AA2648" s="4"/>
    </row>
    <row r="2649" spans="1:27" ht="16" x14ac:dyDescent="0.2">
      <c r="A2649" s="10" t="s">
        <v>20</v>
      </c>
      <c r="B2649" s="10" t="s">
        <v>21</v>
      </c>
      <c r="C2649" s="10" t="s">
        <v>4958</v>
      </c>
      <c r="D2649" s="11">
        <v>2020</v>
      </c>
      <c r="E2649" s="10" t="s">
        <v>10</v>
      </c>
      <c r="F2649" s="10" t="s">
        <v>4946</v>
      </c>
      <c r="G2649" s="10" t="s">
        <v>4959</v>
      </c>
      <c r="H2649" s="13">
        <v>202</v>
      </c>
      <c r="I2649" s="14"/>
      <c r="J2649" s="4"/>
      <c r="K2649" s="4"/>
      <c r="L2649" s="4"/>
      <c r="M2649" s="4"/>
      <c r="N2649" s="4"/>
      <c r="O2649" s="4"/>
      <c r="P2649" s="4"/>
      <c r="Q2649" s="4"/>
      <c r="R2649" s="4"/>
      <c r="S2649" s="4"/>
      <c r="T2649" s="4"/>
      <c r="U2649" s="4"/>
      <c r="V2649" s="4"/>
      <c r="W2649" s="4"/>
      <c r="X2649" s="4"/>
      <c r="Y2649" s="4"/>
      <c r="Z2649" s="4"/>
      <c r="AA2649" s="4"/>
    </row>
    <row r="2650" spans="1:27" ht="16" x14ac:dyDescent="0.2">
      <c r="A2650" s="10" t="s">
        <v>20</v>
      </c>
      <c r="B2650" s="10" t="s">
        <v>21</v>
      </c>
      <c r="C2650" s="10" t="s">
        <v>4960</v>
      </c>
      <c r="D2650" s="11">
        <v>2020</v>
      </c>
      <c r="E2650" s="10" t="s">
        <v>10</v>
      </c>
      <c r="F2650" s="10" t="s">
        <v>4946</v>
      </c>
      <c r="G2650" s="10" t="s">
        <v>4961</v>
      </c>
      <c r="H2650" s="13">
        <v>178</v>
      </c>
      <c r="I2650" s="14"/>
      <c r="J2650" s="4"/>
      <c r="K2650" s="4"/>
      <c r="L2650" s="4"/>
      <c r="M2650" s="4"/>
      <c r="N2650" s="4"/>
      <c r="O2650" s="4"/>
      <c r="P2650" s="4"/>
      <c r="Q2650" s="4"/>
      <c r="R2650" s="4"/>
      <c r="S2650" s="4"/>
      <c r="T2650" s="4"/>
      <c r="U2650" s="4"/>
      <c r="V2650" s="4"/>
      <c r="W2650" s="4"/>
      <c r="X2650" s="4"/>
      <c r="Y2650" s="4"/>
      <c r="Z2650" s="4"/>
      <c r="AA2650" s="4"/>
    </row>
    <row r="2651" spans="1:27" ht="16" x14ac:dyDescent="0.2">
      <c r="A2651" s="10" t="s">
        <v>20</v>
      </c>
      <c r="B2651" s="10" t="s">
        <v>21</v>
      </c>
      <c r="C2651" s="10" t="s">
        <v>4962</v>
      </c>
      <c r="D2651" s="11">
        <v>2020</v>
      </c>
      <c r="E2651" s="10" t="s">
        <v>10</v>
      </c>
      <c r="F2651" s="10" t="s">
        <v>4946</v>
      </c>
      <c r="G2651" s="10" t="s">
        <v>4963</v>
      </c>
      <c r="H2651" s="13">
        <v>173</v>
      </c>
      <c r="I2651" s="14"/>
      <c r="J2651" s="4"/>
      <c r="K2651" s="4"/>
      <c r="L2651" s="4"/>
      <c r="M2651" s="4"/>
      <c r="N2651" s="4"/>
      <c r="O2651" s="4"/>
      <c r="P2651" s="4"/>
      <c r="Q2651" s="4"/>
      <c r="R2651" s="4"/>
      <c r="S2651" s="4"/>
      <c r="T2651" s="4"/>
      <c r="U2651" s="4"/>
      <c r="V2651" s="4"/>
      <c r="W2651" s="4"/>
      <c r="X2651" s="4"/>
      <c r="Y2651" s="4"/>
      <c r="Z2651" s="4"/>
      <c r="AA2651" s="4"/>
    </row>
    <row r="2652" spans="1:27" ht="16" x14ac:dyDescent="0.2">
      <c r="A2652" s="10" t="s">
        <v>20</v>
      </c>
      <c r="B2652" s="10" t="s">
        <v>21</v>
      </c>
      <c r="C2652" s="10" t="s">
        <v>4964</v>
      </c>
      <c r="D2652" s="11">
        <v>2020</v>
      </c>
      <c r="E2652" s="10" t="s">
        <v>10</v>
      </c>
      <c r="F2652" s="10" t="s">
        <v>4946</v>
      </c>
      <c r="G2652" s="10" t="s">
        <v>4965</v>
      </c>
      <c r="H2652" s="13">
        <v>172</v>
      </c>
      <c r="I2652" s="14"/>
      <c r="J2652" s="4"/>
      <c r="K2652" s="4"/>
      <c r="L2652" s="4"/>
      <c r="M2652" s="4"/>
      <c r="N2652" s="4"/>
      <c r="O2652" s="4"/>
      <c r="P2652" s="4"/>
      <c r="Q2652" s="4"/>
      <c r="R2652" s="4"/>
      <c r="S2652" s="4"/>
      <c r="T2652" s="4"/>
      <c r="U2652" s="4"/>
      <c r="V2652" s="4"/>
      <c r="W2652" s="4"/>
      <c r="X2652" s="4"/>
      <c r="Y2652" s="4"/>
      <c r="Z2652" s="4"/>
      <c r="AA2652" s="4"/>
    </row>
    <row r="2653" spans="1:27" ht="16" x14ac:dyDescent="0.2">
      <c r="A2653" s="10" t="s">
        <v>20</v>
      </c>
      <c r="B2653" s="10" t="s">
        <v>21</v>
      </c>
      <c r="C2653" s="10" t="s">
        <v>4966</v>
      </c>
      <c r="D2653" s="11">
        <v>2020</v>
      </c>
      <c r="E2653" s="10" t="s">
        <v>10</v>
      </c>
      <c r="F2653" s="10" t="s">
        <v>4946</v>
      </c>
      <c r="G2653" s="10" t="s">
        <v>4967</v>
      </c>
      <c r="H2653" s="13">
        <v>161</v>
      </c>
      <c r="I2653" s="14"/>
      <c r="J2653" s="4"/>
      <c r="K2653" s="4"/>
      <c r="L2653" s="4"/>
      <c r="M2653" s="4"/>
      <c r="N2653" s="4"/>
      <c r="O2653" s="4"/>
      <c r="P2653" s="4"/>
      <c r="Q2653" s="4"/>
      <c r="R2653" s="4"/>
      <c r="S2653" s="4"/>
      <c r="T2653" s="4"/>
      <c r="U2653" s="4"/>
      <c r="V2653" s="4"/>
      <c r="W2653" s="4"/>
      <c r="X2653" s="4"/>
      <c r="Y2653" s="4"/>
      <c r="Z2653" s="4"/>
      <c r="AA2653" s="4"/>
    </row>
    <row r="2654" spans="1:27" ht="16" x14ac:dyDescent="0.2">
      <c r="A2654" s="10" t="s">
        <v>20</v>
      </c>
      <c r="B2654" s="10" t="s">
        <v>21</v>
      </c>
      <c r="C2654" s="10" t="s">
        <v>4968</v>
      </c>
      <c r="D2654" s="11">
        <v>2020</v>
      </c>
      <c r="E2654" s="10" t="s">
        <v>10</v>
      </c>
      <c r="F2654" s="10" t="s">
        <v>4946</v>
      </c>
      <c r="G2654" s="10" t="s">
        <v>4969</v>
      </c>
      <c r="H2654" s="13">
        <v>158</v>
      </c>
      <c r="I2654" s="14"/>
      <c r="J2654" s="4"/>
      <c r="K2654" s="4"/>
      <c r="L2654" s="4"/>
      <c r="M2654" s="4"/>
      <c r="N2654" s="4"/>
      <c r="O2654" s="4"/>
      <c r="P2654" s="4"/>
      <c r="Q2654" s="4"/>
      <c r="R2654" s="4"/>
      <c r="S2654" s="4"/>
      <c r="T2654" s="4"/>
      <c r="U2654" s="4"/>
      <c r="V2654" s="4"/>
      <c r="W2654" s="4"/>
      <c r="X2654" s="4"/>
      <c r="Y2654" s="4"/>
      <c r="Z2654" s="4"/>
      <c r="AA2654" s="4"/>
    </row>
    <row r="2655" spans="1:27" ht="16" x14ac:dyDescent="0.2">
      <c r="A2655" s="10" t="s">
        <v>20</v>
      </c>
      <c r="B2655" s="10" t="s">
        <v>21</v>
      </c>
      <c r="C2655" s="10" t="s">
        <v>4970</v>
      </c>
      <c r="D2655" s="11">
        <v>2020</v>
      </c>
      <c r="E2655" s="10" t="s">
        <v>10</v>
      </c>
      <c r="F2655" s="10" t="s">
        <v>4946</v>
      </c>
      <c r="G2655" s="10" t="s">
        <v>4971</v>
      </c>
      <c r="H2655" s="13">
        <v>115</v>
      </c>
      <c r="I2655" s="14"/>
      <c r="J2655" s="4"/>
      <c r="K2655" s="4"/>
      <c r="L2655" s="4"/>
      <c r="M2655" s="4"/>
      <c r="N2655" s="4"/>
      <c r="O2655" s="4"/>
      <c r="P2655" s="4"/>
      <c r="Q2655" s="4"/>
      <c r="R2655" s="4"/>
      <c r="S2655" s="4"/>
      <c r="T2655" s="4"/>
      <c r="U2655" s="4"/>
      <c r="V2655" s="4"/>
      <c r="W2655" s="4"/>
      <c r="X2655" s="4"/>
      <c r="Y2655" s="4"/>
      <c r="Z2655" s="4"/>
      <c r="AA2655" s="4"/>
    </row>
    <row r="2656" spans="1:27" ht="16" x14ac:dyDescent="0.2">
      <c r="A2656" s="10" t="s">
        <v>20</v>
      </c>
      <c r="B2656" s="10" t="s">
        <v>21</v>
      </c>
      <c r="C2656" s="10" t="s">
        <v>4972</v>
      </c>
      <c r="D2656" s="11">
        <v>2020</v>
      </c>
      <c r="E2656" s="10" t="s">
        <v>10</v>
      </c>
      <c r="F2656" s="10" t="s">
        <v>4946</v>
      </c>
      <c r="G2656" s="10" t="s">
        <v>4973</v>
      </c>
      <c r="H2656" s="13">
        <v>91</v>
      </c>
      <c r="I2656" s="14"/>
      <c r="J2656" s="4"/>
      <c r="K2656" s="4"/>
      <c r="L2656" s="4"/>
      <c r="M2656" s="4"/>
      <c r="N2656" s="4"/>
      <c r="O2656" s="4"/>
      <c r="P2656" s="4"/>
      <c r="Q2656" s="4"/>
      <c r="R2656" s="4"/>
      <c r="S2656" s="4"/>
      <c r="T2656" s="4"/>
      <c r="U2656" s="4"/>
      <c r="V2656" s="4"/>
      <c r="W2656" s="4"/>
      <c r="X2656" s="4"/>
      <c r="Y2656" s="4"/>
      <c r="Z2656" s="4"/>
      <c r="AA2656" s="4"/>
    </row>
    <row r="2657" spans="1:27" ht="16" x14ac:dyDescent="0.2">
      <c r="A2657" s="10" t="s">
        <v>20</v>
      </c>
      <c r="B2657" s="10" t="s">
        <v>21</v>
      </c>
      <c r="C2657" s="10" t="s">
        <v>4974</v>
      </c>
      <c r="D2657" s="11">
        <v>2020</v>
      </c>
      <c r="E2657" s="10" t="s">
        <v>10</v>
      </c>
      <c r="F2657" s="10" t="s">
        <v>4946</v>
      </c>
      <c r="G2657" s="10" t="s">
        <v>4975</v>
      </c>
      <c r="H2657" s="13">
        <v>84</v>
      </c>
      <c r="I2657" s="14"/>
      <c r="J2657" s="4"/>
      <c r="K2657" s="4"/>
      <c r="L2657" s="4"/>
      <c r="M2657" s="4"/>
      <c r="N2657" s="4"/>
      <c r="O2657" s="4"/>
      <c r="P2657" s="4"/>
      <c r="Q2657" s="4"/>
      <c r="R2657" s="4"/>
      <c r="S2657" s="4"/>
      <c r="T2657" s="4"/>
      <c r="U2657" s="4"/>
      <c r="V2657" s="4"/>
      <c r="W2657" s="4"/>
      <c r="X2657" s="4"/>
      <c r="Y2657" s="4"/>
      <c r="Z2657" s="4"/>
      <c r="AA2657" s="4"/>
    </row>
    <row r="2658" spans="1:27" ht="16" x14ac:dyDescent="0.2">
      <c r="A2658" s="10" t="s">
        <v>20</v>
      </c>
      <c r="B2658" s="10" t="s">
        <v>21</v>
      </c>
      <c r="C2658" s="10" t="s">
        <v>4976</v>
      </c>
      <c r="D2658" s="11">
        <v>2019</v>
      </c>
      <c r="E2658" s="10" t="s">
        <v>7</v>
      </c>
      <c r="F2658" s="10" t="s">
        <v>4977</v>
      </c>
      <c r="G2658" s="10" t="s">
        <v>4978</v>
      </c>
      <c r="H2658" s="13">
        <v>551</v>
      </c>
      <c r="I2658" s="14"/>
      <c r="J2658" s="4"/>
      <c r="K2658" s="4"/>
      <c r="L2658" s="4"/>
      <c r="M2658" s="4"/>
      <c r="N2658" s="4"/>
      <c r="O2658" s="4"/>
      <c r="P2658" s="4"/>
      <c r="Q2658" s="4"/>
      <c r="R2658" s="4"/>
      <c r="S2658" s="4"/>
      <c r="T2658" s="4"/>
      <c r="U2658" s="4"/>
      <c r="V2658" s="4"/>
      <c r="W2658" s="4"/>
      <c r="X2658" s="4"/>
      <c r="Y2658" s="4"/>
      <c r="Z2658" s="4"/>
      <c r="AA2658" s="4"/>
    </row>
    <row r="2659" spans="1:27" ht="16" x14ac:dyDescent="0.2">
      <c r="A2659" s="10" t="s">
        <v>20</v>
      </c>
      <c r="B2659" s="10" t="s">
        <v>21</v>
      </c>
      <c r="C2659" s="10" t="s">
        <v>4979</v>
      </c>
      <c r="D2659" s="11">
        <v>2019</v>
      </c>
      <c r="E2659" s="10" t="s">
        <v>10</v>
      </c>
      <c r="F2659" s="12" t="s">
        <v>4977</v>
      </c>
      <c r="G2659" s="10" t="s">
        <v>4980</v>
      </c>
      <c r="H2659" s="13">
        <v>541</v>
      </c>
      <c r="I2659" s="14"/>
      <c r="J2659" s="4"/>
      <c r="K2659" s="4"/>
      <c r="L2659" s="4"/>
      <c r="M2659" s="4"/>
      <c r="N2659" s="4"/>
      <c r="O2659" s="4"/>
      <c r="P2659" s="4"/>
      <c r="Q2659" s="4"/>
      <c r="R2659" s="4"/>
      <c r="S2659" s="4"/>
      <c r="T2659" s="4"/>
      <c r="U2659" s="4"/>
      <c r="V2659" s="4"/>
      <c r="W2659" s="4"/>
      <c r="X2659" s="4"/>
      <c r="Y2659" s="4"/>
      <c r="Z2659" s="4"/>
      <c r="AA2659" s="4"/>
    </row>
    <row r="2660" spans="1:27" ht="16" x14ac:dyDescent="0.2">
      <c r="A2660" s="10" t="s">
        <v>20</v>
      </c>
      <c r="B2660" s="10" t="s">
        <v>21</v>
      </c>
      <c r="C2660" s="10" t="s">
        <v>4981</v>
      </c>
      <c r="D2660" s="11">
        <v>2019</v>
      </c>
      <c r="E2660" s="10" t="s">
        <v>10</v>
      </c>
      <c r="F2660" s="12" t="s">
        <v>4977</v>
      </c>
      <c r="G2660" s="10" t="s">
        <v>4982</v>
      </c>
      <c r="H2660" s="13">
        <v>482</v>
      </c>
      <c r="I2660" s="14"/>
      <c r="J2660" s="4"/>
      <c r="K2660" s="4"/>
      <c r="L2660" s="4"/>
      <c r="M2660" s="4"/>
      <c r="N2660" s="4"/>
      <c r="O2660" s="4"/>
      <c r="P2660" s="4"/>
      <c r="Q2660" s="4"/>
      <c r="R2660" s="4"/>
      <c r="S2660" s="4"/>
      <c r="T2660" s="4"/>
      <c r="U2660" s="4"/>
      <c r="V2660" s="4"/>
      <c r="W2660" s="4"/>
      <c r="X2660" s="4"/>
      <c r="Y2660" s="4"/>
      <c r="Z2660" s="4"/>
      <c r="AA2660" s="4"/>
    </row>
    <row r="2661" spans="1:27" ht="16" x14ac:dyDescent="0.2">
      <c r="A2661" s="10" t="s">
        <v>20</v>
      </c>
      <c r="B2661" s="10" t="s">
        <v>21</v>
      </c>
      <c r="C2661" s="10" t="s">
        <v>4983</v>
      </c>
      <c r="D2661" s="11">
        <v>2019</v>
      </c>
      <c r="E2661" s="10" t="s">
        <v>7</v>
      </c>
      <c r="F2661" s="12" t="s">
        <v>4977</v>
      </c>
      <c r="G2661" s="10" t="s">
        <v>4984</v>
      </c>
      <c r="H2661" s="13">
        <v>451</v>
      </c>
      <c r="I2661" s="14"/>
      <c r="J2661" s="4"/>
      <c r="K2661" s="4"/>
      <c r="L2661" s="4"/>
      <c r="M2661" s="4"/>
      <c r="N2661" s="4"/>
      <c r="O2661" s="4"/>
      <c r="P2661" s="4"/>
      <c r="Q2661" s="4"/>
      <c r="R2661" s="4"/>
      <c r="S2661" s="4"/>
      <c r="T2661" s="4"/>
      <c r="U2661" s="4"/>
      <c r="V2661" s="4"/>
      <c r="W2661" s="4"/>
      <c r="X2661" s="4"/>
      <c r="Y2661" s="4"/>
      <c r="Z2661" s="4"/>
      <c r="AA2661" s="4"/>
    </row>
    <row r="2662" spans="1:27" ht="16" x14ac:dyDescent="0.2">
      <c r="A2662" s="10" t="s">
        <v>20</v>
      </c>
      <c r="B2662" s="10" t="s">
        <v>21</v>
      </c>
      <c r="C2662" s="10" t="s">
        <v>4985</v>
      </c>
      <c r="D2662" s="11">
        <v>2019</v>
      </c>
      <c r="E2662" s="10" t="s">
        <v>10</v>
      </c>
      <c r="F2662" s="12" t="s">
        <v>4977</v>
      </c>
      <c r="G2662" s="14" t="str">
        <f>CLEAN("FOR MORE THAN 10 YEARS, The Nature Conservancy has given scientific support to the national government of Mongolia, which has now put a staggering 20% of its land— some 77.5 million acres—under national protection. The latest move came in May 2019, when t"&amp;"he nation’s parliament put new protections on 8.6 million acres. The new protections cover a huge swath of Mongolia’s landscape, from the Altai Mountains to the steppe to the Gobi Desert. They help preserve habitats for at least 15 rare species, including"&amp;" snow leopard, argali sheep, wild ass and Przewalski’s horse, as well as cultural and historical sites. Together, Mongolia’s protected areas will help the country counterbalance growing national changes in mining, overgrazing and climate change, while als"&amp;"o allowing local herding communities to remain on the land. “Mongolians are very proud of their heritage and their nomadic culture, and the families of many of the people in parliament are still herders,” says Galbadrakh Davaa, director of TNC’s Mongolia "&amp;"Program. “Because of that close connection with the landscape, they deeply understand that Mongolian culture and identity depend on nature.” The Nature Conservancy has also worked at the ground level, helping local communities learn more about the tools a"&amp;"vailable to them to manage the lands they depend on for herding and other activities. With this help, they can create their own natural resources management plans and establish agreements with respective levels of government, which allow the voices of com"&amp;"munities to be heard. In addition to the nationally protected areas, local-level governments in Mongolia have designated 1,220 protected areas covering 66.4 million acres—17% of the country’s landmass. The Conservancy would like to see these protections m"&amp;"ade permanent. In 1992, the Mongolian government set a goal of ultimately protecting 30% of its land. The Nature Conservancy began working in Mongolia more than a decade ago and has worked to boost that effort by providing science, data and expertise to a"&amp;"ll levels of government and communities. To help the government focus its land-protection commitment, TNC carried out a nationwide landscape-level ecological survey. That project identified the most critical areas for protecting biodiversity, which then s"&amp;"erved as the basic blueprint for designating nationally protected areas. “Mongolia’s environmental protection law requires representation of all the country’s ecosystems in the protected-area network,” says Enkhtuya Oidov, the executive director of the Mo"&amp;"ngolia Program. “We helped the government identify the least-protected ecosystems, including the intact temperate grasslands in Mongolia.” The Mongolian government is now working to designate nine new national-level protected areas that will cover 3.3 mil"&amp;"lion acres. And TNC continues to support the govern - ment in its final push to protect 30% by 2030. ")</f>
        <v xml:space="preserve">FOR MORE THAN 10 YEARS, The Nature Conservancy has given scientific support to the national government of Mongolia, which has now put a staggering 20% of its land— some 77.5 million acres—under national protection. The latest move came in May 2019, when the nation’s parliament put new protections on 8.6 million acres. The new protections cover a huge swath of Mongolia’s landscape, from the Altai Mountains to the steppe to the Gobi Desert. They help preserve habitats for at least 15 rare species, including snow leopard, argali sheep, wild ass and Przewalski’s horse, as well as cultural and historical sites. Together, Mongolia’s protected areas will help the country counterbalance growing national changes in mining, overgrazing and climate change, while also allowing local herding communities to remain on the land. “Mongolians are very proud of their heritage and their nomadic culture, and the families of many of the people in parliament are still herders,” says Galbadrakh Davaa, director of TNC’s Mongolia Program. “Because of that close connection with the landscape, they deeply understand that Mongolian culture and identity depend on nature.” The Nature Conservancy has also worked at the ground level, helping local communities learn more about the tools available to them to manage the lands they depend on for herding and other activities. With this help, they can create their own natural resources management plans and establish agreements with respective levels of government, which allow the voices of communities to be heard. In addition to the nationally protected areas, local-level governments in Mongolia have designated 1,220 protected areas covering 66.4 million acres—17% of the country’s landmass. The Conservancy would like to see these protections made permanent. In 1992, the Mongolian government set a goal of ultimately protecting 30% of its land. The Nature Conservancy began working in Mongolia more than a decade ago and has worked to boost that effort by providing science, data and expertise to all levels of government and communities. To help the government focus its land-protection commitment, TNC carried out a nationwide landscape-level ecological survey. That project identified the most critical areas for protecting biodiversity, which then served as the basic blueprint for designating nationally protected areas. “Mongolia’s environmental protection law requires representation of all the country’s ecosystems in the protected-area network,” says Enkhtuya Oidov, the executive director of the Mongolia Program. “We helped the government identify the least-protected ecosystems, including the intact temperate grasslands in Mongolia.” The Mongolian government is now working to designate nine new national-level protected areas that will cover 3.3 million acres. And TNC continues to support the govern - ment in its final push to protect 30% by 2030. </v>
      </c>
      <c r="H2662" s="13">
        <v>438</v>
      </c>
      <c r="I2662" s="14"/>
      <c r="J2662" s="4"/>
      <c r="K2662" s="4"/>
      <c r="L2662" s="4"/>
      <c r="M2662" s="4"/>
      <c r="N2662" s="4"/>
      <c r="O2662" s="4"/>
      <c r="P2662" s="4"/>
      <c r="Q2662" s="4"/>
      <c r="R2662" s="4"/>
      <c r="S2662" s="4"/>
      <c r="T2662" s="4"/>
      <c r="U2662" s="4"/>
      <c r="V2662" s="4"/>
      <c r="W2662" s="4"/>
      <c r="X2662" s="4"/>
      <c r="Y2662" s="4"/>
      <c r="Z2662" s="4"/>
      <c r="AA2662" s="4"/>
    </row>
    <row r="2663" spans="1:27" ht="16" x14ac:dyDescent="0.2">
      <c r="A2663" s="10" t="s">
        <v>20</v>
      </c>
      <c r="B2663" s="10" t="s">
        <v>21</v>
      </c>
      <c r="C2663" s="10" t="s">
        <v>4986</v>
      </c>
      <c r="D2663" s="11">
        <v>2019</v>
      </c>
      <c r="E2663" s="10" t="s">
        <v>10</v>
      </c>
      <c r="F2663" s="12" t="s">
        <v>4977</v>
      </c>
      <c r="G2663" s="10" t="s">
        <v>4987</v>
      </c>
      <c r="H2663" s="13">
        <v>437</v>
      </c>
      <c r="I2663" s="14"/>
      <c r="J2663" s="4"/>
      <c r="K2663" s="4"/>
      <c r="L2663" s="4"/>
      <c r="M2663" s="4"/>
      <c r="N2663" s="4"/>
      <c r="O2663" s="4"/>
      <c r="P2663" s="4"/>
      <c r="Q2663" s="4"/>
      <c r="R2663" s="4"/>
      <c r="S2663" s="4"/>
      <c r="T2663" s="4"/>
      <c r="U2663" s="4"/>
      <c r="V2663" s="4"/>
      <c r="W2663" s="4"/>
      <c r="X2663" s="4"/>
      <c r="Y2663" s="4"/>
      <c r="Z2663" s="4"/>
      <c r="AA2663" s="4"/>
    </row>
    <row r="2664" spans="1:27" ht="16" x14ac:dyDescent="0.2">
      <c r="A2664" s="10" t="s">
        <v>20</v>
      </c>
      <c r="B2664" s="10" t="s">
        <v>21</v>
      </c>
      <c r="C2664" s="10" t="s">
        <v>4988</v>
      </c>
      <c r="D2664" s="11">
        <v>2019</v>
      </c>
      <c r="E2664" s="10" t="s">
        <v>10</v>
      </c>
      <c r="F2664" s="12" t="s">
        <v>4977</v>
      </c>
      <c r="G2664" s="10" t="s">
        <v>4989</v>
      </c>
      <c r="H2664" s="13">
        <v>412</v>
      </c>
      <c r="I2664" s="14"/>
      <c r="J2664" s="4"/>
      <c r="K2664" s="4"/>
      <c r="L2664" s="4"/>
      <c r="M2664" s="4"/>
      <c r="N2664" s="4"/>
      <c r="O2664" s="4"/>
      <c r="P2664" s="4"/>
      <c r="Q2664" s="4"/>
      <c r="R2664" s="4"/>
      <c r="S2664" s="4"/>
      <c r="T2664" s="4"/>
      <c r="U2664" s="4"/>
      <c r="V2664" s="4"/>
      <c r="W2664" s="4"/>
      <c r="X2664" s="4"/>
      <c r="Y2664" s="4"/>
      <c r="Z2664" s="4"/>
      <c r="AA2664" s="4"/>
    </row>
    <row r="2665" spans="1:27" ht="16" x14ac:dyDescent="0.2">
      <c r="A2665" s="10" t="s">
        <v>20</v>
      </c>
      <c r="B2665" s="10" t="s">
        <v>21</v>
      </c>
      <c r="C2665" s="10" t="s">
        <v>4990</v>
      </c>
      <c r="D2665" s="11">
        <v>2019</v>
      </c>
      <c r="E2665" s="10" t="s">
        <v>10</v>
      </c>
      <c r="F2665" s="12" t="s">
        <v>4977</v>
      </c>
      <c r="G2665" s="10" t="s">
        <v>4991</v>
      </c>
      <c r="H2665" s="13">
        <v>392</v>
      </c>
      <c r="I2665" s="14"/>
      <c r="J2665" s="4"/>
      <c r="K2665" s="4"/>
      <c r="L2665" s="4"/>
      <c r="M2665" s="4"/>
      <c r="N2665" s="4"/>
      <c r="O2665" s="4"/>
      <c r="P2665" s="4"/>
      <c r="Q2665" s="4"/>
      <c r="R2665" s="4"/>
      <c r="S2665" s="4"/>
      <c r="T2665" s="4"/>
      <c r="U2665" s="4"/>
      <c r="V2665" s="4"/>
      <c r="W2665" s="4"/>
      <c r="X2665" s="4"/>
      <c r="Y2665" s="4"/>
      <c r="Z2665" s="4"/>
      <c r="AA2665" s="4"/>
    </row>
    <row r="2666" spans="1:27" ht="16" x14ac:dyDescent="0.2">
      <c r="A2666" s="10" t="s">
        <v>20</v>
      </c>
      <c r="B2666" s="10" t="s">
        <v>21</v>
      </c>
      <c r="C2666" s="10" t="s">
        <v>4992</v>
      </c>
      <c r="D2666" s="11">
        <v>2019</v>
      </c>
      <c r="E2666" s="10" t="s">
        <v>10</v>
      </c>
      <c r="F2666" s="12" t="s">
        <v>4977</v>
      </c>
      <c r="G2666" s="10" t="s">
        <v>4993</v>
      </c>
      <c r="H2666" s="13">
        <v>377</v>
      </c>
      <c r="I2666" s="14"/>
      <c r="J2666" s="4"/>
      <c r="K2666" s="4"/>
      <c r="L2666" s="4"/>
      <c r="M2666" s="4"/>
      <c r="N2666" s="4"/>
      <c r="O2666" s="4"/>
      <c r="P2666" s="4"/>
      <c r="Q2666" s="4"/>
      <c r="R2666" s="4"/>
      <c r="S2666" s="4"/>
      <c r="T2666" s="4"/>
      <c r="U2666" s="4"/>
      <c r="V2666" s="4"/>
      <c r="W2666" s="4"/>
      <c r="X2666" s="4"/>
      <c r="Y2666" s="4"/>
      <c r="Z2666" s="4"/>
      <c r="AA2666" s="4"/>
    </row>
    <row r="2667" spans="1:27" ht="16" x14ac:dyDescent="0.2">
      <c r="A2667" s="10" t="s">
        <v>20</v>
      </c>
      <c r="B2667" s="10" t="s">
        <v>21</v>
      </c>
      <c r="C2667" s="10" t="s">
        <v>4950</v>
      </c>
      <c r="D2667" s="11">
        <v>2019</v>
      </c>
      <c r="E2667" s="10" t="s">
        <v>10</v>
      </c>
      <c r="F2667" s="12" t="s">
        <v>4977</v>
      </c>
      <c r="G2667" s="10" t="s">
        <v>4994</v>
      </c>
      <c r="H2667" s="13">
        <v>352</v>
      </c>
      <c r="I2667" s="14"/>
      <c r="J2667" s="4"/>
      <c r="K2667" s="4"/>
      <c r="L2667" s="4"/>
      <c r="M2667" s="4"/>
      <c r="N2667" s="4"/>
      <c r="O2667" s="4"/>
      <c r="P2667" s="4"/>
      <c r="Q2667" s="4"/>
      <c r="R2667" s="4"/>
      <c r="S2667" s="4"/>
      <c r="T2667" s="4"/>
      <c r="U2667" s="4"/>
      <c r="V2667" s="4"/>
      <c r="W2667" s="4"/>
      <c r="X2667" s="4"/>
      <c r="Y2667" s="4"/>
      <c r="Z2667" s="4"/>
      <c r="AA2667" s="4"/>
    </row>
    <row r="2668" spans="1:27" ht="16" x14ac:dyDescent="0.2">
      <c r="A2668" s="10" t="s">
        <v>20</v>
      </c>
      <c r="B2668" s="10" t="s">
        <v>21</v>
      </c>
      <c r="C2668" s="10" t="s">
        <v>4995</v>
      </c>
      <c r="D2668" s="11">
        <v>2019</v>
      </c>
      <c r="E2668" s="10" t="s">
        <v>7</v>
      </c>
      <c r="F2668" s="12" t="s">
        <v>4977</v>
      </c>
      <c r="G2668" s="10" t="s">
        <v>4996</v>
      </c>
      <c r="H2668" s="13">
        <v>296</v>
      </c>
      <c r="I2668" s="14"/>
      <c r="J2668" s="4"/>
      <c r="K2668" s="4"/>
      <c r="L2668" s="4"/>
      <c r="M2668" s="4"/>
      <c r="N2668" s="4"/>
      <c r="O2668" s="4"/>
      <c r="P2668" s="4"/>
      <c r="Q2668" s="4"/>
      <c r="R2668" s="4"/>
      <c r="S2668" s="4"/>
      <c r="T2668" s="4"/>
      <c r="U2668" s="4"/>
      <c r="V2668" s="4"/>
      <c r="W2668" s="4"/>
      <c r="X2668" s="4"/>
      <c r="Y2668" s="4"/>
      <c r="Z2668" s="4"/>
      <c r="AA2668" s="4"/>
    </row>
    <row r="2669" spans="1:27" ht="16" x14ac:dyDescent="0.2">
      <c r="A2669" s="10" t="s">
        <v>20</v>
      </c>
      <c r="B2669" s="10" t="s">
        <v>21</v>
      </c>
      <c r="C2669" s="10" t="s">
        <v>4997</v>
      </c>
      <c r="D2669" s="11">
        <v>2019</v>
      </c>
      <c r="E2669" s="10" t="s">
        <v>10</v>
      </c>
      <c r="F2669" s="12" t="s">
        <v>4977</v>
      </c>
      <c r="G2669" s="10" t="s">
        <v>4998</v>
      </c>
      <c r="H2669" s="13">
        <v>228</v>
      </c>
      <c r="I2669" s="14"/>
      <c r="J2669" s="4"/>
      <c r="K2669" s="4"/>
      <c r="L2669" s="4"/>
      <c r="M2669" s="4"/>
      <c r="N2669" s="4"/>
      <c r="O2669" s="4"/>
      <c r="P2669" s="4"/>
      <c r="Q2669" s="4"/>
      <c r="R2669" s="4"/>
      <c r="S2669" s="4"/>
      <c r="T2669" s="4"/>
      <c r="U2669" s="4"/>
      <c r="V2669" s="4"/>
      <c r="W2669" s="4"/>
      <c r="X2669" s="4"/>
      <c r="Y2669" s="4"/>
      <c r="Z2669" s="4"/>
      <c r="AA2669" s="4"/>
    </row>
    <row r="2670" spans="1:27" ht="16" x14ac:dyDescent="0.2">
      <c r="A2670" s="10" t="s">
        <v>20</v>
      </c>
      <c r="B2670" s="10" t="s">
        <v>21</v>
      </c>
      <c r="C2670" s="10" t="s">
        <v>4999</v>
      </c>
      <c r="D2670" s="11">
        <v>2019</v>
      </c>
      <c r="E2670" s="10" t="s">
        <v>7</v>
      </c>
      <c r="F2670" s="12" t="s">
        <v>4977</v>
      </c>
      <c r="G2670" s="10" t="s">
        <v>5000</v>
      </c>
      <c r="H2670" s="13">
        <v>220</v>
      </c>
      <c r="I2670" s="14"/>
      <c r="J2670" s="4"/>
      <c r="K2670" s="4"/>
      <c r="L2670" s="4"/>
      <c r="M2670" s="4"/>
      <c r="N2670" s="4"/>
      <c r="O2670" s="4"/>
      <c r="P2670" s="4"/>
      <c r="Q2670" s="4"/>
      <c r="R2670" s="4"/>
      <c r="S2670" s="4"/>
      <c r="T2670" s="4"/>
      <c r="U2670" s="4"/>
      <c r="V2670" s="4"/>
      <c r="W2670" s="4"/>
      <c r="X2670" s="4"/>
      <c r="Y2670" s="4"/>
      <c r="Z2670" s="4"/>
      <c r="AA2670" s="4"/>
    </row>
    <row r="2671" spans="1:27" ht="16" x14ac:dyDescent="0.2">
      <c r="A2671" s="10" t="s">
        <v>20</v>
      </c>
      <c r="B2671" s="10" t="s">
        <v>21</v>
      </c>
      <c r="C2671" s="10" t="s">
        <v>5001</v>
      </c>
      <c r="D2671" s="11">
        <v>2019</v>
      </c>
      <c r="E2671" s="10" t="s">
        <v>10</v>
      </c>
      <c r="F2671" s="12" t="s">
        <v>4977</v>
      </c>
      <c r="G2671" s="10" t="s">
        <v>5002</v>
      </c>
      <c r="H2671" s="13">
        <v>216</v>
      </c>
      <c r="I2671" s="14"/>
      <c r="J2671" s="4"/>
      <c r="K2671" s="4"/>
      <c r="L2671" s="4"/>
      <c r="M2671" s="4"/>
      <c r="N2671" s="4"/>
      <c r="O2671" s="4"/>
      <c r="P2671" s="4"/>
      <c r="Q2671" s="4"/>
      <c r="R2671" s="4"/>
      <c r="S2671" s="4"/>
      <c r="T2671" s="4"/>
      <c r="U2671" s="4"/>
      <c r="V2671" s="4"/>
      <c r="W2671" s="4"/>
      <c r="X2671" s="4"/>
      <c r="Y2671" s="4"/>
      <c r="Z2671" s="4"/>
      <c r="AA2671" s="4"/>
    </row>
    <row r="2672" spans="1:27" ht="16" x14ac:dyDescent="0.2">
      <c r="A2672" s="10" t="s">
        <v>20</v>
      </c>
      <c r="B2672" s="10" t="s">
        <v>21</v>
      </c>
      <c r="C2672" s="10" t="s">
        <v>5003</v>
      </c>
      <c r="D2672" s="11">
        <v>2019</v>
      </c>
      <c r="E2672" s="10" t="s">
        <v>10</v>
      </c>
      <c r="F2672" s="12" t="s">
        <v>4977</v>
      </c>
      <c r="G2672" s="10" t="s">
        <v>5004</v>
      </c>
      <c r="H2672" s="13">
        <v>201</v>
      </c>
      <c r="I2672" s="14"/>
      <c r="J2672" s="4"/>
      <c r="K2672" s="4"/>
      <c r="L2672" s="4"/>
      <c r="M2672" s="4"/>
      <c r="N2672" s="4"/>
      <c r="O2672" s="4"/>
      <c r="P2672" s="4"/>
      <c r="Q2672" s="4"/>
      <c r="R2672" s="4"/>
      <c r="S2672" s="4"/>
      <c r="T2672" s="4"/>
      <c r="U2672" s="4"/>
      <c r="V2672" s="4"/>
      <c r="W2672" s="4"/>
      <c r="X2672" s="4"/>
      <c r="Y2672" s="4"/>
      <c r="Z2672" s="4"/>
      <c r="AA2672" s="4"/>
    </row>
    <row r="2673" spans="1:27" ht="16" x14ac:dyDescent="0.2">
      <c r="A2673" s="10" t="s">
        <v>20</v>
      </c>
      <c r="B2673" s="10" t="s">
        <v>21</v>
      </c>
      <c r="C2673" s="10" t="s">
        <v>5005</v>
      </c>
      <c r="D2673" s="11">
        <v>2019</v>
      </c>
      <c r="E2673" s="10" t="s">
        <v>10</v>
      </c>
      <c r="F2673" s="12" t="s">
        <v>4977</v>
      </c>
      <c r="G2673" s="10" t="s">
        <v>5006</v>
      </c>
      <c r="H2673" s="13">
        <v>185</v>
      </c>
      <c r="I2673" s="14"/>
      <c r="J2673" s="4"/>
      <c r="K2673" s="4"/>
      <c r="L2673" s="4"/>
      <c r="M2673" s="4"/>
      <c r="N2673" s="4"/>
      <c r="O2673" s="4"/>
      <c r="P2673" s="4"/>
      <c r="Q2673" s="4"/>
      <c r="R2673" s="4"/>
      <c r="S2673" s="4"/>
      <c r="T2673" s="4"/>
      <c r="U2673" s="4"/>
      <c r="V2673" s="4"/>
      <c r="W2673" s="4"/>
      <c r="X2673" s="4"/>
      <c r="Y2673" s="4"/>
      <c r="Z2673" s="4"/>
      <c r="AA2673" s="4"/>
    </row>
    <row r="2674" spans="1:27" ht="16" x14ac:dyDescent="0.2">
      <c r="A2674" s="10" t="s">
        <v>20</v>
      </c>
      <c r="B2674" s="10" t="s">
        <v>21</v>
      </c>
      <c r="C2674" s="10" t="s">
        <v>5007</v>
      </c>
      <c r="D2674" s="11">
        <v>2019</v>
      </c>
      <c r="E2674" s="10" t="s">
        <v>10</v>
      </c>
      <c r="F2674" s="12" t="s">
        <v>4977</v>
      </c>
      <c r="G2674" s="10" t="s">
        <v>5008</v>
      </c>
      <c r="H2674" s="13">
        <v>185</v>
      </c>
      <c r="I2674" s="14"/>
      <c r="J2674" s="4"/>
      <c r="K2674" s="4"/>
      <c r="L2674" s="4"/>
      <c r="M2674" s="4"/>
      <c r="N2674" s="4"/>
      <c r="O2674" s="4"/>
      <c r="P2674" s="4"/>
      <c r="Q2674" s="4"/>
      <c r="R2674" s="4"/>
      <c r="S2674" s="4"/>
      <c r="T2674" s="4"/>
      <c r="U2674" s="4"/>
      <c r="V2674" s="4"/>
      <c r="W2674" s="4"/>
      <c r="X2674" s="4"/>
      <c r="Y2674" s="4"/>
      <c r="Z2674" s="4"/>
      <c r="AA2674" s="4"/>
    </row>
    <row r="2675" spans="1:27" ht="16" x14ac:dyDescent="0.2">
      <c r="A2675" s="10" t="s">
        <v>20</v>
      </c>
      <c r="B2675" s="10" t="s">
        <v>21</v>
      </c>
      <c r="C2675" s="10" t="s">
        <v>5009</v>
      </c>
      <c r="D2675" s="11">
        <v>2019</v>
      </c>
      <c r="E2675" s="10" t="s">
        <v>10</v>
      </c>
      <c r="F2675" s="12" t="s">
        <v>4977</v>
      </c>
      <c r="G2675" s="10" t="s">
        <v>5010</v>
      </c>
      <c r="H2675" s="13">
        <v>182</v>
      </c>
      <c r="I2675" s="14"/>
      <c r="J2675" s="4"/>
      <c r="K2675" s="4"/>
      <c r="L2675" s="4"/>
      <c r="M2675" s="4"/>
      <c r="N2675" s="4"/>
      <c r="O2675" s="4"/>
      <c r="P2675" s="4"/>
      <c r="Q2675" s="4"/>
      <c r="R2675" s="4"/>
      <c r="S2675" s="4"/>
      <c r="T2675" s="4"/>
      <c r="U2675" s="4"/>
      <c r="V2675" s="4"/>
      <c r="W2675" s="4"/>
      <c r="X2675" s="4"/>
      <c r="Y2675" s="4"/>
      <c r="Z2675" s="4"/>
      <c r="AA2675" s="4"/>
    </row>
    <row r="2676" spans="1:27" ht="16" x14ac:dyDescent="0.2">
      <c r="A2676" s="10" t="s">
        <v>20</v>
      </c>
      <c r="B2676" s="10" t="s">
        <v>21</v>
      </c>
      <c r="C2676" s="10" t="s">
        <v>5011</v>
      </c>
      <c r="D2676" s="11">
        <v>2019</v>
      </c>
      <c r="E2676" s="10" t="s">
        <v>10</v>
      </c>
      <c r="F2676" s="12" t="s">
        <v>4977</v>
      </c>
      <c r="G2676" s="10" t="s">
        <v>5012</v>
      </c>
      <c r="H2676" s="13">
        <v>171</v>
      </c>
      <c r="I2676" s="14"/>
      <c r="J2676" s="4"/>
      <c r="K2676" s="4"/>
      <c r="L2676" s="4"/>
      <c r="M2676" s="4"/>
      <c r="N2676" s="4"/>
      <c r="O2676" s="4"/>
      <c r="P2676" s="4"/>
      <c r="Q2676" s="4"/>
      <c r="R2676" s="4"/>
      <c r="S2676" s="4"/>
      <c r="T2676" s="4"/>
      <c r="U2676" s="4"/>
      <c r="V2676" s="4"/>
      <c r="W2676" s="4"/>
      <c r="X2676" s="4"/>
      <c r="Y2676" s="4"/>
      <c r="Z2676" s="4"/>
      <c r="AA2676" s="4"/>
    </row>
    <row r="2677" spans="1:27" ht="16" x14ac:dyDescent="0.2">
      <c r="A2677" s="10" t="s">
        <v>20</v>
      </c>
      <c r="B2677" s="10" t="s">
        <v>21</v>
      </c>
      <c r="C2677" s="10" t="s">
        <v>5013</v>
      </c>
      <c r="D2677" s="11">
        <v>2019</v>
      </c>
      <c r="E2677" s="10" t="s">
        <v>10</v>
      </c>
      <c r="F2677" s="12" t="s">
        <v>4977</v>
      </c>
      <c r="G2677" s="10" t="s">
        <v>5014</v>
      </c>
      <c r="H2677" s="13">
        <v>169</v>
      </c>
      <c r="I2677" s="14"/>
      <c r="J2677" s="4"/>
      <c r="K2677" s="4"/>
      <c r="L2677" s="4"/>
      <c r="M2677" s="4"/>
      <c r="N2677" s="4"/>
      <c r="O2677" s="4"/>
      <c r="P2677" s="4"/>
      <c r="Q2677" s="4"/>
      <c r="R2677" s="4"/>
      <c r="S2677" s="4"/>
      <c r="T2677" s="4"/>
      <c r="U2677" s="4"/>
      <c r="V2677" s="4"/>
      <c r="W2677" s="4"/>
      <c r="X2677" s="4"/>
      <c r="Y2677" s="4"/>
      <c r="Z2677" s="4"/>
      <c r="AA2677" s="4"/>
    </row>
    <row r="2678" spans="1:27" ht="16" x14ac:dyDescent="0.2">
      <c r="A2678" s="10" t="s">
        <v>20</v>
      </c>
      <c r="B2678" s="10" t="s">
        <v>21</v>
      </c>
      <c r="C2678" s="10" t="s">
        <v>5015</v>
      </c>
      <c r="D2678" s="11">
        <v>2018</v>
      </c>
      <c r="E2678" s="10" t="s">
        <v>10</v>
      </c>
      <c r="F2678" s="12" t="s">
        <v>5016</v>
      </c>
      <c r="G2678" s="10" t="s">
        <v>5017</v>
      </c>
      <c r="H2678" s="13">
        <v>1108</v>
      </c>
      <c r="I2678" s="14"/>
      <c r="J2678" s="4"/>
      <c r="K2678" s="4"/>
      <c r="L2678" s="4"/>
      <c r="M2678" s="4"/>
      <c r="N2678" s="4"/>
      <c r="O2678" s="4"/>
      <c r="P2678" s="4"/>
      <c r="Q2678" s="4"/>
      <c r="R2678" s="4"/>
      <c r="S2678" s="4"/>
      <c r="T2678" s="4"/>
      <c r="U2678" s="4"/>
      <c r="V2678" s="4"/>
      <c r="W2678" s="4"/>
      <c r="X2678" s="4"/>
      <c r="Y2678" s="4"/>
      <c r="Z2678" s="4"/>
      <c r="AA2678" s="4"/>
    </row>
    <row r="2679" spans="1:27" ht="16" x14ac:dyDescent="0.2">
      <c r="A2679" s="10" t="s">
        <v>20</v>
      </c>
      <c r="B2679" s="10" t="s">
        <v>21</v>
      </c>
      <c r="C2679" s="10" t="s">
        <v>5018</v>
      </c>
      <c r="D2679" s="11">
        <v>2018</v>
      </c>
      <c r="E2679" s="10" t="s">
        <v>7</v>
      </c>
      <c r="F2679" s="12" t="s">
        <v>5016</v>
      </c>
      <c r="G2679" s="10" t="s">
        <v>5019</v>
      </c>
      <c r="H2679" s="13">
        <v>855</v>
      </c>
      <c r="I2679" s="14"/>
      <c r="J2679" s="4"/>
      <c r="K2679" s="4"/>
      <c r="L2679" s="4"/>
      <c r="M2679" s="4"/>
      <c r="N2679" s="4"/>
      <c r="O2679" s="4"/>
      <c r="P2679" s="4"/>
      <c r="Q2679" s="4"/>
      <c r="R2679" s="4"/>
      <c r="S2679" s="4"/>
      <c r="T2679" s="4"/>
      <c r="U2679" s="4"/>
      <c r="V2679" s="4"/>
      <c r="W2679" s="4"/>
      <c r="X2679" s="4"/>
      <c r="Y2679" s="4"/>
      <c r="Z2679" s="4"/>
      <c r="AA2679" s="4"/>
    </row>
    <row r="2680" spans="1:27" ht="16" x14ac:dyDescent="0.2">
      <c r="A2680" s="10" t="s">
        <v>20</v>
      </c>
      <c r="B2680" s="10" t="s">
        <v>21</v>
      </c>
      <c r="C2680" s="10" t="s">
        <v>5020</v>
      </c>
      <c r="D2680" s="11">
        <v>2018</v>
      </c>
      <c r="E2680" s="10" t="s">
        <v>7</v>
      </c>
      <c r="F2680" s="12" t="s">
        <v>5016</v>
      </c>
      <c r="G2680" s="10" t="s">
        <v>5021</v>
      </c>
      <c r="H2680" s="13">
        <v>854</v>
      </c>
      <c r="I2680" s="14"/>
      <c r="J2680" s="4"/>
      <c r="K2680" s="4"/>
      <c r="L2680" s="4"/>
      <c r="M2680" s="4"/>
      <c r="N2680" s="4"/>
      <c r="O2680" s="4"/>
      <c r="P2680" s="4"/>
      <c r="Q2680" s="4"/>
      <c r="R2680" s="4"/>
      <c r="S2680" s="4"/>
      <c r="T2680" s="4"/>
      <c r="U2680" s="4"/>
      <c r="V2680" s="4"/>
      <c r="W2680" s="4"/>
      <c r="X2680" s="4"/>
      <c r="Y2680" s="4"/>
      <c r="Z2680" s="4"/>
      <c r="AA2680" s="4"/>
    </row>
    <row r="2681" spans="1:27" ht="16" x14ac:dyDescent="0.2">
      <c r="A2681" s="10" t="s">
        <v>20</v>
      </c>
      <c r="B2681" s="10" t="s">
        <v>21</v>
      </c>
      <c r="C2681" s="10" t="s">
        <v>5022</v>
      </c>
      <c r="D2681" s="11">
        <v>2018</v>
      </c>
      <c r="E2681" s="10" t="s">
        <v>7</v>
      </c>
      <c r="F2681" s="12" t="s">
        <v>5016</v>
      </c>
      <c r="G2681" s="15" t="s">
        <v>5023</v>
      </c>
      <c r="H2681" s="13">
        <v>828</v>
      </c>
      <c r="I2681" s="14"/>
      <c r="J2681" s="4"/>
      <c r="K2681" s="4"/>
      <c r="L2681" s="4"/>
      <c r="M2681" s="4"/>
      <c r="N2681" s="4"/>
      <c r="O2681" s="4"/>
      <c r="P2681" s="4"/>
      <c r="Q2681" s="4"/>
      <c r="R2681" s="4"/>
      <c r="S2681" s="4"/>
      <c r="T2681" s="4"/>
      <c r="U2681" s="4"/>
      <c r="V2681" s="4"/>
      <c r="W2681" s="4"/>
      <c r="X2681" s="4"/>
      <c r="Y2681" s="4"/>
      <c r="Z2681" s="4"/>
      <c r="AA2681" s="4"/>
    </row>
    <row r="2682" spans="1:27" ht="16" x14ac:dyDescent="0.2">
      <c r="A2682" s="10" t="s">
        <v>20</v>
      </c>
      <c r="B2682" s="10" t="s">
        <v>21</v>
      </c>
      <c r="C2682" s="10" t="s">
        <v>5024</v>
      </c>
      <c r="D2682" s="11">
        <v>2018</v>
      </c>
      <c r="E2682" s="10" t="s">
        <v>10</v>
      </c>
      <c r="F2682" s="12" t="s">
        <v>5016</v>
      </c>
      <c r="G2682" s="10" t="s">
        <v>5025</v>
      </c>
      <c r="H2682" s="13">
        <v>814</v>
      </c>
      <c r="I2682" s="14"/>
      <c r="J2682" s="4"/>
      <c r="K2682" s="4"/>
      <c r="L2682" s="4"/>
      <c r="M2682" s="4"/>
      <c r="N2682" s="4"/>
      <c r="O2682" s="4"/>
      <c r="P2682" s="4"/>
      <c r="Q2682" s="4"/>
      <c r="R2682" s="4"/>
      <c r="S2682" s="4"/>
      <c r="T2682" s="4"/>
      <c r="U2682" s="4"/>
      <c r="V2682" s="4"/>
      <c r="W2682" s="4"/>
      <c r="X2682" s="4"/>
      <c r="Y2682" s="4"/>
      <c r="Z2682" s="4"/>
      <c r="AA2682" s="4"/>
    </row>
    <row r="2683" spans="1:27" ht="16" x14ac:dyDescent="0.2">
      <c r="A2683" s="10" t="s">
        <v>20</v>
      </c>
      <c r="B2683" s="10" t="s">
        <v>21</v>
      </c>
      <c r="C2683" s="10" t="s">
        <v>5022</v>
      </c>
      <c r="D2683" s="11">
        <v>2018</v>
      </c>
      <c r="E2683" s="10" t="s">
        <v>7</v>
      </c>
      <c r="F2683" s="12" t="s">
        <v>5016</v>
      </c>
      <c r="G2683" s="10" t="s">
        <v>5026</v>
      </c>
      <c r="H2683" s="13">
        <v>727</v>
      </c>
      <c r="I2683" s="14"/>
      <c r="J2683" s="4"/>
      <c r="K2683" s="4"/>
      <c r="L2683" s="4"/>
      <c r="M2683" s="4"/>
      <c r="N2683" s="4"/>
      <c r="O2683" s="4"/>
      <c r="P2683" s="4"/>
      <c r="Q2683" s="4"/>
      <c r="R2683" s="4"/>
      <c r="S2683" s="4"/>
      <c r="T2683" s="4"/>
      <c r="U2683" s="4"/>
      <c r="V2683" s="4"/>
      <c r="W2683" s="4"/>
      <c r="X2683" s="4"/>
      <c r="Y2683" s="4"/>
      <c r="Z2683" s="4"/>
      <c r="AA2683" s="4"/>
    </row>
    <row r="2684" spans="1:27" ht="16" x14ac:dyDescent="0.2">
      <c r="A2684" s="10" t="s">
        <v>20</v>
      </c>
      <c r="B2684" s="10" t="s">
        <v>21</v>
      </c>
      <c r="C2684" s="10" t="s">
        <v>5027</v>
      </c>
      <c r="D2684" s="11">
        <v>2018</v>
      </c>
      <c r="E2684" s="10" t="s">
        <v>10</v>
      </c>
      <c r="F2684" s="12" t="s">
        <v>5016</v>
      </c>
      <c r="G2684" s="10" t="s">
        <v>5028</v>
      </c>
      <c r="H2684" s="13">
        <v>681</v>
      </c>
      <c r="I2684" s="14"/>
      <c r="J2684" s="4"/>
      <c r="K2684" s="4"/>
      <c r="L2684" s="4"/>
      <c r="M2684" s="4"/>
      <c r="N2684" s="4"/>
      <c r="O2684" s="4"/>
      <c r="P2684" s="4"/>
      <c r="Q2684" s="4"/>
      <c r="R2684" s="4"/>
      <c r="S2684" s="4"/>
      <c r="T2684" s="4"/>
      <c r="U2684" s="4"/>
      <c r="V2684" s="4"/>
      <c r="W2684" s="4"/>
      <c r="X2684" s="4"/>
      <c r="Y2684" s="4"/>
      <c r="Z2684" s="4"/>
      <c r="AA2684" s="4"/>
    </row>
    <row r="2685" spans="1:27" ht="16" x14ac:dyDescent="0.2">
      <c r="A2685" s="10" t="s">
        <v>20</v>
      </c>
      <c r="B2685" s="10" t="s">
        <v>21</v>
      </c>
      <c r="C2685" s="10" t="s">
        <v>5029</v>
      </c>
      <c r="D2685" s="11">
        <v>2018</v>
      </c>
      <c r="E2685" s="10" t="s">
        <v>10</v>
      </c>
      <c r="F2685" s="12" t="s">
        <v>5016</v>
      </c>
      <c r="G2685" s="10" t="s">
        <v>5030</v>
      </c>
      <c r="H2685" s="13">
        <v>567</v>
      </c>
      <c r="I2685" s="14"/>
      <c r="J2685" s="4"/>
      <c r="K2685" s="4"/>
      <c r="L2685" s="4"/>
      <c r="M2685" s="4"/>
      <c r="N2685" s="4"/>
      <c r="O2685" s="4"/>
      <c r="P2685" s="4"/>
      <c r="Q2685" s="4"/>
      <c r="R2685" s="4"/>
      <c r="S2685" s="4"/>
      <c r="T2685" s="4"/>
      <c r="U2685" s="4"/>
      <c r="V2685" s="4"/>
      <c r="W2685" s="4"/>
      <c r="X2685" s="4"/>
      <c r="Y2685" s="4"/>
      <c r="Z2685" s="4"/>
      <c r="AA2685" s="4"/>
    </row>
    <row r="2686" spans="1:27" ht="16" x14ac:dyDescent="0.2">
      <c r="A2686" s="10" t="s">
        <v>20</v>
      </c>
      <c r="B2686" s="10" t="s">
        <v>21</v>
      </c>
      <c r="C2686" s="10" t="s">
        <v>5031</v>
      </c>
      <c r="D2686" s="11">
        <v>2018</v>
      </c>
      <c r="E2686" s="10" t="s">
        <v>10</v>
      </c>
      <c r="F2686" s="12" t="s">
        <v>5016</v>
      </c>
      <c r="G2686" s="10" t="s">
        <v>5032</v>
      </c>
      <c r="H2686" s="13">
        <v>471</v>
      </c>
      <c r="I2686" s="14"/>
      <c r="J2686" s="4"/>
      <c r="K2686" s="4"/>
      <c r="L2686" s="4"/>
      <c r="M2686" s="4"/>
      <c r="N2686" s="4"/>
      <c r="O2686" s="4"/>
      <c r="P2686" s="4"/>
      <c r="Q2686" s="4"/>
      <c r="R2686" s="4"/>
      <c r="S2686" s="4"/>
      <c r="T2686" s="4"/>
      <c r="U2686" s="4"/>
      <c r="V2686" s="4"/>
      <c r="W2686" s="4"/>
      <c r="X2686" s="4"/>
      <c r="Y2686" s="4"/>
      <c r="Z2686" s="4"/>
      <c r="AA2686" s="4"/>
    </row>
    <row r="2687" spans="1:27" ht="16" x14ac:dyDescent="0.2">
      <c r="A2687" s="10" t="s">
        <v>20</v>
      </c>
      <c r="B2687" s="10" t="s">
        <v>21</v>
      </c>
      <c r="C2687" s="10" t="s">
        <v>5033</v>
      </c>
      <c r="D2687" s="11">
        <v>2018</v>
      </c>
      <c r="E2687" s="10" t="s">
        <v>10</v>
      </c>
      <c r="F2687" s="12" t="s">
        <v>5016</v>
      </c>
      <c r="G2687" s="10" t="s">
        <v>5034</v>
      </c>
      <c r="H2687" s="13">
        <v>429</v>
      </c>
      <c r="I2687" s="14"/>
      <c r="J2687" s="4"/>
      <c r="K2687" s="4"/>
      <c r="L2687" s="4"/>
      <c r="M2687" s="4"/>
      <c r="N2687" s="4"/>
      <c r="O2687" s="4"/>
      <c r="P2687" s="4"/>
      <c r="Q2687" s="4"/>
      <c r="R2687" s="4"/>
      <c r="S2687" s="4"/>
      <c r="T2687" s="4"/>
      <c r="U2687" s="4"/>
      <c r="V2687" s="4"/>
      <c r="W2687" s="4"/>
      <c r="X2687" s="4"/>
      <c r="Y2687" s="4"/>
      <c r="Z2687" s="4"/>
      <c r="AA2687" s="4"/>
    </row>
    <row r="2688" spans="1:27" ht="16" x14ac:dyDescent="0.2">
      <c r="A2688" s="10" t="s">
        <v>20</v>
      </c>
      <c r="B2688" s="10" t="s">
        <v>21</v>
      </c>
      <c r="C2688" s="10" t="s">
        <v>5035</v>
      </c>
      <c r="D2688" s="11">
        <v>2018</v>
      </c>
      <c r="E2688" s="10" t="s">
        <v>10</v>
      </c>
      <c r="F2688" s="12" t="s">
        <v>5016</v>
      </c>
      <c r="G2688" s="10" t="s">
        <v>5036</v>
      </c>
      <c r="H2688" s="13">
        <v>409</v>
      </c>
      <c r="I2688" s="14"/>
      <c r="J2688" s="4"/>
      <c r="K2688" s="4"/>
      <c r="L2688" s="4"/>
      <c r="M2688" s="4"/>
      <c r="N2688" s="4"/>
      <c r="O2688" s="4"/>
      <c r="P2688" s="4"/>
      <c r="Q2688" s="4"/>
      <c r="R2688" s="4"/>
      <c r="S2688" s="4"/>
      <c r="T2688" s="4"/>
      <c r="U2688" s="4"/>
      <c r="V2688" s="4"/>
      <c r="W2688" s="4"/>
      <c r="X2688" s="4"/>
      <c r="Y2688" s="4"/>
      <c r="Z2688" s="4"/>
      <c r="AA2688" s="4"/>
    </row>
    <row r="2689" spans="1:27" ht="16" x14ac:dyDescent="0.2">
      <c r="A2689" s="10" t="s">
        <v>20</v>
      </c>
      <c r="B2689" s="10" t="s">
        <v>21</v>
      </c>
      <c r="C2689" s="10" t="s">
        <v>5037</v>
      </c>
      <c r="D2689" s="11">
        <v>2018</v>
      </c>
      <c r="E2689" s="10" t="s">
        <v>10</v>
      </c>
      <c r="F2689" s="12" t="s">
        <v>5016</v>
      </c>
      <c r="G2689" s="10" t="s">
        <v>5038</v>
      </c>
      <c r="H2689" s="13">
        <v>387</v>
      </c>
      <c r="I2689" s="14"/>
      <c r="J2689" s="4"/>
      <c r="K2689" s="4"/>
      <c r="L2689" s="4"/>
      <c r="M2689" s="4"/>
      <c r="N2689" s="4"/>
      <c r="O2689" s="4"/>
      <c r="P2689" s="4"/>
      <c r="Q2689" s="4"/>
      <c r="R2689" s="4"/>
      <c r="S2689" s="4"/>
      <c r="T2689" s="4"/>
      <c r="U2689" s="4"/>
      <c r="V2689" s="4"/>
      <c r="W2689" s="4"/>
      <c r="X2689" s="4"/>
      <c r="Y2689" s="4"/>
      <c r="Z2689" s="4"/>
      <c r="AA2689" s="4"/>
    </row>
    <row r="2690" spans="1:27" ht="16" x14ac:dyDescent="0.2">
      <c r="A2690" s="10" t="s">
        <v>20</v>
      </c>
      <c r="B2690" s="10" t="s">
        <v>21</v>
      </c>
      <c r="C2690" s="10" t="s">
        <v>5039</v>
      </c>
      <c r="D2690" s="11">
        <v>2018</v>
      </c>
      <c r="E2690" s="10" t="s">
        <v>7</v>
      </c>
      <c r="F2690" s="12" t="s">
        <v>5016</v>
      </c>
      <c r="G2690" s="10" t="s">
        <v>5040</v>
      </c>
      <c r="H2690" s="13">
        <v>368</v>
      </c>
      <c r="I2690" s="14"/>
      <c r="J2690" s="4"/>
      <c r="K2690" s="4"/>
      <c r="L2690" s="4"/>
      <c r="M2690" s="4"/>
      <c r="N2690" s="4"/>
      <c r="O2690" s="4"/>
      <c r="P2690" s="4"/>
      <c r="Q2690" s="4"/>
      <c r="R2690" s="4"/>
      <c r="S2690" s="4"/>
      <c r="T2690" s="4"/>
      <c r="U2690" s="4"/>
      <c r="V2690" s="4"/>
      <c r="W2690" s="4"/>
      <c r="X2690" s="4"/>
      <c r="Y2690" s="4"/>
      <c r="Z2690" s="4"/>
      <c r="AA2690" s="4"/>
    </row>
    <row r="2691" spans="1:27" ht="16" x14ac:dyDescent="0.2">
      <c r="A2691" s="10" t="s">
        <v>20</v>
      </c>
      <c r="B2691" s="10" t="s">
        <v>21</v>
      </c>
      <c r="C2691" s="10" t="s">
        <v>5041</v>
      </c>
      <c r="D2691" s="11">
        <v>2018</v>
      </c>
      <c r="E2691" s="10" t="s">
        <v>10</v>
      </c>
      <c r="F2691" s="12" t="s">
        <v>5016</v>
      </c>
      <c r="G2691" s="10" t="s">
        <v>5042</v>
      </c>
      <c r="H2691" s="13">
        <v>316</v>
      </c>
      <c r="I2691" s="14"/>
      <c r="J2691" s="4"/>
      <c r="K2691" s="4"/>
      <c r="L2691" s="4"/>
      <c r="M2691" s="4"/>
      <c r="N2691" s="4"/>
      <c r="O2691" s="4"/>
      <c r="P2691" s="4"/>
      <c r="Q2691" s="4"/>
      <c r="R2691" s="4"/>
      <c r="S2691" s="4"/>
      <c r="T2691" s="4"/>
      <c r="U2691" s="4"/>
      <c r="V2691" s="4"/>
      <c r="W2691" s="4"/>
      <c r="X2691" s="4"/>
      <c r="Y2691" s="4"/>
      <c r="Z2691" s="4"/>
      <c r="AA2691" s="4"/>
    </row>
    <row r="2692" spans="1:27" ht="16" x14ac:dyDescent="0.2">
      <c r="A2692" s="10" t="s">
        <v>20</v>
      </c>
      <c r="B2692" s="10" t="s">
        <v>21</v>
      </c>
      <c r="C2692" s="10" t="s">
        <v>5043</v>
      </c>
      <c r="D2692" s="11">
        <v>2018</v>
      </c>
      <c r="E2692" s="10" t="s">
        <v>10</v>
      </c>
      <c r="F2692" s="12" t="s">
        <v>5016</v>
      </c>
      <c r="G2692" s="10" t="s">
        <v>5044</v>
      </c>
      <c r="H2692" s="13">
        <v>215</v>
      </c>
      <c r="I2692" s="14"/>
      <c r="J2692" s="4"/>
      <c r="K2692" s="4"/>
      <c r="L2692" s="4"/>
      <c r="M2692" s="4"/>
      <c r="N2692" s="4"/>
      <c r="O2692" s="4"/>
      <c r="P2692" s="4"/>
      <c r="Q2692" s="4"/>
      <c r="R2692" s="4"/>
      <c r="S2692" s="4"/>
      <c r="T2692" s="4"/>
      <c r="U2692" s="4"/>
      <c r="V2692" s="4"/>
      <c r="W2692" s="4"/>
      <c r="X2692" s="4"/>
      <c r="Y2692" s="4"/>
      <c r="Z2692" s="4"/>
      <c r="AA2692" s="4"/>
    </row>
    <row r="2693" spans="1:27" ht="16" x14ac:dyDescent="0.2">
      <c r="A2693" s="10" t="s">
        <v>20</v>
      </c>
      <c r="B2693" s="10" t="s">
        <v>21</v>
      </c>
      <c r="C2693" s="10" t="s">
        <v>4950</v>
      </c>
      <c r="D2693" s="11">
        <v>2018</v>
      </c>
      <c r="E2693" s="10" t="s">
        <v>7</v>
      </c>
      <c r="F2693" s="12" t="s">
        <v>5016</v>
      </c>
      <c r="G2693" s="10" t="s">
        <v>5045</v>
      </c>
      <c r="H2693" s="13">
        <v>180</v>
      </c>
      <c r="I2693" s="14"/>
      <c r="J2693" s="4"/>
      <c r="K2693" s="4"/>
      <c r="L2693" s="4"/>
      <c r="M2693" s="4"/>
      <c r="N2693" s="4"/>
      <c r="O2693" s="4"/>
      <c r="P2693" s="4"/>
      <c r="Q2693" s="4"/>
      <c r="R2693" s="4"/>
      <c r="S2693" s="4"/>
      <c r="T2693" s="4"/>
      <c r="U2693" s="4"/>
      <c r="V2693" s="4"/>
      <c r="W2693" s="4"/>
      <c r="X2693" s="4"/>
      <c r="Y2693" s="4"/>
      <c r="Z2693" s="4"/>
      <c r="AA2693" s="4"/>
    </row>
    <row r="2694" spans="1:27" ht="16" x14ac:dyDescent="0.2">
      <c r="A2694" s="10" t="s">
        <v>20</v>
      </c>
      <c r="B2694" s="10" t="s">
        <v>21</v>
      </c>
      <c r="C2694" s="10" t="s">
        <v>5046</v>
      </c>
      <c r="D2694" s="11">
        <v>2018</v>
      </c>
      <c r="E2694" s="10" t="s">
        <v>8</v>
      </c>
      <c r="F2694" s="12" t="s">
        <v>5016</v>
      </c>
      <c r="G2694" s="10" t="s">
        <v>5047</v>
      </c>
      <c r="H2694" s="13">
        <v>154</v>
      </c>
      <c r="I2694" s="14"/>
      <c r="J2694" s="4"/>
      <c r="K2694" s="4"/>
      <c r="L2694" s="4"/>
      <c r="M2694" s="4"/>
      <c r="N2694" s="4"/>
      <c r="O2694" s="4"/>
      <c r="P2694" s="4"/>
      <c r="Q2694" s="4"/>
      <c r="R2694" s="4"/>
      <c r="S2694" s="4"/>
      <c r="T2694" s="4"/>
      <c r="U2694" s="4"/>
      <c r="V2694" s="4"/>
      <c r="W2694" s="4"/>
      <c r="X2694" s="4"/>
      <c r="Y2694" s="4"/>
      <c r="Z2694" s="4"/>
      <c r="AA2694" s="4"/>
    </row>
    <row r="2695" spans="1:27" ht="16" x14ac:dyDescent="0.2">
      <c r="A2695" s="10" t="s">
        <v>20</v>
      </c>
      <c r="B2695" s="10" t="s">
        <v>21</v>
      </c>
      <c r="C2695" s="10" t="s">
        <v>5048</v>
      </c>
      <c r="D2695" s="11">
        <v>2018</v>
      </c>
      <c r="E2695" s="10" t="s">
        <v>10</v>
      </c>
      <c r="F2695" s="12" t="s">
        <v>5016</v>
      </c>
      <c r="G2695" s="10" t="s">
        <v>5049</v>
      </c>
      <c r="H2695" s="13">
        <v>112</v>
      </c>
      <c r="I2695" s="14"/>
      <c r="J2695" s="4"/>
      <c r="K2695" s="4"/>
      <c r="L2695" s="4"/>
      <c r="M2695" s="4"/>
      <c r="N2695" s="4"/>
      <c r="O2695" s="4"/>
      <c r="P2695" s="4"/>
      <c r="Q2695" s="4"/>
      <c r="R2695" s="4"/>
      <c r="S2695" s="4"/>
      <c r="T2695" s="4"/>
      <c r="U2695" s="4"/>
      <c r="V2695" s="4"/>
      <c r="W2695" s="4"/>
      <c r="X2695" s="4"/>
      <c r="Y2695" s="4"/>
      <c r="Z2695" s="4"/>
      <c r="AA2695" s="4"/>
    </row>
    <row r="2696" spans="1:27" ht="16" x14ac:dyDescent="0.2">
      <c r="A2696" s="10" t="s">
        <v>20</v>
      </c>
      <c r="B2696" s="10" t="s">
        <v>21</v>
      </c>
      <c r="C2696" s="10" t="s">
        <v>5050</v>
      </c>
      <c r="D2696" s="11">
        <v>2017</v>
      </c>
      <c r="E2696" s="10" t="s">
        <v>7</v>
      </c>
      <c r="F2696" s="12" t="s">
        <v>5051</v>
      </c>
      <c r="G2696" s="10" t="s">
        <v>5052</v>
      </c>
      <c r="H2696" s="13">
        <v>1153</v>
      </c>
      <c r="I2696" s="14"/>
      <c r="J2696" s="4"/>
      <c r="K2696" s="4"/>
      <c r="L2696" s="4"/>
      <c r="M2696" s="4"/>
      <c r="N2696" s="4"/>
      <c r="O2696" s="4"/>
      <c r="P2696" s="4"/>
      <c r="Q2696" s="4"/>
      <c r="R2696" s="4"/>
      <c r="S2696" s="4"/>
      <c r="T2696" s="4"/>
      <c r="U2696" s="4"/>
      <c r="V2696" s="4"/>
      <c r="W2696" s="4"/>
      <c r="X2696" s="4"/>
      <c r="Y2696" s="4"/>
      <c r="Z2696" s="4"/>
      <c r="AA2696" s="4"/>
    </row>
    <row r="2697" spans="1:27" ht="16" x14ac:dyDescent="0.2">
      <c r="A2697" s="10" t="s">
        <v>20</v>
      </c>
      <c r="B2697" s="10" t="s">
        <v>21</v>
      </c>
      <c r="C2697" s="10" t="s">
        <v>5053</v>
      </c>
      <c r="D2697" s="11">
        <v>2017</v>
      </c>
      <c r="E2697" s="10" t="s">
        <v>10</v>
      </c>
      <c r="F2697" s="12" t="s">
        <v>5051</v>
      </c>
      <c r="G2697" s="10" t="s">
        <v>5054</v>
      </c>
      <c r="H2697" s="13">
        <v>756</v>
      </c>
      <c r="I2697" s="14"/>
      <c r="J2697" s="4"/>
      <c r="K2697" s="4"/>
      <c r="L2697" s="4"/>
      <c r="M2697" s="4"/>
      <c r="N2697" s="4"/>
      <c r="O2697" s="4"/>
      <c r="P2697" s="4"/>
      <c r="Q2697" s="4"/>
      <c r="R2697" s="4"/>
      <c r="S2697" s="4"/>
      <c r="T2697" s="4"/>
      <c r="U2697" s="4"/>
      <c r="V2697" s="4"/>
      <c r="W2697" s="4"/>
      <c r="X2697" s="4"/>
      <c r="Y2697" s="4"/>
      <c r="Z2697" s="4"/>
      <c r="AA2697" s="4"/>
    </row>
    <row r="2698" spans="1:27" ht="16" x14ac:dyDescent="0.2">
      <c r="A2698" s="10" t="s">
        <v>20</v>
      </c>
      <c r="B2698" s="10" t="s">
        <v>21</v>
      </c>
      <c r="C2698" s="10" t="s">
        <v>5055</v>
      </c>
      <c r="D2698" s="11">
        <v>2017</v>
      </c>
      <c r="E2698" s="10" t="s">
        <v>10</v>
      </c>
      <c r="F2698" s="12" t="s">
        <v>5051</v>
      </c>
      <c r="G2698" s="10" t="s">
        <v>5056</v>
      </c>
      <c r="H2698" s="13">
        <v>755</v>
      </c>
      <c r="I2698" s="14"/>
      <c r="J2698" s="4"/>
      <c r="K2698" s="4"/>
      <c r="L2698" s="4"/>
      <c r="M2698" s="4"/>
      <c r="N2698" s="4"/>
      <c r="O2698" s="4"/>
      <c r="P2698" s="4"/>
      <c r="Q2698" s="4"/>
      <c r="R2698" s="4"/>
      <c r="S2698" s="4"/>
      <c r="T2698" s="4"/>
      <c r="U2698" s="4"/>
      <c r="V2698" s="4"/>
      <c r="W2698" s="4"/>
      <c r="X2698" s="4"/>
      <c r="Y2698" s="4"/>
      <c r="Z2698" s="4"/>
      <c r="AA2698" s="4"/>
    </row>
    <row r="2699" spans="1:27" ht="16" x14ac:dyDescent="0.2">
      <c r="A2699" s="10" t="s">
        <v>20</v>
      </c>
      <c r="B2699" s="10" t="s">
        <v>21</v>
      </c>
      <c r="C2699" s="10" t="s">
        <v>5057</v>
      </c>
      <c r="D2699" s="11">
        <v>2017</v>
      </c>
      <c r="E2699" s="10" t="s">
        <v>10</v>
      </c>
      <c r="F2699" s="12" t="s">
        <v>5051</v>
      </c>
      <c r="G2699" s="10" t="s">
        <v>5058</v>
      </c>
      <c r="H2699" s="13">
        <v>712</v>
      </c>
      <c r="I2699" s="14"/>
      <c r="J2699" s="4"/>
      <c r="K2699" s="4"/>
      <c r="L2699" s="4"/>
      <c r="M2699" s="4"/>
      <c r="N2699" s="4"/>
      <c r="O2699" s="4"/>
      <c r="P2699" s="4"/>
      <c r="Q2699" s="4"/>
      <c r="R2699" s="4"/>
      <c r="S2699" s="4"/>
      <c r="T2699" s="4"/>
      <c r="U2699" s="4"/>
      <c r="V2699" s="4"/>
      <c r="W2699" s="4"/>
      <c r="X2699" s="4"/>
      <c r="Y2699" s="4"/>
      <c r="Z2699" s="4"/>
      <c r="AA2699" s="4"/>
    </row>
    <row r="2700" spans="1:27" ht="16" x14ac:dyDescent="0.2">
      <c r="A2700" s="10" t="s">
        <v>20</v>
      </c>
      <c r="B2700" s="10" t="s">
        <v>21</v>
      </c>
      <c r="C2700" s="10" t="s">
        <v>5059</v>
      </c>
      <c r="D2700" s="11">
        <v>2017</v>
      </c>
      <c r="E2700" s="10" t="s">
        <v>10</v>
      </c>
      <c r="F2700" s="12" t="s">
        <v>5051</v>
      </c>
      <c r="G2700" s="10" t="s">
        <v>5060</v>
      </c>
      <c r="H2700" s="13">
        <v>683</v>
      </c>
      <c r="I2700" s="14"/>
      <c r="J2700" s="4"/>
      <c r="K2700" s="4"/>
      <c r="L2700" s="4"/>
      <c r="M2700" s="4"/>
      <c r="N2700" s="4"/>
      <c r="O2700" s="4"/>
      <c r="P2700" s="4"/>
      <c r="Q2700" s="4"/>
      <c r="R2700" s="4"/>
      <c r="S2700" s="4"/>
      <c r="T2700" s="4"/>
      <c r="U2700" s="4"/>
      <c r="V2700" s="4"/>
      <c r="W2700" s="4"/>
      <c r="X2700" s="4"/>
      <c r="Y2700" s="4"/>
      <c r="Z2700" s="4"/>
      <c r="AA2700" s="4"/>
    </row>
    <row r="2701" spans="1:27" ht="16" x14ac:dyDescent="0.2">
      <c r="A2701" s="10" t="s">
        <v>20</v>
      </c>
      <c r="B2701" s="10" t="s">
        <v>21</v>
      </c>
      <c r="C2701" s="10" t="s">
        <v>5061</v>
      </c>
      <c r="D2701" s="11">
        <v>2017</v>
      </c>
      <c r="E2701" s="10" t="s">
        <v>7</v>
      </c>
      <c r="F2701" s="12" t="s">
        <v>5051</v>
      </c>
      <c r="G2701" s="10" t="s">
        <v>5062</v>
      </c>
      <c r="H2701" s="13">
        <v>664</v>
      </c>
      <c r="I2701" s="14"/>
      <c r="J2701" s="4"/>
      <c r="K2701" s="4"/>
      <c r="L2701" s="4"/>
      <c r="M2701" s="4"/>
      <c r="N2701" s="4"/>
      <c r="O2701" s="4"/>
      <c r="P2701" s="4"/>
      <c r="Q2701" s="4"/>
      <c r="R2701" s="4"/>
      <c r="S2701" s="4"/>
      <c r="T2701" s="4"/>
      <c r="U2701" s="4"/>
      <c r="V2701" s="4"/>
      <c r="W2701" s="4"/>
      <c r="X2701" s="4"/>
      <c r="Y2701" s="4"/>
      <c r="Z2701" s="4"/>
      <c r="AA2701" s="4"/>
    </row>
    <row r="2702" spans="1:27" ht="16" x14ac:dyDescent="0.2">
      <c r="A2702" s="10" t="s">
        <v>20</v>
      </c>
      <c r="B2702" s="10" t="s">
        <v>21</v>
      </c>
      <c r="C2702" s="10" t="s">
        <v>5063</v>
      </c>
      <c r="D2702" s="11">
        <v>2017</v>
      </c>
      <c r="E2702" s="10" t="s">
        <v>10</v>
      </c>
      <c r="F2702" s="12" t="s">
        <v>5051</v>
      </c>
      <c r="G2702" s="10" t="s">
        <v>5064</v>
      </c>
      <c r="H2702" s="13">
        <v>568</v>
      </c>
      <c r="I2702" s="14"/>
      <c r="J2702" s="4"/>
      <c r="K2702" s="4"/>
      <c r="L2702" s="4"/>
      <c r="M2702" s="4"/>
      <c r="N2702" s="4"/>
      <c r="O2702" s="4"/>
      <c r="P2702" s="4"/>
      <c r="Q2702" s="4"/>
      <c r="R2702" s="4"/>
      <c r="S2702" s="4"/>
      <c r="T2702" s="4"/>
      <c r="U2702" s="4"/>
      <c r="V2702" s="4"/>
      <c r="W2702" s="4"/>
      <c r="X2702" s="4"/>
      <c r="Y2702" s="4"/>
      <c r="Z2702" s="4"/>
      <c r="AA2702" s="4"/>
    </row>
    <row r="2703" spans="1:27" ht="16" x14ac:dyDescent="0.2">
      <c r="A2703" s="10" t="s">
        <v>20</v>
      </c>
      <c r="B2703" s="10" t="s">
        <v>21</v>
      </c>
      <c r="C2703" s="10" t="s">
        <v>5065</v>
      </c>
      <c r="D2703" s="11">
        <v>2017</v>
      </c>
      <c r="E2703" s="10" t="s">
        <v>10</v>
      </c>
      <c r="F2703" s="12" t="s">
        <v>5051</v>
      </c>
      <c r="G2703" s="10" t="s">
        <v>5066</v>
      </c>
      <c r="H2703" s="13">
        <v>540</v>
      </c>
      <c r="I2703" s="14"/>
      <c r="J2703" s="4"/>
      <c r="K2703" s="4"/>
      <c r="L2703" s="4"/>
      <c r="M2703" s="4"/>
      <c r="N2703" s="4"/>
      <c r="O2703" s="4"/>
      <c r="P2703" s="4"/>
      <c r="Q2703" s="4"/>
      <c r="R2703" s="4"/>
      <c r="S2703" s="4"/>
      <c r="T2703" s="4"/>
      <c r="U2703" s="4"/>
      <c r="V2703" s="4"/>
      <c r="W2703" s="4"/>
      <c r="X2703" s="4"/>
      <c r="Y2703" s="4"/>
      <c r="Z2703" s="4"/>
      <c r="AA2703" s="4"/>
    </row>
    <row r="2704" spans="1:27" ht="16" x14ac:dyDescent="0.2">
      <c r="A2704" s="10" t="s">
        <v>20</v>
      </c>
      <c r="B2704" s="10" t="s">
        <v>21</v>
      </c>
      <c r="C2704" s="10" t="s">
        <v>5067</v>
      </c>
      <c r="D2704" s="11">
        <v>2017</v>
      </c>
      <c r="E2704" s="10" t="s">
        <v>10</v>
      </c>
      <c r="F2704" s="12" t="s">
        <v>5051</v>
      </c>
      <c r="G2704" s="10" t="s">
        <v>5068</v>
      </c>
      <c r="H2704" s="13">
        <v>517</v>
      </c>
      <c r="I2704" s="14"/>
      <c r="J2704" s="4"/>
      <c r="K2704" s="4"/>
      <c r="L2704" s="4"/>
      <c r="M2704" s="4"/>
      <c r="N2704" s="4"/>
      <c r="O2704" s="4"/>
      <c r="P2704" s="4"/>
      <c r="Q2704" s="4"/>
      <c r="R2704" s="4"/>
      <c r="S2704" s="4"/>
      <c r="T2704" s="4"/>
      <c r="U2704" s="4"/>
      <c r="V2704" s="4"/>
      <c r="W2704" s="4"/>
      <c r="X2704" s="4"/>
      <c r="Y2704" s="4"/>
      <c r="Z2704" s="4"/>
      <c r="AA2704" s="4"/>
    </row>
    <row r="2705" spans="1:27" ht="16" x14ac:dyDescent="0.2">
      <c r="A2705" s="10" t="s">
        <v>20</v>
      </c>
      <c r="B2705" s="10" t="s">
        <v>21</v>
      </c>
      <c r="C2705" s="10" t="s">
        <v>5069</v>
      </c>
      <c r="D2705" s="11">
        <v>2017</v>
      </c>
      <c r="E2705" s="10" t="s">
        <v>10</v>
      </c>
      <c r="F2705" s="12" t="s">
        <v>5051</v>
      </c>
      <c r="G2705" s="10" t="s">
        <v>5070</v>
      </c>
      <c r="H2705" s="13">
        <v>511</v>
      </c>
      <c r="I2705" s="14"/>
      <c r="J2705" s="4"/>
      <c r="K2705" s="4"/>
      <c r="L2705" s="4"/>
      <c r="M2705" s="4"/>
      <c r="N2705" s="4"/>
      <c r="O2705" s="4"/>
      <c r="P2705" s="4"/>
      <c r="Q2705" s="4"/>
      <c r="R2705" s="4"/>
      <c r="S2705" s="4"/>
      <c r="T2705" s="4"/>
      <c r="U2705" s="4"/>
      <c r="V2705" s="4"/>
      <c r="W2705" s="4"/>
      <c r="X2705" s="4"/>
      <c r="Y2705" s="4"/>
      <c r="Z2705" s="4"/>
      <c r="AA2705" s="4"/>
    </row>
    <row r="2706" spans="1:27" ht="16" x14ac:dyDescent="0.2">
      <c r="A2706" s="10" t="s">
        <v>20</v>
      </c>
      <c r="B2706" s="10" t="s">
        <v>21</v>
      </c>
      <c r="C2706" s="10" t="s">
        <v>4950</v>
      </c>
      <c r="D2706" s="11">
        <v>2017</v>
      </c>
      <c r="E2706" s="10" t="s">
        <v>7</v>
      </c>
      <c r="F2706" s="12" t="s">
        <v>5051</v>
      </c>
      <c r="G2706" s="10" t="s">
        <v>5071</v>
      </c>
      <c r="H2706" s="13">
        <v>507</v>
      </c>
      <c r="I2706" s="14"/>
      <c r="J2706" s="4"/>
      <c r="K2706" s="4"/>
      <c r="L2706" s="4"/>
      <c r="M2706" s="4"/>
      <c r="N2706" s="4"/>
      <c r="O2706" s="4"/>
      <c r="P2706" s="4"/>
      <c r="Q2706" s="4"/>
      <c r="R2706" s="4"/>
      <c r="S2706" s="4"/>
      <c r="T2706" s="4"/>
      <c r="U2706" s="4"/>
      <c r="V2706" s="4"/>
      <c r="W2706" s="4"/>
      <c r="X2706" s="4"/>
      <c r="Y2706" s="4"/>
      <c r="Z2706" s="4"/>
      <c r="AA2706" s="4"/>
    </row>
    <row r="2707" spans="1:27" ht="16" x14ac:dyDescent="0.2">
      <c r="A2707" s="10" t="s">
        <v>20</v>
      </c>
      <c r="B2707" s="10" t="s">
        <v>21</v>
      </c>
      <c r="C2707" s="10" t="s">
        <v>5072</v>
      </c>
      <c r="D2707" s="11">
        <v>2017</v>
      </c>
      <c r="E2707" s="10" t="s">
        <v>10</v>
      </c>
      <c r="F2707" s="12" t="s">
        <v>5051</v>
      </c>
      <c r="G2707" s="10" t="s">
        <v>5073</v>
      </c>
      <c r="H2707" s="13">
        <v>478</v>
      </c>
      <c r="I2707" s="14"/>
      <c r="J2707" s="4"/>
      <c r="K2707" s="4"/>
      <c r="L2707" s="4"/>
      <c r="M2707" s="4"/>
      <c r="N2707" s="4"/>
      <c r="O2707" s="4"/>
      <c r="P2707" s="4"/>
      <c r="Q2707" s="4"/>
      <c r="R2707" s="4"/>
      <c r="S2707" s="4"/>
      <c r="T2707" s="4"/>
      <c r="U2707" s="4"/>
      <c r="V2707" s="4"/>
      <c r="W2707" s="4"/>
      <c r="X2707" s="4"/>
      <c r="Y2707" s="4"/>
      <c r="Z2707" s="4"/>
      <c r="AA2707" s="4"/>
    </row>
    <row r="2708" spans="1:27" ht="16" x14ac:dyDescent="0.2">
      <c r="A2708" s="10" t="s">
        <v>20</v>
      </c>
      <c r="B2708" s="10" t="s">
        <v>21</v>
      </c>
      <c r="C2708" s="10" t="s">
        <v>5074</v>
      </c>
      <c r="D2708" s="11">
        <v>2017</v>
      </c>
      <c r="E2708" s="10" t="s">
        <v>10</v>
      </c>
      <c r="F2708" s="12" t="s">
        <v>5051</v>
      </c>
      <c r="G2708" s="10" t="s">
        <v>5075</v>
      </c>
      <c r="H2708" s="13">
        <v>362</v>
      </c>
      <c r="I2708" s="14"/>
      <c r="J2708" s="4"/>
      <c r="K2708" s="4"/>
      <c r="L2708" s="4"/>
      <c r="M2708" s="4"/>
      <c r="N2708" s="4"/>
      <c r="O2708" s="4"/>
      <c r="P2708" s="4"/>
      <c r="Q2708" s="4"/>
      <c r="R2708" s="4"/>
      <c r="S2708" s="4"/>
      <c r="T2708" s="4"/>
      <c r="U2708" s="4"/>
      <c r="V2708" s="4"/>
      <c r="W2708" s="4"/>
      <c r="X2708" s="4"/>
      <c r="Y2708" s="4"/>
      <c r="Z2708" s="4"/>
      <c r="AA2708" s="4"/>
    </row>
    <row r="2709" spans="1:27" ht="16" x14ac:dyDescent="0.2">
      <c r="A2709" s="10" t="s">
        <v>20</v>
      </c>
      <c r="B2709" s="10" t="s">
        <v>21</v>
      </c>
      <c r="C2709" s="10" t="s">
        <v>5076</v>
      </c>
      <c r="D2709" s="11">
        <v>2017</v>
      </c>
      <c r="E2709" s="10" t="s">
        <v>10</v>
      </c>
      <c r="F2709" s="12" t="s">
        <v>5051</v>
      </c>
      <c r="G2709" s="10" t="s">
        <v>5077</v>
      </c>
      <c r="H2709" s="13">
        <v>358</v>
      </c>
      <c r="I2709" s="14"/>
      <c r="J2709" s="4"/>
      <c r="K2709" s="4"/>
      <c r="L2709" s="4"/>
      <c r="M2709" s="4"/>
      <c r="N2709" s="4"/>
      <c r="O2709" s="4"/>
      <c r="P2709" s="4"/>
      <c r="Q2709" s="4"/>
      <c r="R2709" s="4"/>
      <c r="S2709" s="4"/>
      <c r="T2709" s="4"/>
      <c r="U2709" s="4"/>
      <c r="V2709" s="4"/>
      <c r="W2709" s="4"/>
      <c r="X2709" s="4"/>
      <c r="Y2709" s="4"/>
      <c r="Z2709" s="4"/>
      <c r="AA2709" s="4"/>
    </row>
    <row r="2710" spans="1:27" ht="16" x14ac:dyDescent="0.2">
      <c r="A2710" s="10" t="s">
        <v>20</v>
      </c>
      <c r="B2710" s="10" t="s">
        <v>21</v>
      </c>
      <c r="C2710" s="10" t="s">
        <v>5078</v>
      </c>
      <c r="D2710" s="11">
        <v>2017</v>
      </c>
      <c r="E2710" s="10" t="s">
        <v>10</v>
      </c>
      <c r="F2710" s="12" t="s">
        <v>5051</v>
      </c>
      <c r="G2710" s="10" t="s">
        <v>5079</v>
      </c>
      <c r="H2710" s="13">
        <v>321</v>
      </c>
      <c r="I2710" s="14"/>
      <c r="J2710" s="4"/>
      <c r="K2710" s="4"/>
      <c r="L2710" s="4"/>
      <c r="M2710" s="4"/>
      <c r="N2710" s="4"/>
      <c r="O2710" s="4"/>
      <c r="P2710" s="4"/>
      <c r="Q2710" s="4"/>
      <c r="R2710" s="4"/>
      <c r="S2710" s="4"/>
      <c r="T2710" s="4"/>
      <c r="U2710" s="4"/>
      <c r="V2710" s="4"/>
      <c r="W2710" s="4"/>
      <c r="X2710" s="4"/>
      <c r="Y2710" s="4"/>
      <c r="Z2710" s="4"/>
      <c r="AA2710" s="4"/>
    </row>
    <row r="2711" spans="1:27" ht="16" x14ac:dyDescent="0.2">
      <c r="A2711" s="10" t="s">
        <v>20</v>
      </c>
      <c r="B2711" s="10" t="s">
        <v>21</v>
      </c>
      <c r="C2711" s="10" t="s">
        <v>5080</v>
      </c>
      <c r="D2711" s="11">
        <v>2017</v>
      </c>
      <c r="E2711" s="10" t="s">
        <v>10</v>
      </c>
      <c r="F2711" s="12" t="s">
        <v>5051</v>
      </c>
      <c r="G2711" s="10" t="s">
        <v>5081</v>
      </c>
      <c r="H2711" s="13">
        <v>313</v>
      </c>
      <c r="I2711" s="14"/>
      <c r="J2711" s="4"/>
      <c r="K2711" s="4"/>
      <c r="L2711" s="4"/>
      <c r="M2711" s="4"/>
      <c r="N2711" s="4"/>
      <c r="O2711" s="4"/>
      <c r="P2711" s="4"/>
      <c r="Q2711" s="4"/>
      <c r="R2711" s="4"/>
      <c r="S2711" s="4"/>
      <c r="T2711" s="4"/>
      <c r="U2711" s="4"/>
      <c r="V2711" s="4"/>
      <c r="W2711" s="4"/>
      <c r="X2711" s="4"/>
      <c r="Y2711" s="4"/>
      <c r="Z2711" s="4"/>
      <c r="AA2711" s="4"/>
    </row>
    <row r="2712" spans="1:27" ht="16" x14ac:dyDescent="0.2">
      <c r="A2712" s="10" t="s">
        <v>20</v>
      </c>
      <c r="B2712" s="10" t="s">
        <v>21</v>
      </c>
      <c r="C2712" s="10" t="s">
        <v>5076</v>
      </c>
      <c r="D2712" s="11">
        <v>2017</v>
      </c>
      <c r="E2712" s="10" t="s">
        <v>10</v>
      </c>
      <c r="F2712" s="12" t="s">
        <v>5051</v>
      </c>
      <c r="G2712" s="10" t="s">
        <v>5082</v>
      </c>
      <c r="H2712" s="13">
        <v>309</v>
      </c>
      <c r="I2712" s="14"/>
      <c r="J2712" s="4"/>
      <c r="K2712" s="4"/>
      <c r="L2712" s="4"/>
      <c r="M2712" s="4"/>
      <c r="N2712" s="4"/>
      <c r="O2712" s="4"/>
      <c r="P2712" s="4"/>
      <c r="Q2712" s="4"/>
      <c r="R2712" s="4"/>
      <c r="S2712" s="4"/>
      <c r="T2712" s="4"/>
      <c r="U2712" s="4"/>
      <c r="V2712" s="4"/>
      <c r="W2712" s="4"/>
      <c r="X2712" s="4"/>
      <c r="Y2712" s="4"/>
      <c r="Z2712" s="4"/>
      <c r="AA2712" s="4"/>
    </row>
    <row r="2713" spans="1:27" ht="16" x14ac:dyDescent="0.2">
      <c r="A2713" s="10" t="s">
        <v>20</v>
      </c>
      <c r="B2713" s="10" t="s">
        <v>21</v>
      </c>
      <c r="C2713" s="10" t="s">
        <v>5076</v>
      </c>
      <c r="D2713" s="11">
        <v>2017</v>
      </c>
      <c r="E2713" s="10" t="s">
        <v>10</v>
      </c>
      <c r="F2713" s="12" t="s">
        <v>5051</v>
      </c>
      <c r="G2713" s="10" t="s">
        <v>5083</v>
      </c>
      <c r="H2713" s="13">
        <v>304</v>
      </c>
      <c r="I2713" s="14"/>
      <c r="J2713" s="4"/>
      <c r="K2713" s="4"/>
      <c r="L2713" s="4"/>
      <c r="M2713" s="4"/>
      <c r="N2713" s="4"/>
      <c r="O2713" s="4"/>
      <c r="P2713" s="4"/>
      <c r="Q2713" s="4"/>
      <c r="R2713" s="4"/>
      <c r="S2713" s="4"/>
      <c r="T2713" s="4"/>
      <c r="U2713" s="4"/>
      <c r="V2713" s="4"/>
      <c r="W2713" s="4"/>
      <c r="X2713" s="4"/>
      <c r="Y2713" s="4"/>
      <c r="Z2713" s="4"/>
      <c r="AA2713" s="4"/>
    </row>
    <row r="2714" spans="1:27" ht="16" x14ac:dyDescent="0.2">
      <c r="A2714" s="10" t="s">
        <v>20</v>
      </c>
      <c r="B2714" s="10" t="s">
        <v>21</v>
      </c>
      <c r="C2714" s="10" t="s">
        <v>5076</v>
      </c>
      <c r="D2714" s="11">
        <v>2017</v>
      </c>
      <c r="E2714" s="10" t="s">
        <v>10</v>
      </c>
      <c r="F2714" s="12" t="s">
        <v>5051</v>
      </c>
      <c r="G2714" s="10" t="s">
        <v>5084</v>
      </c>
      <c r="H2714" s="13">
        <v>287</v>
      </c>
      <c r="I2714" s="14"/>
      <c r="J2714" s="4"/>
      <c r="K2714" s="4"/>
      <c r="L2714" s="4"/>
      <c r="M2714" s="4"/>
      <c r="N2714" s="4"/>
      <c r="O2714" s="4"/>
      <c r="P2714" s="4"/>
      <c r="Q2714" s="4"/>
      <c r="R2714" s="4"/>
      <c r="S2714" s="4"/>
      <c r="T2714" s="4"/>
      <c r="U2714" s="4"/>
      <c r="V2714" s="4"/>
      <c r="W2714" s="4"/>
      <c r="X2714" s="4"/>
      <c r="Y2714" s="4"/>
      <c r="Z2714" s="4"/>
      <c r="AA2714" s="4"/>
    </row>
    <row r="2715" spans="1:27" ht="16" x14ac:dyDescent="0.2">
      <c r="A2715" s="10" t="s">
        <v>20</v>
      </c>
      <c r="B2715" s="10" t="s">
        <v>21</v>
      </c>
      <c r="C2715" s="14"/>
      <c r="D2715" s="11">
        <v>2017</v>
      </c>
      <c r="E2715" s="10" t="s">
        <v>10</v>
      </c>
      <c r="F2715" s="12" t="s">
        <v>5051</v>
      </c>
      <c r="G2715" s="10" t="s">
        <v>5084</v>
      </c>
      <c r="H2715" s="13">
        <v>287</v>
      </c>
      <c r="I2715" s="14"/>
      <c r="J2715" s="4"/>
      <c r="K2715" s="4"/>
      <c r="L2715" s="4"/>
      <c r="M2715" s="4"/>
      <c r="N2715" s="4"/>
      <c r="O2715" s="4"/>
      <c r="P2715" s="4"/>
      <c r="Q2715" s="4"/>
      <c r="R2715" s="4"/>
      <c r="S2715" s="4"/>
      <c r="T2715" s="4"/>
      <c r="U2715" s="4"/>
      <c r="V2715" s="4"/>
      <c r="W2715" s="4"/>
      <c r="X2715" s="4"/>
      <c r="Y2715" s="4"/>
      <c r="Z2715" s="4"/>
      <c r="AA2715" s="4"/>
    </row>
    <row r="2716" spans="1:27" ht="16" x14ac:dyDescent="0.2">
      <c r="A2716" s="10" t="s">
        <v>20</v>
      </c>
      <c r="B2716" s="10" t="s">
        <v>21</v>
      </c>
      <c r="C2716" s="10" t="s">
        <v>5076</v>
      </c>
      <c r="D2716" s="11">
        <v>2017</v>
      </c>
      <c r="E2716" s="10" t="s">
        <v>10</v>
      </c>
      <c r="F2716" s="12" t="s">
        <v>5051</v>
      </c>
      <c r="G2716" s="10" t="s">
        <v>5085</v>
      </c>
      <c r="H2716" s="13">
        <v>283</v>
      </c>
      <c r="I2716" s="14"/>
      <c r="J2716" s="4"/>
      <c r="K2716" s="4"/>
      <c r="L2716" s="4"/>
      <c r="M2716" s="4"/>
      <c r="N2716" s="4"/>
      <c r="O2716" s="4"/>
      <c r="P2716" s="4"/>
      <c r="Q2716" s="4"/>
      <c r="R2716" s="4"/>
      <c r="S2716" s="4"/>
      <c r="T2716" s="4"/>
      <c r="U2716" s="4"/>
      <c r="V2716" s="4"/>
      <c r="W2716" s="4"/>
      <c r="X2716" s="4"/>
      <c r="Y2716" s="4"/>
      <c r="Z2716" s="4"/>
      <c r="AA2716" s="4"/>
    </row>
    <row r="2717" spans="1:27" ht="16" x14ac:dyDescent="0.2">
      <c r="A2717" s="10" t="s">
        <v>20</v>
      </c>
      <c r="B2717" s="10" t="s">
        <v>21</v>
      </c>
      <c r="C2717" s="10" t="s">
        <v>5086</v>
      </c>
      <c r="D2717" s="11">
        <v>2017</v>
      </c>
      <c r="E2717" s="10" t="s">
        <v>10</v>
      </c>
      <c r="F2717" s="12" t="s">
        <v>5051</v>
      </c>
      <c r="G2717" s="10" t="s">
        <v>5087</v>
      </c>
      <c r="H2717" s="13">
        <v>282</v>
      </c>
      <c r="I2717" s="14"/>
      <c r="J2717" s="4"/>
      <c r="K2717" s="4"/>
      <c r="L2717" s="4"/>
      <c r="M2717" s="4"/>
      <c r="N2717" s="4"/>
      <c r="O2717" s="4"/>
      <c r="P2717" s="4"/>
      <c r="Q2717" s="4"/>
      <c r="R2717" s="4"/>
      <c r="S2717" s="4"/>
      <c r="T2717" s="4"/>
      <c r="U2717" s="4"/>
      <c r="V2717" s="4"/>
      <c r="W2717" s="4"/>
      <c r="X2717" s="4"/>
      <c r="Y2717" s="4"/>
      <c r="Z2717" s="4"/>
      <c r="AA2717" s="4"/>
    </row>
    <row r="2718" spans="1:27" ht="16" x14ac:dyDescent="0.2">
      <c r="A2718" s="10" t="s">
        <v>20</v>
      </c>
      <c r="B2718" s="10" t="s">
        <v>21</v>
      </c>
      <c r="C2718" s="10" t="s">
        <v>5088</v>
      </c>
      <c r="D2718" s="11">
        <v>2017</v>
      </c>
      <c r="E2718" s="10" t="s">
        <v>10</v>
      </c>
      <c r="F2718" s="12" t="s">
        <v>5051</v>
      </c>
      <c r="G2718" s="10" t="s">
        <v>5089</v>
      </c>
      <c r="H2718" s="13">
        <v>223</v>
      </c>
      <c r="I2718" s="14"/>
      <c r="J2718" s="4"/>
      <c r="K2718" s="4"/>
      <c r="L2718" s="4"/>
      <c r="M2718" s="4"/>
      <c r="N2718" s="4"/>
      <c r="O2718" s="4"/>
      <c r="P2718" s="4"/>
      <c r="Q2718" s="4"/>
      <c r="R2718" s="4"/>
      <c r="S2718" s="4"/>
      <c r="T2718" s="4"/>
      <c r="U2718" s="4"/>
      <c r="V2718" s="4"/>
      <c r="W2718" s="4"/>
      <c r="X2718" s="4"/>
      <c r="Y2718" s="4"/>
      <c r="Z2718" s="4"/>
      <c r="AA2718" s="4"/>
    </row>
    <row r="2719" spans="1:27" ht="16" x14ac:dyDescent="0.2">
      <c r="A2719" s="10" t="s">
        <v>20</v>
      </c>
      <c r="B2719" s="10" t="s">
        <v>21</v>
      </c>
      <c r="C2719" s="10" t="s">
        <v>5090</v>
      </c>
      <c r="D2719" s="11">
        <v>2016</v>
      </c>
      <c r="E2719" s="10" t="s">
        <v>7</v>
      </c>
      <c r="F2719" s="10" t="s">
        <v>5091</v>
      </c>
      <c r="G2719" s="10" t="s">
        <v>5092</v>
      </c>
      <c r="H2719" s="13">
        <v>1081</v>
      </c>
      <c r="I2719" s="14"/>
      <c r="J2719" s="4"/>
      <c r="K2719" s="4"/>
      <c r="L2719" s="4"/>
      <c r="M2719" s="4"/>
      <c r="N2719" s="4"/>
      <c r="O2719" s="4"/>
      <c r="P2719" s="4"/>
      <c r="Q2719" s="4"/>
      <c r="R2719" s="4"/>
      <c r="S2719" s="4"/>
      <c r="T2719" s="4"/>
      <c r="U2719" s="4"/>
      <c r="V2719" s="4"/>
      <c r="W2719" s="4"/>
      <c r="X2719" s="4"/>
      <c r="Y2719" s="4"/>
      <c r="Z2719" s="4"/>
      <c r="AA2719" s="4"/>
    </row>
    <row r="2720" spans="1:27" ht="16" x14ac:dyDescent="0.2">
      <c r="A2720" s="10" t="s">
        <v>20</v>
      </c>
      <c r="B2720" s="10" t="s">
        <v>21</v>
      </c>
      <c r="C2720" s="10" t="s">
        <v>5093</v>
      </c>
      <c r="D2720" s="11">
        <v>2016</v>
      </c>
      <c r="E2720" s="10" t="s">
        <v>9</v>
      </c>
      <c r="F2720" s="10" t="s">
        <v>5091</v>
      </c>
      <c r="G2720" s="10" t="s">
        <v>5094</v>
      </c>
      <c r="H2720" s="13">
        <v>972</v>
      </c>
      <c r="I2720" s="14"/>
      <c r="J2720" s="4"/>
      <c r="K2720" s="4"/>
      <c r="L2720" s="4"/>
      <c r="M2720" s="4"/>
      <c r="N2720" s="4"/>
      <c r="O2720" s="4"/>
      <c r="P2720" s="4"/>
      <c r="Q2720" s="4"/>
      <c r="R2720" s="4"/>
      <c r="S2720" s="4"/>
      <c r="T2720" s="4"/>
      <c r="U2720" s="4"/>
      <c r="V2720" s="4"/>
      <c r="W2720" s="4"/>
      <c r="X2720" s="4"/>
      <c r="Y2720" s="4"/>
      <c r="Z2720" s="4"/>
      <c r="AA2720" s="4"/>
    </row>
    <row r="2721" spans="1:27" ht="16" x14ac:dyDescent="0.2">
      <c r="A2721" s="10" t="s">
        <v>20</v>
      </c>
      <c r="B2721" s="10" t="s">
        <v>21</v>
      </c>
      <c r="C2721" s="10" t="s">
        <v>5095</v>
      </c>
      <c r="D2721" s="11">
        <v>2016</v>
      </c>
      <c r="E2721" s="10" t="s">
        <v>10</v>
      </c>
      <c r="F2721" s="10" t="s">
        <v>5091</v>
      </c>
      <c r="G2721" s="10" t="s">
        <v>5096</v>
      </c>
      <c r="H2721" s="13">
        <v>856</v>
      </c>
      <c r="I2721" s="14"/>
      <c r="J2721" s="4"/>
      <c r="K2721" s="4"/>
      <c r="L2721" s="4"/>
      <c r="M2721" s="4"/>
      <c r="N2721" s="4"/>
      <c r="O2721" s="4"/>
      <c r="P2721" s="4"/>
      <c r="Q2721" s="4"/>
      <c r="R2721" s="4"/>
      <c r="S2721" s="4"/>
      <c r="T2721" s="4"/>
      <c r="U2721" s="4"/>
      <c r="V2721" s="4"/>
      <c r="W2721" s="4"/>
      <c r="X2721" s="4"/>
      <c r="Y2721" s="4"/>
      <c r="Z2721" s="4"/>
      <c r="AA2721" s="4"/>
    </row>
    <row r="2722" spans="1:27" ht="16" x14ac:dyDescent="0.2">
      <c r="A2722" s="10" t="s">
        <v>20</v>
      </c>
      <c r="B2722" s="10" t="s">
        <v>21</v>
      </c>
      <c r="C2722" s="10" t="s">
        <v>5097</v>
      </c>
      <c r="D2722" s="11">
        <v>2016</v>
      </c>
      <c r="E2722" s="10" t="s">
        <v>10</v>
      </c>
      <c r="F2722" s="10" t="s">
        <v>5091</v>
      </c>
      <c r="G2722" s="10" t="s">
        <v>5098</v>
      </c>
      <c r="H2722" s="13">
        <v>781</v>
      </c>
      <c r="I2722" s="14"/>
      <c r="J2722" s="4"/>
      <c r="K2722" s="4"/>
      <c r="L2722" s="4"/>
      <c r="M2722" s="4"/>
      <c r="N2722" s="4"/>
      <c r="O2722" s="4"/>
      <c r="P2722" s="4"/>
      <c r="Q2722" s="4"/>
      <c r="R2722" s="4"/>
      <c r="S2722" s="4"/>
      <c r="T2722" s="4"/>
      <c r="U2722" s="4"/>
      <c r="V2722" s="4"/>
      <c r="W2722" s="4"/>
      <c r="X2722" s="4"/>
      <c r="Y2722" s="4"/>
      <c r="Z2722" s="4"/>
      <c r="AA2722" s="4"/>
    </row>
    <row r="2723" spans="1:27" ht="16" x14ac:dyDescent="0.2">
      <c r="A2723" s="10" t="s">
        <v>20</v>
      </c>
      <c r="B2723" s="10" t="s">
        <v>21</v>
      </c>
      <c r="C2723" s="10" t="s">
        <v>5099</v>
      </c>
      <c r="D2723" s="11">
        <v>2016</v>
      </c>
      <c r="E2723" s="10" t="s">
        <v>10</v>
      </c>
      <c r="F2723" s="10" t="s">
        <v>5091</v>
      </c>
      <c r="G2723" s="10" t="s">
        <v>5100</v>
      </c>
      <c r="H2723" s="13">
        <v>720</v>
      </c>
      <c r="I2723" s="14"/>
      <c r="J2723" s="4"/>
      <c r="K2723" s="4"/>
      <c r="L2723" s="4"/>
      <c r="M2723" s="4"/>
      <c r="N2723" s="4"/>
      <c r="O2723" s="4"/>
      <c r="P2723" s="4"/>
      <c r="Q2723" s="4"/>
      <c r="R2723" s="4"/>
      <c r="S2723" s="4"/>
      <c r="T2723" s="4"/>
      <c r="U2723" s="4"/>
      <c r="V2723" s="4"/>
      <c r="W2723" s="4"/>
      <c r="X2723" s="4"/>
      <c r="Y2723" s="4"/>
      <c r="Z2723" s="4"/>
      <c r="AA2723" s="4"/>
    </row>
    <row r="2724" spans="1:27" ht="16" x14ac:dyDescent="0.2">
      <c r="A2724" s="10" t="s">
        <v>20</v>
      </c>
      <c r="B2724" s="10" t="s">
        <v>21</v>
      </c>
      <c r="C2724" s="10" t="s">
        <v>5101</v>
      </c>
      <c r="D2724" s="11">
        <v>2016</v>
      </c>
      <c r="E2724" s="10" t="s">
        <v>10</v>
      </c>
      <c r="F2724" s="10" t="s">
        <v>5091</v>
      </c>
      <c r="G2724" s="10" t="s">
        <v>5102</v>
      </c>
      <c r="H2724" s="13">
        <v>546</v>
      </c>
      <c r="I2724" s="14"/>
      <c r="J2724" s="4"/>
      <c r="K2724" s="4"/>
      <c r="L2724" s="4"/>
      <c r="M2724" s="4"/>
      <c r="N2724" s="4"/>
      <c r="O2724" s="4"/>
      <c r="P2724" s="4"/>
      <c r="Q2724" s="4"/>
      <c r="R2724" s="4"/>
      <c r="S2724" s="4"/>
      <c r="T2724" s="4"/>
      <c r="U2724" s="4"/>
      <c r="V2724" s="4"/>
      <c r="W2724" s="4"/>
      <c r="X2724" s="4"/>
      <c r="Y2724" s="4"/>
      <c r="Z2724" s="4"/>
      <c r="AA2724" s="4"/>
    </row>
    <row r="2725" spans="1:27" ht="16" x14ac:dyDescent="0.2">
      <c r="A2725" s="10" t="s">
        <v>20</v>
      </c>
      <c r="B2725" s="10" t="s">
        <v>21</v>
      </c>
      <c r="C2725" s="10" t="s">
        <v>5103</v>
      </c>
      <c r="D2725" s="11">
        <v>2016</v>
      </c>
      <c r="E2725" s="10" t="s">
        <v>7</v>
      </c>
      <c r="F2725" s="10" t="s">
        <v>5091</v>
      </c>
      <c r="G2725" s="10" t="s">
        <v>5104</v>
      </c>
      <c r="H2725" s="13">
        <v>438</v>
      </c>
      <c r="I2725" s="14"/>
      <c r="J2725" s="4"/>
      <c r="K2725" s="4"/>
      <c r="L2725" s="4"/>
      <c r="M2725" s="4"/>
      <c r="N2725" s="4"/>
      <c r="O2725" s="4"/>
      <c r="P2725" s="4"/>
      <c r="Q2725" s="4"/>
      <c r="R2725" s="4"/>
      <c r="S2725" s="4"/>
      <c r="T2725" s="4"/>
      <c r="U2725" s="4"/>
      <c r="V2725" s="4"/>
      <c r="W2725" s="4"/>
      <c r="X2725" s="4"/>
      <c r="Y2725" s="4"/>
      <c r="Z2725" s="4"/>
      <c r="AA2725" s="4"/>
    </row>
    <row r="2726" spans="1:27" ht="16" x14ac:dyDescent="0.2">
      <c r="A2726" s="10" t="s">
        <v>20</v>
      </c>
      <c r="B2726" s="10" t="s">
        <v>21</v>
      </c>
      <c r="C2726" s="10" t="s">
        <v>5105</v>
      </c>
      <c r="D2726" s="11">
        <v>2016</v>
      </c>
      <c r="E2726" s="10" t="s">
        <v>9</v>
      </c>
      <c r="F2726" s="10" t="s">
        <v>5091</v>
      </c>
      <c r="G2726" s="10" t="s">
        <v>5106</v>
      </c>
      <c r="H2726" s="13">
        <v>419</v>
      </c>
      <c r="I2726" s="14"/>
      <c r="J2726" s="4"/>
      <c r="K2726" s="4"/>
      <c r="L2726" s="4"/>
      <c r="M2726" s="4"/>
      <c r="N2726" s="4"/>
      <c r="O2726" s="4"/>
      <c r="P2726" s="4"/>
      <c r="Q2726" s="4"/>
      <c r="R2726" s="4"/>
      <c r="S2726" s="4"/>
      <c r="T2726" s="4"/>
      <c r="U2726" s="4"/>
      <c r="V2726" s="4"/>
      <c r="W2726" s="4"/>
      <c r="X2726" s="4"/>
      <c r="Y2726" s="4"/>
      <c r="Z2726" s="4"/>
      <c r="AA2726" s="4"/>
    </row>
    <row r="2727" spans="1:27" ht="16" x14ac:dyDescent="0.2">
      <c r="A2727" s="10" t="s">
        <v>20</v>
      </c>
      <c r="B2727" s="10" t="s">
        <v>21</v>
      </c>
      <c r="C2727" s="10" t="s">
        <v>5107</v>
      </c>
      <c r="D2727" s="11">
        <v>2016</v>
      </c>
      <c r="E2727" s="10" t="s">
        <v>7</v>
      </c>
      <c r="F2727" s="10" t="s">
        <v>5091</v>
      </c>
      <c r="G2727" s="10" t="s">
        <v>5108</v>
      </c>
      <c r="H2727" s="13">
        <v>399</v>
      </c>
      <c r="I2727" s="14"/>
      <c r="J2727" s="4"/>
      <c r="K2727" s="4"/>
      <c r="L2727" s="4"/>
      <c r="M2727" s="4"/>
      <c r="N2727" s="4"/>
      <c r="O2727" s="4"/>
      <c r="P2727" s="4"/>
      <c r="Q2727" s="4"/>
      <c r="R2727" s="4"/>
      <c r="S2727" s="4"/>
      <c r="T2727" s="4"/>
      <c r="U2727" s="4"/>
      <c r="V2727" s="4"/>
      <c r="W2727" s="4"/>
      <c r="X2727" s="4"/>
      <c r="Y2727" s="4"/>
      <c r="Z2727" s="4"/>
      <c r="AA2727" s="4"/>
    </row>
    <row r="2728" spans="1:27" ht="16" x14ac:dyDescent="0.2">
      <c r="A2728" s="10" t="s">
        <v>20</v>
      </c>
      <c r="B2728" s="10" t="s">
        <v>21</v>
      </c>
      <c r="C2728" s="10" t="s">
        <v>5109</v>
      </c>
      <c r="D2728" s="11">
        <v>2016</v>
      </c>
      <c r="E2728" s="10" t="s">
        <v>7</v>
      </c>
      <c r="F2728" s="10" t="s">
        <v>5091</v>
      </c>
      <c r="G2728" s="10" t="s">
        <v>5110</v>
      </c>
      <c r="H2728" s="13">
        <v>392</v>
      </c>
      <c r="I2728" s="14"/>
      <c r="J2728" s="4"/>
      <c r="K2728" s="4"/>
      <c r="L2728" s="4"/>
      <c r="M2728" s="4"/>
      <c r="N2728" s="4"/>
      <c r="O2728" s="4"/>
      <c r="P2728" s="4"/>
      <c r="Q2728" s="4"/>
      <c r="R2728" s="4"/>
      <c r="S2728" s="4"/>
      <c r="T2728" s="4"/>
      <c r="U2728" s="4"/>
      <c r="V2728" s="4"/>
      <c r="W2728" s="4"/>
      <c r="X2728" s="4"/>
      <c r="Y2728" s="4"/>
      <c r="Z2728" s="4"/>
      <c r="AA2728" s="4"/>
    </row>
    <row r="2729" spans="1:27" ht="16" x14ac:dyDescent="0.2">
      <c r="A2729" s="10" t="s">
        <v>20</v>
      </c>
      <c r="B2729" s="10" t="s">
        <v>21</v>
      </c>
      <c r="C2729" s="10" t="s">
        <v>5111</v>
      </c>
      <c r="D2729" s="11">
        <v>2016</v>
      </c>
      <c r="E2729" s="10" t="s">
        <v>7</v>
      </c>
      <c r="F2729" s="10" t="s">
        <v>5091</v>
      </c>
      <c r="G2729" s="10" t="s">
        <v>5112</v>
      </c>
      <c r="H2729" s="13">
        <v>379</v>
      </c>
      <c r="I2729" s="14"/>
      <c r="J2729" s="4"/>
      <c r="K2729" s="4"/>
      <c r="L2729" s="4"/>
      <c r="M2729" s="4"/>
      <c r="N2729" s="4"/>
      <c r="O2729" s="4"/>
      <c r="P2729" s="4"/>
      <c r="Q2729" s="4"/>
      <c r="R2729" s="4"/>
      <c r="S2729" s="4"/>
      <c r="T2729" s="4"/>
      <c r="U2729" s="4"/>
      <c r="V2729" s="4"/>
      <c r="W2729" s="4"/>
      <c r="X2729" s="4"/>
      <c r="Y2729" s="4"/>
      <c r="Z2729" s="4"/>
      <c r="AA2729" s="4"/>
    </row>
    <row r="2730" spans="1:27" ht="16" x14ac:dyDescent="0.2">
      <c r="A2730" s="10" t="s">
        <v>20</v>
      </c>
      <c r="B2730" s="10" t="s">
        <v>21</v>
      </c>
      <c r="C2730" s="10" t="s">
        <v>5113</v>
      </c>
      <c r="D2730" s="11">
        <v>2016</v>
      </c>
      <c r="E2730" s="10" t="s">
        <v>7</v>
      </c>
      <c r="F2730" s="10" t="s">
        <v>5091</v>
      </c>
      <c r="G2730" s="10" t="s">
        <v>5114</v>
      </c>
      <c r="H2730" s="13">
        <v>363</v>
      </c>
      <c r="I2730" s="14"/>
      <c r="J2730" s="4"/>
      <c r="K2730" s="4"/>
      <c r="L2730" s="4"/>
      <c r="M2730" s="4"/>
      <c r="N2730" s="4"/>
      <c r="O2730" s="4"/>
      <c r="P2730" s="4"/>
      <c r="Q2730" s="4"/>
      <c r="R2730" s="4"/>
      <c r="S2730" s="4"/>
      <c r="T2730" s="4"/>
      <c r="U2730" s="4"/>
      <c r="V2730" s="4"/>
      <c r="W2730" s="4"/>
      <c r="X2730" s="4"/>
      <c r="Y2730" s="4"/>
      <c r="Z2730" s="4"/>
      <c r="AA2730" s="4"/>
    </row>
    <row r="2731" spans="1:27" ht="16" x14ac:dyDescent="0.2">
      <c r="A2731" s="10" t="s">
        <v>20</v>
      </c>
      <c r="B2731" s="10" t="s">
        <v>21</v>
      </c>
      <c r="C2731" s="10" t="s">
        <v>5115</v>
      </c>
      <c r="D2731" s="11">
        <v>2016</v>
      </c>
      <c r="E2731" s="10" t="s">
        <v>9</v>
      </c>
      <c r="F2731" s="10" t="s">
        <v>5091</v>
      </c>
      <c r="G2731" s="10" t="s">
        <v>5116</v>
      </c>
      <c r="H2731" s="13">
        <v>333</v>
      </c>
      <c r="I2731" s="14"/>
      <c r="J2731" s="4"/>
      <c r="K2731" s="4"/>
      <c r="L2731" s="4"/>
      <c r="M2731" s="4"/>
      <c r="N2731" s="4"/>
      <c r="O2731" s="4"/>
      <c r="P2731" s="4"/>
      <c r="Q2731" s="4"/>
      <c r="R2731" s="4"/>
      <c r="S2731" s="4"/>
      <c r="T2731" s="4"/>
      <c r="U2731" s="4"/>
      <c r="V2731" s="4"/>
      <c r="W2731" s="4"/>
      <c r="X2731" s="4"/>
      <c r="Y2731" s="4"/>
      <c r="Z2731" s="4"/>
      <c r="AA2731" s="4"/>
    </row>
    <row r="2732" spans="1:27" ht="16" x14ac:dyDescent="0.2">
      <c r="A2732" s="10" t="s">
        <v>20</v>
      </c>
      <c r="B2732" s="10" t="s">
        <v>21</v>
      </c>
      <c r="C2732" s="10" t="s">
        <v>5117</v>
      </c>
      <c r="D2732" s="11">
        <v>2016</v>
      </c>
      <c r="E2732" s="10" t="s">
        <v>9</v>
      </c>
      <c r="F2732" s="10" t="s">
        <v>5091</v>
      </c>
      <c r="G2732" s="10" t="s">
        <v>5118</v>
      </c>
      <c r="H2732" s="13">
        <v>331</v>
      </c>
      <c r="I2732" s="14"/>
      <c r="J2732" s="4"/>
      <c r="K2732" s="4"/>
      <c r="L2732" s="4"/>
      <c r="M2732" s="4"/>
      <c r="N2732" s="4"/>
      <c r="O2732" s="4"/>
      <c r="P2732" s="4"/>
      <c r="Q2732" s="4"/>
      <c r="R2732" s="4"/>
      <c r="S2732" s="4"/>
      <c r="T2732" s="4"/>
      <c r="U2732" s="4"/>
      <c r="V2732" s="4"/>
      <c r="W2732" s="4"/>
      <c r="X2732" s="4"/>
      <c r="Y2732" s="4"/>
      <c r="Z2732" s="4"/>
      <c r="AA2732" s="4"/>
    </row>
    <row r="2733" spans="1:27" ht="16" x14ac:dyDescent="0.2">
      <c r="A2733" s="10" t="s">
        <v>20</v>
      </c>
      <c r="B2733" s="10" t="s">
        <v>21</v>
      </c>
      <c r="C2733" s="10" t="s">
        <v>5119</v>
      </c>
      <c r="D2733" s="11">
        <v>2016</v>
      </c>
      <c r="E2733" s="10" t="s">
        <v>7</v>
      </c>
      <c r="F2733" s="10" t="s">
        <v>5091</v>
      </c>
      <c r="G2733" s="10" t="s">
        <v>5120</v>
      </c>
      <c r="H2733" s="13">
        <v>302</v>
      </c>
      <c r="I2733" s="14"/>
      <c r="J2733" s="4"/>
      <c r="K2733" s="4"/>
      <c r="L2733" s="4"/>
      <c r="M2733" s="4"/>
      <c r="N2733" s="4"/>
      <c r="O2733" s="4"/>
      <c r="P2733" s="4"/>
      <c r="Q2733" s="4"/>
      <c r="R2733" s="4"/>
      <c r="S2733" s="4"/>
      <c r="T2733" s="4"/>
      <c r="U2733" s="4"/>
      <c r="V2733" s="4"/>
      <c r="W2733" s="4"/>
      <c r="X2733" s="4"/>
      <c r="Y2733" s="4"/>
      <c r="Z2733" s="4"/>
      <c r="AA2733" s="4"/>
    </row>
    <row r="2734" spans="1:27" ht="16" x14ac:dyDescent="0.2">
      <c r="A2734" s="10" t="s">
        <v>20</v>
      </c>
      <c r="B2734" s="10" t="s">
        <v>21</v>
      </c>
      <c r="C2734" s="10" t="s">
        <v>5121</v>
      </c>
      <c r="D2734" s="11">
        <v>2016</v>
      </c>
      <c r="E2734" s="10" t="s">
        <v>9</v>
      </c>
      <c r="F2734" s="10" t="s">
        <v>5091</v>
      </c>
      <c r="G2734" s="10" t="s">
        <v>5122</v>
      </c>
      <c r="H2734" s="13">
        <v>287</v>
      </c>
      <c r="I2734" s="14"/>
      <c r="J2734" s="4"/>
      <c r="K2734" s="4"/>
      <c r="L2734" s="4"/>
      <c r="M2734" s="4"/>
      <c r="N2734" s="4"/>
      <c r="O2734" s="4"/>
      <c r="P2734" s="4"/>
      <c r="Q2734" s="4"/>
      <c r="R2734" s="4"/>
      <c r="S2734" s="4"/>
      <c r="T2734" s="4"/>
      <c r="U2734" s="4"/>
      <c r="V2734" s="4"/>
      <c r="W2734" s="4"/>
      <c r="X2734" s="4"/>
      <c r="Y2734" s="4"/>
      <c r="Z2734" s="4"/>
      <c r="AA2734" s="4"/>
    </row>
    <row r="2735" spans="1:27" ht="16" x14ac:dyDescent="0.2">
      <c r="A2735" s="10" t="s">
        <v>20</v>
      </c>
      <c r="B2735" s="10" t="s">
        <v>21</v>
      </c>
      <c r="C2735" s="10" t="s">
        <v>5123</v>
      </c>
      <c r="D2735" s="11">
        <v>2016</v>
      </c>
      <c r="E2735" s="10" t="s">
        <v>9</v>
      </c>
      <c r="F2735" s="10" t="s">
        <v>5091</v>
      </c>
      <c r="G2735" s="10" t="s">
        <v>5124</v>
      </c>
      <c r="H2735" s="13">
        <v>276</v>
      </c>
      <c r="I2735" s="14"/>
      <c r="J2735" s="4"/>
      <c r="K2735" s="4"/>
      <c r="L2735" s="4"/>
      <c r="M2735" s="4"/>
      <c r="N2735" s="4"/>
      <c r="O2735" s="4"/>
      <c r="P2735" s="4"/>
      <c r="Q2735" s="4"/>
      <c r="R2735" s="4"/>
      <c r="S2735" s="4"/>
      <c r="T2735" s="4"/>
      <c r="U2735" s="4"/>
      <c r="V2735" s="4"/>
      <c r="W2735" s="4"/>
      <c r="X2735" s="4"/>
      <c r="Y2735" s="4"/>
      <c r="Z2735" s="4"/>
      <c r="AA2735" s="4"/>
    </row>
    <row r="2736" spans="1:27" ht="16" x14ac:dyDescent="0.2">
      <c r="A2736" s="10" t="s">
        <v>20</v>
      </c>
      <c r="B2736" s="10" t="s">
        <v>21</v>
      </c>
      <c r="C2736" s="10" t="s">
        <v>5125</v>
      </c>
      <c r="D2736" s="11">
        <v>2016</v>
      </c>
      <c r="E2736" s="10" t="s">
        <v>10</v>
      </c>
      <c r="F2736" s="10" t="s">
        <v>5091</v>
      </c>
      <c r="G2736" s="10" t="s">
        <v>5126</v>
      </c>
      <c r="H2736" s="13">
        <v>168</v>
      </c>
      <c r="I2736" s="14"/>
      <c r="J2736" s="4"/>
      <c r="K2736" s="4"/>
      <c r="L2736" s="4"/>
      <c r="M2736" s="4"/>
      <c r="N2736" s="4"/>
      <c r="O2736" s="4"/>
      <c r="P2736" s="4"/>
      <c r="Q2736" s="4"/>
      <c r="R2736" s="4"/>
      <c r="S2736" s="4"/>
      <c r="T2736" s="4"/>
      <c r="U2736" s="4"/>
      <c r="V2736" s="4"/>
      <c r="W2736" s="4"/>
      <c r="X2736" s="4"/>
      <c r="Y2736" s="4"/>
      <c r="Z2736" s="4"/>
      <c r="AA2736" s="4"/>
    </row>
    <row r="2737" spans="1:27" ht="16" x14ac:dyDescent="0.2">
      <c r="A2737" s="10" t="s">
        <v>20</v>
      </c>
      <c r="B2737" s="10" t="s">
        <v>21</v>
      </c>
      <c r="C2737" s="10" t="s">
        <v>5127</v>
      </c>
      <c r="D2737" s="11">
        <v>2016</v>
      </c>
      <c r="E2737" s="10" t="s">
        <v>10</v>
      </c>
      <c r="F2737" s="10" t="s">
        <v>5091</v>
      </c>
      <c r="G2737" s="10" t="s">
        <v>5128</v>
      </c>
      <c r="H2737" s="13">
        <v>156</v>
      </c>
      <c r="I2737" s="14"/>
      <c r="J2737" s="4"/>
      <c r="K2737" s="4"/>
      <c r="L2737" s="4"/>
      <c r="M2737" s="4"/>
      <c r="N2737" s="4"/>
      <c r="O2737" s="4"/>
      <c r="P2737" s="4"/>
      <c r="Q2737" s="4"/>
      <c r="R2737" s="4"/>
      <c r="S2737" s="4"/>
      <c r="T2737" s="4"/>
      <c r="U2737" s="4"/>
      <c r="V2737" s="4"/>
      <c r="W2737" s="4"/>
      <c r="X2737" s="4"/>
      <c r="Y2737" s="4"/>
      <c r="Z2737" s="4"/>
      <c r="AA2737" s="4"/>
    </row>
    <row r="2738" spans="1:27" ht="16" x14ac:dyDescent="0.2">
      <c r="A2738" s="10" t="s">
        <v>20</v>
      </c>
      <c r="B2738" s="10" t="s">
        <v>21</v>
      </c>
      <c r="C2738" s="10" t="s">
        <v>5129</v>
      </c>
      <c r="D2738" s="11">
        <v>2016</v>
      </c>
      <c r="E2738" s="10" t="s">
        <v>7</v>
      </c>
      <c r="F2738" s="10" t="s">
        <v>5091</v>
      </c>
      <c r="G2738" s="10" t="s">
        <v>5130</v>
      </c>
      <c r="H2738" s="13">
        <v>155</v>
      </c>
      <c r="I2738" s="14"/>
      <c r="J2738" s="4"/>
      <c r="K2738" s="4"/>
      <c r="L2738" s="4"/>
      <c r="M2738" s="4"/>
      <c r="N2738" s="4"/>
      <c r="O2738" s="4"/>
      <c r="P2738" s="4"/>
      <c r="Q2738" s="4"/>
      <c r="R2738" s="4"/>
      <c r="S2738" s="4"/>
      <c r="T2738" s="4"/>
      <c r="U2738" s="4"/>
      <c r="V2738" s="4"/>
      <c r="W2738" s="4"/>
      <c r="X2738" s="4"/>
      <c r="Y2738" s="4"/>
      <c r="Z2738" s="4"/>
      <c r="AA2738" s="4"/>
    </row>
    <row r="2739" spans="1:27" ht="16" x14ac:dyDescent="0.2">
      <c r="A2739" s="10" t="s">
        <v>20</v>
      </c>
      <c r="B2739" s="10" t="s">
        <v>21</v>
      </c>
      <c r="C2739" s="10" t="s">
        <v>5131</v>
      </c>
      <c r="D2739" s="11">
        <v>2016</v>
      </c>
      <c r="E2739" s="10" t="s">
        <v>10</v>
      </c>
      <c r="F2739" s="10" t="s">
        <v>5091</v>
      </c>
      <c r="G2739" s="10" t="s">
        <v>5132</v>
      </c>
      <c r="H2739" s="13">
        <v>154</v>
      </c>
      <c r="I2739" s="14"/>
      <c r="J2739" s="4"/>
      <c r="K2739" s="4"/>
      <c r="L2739" s="4"/>
      <c r="M2739" s="4"/>
      <c r="N2739" s="4"/>
      <c r="O2739" s="4"/>
      <c r="P2739" s="4"/>
      <c r="Q2739" s="4"/>
      <c r="R2739" s="4"/>
      <c r="S2739" s="4"/>
      <c r="T2739" s="4"/>
      <c r="U2739" s="4"/>
      <c r="V2739" s="4"/>
      <c r="W2739" s="4"/>
      <c r="X2739" s="4"/>
      <c r="Y2739" s="4"/>
      <c r="Z2739" s="4"/>
      <c r="AA2739" s="4"/>
    </row>
    <row r="2740" spans="1:27" ht="16" x14ac:dyDescent="0.2">
      <c r="A2740" s="10" t="s">
        <v>20</v>
      </c>
      <c r="B2740" s="10" t="s">
        <v>21</v>
      </c>
      <c r="C2740" s="10" t="s">
        <v>5133</v>
      </c>
      <c r="D2740" s="11">
        <v>2016</v>
      </c>
      <c r="E2740" s="10" t="s">
        <v>8</v>
      </c>
      <c r="F2740" s="10" t="s">
        <v>5091</v>
      </c>
      <c r="G2740" s="10" t="s">
        <v>5134</v>
      </c>
      <c r="H2740" s="13">
        <v>80</v>
      </c>
      <c r="I2740" s="14"/>
      <c r="J2740" s="4"/>
      <c r="K2740" s="4"/>
      <c r="L2740" s="4"/>
      <c r="M2740" s="4"/>
      <c r="N2740" s="4"/>
      <c r="O2740" s="4"/>
      <c r="P2740" s="4"/>
      <c r="Q2740" s="4"/>
      <c r="R2740" s="4"/>
      <c r="S2740" s="4"/>
      <c r="T2740" s="4"/>
      <c r="U2740" s="4"/>
      <c r="V2740" s="4"/>
      <c r="W2740" s="4"/>
      <c r="X2740" s="4"/>
      <c r="Y2740" s="4"/>
      <c r="Z2740" s="4"/>
      <c r="AA2740" s="4"/>
    </row>
    <row r="2741" spans="1:27" ht="16" x14ac:dyDescent="0.2">
      <c r="A2741" s="10" t="s">
        <v>20</v>
      </c>
      <c r="B2741" s="10" t="s">
        <v>21</v>
      </c>
      <c r="C2741" s="10" t="s">
        <v>5090</v>
      </c>
      <c r="D2741" s="11">
        <v>2015</v>
      </c>
      <c r="E2741" s="10" t="s">
        <v>7</v>
      </c>
      <c r="F2741" s="10" t="s">
        <v>5135</v>
      </c>
      <c r="G2741" s="10" t="s">
        <v>5136</v>
      </c>
      <c r="H2741" s="13">
        <v>1023</v>
      </c>
      <c r="I2741" s="14"/>
      <c r="J2741" s="4"/>
      <c r="K2741" s="4"/>
      <c r="L2741" s="4"/>
      <c r="M2741" s="4"/>
      <c r="N2741" s="4"/>
      <c r="O2741" s="4"/>
      <c r="P2741" s="4"/>
      <c r="Q2741" s="4"/>
      <c r="R2741" s="4"/>
      <c r="S2741" s="4"/>
      <c r="T2741" s="4"/>
      <c r="U2741" s="4"/>
      <c r="V2741" s="4"/>
      <c r="W2741" s="4"/>
      <c r="X2741" s="4"/>
      <c r="Y2741" s="4"/>
      <c r="Z2741" s="4"/>
      <c r="AA2741" s="4"/>
    </row>
    <row r="2742" spans="1:27" ht="16" x14ac:dyDescent="0.2">
      <c r="A2742" s="10" t="s">
        <v>20</v>
      </c>
      <c r="B2742" s="10" t="s">
        <v>21</v>
      </c>
      <c r="C2742" s="10" t="s">
        <v>5137</v>
      </c>
      <c r="D2742" s="11">
        <v>2015</v>
      </c>
      <c r="E2742" s="10" t="s">
        <v>7</v>
      </c>
      <c r="F2742" s="10" t="s">
        <v>5135</v>
      </c>
      <c r="G2742" s="10" t="s">
        <v>5138</v>
      </c>
      <c r="H2742" s="13">
        <v>773</v>
      </c>
      <c r="I2742" s="14"/>
      <c r="J2742" s="4"/>
      <c r="K2742" s="4"/>
      <c r="L2742" s="4"/>
      <c r="M2742" s="4"/>
      <c r="N2742" s="4"/>
      <c r="O2742" s="4"/>
      <c r="P2742" s="4"/>
      <c r="Q2742" s="4"/>
      <c r="R2742" s="4"/>
      <c r="S2742" s="4"/>
      <c r="T2742" s="4"/>
      <c r="U2742" s="4"/>
      <c r="V2742" s="4"/>
      <c r="W2742" s="4"/>
      <c r="X2742" s="4"/>
      <c r="Y2742" s="4"/>
      <c r="Z2742" s="4"/>
      <c r="AA2742" s="4"/>
    </row>
    <row r="2743" spans="1:27" ht="16" x14ac:dyDescent="0.2">
      <c r="A2743" s="10" t="s">
        <v>20</v>
      </c>
      <c r="B2743" s="10" t="s">
        <v>21</v>
      </c>
      <c r="C2743" s="10" t="s">
        <v>5139</v>
      </c>
      <c r="D2743" s="11">
        <v>2015</v>
      </c>
      <c r="E2743" s="10" t="s">
        <v>9</v>
      </c>
      <c r="F2743" s="10" t="s">
        <v>5135</v>
      </c>
      <c r="G2743" s="10" t="s">
        <v>5140</v>
      </c>
      <c r="H2743" s="13">
        <v>553</v>
      </c>
      <c r="I2743" s="14"/>
      <c r="J2743" s="4"/>
      <c r="K2743" s="4"/>
      <c r="L2743" s="4"/>
      <c r="M2743" s="4"/>
      <c r="N2743" s="4"/>
      <c r="O2743" s="4"/>
      <c r="P2743" s="4"/>
      <c r="Q2743" s="4"/>
      <c r="R2743" s="4"/>
      <c r="S2743" s="4"/>
      <c r="T2743" s="4"/>
      <c r="U2743" s="4"/>
      <c r="V2743" s="4"/>
      <c r="W2743" s="4"/>
      <c r="X2743" s="4"/>
      <c r="Y2743" s="4"/>
      <c r="Z2743" s="4"/>
      <c r="AA2743" s="4"/>
    </row>
    <row r="2744" spans="1:27" ht="16" x14ac:dyDescent="0.2">
      <c r="A2744" s="10" t="s">
        <v>20</v>
      </c>
      <c r="B2744" s="10" t="s">
        <v>21</v>
      </c>
      <c r="C2744" s="10" t="s">
        <v>5141</v>
      </c>
      <c r="D2744" s="11">
        <v>2015</v>
      </c>
      <c r="E2744" s="10" t="s">
        <v>9</v>
      </c>
      <c r="F2744" s="10" t="s">
        <v>5135</v>
      </c>
      <c r="G2744" s="10" t="s">
        <v>5142</v>
      </c>
      <c r="H2744" s="13">
        <v>529</v>
      </c>
      <c r="I2744" s="14"/>
      <c r="J2744" s="4"/>
      <c r="K2744" s="4"/>
      <c r="L2744" s="4"/>
      <c r="M2744" s="4"/>
      <c r="N2744" s="4"/>
      <c r="O2744" s="4"/>
      <c r="P2744" s="4"/>
      <c r="Q2744" s="4"/>
      <c r="R2744" s="4"/>
      <c r="S2744" s="4"/>
      <c r="T2744" s="4"/>
      <c r="U2744" s="4"/>
      <c r="V2744" s="4"/>
      <c r="W2744" s="4"/>
      <c r="X2744" s="4"/>
      <c r="Y2744" s="4"/>
      <c r="Z2744" s="4"/>
      <c r="AA2744" s="4"/>
    </row>
    <row r="2745" spans="1:27" ht="16" x14ac:dyDescent="0.2">
      <c r="A2745" s="10" t="s">
        <v>20</v>
      </c>
      <c r="B2745" s="10" t="s">
        <v>21</v>
      </c>
      <c r="C2745" s="10" t="s">
        <v>5143</v>
      </c>
      <c r="D2745" s="11">
        <v>2015</v>
      </c>
      <c r="E2745" s="10" t="s">
        <v>10</v>
      </c>
      <c r="F2745" s="10" t="s">
        <v>5135</v>
      </c>
      <c r="G2745" s="10" t="s">
        <v>5144</v>
      </c>
      <c r="H2745" s="13">
        <v>463</v>
      </c>
      <c r="I2745" s="14"/>
      <c r="J2745" s="4"/>
      <c r="K2745" s="4"/>
      <c r="L2745" s="4"/>
      <c r="M2745" s="4"/>
      <c r="N2745" s="4"/>
      <c r="O2745" s="4"/>
      <c r="P2745" s="4"/>
      <c r="Q2745" s="4"/>
      <c r="R2745" s="4"/>
      <c r="S2745" s="4"/>
      <c r="T2745" s="4"/>
      <c r="U2745" s="4"/>
      <c r="V2745" s="4"/>
      <c r="W2745" s="4"/>
      <c r="X2745" s="4"/>
      <c r="Y2745" s="4"/>
      <c r="Z2745" s="4"/>
      <c r="AA2745" s="4"/>
    </row>
    <row r="2746" spans="1:27" ht="16" x14ac:dyDescent="0.2">
      <c r="A2746" s="10" t="s">
        <v>20</v>
      </c>
      <c r="B2746" s="10" t="s">
        <v>21</v>
      </c>
      <c r="C2746" s="10" t="s">
        <v>5145</v>
      </c>
      <c r="D2746" s="11">
        <v>2015</v>
      </c>
      <c r="E2746" s="10" t="s">
        <v>10</v>
      </c>
      <c r="F2746" s="10" t="s">
        <v>5135</v>
      </c>
      <c r="G2746" s="10" t="s">
        <v>5146</v>
      </c>
      <c r="H2746" s="13">
        <v>429</v>
      </c>
      <c r="I2746" s="14"/>
      <c r="J2746" s="4"/>
      <c r="K2746" s="4"/>
      <c r="L2746" s="4"/>
      <c r="M2746" s="4"/>
      <c r="N2746" s="4"/>
      <c r="O2746" s="4"/>
      <c r="P2746" s="4"/>
      <c r="Q2746" s="4"/>
      <c r="R2746" s="4"/>
      <c r="S2746" s="4"/>
      <c r="T2746" s="4"/>
      <c r="U2746" s="4"/>
      <c r="V2746" s="4"/>
      <c r="W2746" s="4"/>
      <c r="X2746" s="4"/>
      <c r="Y2746" s="4"/>
      <c r="Z2746" s="4"/>
      <c r="AA2746" s="4"/>
    </row>
    <row r="2747" spans="1:27" ht="16" x14ac:dyDescent="0.2">
      <c r="A2747" s="10" t="s">
        <v>20</v>
      </c>
      <c r="B2747" s="10" t="s">
        <v>21</v>
      </c>
      <c r="C2747" s="10" t="s">
        <v>451</v>
      </c>
      <c r="D2747" s="11">
        <v>2015</v>
      </c>
      <c r="E2747" s="10" t="s">
        <v>10</v>
      </c>
      <c r="F2747" s="10" t="s">
        <v>5135</v>
      </c>
      <c r="G2747" s="10" t="s">
        <v>5147</v>
      </c>
      <c r="H2747" s="13">
        <v>403</v>
      </c>
      <c r="I2747" s="14"/>
      <c r="J2747" s="4"/>
      <c r="K2747" s="4"/>
      <c r="L2747" s="4"/>
      <c r="M2747" s="4"/>
      <c r="N2747" s="4"/>
      <c r="O2747" s="4"/>
      <c r="P2747" s="4"/>
      <c r="Q2747" s="4"/>
      <c r="R2747" s="4"/>
      <c r="S2747" s="4"/>
      <c r="T2747" s="4"/>
      <c r="U2747" s="4"/>
      <c r="V2747" s="4"/>
      <c r="W2747" s="4"/>
      <c r="X2747" s="4"/>
      <c r="Y2747" s="4"/>
      <c r="Z2747" s="4"/>
      <c r="AA2747" s="4"/>
    </row>
    <row r="2748" spans="1:27" ht="16" x14ac:dyDescent="0.2">
      <c r="A2748" s="10" t="s">
        <v>20</v>
      </c>
      <c r="B2748" s="10" t="s">
        <v>21</v>
      </c>
      <c r="C2748" s="10" t="s">
        <v>5148</v>
      </c>
      <c r="D2748" s="11">
        <v>2015</v>
      </c>
      <c r="E2748" s="10" t="s">
        <v>10</v>
      </c>
      <c r="F2748" s="10" t="s">
        <v>5135</v>
      </c>
      <c r="G2748" s="10" t="s">
        <v>5149</v>
      </c>
      <c r="H2748" s="13">
        <v>392</v>
      </c>
      <c r="I2748" s="14"/>
      <c r="J2748" s="4"/>
      <c r="K2748" s="4"/>
      <c r="L2748" s="4"/>
      <c r="M2748" s="4"/>
      <c r="N2748" s="4"/>
      <c r="O2748" s="4"/>
      <c r="P2748" s="4"/>
      <c r="Q2748" s="4"/>
      <c r="R2748" s="4"/>
      <c r="S2748" s="4"/>
      <c r="T2748" s="4"/>
      <c r="U2748" s="4"/>
      <c r="V2748" s="4"/>
      <c r="W2748" s="4"/>
      <c r="X2748" s="4"/>
      <c r="Y2748" s="4"/>
      <c r="Z2748" s="4"/>
      <c r="AA2748" s="4"/>
    </row>
    <row r="2749" spans="1:27" ht="16" x14ac:dyDescent="0.2">
      <c r="A2749" s="10" t="s">
        <v>20</v>
      </c>
      <c r="B2749" s="10" t="s">
        <v>21</v>
      </c>
      <c r="C2749" s="10" t="s">
        <v>5150</v>
      </c>
      <c r="D2749" s="11">
        <v>2015</v>
      </c>
      <c r="E2749" s="10" t="s">
        <v>10</v>
      </c>
      <c r="F2749" s="10" t="s">
        <v>5135</v>
      </c>
      <c r="G2749" s="10" t="s">
        <v>5151</v>
      </c>
      <c r="H2749" s="13">
        <v>386</v>
      </c>
      <c r="I2749" s="14"/>
      <c r="J2749" s="4"/>
      <c r="K2749" s="4"/>
      <c r="L2749" s="4"/>
      <c r="M2749" s="4"/>
      <c r="N2749" s="4"/>
      <c r="O2749" s="4"/>
      <c r="P2749" s="4"/>
      <c r="Q2749" s="4"/>
      <c r="R2749" s="4"/>
      <c r="S2749" s="4"/>
      <c r="T2749" s="4"/>
      <c r="U2749" s="4"/>
      <c r="V2749" s="4"/>
      <c r="W2749" s="4"/>
      <c r="X2749" s="4"/>
      <c r="Y2749" s="4"/>
      <c r="Z2749" s="4"/>
      <c r="AA2749" s="4"/>
    </row>
    <row r="2750" spans="1:27" ht="16" x14ac:dyDescent="0.2">
      <c r="A2750" s="10" t="s">
        <v>20</v>
      </c>
      <c r="B2750" s="10" t="s">
        <v>21</v>
      </c>
      <c r="C2750" s="10" t="s">
        <v>5152</v>
      </c>
      <c r="D2750" s="11">
        <v>2015</v>
      </c>
      <c r="E2750" s="10" t="s">
        <v>7</v>
      </c>
      <c r="F2750" s="10" t="s">
        <v>5135</v>
      </c>
      <c r="G2750" s="10" t="s">
        <v>5153</v>
      </c>
      <c r="H2750" s="13">
        <v>385</v>
      </c>
      <c r="I2750" s="14"/>
      <c r="J2750" s="4"/>
      <c r="K2750" s="4"/>
      <c r="L2750" s="4"/>
      <c r="M2750" s="4"/>
      <c r="N2750" s="4"/>
      <c r="O2750" s="4"/>
      <c r="P2750" s="4"/>
      <c r="Q2750" s="4"/>
      <c r="R2750" s="4"/>
      <c r="S2750" s="4"/>
      <c r="T2750" s="4"/>
      <c r="U2750" s="4"/>
      <c r="V2750" s="4"/>
      <c r="W2750" s="4"/>
      <c r="X2750" s="4"/>
      <c r="Y2750" s="4"/>
      <c r="Z2750" s="4"/>
      <c r="AA2750" s="4"/>
    </row>
    <row r="2751" spans="1:27" ht="16" x14ac:dyDescent="0.2">
      <c r="A2751" s="10" t="s">
        <v>20</v>
      </c>
      <c r="B2751" s="10" t="s">
        <v>21</v>
      </c>
      <c r="C2751" s="10" t="s">
        <v>5154</v>
      </c>
      <c r="D2751" s="11">
        <v>2015</v>
      </c>
      <c r="E2751" s="10" t="s">
        <v>9</v>
      </c>
      <c r="F2751" s="10" t="s">
        <v>5135</v>
      </c>
      <c r="G2751" s="10" t="s">
        <v>5155</v>
      </c>
      <c r="H2751" s="13">
        <v>385</v>
      </c>
      <c r="I2751" s="14"/>
      <c r="J2751" s="4"/>
      <c r="K2751" s="4"/>
      <c r="L2751" s="4"/>
      <c r="M2751" s="4"/>
      <c r="N2751" s="4"/>
      <c r="O2751" s="4"/>
      <c r="P2751" s="4"/>
      <c r="Q2751" s="4"/>
      <c r="R2751" s="4"/>
      <c r="S2751" s="4"/>
      <c r="T2751" s="4"/>
      <c r="U2751" s="4"/>
      <c r="V2751" s="4"/>
      <c r="W2751" s="4"/>
      <c r="X2751" s="4"/>
      <c r="Y2751" s="4"/>
      <c r="Z2751" s="4"/>
      <c r="AA2751" s="4"/>
    </row>
    <row r="2752" spans="1:27" ht="16" x14ac:dyDescent="0.2">
      <c r="A2752" s="10" t="s">
        <v>20</v>
      </c>
      <c r="B2752" s="10" t="s">
        <v>21</v>
      </c>
      <c r="C2752" s="10" t="s">
        <v>5156</v>
      </c>
      <c r="D2752" s="11">
        <v>2015</v>
      </c>
      <c r="E2752" s="10" t="s">
        <v>10</v>
      </c>
      <c r="F2752" s="10" t="s">
        <v>5135</v>
      </c>
      <c r="G2752" s="10" t="s">
        <v>5157</v>
      </c>
      <c r="H2752" s="13">
        <v>377</v>
      </c>
      <c r="I2752" s="14"/>
      <c r="J2752" s="4"/>
      <c r="K2752" s="4"/>
      <c r="L2752" s="4"/>
      <c r="M2752" s="4"/>
      <c r="N2752" s="4"/>
      <c r="O2752" s="4"/>
      <c r="P2752" s="4"/>
      <c r="Q2752" s="4"/>
      <c r="R2752" s="4"/>
      <c r="S2752" s="4"/>
      <c r="T2752" s="4"/>
      <c r="U2752" s="4"/>
      <c r="V2752" s="4"/>
      <c r="W2752" s="4"/>
      <c r="X2752" s="4"/>
      <c r="Y2752" s="4"/>
      <c r="Z2752" s="4"/>
      <c r="AA2752" s="4"/>
    </row>
    <row r="2753" spans="1:27" ht="16" x14ac:dyDescent="0.2">
      <c r="A2753" s="10" t="s">
        <v>20</v>
      </c>
      <c r="B2753" s="10" t="s">
        <v>21</v>
      </c>
      <c r="C2753" s="10" t="s">
        <v>67</v>
      </c>
      <c r="D2753" s="11">
        <v>2015</v>
      </c>
      <c r="E2753" s="10" t="s">
        <v>7</v>
      </c>
      <c r="F2753" s="10" t="s">
        <v>5135</v>
      </c>
      <c r="G2753" s="10" t="s">
        <v>5158</v>
      </c>
      <c r="H2753" s="13">
        <v>375</v>
      </c>
      <c r="I2753" s="14"/>
      <c r="J2753" s="4"/>
      <c r="K2753" s="4"/>
      <c r="L2753" s="4"/>
      <c r="M2753" s="4"/>
      <c r="N2753" s="4"/>
      <c r="O2753" s="4"/>
      <c r="P2753" s="4"/>
      <c r="Q2753" s="4"/>
      <c r="R2753" s="4"/>
      <c r="S2753" s="4"/>
      <c r="T2753" s="4"/>
      <c r="U2753" s="4"/>
      <c r="V2753" s="4"/>
      <c r="W2753" s="4"/>
      <c r="X2753" s="4"/>
      <c r="Y2753" s="4"/>
      <c r="Z2753" s="4"/>
      <c r="AA2753" s="4"/>
    </row>
    <row r="2754" spans="1:27" ht="16" x14ac:dyDescent="0.2">
      <c r="A2754" s="10" t="s">
        <v>20</v>
      </c>
      <c r="B2754" s="10" t="s">
        <v>21</v>
      </c>
      <c r="C2754" s="10" t="s">
        <v>5159</v>
      </c>
      <c r="D2754" s="11">
        <v>2015</v>
      </c>
      <c r="E2754" s="10" t="s">
        <v>7</v>
      </c>
      <c r="F2754" s="10" t="s">
        <v>5135</v>
      </c>
      <c r="G2754" s="10" t="s">
        <v>5160</v>
      </c>
      <c r="H2754" s="13">
        <v>375</v>
      </c>
      <c r="I2754" s="14"/>
      <c r="J2754" s="4"/>
      <c r="K2754" s="4"/>
      <c r="L2754" s="4"/>
      <c r="M2754" s="4"/>
      <c r="N2754" s="4"/>
      <c r="O2754" s="4"/>
      <c r="P2754" s="4"/>
      <c r="Q2754" s="4"/>
      <c r="R2754" s="4"/>
      <c r="S2754" s="4"/>
      <c r="T2754" s="4"/>
      <c r="U2754" s="4"/>
      <c r="V2754" s="4"/>
      <c r="W2754" s="4"/>
      <c r="X2754" s="4"/>
      <c r="Y2754" s="4"/>
      <c r="Z2754" s="4"/>
      <c r="AA2754" s="4"/>
    </row>
    <row r="2755" spans="1:27" ht="16" x14ac:dyDescent="0.2">
      <c r="A2755" s="10" t="s">
        <v>20</v>
      </c>
      <c r="B2755" s="10" t="s">
        <v>21</v>
      </c>
      <c r="C2755" s="10" t="s">
        <v>5161</v>
      </c>
      <c r="D2755" s="11">
        <v>2015</v>
      </c>
      <c r="E2755" s="10" t="s">
        <v>10</v>
      </c>
      <c r="F2755" s="10" t="s">
        <v>5135</v>
      </c>
      <c r="G2755" s="10" t="s">
        <v>5162</v>
      </c>
      <c r="H2755" s="13">
        <v>358</v>
      </c>
      <c r="I2755" s="14"/>
      <c r="J2755" s="4"/>
      <c r="K2755" s="4"/>
      <c r="L2755" s="4"/>
      <c r="M2755" s="4"/>
      <c r="N2755" s="4"/>
      <c r="O2755" s="4"/>
      <c r="P2755" s="4"/>
      <c r="Q2755" s="4"/>
      <c r="R2755" s="4"/>
      <c r="S2755" s="4"/>
      <c r="T2755" s="4"/>
      <c r="U2755" s="4"/>
      <c r="V2755" s="4"/>
      <c r="W2755" s="4"/>
      <c r="X2755" s="4"/>
      <c r="Y2755" s="4"/>
      <c r="Z2755" s="4"/>
      <c r="AA2755" s="4"/>
    </row>
    <row r="2756" spans="1:27" ht="16" x14ac:dyDescent="0.2">
      <c r="A2756" s="10" t="s">
        <v>20</v>
      </c>
      <c r="B2756" s="10" t="s">
        <v>21</v>
      </c>
      <c r="C2756" s="10" t="s">
        <v>5163</v>
      </c>
      <c r="D2756" s="11">
        <v>2015</v>
      </c>
      <c r="E2756" s="10" t="s">
        <v>7</v>
      </c>
      <c r="F2756" s="10" t="s">
        <v>5135</v>
      </c>
      <c r="G2756" s="10" t="s">
        <v>5164</v>
      </c>
      <c r="H2756" s="13">
        <v>355</v>
      </c>
      <c r="I2756" s="14"/>
      <c r="J2756" s="4"/>
      <c r="K2756" s="4"/>
      <c r="L2756" s="4"/>
      <c r="M2756" s="4"/>
      <c r="N2756" s="4"/>
      <c r="O2756" s="4"/>
      <c r="P2756" s="4"/>
      <c r="Q2756" s="4"/>
      <c r="R2756" s="4"/>
      <c r="S2756" s="4"/>
      <c r="T2756" s="4"/>
      <c r="U2756" s="4"/>
      <c r="V2756" s="4"/>
      <c r="W2756" s="4"/>
      <c r="X2756" s="4"/>
      <c r="Y2756" s="4"/>
      <c r="Z2756" s="4"/>
      <c r="AA2756" s="4"/>
    </row>
    <row r="2757" spans="1:27" ht="16" x14ac:dyDescent="0.2">
      <c r="A2757" s="10" t="s">
        <v>20</v>
      </c>
      <c r="B2757" s="10" t="s">
        <v>21</v>
      </c>
      <c r="C2757" s="10" t="s">
        <v>5165</v>
      </c>
      <c r="D2757" s="11">
        <v>2015</v>
      </c>
      <c r="E2757" s="10" t="s">
        <v>9</v>
      </c>
      <c r="F2757" s="10" t="s">
        <v>5135</v>
      </c>
      <c r="G2757" s="10" t="s">
        <v>5166</v>
      </c>
      <c r="H2757" s="13">
        <v>340</v>
      </c>
      <c r="I2757" s="14"/>
      <c r="J2757" s="4"/>
      <c r="K2757" s="4"/>
      <c r="L2757" s="4"/>
      <c r="M2757" s="4"/>
      <c r="N2757" s="4"/>
      <c r="O2757" s="4"/>
      <c r="P2757" s="4"/>
      <c r="Q2757" s="4"/>
      <c r="R2757" s="4"/>
      <c r="S2757" s="4"/>
      <c r="T2757" s="4"/>
      <c r="U2757" s="4"/>
      <c r="V2757" s="4"/>
      <c r="W2757" s="4"/>
      <c r="X2757" s="4"/>
      <c r="Y2757" s="4"/>
      <c r="Z2757" s="4"/>
      <c r="AA2757" s="4"/>
    </row>
    <row r="2758" spans="1:27" ht="16" x14ac:dyDescent="0.2">
      <c r="A2758" s="10" t="s">
        <v>20</v>
      </c>
      <c r="B2758" s="10" t="s">
        <v>21</v>
      </c>
      <c r="C2758" s="10" t="s">
        <v>5167</v>
      </c>
      <c r="D2758" s="11">
        <v>2015</v>
      </c>
      <c r="E2758" s="10" t="s">
        <v>10</v>
      </c>
      <c r="F2758" s="10" t="s">
        <v>5135</v>
      </c>
      <c r="G2758" s="10" t="s">
        <v>5168</v>
      </c>
      <c r="H2758" s="13">
        <v>278</v>
      </c>
      <c r="I2758" s="14"/>
      <c r="J2758" s="4"/>
      <c r="K2758" s="4"/>
      <c r="L2758" s="4"/>
      <c r="M2758" s="4"/>
      <c r="N2758" s="4"/>
      <c r="O2758" s="4"/>
      <c r="P2758" s="4"/>
      <c r="Q2758" s="4"/>
      <c r="R2758" s="4"/>
      <c r="S2758" s="4"/>
      <c r="T2758" s="4"/>
      <c r="U2758" s="4"/>
      <c r="V2758" s="4"/>
      <c r="W2758" s="4"/>
      <c r="X2758" s="4"/>
      <c r="Y2758" s="4"/>
      <c r="Z2758" s="4"/>
      <c r="AA2758" s="4"/>
    </row>
    <row r="2759" spans="1:27" ht="16" x14ac:dyDescent="0.2">
      <c r="A2759" s="10" t="s">
        <v>20</v>
      </c>
      <c r="B2759" s="10" t="s">
        <v>21</v>
      </c>
      <c r="C2759" s="10" t="s">
        <v>5169</v>
      </c>
      <c r="D2759" s="11">
        <v>2015</v>
      </c>
      <c r="E2759" s="10" t="s">
        <v>10</v>
      </c>
      <c r="F2759" s="10" t="s">
        <v>5135</v>
      </c>
      <c r="G2759" s="10" t="s">
        <v>5168</v>
      </c>
      <c r="H2759" s="13">
        <v>278</v>
      </c>
      <c r="I2759" s="14"/>
      <c r="J2759" s="4"/>
      <c r="K2759" s="4"/>
      <c r="L2759" s="4"/>
      <c r="M2759" s="4"/>
      <c r="N2759" s="4"/>
      <c r="O2759" s="4"/>
      <c r="P2759" s="4"/>
      <c r="Q2759" s="4"/>
      <c r="R2759" s="4"/>
      <c r="S2759" s="4"/>
      <c r="T2759" s="4"/>
      <c r="U2759" s="4"/>
      <c r="V2759" s="4"/>
      <c r="W2759" s="4"/>
      <c r="X2759" s="4"/>
      <c r="Y2759" s="4"/>
      <c r="Z2759" s="4"/>
      <c r="AA2759" s="4"/>
    </row>
    <row r="2760" spans="1:27" ht="16" x14ac:dyDescent="0.2">
      <c r="A2760" s="10" t="s">
        <v>20</v>
      </c>
      <c r="B2760" s="10" t="s">
        <v>21</v>
      </c>
      <c r="C2760" s="10" t="s">
        <v>5170</v>
      </c>
      <c r="D2760" s="11">
        <v>2015</v>
      </c>
      <c r="E2760" s="10" t="s">
        <v>11</v>
      </c>
      <c r="F2760" s="10" t="s">
        <v>5135</v>
      </c>
      <c r="G2760" s="10" t="s">
        <v>5171</v>
      </c>
      <c r="H2760" s="13">
        <v>275</v>
      </c>
      <c r="I2760" s="14"/>
      <c r="J2760" s="4"/>
      <c r="K2760" s="4"/>
      <c r="L2760" s="4"/>
      <c r="M2760" s="4"/>
      <c r="N2760" s="4"/>
      <c r="O2760" s="4"/>
      <c r="P2760" s="4"/>
      <c r="Q2760" s="4"/>
      <c r="R2760" s="4"/>
      <c r="S2760" s="4"/>
      <c r="T2760" s="4"/>
      <c r="U2760" s="4"/>
      <c r="V2760" s="4"/>
      <c r="W2760" s="4"/>
      <c r="X2760" s="4"/>
      <c r="Y2760" s="4"/>
      <c r="Z2760" s="4"/>
      <c r="AA2760" s="4"/>
    </row>
    <row r="2761" spans="1:27" ht="16" x14ac:dyDescent="0.2">
      <c r="A2761" s="10" t="s">
        <v>20</v>
      </c>
      <c r="B2761" s="10" t="s">
        <v>21</v>
      </c>
      <c r="C2761" s="10" t="s">
        <v>5172</v>
      </c>
      <c r="D2761" s="11">
        <v>2015</v>
      </c>
      <c r="E2761" s="10" t="s">
        <v>10</v>
      </c>
      <c r="F2761" s="10" t="s">
        <v>5135</v>
      </c>
      <c r="G2761" s="10" t="s">
        <v>5173</v>
      </c>
      <c r="H2761" s="13">
        <v>272</v>
      </c>
      <c r="I2761" s="14"/>
      <c r="J2761" s="4"/>
      <c r="K2761" s="4"/>
      <c r="L2761" s="4"/>
      <c r="M2761" s="4"/>
      <c r="N2761" s="4"/>
      <c r="O2761" s="4"/>
      <c r="P2761" s="4"/>
      <c r="Q2761" s="4"/>
      <c r="R2761" s="4"/>
      <c r="S2761" s="4"/>
      <c r="T2761" s="4"/>
      <c r="U2761" s="4"/>
      <c r="V2761" s="4"/>
      <c r="W2761" s="4"/>
      <c r="X2761" s="4"/>
      <c r="Y2761" s="4"/>
      <c r="Z2761" s="4"/>
      <c r="AA2761" s="4"/>
    </row>
    <row r="2762" spans="1:27" ht="16" x14ac:dyDescent="0.2">
      <c r="A2762" s="10" t="s">
        <v>20</v>
      </c>
      <c r="B2762" s="10" t="s">
        <v>21</v>
      </c>
      <c r="C2762" s="10" t="s">
        <v>5174</v>
      </c>
      <c r="D2762" s="11">
        <v>2015</v>
      </c>
      <c r="E2762" s="10" t="s">
        <v>7</v>
      </c>
      <c r="F2762" s="10" t="s">
        <v>5135</v>
      </c>
      <c r="G2762" s="10" t="s">
        <v>5175</v>
      </c>
      <c r="H2762" s="13">
        <v>250</v>
      </c>
      <c r="I2762" s="14"/>
      <c r="J2762" s="4"/>
      <c r="K2762" s="4"/>
      <c r="L2762" s="4"/>
      <c r="M2762" s="4"/>
      <c r="N2762" s="4"/>
      <c r="O2762" s="4"/>
      <c r="P2762" s="4"/>
      <c r="Q2762" s="4"/>
      <c r="R2762" s="4"/>
      <c r="S2762" s="4"/>
      <c r="T2762" s="4"/>
      <c r="U2762" s="4"/>
      <c r="V2762" s="4"/>
      <c r="W2762" s="4"/>
      <c r="X2762" s="4"/>
      <c r="Y2762" s="4"/>
      <c r="Z2762" s="4"/>
      <c r="AA2762" s="4"/>
    </row>
    <row r="2763" spans="1:27" ht="16" x14ac:dyDescent="0.2">
      <c r="A2763" s="10" t="s">
        <v>20</v>
      </c>
      <c r="B2763" s="10" t="s">
        <v>21</v>
      </c>
      <c r="C2763" s="10" t="s">
        <v>5176</v>
      </c>
      <c r="D2763" s="11">
        <v>2015</v>
      </c>
      <c r="E2763" s="10" t="s">
        <v>10</v>
      </c>
      <c r="F2763" s="10" t="s">
        <v>5135</v>
      </c>
      <c r="G2763" s="10" t="s">
        <v>5177</v>
      </c>
      <c r="H2763" s="13">
        <v>195</v>
      </c>
      <c r="I2763" s="14"/>
      <c r="J2763" s="4"/>
      <c r="K2763" s="4"/>
      <c r="L2763" s="4"/>
      <c r="M2763" s="4"/>
      <c r="N2763" s="4"/>
      <c r="O2763" s="4"/>
      <c r="P2763" s="4"/>
      <c r="Q2763" s="4"/>
      <c r="R2763" s="4"/>
      <c r="S2763" s="4"/>
      <c r="T2763" s="4"/>
      <c r="U2763" s="4"/>
      <c r="V2763" s="4"/>
      <c r="W2763" s="4"/>
      <c r="X2763" s="4"/>
      <c r="Y2763" s="4"/>
      <c r="Z2763" s="4"/>
      <c r="AA2763" s="4"/>
    </row>
    <row r="2764" spans="1:27" ht="16" x14ac:dyDescent="0.2">
      <c r="A2764" s="10" t="s">
        <v>20</v>
      </c>
      <c r="B2764" s="10" t="s">
        <v>21</v>
      </c>
      <c r="C2764" s="10" t="s">
        <v>5178</v>
      </c>
      <c r="D2764" s="11">
        <v>2015</v>
      </c>
      <c r="E2764" s="10" t="s">
        <v>10</v>
      </c>
      <c r="F2764" s="10" t="s">
        <v>5135</v>
      </c>
      <c r="G2764" s="10" t="s">
        <v>5179</v>
      </c>
      <c r="H2764" s="13">
        <v>179</v>
      </c>
      <c r="I2764" s="14"/>
      <c r="J2764" s="4"/>
      <c r="K2764" s="4"/>
      <c r="L2764" s="4"/>
      <c r="M2764" s="4"/>
      <c r="N2764" s="4"/>
      <c r="O2764" s="4"/>
      <c r="P2764" s="4"/>
      <c r="Q2764" s="4"/>
      <c r="R2764" s="4"/>
      <c r="S2764" s="4"/>
      <c r="T2764" s="4"/>
      <c r="U2764" s="4"/>
      <c r="V2764" s="4"/>
      <c r="W2764" s="4"/>
      <c r="X2764" s="4"/>
      <c r="Y2764" s="4"/>
      <c r="Z2764" s="4"/>
      <c r="AA2764" s="4"/>
    </row>
    <row r="2765" spans="1:27" ht="16" x14ac:dyDescent="0.2">
      <c r="A2765" s="10" t="s">
        <v>20</v>
      </c>
      <c r="B2765" s="10" t="s">
        <v>21</v>
      </c>
      <c r="C2765" s="10" t="s">
        <v>5129</v>
      </c>
      <c r="D2765" s="11">
        <v>2015</v>
      </c>
      <c r="E2765" s="10" t="s">
        <v>7</v>
      </c>
      <c r="F2765" s="10" t="s">
        <v>5135</v>
      </c>
      <c r="G2765" s="10" t="s">
        <v>5180</v>
      </c>
      <c r="H2765" s="13">
        <v>176</v>
      </c>
      <c r="I2765" s="14"/>
      <c r="J2765" s="4"/>
      <c r="K2765" s="4"/>
      <c r="L2765" s="4"/>
      <c r="M2765" s="4"/>
      <c r="N2765" s="4"/>
      <c r="O2765" s="4"/>
      <c r="P2765" s="4"/>
      <c r="Q2765" s="4"/>
      <c r="R2765" s="4"/>
      <c r="S2765" s="4"/>
      <c r="T2765" s="4"/>
      <c r="U2765" s="4"/>
      <c r="V2765" s="4"/>
      <c r="W2765" s="4"/>
      <c r="X2765" s="4"/>
      <c r="Y2765" s="4"/>
      <c r="Z2765" s="4"/>
      <c r="AA2765" s="4"/>
    </row>
    <row r="2766" spans="1:27" ht="16" x14ac:dyDescent="0.2">
      <c r="A2766" s="10" t="s">
        <v>20</v>
      </c>
      <c r="B2766" s="10" t="s">
        <v>21</v>
      </c>
      <c r="C2766" s="10" t="s">
        <v>5181</v>
      </c>
      <c r="D2766" s="11">
        <v>2015</v>
      </c>
      <c r="E2766" s="10" t="s">
        <v>10</v>
      </c>
      <c r="F2766" s="10" t="s">
        <v>5135</v>
      </c>
      <c r="G2766" s="10" t="s">
        <v>5182</v>
      </c>
      <c r="H2766" s="13">
        <v>166</v>
      </c>
      <c r="I2766" s="14"/>
      <c r="J2766" s="4"/>
      <c r="K2766" s="4"/>
      <c r="L2766" s="4"/>
      <c r="M2766" s="4"/>
      <c r="N2766" s="4"/>
      <c r="O2766" s="4"/>
      <c r="P2766" s="4"/>
      <c r="Q2766" s="4"/>
      <c r="R2766" s="4"/>
      <c r="S2766" s="4"/>
      <c r="T2766" s="4"/>
      <c r="U2766" s="4"/>
      <c r="V2766" s="4"/>
      <c r="W2766" s="4"/>
      <c r="X2766" s="4"/>
      <c r="Y2766" s="4"/>
      <c r="Z2766" s="4"/>
      <c r="AA2766" s="4"/>
    </row>
    <row r="2767" spans="1:27" ht="16" x14ac:dyDescent="0.2">
      <c r="A2767" s="10" t="s">
        <v>20</v>
      </c>
      <c r="B2767" s="10" t="s">
        <v>21</v>
      </c>
      <c r="C2767" s="10" t="s">
        <v>5183</v>
      </c>
      <c r="D2767" s="11">
        <v>2015</v>
      </c>
      <c r="E2767" s="10" t="s">
        <v>10</v>
      </c>
      <c r="F2767" s="10" t="s">
        <v>5135</v>
      </c>
      <c r="G2767" s="10" t="s">
        <v>5184</v>
      </c>
      <c r="H2767" s="13">
        <v>164</v>
      </c>
      <c r="I2767" s="14"/>
      <c r="J2767" s="4"/>
      <c r="K2767" s="4"/>
      <c r="L2767" s="4"/>
      <c r="M2767" s="4"/>
      <c r="N2767" s="4"/>
      <c r="O2767" s="4"/>
      <c r="P2767" s="4"/>
      <c r="Q2767" s="4"/>
      <c r="R2767" s="4"/>
      <c r="S2767" s="4"/>
      <c r="T2767" s="4"/>
      <c r="U2767" s="4"/>
      <c r="V2767" s="4"/>
      <c r="W2767" s="4"/>
      <c r="X2767" s="4"/>
      <c r="Y2767" s="4"/>
      <c r="Z2767" s="4"/>
      <c r="AA2767" s="4"/>
    </row>
    <row r="2768" spans="1:27" ht="16" x14ac:dyDescent="0.2">
      <c r="A2768" s="10" t="s">
        <v>20</v>
      </c>
      <c r="B2768" s="10" t="s">
        <v>21</v>
      </c>
      <c r="C2768" s="10" t="s">
        <v>5185</v>
      </c>
      <c r="D2768" s="11">
        <v>2015</v>
      </c>
      <c r="E2768" s="10" t="s">
        <v>7</v>
      </c>
      <c r="F2768" s="10" t="s">
        <v>5135</v>
      </c>
      <c r="G2768" s="10" t="s">
        <v>5186</v>
      </c>
      <c r="H2768" s="13">
        <v>86</v>
      </c>
      <c r="I2768" s="14"/>
      <c r="J2768" s="4"/>
      <c r="K2768" s="4"/>
      <c r="L2768" s="4"/>
      <c r="M2768" s="4"/>
      <c r="N2768" s="4"/>
      <c r="O2768" s="4"/>
      <c r="P2768" s="4"/>
      <c r="Q2768" s="4"/>
      <c r="R2768" s="4"/>
      <c r="S2768" s="4"/>
      <c r="T2768" s="4"/>
      <c r="U2768" s="4"/>
      <c r="V2768" s="4"/>
      <c r="W2768" s="4"/>
      <c r="X2768" s="4"/>
      <c r="Y2768" s="4"/>
      <c r="Z2768" s="4"/>
      <c r="AA2768" s="4"/>
    </row>
    <row r="2769" spans="1:27" ht="16" x14ac:dyDescent="0.2">
      <c r="A2769" s="10" t="s">
        <v>20</v>
      </c>
      <c r="B2769" s="10" t="s">
        <v>21</v>
      </c>
      <c r="C2769" s="10" t="s">
        <v>5187</v>
      </c>
      <c r="D2769" s="11">
        <v>2014</v>
      </c>
      <c r="E2769" s="10" t="s">
        <v>7</v>
      </c>
      <c r="F2769" s="10" t="s">
        <v>5188</v>
      </c>
      <c r="G2769" s="10" t="s">
        <v>5189</v>
      </c>
      <c r="H2769" s="13">
        <v>516</v>
      </c>
      <c r="I2769" s="14"/>
      <c r="J2769" s="4"/>
      <c r="K2769" s="4"/>
      <c r="L2769" s="4"/>
      <c r="M2769" s="4"/>
      <c r="N2769" s="4"/>
      <c r="O2769" s="4"/>
      <c r="P2769" s="4"/>
      <c r="Q2769" s="4"/>
      <c r="R2769" s="4"/>
      <c r="S2769" s="4"/>
      <c r="T2769" s="4"/>
      <c r="U2769" s="4"/>
      <c r="V2769" s="4"/>
      <c r="W2769" s="4"/>
      <c r="X2769" s="4"/>
      <c r="Y2769" s="4"/>
      <c r="Z2769" s="4"/>
      <c r="AA2769" s="4"/>
    </row>
    <row r="2770" spans="1:27" ht="16" x14ac:dyDescent="0.2">
      <c r="A2770" s="10" t="s">
        <v>20</v>
      </c>
      <c r="B2770" s="10" t="s">
        <v>21</v>
      </c>
      <c r="C2770" s="10" t="s">
        <v>5190</v>
      </c>
      <c r="D2770" s="11">
        <v>2014</v>
      </c>
      <c r="E2770" s="10" t="s">
        <v>8</v>
      </c>
      <c r="F2770" s="10" t="s">
        <v>5188</v>
      </c>
      <c r="G2770" s="10" t="s">
        <v>5191</v>
      </c>
      <c r="H2770" s="13">
        <v>297</v>
      </c>
      <c r="I2770" s="14"/>
      <c r="J2770" s="4"/>
      <c r="K2770" s="4"/>
      <c r="L2770" s="4"/>
      <c r="M2770" s="4"/>
      <c r="N2770" s="4"/>
      <c r="O2770" s="4"/>
      <c r="P2770" s="4"/>
      <c r="Q2770" s="4"/>
      <c r="R2770" s="4"/>
      <c r="S2770" s="4"/>
      <c r="T2770" s="4"/>
      <c r="U2770" s="4"/>
      <c r="V2770" s="4"/>
      <c r="W2770" s="4"/>
      <c r="X2770" s="4"/>
      <c r="Y2770" s="4"/>
      <c r="Z2770" s="4"/>
      <c r="AA2770" s="4"/>
    </row>
    <row r="2771" spans="1:27" ht="16" x14ac:dyDescent="0.2">
      <c r="A2771" s="10" t="s">
        <v>20</v>
      </c>
      <c r="B2771" s="10" t="s">
        <v>21</v>
      </c>
      <c r="C2771" s="10" t="s">
        <v>792</v>
      </c>
      <c r="D2771" s="11">
        <v>2014</v>
      </c>
      <c r="E2771" s="10" t="s">
        <v>7</v>
      </c>
      <c r="F2771" s="10" t="s">
        <v>5188</v>
      </c>
      <c r="G2771" s="10" t="s">
        <v>5192</v>
      </c>
      <c r="H2771" s="13">
        <v>231</v>
      </c>
      <c r="I2771" s="14"/>
      <c r="J2771" s="4"/>
      <c r="K2771" s="4"/>
      <c r="L2771" s="4"/>
      <c r="M2771" s="4"/>
      <c r="N2771" s="4"/>
      <c r="O2771" s="4"/>
      <c r="P2771" s="4"/>
      <c r="Q2771" s="4"/>
      <c r="R2771" s="4"/>
      <c r="S2771" s="4"/>
      <c r="T2771" s="4"/>
      <c r="U2771" s="4"/>
      <c r="V2771" s="4"/>
      <c r="W2771" s="4"/>
      <c r="X2771" s="4"/>
      <c r="Y2771" s="4"/>
      <c r="Z2771" s="4"/>
      <c r="AA2771" s="4"/>
    </row>
    <row r="2772" spans="1:27" ht="16" x14ac:dyDescent="0.2">
      <c r="A2772" s="10" t="s">
        <v>20</v>
      </c>
      <c r="B2772" s="10" t="s">
        <v>21</v>
      </c>
      <c r="C2772" s="10" t="s">
        <v>5193</v>
      </c>
      <c r="D2772" s="11">
        <v>2014</v>
      </c>
      <c r="E2772" s="10" t="s">
        <v>10</v>
      </c>
      <c r="F2772" s="10" t="s">
        <v>5188</v>
      </c>
      <c r="G2772" s="58" t="s">
        <v>5194</v>
      </c>
      <c r="H2772" s="13">
        <v>210</v>
      </c>
      <c r="I2772" s="14"/>
      <c r="J2772" s="4"/>
      <c r="K2772" s="4"/>
      <c r="L2772" s="4"/>
      <c r="M2772" s="4"/>
      <c r="N2772" s="4"/>
      <c r="O2772" s="4"/>
      <c r="P2772" s="4"/>
      <c r="Q2772" s="4"/>
      <c r="R2772" s="4"/>
      <c r="S2772" s="4"/>
      <c r="T2772" s="4"/>
      <c r="U2772" s="4"/>
      <c r="V2772" s="4"/>
      <c r="W2772" s="4"/>
      <c r="X2772" s="4"/>
      <c r="Y2772" s="4"/>
      <c r="Z2772" s="4"/>
      <c r="AA2772" s="4"/>
    </row>
    <row r="2773" spans="1:27" ht="16" x14ac:dyDescent="0.2">
      <c r="A2773" s="10" t="s">
        <v>20</v>
      </c>
      <c r="B2773" s="10" t="s">
        <v>21</v>
      </c>
      <c r="C2773" s="10" t="s">
        <v>5195</v>
      </c>
      <c r="D2773" s="11">
        <v>2014</v>
      </c>
      <c r="E2773" s="10" t="s">
        <v>9</v>
      </c>
      <c r="F2773" s="10" t="s">
        <v>5188</v>
      </c>
      <c r="G2773" s="58" t="s">
        <v>5196</v>
      </c>
      <c r="H2773" s="13">
        <v>206</v>
      </c>
      <c r="I2773" s="14"/>
      <c r="J2773" s="4"/>
      <c r="K2773" s="4"/>
      <c r="L2773" s="4"/>
      <c r="M2773" s="4"/>
      <c r="N2773" s="4"/>
      <c r="O2773" s="4"/>
      <c r="P2773" s="4"/>
      <c r="Q2773" s="4"/>
      <c r="R2773" s="4"/>
      <c r="S2773" s="4"/>
      <c r="T2773" s="4"/>
      <c r="U2773" s="4"/>
      <c r="V2773" s="4"/>
      <c r="W2773" s="4"/>
      <c r="X2773" s="4"/>
      <c r="Y2773" s="4"/>
      <c r="Z2773" s="4"/>
      <c r="AA2773" s="4"/>
    </row>
    <row r="2774" spans="1:27" ht="16" x14ac:dyDescent="0.2">
      <c r="A2774" s="10" t="s">
        <v>20</v>
      </c>
      <c r="B2774" s="10" t="s">
        <v>21</v>
      </c>
      <c r="C2774" s="10" t="s">
        <v>5197</v>
      </c>
      <c r="D2774" s="11">
        <v>2014</v>
      </c>
      <c r="E2774" s="10" t="s">
        <v>10</v>
      </c>
      <c r="F2774" s="10" t="s">
        <v>5188</v>
      </c>
      <c r="G2774" s="51" t="s">
        <v>5198</v>
      </c>
      <c r="H2774" s="13">
        <v>199</v>
      </c>
      <c r="I2774" s="14"/>
      <c r="J2774" s="4"/>
      <c r="K2774" s="4"/>
      <c r="L2774" s="4"/>
      <c r="M2774" s="4"/>
      <c r="N2774" s="4"/>
      <c r="O2774" s="4"/>
      <c r="P2774" s="4"/>
      <c r="Q2774" s="4"/>
      <c r="R2774" s="4"/>
      <c r="S2774" s="4"/>
      <c r="T2774" s="4"/>
      <c r="U2774" s="4"/>
      <c r="V2774" s="4"/>
      <c r="W2774" s="4"/>
      <c r="X2774" s="4"/>
      <c r="Y2774" s="4"/>
      <c r="Z2774" s="4"/>
      <c r="AA2774" s="4"/>
    </row>
    <row r="2775" spans="1:27" ht="16" x14ac:dyDescent="0.2">
      <c r="A2775" s="10" t="s">
        <v>20</v>
      </c>
      <c r="B2775" s="10" t="s">
        <v>21</v>
      </c>
      <c r="C2775" s="10" t="s">
        <v>5199</v>
      </c>
      <c r="D2775" s="11">
        <v>2014</v>
      </c>
      <c r="E2775" s="10" t="s">
        <v>10</v>
      </c>
      <c r="F2775" s="10" t="s">
        <v>5188</v>
      </c>
      <c r="G2775" s="10" t="s">
        <v>5200</v>
      </c>
      <c r="H2775" s="13">
        <v>166</v>
      </c>
      <c r="I2775" s="14"/>
      <c r="J2775" s="4"/>
      <c r="K2775" s="4"/>
      <c r="L2775" s="4"/>
      <c r="M2775" s="4"/>
      <c r="N2775" s="4"/>
      <c r="O2775" s="4"/>
      <c r="P2775" s="4"/>
      <c r="Q2775" s="4"/>
      <c r="R2775" s="4"/>
      <c r="S2775" s="4"/>
      <c r="T2775" s="4"/>
      <c r="U2775" s="4"/>
      <c r="V2775" s="4"/>
      <c r="W2775" s="4"/>
      <c r="X2775" s="4"/>
      <c r="Y2775" s="4"/>
      <c r="Z2775" s="4"/>
      <c r="AA2775" s="4"/>
    </row>
    <row r="2776" spans="1:27" ht="16" x14ac:dyDescent="0.2">
      <c r="A2776" s="10" t="s">
        <v>20</v>
      </c>
      <c r="B2776" s="10" t="s">
        <v>21</v>
      </c>
      <c r="C2776" s="10" t="s">
        <v>5201</v>
      </c>
      <c r="D2776" s="11">
        <v>2014</v>
      </c>
      <c r="E2776" s="10" t="s">
        <v>11</v>
      </c>
      <c r="F2776" s="10" t="s">
        <v>5188</v>
      </c>
      <c r="G2776" s="10" t="s">
        <v>5202</v>
      </c>
      <c r="H2776" s="13">
        <v>164</v>
      </c>
      <c r="I2776" s="14"/>
      <c r="J2776" s="4"/>
      <c r="K2776" s="4"/>
      <c r="L2776" s="4"/>
      <c r="M2776" s="4"/>
      <c r="N2776" s="4"/>
      <c r="O2776" s="4"/>
      <c r="P2776" s="4"/>
      <c r="Q2776" s="4"/>
      <c r="R2776" s="4"/>
      <c r="S2776" s="4"/>
      <c r="T2776" s="4"/>
      <c r="U2776" s="4"/>
      <c r="V2776" s="4"/>
      <c r="W2776" s="4"/>
      <c r="X2776" s="4"/>
      <c r="Y2776" s="4"/>
      <c r="Z2776" s="4"/>
      <c r="AA2776" s="4"/>
    </row>
    <row r="2777" spans="1:27" ht="16" x14ac:dyDescent="0.2">
      <c r="A2777" s="10" t="s">
        <v>20</v>
      </c>
      <c r="B2777" s="10" t="s">
        <v>21</v>
      </c>
      <c r="C2777" s="10" t="s">
        <v>5203</v>
      </c>
      <c r="D2777" s="11">
        <v>2014</v>
      </c>
      <c r="E2777" s="10" t="s">
        <v>10</v>
      </c>
      <c r="F2777" s="10" t="s">
        <v>5188</v>
      </c>
      <c r="G2777" s="51" t="s">
        <v>5204</v>
      </c>
      <c r="H2777" s="13">
        <v>159</v>
      </c>
      <c r="I2777" s="14"/>
      <c r="J2777" s="4"/>
      <c r="K2777" s="4"/>
      <c r="L2777" s="4"/>
      <c r="M2777" s="4"/>
      <c r="N2777" s="4"/>
      <c r="O2777" s="4"/>
      <c r="P2777" s="4"/>
      <c r="Q2777" s="4"/>
      <c r="R2777" s="4"/>
      <c r="S2777" s="4"/>
      <c r="T2777" s="4"/>
      <c r="U2777" s="4"/>
      <c r="V2777" s="4"/>
      <c r="W2777" s="4"/>
      <c r="X2777" s="4"/>
      <c r="Y2777" s="4"/>
      <c r="Z2777" s="4"/>
      <c r="AA2777" s="4"/>
    </row>
    <row r="2778" spans="1:27" ht="16" x14ac:dyDescent="0.2">
      <c r="A2778" s="10" t="s">
        <v>20</v>
      </c>
      <c r="B2778" s="10" t="s">
        <v>21</v>
      </c>
      <c r="C2778" s="10" t="s">
        <v>5205</v>
      </c>
      <c r="D2778" s="11">
        <v>2014</v>
      </c>
      <c r="E2778" s="10" t="s">
        <v>10</v>
      </c>
      <c r="F2778" s="10" t="s">
        <v>5188</v>
      </c>
      <c r="G2778" s="58" t="s">
        <v>5206</v>
      </c>
      <c r="H2778" s="13">
        <v>150</v>
      </c>
      <c r="I2778" s="14"/>
      <c r="J2778" s="4"/>
      <c r="K2778" s="4"/>
      <c r="L2778" s="4"/>
      <c r="M2778" s="4"/>
      <c r="N2778" s="4"/>
      <c r="O2778" s="4"/>
      <c r="P2778" s="4"/>
      <c r="Q2778" s="4"/>
      <c r="R2778" s="4"/>
      <c r="S2778" s="4"/>
      <c r="T2778" s="4"/>
      <c r="U2778" s="4"/>
      <c r="V2778" s="4"/>
      <c r="W2778" s="4"/>
      <c r="X2778" s="4"/>
      <c r="Y2778" s="4"/>
      <c r="Z2778" s="4"/>
      <c r="AA2778" s="4"/>
    </row>
    <row r="2779" spans="1:27" ht="16" x14ac:dyDescent="0.2">
      <c r="A2779" s="10" t="s">
        <v>20</v>
      </c>
      <c r="B2779" s="10" t="s">
        <v>21</v>
      </c>
      <c r="C2779" s="10" t="s">
        <v>5207</v>
      </c>
      <c r="D2779" s="11">
        <v>2014</v>
      </c>
      <c r="E2779" s="10" t="s">
        <v>10</v>
      </c>
      <c r="F2779" s="10" t="s">
        <v>5188</v>
      </c>
      <c r="G2779" s="51" t="s">
        <v>5208</v>
      </c>
      <c r="H2779" s="13">
        <v>148</v>
      </c>
      <c r="I2779" s="14"/>
      <c r="J2779" s="4"/>
      <c r="K2779" s="4"/>
      <c r="L2779" s="4"/>
      <c r="M2779" s="4"/>
      <c r="N2779" s="4"/>
      <c r="O2779" s="4"/>
      <c r="P2779" s="4"/>
      <c r="Q2779" s="4"/>
      <c r="R2779" s="4"/>
      <c r="S2779" s="4"/>
      <c r="T2779" s="4"/>
      <c r="U2779" s="4"/>
      <c r="V2779" s="4"/>
      <c r="W2779" s="4"/>
      <c r="X2779" s="4"/>
      <c r="Y2779" s="4"/>
      <c r="Z2779" s="4"/>
      <c r="AA2779" s="4"/>
    </row>
    <row r="2780" spans="1:27" ht="16" x14ac:dyDescent="0.2">
      <c r="A2780" s="10" t="s">
        <v>20</v>
      </c>
      <c r="B2780" s="10" t="s">
        <v>21</v>
      </c>
      <c r="C2780" s="10" t="s">
        <v>5209</v>
      </c>
      <c r="D2780" s="11">
        <v>2014</v>
      </c>
      <c r="E2780" s="10" t="s">
        <v>10</v>
      </c>
      <c r="F2780" s="10" t="s">
        <v>5188</v>
      </c>
      <c r="G2780" s="51" t="s">
        <v>5210</v>
      </c>
      <c r="H2780" s="13">
        <v>143</v>
      </c>
      <c r="I2780" s="14"/>
      <c r="J2780" s="4"/>
      <c r="K2780" s="4"/>
      <c r="L2780" s="4"/>
      <c r="M2780" s="4"/>
      <c r="N2780" s="4"/>
      <c r="O2780" s="4"/>
      <c r="P2780" s="4"/>
      <c r="Q2780" s="4"/>
      <c r="R2780" s="4"/>
      <c r="S2780" s="4"/>
      <c r="T2780" s="4"/>
      <c r="U2780" s="4"/>
      <c r="V2780" s="4"/>
      <c r="W2780" s="4"/>
      <c r="X2780" s="4"/>
      <c r="Y2780" s="4"/>
      <c r="Z2780" s="4"/>
      <c r="AA2780" s="4"/>
    </row>
    <row r="2781" spans="1:27" ht="16" x14ac:dyDescent="0.2">
      <c r="A2781" s="10" t="s">
        <v>20</v>
      </c>
      <c r="B2781" s="10" t="s">
        <v>21</v>
      </c>
      <c r="C2781" s="10" t="s">
        <v>5211</v>
      </c>
      <c r="D2781" s="11">
        <v>2014</v>
      </c>
      <c r="E2781" s="10" t="s">
        <v>10</v>
      </c>
      <c r="F2781" s="10" t="s">
        <v>5188</v>
      </c>
      <c r="G2781" s="51" t="s">
        <v>5212</v>
      </c>
      <c r="H2781" s="13">
        <v>132</v>
      </c>
      <c r="I2781" s="14"/>
      <c r="J2781" s="4"/>
      <c r="K2781" s="4"/>
      <c r="L2781" s="4"/>
      <c r="M2781" s="4"/>
      <c r="N2781" s="4"/>
      <c r="O2781" s="4"/>
      <c r="P2781" s="4"/>
      <c r="Q2781" s="4"/>
      <c r="R2781" s="4"/>
      <c r="S2781" s="4"/>
      <c r="T2781" s="4"/>
      <c r="U2781" s="4"/>
      <c r="V2781" s="4"/>
      <c r="W2781" s="4"/>
      <c r="X2781" s="4"/>
      <c r="Y2781" s="4"/>
      <c r="Z2781" s="4"/>
      <c r="AA2781" s="4"/>
    </row>
    <row r="2782" spans="1:27" ht="16" x14ac:dyDescent="0.2">
      <c r="A2782" s="10" t="s">
        <v>20</v>
      </c>
      <c r="B2782" s="10" t="s">
        <v>21</v>
      </c>
      <c r="C2782" s="10" t="s">
        <v>5213</v>
      </c>
      <c r="D2782" s="11">
        <v>2014</v>
      </c>
      <c r="E2782" s="10" t="s">
        <v>10</v>
      </c>
      <c r="F2782" s="10" t="s">
        <v>5188</v>
      </c>
      <c r="G2782" s="51" t="s">
        <v>5214</v>
      </c>
      <c r="H2782" s="13">
        <v>131</v>
      </c>
      <c r="I2782" s="14"/>
      <c r="J2782" s="4"/>
      <c r="K2782" s="4"/>
      <c r="L2782" s="4"/>
      <c r="M2782" s="4"/>
      <c r="N2782" s="4"/>
      <c r="O2782" s="4"/>
      <c r="P2782" s="4"/>
      <c r="Q2782" s="4"/>
      <c r="R2782" s="4"/>
      <c r="S2782" s="4"/>
      <c r="T2782" s="4"/>
      <c r="U2782" s="4"/>
      <c r="V2782" s="4"/>
      <c r="W2782" s="4"/>
      <c r="X2782" s="4"/>
      <c r="Y2782" s="4"/>
      <c r="Z2782" s="4"/>
      <c r="AA2782" s="4"/>
    </row>
    <row r="2783" spans="1:27" ht="16" x14ac:dyDescent="0.2">
      <c r="A2783" s="10" t="s">
        <v>20</v>
      </c>
      <c r="B2783" s="10" t="s">
        <v>21</v>
      </c>
      <c r="C2783" s="10" t="s">
        <v>5215</v>
      </c>
      <c r="D2783" s="11">
        <v>2014</v>
      </c>
      <c r="E2783" s="10" t="s">
        <v>10</v>
      </c>
      <c r="F2783" s="10" t="s">
        <v>5188</v>
      </c>
      <c r="G2783" s="51" t="s">
        <v>5216</v>
      </c>
      <c r="H2783" s="13">
        <v>129</v>
      </c>
      <c r="I2783" s="14"/>
      <c r="J2783" s="4"/>
      <c r="K2783" s="4"/>
      <c r="L2783" s="4"/>
      <c r="M2783" s="4"/>
      <c r="N2783" s="4"/>
      <c r="O2783" s="4"/>
      <c r="P2783" s="4"/>
      <c r="Q2783" s="4"/>
      <c r="R2783" s="4"/>
      <c r="S2783" s="4"/>
      <c r="T2783" s="4"/>
      <c r="U2783" s="4"/>
      <c r="V2783" s="4"/>
      <c r="W2783" s="4"/>
      <c r="X2783" s="4"/>
      <c r="Y2783" s="4"/>
      <c r="Z2783" s="4"/>
      <c r="AA2783" s="4"/>
    </row>
    <row r="2784" spans="1:27" ht="16" x14ac:dyDescent="0.2">
      <c r="A2784" s="10" t="s">
        <v>20</v>
      </c>
      <c r="B2784" s="10" t="s">
        <v>21</v>
      </c>
      <c r="C2784" s="10" t="s">
        <v>5217</v>
      </c>
      <c r="D2784" s="11">
        <v>2014</v>
      </c>
      <c r="E2784" s="10" t="s">
        <v>10</v>
      </c>
      <c r="F2784" s="10" t="s">
        <v>5188</v>
      </c>
      <c r="G2784" s="51" t="s">
        <v>5218</v>
      </c>
      <c r="H2784" s="13">
        <v>127</v>
      </c>
      <c r="I2784" s="14"/>
      <c r="J2784" s="4"/>
      <c r="K2784" s="4"/>
      <c r="L2784" s="4"/>
      <c r="M2784" s="4"/>
      <c r="N2784" s="4"/>
      <c r="O2784" s="4"/>
      <c r="P2784" s="4"/>
      <c r="Q2784" s="4"/>
      <c r="R2784" s="4"/>
      <c r="S2784" s="4"/>
      <c r="T2784" s="4"/>
      <c r="U2784" s="4"/>
      <c r="V2784" s="4"/>
      <c r="W2784" s="4"/>
      <c r="X2784" s="4"/>
      <c r="Y2784" s="4"/>
      <c r="Z2784" s="4"/>
      <c r="AA2784" s="4"/>
    </row>
    <row r="2785" spans="1:27" ht="16" x14ac:dyDescent="0.2">
      <c r="A2785" s="10" t="s">
        <v>20</v>
      </c>
      <c r="B2785" s="10" t="s">
        <v>21</v>
      </c>
      <c r="C2785" s="10" t="s">
        <v>5219</v>
      </c>
      <c r="D2785" s="11">
        <v>2014</v>
      </c>
      <c r="E2785" s="10" t="s">
        <v>9</v>
      </c>
      <c r="F2785" s="10" t="s">
        <v>5188</v>
      </c>
      <c r="G2785" s="10" t="s">
        <v>5220</v>
      </c>
      <c r="H2785" s="13">
        <v>126</v>
      </c>
      <c r="I2785" s="14"/>
      <c r="J2785" s="4"/>
      <c r="K2785" s="4"/>
      <c r="L2785" s="4"/>
      <c r="M2785" s="4"/>
      <c r="N2785" s="4"/>
      <c r="O2785" s="4"/>
      <c r="P2785" s="4"/>
      <c r="Q2785" s="4"/>
      <c r="R2785" s="4"/>
      <c r="S2785" s="4"/>
      <c r="T2785" s="4"/>
      <c r="U2785" s="4"/>
      <c r="V2785" s="4"/>
      <c r="W2785" s="4"/>
      <c r="X2785" s="4"/>
      <c r="Y2785" s="4"/>
      <c r="Z2785" s="4"/>
      <c r="AA2785" s="4"/>
    </row>
    <row r="2786" spans="1:27" ht="16" x14ac:dyDescent="0.2">
      <c r="A2786" s="10" t="s">
        <v>20</v>
      </c>
      <c r="B2786" s="10" t="s">
        <v>21</v>
      </c>
      <c r="C2786" s="10" t="s">
        <v>5221</v>
      </c>
      <c r="D2786" s="11">
        <v>2014</v>
      </c>
      <c r="E2786" s="10" t="s">
        <v>10</v>
      </c>
      <c r="F2786" s="10" t="s">
        <v>5188</v>
      </c>
      <c r="G2786" s="51" t="s">
        <v>5222</v>
      </c>
      <c r="H2786" s="13">
        <v>124</v>
      </c>
      <c r="I2786" s="14"/>
      <c r="J2786" s="4"/>
      <c r="K2786" s="4"/>
      <c r="L2786" s="4"/>
      <c r="M2786" s="4"/>
      <c r="N2786" s="4"/>
      <c r="O2786" s="4"/>
      <c r="P2786" s="4"/>
      <c r="Q2786" s="4"/>
      <c r="R2786" s="4"/>
      <c r="S2786" s="4"/>
      <c r="T2786" s="4"/>
      <c r="U2786" s="4"/>
      <c r="V2786" s="4"/>
      <c r="W2786" s="4"/>
      <c r="X2786" s="4"/>
      <c r="Y2786" s="4"/>
      <c r="Z2786" s="4"/>
      <c r="AA2786" s="4"/>
    </row>
    <row r="2787" spans="1:27" ht="16" x14ac:dyDescent="0.2">
      <c r="A2787" s="10" t="s">
        <v>20</v>
      </c>
      <c r="B2787" s="10" t="s">
        <v>21</v>
      </c>
      <c r="C2787" s="10" t="s">
        <v>5223</v>
      </c>
      <c r="D2787" s="11">
        <v>2014</v>
      </c>
      <c r="E2787" s="10" t="s">
        <v>8</v>
      </c>
      <c r="F2787" s="10" t="s">
        <v>5188</v>
      </c>
      <c r="G2787" s="58" t="s">
        <v>5224</v>
      </c>
      <c r="H2787" s="13">
        <v>122</v>
      </c>
      <c r="I2787" s="14"/>
      <c r="J2787" s="4"/>
      <c r="K2787" s="4"/>
      <c r="L2787" s="4"/>
      <c r="M2787" s="4"/>
      <c r="N2787" s="4"/>
      <c r="O2787" s="4"/>
      <c r="P2787" s="4"/>
      <c r="Q2787" s="4"/>
      <c r="R2787" s="4"/>
      <c r="S2787" s="4"/>
      <c r="T2787" s="4"/>
      <c r="U2787" s="4"/>
      <c r="V2787" s="4"/>
      <c r="W2787" s="4"/>
      <c r="X2787" s="4"/>
      <c r="Y2787" s="4"/>
      <c r="Z2787" s="4"/>
      <c r="AA2787" s="4"/>
    </row>
    <row r="2788" spans="1:27" ht="16" x14ac:dyDescent="0.2">
      <c r="A2788" s="10" t="s">
        <v>20</v>
      </c>
      <c r="B2788" s="10" t="s">
        <v>21</v>
      </c>
      <c r="C2788" s="10" t="s">
        <v>5225</v>
      </c>
      <c r="D2788" s="11">
        <v>2014</v>
      </c>
      <c r="E2788" s="10" t="s">
        <v>12</v>
      </c>
      <c r="F2788" s="10" t="s">
        <v>5188</v>
      </c>
      <c r="G2788" s="10" t="s">
        <v>5226</v>
      </c>
      <c r="H2788" s="13">
        <v>121</v>
      </c>
      <c r="I2788" s="14"/>
      <c r="J2788" s="4"/>
      <c r="K2788" s="4"/>
      <c r="L2788" s="4"/>
      <c r="M2788" s="4"/>
      <c r="N2788" s="4"/>
      <c r="O2788" s="4"/>
      <c r="P2788" s="4"/>
      <c r="Q2788" s="4"/>
      <c r="R2788" s="4"/>
      <c r="S2788" s="4"/>
      <c r="T2788" s="4"/>
      <c r="U2788" s="4"/>
      <c r="V2788" s="4"/>
      <c r="W2788" s="4"/>
      <c r="X2788" s="4"/>
      <c r="Y2788" s="4"/>
      <c r="Z2788" s="4"/>
      <c r="AA2788" s="4"/>
    </row>
    <row r="2789" spans="1:27" ht="16" x14ac:dyDescent="0.2">
      <c r="A2789" s="10" t="s">
        <v>20</v>
      </c>
      <c r="B2789" s="10" t="s">
        <v>21</v>
      </c>
      <c r="C2789" s="10" t="s">
        <v>5227</v>
      </c>
      <c r="D2789" s="11">
        <v>2014</v>
      </c>
      <c r="E2789" s="10" t="s">
        <v>10</v>
      </c>
      <c r="F2789" s="10" t="s">
        <v>5188</v>
      </c>
      <c r="G2789" s="51" t="s">
        <v>5228</v>
      </c>
      <c r="H2789" s="13">
        <v>121</v>
      </c>
      <c r="I2789" s="14"/>
      <c r="J2789" s="4"/>
      <c r="K2789" s="4"/>
      <c r="L2789" s="4"/>
      <c r="M2789" s="4"/>
      <c r="N2789" s="4"/>
      <c r="O2789" s="4"/>
      <c r="P2789" s="4"/>
      <c r="Q2789" s="4"/>
      <c r="R2789" s="4"/>
      <c r="S2789" s="4"/>
      <c r="T2789" s="4"/>
      <c r="U2789" s="4"/>
      <c r="V2789" s="4"/>
      <c r="W2789" s="4"/>
      <c r="X2789" s="4"/>
      <c r="Y2789" s="4"/>
      <c r="Z2789" s="4"/>
      <c r="AA2789" s="4"/>
    </row>
    <row r="2790" spans="1:27" ht="16" x14ac:dyDescent="0.2">
      <c r="A2790" s="10" t="s">
        <v>20</v>
      </c>
      <c r="B2790" s="10" t="s">
        <v>21</v>
      </c>
      <c r="C2790" s="10" t="s">
        <v>5229</v>
      </c>
      <c r="D2790" s="11">
        <v>2014</v>
      </c>
      <c r="E2790" s="10" t="s">
        <v>10</v>
      </c>
      <c r="F2790" s="10" t="s">
        <v>5188</v>
      </c>
      <c r="G2790" s="51" t="s">
        <v>5230</v>
      </c>
      <c r="H2790" s="13">
        <v>120</v>
      </c>
      <c r="I2790" s="14"/>
      <c r="J2790" s="4"/>
      <c r="K2790" s="4"/>
      <c r="L2790" s="4"/>
      <c r="M2790" s="4"/>
      <c r="N2790" s="4"/>
      <c r="O2790" s="4"/>
      <c r="P2790" s="4"/>
      <c r="Q2790" s="4"/>
      <c r="R2790" s="4"/>
      <c r="S2790" s="4"/>
      <c r="T2790" s="4"/>
      <c r="U2790" s="4"/>
      <c r="V2790" s="4"/>
      <c r="W2790" s="4"/>
      <c r="X2790" s="4"/>
      <c r="Y2790" s="4"/>
      <c r="Z2790" s="4"/>
      <c r="AA2790" s="4"/>
    </row>
    <row r="2791" spans="1:27" ht="16" x14ac:dyDescent="0.2">
      <c r="A2791" s="10" t="s">
        <v>20</v>
      </c>
      <c r="B2791" s="10" t="s">
        <v>21</v>
      </c>
      <c r="C2791" s="10" t="s">
        <v>5231</v>
      </c>
      <c r="D2791" s="11">
        <v>2014</v>
      </c>
      <c r="E2791" s="10" t="s">
        <v>11</v>
      </c>
      <c r="F2791" s="10" t="s">
        <v>5188</v>
      </c>
      <c r="G2791" s="58" t="s">
        <v>5232</v>
      </c>
      <c r="H2791" s="13">
        <v>119</v>
      </c>
      <c r="I2791" s="14"/>
      <c r="J2791" s="4"/>
      <c r="K2791" s="4"/>
      <c r="L2791" s="4"/>
      <c r="M2791" s="4"/>
      <c r="N2791" s="4"/>
      <c r="O2791" s="4"/>
      <c r="P2791" s="4"/>
      <c r="Q2791" s="4"/>
      <c r="R2791" s="4"/>
      <c r="S2791" s="4"/>
      <c r="T2791" s="4"/>
      <c r="U2791" s="4"/>
      <c r="V2791" s="4"/>
      <c r="W2791" s="4"/>
      <c r="X2791" s="4"/>
      <c r="Y2791" s="4"/>
      <c r="Z2791" s="4"/>
      <c r="AA2791" s="4"/>
    </row>
    <row r="2792" spans="1:27" ht="16" x14ac:dyDescent="0.2">
      <c r="A2792" s="10" t="s">
        <v>20</v>
      </c>
      <c r="B2792" s="10" t="s">
        <v>21</v>
      </c>
      <c r="C2792" s="10" t="s">
        <v>5233</v>
      </c>
      <c r="D2792" s="11">
        <v>2014</v>
      </c>
      <c r="E2792" s="10" t="s">
        <v>10</v>
      </c>
      <c r="F2792" s="10" t="s">
        <v>5188</v>
      </c>
      <c r="G2792" s="51" t="s">
        <v>5234</v>
      </c>
      <c r="H2792" s="13">
        <v>118</v>
      </c>
      <c r="I2792" s="14"/>
      <c r="J2792" s="4"/>
      <c r="K2792" s="4"/>
      <c r="L2792" s="4"/>
      <c r="M2792" s="4"/>
      <c r="N2792" s="4"/>
      <c r="O2792" s="4"/>
      <c r="P2792" s="4"/>
      <c r="Q2792" s="4"/>
      <c r="R2792" s="4"/>
      <c r="S2792" s="4"/>
      <c r="T2792" s="4"/>
      <c r="U2792" s="4"/>
      <c r="V2792" s="4"/>
      <c r="W2792" s="4"/>
      <c r="X2792" s="4"/>
      <c r="Y2792" s="4"/>
      <c r="Z2792" s="4"/>
      <c r="AA2792" s="4"/>
    </row>
    <row r="2793" spans="1:27" ht="16" x14ac:dyDescent="0.2">
      <c r="A2793" s="10" t="s">
        <v>20</v>
      </c>
      <c r="B2793" s="10" t="s">
        <v>21</v>
      </c>
      <c r="C2793" s="10" t="s">
        <v>5235</v>
      </c>
      <c r="D2793" s="11">
        <v>2014</v>
      </c>
      <c r="E2793" s="10" t="s">
        <v>10</v>
      </c>
      <c r="F2793" s="10" t="s">
        <v>5188</v>
      </c>
      <c r="G2793" s="10" t="s">
        <v>5236</v>
      </c>
      <c r="H2793" s="13">
        <v>117</v>
      </c>
      <c r="I2793" s="14"/>
      <c r="J2793" s="4"/>
      <c r="K2793" s="4"/>
      <c r="L2793" s="4"/>
      <c r="M2793" s="4"/>
      <c r="N2793" s="4"/>
      <c r="O2793" s="4"/>
      <c r="P2793" s="4"/>
      <c r="Q2793" s="4"/>
      <c r="R2793" s="4"/>
      <c r="S2793" s="4"/>
      <c r="T2793" s="4"/>
      <c r="U2793" s="4"/>
      <c r="V2793" s="4"/>
      <c r="W2793" s="4"/>
      <c r="X2793" s="4"/>
      <c r="Y2793" s="4"/>
      <c r="Z2793" s="4"/>
      <c r="AA2793" s="4"/>
    </row>
    <row r="2794" spans="1:27" ht="16" x14ac:dyDescent="0.2">
      <c r="A2794" s="10" t="s">
        <v>20</v>
      </c>
      <c r="B2794" s="10" t="s">
        <v>21</v>
      </c>
      <c r="C2794" s="10" t="s">
        <v>5237</v>
      </c>
      <c r="D2794" s="11">
        <v>2014</v>
      </c>
      <c r="E2794" s="10" t="s">
        <v>10</v>
      </c>
      <c r="F2794" s="10" t="s">
        <v>5188</v>
      </c>
      <c r="G2794" s="51" t="s">
        <v>5238</v>
      </c>
      <c r="H2794" s="13">
        <v>116</v>
      </c>
      <c r="I2794" s="14"/>
      <c r="J2794" s="4"/>
      <c r="K2794" s="4"/>
      <c r="L2794" s="4"/>
      <c r="M2794" s="4"/>
      <c r="N2794" s="4"/>
      <c r="O2794" s="4"/>
      <c r="P2794" s="4"/>
      <c r="Q2794" s="4"/>
      <c r="R2794" s="4"/>
      <c r="S2794" s="4"/>
      <c r="T2794" s="4"/>
      <c r="U2794" s="4"/>
      <c r="V2794" s="4"/>
      <c r="W2794" s="4"/>
      <c r="X2794" s="4"/>
      <c r="Y2794" s="4"/>
      <c r="Z2794" s="4"/>
      <c r="AA2794" s="4"/>
    </row>
    <row r="2795" spans="1:27" ht="16" x14ac:dyDescent="0.2">
      <c r="A2795" s="10" t="s">
        <v>20</v>
      </c>
      <c r="B2795" s="10" t="s">
        <v>21</v>
      </c>
      <c r="C2795" s="10" t="s">
        <v>5239</v>
      </c>
      <c r="D2795" s="11">
        <v>2014</v>
      </c>
      <c r="E2795" s="10" t="s">
        <v>10</v>
      </c>
      <c r="F2795" s="10" t="s">
        <v>5188</v>
      </c>
      <c r="G2795" s="10" t="s">
        <v>5240</v>
      </c>
      <c r="H2795" s="13">
        <v>114</v>
      </c>
      <c r="I2795" s="14"/>
      <c r="J2795" s="4"/>
      <c r="K2795" s="4"/>
      <c r="L2795" s="4"/>
      <c r="M2795" s="4"/>
      <c r="N2795" s="4"/>
      <c r="O2795" s="4"/>
      <c r="P2795" s="4"/>
      <c r="Q2795" s="4"/>
      <c r="R2795" s="4"/>
      <c r="S2795" s="4"/>
      <c r="T2795" s="4"/>
      <c r="U2795" s="4"/>
      <c r="V2795" s="4"/>
      <c r="W2795" s="4"/>
      <c r="X2795" s="4"/>
      <c r="Y2795" s="4"/>
      <c r="Z2795" s="4"/>
      <c r="AA2795" s="4"/>
    </row>
    <row r="2796" spans="1:27" ht="16" x14ac:dyDescent="0.2">
      <c r="A2796" s="10" t="s">
        <v>20</v>
      </c>
      <c r="B2796" s="10" t="s">
        <v>21</v>
      </c>
      <c r="C2796" s="10" t="s">
        <v>5241</v>
      </c>
      <c r="D2796" s="11">
        <v>2014</v>
      </c>
      <c r="E2796" s="10" t="s">
        <v>10</v>
      </c>
      <c r="F2796" s="10" t="s">
        <v>5188</v>
      </c>
      <c r="G2796" s="51" t="s">
        <v>5242</v>
      </c>
      <c r="H2796" s="13">
        <v>106</v>
      </c>
      <c r="I2796" s="14"/>
      <c r="J2796" s="4"/>
      <c r="K2796" s="4"/>
      <c r="L2796" s="4"/>
      <c r="M2796" s="4"/>
      <c r="N2796" s="4"/>
      <c r="O2796" s="4"/>
      <c r="P2796" s="4"/>
      <c r="Q2796" s="4"/>
      <c r="R2796" s="4"/>
      <c r="S2796" s="4"/>
      <c r="T2796" s="4"/>
      <c r="U2796" s="4"/>
      <c r="V2796" s="4"/>
      <c r="W2796" s="4"/>
      <c r="X2796" s="4"/>
      <c r="Y2796" s="4"/>
      <c r="Z2796" s="4"/>
      <c r="AA2796" s="4"/>
    </row>
    <row r="2797" spans="1:27" ht="16" x14ac:dyDescent="0.2">
      <c r="A2797" s="10" t="s">
        <v>20</v>
      </c>
      <c r="B2797" s="10" t="s">
        <v>21</v>
      </c>
      <c r="C2797" s="10" t="s">
        <v>5243</v>
      </c>
      <c r="D2797" s="11">
        <v>2014</v>
      </c>
      <c r="E2797" s="10" t="s">
        <v>10</v>
      </c>
      <c r="F2797" s="10" t="s">
        <v>5188</v>
      </c>
      <c r="G2797" s="10" t="s">
        <v>5244</v>
      </c>
      <c r="H2797" s="13">
        <v>105</v>
      </c>
      <c r="I2797" s="14"/>
      <c r="J2797" s="4"/>
      <c r="K2797" s="4"/>
      <c r="L2797" s="4"/>
      <c r="M2797" s="4"/>
      <c r="N2797" s="4"/>
      <c r="O2797" s="4"/>
      <c r="P2797" s="4"/>
      <c r="Q2797" s="4"/>
      <c r="R2797" s="4"/>
      <c r="S2797" s="4"/>
      <c r="T2797" s="4"/>
      <c r="U2797" s="4"/>
      <c r="V2797" s="4"/>
      <c r="W2797" s="4"/>
      <c r="X2797" s="4"/>
      <c r="Y2797" s="4"/>
      <c r="Z2797" s="4"/>
      <c r="AA2797" s="4"/>
    </row>
    <row r="2798" spans="1:27" ht="16" x14ac:dyDescent="0.2">
      <c r="A2798" s="10" t="s">
        <v>20</v>
      </c>
      <c r="B2798" s="10" t="s">
        <v>21</v>
      </c>
      <c r="C2798" s="10" t="s">
        <v>5245</v>
      </c>
      <c r="D2798" s="11">
        <v>2014</v>
      </c>
      <c r="E2798" s="10" t="s">
        <v>10</v>
      </c>
      <c r="F2798" s="10" t="s">
        <v>5188</v>
      </c>
      <c r="G2798" s="51" t="s">
        <v>5246</v>
      </c>
      <c r="H2798" s="13">
        <v>105</v>
      </c>
      <c r="I2798" s="14"/>
      <c r="J2798" s="4"/>
      <c r="K2798" s="4"/>
      <c r="L2798" s="4"/>
      <c r="M2798" s="4"/>
      <c r="N2798" s="4"/>
      <c r="O2798" s="4"/>
      <c r="P2798" s="4"/>
      <c r="Q2798" s="4"/>
      <c r="R2798" s="4"/>
      <c r="S2798" s="4"/>
      <c r="T2798" s="4"/>
      <c r="U2798" s="4"/>
      <c r="V2798" s="4"/>
      <c r="W2798" s="4"/>
      <c r="X2798" s="4"/>
      <c r="Y2798" s="4"/>
      <c r="Z2798" s="4"/>
      <c r="AA2798" s="4"/>
    </row>
    <row r="2799" spans="1:27" ht="16" x14ac:dyDescent="0.2">
      <c r="A2799" s="10" t="s">
        <v>20</v>
      </c>
      <c r="B2799" s="10" t="s">
        <v>21</v>
      </c>
      <c r="C2799" s="10" t="s">
        <v>5247</v>
      </c>
      <c r="D2799" s="11">
        <v>2014</v>
      </c>
      <c r="E2799" s="10" t="s">
        <v>10</v>
      </c>
      <c r="F2799" s="10" t="s">
        <v>5188</v>
      </c>
      <c r="G2799" s="10" t="s">
        <v>5248</v>
      </c>
      <c r="H2799" s="13">
        <v>100</v>
      </c>
      <c r="I2799" s="14"/>
      <c r="J2799" s="4"/>
      <c r="K2799" s="4"/>
      <c r="L2799" s="4"/>
      <c r="M2799" s="4"/>
      <c r="N2799" s="4"/>
      <c r="O2799" s="4"/>
      <c r="P2799" s="4"/>
      <c r="Q2799" s="4"/>
      <c r="R2799" s="4"/>
      <c r="S2799" s="4"/>
      <c r="T2799" s="4"/>
      <c r="U2799" s="4"/>
      <c r="V2799" s="4"/>
      <c r="W2799" s="4"/>
      <c r="X2799" s="4"/>
      <c r="Y2799" s="4"/>
      <c r="Z2799" s="4"/>
      <c r="AA2799" s="4"/>
    </row>
    <row r="2800" spans="1:27" ht="16" x14ac:dyDescent="0.2">
      <c r="A2800" s="10" t="s">
        <v>20</v>
      </c>
      <c r="B2800" s="10" t="s">
        <v>21</v>
      </c>
      <c r="C2800" s="10" t="s">
        <v>5249</v>
      </c>
      <c r="D2800" s="11">
        <v>2014</v>
      </c>
      <c r="E2800" s="10" t="s">
        <v>10</v>
      </c>
      <c r="F2800" s="10" t="s">
        <v>5188</v>
      </c>
      <c r="G2800" s="51" t="s">
        <v>5250</v>
      </c>
      <c r="H2800" s="13">
        <v>100</v>
      </c>
      <c r="I2800" s="14"/>
      <c r="J2800" s="4"/>
      <c r="K2800" s="4"/>
      <c r="L2800" s="4"/>
      <c r="M2800" s="4"/>
      <c r="N2800" s="4"/>
      <c r="O2800" s="4"/>
      <c r="P2800" s="4"/>
      <c r="Q2800" s="4"/>
      <c r="R2800" s="4"/>
      <c r="S2800" s="4"/>
      <c r="T2800" s="4"/>
      <c r="U2800" s="4"/>
      <c r="V2800" s="4"/>
      <c r="W2800" s="4"/>
      <c r="X2800" s="4"/>
      <c r="Y2800" s="4"/>
      <c r="Z2800" s="4"/>
      <c r="AA2800" s="4"/>
    </row>
    <row r="2801" spans="1:27" ht="16" x14ac:dyDescent="0.2">
      <c r="A2801" s="10" t="s">
        <v>20</v>
      </c>
      <c r="B2801" s="10" t="s">
        <v>21</v>
      </c>
      <c r="C2801" s="10" t="s">
        <v>5251</v>
      </c>
      <c r="D2801" s="11">
        <v>2014</v>
      </c>
      <c r="E2801" s="10" t="s">
        <v>10</v>
      </c>
      <c r="F2801" s="10" t="s">
        <v>5188</v>
      </c>
      <c r="G2801" s="51" t="s">
        <v>5252</v>
      </c>
      <c r="H2801" s="13">
        <v>100</v>
      </c>
      <c r="I2801" s="14"/>
      <c r="J2801" s="4"/>
      <c r="K2801" s="4"/>
      <c r="L2801" s="4"/>
      <c r="M2801" s="4"/>
      <c r="N2801" s="4"/>
      <c r="O2801" s="4"/>
      <c r="P2801" s="4"/>
      <c r="Q2801" s="4"/>
      <c r="R2801" s="4"/>
      <c r="S2801" s="4"/>
      <c r="T2801" s="4"/>
      <c r="U2801" s="4"/>
      <c r="V2801" s="4"/>
      <c r="W2801" s="4"/>
      <c r="X2801" s="4"/>
      <c r="Y2801" s="4"/>
      <c r="Z2801" s="4"/>
      <c r="AA2801" s="4"/>
    </row>
    <row r="2802" spans="1:27" ht="16" x14ac:dyDescent="0.2">
      <c r="A2802" s="10" t="s">
        <v>20</v>
      </c>
      <c r="B2802" s="10" t="s">
        <v>21</v>
      </c>
      <c r="C2802" s="10" t="s">
        <v>5253</v>
      </c>
      <c r="D2802" s="11">
        <v>2014</v>
      </c>
      <c r="E2802" s="10" t="s">
        <v>10</v>
      </c>
      <c r="F2802" s="10" t="s">
        <v>5188</v>
      </c>
      <c r="G2802" s="51" t="s">
        <v>5254</v>
      </c>
      <c r="H2802" s="13">
        <v>95</v>
      </c>
      <c r="I2802" s="14"/>
      <c r="J2802" s="4"/>
      <c r="K2802" s="4"/>
      <c r="L2802" s="4"/>
      <c r="M2802" s="4"/>
      <c r="N2802" s="4"/>
      <c r="O2802" s="4"/>
      <c r="P2802" s="4"/>
      <c r="Q2802" s="4"/>
      <c r="R2802" s="4"/>
      <c r="S2802" s="4"/>
      <c r="T2802" s="4"/>
      <c r="U2802" s="4"/>
      <c r="V2802" s="4"/>
      <c r="W2802" s="4"/>
      <c r="X2802" s="4"/>
      <c r="Y2802" s="4"/>
      <c r="Z2802" s="4"/>
      <c r="AA2802" s="4"/>
    </row>
    <row r="2803" spans="1:27" ht="16" x14ac:dyDescent="0.2">
      <c r="A2803" s="10" t="s">
        <v>20</v>
      </c>
      <c r="B2803" s="10" t="s">
        <v>21</v>
      </c>
      <c r="C2803" s="10" t="s">
        <v>5255</v>
      </c>
      <c r="D2803" s="11">
        <v>2014</v>
      </c>
      <c r="E2803" s="10" t="s">
        <v>10</v>
      </c>
      <c r="F2803" s="10" t="s">
        <v>5188</v>
      </c>
      <c r="G2803" s="51" t="s">
        <v>5256</v>
      </c>
      <c r="H2803" s="13">
        <v>93</v>
      </c>
      <c r="I2803" s="14"/>
      <c r="J2803" s="4"/>
      <c r="K2803" s="4"/>
      <c r="L2803" s="4"/>
      <c r="M2803" s="4"/>
      <c r="N2803" s="4"/>
      <c r="O2803" s="4"/>
      <c r="P2803" s="4"/>
      <c r="Q2803" s="4"/>
      <c r="R2803" s="4"/>
      <c r="S2803" s="4"/>
      <c r="T2803" s="4"/>
      <c r="U2803" s="4"/>
      <c r="V2803" s="4"/>
      <c r="W2803" s="4"/>
      <c r="X2803" s="4"/>
      <c r="Y2803" s="4"/>
      <c r="Z2803" s="4"/>
      <c r="AA2803" s="4"/>
    </row>
    <row r="2804" spans="1:27" ht="16" x14ac:dyDescent="0.2">
      <c r="A2804" s="10" t="s">
        <v>20</v>
      </c>
      <c r="B2804" s="10" t="s">
        <v>21</v>
      </c>
      <c r="C2804" s="10" t="s">
        <v>5257</v>
      </c>
      <c r="D2804" s="11">
        <v>2014</v>
      </c>
      <c r="E2804" s="10" t="s">
        <v>10</v>
      </c>
      <c r="F2804" s="10" t="s">
        <v>5188</v>
      </c>
      <c r="G2804" s="51" t="s">
        <v>5258</v>
      </c>
      <c r="H2804" s="13">
        <v>87</v>
      </c>
      <c r="I2804" s="14"/>
      <c r="J2804" s="4"/>
      <c r="K2804" s="4"/>
      <c r="L2804" s="4"/>
      <c r="M2804" s="4"/>
      <c r="N2804" s="4"/>
      <c r="O2804" s="4"/>
      <c r="P2804" s="4"/>
      <c r="Q2804" s="4"/>
      <c r="R2804" s="4"/>
      <c r="S2804" s="4"/>
      <c r="T2804" s="4"/>
      <c r="U2804" s="4"/>
      <c r="V2804" s="4"/>
      <c r="W2804" s="4"/>
      <c r="X2804" s="4"/>
      <c r="Y2804" s="4"/>
      <c r="Z2804" s="4"/>
      <c r="AA2804" s="4"/>
    </row>
    <row r="2805" spans="1:27" ht="16" x14ac:dyDescent="0.2">
      <c r="A2805" s="10" t="s">
        <v>20</v>
      </c>
      <c r="B2805" s="10" t="s">
        <v>21</v>
      </c>
      <c r="C2805" s="10" t="s">
        <v>5259</v>
      </c>
      <c r="D2805" s="11">
        <v>2014</v>
      </c>
      <c r="E2805" s="10" t="s">
        <v>10</v>
      </c>
      <c r="F2805" s="10" t="s">
        <v>5188</v>
      </c>
      <c r="G2805" s="51" t="s">
        <v>5260</v>
      </c>
      <c r="H2805" s="13">
        <v>86</v>
      </c>
      <c r="I2805" s="14"/>
      <c r="J2805" s="4"/>
      <c r="K2805" s="4"/>
      <c r="L2805" s="4"/>
      <c r="M2805" s="4"/>
      <c r="N2805" s="4"/>
      <c r="O2805" s="4"/>
      <c r="P2805" s="4"/>
      <c r="Q2805" s="4"/>
      <c r="R2805" s="4"/>
      <c r="S2805" s="4"/>
      <c r="T2805" s="4"/>
      <c r="U2805" s="4"/>
      <c r="V2805" s="4"/>
      <c r="W2805" s="4"/>
      <c r="X2805" s="4"/>
      <c r="Y2805" s="4"/>
      <c r="Z2805" s="4"/>
      <c r="AA2805" s="4"/>
    </row>
    <row r="2806" spans="1:27" ht="16" x14ac:dyDescent="0.2">
      <c r="A2806" s="10" t="s">
        <v>20</v>
      </c>
      <c r="B2806" s="10" t="s">
        <v>21</v>
      </c>
      <c r="C2806" s="10" t="s">
        <v>5261</v>
      </c>
      <c r="D2806" s="11">
        <v>2014</v>
      </c>
      <c r="E2806" s="10" t="s">
        <v>10</v>
      </c>
      <c r="F2806" s="10" t="s">
        <v>5188</v>
      </c>
      <c r="G2806" s="51" t="s">
        <v>5262</v>
      </c>
      <c r="H2806" s="13">
        <v>86</v>
      </c>
      <c r="I2806" s="14"/>
      <c r="J2806" s="4"/>
      <c r="K2806" s="4"/>
      <c r="L2806" s="4"/>
      <c r="M2806" s="4"/>
      <c r="N2806" s="4"/>
      <c r="O2806" s="4"/>
      <c r="P2806" s="4"/>
      <c r="Q2806" s="4"/>
      <c r="R2806" s="4"/>
      <c r="S2806" s="4"/>
      <c r="T2806" s="4"/>
      <c r="U2806" s="4"/>
      <c r="V2806" s="4"/>
      <c r="W2806" s="4"/>
      <c r="X2806" s="4"/>
      <c r="Y2806" s="4"/>
      <c r="Z2806" s="4"/>
      <c r="AA2806" s="4"/>
    </row>
    <row r="2807" spans="1:27" ht="16" x14ac:dyDescent="0.2">
      <c r="A2807" s="10" t="s">
        <v>20</v>
      </c>
      <c r="B2807" s="10" t="s">
        <v>21</v>
      </c>
      <c r="C2807" s="10" t="s">
        <v>5263</v>
      </c>
      <c r="D2807" s="11">
        <v>2014</v>
      </c>
      <c r="E2807" s="10" t="s">
        <v>10</v>
      </c>
      <c r="F2807" s="10" t="s">
        <v>5188</v>
      </c>
      <c r="G2807" s="51" t="s">
        <v>5264</v>
      </c>
      <c r="H2807" s="13">
        <v>85</v>
      </c>
      <c r="I2807" s="14"/>
      <c r="J2807" s="4"/>
      <c r="K2807" s="4"/>
      <c r="L2807" s="4"/>
      <c r="M2807" s="4"/>
      <c r="N2807" s="4"/>
      <c r="O2807" s="4"/>
      <c r="P2807" s="4"/>
      <c r="Q2807" s="4"/>
      <c r="R2807" s="4"/>
      <c r="S2807" s="4"/>
      <c r="T2807" s="4"/>
      <c r="U2807" s="4"/>
      <c r="V2807" s="4"/>
      <c r="W2807" s="4"/>
      <c r="X2807" s="4"/>
      <c r="Y2807" s="4"/>
      <c r="Z2807" s="4"/>
      <c r="AA2807" s="4"/>
    </row>
    <row r="2808" spans="1:27" ht="16" x14ac:dyDescent="0.2">
      <c r="A2808" s="10" t="s">
        <v>20</v>
      </c>
      <c r="B2808" s="10" t="s">
        <v>21</v>
      </c>
      <c r="C2808" s="10" t="s">
        <v>5265</v>
      </c>
      <c r="D2808" s="11">
        <v>2014</v>
      </c>
      <c r="E2808" s="10" t="s">
        <v>10</v>
      </c>
      <c r="F2808" s="10" t="s">
        <v>5188</v>
      </c>
      <c r="G2808" s="51" t="s">
        <v>5266</v>
      </c>
      <c r="H2808" s="13">
        <v>75</v>
      </c>
      <c r="I2808" s="14"/>
      <c r="J2808" s="4"/>
      <c r="K2808" s="4"/>
      <c r="L2808" s="4"/>
      <c r="M2808" s="4"/>
      <c r="N2808" s="4"/>
      <c r="O2808" s="4"/>
      <c r="P2808" s="4"/>
      <c r="Q2808" s="4"/>
      <c r="R2808" s="4"/>
      <c r="S2808" s="4"/>
      <c r="T2808" s="4"/>
      <c r="U2808" s="4"/>
      <c r="V2808" s="4"/>
      <c r="W2808" s="4"/>
      <c r="X2808" s="4"/>
      <c r="Y2808" s="4"/>
      <c r="Z2808" s="4"/>
      <c r="AA2808" s="4"/>
    </row>
    <row r="2809" spans="1:27" ht="16" x14ac:dyDescent="0.2">
      <c r="A2809" s="10" t="s">
        <v>20</v>
      </c>
      <c r="B2809" s="10" t="s">
        <v>21</v>
      </c>
      <c r="C2809" s="10" t="s">
        <v>5267</v>
      </c>
      <c r="D2809" s="11">
        <v>2014</v>
      </c>
      <c r="E2809" s="10" t="s">
        <v>10</v>
      </c>
      <c r="F2809" s="10" t="s">
        <v>5188</v>
      </c>
      <c r="G2809" s="51" t="s">
        <v>5268</v>
      </c>
      <c r="H2809" s="13">
        <v>70</v>
      </c>
      <c r="I2809" s="14"/>
      <c r="J2809" s="4"/>
      <c r="K2809" s="4"/>
      <c r="L2809" s="4"/>
      <c r="M2809" s="4"/>
      <c r="N2809" s="4"/>
      <c r="O2809" s="4"/>
      <c r="P2809" s="4"/>
      <c r="Q2809" s="4"/>
      <c r="R2809" s="4"/>
      <c r="S2809" s="4"/>
      <c r="T2809" s="4"/>
      <c r="U2809" s="4"/>
      <c r="V2809" s="4"/>
      <c r="W2809" s="4"/>
      <c r="X2809" s="4"/>
      <c r="Y2809" s="4"/>
      <c r="Z2809" s="4"/>
      <c r="AA2809" s="4"/>
    </row>
    <row r="2810" spans="1:27" ht="16" x14ac:dyDescent="0.2">
      <c r="A2810" s="10" t="s">
        <v>20</v>
      </c>
      <c r="B2810" s="10" t="s">
        <v>21</v>
      </c>
      <c r="C2810" s="10" t="s">
        <v>5269</v>
      </c>
      <c r="D2810" s="11">
        <v>2014</v>
      </c>
      <c r="E2810" s="10" t="s">
        <v>10</v>
      </c>
      <c r="F2810" s="10" t="s">
        <v>5188</v>
      </c>
      <c r="G2810" s="51" t="s">
        <v>5270</v>
      </c>
      <c r="H2810" s="13">
        <v>64</v>
      </c>
      <c r="I2810" s="14"/>
      <c r="J2810" s="4"/>
      <c r="K2810" s="4"/>
      <c r="L2810" s="4"/>
      <c r="M2810" s="4"/>
      <c r="N2810" s="4"/>
      <c r="O2810" s="4"/>
      <c r="P2810" s="4"/>
      <c r="Q2810" s="4"/>
      <c r="R2810" s="4"/>
      <c r="S2810" s="4"/>
      <c r="T2810" s="4"/>
      <c r="U2810" s="4"/>
      <c r="V2810" s="4"/>
      <c r="W2810" s="4"/>
      <c r="X2810" s="4"/>
      <c r="Y2810" s="4"/>
      <c r="Z2810" s="4"/>
      <c r="AA2810" s="4"/>
    </row>
    <row r="2811" spans="1:27" ht="16" x14ac:dyDescent="0.2">
      <c r="A2811" s="10" t="s">
        <v>20</v>
      </c>
      <c r="B2811" s="10" t="s">
        <v>21</v>
      </c>
      <c r="C2811" s="10" t="s">
        <v>5271</v>
      </c>
      <c r="D2811" s="11">
        <v>2014</v>
      </c>
      <c r="E2811" s="10" t="s">
        <v>10</v>
      </c>
      <c r="F2811" s="10" t="s">
        <v>5188</v>
      </c>
      <c r="G2811" s="51" t="s">
        <v>5272</v>
      </c>
      <c r="H2811" s="13">
        <v>63</v>
      </c>
      <c r="I2811" s="14"/>
      <c r="J2811" s="4"/>
      <c r="K2811" s="4"/>
      <c r="L2811" s="4"/>
      <c r="M2811" s="4"/>
      <c r="N2811" s="4"/>
      <c r="O2811" s="4"/>
      <c r="P2811" s="4"/>
      <c r="Q2811" s="4"/>
      <c r="R2811" s="4"/>
      <c r="S2811" s="4"/>
      <c r="T2811" s="4"/>
      <c r="U2811" s="4"/>
      <c r="V2811" s="4"/>
      <c r="W2811" s="4"/>
      <c r="X2811" s="4"/>
      <c r="Y2811" s="4"/>
      <c r="Z2811" s="4"/>
      <c r="AA2811" s="4"/>
    </row>
    <row r="2812" spans="1:27" ht="16" x14ac:dyDescent="0.2">
      <c r="A2812" s="10" t="s">
        <v>20</v>
      </c>
      <c r="B2812" s="10" t="s">
        <v>21</v>
      </c>
      <c r="C2812" s="10" t="s">
        <v>5273</v>
      </c>
      <c r="D2812" s="11">
        <v>2013</v>
      </c>
      <c r="E2812" s="10" t="s">
        <v>8</v>
      </c>
      <c r="F2812" s="10" t="s">
        <v>5274</v>
      </c>
      <c r="G2812" s="10" t="s">
        <v>5275</v>
      </c>
      <c r="H2812" s="13">
        <v>665</v>
      </c>
      <c r="I2812" s="14"/>
      <c r="J2812" s="4"/>
      <c r="K2812" s="4"/>
      <c r="L2812" s="4"/>
      <c r="M2812" s="4"/>
      <c r="N2812" s="4"/>
      <c r="O2812" s="4"/>
      <c r="P2812" s="4"/>
      <c r="Q2812" s="4"/>
      <c r="R2812" s="4"/>
      <c r="S2812" s="4"/>
      <c r="T2812" s="4"/>
      <c r="U2812" s="4"/>
      <c r="V2812" s="4"/>
      <c r="W2812" s="4"/>
      <c r="X2812" s="4"/>
      <c r="Y2812" s="4"/>
      <c r="Z2812" s="4"/>
      <c r="AA2812" s="4"/>
    </row>
    <row r="2813" spans="1:27" ht="16" x14ac:dyDescent="0.2">
      <c r="A2813" s="10" t="s">
        <v>20</v>
      </c>
      <c r="B2813" s="10" t="s">
        <v>21</v>
      </c>
      <c r="C2813" s="10" t="s">
        <v>5276</v>
      </c>
      <c r="D2813" s="11">
        <v>2013</v>
      </c>
      <c r="E2813" s="10" t="s">
        <v>8</v>
      </c>
      <c r="F2813" s="10" t="s">
        <v>5274</v>
      </c>
      <c r="G2813" s="10" t="s">
        <v>5277</v>
      </c>
      <c r="H2813" s="13">
        <v>655</v>
      </c>
      <c r="I2813" s="14"/>
      <c r="J2813" s="4"/>
      <c r="K2813" s="4"/>
      <c r="L2813" s="4"/>
      <c r="M2813" s="4"/>
      <c r="N2813" s="4"/>
      <c r="O2813" s="4"/>
      <c r="P2813" s="4"/>
      <c r="Q2813" s="4"/>
      <c r="R2813" s="4"/>
      <c r="S2813" s="4"/>
      <c r="T2813" s="4"/>
      <c r="U2813" s="4"/>
      <c r="V2813" s="4"/>
      <c r="W2813" s="4"/>
      <c r="X2813" s="4"/>
      <c r="Y2813" s="4"/>
      <c r="Z2813" s="4"/>
      <c r="AA2813" s="4"/>
    </row>
    <row r="2814" spans="1:27" ht="16" x14ac:dyDescent="0.2">
      <c r="A2814" s="10" t="s">
        <v>20</v>
      </c>
      <c r="B2814" s="10" t="s">
        <v>21</v>
      </c>
      <c r="C2814" s="10" t="s">
        <v>5278</v>
      </c>
      <c r="D2814" s="11">
        <v>2013</v>
      </c>
      <c r="E2814" s="10" t="s">
        <v>8</v>
      </c>
      <c r="F2814" s="10" t="s">
        <v>5274</v>
      </c>
      <c r="G2814" s="10" t="s">
        <v>5279</v>
      </c>
      <c r="H2814" s="13">
        <v>620</v>
      </c>
      <c r="I2814" s="14"/>
      <c r="J2814" s="4"/>
      <c r="K2814" s="4"/>
      <c r="L2814" s="4"/>
      <c r="M2814" s="4"/>
      <c r="N2814" s="4"/>
      <c r="O2814" s="4"/>
      <c r="P2814" s="4"/>
      <c r="Q2814" s="4"/>
      <c r="R2814" s="4"/>
      <c r="S2814" s="4"/>
      <c r="T2814" s="4"/>
      <c r="U2814" s="4"/>
      <c r="V2814" s="4"/>
      <c r="W2814" s="4"/>
      <c r="X2814" s="4"/>
      <c r="Y2814" s="4"/>
      <c r="Z2814" s="4"/>
      <c r="AA2814" s="4"/>
    </row>
    <row r="2815" spans="1:27" ht="16" x14ac:dyDescent="0.2">
      <c r="A2815" s="10" t="s">
        <v>20</v>
      </c>
      <c r="B2815" s="10" t="s">
        <v>21</v>
      </c>
      <c r="C2815" s="10" t="s">
        <v>5187</v>
      </c>
      <c r="D2815" s="11">
        <v>2013</v>
      </c>
      <c r="E2815" s="10" t="s">
        <v>7</v>
      </c>
      <c r="F2815" s="10" t="s">
        <v>5274</v>
      </c>
      <c r="G2815" s="10" t="s">
        <v>5280</v>
      </c>
      <c r="H2815" s="13">
        <v>385</v>
      </c>
      <c r="I2815" s="14"/>
      <c r="J2815" s="4"/>
      <c r="K2815" s="4"/>
      <c r="L2815" s="4"/>
      <c r="M2815" s="4"/>
      <c r="N2815" s="4"/>
      <c r="O2815" s="4"/>
      <c r="P2815" s="4"/>
      <c r="Q2815" s="4"/>
      <c r="R2815" s="4"/>
      <c r="S2815" s="4"/>
      <c r="T2815" s="4"/>
      <c r="U2815" s="4"/>
      <c r="V2815" s="4"/>
      <c r="W2815" s="4"/>
      <c r="X2815" s="4"/>
      <c r="Y2815" s="4"/>
      <c r="Z2815" s="4"/>
      <c r="AA2815" s="4"/>
    </row>
    <row r="2816" spans="1:27" ht="16" x14ac:dyDescent="0.2">
      <c r="A2816" s="10" t="s">
        <v>20</v>
      </c>
      <c r="B2816" s="10" t="s">
        <v>21</v>
      </c>
      <c r="C2816" s="10" t="s">
        <v>5281</v>
      </c>
      <c r="D2816" s="11">
        <v>2013</v>
      </c>
      <c r="E2816" s="10" t="s">
        <v>9</v>
      </c>
      <c r="F2816" s="10" t="s">
        <v>5274</v>
      </c>
      <c r="G2816" s="10" t="s">
        <v>5282</v>
      </c>
      <c r="H2816" s="13">
        <v>231</v>
      </c>
      <c r="I2816" s="14"/>
      <c r="J2816" s="4"/>
      <c r="K2816" s="4"/>
      <c r="L2816" s="4"/>
      <c r="M2816" s="4"/>
      <c r="N2816" s="4"/>
      <c r="O2816" s="4"/>
      <c r="P2816" s="4"/>
      <c r="Q2816" s="4"/>
      <c r="R2816" s="4"/>
      <c r="S2816" s="4"/>
      <c r="T2816" s="4"/>
      <c r="U2816" s="4"/>
      <c r="V2816" s="4"/>
      <c r="W2816" s="4"/>
      <c r="X2816" s="4"/>
      <c r="Y2816" s="4"/>
      <c r="Z2816" s="4"/>
      <c r="AA2816" s="4"/>
    </row>
    <row r="2817" spans="1:27" ht="16" x14ac:dyDescent="0.2">
      <c r="A2817" s="10" t="s">
        <v>20</v>
      </c>
      <c r="B2817" s="10" t="s">
        <v>21</v>
      </c>
      <c r="C2817" s="10" t="s">
        <v>5283</v>
      </c>
      <c r="D2817" s="11">
        <v>2013</v>
      </c>
      <c r="E2817" s="10" t="s">
        <v>9</v>
      </c>
      <c r="F2817" s="10" t="s">
        <v>5274</v>
      </c>
      <c r="G2817" s="10" t="s">
        <v>5284</v>
      </c>
      <c r="H2817" s="13">
        <v>229</v>
      </c>
      <c r="I2817" s="14"/>
      <c r="J2817" s="4"/>
      <c r="K2817" s="4"/>
      <c r="L2817" s="4"/>
      <c r="M2817" s="4"/>
      <c r="N2817" s="4"/>
      <c r="O2817" s="4"/>
      <c r="P2817" s="4"/>
      <c r="Q2817" s="4"/>
      <c r="R2817" s="4"/>
      <c r="S2817" s="4"/>
      <c r="T2817" s="4"/>
      <c r="U2817" s="4"/>
      <c r="V2817" s="4"/>
      <c r="W2817" s="4"/>
      <c r="X2817" s="4"/>
      <c r="Y2817" s="4"/>
      <c r="Z2817" s="4"/>
      <c r="AA2817" s="4"/>
    </row>
    <row r="2818" spans="1:27" ht="16" x14ac:dyDescent="0.2">
      <c r="A2818" s="10" t="s">
        <v>20</v>
      </c>
      <c r="B2818" s="10" t="s">
        <v>21</v>
      </c>
      <c r="C2818" s="10" t="s">
        <v>5285</v>
      </c>
      <c r="D2818" s="11">
        <v>2013</v>
      </c>
      <c r="E2818" s="10" t="s">
        <v>9</v>
      </c>
      <c r="F2818" s="10" t="s">
        <v>5274</v>
      </c>
      <c r="G2818" s="10" t="s">
        <v>5286</v>
      </c>
      <c r="H2818" s="13">
        <v>225</v>
      </c>
      <c r="I2818" s="14"/>
      <c r="J2818" s="4"/>
      <c r="K2818" s="4"/>
      <c r="L2818" s="4"/>
      <c r="M2818" s="4"/>
      <c r="N2818" s="4"/>
      <c r="O2818" s="4"/>
      <c r="P2818" s="4"/>
      <c r="Q2818" s="4"/>
      <c r="R2818" s="4"/>
      <c r="S2818" s="4"/>
      <c r="T2818" s="4"/>
      <c r="U2818" s="4"/>
      <c r="V2818" s="4"/>
      <c r="W2818" s="4"/>
      <c r="X2818" s="4"/>
      <c r="Y2818" s="4"/>
      <c r="Z2818" s="4"/>
      <c r="AA2818" s="4"/>
    </row>
    <row r="2819" spans="1:27" ht="16" x14ac:dyDescent="0.2">
      <c r="A2819" s="10" t="s">
        <v>20</v>
      </c>
      <c r="B2819" s="10" t="s">
        <v>21</v>
      </c>
      <c r="C2819" s="10" t="s">
        <v>792</v>
      </c>
      <c r="D2819" s="11">
        <v>2013</v>
      </c>
      <c r="E2819" s="10" t="s">
        <v>7</v>
      </c>
      <c r="F2819" s="10" t="s">
        <v>5274</v>
      </c>
      <c r="G2819" s="10" t="s">
        <v>5287</v>
      </c>
      <c r="H2819" s="13">
        <v>221</v>
      </c>
      <c r="I2819" s="14"/>
      <c r="J2819" s="4"/>
      <c r="K2819" s="4"/>
      <c r="L2819" s="4"/>
      <c r="M2819" s="4"/>
      <c r="N2819" s="4"/>
      <c r="O2819" s="4"/>
      <c r="P2819" s="4"/>
      <c r="Q2819" s="4"/>
      <c r="R2819" s="4"/>
      <c r="S2819" s="4"/>
      <c r="T2819" s="4"/>
      <c r="U2819" s="4"/>
      <c r="V2819" s="4"/>
      <c r="W2819" s="4"/>
      <c r="X2819" s="4"/>
      <c r="Y2819" s="4"/>
      <c r="Z2819" s="4"/>
      <c r="AA2819" s="4"/>
    </row>
    <row r="2820" spans="1:27" ht="16" x14ac:dyDescent="0.2">
      <c r="A2820" s="10" t="s">
        <v>20</v>
      </c>
      <c r="B2820" s="10" t="s">
        <v>21</v>
      </c>
      <c r="C2820" s="10" t="s">
        <v>5288</v>
      </c>
      <c r="D2820" s="11">
        <v>2013</v>
      </c>
      <c r="E2820" s="10" t="s">
        <v>9</v>
      </c>
      <c r="F2820" s="10" t="s">
        <v>5274</v>
      </c>
      <c r="G2820" s="10" t="s">
        <v>5289</v>
      </c>
      <c r="H2820" s="13">
        <v>218</v>
      </c>
      <c r="I2820" s="14"/>
      <c r="J2820" s="4"/>
      <c r="K2820" s="4"/>
      <c r="L2820" s="4"/>
      <c r="M2820" s="4"/>
      <c r="N2820" s="4"/>
      <c r="O2820" s="4"/>
      <c r="P2820" s="4"/>
      <c r="Q2820" s="4"/>
      <c r="R2820" s="4"/>
      <c r="S2820" s="4"/>
      <c r="T2820" s="4"/>
      <c r="U2820" s="4"/>
      <c r="V2820" s="4"/>
      <c r="W2820" s="4"/>
      <c r="X2820" s="4"/>
      <c r="Y2820" s="4"/>
      <c r="Z2820" s="4"/>
      <c r="AA2820" s="4"/>
    </row>
    <row r="2821" spans="1:27" ht="16" x14ac:dyDescent="0.2">
      <c r="A2821" s="10" t="s">
        <v>20</v>
      </c>
      <c r="B2821" s="10" t="s">
        <v>21</v>
      </c>
      <c r="C2821" s="10" t="s">
        <v>5290</v>
      </c>
      <c r="D2821" s="11">
        <v>2013</v>
      </c>
      <c r="E2821" s="10" t="s">
        <v>9</v>
      </c>
      <c r="F2821" s="10" t="s">
        <v>5274</v>
      </c>
      <c r="G2821" s="10" t="s">
        <v>5291</v>
      </c>
      <c r="H2821" s="13">
        <v>215</v>
      </c>
      <c r="I2821" s="14"/>
      <c r="J2821" s="4"/>
      <c r="K2821" s="4"/>
      <c r="L2821" s="4"/>
      <c r="M2821" s="4"/>
      <c r="N2821" s="4"/>
      <c r="O2821" s="4"/>
      <c r="P2821" s="4"/>
      <c r="Q2821" s="4"/>
      <c r="R2821" s="4"/>
      <c r="S2821" s="4"/>
      <c r="T2821" s="4"/>
      <c r="U2821" s="4"/>
      <c r="V2821" s="4"/>
      <c r="W2821" s="4"/>
      <c r="X2821" s="4"/>
      <c r="Y2821" s="4"/>
      <c r="Z2821" s="4"/>
      <c r="AA2821" s="4"/>
    </row>
    <row r="2822" spans="1:27" ht="16" x14ac:dyDescent="0.2">
      <c r="A2822" s="10" t="s">
        <v>20</v>
      </c>
      <c r="B2822" s="10" t="s">
        <v>21</v>
      </c>
      <c r="C2822" s="10" t="s">
        <v>5292</v>
      </c>
      <c r="D2822" s="11">
        <v>2013</v>
      </c>
      <c r="E2822" s="10" t="s">
        <v>9</v>
      </c>
      <c r="F2822" s="10" t="s">
        <v>5274</v>
      </c>
      <c r="G2822" s="10" t="s">
        <v>5293</v>
      </c>
      <c r="H2822" s="13">
        <v>202</v>
      </c>
      <c r="I2822" s="14"/>
      <c r="J2822" s="4"/>
      <c r="K2822" s="4"/>
      <c r="L2822" s="4"/>
      <c r="M2822" s="4"/>
      <c r="N2822" s="4"/>
      <c r="O2822" s="4"/>
      <c r="P2822" s="4"/>
      <c r="Q2822" s="4"/>
      <c r="R2822" s="4"/>
      <c r="S2822" s="4"/>
      <c r="T2822" s="4"/>
      <c r="U2822" s="4"/>
      <c r="V2822" s="4"/>
      <c r="W2822" s="4"/>
      <c r="X2822" s="4"/>
      <c r="Y2822" s="4"/>
      <c r="Z2822" s="4"/>
      <c r="AA2822" s="4"/>
    </row>
    <row r="2823" spans="1:27" ht="16" x14ac:dyDescent="0.2">
      <c r="A2823" s="10" t="s">
        <v>20</v>
      </c>
      <c r="B2823" s="10" t="s">
        <v>21</v>
      </c>
      <c r="C2823" s="10" t="s">
        <v>5294</v>
      </c>
      <c r="D2823" s="11">
        <v>2013</v>
      </c>
      <c r="E2823" s="10" t="s">
        <v>9</v>
      </c>
      <c r="F2823" s="10" t="s">
        <v>5274</v>
      </c>
      <c r="G2823" s="10" t="s">
        <v>5295</v>
      </c>
      <c r="H2823" s="13">
        <v>173</v>
      </c>
      <c r="I2823" s="14"/>
      <c r="J2823" s="4"/>
      <c r="K2823" s="4"/>
      <c r="L2823" s="4"/>
      <c r="M2823" s="4"/>
      <c r="N2823" s="4"/>
      <c r="O2823" s="4"/>
      <c r="P2823" s="4"/>
      <c r="Q2823" s="4"/>
      <c r="R2823" s="4"/>
      <c r="S2823" s="4"/>
      <c r="T2823" s="4"/>
      <c r="U2823" s="4"/>
      <c r="V2823" s="4"/>
      <c r="W2823" s="4"/>
      <c r="X2823" s="4"/>
      <c r="Y2823" s="4"/>
      <c r="Z2823" s="4"/>
      <c r="AA2823" s="4"/>
    </row>
    <row r="2824" spans="1:27" ht="16" x14ac:dyDescent="0.2">
      <c r="A2824" s="10" t="s">
        <v>20</v>
      </c>
      <c r="B2824" s="10" t="s">
        <v>21</v>
      </c>
      <c r="C2824" s="10" t="s">
        <v>5296</v>
      </c>
      <c r="D2824" s="11">
        <v>2013</v>
      </c>
      <c r="E2824" s="10" t="s">
        <v>9</v>
      </c>
      <c r="F2824" s="10" t="s">
        <v>5274</v>
      </c>
      <c r="G2824" s="10" t="s">
        <v>5297</v>
      </c>
      <c r="H2824" s="13">
        <v>157</v>
      </c>
      <c r="I2824" s="14"/>
      <c r="J2824" s="4"/>
      <c r="K2824" s="4"/>
      <c r="L2824" s="4"/>
      <c r="M2824" s="4"/>
      <c r="N2824" s="4"/>
      <c r="O2824" s="4"/>
      <c r="P2824" s="4"/>
      <c r="Q2824" s="4"/>
      <c r="R2824" s="4"/>
      <c r="S2824" s="4"/>
      <c r="T2824" s="4"/>
      <c r="U2824" s="4"/>
      <c r="V2824" s="4"/>
      <c r="W2824" s="4"/>
      <c r="X2824" s="4"/>
      <c r="Y2824" s="4"/>
      <c r="Z2824" s="4"/>
      <c r="AA2824" s="4"/>
    </row>
    <row r="2825" spans="1:27" ht="16" x14ac:dyDescent="0.2">
      <c r="A2825" s="10" t="s">
        <v>20</v>
      </c>
      <c r="B2825" s="10" t="s">
        <v>21</v>
      </c>
      <c r="C2825" s="10" t="s">
        <v>5298</v>
      </c>
      <c r="D2825" s="11">
        <v>2013</v>
      </c>
      <c r="E2825" s="10" t="s">
        <v>8</v>
      </c>
      <c r="F2825" s="10" t="s">
        <v>5274</v>
      </c>
      <c r="G2825" s="10" t="s">
        <v>5299</v>
      </c>
      <c r="H2825" s="13">
        <v>70</v>
      </c>
      <c r="I2825" s="14"/>
      <c r="J2825" s="4"/>
      <c r="K2825" s="4"/>
      <c r="L2825" s="4"/>
      <c r="M2825" s="4"/>
      <c r="N2825" s="4"/>
      <c r="O2825" s="4"/>
      <c r="P2825" s="4"/>
      <c r="Q2825" s="4"/>
      <c r="R2825" s="4"/>
      <c r="S2825" s="4"/>
      <c r="T2825" s="4"/>
      <c r="U2825" s="4"/>
      <c r="V2825" s="4"/>
      <c r="W2825" s="4"/>
      <c r="X2825" s="4"/>
      <c r="Y2825" s="4"/>
      <c r="Z2825" s="4"/>
      <c r="AA2825" s="4"/>
    </row>
    <row r="2826" spans="1:27" ht="16" x14ac:dyDescent="0.2">
      <c r="A2826" s="10" t="s">
        <v>20</v>
      </c>
      <c r="B2826" s="10" t="s">
        <v>21</v>
      </c>
      <c r="C2826" s="10" t="s">
        <v>5300</v>
      </c>
      <c r="D2826" s="11">
        <v>2012</v>
      </c>
      <c r="E2826" s="10" t="s">
        <v>8</v>
      </c>
      <c r="F2826" s="10" t="s">
        <v>5301</v>
      </c>
      <c r="G2826" s="10" t="s">
        <v>5302</v>
      </c>
      <c r="H2826" s="13">
        <v>586</v>
      </c>
      <c r="I2826" s="14"/>
      <c r="J2826" s="4"/>
      <c r="K2826" s="4"/>
      <c r="L2826" s="4"/>
      <c r="M2826" s="4"/>
      <c r="N2826" s="4"/>
      <c r="O2826" s="4"/>
      <c r="P2826" s="4"/>
      <c r="Q2826" s="4"/>
      <c r="R2826" s="4"/>
      <c r="S2826" s="4"/>
      <c r="T2826" s="4"/>
      <c r="U2826" s="4"/>
      <c r="V2826" s="4"/>
      <c r="W2826" s="4"/>
      <c r="X2826" s="4"/>
      <c r="Y2826" s="4"/>
      <c r="Z2826" s="4"/>
      <c r="AA2826" s="4"/>
    </row>
    <row r="2827" spans="1:27" ht="16" x14ac:dyDescent="0.2">
      <c r="A2827" s="10" t="s">
        <v>20</v>
      </c>
      <c r="B2827" s="10" t="s">
        <v>21</v>
      </c>
      <c r="C2827" s="10" t="s">
        <v>5273</v>
      </c>
      <c r="D2827" s="11">
        <v>2012</v>
      </c>
      <c r="E2827" s="10" t="s">
        <v>8</v>
      </c>
      <c r="F2827" s="10" t="s">
        <v>5301</v>
      </c>
      <c r="G2827" s="10" t="s">
        <v>5303</v>
      </c>
      <c r="H2827" s="13">
        <v>568</v>
      </c>
      <c r="I2827" s="14"/>
      <c r="J2827" s="4"/>
      <c r="K2827" s="4"/>
      <c r="L2827" s="4"/>
      <c r="M2827" s="4"/>
      <c r="N2827" s="4"/>
      <c r="O2827" s="4"/>
      <c r="P2827" s="4"/>
      <c r="Q2827" s="4"/>
      <c r="R2827" s="4"/>
      <c r="S2827" s="4"/>
      <c r="T2827" s="4"/>
      <c r="U2827" s="4"/>
      <c r="V2827" s="4"/>
      <c r="W2827" s="4"/>
      <c r="X2827" s="4"/>
      <c r="Y2827" s="4"/>
      <c r="Z2827" s="4"/>
      <c r="AA2827" s="4"/>
    </row>
    <row r="2828" spans="1:27" ht="16" x14ac:dyDescent="0.2">
      <c r="A2828" s="10" t="s">
        <v>20</v>
      </c>
      <c r="B2828" s="10" t="s">
        <v>21</v>
      </c>
      <c r="C2828" s="10" t="s">
        <v>5304</v>
      </c>
      <c r="D2828" s="11">
        <v>2012</v>
      </c>
      <c r="E2828" s="10" t="s">
        <v>8</v>
      </c>
      <c r="F2828" s="10" t="s">
        <v>5305</v>
      </c>
      <c r="G2828" s="58" t="s">
        <v>5306</v>
      </c>
      <c r="H2828" s="13">
        <v>483</v>
      </c>
      <c r="I2828" s="14"/>
      <c r="J2828" s="4"/>
      <c r="K2828" s="4"/>
      <c r="L2828" s="4"/>
      <c r="M2828" s="4"/>
      <c r="N2828" s="4"/>
      <c r="O2828" s="4"/>
      <c r="P2828" s="4"/>
      <c r="Q2828" s="4"/>
      <c r="R2828" s="4"/>
      <c r="S2828" s="4"/>
      <c r="T2828" s="4"/>
      <c r="U2828" s="4"/>
      <c r="V2828" s="4"/>
      <c r="W2828" s="4"/>
      <c r="X2828" s="4"/>
      <c r="Y2828" s="4"/>
      <c r="Z2828" s="4"/>
      <c r="AA2828" s="4"/>
    </row>
    <row r="2829" spans="1:27" ht="16" x14ac:dyDescent="0.2">
      <c r="A2829" s="10" t="s">
        <v>20</v>
      </c>
      <c r="B2829" s="10" t="s">
        <v>21</v>
      </c>
      <c r="C2829" s="10" t="s">
        <v>5307</v>
      </c>
      <c r="D2829" s="11">
        <v>2012</v>
      </c>
      <c r="E2829" s="10" t="s">
        <v>7</v>
      </c>
      <c r="F2829" s="10" t="s">
        <v>5301</v>
      </c>
      <c r="G2829" s="58" t="s">
        <v>5308</v>
      </c>
      <c r="H2829" s="13">
        <v>335</v>
      </c>
      <c r="I2829" s="14"/>
      <c r="J2829" s="4"/>
      <c r="K2829" s="4"/>
      <c r="L2829" s="4"/>
      <c r="M2829" s="4"/>
      <c r="N2829" s="4"/>
      <c r="O2829" s="4"/>
      <c r="P2829" s="4"/>
      <c r="Q2829" s="4"/>
      <c r="R2829" s="4"/>
      <c r="S2829" s="4"/>
      <c r="T2829" s="4"/>
      <c r="U2829" s="4"/>
      <c r="V2829" s="4"/>
      <c r="W2829" s="4"/>
      <c r="X2829" s="4"/>
      <c r="Y2829" s="4"/>
      <c r="Z2829" s="4"/>
      <c r="AA2829" s="4"/>
    </row>
    <row r="2830" spans="1:27" ht="16" x14ac:dyDescent="0.2">
      <c r="A2830" s="10" t="s">
        <v>20</v>
      </c>
      <c r="B2830" s="10" t="s">
        <v>21</v>
      </c>
      <c r="C2830" s="10" t="s">
        <v>5309</v>
      </c>
      <c r="D2830" s="11">
        <v>2012</v>
      </c>
      <c r="E2830" s="10" t="s">
        <v>7</v>
      </c>
      <c r="F2830" s="10" t="s">
        <v>5301</v>
      </c>
      <c r="G2830" s="10" t="s">
        <v>5310</v>
      </c>
      <c r="H2830" s="13">
        <v>244</v>
      </c>
      <c r="I2830" s="14"/>
      <c r="J2830" s="4"/>
      <c r="K2830" s="4"/>
      <c r="L2830" s="4"/>
      <c r="M2830" s="4"/>
      <c r="N2830" s="4"/>
      <c r="O2830" s="4"/>
      <c r="P2830" s="4"/>
      <c r="Q2830" s="4"/>
      <c r="R2830" s="4"/>
      <c r="S2830" s="4"/>
      <c r="T2830" s="4"/>
      <c r="U2830" s="4"/>
      <c r="V2830" s="4"/>
      <c r="W2830" s="4"/>
      <c r="X2830" s="4"/>
      <c r="Y2830" s="4"/>
      <c r="Z2830" s="4"/>
      <c r="AA2830" s="4"/>
    </row>
    <row r="2831" spans="1:27" ht="16" x14ac:dyDescent="0.2">
      <c r="A2831" s="10" t="s">
        <v>20</v>
      </c>
      <c r="B2831" s="10" t="s">
        <v>21</v>
      </c>
      <c r="C2831" s="10" t="s">
        <v>5311</v>
      </c>
      <c r="D2831" s="11">
        <v>2012</v>
      </c>
      <c r="E2831" s="10" t="s">
        <v>10</v>
      </c>
      <c r="F2831" s="10" t="s">
        <v>5301</v>
      </c>
      <c r="G2831" s="10" t="s">
        <v>5312</v>
      </c>
      <c r="H2831" s="13">
        <v>222</v>
      </c>
      <c r="I2831" s="14"/>
      <c r="J2831" s="4"/>
      <c r="K2831" s="4"/>
      <c r="L2831" s="4"/>
      <c r="M2831" s="4"/>
      <c r="N2831" s="4"/>
      <c r="O2831" s="4"/>
      <c r="P2831" s="4"/>
      <c r="Q2831" s="4"/>
      <c r="R2831" s="4"/>
      <c r="S2831" s="4"/>
      <c r="T2831" s="4"/>
      <c r="U2831" s="4"/>
      <c r="V2831" s="4"/>
      <c r="W2831" s="4"/>
      <c r="X2831" s="4"/>
      <c r="Y2831" s="4"/>
      <c r="Z2831" s="4"/>
      <c r="AA2831" s="4"/>
    </row>
    <row r="2832" spans="1:27" ht="16" x14ac:dyDescent="0.2">
      <c r="A2832" s="10" t="s">
        <v>20</v>
      </c>
      <c r="B2832" s="10" t="s">
        <v>21</v>
      </c>
      <c r="C2832" s="10" t="s">
        <v>5313</v>
      </c>
      <c r="D2832" s="11">
        <v>2012</v>
      </c>
      <c r="E2832" s="10" t="s">
        <v>10</v>
      </c>
      <c r="F2832" s="10" t="s">
        <v>5301</v>
      </c>
      <c r="G2832" s="10" t="s">
        <v>5314</v>
      </c>
      <c r="H2832" s="13">
        <v>218</v>
      </c>
      <c r="I2832" s="14"/>
      <c r="J2832" s="4"/>
      <c r="K2832" s="4"/>
      <c r="L2832" s="4"/>
      <c r="M2832" s="4"/>
      <c r="N2832" s="4"/>
      <c r="O2832" s="4"/>
      <c r="P2832" s="4"/>
      <c r="Q2832" s="4"/>
      <c r="R2832" s="4"/>
      <c r="S2832" s="4"/>
      <c r="T2832" s="4"/>
      <c r="U2832" s="4"/>
      <c r="V2832" s="4"/>
      <c r="W2832" s="4"/>
      <c r="X2832" s="4"/>
      <c r="Y2832" s="4"/>
      <c r="Z2832" s="4"/>
      <c r="AA2832" s="4"/>
    </row>
    <row r="2833" spans="1:27" ht="16" x14ac:dyDescent="0.2">
      <c r="A2833" s="10" t="s">
        <v>20</v>
      </c>
      <c r="B2833" s="10" t="s">
        <v>21</v>
      </c>
      <c r="C2833" s="10" t="s">
        <v>5315</v>
      </c>
      <c r="D2833" s="11">
        <v>2012</v>
      </c>
      <c r="E2833" s="10" t="s">
        <v>10</v>
      </c>
      <c r="F2833" s="10" t="s">
        <v>5301</v>
      </c>
      <c r="G2833" s="10" t="s">
        <v>5316</v>
      </c>
      <c r="H2833" s="13">
        <v>202</v>
      </c>
      <c r="I2833" s="14"/>
      <c r="J2833" s="4"/>
      <c r="K2833" s="4"/>
      <c r="L2833" s="4"/>
      <c r="M2833" s="4"/>
      <c r="N2833" s="4"/>
      <c r="O2833" s="4"/>
      <c r="P2833" s="4"/>
      <c r="Q2833" s="4"/>
      <c r="R2833" s="4"/>
      <c r="S2833" s="4"/>
      <c r="T2833" s="4"/>
      <c r="U2833" s="4"/>
      <c r="V2833" s="4"/>
      <c r="W2833" s="4"/>
      <c r="X2833" s="4"/>
      <c r="Y2833" s="4"/>
      <c r="Z2833" s="4"/>
      <c r="AA2833" s="4"/>
    </row>
    <row r="2834" spans="1:27" ht="16" x14ac:dyDescent="0.2">
      <c r="A2834" s="10" t="s">
        <v>20</v>
      </c>
      <c r="B2834" s="10" t="s">
        <v>21</v>
      </c>
      <c r="C2834" s="10" t="s">
        <v>5317</v>
      </c>
      <c r="D2834" s="11">
        <v>2012</v>
      </c>
      <c r="E2834" s="10" t="s">
        <v>10</v>
      </c>
      <c r="F2834" s="10" t="s">
        <v>5301</v>
      </c>
      <c r="G2834" s="10" t="s">
        <v>5318</v>
      </c>
      <c r="H2834" s="13">
        <v>200</v>
      </c>
      <c r="I2834" s="14"/>
      <c r="J2834" s="4"/>
      <c r="K2834" s="4"/>
      <c r="L2834" s="4"/>
      <c r="M2834" s="4"/>
      <c r="N2834" s="4"/>
      <c r="O2834" s="4"/>
      <c r="P2834" s="4"/>
      <c r="Q2834" s="4"/>
      <c r="R2834" s="4"/>
      <c r="S2834" s="4"/>
      <c r="T2834" s="4"/>
      <c r="U2834" s="4"/>
      <c r="V2834" s="4"/>
      <c r="W2834" s="4"/>
      <c r="X2834" s="4"/>
      <c r="Y2834" s="4"/>
      <c r="Z2834" s="4"/>
      <c r="AA2834" s="4"/>
    </row>
    <row r="2835" spans="1:27" ht="16" x14ac:dyDescent="0.2">
      <c r="A2835" s="10" t="s">
        <v>20</v>
      </c>
      <c r="B2835" s="10" t="s">
        <v>21</v>
      </c>
      <c r="C2835" s="10" t="s">
        <v>5319</v>
      </c>
      <c r="D2835" s="11">
        <v>2012</v>
      </c>
      <c r="E2835" s="10" t="s">
        <v>11</v>
      </c>
      <c r="F2835" s="10" t="s">
        <v>5301</v>
      </c>
      <c r="G2835" s="10" t="s">
        <v>5320</v>
      </c>
      <c r="H2835" s="13">
        <v>166</v>
      </c>
      <c r="I2835" s="14"/>
      <c r="J2835" s="4"/>
      <c r="K2835" s="4"/>
      <c r="L2835" s="4"/>
      <c r="M2835" s="4"/>
      <c r="N2835" s="4"/>
      <c r="O2835" s="4"/>
      <c r="P2835" s="4"/>
      <c r="Q2835" s="4"/>
      <c r="R2835" s="4"/>
      <c r="S2835" s="4"/>
      <c r="T2835" s="4"/>
      <c r="U2835" s="4"/>
      <c r="V2835" s="4"/>
      <c r="W2835" s="4"/>
      <c r="X2835" s="4"/>
      <c r="Y2835" s="4"/>
      <c r="Z2835" s="4"/>
      <c r="AA2835" s="4"/>
    </row>
    <row r="2836" spans="1:27" ht="16" x14ac:dyDescent="0.2">
      <c r="A2836" s="10" t="s">
        <v>20</v>
      </c>
      <c r="B2836" s="10" t="s">
        <v>21</v>
      </c>
      <c r="C2836" s="10" t="s">
        <v>5321</v>
      </c>
      <c r="D2836" s="11">
        <v>2012</v>
      </c>
      <c r="E2836" s="10" t="s">
        <v>10</v>
      </c>
      <c r="F2836" s="10" t="s">
        <v>5301</v>
      </c>
      <c r="G2836" s="10" t="s">
        <v>5322</v>
      </c>
      <c r="H2836" s="13">
        <v>125</v>
      </c>
      <c r="I2836" s="14"/>
      <c r="J2836" s="4"/>
      <c r="K2836" s="4"/>
      <c r="L2836" s="4"/>
      <c r="M2836" s="4"/>
      <c r="N2836" s="4"/>
      <c r="O2836" s="4"/>
      <c r="P2836" s="4"/>
      <c r="Q2836" s="4"/>
      <c r="R2836" s="4"/>
      <c r="S2836" s="4"/>
      <c r="T2836" s="4"/>
      <c r="U2836" s="4"/>
      <c r="V2836" s="4"/>
      <c r="W2836" s="4"/>
      <c r="X2836" s="4"/>
      <c r="Y2836" s="4"/>
      <c r="Z2836" s="4"/>
      <c r="AA2836" s="4"/>
    </row>
    <row r="2837" spans="1:27" ht="16" x14ac:dyDescent="0.2">
      <c r="A2837" s="10" t="s">
        <v>20</v>
      </c>
      <c r="B2837" s="10" t="s">
        <v>21</v>
      </c>
      <c r="C2837" s="10" t="s">
        <v>5323</v>
      </c>
      <c r="D2837" s="11">
        <v>2012</v>
      </c>
      <c r="E2837" s="10" t="s">
        <v>10</v>
      </c>
      <c r="F2837" s="10" t="s">
        <v>5301</v>
      </c>
      <c r="G2837" s="10" t="s">
        <v>5324</v>
      </c>
      <c r="H2837" s="13">
        <v>92</v>
      </c>
      <c r="I2837" s="14"/>
      <c r="J2837" s="4"/>
      <c r="K2837" s="4"/>
      <c r="L2837" s="4"/>
      <c r="M2837" s="4"/>
      <c r="N2837" s="4"/>
      <c r="O2837" s="4"/>
      <c r="P2837" s="4"/>
      <c r="Q2837" s="4"/>
      <c r="R2837" s="4"/>
      <c r="S2837" s="4"/>
      <c r="T2837" s="4"/>
      <c r="U2837" s="4"/>
      <c r="V2837" s="4"/>
      <c r="W2837" s="4"/>
      <c r="X2837" s="4"/>
      <c r="Y2837" s="4"/>
      <c r="Z2837" s="4"/>
      <c r="AA2837" s="4"/>
    </row>
    <row r="2838" spans="1:27" ht="16" x14ac:dyDescent="0.2">
      <c r="A2838" s="10" t="s">
        <v>20</v>
      </c>
      <c r="B2838" s="10" t="s">
        <v>21</v>
      </c>
      <c r="C2838" s="10" t="s">
        <v>5325</v>
      </c>
      <c r="D2838" s="11">
        <v>2012</v>
      </c>
      <c r="E2838" s="10" t="s">
        <v>10</v>
      </c>
      <c r="F2838" s="10" t="s">
        <v>5301</v>
      </c>
      <c r="G2838" s="10" t="s">
        <v>5326</v>
      </c>
      <c r="H2838" s="13">
        <v>91</v>
      </c>
      <c r="I2838" s="14"/>
      <c r="J2838" s="4"/>
      <c r="K2838" s="4"/>
      <c r="L2838" s="4"/>
      <c r="M2838" s="4"/>
      <c r="N2838" s="4"/>
      <c r="O2838" s="4"/>
      <c r="P2838" s="4"/>
      <c r="Q2838" s="4"/>
      <c r="R2838" s="4"/>
      <c r="S2838" s="4"/>
      <c r="T2838" s="4"/>
      <c r="U2838" s="4"/>
      <c r="V2838" s="4"/>
      <c r="W2838" s="4"/>
      <c r="X2838" s="4"/>
      <c r="Y2838" s="4"/>
      <c r="Z2838" s="4"/>
      <c r="AA2838" s="4"/>
    </row>
    <row r="2839" spans="1:27" ht="16" x14ac:dyDescent="0.2">
      <c r="A2839" s="10" t="s">
        <v>20</v>
      </c>
      <c r="B2839" s="10" t="s">
        <v>21</v>
      </c>
      <c r="C2839" s="10" t="s">
        <v>5327</v>
      </c>
      <c r="D2839" s="11">
        <v>2012</v>
      </c>
      <c r="E2839" s="10" t="s">
        <v>10</v>
      </c>
      <c r="F2839" s="10" t="s">
        <v>5301</v>
      </c>
      <c r="G2839" s="10" t="s">
        <v>5328</v>
      </c>
      <c r="H2839" s="13">
        <v>74</v>
      </c>
      <c r="I2839" s="14"/>
      <c r="J2839" s="4"/>
      <c r="K2839" s="4"/>
      <c r="L2839" s="4"/>
      <c r="M2839" s="4"/>
      <c r="N2839" s="4"/>
      <c r="O2839" s="4"/>
      <c r="P2839" s="4"/>
      <c r="Q2839" s="4"/>
      <c r="R2839" s="4"/>
      <c r="S2839" s="4"/>
      <c r="T2839" s="4"/>
      <c r="U2839" s="4"/>
      <c r="V2839" s="4"/>
      <c r="W2839" s="4"/>
      <c r="X2839" s="4"/>
      <c r="Y2839" s="4"/>
      <c r="Z2839" s="4"/>
      <c r="AA2839" s="4"/>
    </row>
    <row r="2840" spans="1:27" ht="16" x14ac:dyDescent="0.2">
      <c r="A2840" s="10" t="s">
        <v>20</v>
      </c>
      <c r="B2840" s="10" t="s">
        <v>21</v>
      </c>
      <c r="C2840" s="10" t="s">
        <v>5187</v>
      </c>
      <c r="D2840" s="11">
        <v>2011</v>
      </c>
      <c r="E2840" s="10" t="s">
        <v>7</v>
      </c>
      <c r="F2840" s="10" t="s">
        <v>5329</v>
      </c>
      <c r="G2840" s="10" t="s">
        <v>5330</v>
      </c>
      <c r="H2840" s="13">
        <v>399</v>
      </c>
      <c r="I2840" s="14"/>
      <c r="J2840" s="4"/>
      <c r="K2840" s="4"/>
      <c r="L2840" s="4"/>
      <c r="M2840" s="4"/>
      <c r="N2840" s="4"/>
      <c r="O2840" s="4"/>
      <c r="P2840" s="4"/>
      <c r="Q2840" s="4"/>
      <c r="R2840" s="4"/>
      <c r="S2840" s="4"/>
      <c r="T2840" s="4"/>
      <c r="U2840" s="4"/>
      <c r="V2840" s="4"/>
      <c r="W2840" s="4"/>
      <c r="X2840" s="4"/>
      <c r="Y2840" s="4"/>
      <c r="Z2840" s="4"/>
      <c r="AA2840" s="4"/>
    </row>
    <row r="2841" spans="1:27" ht="16" x14ac:dyDescent="0.2">
      <c r="A2841" s="10" t="s">
        <v>20</v>
      </c>
      <c r="B2841" s="10" t="s">
        <v>21</v>
      </c>
      <c r="C2841" s="10" t="s">
        <v>5331</v>
      </c>
      <c r="D2841" s="11">
        <v>2011</v>
      </c>
      <c r="E2841" s="10" t="s">
        <v>11</v>
      </c>
      <c r="F2841" s="10" t="s">
        <v>5329</v>
      </c>
      <c r="G2841" s="10" t="s">
        <v>5332</v>
      </c>
      <c r="H2841" s="13">
        <v>377</v>
      </c>
      <c r="I2841" s="14"/>
      <c r="J2841" s="4"/>
      <c r="K2841" s="4"/>
      <c r="L2841" s="4"/>
      <c r="M2841" s="4"/>
      <c r="N2841" s="4"/>
      <c r="O2841" s="4"/>
      <c r="P2841" s="4"/>
      <c r="Q2841" s="4"/>
      <c r="R2841" s="4"/>
      <c r="S2841" s="4"/>
      <c r="T2841" s="4"/>
      <c r="U2841" s="4"/>
      <c r="V2841" s="4"/>
      <c r="W2841" s="4"/>
      <c r="X2841" s="4"/>
      <c r="Y2841" s="4"/>
      <c r="Z2841" s="4"/>
      <c r="AA2841" s="4"/>
    </row>
    <row r="2842" spans="1:27" ht="16" x14ac:dyDescent="0.2">
      <c r="A2842" s="10" t="s">
        <v>20</v>
      </c>
      <c r="B2842" s="10" t="s">
        <v>21</v>
      </c>
      <c r="C2842" s="10" t="s">
        <v>5333</v>
      </c>
      <c r="D2842" s="11">
        <v>2011</v>
      </c>
      <c r="E2842" s="10" t="s">
        <v>10</v>
      </c>
      <c r="F2842" s="10" t="s">
        <v>5329</v>
      </c>
      <c r="G2842" s="10" t="s">
        <v>5334</v>
      </c>
      <c r="H2842" s="13">
        <v>365</v>
      </c>
      <c r="I2842" s="14"/>
      <c r="J2842" s="4"/>
      <c r="K2842" s="4"/>
      <c r="L2842" s="4"/>
      <c r="M2842" s="4"/>
      <c r="N2842" s="4"/>
      <c r="O2842" s="4"/>
      <c r="P2842" s="4"/>
      <c r="Q2842" s="4"/>
      <c r="R2842" s="4"/>
      <c r="S2842" s="4"/>
      <c r="T2842" s="4"/>
      <c r="U2842" s="4"/>
      <c r="V2842" s="4"/>
      <c r="W2842" s="4"/>
      <c r="X2842" s="4"/>
      <c r="Y2842" s="4"/>
      <c r="Z2842" s="4"/>
      <c r="AA2842" s="4"/>
    </row>
    <row r="2843" spans="1:27" ht="16" x14ac:dyDescent="0.2">
      <c r="A2843" s="10" t="s">
        <v>20</v>
      </c>
      <c r="B2843" s="10" t="s">
        <v>21</v>
      </c>
      <c r="C2843" s="10" t="s">
        <v>5335</v>
      </c>
      <c r="D2843" s="11">
        <v>2011</v>
      </c>
      <c r="E2843" s="10" t="s">
        <v>8</v>
      </c>
      <c r="F2843" s="10" t="s">
        <v>5329</v>
      </c>
      <c r="G2843" s="10" t="s">
        <v>5336</v>
      </c>
      <c r="H2843" s="13">
        <v>219</v>
      </c>
      <c r="I2843" s="14"/>
      <c r="J2843" s="4"/>
      <c r="K2843" s="4"/>
      <c r="L2843" s="4"/>
      <c r="M2843" s="4"/>
      <c r="N2843" s="4"/>
      <c r="O2843" s="4"/>
      <c r="P2843" s="4"/>
      <c r="Q2843" s="4"/>
      <c r="R2843" s="4"/>
      <c r="S2843" s="4"/>
      <c r="T2843" s="4"/>
      <c r="U2843" s="4"/>
      <c r="V2843" s="4"/>
      <c r="W2843" s="4"/>
      <c r="X2843" s="4"/>
      <c r="Y2843" s="4"/>
      <c r="Z2843" s="4"/>
      <c r="AA2843" s="4"/>
    </row>
    <row r="2844" spans="1:27" ht="16" x14ac:dyDescent="0.2">
      <c r="A2844" s="10" t="s">
        <v>20</v>
      </c>
      <c r="B2844" s="10" t="s">
        <v>21</v>
      </c>
      <c r="C2844" s="10" t="s">
        <v>5337</v>
      </c>
      <c r="D2844" s="11">
        <v>2011</v>
      </c>
      <c r="E2844" s="10" t="s">
        <v>10</v>
      </c>
      <c r="F2844" s="10" t="s">
        <v>5329</v>
      </c>
      <c r="G2844" s="10" t="s">
        <v>5338</v>
      </c>
      <c r="H2844" s="13">
        <v>163</v>
      </c>
      <c r="I2844" s="14"/>
      <c r="J2844" s="4"/>
      <c r="K2844" s="4"/>
      <c r="L2844" s="4"/>
      <c r="M2844" s="4"/>
      <c r="N2844" s="4"/>
      <c r="O2844" s="4"/>
      <c r="P2844" s="4"/>
      <c r="Q2844" s="4"/>
      <c r="R2844" s="4"/>
      <c r="S2844" s="4"/>
      <c r="T2844" s="4"/>
      <c r="U2844" s="4"/>
      <c r="V2844" s="4"/>
      <c r="W2844" s="4"/>
      <c r="X2844" s="4"/>
      <c r="Y2844" s="4"/>
      <c r="Z2844" s="4"/>
      <c r="AA2844" s="4"/>
    </row>
    <row r="2845" spans="1:27" ht="16" x14ac:dyDescent="0.2">
      <c r="A2845" s="10" t="s">
        <v>20</v>
      </c>
      <c r="B2845" s="10" t="s">
        <v>21</v>
      </c>
      <c r="C2845" s="10" t="s">
        <v>5339</v>
      </c>
      <c r="D2845" s="11">
        <v>2011</v>
      </c>
      <c r="E2845" s="10" t="s">
        <v>10</v>
      </c>
      <c r="F2845" s="10" t="s">
        <v>5329</v>
      </c>
      <c r="G2845" s="10" t="s">
        <v>5340</v>
      </c>
      <c r="H2845" s="13">
        <v>96</v>
      </c>
      <c r="I2845" s="14"/>
      <c r="J2845" s="4"/>
      <c r="K2845" s="4"/>
      <c r="L2845" s="4"/>
      <c r="M2845" s="4"/>
      <c r="N2845" s="4"/>
      <c r="O2845" s="4"/>
      <c r="P2845" s="4"/>
      <c r="Q2845" s="4"/>
      <c r="R2845" s="4"/>
      <c r="S2845" s="4"/>
      <c r="T2845" s="4"/>
      <c r="U2845" s="4"/>
      <c r="V2845" s="4"/>
      <c r="W2845" s="4"/>
      <c r="X2845" s="4"/>
      <c r="Y2845" s="4"/>
      <c r="Z2845" s="4"/>
      <c r="AA2845" s="4"/>
    </row>
    <row r="2846" spans="1:27" ht="16" x14ac:dyDescent="0.2">
      <c r="A2846" s="10" t="s">
        <v>20</v>
      </c>
      <c r="B2846" s="10" t="s">
        <v>21</v>
      </c>
      <c r="C2846" s="10" t="s">
        <v>5341</v>
      </c>
      <c r="D2846" s="11">
        <v>2011</v>
      </c>
      <c r="E2846" s="10" t="s">
        <v>10</v>
      </c>
      <c r="F2846" s="10" t="s">
        <v>5329</v>
      </c>
      <c r="G2846" s="10" t="s">
        <v>5342</v>
      </c>
      <c r="H2846" s="13">
        <v>83</v>
      </c>
      <c r="I2846" s="14"/>
      <c r="J2846" s="4"/>
      <c r="K2846" s="4"/>
      <c r="L2846" s="4"/>
      <c r="M2846" s="4"/>
      <c r="N2846" s="4"/>
      <c r="O2846" s="4"/>
      <c r="P2846" s="4"/>
      <c r="Q2846" s="4"/>
      <c r="R2846" s="4"/>
      <c r="S2846" s="4"/>
      <c r="T2846" s="4"/>
      <c r="U2846" s="4"/>
      <c r="V2846" s="4"/>
      <c r="W2846" s="4"/>
      <c r="X2846" s="4"/>
      <c r="Y2846" s="4"/>
      <c r="Z2846" s="4"/>
      <c r="AA2846" s="4"/>
    </row>
    <row r="2847" spans="1:27" ht="16" x14ac:dyDescent="0.2">
      <c r="A2847" s="10" t="s">
        <v>20</v>
      </c>
      <c r="B2847" s="10" t="s">
        <v>21</v>
      </c>
      <c r="C2847" s="10" t="s">
        <v>5343</v>
      </c>
      <c r="D2847" s="11">
        <v>2011</v>
      </c>
      <c r="E2847" s="10" t="s">
        <v>10</v>
      </c>
      <c r="F2847" s="10" t="s">
        <v>5329</v>
      </c>
      <c r="G2847" s="10" t="s">
        <v>5344</v>
      </c>
      <c r="H2847" s="13">
        <v>83</v>
      </c>
      <c r="I2847" s="14"/>
      <c r="J2847" s="4"/>
      <c r="K2847" s="4"/>
      <c r="L2847" s="4"/>
      <c r="M2847" s="4"/>
      <c r="N2847" s="4"/>
      <c r="O2847" s="4"/>
      <c r="P2847" s="4"/>
      <c r="Q2847" s="4"/>
      <c r="R2847" s="4"/>
      <c r="S2847" s="4"/>
      <c r="T2847" s="4"/>
      <c r="U2847" s="4"/>
      <c r="V2847" s="4"/>
      <c r="W2847" s="4"/>
      <c r="X2847" s="4"/>
      <c r="Y2847" s="4"/>
      <c r="Z2847" s="4"/>
      <c r="AA2847" s="4"/>
    </row>
    <row r="2848" spans="1:27" ht="16" x14ac:dyDescent="0.2">
      <c r="A2848" s="10" t="s">
        <v>20</v>
      </c>
      <c r="B2848" s="10" t="s">
        <v>21</v>
      </c>
      <c r="C2848" s="10" t="s">
        <v>5345</v>
      </c>
      <c r="D2848" s="11">
        <v>2011</v>
      </c>
      <c r="E2848" s="10" t="s">
        <v>10</v>
      </c>
      <c r="F2848" s="10" t="s">
        <v>5329</v>
      </c>
      <c r="G2848" s="10" t="s">
        <v>5346</v>
      </c>
      <c r="H2848" s="13">
        <v>81</v>
      </c>
      <c r="I2848" s="14"/>
      <c r="J2848" s="4"/>
      <c r="K2848" s="4"/>
      <c r="L2848" s="4"/>
      <c r="M2848" s="4"/>
      <c r="N2848" s="4"/>
      <c r="O2848" s="4"/>
      <c r="P2848" s="4"/>
      <c r="Q2848" s="4"/>
      <c r="R2848" s="4"/>
      <c r="S2848" s="4"/>
      <c r="T2848" s="4"/>
      <c r="U2848" s="4"/>
      <c r="V2848" s="4"/>
      <c r="W2848" s="4"/>
      <c r="X2848" s="4"/>
      <c r="Y2848" s="4"/>
      <c r="Z2848" s="4"/>
      <c r="AA2848" s="4"/>
    </row>
    <row r="2849" spans="1:27" ht="16" x14ac:dyDescent="0.2">
      <c r="A2849" s="10" t="s">
        <v>20</v>
      </c>
      <c r="B2849" s="10" t="s">
        <v>21</v>
      </c>
      <c r="C2849" s="10" t="s">
        <v>5347</v>
      </c>
      <c r="D2849" s="11">
        <v>2011</v>
      </c>
      <c r="E2849" s="10" t="s">
        <v>10</v>
      </c>
      <c r="F2849" s="10" t="s">
        <v>5329</v>
      </c>
      <c r="G2849" s="10" t="s">
        <v>5348</v>
      </c>
      <c r="H2849" s="13">
        <v>74</v>
      </c>
      <c r="I2849" s="14"/>
      <c r="J2849" s="4"/>
      <c r="K2849" s="4"/>
      <c r="L2849" s="4"/>
      <c r="M2849" s="4"/>
      <c r="N2849" s="4"/>
      <c r="O2849" s="4"/>
      <c r="P2849" s="4"/>
      <c r="Q2849" s="4"/>
      <c r="R2849" s="4"/>
      <c r="S2849" s="4"/>
      <c r="T2849" s="4"/>
      <c r="U2849" s="4"/>
      <c r="V2849" s="4"/>
      <c r="W2849" s="4"/>
      <c r="X2849" s="4"/>
      <c r="Y2849" s="4"/>
      <c r="Z2849" s="4"/>
      <c r="AA2849" s="4"/>
    </row>
    <row r="2850" spans="1:27" ht="16" x14ac:dyDescent="0.2">
      <c r="A2850" s="10" t="s">
        <v>20</v>
      </c>
      <c r="B2850" s="10" t="s">
        <v>21</v>
      </c>
      <c r="C2850" s="10" t="s">
        <v>5349</v>
      </c>
      <c r="D2850" s="11">
        <v>2011</v>
      </c>
      <c r="E2850" s="10" t="s">
        <v>9</v>
      </c>
      <c r="F2850" s="10" t="s">
        <v>5329</v>
      </c>
      <c r="G2850" s="10" t="s">
        <v>5350</v>
      </c>
      <c r="H2850" s="13">
        <v>73</v>
      </c>
      <c r="I2850" s="14"/>
      <c r="J2850" s="4"/>
      <c r="K2850" s="4"/>
      <c r="L2850" s="4"/>
      <c r="M2850" s="4"/>
      <c r="N2850" s="4"/>
      <c r="O2850" s="4"/>
      <c r="P2850" s="4"/>
      <c r="Q2850" s="4"/>
      <c r="R2850" s="4"/>
      <c r="S2850" s="4"/>
      <c r="T2850" s="4"/>
      <c r="U2850" s="4"/>
      <c r="V2850" s="4"/>
      <c r="W2850" s="4"/>
      <c r="X2850" s="4"/>
      <c r="Y2850" s="4"/>
      <c r="Z2850" s="4"/>
      <c r="AA2850" s="4"/>
    </row>
    <row r="2851" spans="1:27" ht="16" x14ac:dyDescent="0.2">
      <c r="A2851" s="10" t="s">
        <v>20</v>
      </c>
      <c r="B2851" s="10" t="s">
        <v>21</v>
      </c>
      <c r="C2851" s="10" t="s">
        <v>5351</v>
      </c>
      <c r="D2851" s="11">
        <v>2011</v>
      </c>
      <c r="E2851" s="10" t="s">
        <v>10</v>
      </c>
      <c r="F2851" s="10" t="s">
        <v>5329</v>
      </c>
      <c r="G2851" s="10" t="s">
        <v>5352</v>
      </c>
      <c r="H2851" s="13">
        <v>71</v>
      </c>
      <c r="I2851" s="14"/>
      <c r="J2851" s="4"/>
      <c r="K2851" s="4"/>
      <c r="L2851" s="4"/>
      <c r="M2851" s="4"/>
      <c r="N2851" s="4"/>
      <c r="O2851" s="4"/>
      <c r="P2851" s="4"/>
      <c r="Q2851" s="4"/>
      <c r="R2851" s="4"/>
      <c r="S2851" s="4"/>
      <c r="T2851" s="4"/>
      <c r="U2851" s="4"/>
      <c r="V2851" s="4"/>
      <c r="W2851" s="4"/>
      <c r="X2851" s="4"/>
      <c r="Y2851" s="4"/>
      <c r="Z2851" s="4"/>
      <c r="AA2851" s="4"/>
    </row>
    <row r="2852" spans="1:27" ht="16" x14ac:dyDescent="0.2">
      <c r="A2852" s="10" t="s">
        <v>20</v>
      </c>
      <c r="B2852" s="10" t="s">
        <v>21</v>
      </c>
      <c r="C2852" s="10" t="s">
        <v>5353</v>
      </c>
      <c r="D2852" s="11">
        <v>2011</v>
      </c>
      <c r="E2852" s="10" t="s">
        <v>10</v>
      </c>
      <c r="F2852" s="10" t="s">
        <v>5329</v>
      </c>
      <c r="G2852" s="10" t="s">
        <v>5354</v>
      </c>
      <c r="H2852" s="13">
        <v>70</v>
      </c>
      <c r="I2852" s="14"/>
      <c r="J2852" s="4"/>
      <c r="K2852" s="4"/>
      <c r="L2852" s="4"/>
      <c r="M2852" s="4"/>
      <c r="N2852" s="4"/>
      <c r="O2852" s="4"/>
      <c r="P2852" s="4"/>
      <c r="Q2852" s="4"/>
      <c r="R2852" s="4"/>
      <c r="S2852" s="4"/>
      <c r="T2852" s="4"/>
      <c r="U2852" s="4"/>
      <c r="V2852" s="4"/>
      <c r="W2852" s="4"/>
      <c r="X2852" s="4"/>
      <c r="Y2852" s="4"/>
      <c r="Z2852" s="4"/>
      <c r="AA2852" s="4"/>
    </row>
    <row r="2853" spans="1:27" ht="16" x14ac:dyDescent="0.2">
      <c r="A2853" s="10" t="s">
        <v>20</v>
      </c>
      <c r="B2853" s="10" t="s">
        <v>21</v>
      </c>
      <c r="C2853" s="10" t="s">
        <v>5355</v>
      </c>
      <c r="D2853" s="11">
        <v>2011</v>
      </c>
      <c r="E2853" s="10" t="s">
        <v>10</v>
      </c>
      <c r="F2853" s="10" t="s">
        <v>5329</v>
      </c>
      <c r="G2853" s="10" t="s">
        <v>5356</v>
      </c>
      <c r="H2853" s="13">
        <v>69</v>
      </c>
      <c r="I2853" s="14"/>
      <c r="J2853" s="4"/>
      <c r="K2853" s="4"/>
      <c r="L2853" s="4"/>
      <c r="M2853" s="4"/>
      <c r="N2853" s="4"/>
      <c r="O2853" s="4"/>
      <c r="P2853" s="4"/>
      <c r="Q2853" s="4"/>
      <c r="R2853" s="4"/>
      <c r="S2853" s="4"/>
      <c r="T2853" s="4"/>
      <c r="U2853" s="4"/>
      <c r="V2853" s="4"/>
      <c r="W2853" s="4"/>
      <c r="X2853" s="4"/>
      <c r="Y2853" s="4"/>
      <c r="Z2853" s="4"/>
      <c r="AA2853" s="4"/>
    </row>
    <row r="2854" spans="1:27" ht="16" x14ac:dyDescent="0.2">
      <c r="A2854" s="10" t="s">
        <v>20</v>
      </c>
      <c r="B2854" s="10" t="s">
        <v>21</v>
      </c>
      <c r="C2854" s="10" t="s">
        <v>5357</v>
      </c>
      <c r="D2854" s="11">
        <v>2011</v>
      </c>
      <c r="E2854" s="10" t="s">
        <v>10</v>
      </c>
      <c r="F2854" s="10" t="s">
        <v>5329</v>
      </c>
      <c r="G2854" s="10" t="s">
        <v>5358</v>
      </c>
      <c r="H2854" s="13">
        <v>65</v>
      </c>
      <c r="I2854" s="14"/>
      <c r="J2854" s="4"/>
      <c r="K2854" s="4"/>
      <c r="L2854" s="4"/>
      <c r="M2854" s="4"/>
      <c r="N2854" s="4"/>
      <c r="O2854" s="4"/>
      <c r="P2854" s="4"/>
      <c r="Q2854" s="4"/>
      <c r="R2854" s="4"/>
      <c r="S2854" s="4"/>
      <c r="T2854" s="4"/>
      <c r="U2854" s="4"/>
      <c r="V2854" s="4"/>
      <c r="W2854" s="4"/>
      <c r="X2854" s="4"/>
      <c r="Y2854" s="4"/>
      <c r="Z2854" s="4"/>
      <c r="AA2854" s="4"/>
    </row>
    <row r="2855" spans="1:27" ht="16" x14ac:dyDescent="0.2">
      <c r="A2855" s="10" t="s">
        <v>20</v>
      </c>
      <c r="B2855" s="10" t="s">
        <v>21</v>
      </c>
      <c r="C2855" s="10" t="s">
        <v>5359</v>
      </c>
      <c r="D2855" s="11">
        <v>2011</v>
      </c>
      <c r="E2855" s="10" t="s">
        <v>10</v>
      </c>
      <c r="F2855" s="10" t="s">
        <v>5329</v>
      </c>
      <c r="G2855" s="59" t="s">
        <v>5360</v>
      </c>
      <c r="H2855" s="13">
        <v>63</v>
      </c>
      <c r="I2855" s="14"/>
      <c r="J2855" s="4"/>
      <c r="K2855" s="4"/>
      <c r="L2855" s="4"/>
      <c r="M2855" s="4"/>
      <c r="N2855" s="4"/>
      <c r="O2855" s="4"/>
      <c r="P2855" s="4"/>
      <c r="Q2855" s="4"/>
      <c r="R2855" s="4"/>
      <c r="S2855" s="4"/>
      <c r="T2855" s="4"/>
      <c r="U2855" s="4"/>
      <c r="V2855" s="4"/>
      <c r="W2855" s="4"/>
      <c r="X2855" s="4"/>
      <c r="Y2855" s="4"/>
      <c r="Z2855" s="4"/>
      <c r="AA2855" s="4"/>
    </row>
    <row r="2856" spans="1:27" ht="16" x14ac:dyDescent="0.2">
      <c r="A2856" s="10" t="s">
        <v>20</v>
      </c>
      <c r="B2856" s="10" t="s">
        <v>21</v>
      </c>
      <c r="C2856" s="10" t="s">
        <v>5361</v>
      </c>
      <c r="D2856" s="11">
        <v>2011</v>
      </c>
      <c r="E2856" s="10" t="s">
        <v>10</v>
      </c>
      <c r="F2856" s="10" t="s">
        <v>5329</v>
      </c>
      <c r="G2856" s="10" t="s">
        <v>5362</v>
      </c>
      <c r="H2856" s="13">
        <v>59</v>
      </c>
      <c r="I2856" s="14"/>
      <c r="J2856" s="4"/>
      <c r="K2856" s="4"/>
      <c r="L2856" s="4"/>
      <c r="M2856" s="4"/>
      <c r="N2856" s="4"/>
      <c r="O2856" s="4"/>
      <c r="P2856" s="4"/>
      <c r="Q2856" s="4"/>
      <c r="R2856" s="4"/>
      <c r="S2856" s="4"/>
      <c r="T2856" s="4"/>
      <c r="U2856" s="4"/>
      <c r="V2856" s="4"/>
      <c r="W2856" s="4"/>
      <c r="X2856" s="4"/>
      <c r="Y2856" s="4"/>
      <c r="Z2856" s="4"/>
      <c r="AA2856" s="4"/>
    </row>
    <row r="2857" spans="1:27" ht="16" x14ac:dyDescent="0.2">
      <c r="A2857" s="10" t="s">
        <v>20</v>
      </c>
      <c r="B2857" s="10" t="s">
        <v>21</v>
      </c>
      <c r="C2857" s="10" t="s">
        <v>5363</v>
      </c>
      <c r="D2857" s="11">
        <v>2011</v>
      </c>
      <c r="E2857" s="10" t="s">
        <v>10</v>
      </c>
      <c r="F2857" s="10" t="s">
        <v>5329</v>
      </c>
      <c r="G2857" s="10" t="s">
        <v>5364</v>
      </c>
      <c r="H2857" s="13">
        <v>58</v>
      </c>
      <c r="I2857" s="14"/>
      <c r="J2857" s="4"/>
      <c r="K2857" s="4"/>
      <c r="L2857" s="4"/>
      <c r="M2857" s="4"/>
      <c r="N2857" s="4"/>
      <c r="O2857" s="4"/>
      <c r="P2857" s="4"/>
      <c r="Q2857" s="4"/>
      <c r="R2857" s="4"/>
      <c r="S2857" s="4"/>
      <c r="T2857" s="4"/>
      <c r="U2857" s="4"/>
      <c r="V2857" s="4"/>
      <c r="W2857" s="4"/>
      <c r="X2857" s="4"/>
      <c r="Y2857" s="4"/>
      <c r="Z2857" s="4"/>
      <c r="AA2857" s="4"/>
    </row>
    <row r="2858" spans="1:27" ht="16" x14ac:dyDescent="0.2">
      <c r="A2858" s="10" t="s">
        <v>20</v>
      </c>
      <c r="B2858" s="10" t="s">
        <v>21</v>
      </c>
      <c r="C2858" s="10" t="s">
        <v>5187</v>
      </c>
      <c r="D2858" s="11">
        <v>2010</v>
      </c>
      <c r="E2858" s="10" t="s">
        <v>10</v>
      </c>
      <c r="F2858" s="10" t="s">
        <v>5365</v>
      </c>
      <c r="G2858" s="10" t="s">
        <v>5366</v>
      </c>
      <c r="H2858" s="13">
        <v>431</v>
      </c>
      <c r="I2858" s="14"/>
      <c r="J2858" s="4"/>
      <c r="K2858" s="4"/>
      <c r="L2858" s="4"/>
      <c r="M2858" s="4"/>
      <c r="N2858" s="4"/>
      <c r="O2858" s="4"/>
      <c r="P2858" s="4"/>
      <c r="Q2858" s="4"/>
      <c r="R2858" s="4"/>
      <c r="S2858" s="4"/>
      <c r="T2858" s="4"/>
      <c r="U2858" s="4"/>
      <c r="V2858" s="4"/>
      <c r="W2858" s="4"/>
      <c r="X2858" s="4"/>
      <c r="Y2858" s="4"/>
      <c r="Z2858" s="4"/>
      <c r="AA2858" s="4"/>
    </row>
    <row r="2859" spans="1:27" ht="16" x14ac:dyDescent="0.2">
      <c r="A2859" s="10" t="s">
        <v>20</v>
      </c>
      <c r="B2859" s="10" t="s">
        <v>21</v>
      </c>
      <c r="C2859" s="10" t="s">
        <v>792</v>
      </c>
      <c r="D2859" s="11">
        <v>2010</v>
      </c>
      <c r="E2859" s="10" t="s">
        <v>10</v>
      </c>
      <c r="F2859" s="10" t="s">
        <v>5365</v>
      </c>
      <c r="G2859" s="10" t="s">
        <v>5367</v>
      </c>
      <c r="H2859" s="13">
        <v>426</v>
      </c>
      <c r="I2859" s="14"/>
      <c r="J2859" s="4"/>
      <c r="K2859" s="4"/>
      <c r="L2859" s="4"/>
      <c r="M2859" s="4"/>
      <c r="N2859" s="4"/>
      <c r="O2859" s="4"/>
      <c r="P2859" s="4"/>
      <c r="Q2859" s="4"/>
      <c r="R2859" s="4"/>
      <c r="S2859" s="4"/>
      <c r="T2859" s="4"/>
      <c r="U2859" s="4"/>
      <c r="V2859" s="4"/>
      <c r="W2859" s="4"/>
      <c r="X2859" s="4"/>
      <c r="Y2859" s="4"/>
      <c r="Z2859" s="4"/>
      <c r="AA2859" s="4"/>
    </row>
    <row r="2860" spans="1:27" ht="16" x14ac:dyDescent="0.2">
      <c r="A2860" s="10" t="s">
        <v>20</v>
      </c>
      <c r="B2860" s="10" t="s">
        <v>21</v>
      </c>
      <c r="C2860" s="10" t="s">
        <v>5368</v>
      </c>
      <c r="D2860" s="11">
        <v>2010</v>
      </c>
      <c r="E2860" s="10" t="s">
        <v>10</v>
      </c>
      <c r="F2860" s="10" t="s">
        <v>5365</v>
      </c>
      <c r="G2860" s="10" t="s">
        <v>5369</v>
      </c>
      <c r="H2860" s="13">
        <v>397</v>
      </c>
      <c r="I2860" s="14"/>
      <c r="J2860" s="4"/>
      <c r="K2860" s="4"/>
      <c r="L2860" s="4"/>
      <c r="M2860" s="4"/>
      <c r="N2860" s="4"/>
      <c r="O2860" s="4"/>
      <c r="P2860" s="4"/>
      <c r="Q2860" s="4"/>
      <c r="R2860" s="4"/>
      <c r="S2860" s="4"/>
      <c r="T2860" s="4"/>
      <c r="U2860" s="4"/>
      <c r="V2860" s="4"/>
      <c r="W2860" s="4"/>
      <c r="X2860" s="4"/>
      <c r="Y2860" s="4"/>
      <c r="Z2860" s="4"/>
      <c r="AA2860" s="4"/>
    </row>
    <row r="2861" spans="1:27" ht="16" x14ac:dyDescent="0.2">
      <c r="A2861" s="10" t="s">
        <v>20</v>
      </c>
      <c r="B2861" s="10" t="s">
        <v>21</v>
      </c>
      <c r="C2861" s="10" t="s">
        <v>5370</v>
      </c>
      <c r="D2861" s="11">
        <v>2010</v>
      </c>
      <c r="E2861" s="10" t="s">
        <v>10</v>
      </c>
      <c r="F2861" s="10" t="s">
        <v>5365</v>
      </c>
      <c r="G2861" s="10" t="s">
        <v>5371</v>
      </c>
      <c r="H2861" s="13">
        <v>320</v>
      </c>
      <c r="I2861" s="14"/>
      <c r="J2861" s="4"/>
      <c r="K2861" s="4"/>
      <c r="L2861" s="4"/>
      <c r="M2861" s="4"/>
      <c r="N2861" s="4"/>
      <c r="O2861" s="4"/>
      <c r="P2861" s="4"/>
      <c r="Q2861" s="4"/>
      <c r="R2861" s="4"/>
      <c r="S2861" s="4"/>
      <c r="T2861" s="4"/>
      <c r="U2861" s="4"/>
      <c r="V2861" s="4"/>
      <c r="W2861" s="4"/>
      <c r="X2861" s="4"/>
      <c r="Y2861" s="4"/>
      <c r="Z2861" s="4"/>
      <c r="AA2861" s="4"/>
    </row>
    <row r="2862" spans="1:27" ht="16" x14ac:dyDescent="0.2">
      <c r="A2862" s="10" t="s">
        <v>20</v>
      </c>
      <c r="B2862" s="10" t="s">
        <v>21</v>
      </c>
      <c r="C2862" s="10" t="s">
        <v>5372</v>
      </c>
      <c r="D2862" s="11">
        <v>2010</v>
      </c>
      <c r="E2862" s="10" t="s">
        <v>10</v>
      </c>
      <c r="F2862" s="10" t="s">
        <v>5365</v>
      </c>
      <c r="G2862" s="10" t="s">
        <v>5373</v>
      </c>
      <c r="H2862" s="13">
        <v>309</v>
      </c>
      <c r="I2862" s="14"/>
      <c r="J2862" s="4"/>
      <c r="K2862" s="4"/>
      <c r="L2862" s="4"/>
      <c r="M2862" s="4"/>
      <c r="N2862" s="4"/>
      <c r="O2862" s="4"/>
      <c r="P2862" s="4"/>
      <c r="Q2862" s="4"/>
      <c r="R2862" s="4"/>
      <c r="S2862" s="4"/>
      <c r="T2862" s="4"/>
      <c r="U2862" s="4"/>
      <c r="V2862" s="4"/>
      <c r="W2862" s="4"/>
      <c r="X2862" s="4"/>
      <c r="Y2862" s="4"/>
      <c r="Z2862" s="4"/>
      <c r="AA2862" s="4"/>
    </row>
    <row r="2863" spans="1:27" ht="16" x14ac:dyDescent="0.2">
      <c r="A2863" s="10" t="s">
        <v>20</v>
      </c>
      <c r="B2863" s="10" t="s">
        <v>21</v>
      </c>
      <c r="C2863" s="10" t="s">
        <v>5374</v>
      </c>
      <c r="D2863" s="11">
        <v>2010</v>
      </c>
      <c r="E2863" s="10" t="s">
        <v>10</v>
      </c>
      <c r="F2863" s="10" t="s">
        <v>5365</v>
      </c>
      <c r="G2863" s="12" t="s">
        <v>5375</v>
      </c>
      <c r="H2863" s="13">
        <v>299</v>
      </c>
      <c r="I2863" s="14"/>
      <c r="J2863" s="4"/>
      <c r="K2863" s="4"/>
      <c r="L2863" s="4"/>
      <c r="M2863" s="4"/>
      <c r="N2863" s="4"/>
      <c r="O2863" s="4"/>
      <c r="P2863" s="4"/>
      <c r="Q2863" s="4"/>
      <c r="R2863" s="4"/>
      <c r="S2863" s="4"/>
      <c r="T2863" s="4"/>
      <c r="U2863" s="4"/>
      <c r="V2863" s="4"/>
      <c r="W2863" s="4"/>
      <c r="X2863" s="4"/>
      <c r="Y2863" s="4"/>
      <c r="Z2863" s="4"/>
      <c r="AA2863" s="4"/>
    </row>
    <row r="2864" spans="1:27" ht="16" x14ac:dyDescent="0.2">
      <c r="A2864" s="10" t="s">
        <v>20</v>
      </c>
      <c r="B2864" s="10" t="s">
        <v>21</v>
      </c>
      <c r="C2864" s="10" t="s">
        <v>5376</v>
      </c>
      <c r="D2864" s="11">
        <v>2010</v>
      </c>
      <c r="E2864" s="10" t="s">
        <v>10</v>
      </c>
      <c r="F2864" s="10" t="s">
        <v>5365</v>
      </c>
      <c r="G2864" s="10" t="s">
        <v>5377</v>
      </c>
      <c r="H2864" s="13">
        <v>275</v>
      </c>
      <c r="I2864" s="14"/>
      <c r="J2864" s="4"/>
      <c r="K2864" s="4"/>
      <c r="L2864" s="4"/>
      <c r="M2864" s="4"/>
      <c r="N2864" s="4"/>
      <c r="O2864" s="4"/>
      <c r="P2864" s="4"/>
      <c r="Q2864" s="4"/>
      <c r="R2864" s="4"/>
      <c r="S2864" s="4"/>
      <c r="T2864" s="4"/>
      <c r="U2864" s="4"/>
      <c r="V2864" s="4"/>
      <c r="W2864" s="4"/>
      <c r="X2864" s="4"/>
      <c r="Y2864" s="4"/>
      <c r="Z2864" s="4"/>
      <c r="AA2864" s="4"/>
    </row>
    <row r="2865" spans="1:27" ht="16" x14ac:dyDescent="0.2">
      <c r="A2865" s="10" t="s">
        <v>20</v>
      </c>
      <c r="B2865" s="10" t="s">
        <v>21</v>
      </c>
      <c r="C2865" s="10" t="s">
        <v>5378</v>
      </c>
      <c r="D2865" s="11">
        <v>2010</v>
      </c>
      <c r="E2865" s="10" t="s">
        <v>10</v>
      </c>
      <c r="F2865" s="10" t="s">
        <v>5365</v>
      </c>
      <c r="G2865" s="10" t="s">
        <v>5379</v>
      </c>
      <c r="H2865" s="13">
        <v>265</v>
      </c>
      <c r="I2865" s="14"/>
      <c r="J2865" s="4"/>
      <c r="K2865" s="4"/>
      <c r="L2865" s="4"/>
      <c r="M2865" s="4"/>
      <c r="N2865" s="4"/>
      <c r="O2865" s="4"/>
      <c r="P2865" s="4"/>
      <c r="Q2865" s="4"/>
      <c r="R2865" s="4"/>
      <c r="S2865" s="4"/>
      <c r="T2865" s="4"/>
      <c r="U2865" s="4"/>
      <c r="V2865" s="4"/>
      <c r="W2865" s="4"/>
      <c r="X2865" s="4"/>
      <c r="Y2865" s="4"/>
      <c r="Z2865" s="4"/>
      <c r="AA2865" s="4"/>
    </row>
    <row r="2866" spans="1:27" ht="16" x14ac:dyDescent="0.2">
      <c r="A2866" s="10" t="s">
        <v>20</v>
      </c>
      <c r="B2866" s="10" t="s">
        <v>21</v>
      </c>
      <c r="C2866" s="10" t="s">
        <v>5380</v>
      </c>
      <c r="D2866" s="11">
        <v>2010</v>
      </c>
      <c r="E2866" s="10" t="s">
        <v>10</v>
      </c>
      <c r="F2866" s="10" t="s">
        <v>5365</v>
      </c>
      <c r="G2866" s="10" t="s">
        <v>5381</v>
      </c>
      <c r="H2866" s="13">
        <v>257</v>
      </c>
      <c r="I2866" s="14"/>
      <c r="J2866" s="4"/>
      <c r="K2866" s="4"/>
      <c r="L2866" s="4"/>
      <c r="M2866" s="4"/>
      <c r="N2866" s="4"/>
      <c r="O2866" s="4"/>
      <c r="P2866" s="4"/>
      <c r="Q2866" s="4"/>
      <c r="R2866" s="4"/>
      <c r="S2866" s="4"/>
      <c r="T2866" s="4"/>
      <c r="U2866" s="4"/>
      <c r="V2866" s="4"/>
      <c r="W2866" s="4"/>
      <c r="X2866" s="4"/>
      <c r="Y2866" s="4"/>
      <c r="Z2866" s="4"/>
      <c r="AA2866" s="4"/>
    </row>
    <row r="2867" spans="1:27" ht="16" x14ac:dyDescent="0.2">
      <c r="A2867" s="10" t="s">
        <v>20</v>
      </c>
      <c r="B2867" s="10" t="s">
        <v>21</v>
      </c>
      <c r="C2867" s="10" t="s">
        <v>5382</v>
      </c>
      <c r="D2867" s="11">
        <v>2010</v>
      </c>
      <c r="E2867" s="10" t="s">
        <v>10</v>
      </c>
      <c r="F2867" s="10" t="s">
        <v>5365</v>
      </c>
      <c r="G2867" s="10" t="s">
        <v>5383</v>
      </c>
      <c r="H2867" s="13">
        <v>221</v>
      </c>
      <c r="I2867" s="14"/>
      <c r="J2867" s="4"/>
      <c r="K2867" s="4"/>
      <c r="L2867" s="4"/>
      <c r="M2867" s="4"/>
      <c r="N2867" s="4"/>
      <c r="O2867" s="4"/>
      <c r="P2867" s="4"/>
      <c r="Q2867" s="4"/>
      <c r="R2867" s="4"/>
      <c r="S2867" s="4"/>
      <c r="T2867" s="4"/>
      <c r="U2867" s="4"/>
      <c r="V2867" s="4"/>
      <c r="W2867" s="4"/>
      <c r="X2867" s="4"/>
      <c r="Y2867" s="4"/>
      <c r="Z2867" s="4"/>
      <c r="AA2867" s="4"/>
    </row>
    <row r="2868" spans="1:27" ht="16" x14ac:dyDescent="0.2">
      <c r="A2868" s="10" t="s">
        <v>20</v>
      </c>
      <c r="B2868" s="10" t="s">
        <v>21</v>
      </c>
      <c r="C2868" s="10" t="s">
        <v>5384</v>
      </c>
      <c r="D2868" s="11">
        <v>2010</v>
      </c>
      <c r="E2868" s="10" t="s">
        <v>10</v>
      </c>
      <c r="F2868" s="10" t="s">
        <v>5365</v>
      </c>
      <c r="G2868" s="10" t="s">
        <v>5385</v>
      </c>
      <c r="H2868" s="13">
        <v>215</v>
      </c>
      <c r="I2868" s="14"/>
      <c r="J2868" s="4"/>
      <c r="K2868" s="4"/>
      <c r="L2868" s="4"/>
      <c r="M2868" s="4"/>
      <c r="N2868" s="4"/>
      <c r="O2868" s="4"/>
      <c r="P2868" s="4"/>
      <c r="Q2868" s="4"/>
      <c r="R2868" s="4"/>
      <c r="S2868" s="4"/>
      <c r="T2868" s="4"/>
      <c r="U2868" s="4"/>
      <c r="V2868" s="4"/>
      <c r="W2868" s="4"/>
      <c r="X2868" s="4"/>
      <c r="Y2868" s="4"/>
      <c r="Z2868" s="4"/>
      <c r="AA2868" s="4"/>
    </row>
    <row r="2869" spans="1:27" ht="16" x14ac:dyDescent="0.2">
      <c r="A2869" s="10" t="s">
        <v>20</v>
      </c>
      <c r="B2869" s="10" t="s">
        <v>21</v>
      </c>
      <c r="C2869" s="10" t="s">
        <v>5386</v>
      </c>
      <c r="D2869" s="11">
        <v>2010</v>
      </c>
      <c r="E2869" s="10" t="s">
        <v>10</v>
      </c>
      <c r="F2869" s="10" t="s">
        <v>5365</v>
      </c>
      <c r="G2869" s="10" t="s">
        <v>5387</v>
      </c>
      <c r="H2869" s="13">
        <v>210</v>
      </c>
      <c r="I2869" s="14"/>
      <c r="J2869" s="4"/>
      <c r="K2869" s="4"/>
      <c r="L2869" s="4"/>
      <c r="M2869" s="4"/>
      <c r="N2869" s="4"/>
      <c r="O2869" s="4"/>
      <c r="P2869" s="4"/>
      <c r="Q2869" s="4"/>
      <c r="R2869" s="4"/>
      <c r="S2869" s="4"/>
      <c r="T2869" s="4"/>
      <c r="U2869" s="4"/>
      <c r="V2869" s="4"/>
      <c r="W2869" s="4"/>
      <c r="X2869" s="4"/>
      <c r="Y2869" s="4"/>
      <c r="Z2869" s="4"/>
      <c r="AA2869" s="4"/>
    </row>
    <row r="2870" spans="1:27" ht="16" x14ac:dyDescent="0.2">
      <c r="A2870" s="10" t="s">
        <v>20</v>
      </c>
      <c r="B2870" s="10" t="s">
        <v>21</v>
      </c>
      <c r="C2870" s="10" t="s">
        <v>5388</v>
      </c>
      <c r="D2870" s="11">
        <v>2010</v>
      </c>
      <c r="E2870" s="10" t="s">
        <v>10</v>
      </c>
      <c r="F2870" s="10" t="s">
        <v>5365</v>
      </c>
      <c r="G2870" s="10" t="s">
        <v>5389</v>
      </c>
      <c r="H2870" s="13">
        <v>201</v>
      </c>
      <c r="I2870" s="14"/>
      <c r="J2870" s="4"/>
      <c r="K2870" s="4"/>
      <c r="L2870" s="4"/>
      <c r="M2870" s="4"/>
      <c r="N2870" s="4"/>
      <c r="O2870" s="4"/>
      <c r="P2870" s="4"/>
      <c r="Q2870" s="4"/>
      <c r="R2870" s="4"/>
      <c r="S2870" s="4"/>
      <c r="T2870" s="4"/>
      <c r="U2870" s="4"/>
      <c r="V2870" s="4"/>
      <c r="W2870" s="4"/>
      <c r="X2870" s="4"/>
      <c r="Y2870" s="4"/>
      <c r="Z2870" s="4"/>
      <c r="AA2870" s="4"/>
    </row>
    <row r="2871" spans="1:27" ht="16" x14ac:dyDescent="0.2">
      <c r="A2871" s="10" t="s">
        <v>20</v>
      </c>
      <c r="B2871" s="10" t="s">
        <v>21</v>
      </c>
      <c r="C2871" s="10" t="s">
        <v>5390</v>
      </c>
      <c r="D2871" s="11">
        <v>2010</v>
      </c>
      <c r="E2871" s="10" t="s">
        <v>10</v>
      </c>
      <c r="F2871" s="10" t="s">
        <v>5365</v>
      </c>
      <c r="G2871" s="10" t="s">
        <v>5391</v>
      </c>
      <c r="H2871" s="13">
        <v>201</v>
      </c>
      <c r="I2871" s="14"/>
      <c r="J2871" s="4"/>
      <c r="K2871" s="4"/>
      <c r="L2871" s="4"/>
      <c r="M2871" s="4"/>
      <c r="N2871" s="4"/>
      <c r="O2871" s="4"/>
      <c r="P2871" s="4"/>
      <c r="Q2871" s="4"/>
      <c r="R2871" s="4"/>
      <c r="S2871" s="4"/>
      <c r="T2871" s="4"/>
      <c r="U2871" s="4"/>
      <c r="V2871" s="4"/>
      <c r="W2871" s="4"/>
      <c r="X2871" s="4"/>
      <c r="Y2871" s="4"/>
      <c r="Z2871" s="4"/>
      <c r="AA2871" s="4"/>
    </row>
    <row r="2872" spans="1:27" ht="16" x14ac:dyDescent="0.2">
      <c r="A2872" s="10" t="s">
        <v>20</v>
      </c>
      <c r="B2872" s="10" t="s">
        <v>21</v>
      </c>
      <c r="C2872" s="10" t="s">
        <v>5392</v>
      </c>
      <c r="D2872" s="11">
        <v>2010</v>
      </c>
      <c r="E2872" s="10" t="s">
        <v>10</v>
      </c>
      <c r="F2872" s="10" t="s">
        <v>5365</v>
      </c>
      <c r="G2872" s="10" t="s">
        <v>5393</v>
      </c>
      <c r="H2872" s="13">
        <v>194</v>
      </c>
      <c r="I2872" s="14"/>
      <c r="J2872" s="4"/>
      <c r="K2872" s="4"/>
      <c r="L2872" s="4"/>
      <c r="M2872" s="4"/>
      <c r="N2872" s="4"/>
      <c r="O2872" s="4"/>
      <c r="P2872" s="4"/>
      <c r="Q2872" s="4"/>
      <c r="R2872" s="4"/>
      <c r="S2872" s="4"/>
      <c r="T2872" s="4"/>
      <c r="U2872" s="4"/>
      <c r="V2872" s="4"/>
      <c r="W2872" s="4"/>
      <c r="X2872" s="4"/>
      <c r="Y2872" s="4"/>
      <c r="Z2872" s="4"/>
      <c r="AA2872" s="4"/>
    </row>
    <row r="2873" spans="1:27" ht="16" x14ac:dyDescent="0.2">
      <c r="A2873" s="10" t="s">
        <v>20</v>
      </c>
      <c r="B2873" s="10" t="s">
        <v>21</v>
      </c>
      <c r="C2873" s="10" t="s">
        <v>5394</v>
      </c>
      <c r="D2873" s="11">
        <v>2010</v>
      </c>
      <c r="E2873" s="10" t="s">
        <v>10</v>
      </c>
      <c r="F2873" s="10" t="s">
        <v>5365</v>
      </c>
      <c r="G2873" s="10" t="s">
        <v>5395</v>
      </c>
      <c r="H2873" s="13">
        <v>192</v>
      </c>
      <c r="I2873" s="14"/>
      <c r="J2873" s="4"/>
      <c r="K2873" s="4"/>
      <c r="L2873" s="4"/>
      <c r="M2873" s="4"/>
      <c r="N2873" s="4"/>
      <c r="O2873" s="4"/>
      <c r="P2873" s="4"/>
      <c r="Q2873" s="4"/>
      <c r="R2873" s="4"/>
      <c r="S2873" s="4"/>
      <c r="T2873" s="4"/>
      <c r="U2873" s="4"/>
      <c r="V2873" s="4"/>
      <c r="W2873" s="4"/>
      <c r="X2873" s="4"/>
      <c r="Y2873" s="4"/>
      <c r="Z2873" s="4"/>
      <c r="AA2873" s="4"/>
    </row>
    <row r="2874" spans="1:27" ht="16" x14ac:dyDescent="0.2">
      <c r="A2874" s="10" t="s">
        <v>20</v>
      </c>
      <c r="B2874" s="10" t="s">
        <v>21</v>
      </c>
      <c r="C2874" s="10" t="s">
        <v>5396</v>
      </c>
      <c r="D2874" s="11">
        <v>2010</v>
      </c>
      <c r="E2874" s="10" t="s">
        <v>10</v>
      </c>
      <c r="F2874" s="10" t="s">
        <v>5365</v>
      </c>
      <c r="G2874" s="10" t="s">
        <v>5397</v>
      </c>
      <c r="H2874" s="13">
        <v>191</v>
      </c>
      <c r="I2874" s="14"/>
      <c r="J2874" s="4"/>
      <c r="K2874" s="4"/>
      <c r="L2874" s="4"/>
      <c r="M2874" s="4"/>
      <c r="N2874" s="4"/>
      <c r="O2874" s="4"/>
      <c r="P2874" s="4"/>
      <c r="Q2874" s="4"/>
      <c r="R2874" s="4"/>
      <c r="S2874" s="4"/>
      <c r="T2874" s="4"/>
      <c r="U2874" s="4"/>
      <c r="V2874" s="4"/>
      <c r="W2874" s="4"/>
      <c r="X2874" s="4"/>
      <c r="Y2874" s="4"/>
      <c r="Z2874" s="4"/>
      <c r="AA2874" s="4"/>
    </row>
    <row r="2875" spans="1:27" ht="16" x14ac:dyDescent="0.2">
      <c r="A2875" s="10" t="s">
        <v>20</v>
      </c>
      <c r="B2875" s="10" t="s">
        <v>21</v>
      </c>
      <c r="C2875" s="10" t="s">
        <v>5398</v>
      </c>
      <c r="D2875" s="11">
        <v>2010</v>
      </c>
      <c r="E2875" s="10" t="s">
        <v>10</v>
      </c>
      <c r="F2875" s="10" t="s">
        <v>5365</v>
      </c>
      <c r="G2875" s="10" t="s">
        <v>5399</v>
      </c>
      <c r="H2875" s="13">
        <v>186</v>
      </c>
      <c r="I2875" s="14"/>
      <c r="J2875" s="4"/>
      <c r="K2875" s="4"/>
      <c r="L2875" s="4"/>
      <c r="M2875" s="4"/>
      <c r="N2875" s="4"/>
      <c r="O2875" s="4"/>
      <c r="P2875" s="4"/>
      <c r="Q2875" s="4"/>
      <c r="R2875" s="4"/>
      <c r="S2875" s="4"/>
      <c r="T2875" s="4"/>
      <c r="U2875" s="4"/>
      <c r="V2875" s="4"/>
      <c r="W2875" s="4"/>
      <c r="X2875" s="4"/>
      <c r="Y2875" s="4"/>
      <c r="Z2875" s="4"/>
      <c r="AA2875" s="4"/>
    </row>
    <row r="2876" spans="1:27" ht="16" x14ac:dyDescent="0.2">
      <c r="A2876" s="10" t="s">
        <v>20</v>
      </c>
      <c r="B2876" s="10" t="s">
        <v>21</v>
      </c>
      <c r="C2876" s="10" t="s">
        <v>5400</v>
      </c>
      <c r="D2876" s="11">
        <v>2010</v>
      </c>
      <c r="E2876" s="10" t="s">
        <v>10</v>
      </c>
      <c r="F2876" s="10" t="s">
        <v>5365</v>
      </c>
      <c r="G2876" s="10" t="s">
        <v>5401</v>
      </c>
      <c r="H2876" s="13">
        <v>169</v>
      </c>
      <c r="I2876" s="14"/>
      <c r="J2876" s="4"/>
      <c r="K2876" s="4"/>
      <c r="L2876" s="4"/>
      <c r="M2876" s="4"/>
      <c r="N2876" s="4"/>
      <c r="O2876" s="4"/>
      <c r="P2876" s="4"/>
      <c r="Q2876" s="4"/>
      <c r="R2876" s="4"/>
      <c r="S2876" s="4"/>
      <c r="T2876" s="4"/>
      <c r="U2876" s="4"/>
      <c r="V2876" s="4"/>
      <c r="W2876" s="4"/>
      <c r="X2876" s="4"/>
      <c r="Y2876" s="4"/>
      <c r="Z2876" s="4"/>
      <c r="AA2876" s="4"/>
    </row>
    <row r="2877" spans="1:27" ht="16" x14ac:dyDescent="0.2">
      <c r="A2877" s="10" t="s">
        <v>20</v>
      </c>
      <c r="B2877" s="10" t="s">
        <v>21</v>
      </c>
      <c r="C2877" s="10" t="s">
        <v>5402</v>
      </c>
      <c r="D2877" s="11">
        <v>2010</v>
      </c>
      <c r="E2877" s="10" t="s">
        <v>10</v>
      </c>
      <c r="F2877" s="10" t="s">
        <v>5365</v>
      </c>
      <c r="G2877" s="10" t="s">
        <v>5403</v>
      </c>
      <c r="H2877" s="13">
        <v>161</v>
      </c>
      <c r="I2877" s="14"/>
      <c r="J2877" s="4"/>
      <c r="K2877" s="4"/>
      <c r="L2877" s="4"/>
      <c r="M2877" s="4"/>
      <c r="N2877" s="4"/>
      <c r="O2877" s="4"/>
      <c r="P2877" s="4"/>
      <c r="Q2877" s="4"/>
      <c r="R2877" s="4"/>
      <c r="S2877" s="4"/>
      <c r="T2877" s="4"/>
      <c r="U2877" s="4"/>
      <c r="V2877" s="4"/>
      <c r="W2877" s="4"/>
      <c r="X2877" s="4"/>
      <c r="Y2877" s="4"/>
      <c r="Z2877" s="4"/>
      <c r="AA2877" s="4"/>
    </row>
    <row r="2878" spans="1:27" ht="16" x14ac:dyDescent="0.2">
      <c r="A2878" s="10" t="s">
        <v>20</v>
      </c>
      <c r="B2878" s="10" t="s">
        <v>21</v>
      </c>
      <c r="C2878" s="10" t="s">
        <v>5404</v>
      </c>
      <c r="D2878" s="11">
        <v>2010</v>
      </c>
      <c r="E2878" s="10" t="s">
        <v>10</v>
      </c>
      <c r="F2878" s="10" t="s">
        <v>5365</v>
      </c>
      <c r="G2878" s="10" t="s">
        <v>5405</v>
      </c>
      <c r="H2878" s="13">
        <v>160</v>
      </c>
      <c r="I2878" s="14"/>
      <c r="J2878" s="4"/>
      <c r="K2878" s="4"/>
      <c r="L2878" s="4"/>
      <c r="M2878" s="4"/>
      <c r="N2878" s="4"/>
      <c r="O2878" s="4"/>
      <c r="P2878" s="4"/>
      <c r="Q2878" s="4"/>
      <c r="R2878" s="4"/>
      <c r="S2878" s="4"/>
      <c r="T2878" s="4"/>
      <c r="U2878" s="4"/>
      <c r="V2878" s="4"/>
      <c r="W2878" s="4"/>
      <c r="X2878" s="4"/>
      <c r="Y2878" s="4"/>
      <c r="Z2878" s="4"/>
      <c r="AA2878" s="4"/>
    </row>
    <row r="2879" spans="1:27" ht="16" x14ac:dyDescent="0.2">
      <c r="A2879" s="10" t="s">
        <v>20</v>
      </c>
      <c r="B2879" s="10" t="s">
        <v>21</v>
      </c>
      <c r="C2879" s="10" t="s">
        <v>5406</v>
      </c>
      <c r="D2879" s="11">
        <v>2010</v>
      </c>
      <c r="E2879" s="10" t="s">
        <v>10</v>
      </c>
      <c r="F2879" s="10" t="s">
        <v>5365</v>
      </c>
      <c r="G2879" s="10" t="s">
        <v>5407</v>
      </c>
      <c r="H2879" s="13">
        <v>138</v>
      </c>
      <c r="I2879" s="14"/>
      <c r="J2879" s="4"/>
      <c r="K2879" s="4"/>
      <c r="L2879" s="4"/>
      <c r="M2879" s="4"/>
      <c r="N2879" s="4"/>
      <c r="O2879" s="4"/>
      <c r="P2879" s="4"/>
      <c r="Q2879" s="4"/>
      <c r="R2879" s="4"/>
      <c r="S2879" s="4"/>
      <c r="T2879" s="4"/>
      <c r="U2879" s="4"/>
      <c r="V2879" s="4"/>
      <c r="W2879" s="4"/>
      <c r="X2879" s="4"/>
      <c r="Y2879" s="4"/>
      <c r="Z2879" s="4"/>
      <c r="AA2879" s="4"/>
    </row>
    <row r="2880" spans="1:27" ht="16" x14ac:dyDescent="0.2">
      <c r="A2880" s="10" t="s">
        <v>20</v>
      </c>
      <c r="B2880" s="10" t="s">
        <v>21</v>
      </c>
      <c r="C2880" s="10" t="s">
        <v>5408</v>
      </c>
      <c r="D2880" s="11">
        <v>2010</v>
      </c>
      <c r="E2880" s="10" t="s">
        <v>10</v>
      </c>
      <c r="F2880" s="10" t="s">
        <v>5365</v>
      </c>
      <c r="G2880" s="10" t="s">
        <v>5409</v>
      </c>
      <c r="H2880" s="13">
        <v>136</v>
      </c>
      <c r="I2880" s="14"/>
      <c r="J2880" s="4"/>
      <c r="K2880" s="4"/>
      <c r="L2880" s="4"/>
      <c r="M2880" s="4"/>
      <c r="N2880" s="4"/>
      <c r="O2880" s="4"/>
      <c r="P2880" s="4"/>
      <c r="Q2880" s="4"/>
      <c r="R2880" s="4"/>
      <c r="S2880" s="4"/>
      <c r="T2880" s="4"/>
      <c r="U2880" s="4"/>
      <c r="V2880" s="4"/>
      <c r="W2880" s="4"/>
      <c r="X2880" s="4"/>
      <c r="Y2880" s="4"/>
      <c r="Z2880" s="4"/>
      <c r="AA2880" s="4"/>
    </row>
    <row r="2881" spans="1:27" ht="16" x14ac:dyDescent="0.2">
      <c r="A2881" s="10" t="s">
        <v>20</v>
      </c>
      <c r="B2881" s="10" t="s">
        <v>21</v>
      </c>
      <c r="C2881" s="10" t="s">
        <v>5410</v>
      </c>
      <c r="D2881" s="11">
        <v>2010</v>
      </c>
      <c r="E2881" s="10" t="s">
        <v>10</v>
      </c>
      <c r="F2881" s="10" t="s">
        <v>5365</v>
      </c>
      <c r="G2881" s="10" t="s">
        <v>5411</v>
      </c>
      <c r="H2881" s="13">
        <v>133</v>
      </c>
      <c r="I2881" s="14"/>
      <c r="J2881" s="4"/>
      <c r="K2881" s="4"/>
      <c r="L2881" s="4"/>
      <c r="M2881" s="4"/>
      <c r="N2881" s="4"/>
      <c r="O2881" s="4"/>
      <c r="P2881" s="4"/>
      <c r="Q2881" s="4"/>
      <c r="R2881" s="4"/>
      <c r="S2881" s="4"/>
      <c r="T2881" s="4"/>
      <c r="U2881" s="4"/>
      <c r="V2881" s="4"/>
      <c r="W2881" s="4"/>
      <c r="X2881" s="4"/>
      <c r="Y2881" s="4"/>
      <c r="Z2881" s="4"/>
      <c r="AA2881" s="4"/>
    </row>
    <row r="2882" spans="1:27" ht="16" x14ac:dyDescent="0.2">
      <c r="A2882" s="10" t="s">
        <v>20</v>
      </c>
      <c r="B2882" s="10" t="s">
        <v>21</v>
      </c>
      <c r="C2882" s="10" t="s">
        <v>5412</v>
      </c>
      <c r="D2882" s="11">
        <v>2010</v>
      </c>
      <c r="E2882" s="10" t="s">
        <v>10</v>
      </c>
      <c r="F2882" s="10" t="s">
        <v>5365</v>
      </c>
      <c r="G2882" s="10" t="s">
        <v>5413</v>
      </c>
      <c r="H2882" s="13">
        <v>129</v>
      </c>
      <c r="I2882" s="14"/>
      <c r="J2882" s="4"/>
      <c r="K2882" s="4"/>
      <c r="L2882" s="4"/>
      <c r="M2882" s="4"/>
      <c r="N2882" s="4"/>
      <c r="O2882" s="4"/>
      <c r="P2882" s="4"/>
      <c r="Q2882" s="4"/>
      <c r="R2882" s="4"/>
      <c r="S2882" s="4"/>
      <c r="T2882" s="4"/>
      <c r="U2882" s="4"/>
      <c r="V2882" s="4"/>
      <c r="W2882" s="4"/>
      <c r="X2882" s="4"/>
      <c r="Y2882" s="4"/>
      <c r="Z2882" s="4"/>
      <c r="AA2882" s="4"/>
    </row>
    <row r="2883" spans="1:27" ht="16" x14ac:dyDescent="0.2">
      <c r="A2883" s="10" t="s">
        <v>20</v>
      </c>
      <c r="B2883" s="10" t="s">
        <v>21</v>
      </c>
      <c r="C2883" s="10" t="s">
        <v>5380</v>
      </c>
      <c r="D2883" s="11">
        <v>2010</v>
      </c>
      <c r="E2883" s="10" t="s">
        <v>10</v>
      </c>
      <c r="F2883" s="10" t="s">
        <v>5365</v>
      </c>
      <c r="G2883" s="10" t="s">
        <v>5414</v>
      </c>
      <c r="H2883" s="13">
        <v>119</v>
      </c>
      <c r="I2883" s="14"/>
      <c r="J2883" s="4"/>
      <c r="K2883" s="4"/>
      <c r="L2883" s="4"/>
      <c r="M2883" s="4"/>
      <c r="N2883" s="4"/>
      <c r="O2883" s="4"/>
      <c r="P2883" s="4"/>
      <c r="Q2883" s="4"/>
      <c r="R2883" s="4"/>
      <c r="S2883" s="4"/>
      <c r="T2883" s="4"/>
      <c r="U2883" s="4"/>
      <c r="V2883" s="4"/>
      <c r="W2883" s="4"/>
      <c r="X2883" s="4"/>
      <c r="Y2883" s="4"/>
      <c r="Z2883" s="4"/>
      <c r="AA2883" s="4"/>
    </row>
    <row r="2884" spans="1:27" ht="16" x14ac:dyDescent="0.2">
      <c r="A2884" s="10" t="s">
        <v>20</v>
      </c>
      <c r="B2884" s="10" t="s">
        <v>21</v>
      </c>
      <c r="C2884" s="10" t="s">
        <v>5415</v>
      </c>
      <c r="D2884" s="11">
        <v>2010</v>
      </c>
      <c r="E2884" s="10" t="s">
        <v>10</v>
      </c>
      <c r="F2884" s="10" t="s">
        <v>5365</v>
      </c>
      <c r="G2884" s="10" t="s">
        <v>5416</v>
      </c>
      <c r="H2884" s="13">
        <v>106</v>
      </c>
      <c r="I2884" s="14"/>
      <c r="J2884" s="4"/>
      <c r="K2884" s="4"/>
      <c r="L2884" s="4"/>
      <c r="M2884" s="4"/>
      <c r="N2884" s="4"/>
      <c r="O2884" s="4"/>
      <c r="P2884" s="4"/>
      <c r="Q2884" s="4"/>
      <c r="R2884" s="4"/>
      <c r="S2884" s="4"/>
      <c r="T2884" s="4"/>
      <c r="U2884" s="4"/>
      <c r="V2884" s="4"/>
      <c r="W2884" s="4"/>
      <c r="X2884" s="4"/>
      <c r="Y2884" s="4"/>
      <c r="Z2884" s="4"/>
      <c r="AA2884" s="4"/>
    </row>
    <row r="2885" spans="1:27" ht="16" x14ac:dyDescent="0.2">
      <c r="A2885" s="10" t="s">
        <v>20</v>
      </c>
      <c r="B2885" s="10" t="s">
        <v>21</v>
      </c>
      <c r="C2885" s="10" t="s">
        <v>5417</v>
      </c>
      <c r="D2885" s="11">
        <v>2010</v>
      </c>
      <c r="E2885" s="10" t="s">
        <v>10</v>
      </c>
      <c r="F2885" s="10" t="s">
        <v>5365</v>
      </c>
      <c r="G2885" s="10" t="s">
        <v>5418</v>
      </c>
      <c r="H2885" s="13">
        <v>105</v>
      </c>
      <c r="I2885" s="14"/>
      <c r="J2885" s="4"/>
      <c r="K2885" s="4"/>
      <c r="L2885" s="4"/>
      <c r="M2885" s="4"/>
      <c r="N2885" s="4"/>
      <c r="O2885" s="4"/>
      <c r="P2885" s="4"/>
      <c r="Q2885" s="4"/>
      <c r="R2885" s="4"/>
      <c r="S2885" s="4"/>
      <c r="T2885" s="4"/>
      <c r="U2885" s="4"/>
      <c r="V2885" s="4"/>
      <c r="W2885" s="4"/>
      <c r="X2885" s="4"/>
      <c r="Y2885" s="4"/>
      <c r="Z2885" s="4"/>
      <c r="AA2885" s="4"/>
    </row>
    <row r="2886" spans="1:27" ht="16" x14ac:dyDescent="0.2">
      <c r="A2886" s="10" t="s">
        <v>20</v>
      </c>
      <c r="B2886" s="10" t="s">
        <v>21</v>
      </c>
      <c r="C2886" s="10" t="s">
        <v>5419</v>
      </c>
      <c r="D2886" s="11">
        <v>2010</v>
      </c>
      <c r="E2886" s="10" t="s">
        <v>10</v>
      </c>
      <c r="F2886" s="10" t="s">
        <v>5365</v>
      </c>
      <c r="G2886" s="10" t="s">
        <v>5418</v>
      </c>
      <c r="H2886" s="13">
        <v>105</v>
      </c>
      <c r="I2886" s="14"/>
      <c r="J2886" s="4"/>
      <c r="K2886" s="4"/>
      <c r="L2886" s="4"/>
      <c r="M2886" s="4"/>
      <c r="N2886" s="4"/>
      <c r="O2886" s="4"/>
      <c r="P2886" s="4"/>
      <c r="Q2886" s="4"/>
      <c r="R2886" s="4"/>
      <c r="S2886" s="4"/>
      <c r="T2886" s="4"/>
      <c r="U2886" s="4"/>
      <c r="V2886" s="4"/>
      <c r="W2886" s="4"/>
      <c r="X2886" s="4"/>
      <c r="Y2886" s="4"/>
      <c r="Z2886" s="4"/>
      <c r="AA2886" s="4"/>
    </row>
    <row r="2887" spans="1:27" ht="16" x14ac:dyDescent="0.2">
      <c r="A2887" s="10" t="s">
        <v>20</v>
      </c>
      <c r="B2887" s="10" t="s">
        <v>21</v>
      </c>
      <c r="C2887" s="10" t="s">
        <v>5420</v>
      </c>
      <c r="D2887" s="11">
        <v>2010</v>
      </c>
      <c r="E2887" s="10" t="s">
        <v>10</v>
      </c>
      <c r="F2887" s="10" t="s">
        <v>5365</v>
      </c>
      <c r="G2887" s="10" t="s">
        <v>5421</v>
      </c>
      <c r="H2887" s="13">
        <v>102</v>
      </c>
      <c r="I2887" s="14"/>
      <c r="J2887" s="4"/>
      <c r="K2887" s="4"/>
      <c r="L2887" s="4"/>
      <c r="M2887" s="4"/>
      <c r="N2887" s="4"/>
      <c r="O2887" s="4"/>
      <c r="P2887" s="4"/>
      <c r="Q2887" s="4"/>
      <c r="R2887" s="4"/>
      <c r="S2887" s="4"/>
      <c r="T2887" s="4"/>
      <c r="U2887" s="4"/>
      <c r="V2887" s="4"/>
      <c r="W2887" s="4"/>
      <c r="X2887" s="4"/>
      <c r="Y2887" s="4"/>
      <c r="Z2887" s="4"/>
      <c r="AA2887" s="4"/>
    </row>
    <row r="2888" spans="1:27" ht="16" x14ac:dyDescent="0.2">
      <c r="A2888" s="10" t="s">
        <v>20</v>
      </c>
      <c r="B2888" s="10" t="s">
        <v>21</v>
      </c>
      <c r="C2888" s="10" t="s">
        <v>5422</v>
      </c>
      <c r="D2888" s="11">
        <v>2010</v>
      </c>
      <c r="E2888" s="10" t="s">
        <v>10</v>
      </c>
      <c r="F2888" s="10" t="s">
        <v>5365</v>
      </c>
      <c r="G2888" s="10" t="s">
        <v>5423</v>
      </c>
      <c r="H2888" s="13">
        <v>99</v>
      </c>
      <c r="I2888" s="14"/>
      <c r="J2888" s="4"/>
      <c r="K2888" s="4"/>
      <c r="L2888" s="4"/>
      <c r="M2888" s="4"/>
      <c r="N2888" s="4"/>
      <c r="O2888" s="4"/>
      <c r="P2888" s="4"/>
      <c r="Q2888" s="4"/>
      <c r="R2888" s="4"/>
      <c r="S2888" s="4"/>
      <c r="T2888" s="4"/>
      <c r="U2888" s="4"/>
      <c r="V2888" s="4"/>
      <c r="W2888" s="4"/>
      <c r="X2888" s="4"/>
      <c r="Y2888" s="4"/>
      <c r="Z2888" s="4"/>
      <c r="AA2888" s="4"/>
    </row>
    <row r="2889" spans="1:27" ht="16" x14ac:dyDescent="0.2">
      <c r="A2889" s="10" t="s">
        <v>20</v>
      </c>
      <c r="B2889" s="10" t="s">
        <v>21</v>
      </c>
      <c r="C2889" s="10" t="s">
        <v>5424</v>
      </c>
      <c r="D2889" s="11">
        <v>2010</v>
      </c>
      <c r="E2889" s="10" t="s">
        <v>10</v>
      </c>
      <c r="F2889" s="10" t="s">
        <v>5365</v>
      </c>
      <c r="G2889" s="10" t="s">
        <v>5425</v>
      </c>
      <c r="H2889" s="13">
        <v>96</v>
      </c>
      <c r="I2889" s="14"/>
      <c r="J2889" s="4"/>
      <c r="K2889" s="4"/>
      <c r="L2889" s="4"/>
      <c r="M2889" s="4"/>
      <c r="N2889" s="4"/>
      <c r="O2889" s="4"/>
      <c r="P2889" s="4"/>
      <c r="Q2889" s="4"/>
      <c r="R2889" s="4"/>
      <c r="S2889" s="4"/>
      <c r="T2889" s="4"/>
      <c r="U2889" s="4"/>
      <c r="V2889" s="4"/>
      <c r="W2889" s="4"/>
      <c r="X2889" s="4"/>
      <c r="Y2889" s="4"/>
      <c r="Z2889" s="4"/>
      <c r="AA2889" s="4"/>
    </row>
    <row r="2890" spans="1:27" ht="16" x14ac:dyDescent="0.2">
      <c r="A2890" s="10" t="s">
        <v>20</v>
      </c>
      <c r="B2890" s="10" t="s">
        <v>21</v>
      </c>
      <c r="C2890" s="10" t="s">
        <v>5426</v>
      </c>
      <c r="D2890" s="11">
        <v>2010</v>
      </c>
      <c r="E2890" s="10" t="s">
        <v>10</v>
      </c>
      <c r="F2890" s="10" t="s">
        <v>5365</v>
      </c>
      <c r="G2890" s="12" t="s">
        <v>5427</v>
      </c>
      <c r="H2890" s="13">
        <v>93</v>
      </c>
      <c r="I2890" s="14"/>
      <c r="J2890" s="4"/>
      <c r="K2890" s="4"/>
      <c r="L2890" s="4"/>
      <c r="M2890" s="4"/>
      <c r="N2890" s="4"/>
      <c r="O2890" s="4"/>
      <c r="P2890" s="4"/>
      <c r="Q2890" s="4"/>
      <c r="R2890" s="4"/>
      <c r="S2890" s="4"/>
      <c r="T2890" s="4"/>
      <c r="U2890" s="4"/>
      <c r="V2890" s="4"/>
      <c r="W2890" s="4"/>
      <c r="X2890" s="4"/>
      <c r="Y2890" s="4"/>
      <c r="Z2890" s="4"/>
      <c r="AA2890" s="4"/>
    </row>
    <row r="2891" spans="1:27" ht="16" x14ac:dyDescent="0.2">
      <c r="A2891" s="10" t="s">
        <v>20</v>
      </c>
      <c r="B2891" s="10" t="s">
        <v>21</v>
      </c>
      <c r="C2891" s="10" t="s">
        <v>5428</v>
      </c>
      <c r="D2891" s="11">
        <v>2010</v>
      </c>
      <c r="E2891" s="10" t="s">
        <v>10</v>
      </c>
      <c r="F2891" s="10" t="s">
        <v>5365</v>
      </c>
      <c r="G2891" s="10" t="s">
        <v>5429</v>
      </c>
      <c r="H2891" s="13">
        <v>93</v>
      </c>
      <c r="I2891" s="14"/>
      <c r="J2891" s="4"/>
      <c r="K2891" s="4"/>
      <c r="L2891" s="4"/>
      <c r="M2891" s="4"/>
      <c r="N2891" s="4"/>
      <c r="O2891" s="4"/>
      <c r="P2891" s="4"/>
      <c r="Q2891" s="4"/>
      <c r="R2891" s="4"/>
      <c r="S2891" s="4"/>
      <c r="T2891" s="4"/>
      <c r="U2891" s="4"/>
      <c r="V2891" s="4"/>
      <c r="W2891" s="4"/>
      <c r="X2891" s="4"/>
      <c r="Y2891" s="4"/>
      <c r="Z2891" s="4"/>
      <c r="AA2891" s="4"/>
    </row>
    <row r="2892" spans="1:27" ht="16" x14ac:dyDescent="0.2">
      <c r="A2892" s="10" t="s">
        <v>20</v>
      </c>
      <c r="B2892" s="10" t="s">
        <v>21</v>
      </c>
      <c r="C2892" s="10" t="s">
        <v>5430</v>
      </c>
      <c r="D2892" s="11">
        <v>2010</v>
      </c>
      <c r="E2892" s="10" t="s">
        <v>10</v>
      </c>
      <c r="F2892" s="10" t="s">
        <v>5365</v>
      </c>
      <c r="G2892" s="10" t="s">
        <v>5431</v>
      </c>
      <c r="H2892" s="13">
        <v>91</v>
      </c>
      <c r="I2892" s="14"/>
      <c r="J2892" s="4"/>
      <c r="K2892" s="4"/>
      <c r="L2892" s="4"/>
      <c r="M2892" s="4"/>
      <c r="N2892" s="4"/>
      <c r="O2892" s="4"/>
      <c r="P2892" s="4"/>
      <c r="Q2892" s="4"/>
      <c r="R2892" s="4"/>
      <c r="S2892" s="4"/>
      <c r="T2892" s="4"/>
      <c r="U2892" s="4"/>
      <c r="V2892" s="4"/>
      <c r="W2892" s="4"/>
      <c r="X2892" s="4"/>
      <c r="Y2892" s="4"/>
      <c r="Z2892" s="4"/>
      <c r="AA2892" s="4"/>
    </row>
    <row r="2893" spans="1:27" ht="16" x14ac:dyDescent="0.2">
      <c r="A2893" s="10" t="s">
        <v>20</v>
      </c>
      <c r="B2893" s="10" t="s">
        <v>21</v>
      </c>
      <c r="C2893" s="10" t="s">
        <v>5432</v>
      </c>
      <c r="D2893" s="11">
        <v>2010</v>
      </c>
      <c r="E2893" s="10" t="s">
        <v>10</v>
      </c>
      <c r="F2893" s="10" t="s">
        <v>5365</v>
      </c>
      <c r="G2893" s="10" t="s">
        <v>5433</v>
      </c>
      <c r="H2893" s="13">
        <v>88</v>
      </c>
      <c r="I2893" s="14"/>
      <c r="J2893" s="4"/>
      <c r="K2893" s="4"/>
      <c r="L2893" s="4"/>
      <c r="M2893" s="4"/>
      <c r="N2893" s="4"/>
      <c r="O2893" s="4"/>
      <c r="P2893" s="4"/>
      <c r="Q2893" s="4"/>
      <c r="R2893" s="4"/>
      <c r="S2893" s="4"/>
      <c r="T2893" s="4"/>
      <c r="U2893" s="4"/>
      <c r="V2893" s="4"/>
      <c r="W2893" s="4"/>
      <c r="X2893" s="4"/>
      <c r="Y2893" s="4"/>
      <c r="Z2893" s="4"/>
      <c r="AA2893" s="4"/>
    </row>
    <row r="2894" spans="1:27" ht="16" x14ac:dyDescent="0.2">
      <c r="A2894" s="10" t="s">
        <v>20</v>
      </c>
      <c r="B2894" s="10" t="s">
        <v>21</v>
      </c>
      <c r="C2894" s="10" t="s">
        <v>5434</v>
      </c>
      <c r="D2894" s="11">
        <v>2010</v>
      </c>
      <c r="E2894" s="10" t="s">
        <v>10</v>
      </c>
      <c r="F2894" s="10" t="s">
        <v>5365</v>
      </c>
      <c r="G2894" s="10" t="s">
        <v>5435</v>
      </c>
      <c r="H2894" s="13">
        <v>86</v>
      </c>
      <c r="I2894" s="14"/>
      <c r="J2894" s="4"/>
      <c r="K2894" s="4"/>
      <c r="L2894" s="4"/>
      <c r="M2894" s="4"/>
      <c r="N2894" s="4"/>
      <c r="O2894" s="4"/>
      <c r="P2894" s="4"/>
      <c r="Q2894" s="4"/>
      <c r="R2894" s="4"/>
      <c r="S2894" s="4"/>
      <c r="T2894" s="4"/>
      <c r="U2894" s="4"/>
      <c r="V2894" s="4"/>
      <c r="W2894" s="4"/>
      <c r="X2894" s="4"/>
      <c r="Y2894" s="4"/>
      <c r="Z2894" s="4"/>
      <c r="AA2894" s="4"/>
    </row>
    <row r="2895" spans="1:27" ht="16" x14ac:dyDescent="0.2">
      <c r="A2895" s="10" t="s">
        <v>20</v>
      </c>
      <c r="B2895" s="10" t="s">
        <v>21</v>
      </c>
      <c r="C2895" s="10" t="s">
        <v>5436</v>
      </c>
      <c r="D2895" s="11">
        <v>2010</v>
      </c>
      <c r="E2895" s="10" t="s">
        <v>10</v>
      </c>
      <c r="F2895" s="10" t="s">
        <v>5365</v>
      </c>
      <c r="G2895" s="10" t="s">
        <v>5437</v>
      </c>
      <c r="H2895" s="13">
        <v>84</v>
      </c>
      <c r="I2895" s="14"/>
      <c r="J2895" s="4"/>
      <c r="K2895" s="4"/>
      <c r="L2895" s="4"/>
      <c r="M2895" s="4"/>
      <c r="N2895" s="4"/>
      <c r="O2895" s="4"/>
      <c r="P2895" s="4"/>
      <c r="Q2895" s="4"/>
      <c r="R2895" s="4"/>
      <c r="S2895" s="4"/>
      <c r="T2895" s="4"/>
      <c r="U2895" s="4"/>
      <c r="V2895" s="4"/>
      <c r="W2895" s="4"/>
      <c r="X2895" s="4"/>
      <c r="Y2895" s="4"/>
      <c r="Z2895" s="4"/>
      <c r="AA2895" s="4"/>
    </row>
    <row r="2896" spans="1:27" ht="16" x14ac:dyDescent="0.2">
      <c r="A2896" s="10" t="s">
        <v>20</v>
      </c>
      <c r="B2896" s="10" t="s">
        <v>21</v>
      </c>
      <c r="C2896" s="10" t="s">
        <v>5187</v>
      </c>
      <c r="D2896" s="11">
        <v>2009</v>
      </c>
      <c r="E2896" s="10" t="s">
        <v>7</v>
      </c>
      <c r="F2896" s="10" t="s">
        <v>4155</v>
      </c>
      <c r="G2896" s="10" t="s">
        <v>5438</v>
      </c>
      <c r="H2896" s="13">
        <v>431</v>
      </c>
      <c r="I2896" s="14"/>
      <c r="J2896" s="4"/>
      <c r="K2896" s="4"/>
      <c r="L2896" s="4"/>
      <c r="M2896" s="4"/>
      <c r="N2896" s="4"/>
      <c r="O2896" s="4"/>
      <c r="P2896" s="4"/>
      <c r="Q2896" s="4"/>
      <c r="R2896" s="4"/>
      <c r="S2896" s="4"/>
      <c r="T2896" s="4"/>
      <c r="U2896" s="4"/>
      <c r="V2896" s="4"/>
      <c r="W2896" s="4"/>
      <c r="X2896" s="4"/>
      <c r="Y2896" s="4"/>
      <c r="Z2896" s="4"/>
      <c r="AA2896" s="4"/>
    </row>
    <row r="2897" spans="1:27" ht="16" x14ac:dyDescent="0.2">
      <c r="A2897" s="10" t="s">
        <v>20</v>
      </c>
      <c r="B2897" s="10" t="s">
        <v>21</v>
      </c>
      <c r="C2897" s="10" t="s">
        <v>792</v>
      </c>
      <c r="D2897" s="11">
        <v>2009</v>
      </c>
      <c r="E2897" s="10" t="s">
        <v>7</v>
      </c>
      <c r="F2897" s="10" t="s">
        <v>4155</v>
      </c>
      <c r="G2897" s="10" t="s">
        <v>5439</v>
      </c>
      <c r="H2897" s="13">
        <v>414</v>
      </c>
      <c r="I2897" s="14"/>
      <c r="J2897" s="4"/>
      <c r="K2897" s="4"/>
      <c r="L2897" s="4"/>
      <c r="M2897" s="4"/>
      <c r="N2897" s="4"/>
      <c r="O2897" s="4"/>
      <c r="P2897" s="4"/>
      <c r="Q2897" s="4"/>
      <c r="R2897" s="4"/>
      <c r="S2897" s="4"/>
      <c r="T2897" s="4"/>
      <c r="U2897" s="4"/>
      <c r="V2897" s="4"/>
      <c r="W2897" s="4"/>
      <c r="X2897" s="4"/>
      <c r="Y2897" s="4"/>
      <c r="Z2897" s="4"/>
      <c r="AA2897" s="4"/>
    </row>
    <row r="2898" spans="1:27" ht="16" x14ac:dyDescent="0.2">
      <c r="A2898" s="10" t="s">
        <v>20</v>
      </c>
      <c r="B2898" s="10" t="s">
        <v>21</v>
      </c>
      <c r="C2898" s="10" t="s">
        <v>5440</v>
      </c>
      <c r="D2898" s="11">
        <v>2009</v>
      </c>
      <c r="E2898" s="10" t="s">
        <v>9</v>
      </c>
      <c r="F2898" s="10" t="s">
        <v>4155</v>
      </c>
      <c r="G2898" s="10" t="s">
        <v>5441</v>
      </c>
      <c r="H2898" s="13">
        <v>332</v>
      </c>
      <c r="I2898" s="14"/>
      <c r="J2898" s="4"/>
      <c r="K2898" s="4"/>
      <c r="L2898" s="4"/>
      <c r="M2898" s="4"/>
      <c r="N2898" s="4"/>
      <c r="O2898" s="4"/>
      <c r="P2898" s="4"/>
      <c r="Q2898" s="4"/>
      <c r="R2898" s="4"/>
      <c r="S2898" s="4"/>
      <c r="T2898" s="4"/>
      <c r="U2898" s="4"/>
      <c r="V2898" s="4"/>
      <c r="W2898" s="4"/>
      <c r="X2898" s="4"/>
      <c r="Y2898" s="4"/>
      <c r="Z2898" s="4"/>
      <c r="AA2898" s="4"/>
    </row>
    <row r="2899" spans="1:27" ht="16" x14ac:dyDescent="0.2">
      <c r="A2899" s="10" t="s">
        <v>20</v>
      </c>
      <c r="B2899" s="10" t="s">
        <v>21</v>
      </c>
      <c r="C2899" s="21" t="s">
        <v>5442</v>
      </c>
      <c r="D2899" s="11">
        <v>2009</v>
      </c>
      <c r="E2899" s="10" t="s">
        <v>9</v>
      </c>
      <c r="F2899" s="10" t="s">
        <v>4155</v>
      </c>
      <c r="G2899" s="10" t="s">
        <v>5443</v>
      </c>
      <c r="H2899" s="13">
        <v>255</v>
      </c>
      <c r="I2899" s="14"/>
      <c r="J2899" s="4"/>
      <c r="K2899" s="4"/>
      <c r="L2899" s="4"/>
      <c r="M2899" s="4"/>
      <c r="N2899" s="4"/>
      <c r="O2899" s="4"/>
      <c r="P2899" s="4"/>
      <c r="Q2899" s="4"/>
      <c r="R2899" s="4"/>
      <c r="S2899" s="4"/>
      <c r="T2899" s="4"/>
      <c r="U2899" s="4"/>
      <c r="V2899" s="4"/>
      <c r="W2899" s="4"/>
      <c r="X2899" s="4"/>
      <c r="Y2899" s="4"/>
      <c r="Z2899" s="4"/>
      <c r="AA2899" s="4"/>
    </row>
    <row r="2900" spans="1:27" ht="16" x14ac:dyDescent="0.2">
      <c r="A2900" s="10" t="s">
        <v>20</v>
      </c>
      <c r="B2900" s="10" t="s">
        <v>21</v>
      </c>
      <c r="C2900" s="10" t="s">
        <v>5444</v>
      </c>
      <c r="D2900" s="11">
        <v>2009</v>
      </c>
      <c r="E2900" s="10" t="s">
        <v>9</v>
      </c>
      <c r="F2900" s="10" t="s">
        <v>4155</v>
      </c>
      <c r="G2900" s="10" t="s">
        <v>5445</v>
      </c>
      <c r="H2900" s="13">
        <v>244</v>
      </c>
      <c r="I2900" s="14"/>
      <c r="J2900" s="4"/>
      <c r="K2900" s="4"/>
      <c r="L2900" s="4"/>
      <c r="M2900" s="4"/>
      <c r="N2900" s="4"/>
      <c r="O2900" s="4"/>
      <c r="P2900" s="4"/>
      <c r="Q2900" s="4"/>
      <c r="R2900" s="4"/>
      <c r="S2900" s="4"/>
      <c r="T2900" s="4"/>
      <c r="U2900" s="4"/>
      <c r="V2900" s="4"/>
      <c r="W2900" s="4"/>
      <c r="X2900" s="4"/>
      <c r="Y2900" s="4"/>
      <c r="Z2900" s="4"/>
      <c r="AA2900" s="4"/>
    </row>
    <row r="2901" spans="1:27" ht="16" x14ac:dyDescent="0.2">
      <c r="A2901" s="10" t="s">
        <v>20</v>
      </c>
      <c r="B2901" s="10" t="s">
        <v>21</v>
      </c>
      <c r="C2901" s="10" t="s">
        <v>5446</v>
      </c>
      <c r="D2901" s="11">
        <v>2009</v>
      </c>
      <c r="E2901" s="10" t="s">
        <v>9</v>
      </c>
      <c r="F2901" s="10" t="s">
        <v>4155</v>
      </c>
      <c r="G2901" s="10" t="s">
        <v>5447</v>
      </c>
      <c r="H2901" s="13">
        <v>239</v>
      </c>
      <c r="I2901" s="14"/>
      <c r="J2901" s="4"/>
      <c r="K2901" s="4"/>
      <c r="L2901" s="4"/>
      <c r="M2901" s="4"/>
      <c r="N2901" s="4"/>
      <c r="O2901" s="4"/>
      <c r="P2901" s="4"/>
      <c r="Q2901" s="4"/>
      <c r="R2901" s="4"/>
      <c r="S2901" s="4"/>
      <c r="T2901" s="4"/>
      <c r="U2901" s="4"/>
      <c r="V2901" s="4"/>
      <c r="W2901" s="4"/>
      <c r="X2901" s="4"/>
      <c r="Y2901" s="4"/>
      <c r="Z2901" s="4"/>
      <c r="AA2901" s="4"/>
    </row>
    <row r="2902" spans="1:27" ht="16" x14ac:dyDescent="0.2">
      <c r="A2902" s="10" t="s">
        <v>20</v>
      </c>
      <c r="B2902" s="10" t="s">
        <v>21</v>
      </c>
      <c r="C2902" s="10" t="s">
        <v>5448</v>
      </c>
      <c r="D2902" s="11">
        <v>2009</v>
      </c>
      <c r="E2902" s="10" t="s">
        <v>9</v>
      </c>
      <c r="F2902" s="10" t="s">
        <v>4155</v>
      </c>
      <c r="G2902" s="10" t="s">
        <v>5449</v>
      </c>
      <c r="H2902" s="13">
        <v>235</v>
      </c>
      <c r="I2902" s="14"/>
      <c r="J2902" s="4"/>
      <c r="K2902" s="4"/>
      <c r="L2902" s="4"/>
      <c r="M2902" s="4"/>
      <c r="N2902" s="4"/>
      <c r="O2902" s="4"/>
      <c r="P2902" s="4"/>
      <c r="Q2902" s="4"/>
      <c r="R2902" s="4"/>
      <c r="S2902" s="4"/>
      <c r="T2902" s="4"/>
      <c r="U2902" s="4"/>
      <c r="V2902" s="4"/>
      <c r="W2902" s="4"/>
      <c r="X2902" s="4"/>
      <c r="Y2902" s="4"/>
      <c r="Z2902" s="4"/>
      <c r="AA2902" s="4"/>
    </row>
    <row r="2903" spans="1:27" ht="16" x14ac:dyDescent="0.2">
      <c r="A2903" s="10" t="s">
        <v>20</v>
      </c>
      <c r="B2903" s="10" t="s">
        <v>21</v>
      </c>
      <c r="C2903" s="10" t="s">
        <v>5450</v>
      </c>
      <c r="D2903" s="11">
        <v>2009</v>
      </c>
      <c r="E2903" s="10" t="s">
        <v>9</v>
      </c>
      <c r="F2903" s="10" t="s">
        <v>4155</v>
      </c>
      <c r="G2903" s="10" t="s">
        <v>5451</v>
      </c>
      <c r="H2903" s="13">
        <v>230</v>
      </c>
      <c r="I2903" s="14"/>
      <c r="J2903" s="4"/>
      <c r="K2903" s="4"/>
      <c r="L2903" s="4"/>
      <c r="M2903" s="4"/>
      <c r="N2903" s="4"/>
      <c r="O2903" s="4"/>
      <c r="P2903" s="4"/>
      <c r="Q2903" s="4"/>
      <c r="R2903" s="4"/>
      <c r="S2903" s="4"/>
      <c r="T2903" s="4"/>
      <c r="U2903" s="4"/>
      <c r="V2903" s="4"/>
      <c r="W2903" s="4"/>
      <c r="X2903" s="4"/>
      <c r="Y2903" s="4"/>
      <c r="Z2903" s="4"/>
      <c r="AA2903" s="4"/>
    </row>
    <row r="2904" spans="1:27" ht="16" x14ac:dyDescent="0.2">
      <c r="A2904" s="10" t="s">
        <v>20</v>
      </c>
      <c r="B2904" s="10" t="s">
        <v>21</v>
      </c>
      <c r="C2904" s="10" t="s">
        <v>5452</v>
      </c>
      <c r="D2904" s="11">
        <v>2009</v>
      </c>
      <c r="E2904" s="10" t="s">
        <v>9</v>
      </c>
      <c r="F2904" s="10" t="s">
        <v>4155</v>
      </c>
      <c r="G2904" s="10" t="s">
        <v>5453</v>
      </c>
      <c r="H2904" s="13">
        <v>228</v>
      </c>
      <c r="I2904" s="14"/>
      <c r="J2904" s="4"/>
      <c r="K2904" s="4"/>
      <c r="L2904" s="4"/>
      <c r="M2904" s="4"/>
      <c r="N2904" s="4"/>
      <c r="O2904" s="4"/>
      <c r="P2904" s="4"/>
      <c r="Q2904" s="4"/>
      <c r="R2904" s="4"/>
      <c r="S2904" s="4"/>
      <c r="T2904" s="4"/>
      <c r="U2904" s="4"/>
      <c r="V2904" s="4"/>
      <c r="W2904" s="4"/>
      <c r="X2904" s="4"/>
      <c r="Y2904" s="4"/>
      <c r="Z2904" s="4"/>
      <c r="AA2904" s="4"/>
    </row>
    <row r="2905" spans="1:27" ht="16" x14ac:dyDescent="0.2">
      <c r="A2905" s="10" t="s">
        <v>20</v>
      </c>
      <c r="B2905" s="10" t="s">
        <v>21</v>
      </c>
      <c r="C2905" s="10" t="s">
        <v>5454</v>
      </c>
      <c r="D2905" s="11">
        <v>2009</v>
      </c>
      <c r="E2905" s="10" t="s">
        <v>9</v>
      </c>
      <c r="F2905" s="10" t="s">
        <v>4155</v>
      </c>
      <c r="G2905" s="10" t="s">
        <v>5455</v>
      </c>
      <c r="H2905" s="13">
        <v>225</v>
      </c>
      <c r="I2905" s="14"/>
      <c r="J2905" s="4"/>
      <c r="K2905" s="4"/>
      <c r="L2905" s="4"/>
      <c r="M2905" s="4"/>
      <c r="N2905" s="4"/>
      <c r="O2905" s="4"/>
      <c r="P2905" s="4"/>
      <c r="Q2905" s="4"/>
      <c r="R2905" s="4"/>
      <c r="S2905" s="4"/>
      <c r="T2905" s="4"/>
      <c r="U2905" s="4"/>
      <c r="V2905" s="4"/>
      <c r="W2905" s="4"/>
      <c r="X2905" s="4"/>
      <c r="Y2905" s="4"/>
      <c r="Z2905" s="4"/>
      <c r="AA2905" s="4"/>
    </row>
    <row r="2906" spans="1:27" ht="16" x14ac:dyDescent="0.2">
      <c r="A2906" s="10" t="s">
        <v>20</v>
      </c>
      <c r="B2906" s="10" t="s">
        <v>21</v>
      </c>
      <c r="C2906" s="10" t="s">
        <v>5456</v>
      </c>
      <c r="D2906" s="11">
        <v>2009</v>
      </c>
      <c r="E2906" s="10" t="s">
        <v>9</v>
      </c>
      <c r="F2906" s="10" t="s">
        <v>4155</v>
      </c>
      <c r="G2906" s="10" t="s">
        <v>5457</v>
      </c>
      <c r="H2906" s="13">
        <v>224</v>
      </c>
      <c r="I2906" s="14"/>
      <c r="J2906" s="4"/>
      <c r="K2906" s="4"/>
      <c r="L2906" s="4"/>
      <c r="M2906" s="4"/>
      <c r="N2906" s="4"/>
      <c r="O2906" s="4"/>
      <c r="P2906" s="4"/>
      <c r="Q2906" s="4"/>
      <c r="R2906" s="4"/>
      <c r="S2906" s="4"/>
      <c r="T2906" s="4"/>
      <c r="U2906" s="4"/>
      <c r="V2906" s="4"/>
      <c r="W2906" s="4"/>
      <c r="X2906" s="4"/>
      <c r="Y2906" s="4"/>
      <c r="Z2906" s="4"/>
      <c r="AA2906" s="4"/>
    </row>
    <row r="2907" spans="1:27" ht="16" x14ac:dyDescent="0.2">
      <c r="A2907" s="10" t="s">
        <v>20</v>
      </c>
      <c r="B2907" s="10" t="s">
        <v>21</v>
      </c>
      <c r="C2907" s="10" t="s">
        <v>5458</v>
      </c>
      <c r="D2907" s="11">
        <v>2009</v>
      </c>
      <c r="E2907" s="10" t="s">
        <v>9</v>
      </c>
      <c r="F2907" s="10" t="s">
        <v>4155</v>
      </c>
      <c r="G2907" s="10" t="s">
        <v>5459</v>
      </c>
      <c r="H2907" s="13">
        <v>224</v>
      </c>
      <c r="I2907" s="14"/>
      <c r="J2907" s="4"/>
      <c r="K2907" s="4"/>
      <c r="L2907" s="4"/>
      <c r="M2907" s="4"/>
      <c r="N2907" s="4"/>
      <c r="O2907" s="4"/>
      <c r="P2907" s="4"/>
      <c r="Q2907" s="4"/>
      <c r="R2907" s="4"/>
      <c r="S2907" s="4"/>
      <c r="T2907" s="4"/>
      <c r="U2907" s="4"/>
      <c r="V2907" s="4"/>
      <c r="W2907" s="4"/>
      <c r="X2907" s="4"/>
      <c r="Y2907" s="4"/>
      <c r="Z2907" s="4"/>
      <c r="AA2907" s="4"/>
    </row>
    <row r="2908" spans="1:27" ht="16" x14ac:dyDescent="0.2">
      <c r="A2908" s="10" t="s">
        <v>20</v>
      </c>
      <c r="B2908" s="10" t="s">
        <v>21</v>
      </c>
      <c r="C2908" s="10" t="s">
        <v>5460</v>
      </c>
      <c r="D2908" s="11">
        <v>2009</v>
      </c>
      <c r="E2908" s="10" t="s">
        <v>10</v>
      </c>
      <c r="F2908" s="10" t="s">
        <v>4155</v>
      </c>
      <c r="G2908" s="10" t="s">
        <v>5461</v>
      </c>
      <c r="H2908" s="13">
        <v>216</v>
      </c>
      <c r="I2908" s="14"/>
      <c r="J2908" s="4"/>
      <c r="K2908" s="4"/>
      <c r="L2908" s="4"/>
      <c r="M2908" s="4"/>
      <c r="N2908" s="4"/>
      <c r="O2908" s="4"/>
      <c r="P2908" s="4"/>
      <c r="Q2908" s="4"/>
      <c r="R2908" s="4"/>
      <c r="S2908" s="4"/>
      <c r="T2908" s="4"/>
      <c r="U2908" s="4"/>
      <c r="V2908" s="4"/>
      <c r="W2908" s="4"/>
      <c r="X2908" s="4"/>
      <c r="Y2908" s="4"/>
      <c r="Z2908" s="4"/>
      <c r="AA2908" s="4"/>
    </row>
    <row r="2909" spans="1:27" ht="16" x14ac:dyDescent="0.2">
      <c r="A2909" s="10" t="s">
        <v>20</v>
      </c>
      <c r="B2909" s="10" t="s">
        <v>21</v>
      </c>
      <c r="C2909" s="21" t="s">
        <v>5462</v>
      </c>
      <c r="D2909" s="11">
        <v>2009</v>
      </c>
      <c r="E2909" s="10" t="s">
        <v>9</v>
      </c>
      <c r="F2909" s="10" t="s">
        <v>4155</v>
      </c>
      <c r="G2909" s="10" t="s">
        <v>5463</v>
      </c>
      <c r="H2909" s="13">
        <v>211</v>
      </c>
      <c r="I2909" s="14"/>
      <c r="J2909" s="4"/>
      <c r="K2909" s="4"/>
      <c r="L2909" s="4"/>
      <c r="M2909" s="4"/>
      <c r="N2909" s="4"/>
      <c r="O2909" s="4"/>
      <c r="P2909" s="4"/>
      <c r="Q2909" s="4"/>
      <c r="R2909" s="4"/>
      <c r="S2909" s="4"/>
      <c r="T2909" s="4"/>
      <c r="U2909" s="4"/>
      <c r="V2909" s="4"/>
      <c r="W2909" s="4"/>
      <c r="X2909" s="4"/>
      <c r="Y2909" s="4"/>
      <c r="Z2909" s="4"/>
      <c r="AA2909" s="4"/>
    </row>
    <row r="2910" spans="1:27" ht="16" x14ac:dyDescent="0.2">
      <c r="A2910" s="10" t="s">
        <v>20</v>
      </c>
      <c r="B2910" s="10" t="s">
        <v>21</v>
      </c>
      <c r="C2910" s="21" t="s">
        <v>5464</v>
      </c>
      <c r="D2910" s="11">
        <v>2009</v>
      </c>
      <c r="E2910" s="10" t="s">
        <v>9</v>
      </c>
      <c r="F2910" s="10" t="s">
        <v>4155</v>
      </c>
      <c r="G2910" s="10" t="s">
        <v>5465</v>
      </c>
      <c r="H2910" s="13">
        <v>210</v>
      </c>
      <c r="I2910" s="14"/>
      <c r="J2910" s="4"/>
      <c r="K2910" s="4"/>
      <c r="L2910" s="4"/>
      <c r="M2910" s="4"/>
      <c r="N2910" s="4"/>
      <c r="O2910" s="4"/>
      <c r="P2910" s="4"/>
      <c r="Q2910" s="4"/>
      <c r="R2910" s="4"/>
      <c r="S2910" s="4"/>
      <c r="T2910" s="4"/>
      <c r="U2910" s="4"/>
      <c r="V2910" s="4"/>
      <c r="W2910" s="4"/>
      <c r="X2910" s="4"/>
      <c r="Y2910" s="4"/>
      <c r="Z2910" s="4"/>
      <c r="AA2910" s="4"/>
    </row>
    <row r="2911" spans="1:27" ht="16" x14ac:dyDescent="0.2">
      <c r="A2911" s="10" t="s">
        <v>20</v>
      </c>
      <c r="B2911" s="10" t="s">
        <v>21</v>
      </c>
      <c r="C2911" s="10" t="s">
        <v>5466</v>
      </c>
      <c r="D2911" s="11">
        <v>2009</v>
      </c>
      <c r="E2911" s="10" t="s">
        <v>11</v>
      </c>
      <c r="F2911" s="10" t="s">
        <v>4155</v>
      </c>
      <c r="G2911" s="10" t="s">
        <v>5467</v>
      </c>
      <c r="H2911" s="13">
        <v>205</v>
      </c>
      <c r="I2911" s="14"/>
      <c r="J2911" s="4"/>
      <c r="K2911" s="4"/>
      <c r="L2911" s="4"/>
      <c r="M2911" s="4"/>
      <c r="N2911" s="4"/>
      <c r="O2911" s="4"/>
      <c r="P2911" s="4"/>
      <c r="Q2911" s="4"/>
      <c r="R2911" s="4"/>
      <c r="S2911" s="4"/>
      <c r="T2911" s="4"/>
      <c r="U2911" s="4"/>
      <c r="V2911" s="4"/>
      <c r="W2911" s="4"/>
      <c r="X2911" s="4"/>
      <c r="Y2911" s="4"/>
      <c r="Z2911" s="4"/>
      <c r="AA2911" s="4"/>
    </row>
    <row r="2912" spans="1:27" ht="16" x14ac:dyDescent="0.2">
      <c r="A2912" s="10" t="s">
        <v>20</v>
      </c>
      <c r="B2912" s="10" t="s">
        <v>21</v>
      </c>
      <c r="C2912" s="10" t="s">
        <v>5468</v>
      </c>
      <c r="D2912" s="11">
        <v>2009</v>
      </c>
      <c r="E2912" s="10" t="s">
        <v>10</v>
      </c>
      <c r="F2912" s="10" t="s">
        <v>4155</v>
      </c>
      <c r="G2912" s="10" t="s">
        <v>5469</v>
      </c>
      <c r="H2912" s="13">
        <v>188</v>
      </c>
      <c r="I2912" s="14"/>
      <c r="J2912" s="4"/>
      <c r="K2912" s="4"/>
      <c r="L2912" s="4"/>
      <c r="M2912" s="4"/>
      <c r="N2912" s="4"/>
      <c r="O2912" s="4"/>
      <c r="P2912" s="4"/>
      <c r="Q2912" s="4"/>
      <c r="R2912" s="4"/>
      <c r="S2912" s="4"/>
      <c r="T2912" s="4"/>
      <c r="U2912" s="4"/>
      <c r="V2912" s="4"/>
      <c r="W2912" s="4"/>
      <c r="X2912" s="4"/>
      <c r="Y2912" s="4"/>
      <c r="Z2912" s="4"/>
      <c r="AA2912" s="4"/>
    </row>
    <row r="2913" spans="1:27" ht="16" x14ac:dyDescent="0.2">
      <c r="A2913" s="10" t="s">
        <v>20</v>
      </c>
      <c r="B2913" s="10" t="s">
        <v>21</v>
      </c>
      <c r="C2913" s="21" t="s">
        <v>5470</v>
      </c>
      <c r="D2913" s="11">
        <v>2009</v>
      </c>
      <c r="E2913" s="10" t="s">
        <v>9</v>
      </c>
      <c r="F2913" s="10" t="s">
        <v>4155</v>
      </c>
      <c r="G2913" s="10" t="s">
        <v>5471</v>
      </c>
      <c r="H2913" s="13">
        <v>187</v>
      </c>
      <c r="I2913" s="14"/>
      <c r="J2913" s="4"/>
      <c r="K2913" s="4"/>
      <c r="L2913" s="4"/>
      <c r="M2913" s="4"/>
      <c r="N2913" s="4"/>
      <c r="O2913" s="4"/>
      <c r="P2913" s="4"/>
      <c r="Q2913" s="4"/>
      <c r="R2913" s="4"/>
      <c r="S2913" s="4"/>
      <c r="T2913" s="4"/>
      <c r="U2913" s="4"/>
      <c r="V2913" s="4"/>
      <c r="W2913" s="4"/>
      <c r="X2913" s="4"/>
      <c r="Y2913" s="4"/>
      <c r="Z2913" s="4"/>
      <c r="AA2913" s="4"/>
    </row>
    <row r="2914" spans="1:27" ht="16" x14ac:dyDescent="0.2">
      <c r="A2914" s="10" t="s">
        <v>20</v>
      </c>
      <c r="B2914" s="10" t="s">
        <v>21</v>
      </c>
      <c r="C2914" s="21" t="s">
        <v>5472</v>
      </c>
      <c r="D2914" s="11">
        <v>2009</v>
      </c>
      <c r="E2914" s="10" t="s">
        <v>9</v>
      </c>
      <c r="F2914" s="10" t="s">
        <v>4155</v>
      </c>
      <c r="G2914" s="10" t="s">
        <v>5473</v>
      </c>
      <c r="H2914" s="13">
        <v>174</v>
      </c>
      <c r="I2914" s="14"/>
      <c r="J2914" s="4"/>
      <c r="K2914" s="4"/>
      <c r="L2914" s="4"/>
      <c r="M2914" s="4"/>
      <c r="N2914" s="4"/>
      <c r="O2914" s="4"/>
      <c r="P2914" s="4"/>
      <c r="Q2914" s="4"/>
      <c r="R2914" s="4"/>
      <c r="S2914" s="4"/>
      <c r="T2914" s="4"/>
      <c r="U2914" s="4"/>
      <c r="V2914" s="4"/>
      <c r="W2914" s="4"/>
      <c r="X2914" s="4"/>
      <c r="Y2914" s="4"/>
      <c r="Z2914" s="4"/>
      <c r="AA2914" s="4"/>
    </row>
    <row r="2915" spans="1:27" ht="16" x14ac:dyDescent="0.2">
      <c r="A2915" s="10" t="s">
        <v>20</v>
      </c>
      <c r="B2915" s="10" t="s">
        <v>21</v>
      </c>
      <c r="C2915" s="10" t="s">
        <v>5474</v>
      </c>
      <c r="D2915" s="11">
        <v>2009</v>
      </c>
      <c r="E2915" s="10" t="s">
        <v>8</v>
      </c>
      <c r="F2915" s="10" t="s">
        <v>4155</v>
      </c>
      <c r="G2915" s="10" t="s">
        <v>5475</v>
      </c>
      <c r="H2915" s="13">
        <v>169</v>
      </c>
      <c r="I2915" s="14"/>
      <c r="J2915" s="4"/>
      <c r="K2915" s="4"/>
      <c r="L2915" s="4"/>
      <c r="M2915" s="4"/>
      <c r="N2915" s="4"/>
      <c r="O2915" s="4"/>
      <c r="P2915" s="4"/>
      <c r="Q2915" s="4"/>
      <c r="R2915" s="4"/>
      <c r="S2915" s="4"/>
      <c r="T2915" s="4"/>
      <c r="U2915" s="4"/>
      <c r="V2915" s="4"/>
      <c r="W2915" s="4"/>
      <c r="X2915" s="4"/>
      <c r="Y2915" s="4"/>
      <c r="Z2915" s="4"/>
      <c r="AA2915" s="4"/>
    </row>
    <row r="2916" spans="1:27" ht="16" x14ac:dyDescent="0.2">
      <c r="A2916" s="10" t="s">
        <v>20</v>
      </c>
      <c r="B2916" s="10" t="s">
        <v>21</v>
      </c>
      <c r="C2916" s="10" t="s">
        <v>5476</v>
      </c>
      <c r="D2916" s="11">
        <v>2009</v>
      </c>
      <c r="E2916" s="10" t="s">
        <v>10</v>
      </c>
      <c r="F2916" s="10" t="s">
        <v>4155</v>
      </c>
      <c r="G2916" s="10" t="s">
        <v>5477</v>
      </c>
      <c r="H2916" s="13">
        <v>160</v>
      </c>
      <c r="I2916" s="14"/>
      <c r="J2916" s="4"/>
      <c r="K2916" s="4"/>
      <c r="L2916" s="4"/>
      <c r="M2916" s="4"/>
      <c r="N2916" s="4"/>
      <c r="O2916" s="4"/>
      <c r="P2916" s="4"/>
      <c r="Q2916" s="4"/>
      <c r="R2916" s="4"/>
      <c r="S2916" s="4"/>
      <c r="T2916" s="4"/>
      <c r="U2916" s="4"/>
      <c r="V2916" s="4"/>
      <c r="W2916" s="4"/>
      <c r="X2916" s="4"/>
      <c r="Y2916" s="4"/>
      <c r="Z2916" s="4"/>
      <c r="AA2916" s="4"/>
    </row>
    <row r="2917" spans="1:27" ht="16" x14ac:dyDescent="0.2">
      <c r="A2917" s="10" t="s">
        <v>20</v>
      </c>
      <c r="B2917" s="10" t="s">
        <v>21</v>
      </c>
      <c r="C2917" s="10" t="s">
        <v>5478</v>
      </c>
      <c r="D2917" s="11">
        <v>2009</v>
      </c>
      <c r="E2917" s="10" t="s">
        <v>10</v>
      </c>
      <c r="F2917" s="10" t="s">
        <v>4155</v>
      </c>
      <c r="G2917" s="10" t="s">
        <v>5479</v>
      </c>
      <c r="H2917" s="13">
        <v>145</v>
      </c>
      <c r="I2917" s="14"/>
      <c r="J2917" s="4"/>
      <c r="K2917" s="4"/>
      <c r="L2917" s="4"/>
      <c r="M2917" s="4"/>
      <c r="N2917" s="4"/>
      <c r="O2917" s="4"/>
      <c r="P2917" s="4"/>
      <c r="Q2917" s="4"/>
      <c r="R2917" s="4"/>
      <c r="S2917" s="4"/>
      <c r="T2917" s="4"/>
      <c r="U2917" s="4"/>
      <c r="V2917" s="4"/>
      <c r="W2917" s="4"/>
      <c r="X2917" s="4"/>
      <c r="Y2917" s="4"/>
      <c r="Z2917" s="4"/>
      <c r="AA2917" s="4"/>
    </row>
    <row r="2918" spans="1:27" ht="16" x14ac:dyDescent="0.2">
      <c r="A2918" s="10" t="s">
        <v>20</v>
      </c>
      <c r="B2918" s="10" t="s">
        <v>21</v>
      </c>
      <c r="C2918" s="21" t="s">
        <v>5480</v>
      </c>
      <c r="D2918" s="11">
        <v>2009</v>
      </c>
      <c r="E2918" s="10" t="s">
        <v>10</v>
      </c>
      <c r="F2918" s="10" t="s">
        <v>4155</v>
      </c>
      <c r="G2918" s="10" t="s">
        <v>5481</v>
      </c>
      <c r="H2918" s="13">
        <v>144</v>
      </c>
      <c r="I2918" s="14"/>
      <c r="J2918" s="4"/>
      <c r="K2918" s="4"/>
      <c r="L2918" s="4"/>
      <c r="M2918" s="4"/>
      <c r="N2918" s="4"/>
      <c r="O2918" s="4"/>
      <c r="P2918" s="4"/>
      <c r="Q2918" s="4"/>
      <c r="R2918" s="4"/>
      <c r="S2918" s="4"/>
      <c r="T2918" s="4"/>
      <c r="U2918" s="4"/>
      <c r="V2918" s="4"/>
      <c r="W2918" s="4"/>
      <c r="X2918" s="4"/>
      <c r="Y2918" s="4"/>
      <c r="Z2918" s="4"/>
      <c r="AA2918" s="4"/>
    </row>
    <row r="2919" spans="1:27" ht="16" x14ac:dyDescent="0.2">
      <c r="A2919" s="10" t="s">
        <v>20</v>
      </c>
      <c r="B2919" s="10" t="s">
        <v>21</v>
      </c>
      <c r="C2919" s="10" t="s">
        <v>5482</v>
      </c>
      <c r="D2919" s="11">
        <v>2009</v>
      </c>
      <c r="E2919" s="10" t="s">
        <v>8</v>
      </c>
      <c r="F2919" s="10" t="s">
        <v>4155</v>
      </c>
      <c r="G2919" s="10" t="s">
        <v>5483</v>
      </c>
      <c r="H2919" s="13">
        <v>143</v>
      </c>
      <c r="I2919" s="14"/>
      <c r="J2919" s="4"/>
      <c r="K2919" s="4"/>
      <c r="L2919" s="4"/>
      <c r="M2919" s="4"/>
      <c r="N2919" s="4"/>
      <c r="O2919" s="4"/>
      <c r="P2919" s="4"/>
      <c r="Q2919" s="4"/>
      <c r="R2919" s="4"/>
      <c r="S2919" s="4"/>
      <c r="T2919" s="4"/>
      <c r="U2919" s="4"/>
      <c r="V2919" s="4"/>
      <c r="W2919" s="4"/>
      <c r="X2919" s="4"/>
      <c r="Y2919" s="4"/>
      <c r="Z2919" s="4"/>
      <c r="AA2919" s="4"/>
    </row>
    <row r="2920" spans="1:27" ht="16" x14ac:dyDescent="0.2">
      <c r="A2920" s="10" t="s">
        <v>20</v>
      </c>
      <c r="B2920" s="10" t="s">
        <v>21</v>
      </c>
      <c r="C2920" s="21" t="s">
        <v>5484</v>
      </c>
      <c r="D2920" s="11">
        <v>2009</v>
      </c>
      <c r="E2920" s="10" t="s">
        <v>8</v>
      </c>
      <c r="F2920" s="10" t="s">
        <v>4155</v>
      </c>
      <c r="G2920" s="10" t="s">
        <v>5485</v>
      </c>
      <c r="H2920" s="13">
        <v>138</v>
      </c>
      <c r="I2920" s="14"/>
      <c r="J2920" s="4"/>
      <c r="K2920" s="4"/>
      <c r="L2920" s="4"/>
      <c r="M2920" s="4"/>
      <c r="N2920" s="4"/>
      <c r="O2920" s="4"/>
      <c r="P2920" s="4"/>
      <c r="Q2920" s="4"/>
      <c r="R2920" s="4"/>
      <c r="S2920" s="4"/>
      <c r="T2920" s="4"/>
      <c r="U2920" s="4"/>
      <c r="V2920" s="4"/>
      <c r="W2920" s="4"/>
      <c r="X2920" s="4"/>
      <c r="Y2920" s="4"/>
      <c r="Z2920" s="4"/>
      <c r="AA2920" s="4"/>
    </row>
    <row r="2921" spans="1:27" ht="16" x14ac:dyDescent="0.2">
      <c r="A2921" s="10" t="s">
        <v>20</v>
      </c>
      <c r="B2921" s="10" t="s">
        <v>21</v>
      </c>
      <c r="C2921" s="10" t="s">
        <v>5486</v>
      </c>
      <c r="D2921" s="11">
        <v>2009</v>
      </c>
      <c r="E2921" s="10" t="s">
        <v>10</v>
      </c>
      <c r="F2921" s="10" t="s">
        <v>4155</v>
      </c>
      <c r="G2921" s="10" t="s">
        <v>5487</v>
      </c>
      <c r="H2921" s="13">
        <v>123</v>
      </c>
      <c r="I2921" s="14"/>
      <c r="J2921" s="4"/>
      <c r="K2921" s="4"/>
      <c r="L2921" s="4"/>
      <c r="M2921" s="4"/>
      <c r="N2921" s="4"/>
      <c r="O2921" s="4"/>
      <c r="P2921" s="4"/>
      <c r="Q2921" s="4"/>
      <c r="R2921" s="4"/>
      <c r="S2921" s="4"/>
      <c r="T2921" s="4"/>
      <c r="U2921" s="4"/>
      <c r="V2921" s="4"/>
      <c r="W2921" s="4"/>
      <c r="X2921" s="4"/>
      <c r="Y2921" s="4"/>
      <c r="Z2921" s="4"/>
      <c r="AA2921" s="4"/>
    </row>
    <row r="2922" spans="1:27" ht="16" x14ac:dyDescent="0.2">
      <c r="A2922" s="10" t="s">
        <v>20</v>
      </c>
      <c r="B2922" s="10" t="s">
        <v>21</v>
      </c>
      <c r="C2922" s="10" t="s">
        <v>5488</v>
      </c>
      <c r="D2922" s="11">
        <v>2009</v>
      </c>
      <c r="E2922" s="10" t="s">
        <v>11</v>
      </c>
      <c r="F2922" s="10" t="s">
        <v>4155</v>
      </c>
      <c r="G2922" s="10" t="s">
        <v>5489</v>
      </c>
      <c r="H2922" s="13">
        <v>123</v>
      </c>
      <c r="I2922" s="14"/>
      <c r="J2922" s="4"/>
      <c r="K2922" s="4"/>
      <c r="L2922" s="4"/>
      <c r="M2922" s="4"/>
      <c r="N2922" s="4"/>
      <c r="O2922" s="4"/>
      <c r="P2922" s="4"/>
      <c r="Q2922" s="4"/>
      <c r="R2922" s="4"/>
      <c r="S2922" s="4"/>
      <c r="T2922" s="4"/>
      <c r="U2922" s="4"/>
      <c r="V2922" s="4"/>
      <c r="W2922" s="4"/>
      <c r="X2922" s="4"/>
      <c r="Y2922" s="4"/>
      <c r="Z2922" s="4"/>
      <c r="AA2922" s="4"/>
    </row>
    <row r="2923" spans="1:27" ht="16" x14ac:dyDescent="0.2">
      <c r="A2923" s="10" t="s">
        <v>20</v>
      </c>
      <c r="B2923" s="10" t="s">
        <v>21</v>
      </c>
      <c r="C2923" s="10" t="s">
        <v>5490</v>
      </c>
      <c r="D2923" s="11">
        <v>2009</v>
      </c>
      <c r="E2923" s="10" t="s">
        <v>10</v>
      </c>
      <c r="F2923" s="10" t="s">
        <v>4155</v>
      </c>
      <c r="G2923" s="10" t="s">
        <v>5491</v>
      </c>
      <c r="H2923" s="13">
        <v>115</v>
      </c>
      <c r="I2923" s="14"/>
      <c r="J2923" s="4"/>
      <c r="K2923" s="4"/>
      <c r="L2923" s="4"/>
      <c r="M2923" s="4"/>
      <c r="N2923" s="4"/>
      <c r="O2923" s="4"/>
      <c r="P2923" s="4"/>
      <c r="Q2923" s="4"/>
      <c r="R2923" s="4"/>
      <c r="S2923" s="4"/>
      <c r="T2923" s="4"/>
      <c r="U2923" s="4"/>
      <c r="V2923" s="4"/>
      <c r="W2923" s="4"/>
      <c r="X2923" s="4"/>
      <c r="Y2923" s="4"/>
      <c r="Z2923" s="4"/>
      <c r="AA2923" s="4"/>
    </row>
    <row r="2924" spans="1:27" ht="16" x14ac:dyDescent="0.2">
      <c r="A2924" s="10" t="s">
        <v>20</v>
      </c>
      <c r="B2924" s="10" t="s">
        <v>21</v>
      </c>
      <c r="C2924" s="21" t="s">
        <v>5492</v>
      </c>
      <c r="D2924" s="11">
        <v>2009</v>
      </c>
      <c r="E2924" s="10" t="s">
        <v>10</v>
      </c>
      <c r="F2924" s="10" t="s">
        <v>4155</v>
      </c>
      <c r="G2924" s="10" t="s">
        <v>5493</v>
      </c>
      <c r="H2924" s="13">
        <v>114</v>
      </c>
      <c r="I2924" s="14"/>
      <c r="J2924" s="4"/>
      <c r="K2924" s="4"/>
      <c r="L2924" s="4"/>
      <c r="M2924" s="4"/>
      <c r="N2924" s="4"/>
      <c r="O2924" s="4"/>
      <c r="P2924" s="4"/>
      <c r="Q2924" s="4"/>
      <c r="R2924" s="4"/>
      <c r="S2924" s="4"/>
      <c r="T2924" s="4"/>
      <c r="U2924" s="4"/>
      <c r="V2924" s="4"/>
      <c r="W2924" s="4"/>
      <c r="X2924" s="4"/>
      <c r="Y2924" s="4"/>
      <c r="Z2924" s="4"/>
      <c r="AA2924" s="4"/>
    </row>
    <row r="2925" spans="1:27" ht="16" x14ac:dyDescent="0.2">
      <c r="A2925" s="10" t="s">
        <v>20</v>
      </c>
      <c r="B2925" s="10" t="s">
        <v>21</v>
      </c>
      <c r="C2925" s="10" t="s">
        <v>5494</v>
      </c>
      <c r="D2925" s="11">
        <v>2009</v>
      </c>
      <c r="E2925" s="10" t="s">
        <v>8</v>
      </c>
      <c r="F2925" s="10" t="s">
        <v>4155</v>
      </c>
      <c r="G2925" s="10" t="s">
        <v>5495</v>
      </c>
      <c r="H2925" s="13">
        <v>114</v>
      </c>
      <c r="I2925" s="14"/>
      <c r="J2925" s="4"/>
      <c r="K2925" s="4"/>
      <c r="L2925" s="4"/>
      <c r="M2925" s="4"/>
      <c r="N2925" s="4"/>
      <c r="O2925" s="4"/>
      <c r="P2925" s="4"/>
      <c r="Q2925" s="4"/>
      <c r="R2925" s="4"/>
      <c r="S2925" s="4"/>
      <c r="T2925" s="4"/>
      <c r="U2925" s="4"/>
      <c r="V2925" s="4"/>
      <c r="W2925" s="4"/>
      <c r="X2925" s="4"/>
      <c r="Y2925" s="4"/>
      <c r="Z2925" s="4"/>
      <c r="AA2925" s="4"/>
    </row>
    <row r="2926" spans="1:27" ht="16" x14ac:dyDescent="0.2">
      <c r="A2926" s="10" t="s">
        <v>20</v>
      </c>
      <c r="B2926" s="10" t="s">
        <v>21</v>
      </c>
      <c r="C2926" s="10" t="s">
        <v>5496</v>
      </c>
      <c r="D2926" s="11">
        <v>2009</v>
      </c>
      <c r="E2926" s="10" t="s">
        <v>10</v>
      </c>
      <c r="F2926" s="10" t="s">
        <v>4155</v>
      </c>
      <c r="G2926" s="10" t="s">
        <v>5497</v>
      </c>
      <c r="H2926" s="13">
        <v>113</v>
      </c>
      <c r="I2926" s="14"/>
      <c r="J2926" s="4"/>
      <c r="K2926" s="4"/>
      <c r="L2926" s="4"/>
      <c r="M2926" s="4"/>
      <c r="N2926" s="4"/>
      <c r="O2926" s="4"/>
      <c r="P2926" s="4"/>
      <c r="Q2926" s="4"/>
      <c r="R2926" s="4"/>
      <c r="S2926" s="4"/>
      <c r="T2926" s="4"/>
      <c r="U2926" s="4"/>
      <c r="V2926" s="4"/>
      <c r="W2926" s="4"/>
      <c r="X2926" s="4"/>
      <c r="Y2926" s="4"/>
      <c r="Z2926" s="4"/>
      <c r="AA2926" s="4"/>
    </row>
    <row r="2927" spans="1:27" ht="16" x14ac:dyDescent="0.2">
      <c r="A2927" s="10" t="s">
        <v>20</v>
      </c>
      <c r="B2927" s="10" t="s">
        <v>21</v>
      </c>
      <c r="C2927" s="10" t="s">
        <v>5498</v>
      </c>
      <c r="D2927" s="11">
        <v>2009</v>
      </c>
      <c r="E2927" s="10" t="s">
        <v>10</v>
      </c>
      <c r="F2927" s="10" t="s">
        <v>4155</v>
      </c>
      <c r="G2927" s="10" t="s">
        <v>5499</v>
      </c>
      <c r="H2927" s="13">
        <v>108</v>
      </c>
      <c r="I2927" s="14"/>
      <c r="J2927" s="4"/>
      <c r="K2927" s="4"/>
      <c r="L2927" s="4"/>
      <c r="M2927" s="4"/>
      <c r="N2927" s="4"/>
      <c r="O2927" s="4"/>
      <c r="P2927" s="4"/>
      <c r="Q2927" s="4"/>
      <c r="R2927" s="4"/>
      <c r="S2927" s="4"/>
      <c r="T2927" s="4"/>
      <c r="U2927" s="4"/>
      <c r="V2927" s="4"/>
      <c r="W2927" s="4"/>
      <c r="X2927" s="4"/>
      <c r="Y2927" s="4"/>
      <c r="Z2927" s="4"/>
      <c r="AA2927" s="4"/>
    </row>
    <row r="2928" spans="1:27" ht="16" x14ac:dyDescent="0.2">
      <c r="A2928" s="10" t="s">
        <v>20</v>
      </c>
      <c r="B2928" s="10" t="s">
        <v>21</v>
      </c>
      <c r="C2928" s="21" t="s">
        <v>5500</v>
      </c>
      <c r="D2928" s="11">
        <v>2009</v>
      </c>
      <c r="E2928" s="10" t="s">
        <v>10</v>
      </c>
      <c r="F2928" s="10" t="s">
        <v>4155</v>
      </c>
      <c r="G2928" s="10" t="s">
        <v>5501</v>
      </c>
      <c r="H2928" s="13">
        <v>107</v>
      </c>
      <c r="I2928" s="14"/>
      <c r="J2928" s="4"/>
      <c r="K2928" s="4"/>
      <c r="L2928" s="4"/>
      <c r="M2928" s="4"/>
      <c r="N2928" s="4"/>
      <c r="O2928" s="4"/>
      <c r="P2928" s="4"/>
      <c r="Q2928" s="4"/>
      <c r="R2928" s="4"/>
      <c r="S2928" s="4"/>
      <c r="T2928" s="4"/>
      <c r="U2928" s="4"/>
      <c r="V2928" s="4"/>
      <c r="W2928" s="4"/>
      <c r="X2928" s="4"/>
      <c r="Y2928" s="4"/>
      <c r="Z2928" s="4"/>
      <c r="AA2928" s="4"/>
    </row>
    <row r="2929" spans="1:27" ht="16" x14ac:dyDescent="0.2">
      <c r="A2929" s="10" t="s">
        <v>20</v>
      </c>
      <c r="B2929" s="10" t="s">
        <v>21</v>
      </c>
      <c r="C2929" s="21" t="s">
        <v>5502</v>
      </c>
      <c r="D2929" s="11">
        <v>2009</v>
      </c>
      <c r="E2929" s="10" t="s">
        <v>10</v>
      </c>
      <c r="F2929" s="10" t="s">
        <v>4155</v>
      </c>
      <c r="G2929" s="10" t="s">
        <v>5503</v>
      </c>
      <c r="H2929" s="13">
        <v>105</v>
      </c>
      <c r="I2929" s="14"/>
      <c r="J2929" s="4"/>
      <c r="K2929" s="4"/>
      <c r="L2929" s="4"/>
      <c r="M2929" s="4"/>
      <c r="N2929" s="4"/>
      <c r="O2929" s="4"/>
      <c r="P2929" s="4"/>
      <c r="Q2929" s="4"/>
      <c r="R2929" s="4"/>
      <c r="S2929" s="4"/>
      <c r="T2929" s="4"/>
      <c r="U2929" s="4"/>
      <c r="V2929" s="4"/>
      <c r="W2929" s="4"/>
      <c r="X2929" s="4"/>
      <c r="Y2929" s="4"/>
      <c r="Z2929" s="4"/>
      <c r="AA2929" s="4"/>
    </row>
    <row r="2930" spans="1:27" ht="16" x14ac:dyDescent="0.2">
      <c r="A2930" s="10" t="s">
        <v>20</v>
      </c>
      <c r="B2930" s="10" t="s">
        <v>21</v>
      </c>
      <c r="C2930" s="10" t="s">
        <v>5504</v>
      </c>
      <c r="D2930" s="11">
        <v>2009</v>
      </c>
      <c r="E2930" s="10" t="s">
        <v>10</v>
      </c>
      <c r="F2930" s="10" t="s">
        <v>4155</v>
      </c>
      <c r="G2930" s="10" t="s">
        <v>5505</v>
      </c>
      <c r="H2930" s="13">
        <v>100</v>
      </c>
      <c r="I2930" s="14"/>
      <c r="J2930" s="4"/>
      <c r="K2930" s="4"/>
      <c r="L2930" s="4"/>
      <c r="M2930" s="4"/>
      <c r="N2930" s="4"/>
      <c r="O2930" s="4"/>
      <c r="P2930" s="4"/>
      <c r="Q2930" s="4"/>
      <c r="R2930" s="4"/>
      <c r="S2930" s="4"/>
      <c r="T2930" s="4"/>
      <c r="U2930" s="4"/>
      <c r="V2930" s="4"/>
      <c r="W2930" s="4"/>
      <c r="X2930" s="4"/>
      <c r="Y2930" s="4"/>
      <c r="Z2930" s="4"/>
      <c r="AA2930" s="4"/>
    </row>
    <row r="2931" spans="1:27" ht="16" x14ac:dyDescent="0.2">
      <c r="A2931" s="10" t="s">
        <v>20</v>
      </c>
      <c r="B2931" s="10" t="s">
        <v>21</v>
      </c>
      <c r="C2931" s="21" t="s">
        <v>332</v>
      </c>
      <c r="D2931" s="11">
        <v>2009</v>
      </c>
      <c r="E2931" s="10" t="s">
        <v>10</v>
      </c>
      <c r="F2931" s="10" t="s">
        <v>4155</v>
      </c>
      <c r="G2931" s="10" t="s">
        <v>5506</v>
      </c>
      <c r="H2931" s="13">
        <v>98</v>
      </c>
      <c r="I2931" s="14"/>
      <c r="J2931" s="4"/>
      <c r="K2931" s="4"/>
      <c r="L2931" s="4"/>
      <c r="M2931" s="4"/>
      <c r="N2931" s="4"/>
      <c r="O2931" s="4"/>
      <c r="P2931" s="4"/>
      <c r="Q2931" s="4"/>
      <c r="R2931" s="4"/>
      <c r="S2931" s="4"/>
      <c r="T2931" s="4"/>
      <c r="U2931" s="4"/>
      <c r="V2931" s="4"/>
      <c r="W2931" s="4"/>
      <c r="X2931" s="4"/>
      <c r="Y2931" s="4"/>
      <c r="Z2931" s="4"/>
      <c r="AA2931" s="4"/>
    </row>
    <row r="2932" spans="1:27" ht="16" x14ac:dyDescent="0.2">
      <c r="A2932" s="10" t="s">
        <v>20</v>
      </c>
      <c r="B2932" s="10" t="s">
        <v>21</v>
      </c>
      <c r="C2932" s="10" t="s">
        <v>5507</v>
      </c>
      <c r="D2932" s="11">
        <v>2009</v>
      </c>
      <c r="E2932" s="10" t="s">
        <v>10</v>
      </c>
      <c r="F2932" s="10" t="s">
        <v>4155</v>
      </c>
      <c r="G2932" s="10" t="s">
        <v>5508</v>
      </c>
      <c r="H2932" s="13">
        <v>93</v>
      </c>
      <c r="I2932" s="14"/>
      <c r="J2932" s="4"/>
      <c r="K2932" s="4"/>
      <c r="L2932" s="4"/>
      <c r="M2932" s="4"/>
      <c r="N2932" s="4"/>
      <c r="O2932" s="4"/>
      <c r="P2932" s="4"/>
      <c r="Q2932" s="4"/>
      <c r="R2932" s="4"/>
      <c r="S2932" s="4"/>
      <c r="T2932" s="4"/>
      <c r="U2932" s="4"/>
      <c r="V2932" s="4"/>
      <c r="W2932" s="4"/>
      <c r="X2932" s="4"/>
      <c r="Y2932" s="4"/>
      <c r="Z2932" s="4"/>
      <c r="AA2932" s="4"/>
    </row>
    <row r="2933" spans="1:27" ht="16" x14ac:dyDescent="0.2">
      <c r="A2933" s="10" t="s">
        <v>20</v>
      </c>
      <c r="B2933" s="10" t="s">
        <v>21</v>
      </c>
      <c r="C2933" s="10" t="s">
        <v>5448</v>
      </c>
      <c r="D2933" s="11">
        <v>2009</v>
      </c>
      <c r="E2933" s="10" t="s">
        <v>10</v>
      </c>
      <c r="F2933" s="10" t="s">
        <v>4155</v>
      </c>
      <c r="G2933" s="10" t="s">
        <v>5509</v>
      </c>
      <c r="H2933" s="13">
        <v>90</v>
      </c>
      <c r="I2933" s="14"/>
      <c r="J2933" s="4"/>
      <c r="K2933" s="4"/>
      <c r="L2933" s="4"/>
      <c r="M2933" s="4"/>
      <c r="N2933" s="4"/>
      <c r="O2933" s="4"/>
      <c r="P2933" s="4"/>
      <c r="Q2933" s="4"/>
      <c r="R2933" s="4"/>
      <c r="S2933" s="4"/>
      <c r="T2933" s="4"/>
      <c r="U2933" s="4"/>
      <c r="V2933" s="4"/>
      <c r="W2933" s="4"/>
      <c r="X2933" s="4"/>
      <c r="Y2933" s="4"/>
      <c r="Z2933" s="4"/>
      <c r="AA2933" s="4"/>
    </row>
    <row r="2934" spans="1:27" ht="16" x14ac:dyDescent="0.2">
      <c r="A2934" s="10" t="s">
        <v>20</v>
      </c>
      <c r="B2934" s="10" t="s">
        <v>21</v>
      </c>
      <c r="C2934" s="21" t="s">
        <v>5510</v>
      </c>
      <c r="D2934" s="11">
        <v>2009</v>
      </c>
      <c r="E2934" s="10" t="s">
        <v>10</v>
      </c>
      <c r="F2934" s="10" t="s">
        <v>4155</v>
      </c>
      <c r="G2934" s="10" t="s">
        <v>5511</v>
      </c>
      <c r="H2934" s="13">
        <v>88</v>
      </c>
      <c r="I2934" s="14"/>
      <c r="J2934" s="4"/>
      <c r="K2934" s="4"/>
      <c r="L2934" s="4"/>
      <c r="M2934" s="4"/>
      <c r="N2934" s="4"/>
      <c r="O2934" s="4"/>
      <c r="P2934" s="4"/>
      <c r="Q2934" s="4"/>
      <c r="R2934" s="4"/>
      <c r="S2934" s="4"/>
      <c r="T2934" s="4"/>
      <c r="U2934" s="4"/>
      <c r="V2934" s="4"/>
      <c r="W2934" s="4"/>
      <c r="X2934" s="4"/>
      <c r="Y2934" s="4"/>
      <c r="Z2934" s="4"/>
      <c r="AA2934" s="4"/>
    </row>
    <row r="2935" spans="1:27" ht="16" x14ac:dyDescent="0.2">
      <c r="A2935" s="10" t="s">
        <v>20</v>
      </c>
      <c r="B2935" s="10" t="s">
        <v>21</v>
      </c>
      <c r="C2935" s="21" t="s">
        <v>5512</v>
      </c>
      <c r="D2935" s="11">
        <v>2009</v>
      </c>
      <c r="E2935" s="10" t="s">
        <v>10</v>
      </c>
      <c r="F2935" s="10" t="s">
        <v>4155</v>
      </c>
      <c r="G2935" s="10" t="s">
        <v>5513</v>
      </c>
      <c r="H2935" s="13">
        <v>88</v>
      </c>
      <c r="I2935" s="14"/>
      <c r="J2935" s="4"/>
      <c r="K2935" s="4"/>
      <c r="L2935" s="4"/>
      <c r="M2935" s="4"/>
      <c r="N2935" s="4"/>
      <c r="O2935" s="4"/>
      <c r="P2935" s="4"/>
      <c r="Q2935" s="4"/>
      <c r="R2935" s="4"/>
      <c r="S2935" s="4"/>
      <c r="T2935" s="4"/>
      <c r="U2935" s="4"/>
      <c r="V2935" s="4"/>
      <c r="W2935" s="4"/>
      <c r="X2935" s="4"/>
      <c r="Y2935" s="4"/>
      <c r="Z2935" s="4"/>
      <c r="AA2935" s="4"/>
    </row>
    <row r="2936" spans="1:27" ht="16" x14ac:dyDescent="0.2">
      <c r="A2936" s="10" t="s">
        <v>20</v>
      </c>
      <c r="B2936" s="10" t="s">
        <v>21</v>
      </c>
      <c r="C2936" s="10" t="s">
        <v>5514</v>
      </c>
      <c r="D2936" s="11">
        <v>2009</v>
      </c>
      <c r="E2936" s="10" t="s">
        <v>10</v>
      </c>
      <c r="F2936" s="10" t="s">
        <v>4155</v>
      </c>
      <c r="G2936" s="10" t="s">
        <v>5515</v>
      </c>
      <c r="H2936" s="13">
        <v>84</v>
      </c>
      <c r="I2936" s="14"/>
      <c r="J2936" s="4"/>
      <c r="K2936" s="4"/>
      <c r="L2936" s="4"/>
      <c r="M2936" s="4"/>
      <c r="N2936" s="4"/>
      <c r="O2936" s="4"/>
      <c r="P2936" s="4"/>
      <c r="Q2936" s="4"/>
      <c r="R2936" s="4"/>
      <c r="S2936" s="4"/>
      <c r="T2936" s="4"/>
      <c r="U2936" s="4"/>
      <c r="V2936" s="4"/>
      <c r="W2936" s="4"/>
      <c r="X2936" s="4"/>
      <c r="Y2936" s="4"/>
      <c r="Z2936" s="4"/>
      <c r="AA2936" s="4"/>
    </row>
    <row r="2937" spans="1:27" ht="16" x14ac:dyDescent="0.2">
      <c r="A2937" s="10" t="s">
        <v>20</v>
      </c>
      <c r="B2937" s="10" t="s">
        <v>21</v>
      </c>
      <c r="C2937" s="21" t="s">
        <v>5516</v>
      </c>
      <c r="D2937" s="11">
        <v>2009</v>
      </c>
      <c r="E2937" s="10" t="s">
        <v>10</v>
      </c>
      <c r="F2937" s="10" t="s">
        <v>4155</v>
      </c>
      <c r="G2937" s="10" t="s">
        <v>5517</v>
      </c>
      <c r="H2937" s="13">
        <v>83</v>
      </c>
      <c r="I2937" s="14"/>
      <c r="J2937" s="4"/>
      <c r="K2937" s="4"/>
      <c r="L2937" s="4"/>
      <c r="M2937" s="4"/>
      <c r="N2937" s="4"/>
      <c r="O2937" s="4"/>
      <c r="P2937" s="4"/>
      <c r="Q2937" s="4"/>
      <c r="R2937" s="4"/>
      <c r="S2937" s="4"/>
      <c r="T2937" s="4"/>
      <c r="U2937" s="4"/>
      <c r="V2937" s="4"/>
      <c r="W2937" s="4"/>
      <c r="X2937" s="4"/>
      <c r="Y2937" s="4"/>
      <c r="Z2937" s="4"/>
      <c r="AA2937" s="4"/>
    </row>
    <row r="2938" spans="1:27" ht="16" x14ac:dyDescent="0.2">
      <c r="A2938" s="10" t="s">
        <v>20</v>
      </c>
      <c r="B2938" s="10" t="s">
        <v>21</v>
      </c>
      <c r="C2938" s="21" t="s">
        <v>5518</v>
      </c>
      <c r="D2938" s="11">
        <v>2009</v>
      </c>
      <c r="E2938" s="10" t="s">
        <v>10</v>
      </c>
      <c r="F2938" s="10" t="s">
        <v>4155</v>
      </c>
      <c r="G2938" s="10" t="s">
        <v>5519</v>
      </c>
      <c r="H2938" s="13">
        <v>81</v>
      </c>
      <c r="I2938" s="14"/>
      <c r="J2938" s="4"/>
      <c r="K2938" s="4"/>
      <c r="L2938" s="4"/>
      <c r="M2938" s="4"/>
      <c r="N2938" s="4"/>
      <c r="O2938" s="4"/>
      <c r="P2938" s="4"/>
      <c r="Q2938" s="4"/>
      <c r="R2938" s="4"/>
      <c r="S2938" s="4"/>
      <c r="T2938" s="4"/>
      <c r="U2938" s="4"/>
      <c r="V2938" s="4"/>
      <c r="W2938" s="4"/>
      <c r="X2938" s="4"/>
      <c r="Y2938" s="4"/>
      <c r="Z2938" s="4"/>
      <c r="AA2938" s="4"/>
    </row>
    <row r="2939" spans="1:27" ht="16" x14ac:dyDescent="0.2">
      <c r="A2939" s="10" t="s">
        <v>20</v>
      </c>
      <c r="B2939" s="10" t="s">
        <v>21</v>
      </c>
      <c r="C2939" s="21" t="s">
        <v>5520</v>
      </c>
      <c r="D2939" s="11">
        <v>2009</v>
      </c>
      <c r="E2939" s="10" t="s">
        <v>10</v>
      </c>
      <c r="F2939" s="10" t="s">
        <v>4155</v>
      </c>
      <c r="G2939" s="10" t="s">
        <v>5521</v>
      </c>
      <c r="H2939" s="13">
        <v>81</v>
      </c>
      <c r="I2939" s="14"/>
      <c r="J2939" s="4"/>
      <c r="K2939" s="4"/>
      <c r="L2939" s="4"/>
      <c r="M2939" s="4"/>
      <c r="N2939" s="4"/>
      <c r="O2939" s="4"/>
      <c r="P2939" s="4"/>
      <c r="Q2939" s="4"/>
      <c r="R2939" s="4"/>
      <c r="S2939" s="4"/>
      <c r="T2939" s="4"/>
      <c r="U2939" s="4"/>
      <c r="V2939" s="4"/>
      <c r="W2939" s="4"/>
      <c r="X2939" s="4"/>
      <c r="Y2939" s="4"/>
      <c r="Z2939" s="4"/>
      <c r="AA2939" s="4"/>
    </row>
    <row r="2940" spans="1:27" ht="16" x14ac:dyDescent="0.2">
      <c r="A2940" s="10" t="s">
        <v>20</v>
      </c>
      <c r="B2940" s="10" t="s">
        <v>21</v>
      </c>
      <c r="C2940" s="21" t="s">
        <v>5522</v>
      </c>
      <c r="D2940" s="11">
        <v>2009</v>
      </c>
      <c r="E2940" s="10" t="s">
        <v>10</v>
      </c>
      <c r="F2940" s="10" t="s">
        <v>4155</v>
      </c>
      <c r="G2940" s="10" t="s">
        <v>5523</v>
      </c>
      <c r="H2940" s="13">
        <v>74</v>
      </c>
      <c r="I2940" s="14"/>
      <c r="J2940" s="4"/>
      <c r="K2940" s="4"/>
      <c r="L2940" s="4"/>
      <c r="M2940" s="4"/>
      <c r="N2940" s="4"/>
      <c r="O2940" s="4"/>
      <c r="P2940" s="4"/>
      <c r="Q2940" s="4"/>
      <c r="R2940" s="4"/>
      <c r="S2940" s="4"/>
      <c r="T2940" s="4"/>
      <c r="U2940" s="4"/>
      <c r="V2940" s="4"/>
      <c r="W2940" s="4"/>
      <c r="X2940" s="4"/>
      <c r="Y2940" s="4"/>
      <c r="Z2940" s="4"/>
      <c r="AA2940" s="4"/>
    </row>
    <row r="2941" spans="1:27" ht="16" x14ac:dyDescent="0.2">
      <c r="A2941" s="10" t="s">
        <v>20</v>
      </c>
      <c r="B2941" s="10" t="s">
        <v>21</v>
      </c>
      <c r="C2941" s="21" t="s">
        <v>5524</v>
      </c>
      <c r="D2941" s="11">
        <v>2009</v>
      </c>
      <c r="E2941" s="10" t="s">
        <v>10</v>
      </c>
      <c r="F2941" s="10" t="s">
        <v>4155</v>
      </c>
      <c r="G2941" s="10" t="s">
        <v>5525</v>
      </c>
      <c r="H2941" s="13">
        <v>70</v>
      </c>
      <c r="I2941" s="14"/>
      <c r="J2941" s="4"/>
      <c r="K2941" s="4"/>
      <c r="L2941" s="4"/>
      <c r="M2941" s="4"/>
      <c r="N2941" s="4"/>
      <c r="O2941" s="4"/>
      <c r="P2941" s="4"/>
      <c r="Q2941" s="4"/>
      <c r="R2941" s="4"/>
      <c r="S2941" s="4"/>
      <c r="T2941" s="4"/>
      <c r="U2941" s="4"/>
      <c r="V2941" s="4"/>
      <c r="W2941" s="4"/>
      <c r="X2941" s="4"/>
      <c r="Y2941" s="4"/>
      <c r="Z2941" s="4"/>
      <c r="AA2941" s="4"/>
    </row>
    <row r="2942" spans="1:27" ht="16" x14ac:dyDescent="0.2">
      <c r="A2942" s="10" t="s">
        <v>20</v>
      </c>
      <c r="B2942" s="10" t="s">
        <v>21</v>
      </c>
      <c r="C2942" s="21" t="s">
        <v>5526</v>
      </c>
      <c r="D2942" s="11">
        <v>2009</v>
      </c>
      <c r="E2942" s="10" t="s">
        <v>10</v>
      </c>
      <c r="F2942" s="10" t="s">
        <v>4155</v>
      </c>
      <c r="G2942" s="10" t="s">
        <v>5527</v>
      </c>
      <c r="H2942" s="13">
        <v>67</v>
      </c>
      <c r="I2942" s="14"/>
      <c r="J2942" s="4"/>
      <c r="K2942" s="4"/>
      <c r="L2942" s="4"/>
      <c r="M2942" s="4"/>
      <c r="N2942" s="4"/>
      <c r="O2942" s="4"/>
      <c r="P2942" s="4"/>
      <c r="Q2942" s="4"/>
      <c r="R2942" s="4"/>
      <c r="S2942" s="4"/>
      <c r="T2942" s="4"/>
      <c r="U2942" s="4"/>
      <c r="V2942" s="4"/>
      <c r="W2942" s="4"/>
      <c r="X2942" s="4"/>
      <c r="Y2942" s="4"/>
      <c r="Z2942" s="4"/>
      <c r="AA2942" s="4"/>
    </row>
    <row r="2943" spans="1:27" ht="16" x14ac:dyDescent="0.2">
      <c r="A2943" s="10" t="s">
        <v>20</v>
      </c>
      <c r="B2943" s="10" t="s">
        <v>21</v>
      </c>
      <c r="C2943" s="10" t="s">
        <v>5528</v>
      </c>
      <c r="D2943" s="11">
        <v>2009</v>
      </c>
      <c r="E2943" s="10" t="s">
        <v>10</v>
      </c>
      <c r="F2943" s="10" t="s">
        <v>4155</v>
      </c>
      <c r="G2943" s="10" t="s">
        <v>5529</v>
      </c>
      <c r="H2943" s="13">
        <v>61</v>
      </c>
      <c r="I2943" s="14"/>
      <c r="J2943" s="4"/>
      <c r="K2943" s="4"/>
      <c r="L2943" s="4"/>
      <c r="M2943" s="4"/>
      <c r="N2943" s="4"/>
      <c r="O2943" s="4"/>
      <c r="P2943" s="4"/>
      <c r="Q2943" s="4"/>
      <c r="R2943" s="4"/>
      <c r="S2943" s="4"/>
      <c r="T2943" s="4"/>
      <c r="U2943" s="4"/>
      <c r="V2943" s="4"/>
      <c r="W2943" s="4"/>
      <c r="X2943" s="4"/>
      <c r="Y2943" s="4"/>
      <c r="Z2943" s="4"/>
      <c r="AA2943" s="4"/>
    </row>
    <row r="2944" spans="1:27" ht="16" x14ac:dyDescent="0.2">
      <c r="A2944" s="10" t="s">
        <v>20</v>
      </c>
      <c r="B2944" s="10" t="s">
        <v>21</v>
      </c>
      <c r="C2944" s="10" t="s">
        <v>5530</v>
      </c>
      <c r="D2944" s="11">
        <v>2009</v>
      </c>
      <c r="E2944" s="10" t="s">
        <v>10</v>
      </c>
      <c r="F2944" s="10" t="s">
        <v>4155</v>
      </c>
      <c r="G2944" s="10" t="s">
        <v>5531</v>
      </c>
      <c r="H2944" s="13">
        <v>60</v>
      </c>
      <c r="I2944" s="14"/>
      <c r="J2944" s="4"/>
      <c r="K2944" s="4"/>
      <c r="L2944" s="4"/>
      <c r="M2944" s="4"/>
      <c r="N2944" s="4"/>
      <c r="O2944" s="4"/>
      <c r="P2944" s="4"/>
      <c r="Q2944" s="4"/>
      <c r="R2944" s="4"/>
      <c r="S2944" s="4"/>
      <c r="T2944" s="4"/>
      <c r="U2944" s="4"/>
      <c r="V2944" s="4"/>
      <c r="W2944" s="4"/>
      <c r="X2944" s="4"/>
      <c r="Y2944" s="4"/>
      <c r="Z2944" s="4"/>
      <c r="AA2944" s="4"/>
    </row>
    <row r="2945" spans="1:27" ht="16" x14ac:dyDescent="0.2">
      <c r="A2945" s="10" t="s">
        <v>20</v>
      </c>
      <c r="B2945" s="10" t="s">
        <v>21</v>
      </c>
      <c r="C2945" s="10" t="s">
        <v>5532</v>
      </c>
      <c r="D2945" s="11">
        <v>2008</v>
      </c>
      <c r="E2945" s="10" t="s">
        <v>7</v>
      </c>
      <c r="F2945" s="10" t="s">
        <v>5533</v>
      </c>
      <c r="G2945" s="10" t="s">
        <v>5534</v>
      </c>
      <c r="H2945" s="13">
        <v>415</v>
      </c>
      <c r="I2945" s="14"/>
      <c r="J2945" s="4"/>
      <c r="K2945" s="4"/>
      <c r="L2945" s="4"/>
      <c r="M2945" s="4"/>
      <c r="N2945" s="4"/>
      <c r="O2945" s="4"/>
      <c r="P2945" s="4"/>
      <c r="Q2945" s="4"/>
      <c r="R2945" s="4"/>
      <c r="S2945" s="4"/>
      <c r="T2945" s="4"/>
      <c r="U2945" s="4"/>
      <c r="V2945" s="4"/>
      <c r="W2945" s="4"/>
      <c r="X2945" s="4"/>
      <c r="Y2945" s="4"/>
      <c r="Z2945" s="4"/>
      <c r="AA2945" s="4"/>
    </row>
    <row r="2946" spans="1:27" ht="16" x14ac:dyDescent="0.2">
      <c r="A2946" s="10" t="s">
        <v>20</v>
      </c>
      <c r="B2946" s="10" t="s">
        <v>21</v>
      </c>
      <c r="C2946" s="10" t="s">
        <v>5535</v>
      </c>
      <c r="D2946" s="11">
        <v>2008</v>
      </c>
      <c r="E2946" s="10" t="s">
        <v>7</v>
      </c>
      <c r="F2946" s="10" t="s">
        <v>5533</v>
      </c>
      <c r="G2946" s="10" t="s">
        <v>5536</v>
      </c>
      <c r="H2946" s="13">
        <v>412</v>
      </c>
      <c r="I2946" s="14"/>
      <c r="J2946" s="4"/>
      <c r="K2946" s="4"/>
      <c r="L2946" s="4"/>
      <c r="M2946" s="4"/>
      <c r="N2946" s="4"/>
      <c r="O2946" s="4"/>
      <c r="P2946" s="4"/>
      <c r="Q2946" s="4"/>
      <c r="R2946" s="4"/>
      <c r="S2946" s="4"/>
      <c r="T2946" s="4"/>
      <c r="U2946" s="4"/>
      <c r="V2946" s="4"/>
      <c r="W2946" s="4"/>
      <c r="X2946" s="4"/>
      <c r="Y2946" s="4"/>
      <c r="Z2946" s="4"/>
      <c r="AA2946" s="4"/>
    </row>
    <row r="2947" spans="1:27" ht="16" x14ac:dyDescent="0.2">
      <c r="A2947" s="10" t="s">
        <v>20</v>
      </c>
      <c r="B2947" s="10" t="s">
        <v>21</v>
      </c>
      <c r="C2947" s="10" t="s">
        <v>5537</v>
      </c>
      <c r="D2947" s="11">
        <v>2008</v>
      </c>
      <c r="E2947" s="10" t="s">
        <v>11</v>
      </c>
      <c r="F2947" s="10" t="s">
        <v>5533</v>
      </c>
      <c r="G2947" s="10" t="s">
        <v>5538</v>
      </c>
      <c r="H2947" s="13">
        <v>211</v>
      </c>
      <c r="I2947" s="14"/>
      <c r="J2947" s="4"/>
      <c r="K2947" s="4"/>
      <c r="L2947" s="4"/>
      <c r="M2947" s="4"/>
      <c r="N2947" s="4"/>
      <c r="O2947" s="4"/>
      <c r="P2947" s="4"/>
      <c r="Q2947" s="4"/>
      <c r="R2947" s="4"/>
      <c r="S2947" s="4"/>
      <c r="T2947" s="4"/>
      <c r="U2947" s="4"/>
      <c r="V2947" s="4"/>
      <c r="W2947" s="4"/>
      <c r="X2947" s="4"/>
      <c r="Y2947" s="4"/>
      <c r="Z2947" s="4"/>
      <c r="AA2947" s="4"/>
    </row>
    <row r="2948" spans="1:27" ht="16" x14ac:dyDescent="0.2">
      <c r="A2948" s="10" t="s">
        <v>20</v>
      </c>
      <c r="B2948" s="10" t="s">
        <v>21</v>
      </c>
      <c r="C2948" s="10" t="s">
        <v>5539</v>
      </c>
      <c r="D2948" s="11">
        <v>2008</v>
      </c>
      <c r="E2948" s="10" t="s">
        <v>10</v>
      </c>
      <c r="F2948" s="10" t="s">
        <v>5533</v>
      </c>
      <c r="G2948" s="10" t="s">
        <v>5540</v>
      </c>
      <c r="H2948" s="13">
        <v>211</v>
      </c>
      <c r="I2948" s="14"/>
      <c r="J2948" s="4"/>
      <c r="K2948" s="4"/>
      <c r="L2948" s="4"/>
      <c r="M2948" s="4"/>
      <c r="N2948" s="4"/>
      <c r="O2948" s="4"/>
      <c r="P2948" s="4"/>
      <c r="Q2948" s="4"/>
      <c r="R2948" s="4"/>
      <c r="S2948" s="4"/>
      <c r="T2948" s="4"/>
      <c r="U2948" s="4"/>
      <c r="V2948" s="4"/>
      <c r="W2948" s="4"/>
      <c r="X2948" s="4"/>
      <c r="Y2948" s="4"/>
      <c r="Z2948" s="4"/>
      <c r="AA2948" s="4"/>
    </row>
    <row r="2949" spans="1:27" ht="16" x14ac:dyDescent="0.2">
      <c r="A2949" s="10" t="s">
        <v>20</v>
      </c>
      <c r="B2949" s="10" t="s">
        <v>21</v>
      </c>
      <c r="C2949" s="10" t="s">
        <v>5541</v>
      </c>
      <c r="D2949" s="11">
        <v>2008</v>
      </c>
      <c r="E2949" s="10" t="s">
        <v>10</v>
      </c>
      <c r="F2949" s="10" t="s">
        <v>5533</v>
      </c>
      <c r="G2949" s="10" t="s">
        <v>5542</v>
      </c>
      <c r="H2949" s="13">
        <v>211</v>
      </c>
      <c r="I2949" s="14"/>
      <c r="J2949" s="4"/>
      <c r="K2949" s="4"/>
      <c r="L2949" s="4"/>
      <c r="M2949" s="4"/>
      <c r="N2949" s="4"/>
      <c r="O2949" s="4"/>
      <c r="P2949" s="4"/>
      <c r="Q2949" s="4"/>
      <c r="R2949" s="4"/>
      <c r="S2949" s="4"/>
      <c r="T2949" s="4"/>
      <c r="U2949" s="4"/>
      <c r="V2949" s="4"/>
      <c r="W2949" s="4"/>
      <c r="X2949" s="4"/>
      <c r="Y2949" s="4"/>
      <c r="Z2949" s="4"/>
      <c r="AA2949" s="4"/>
    </row>
    <row r="2950" spans="1:27" ht="16" x14ac:dyDescent="0.2">
      <c r="A2950" s="10" t="s">
        <v>20</v>
      </c>
      <c r="B2950" s="10" t="s">
        <v>21</v>
      </c>
      <c r="C2950" s="10" t="s">
        <v>5543</v>
      </c>
      <c r="D2950" s="11">
        <v>2008</v>
      </c>
      <c r="E2950" s="10" t="s">
        <v>10</v>
      </c>
      <c r="F2950" s="10" t="s">
        <v>5533</v>
      </c>
      <c r="G2950" s="10" t="s">
        <v>5544</v>
      </c>
      <c r="H2950" s="13">
        <v>195</v>
      </c>
      <c r="I2950" s="14"/>
      <c r="J2950" s="4"/>
      <c r="K2950" s="4"/>
      <c r="L2950" s="4"/>
      <c r="M2950" s="4"/>
      <c r="N2950" s="4"/>
      <c r="O2950" s="4"/>
      <c r="P2950" s="4"/>
      <c r="Q2950" s="4"/>
      <c r="R2950" s="4"/>
      <c r="S2950" s="4"/>
      <c r="T2950" s="4"/>
      <c r="U2950" s="4"/>
      <c r="V2950" s="4"/>
      <c r="W2950" s="4"/>
      <c r="X2950" s="4"/>
      <c r="Y2950" s="4"/>
      <c r="Z2950" s="4"/>
      <c r="AA2950" s="4"/>
    </row>
    <row r="2951" spans="1:27" ht="16" x14ac:dyDescent="0.2">
      <c r="A2951" s="10" t="s">
        <v>20</v>
      </c>
      <c r="B2951" s="10" t="s">
        <v>21</v>
      </c>
      <c r="C2951" s="10" t="s">
        <v>5545</v>
      </c>
      <c r="D2951" s="11">
        <v>2008</v>
      </c>
      <c r="E2951" s="10" t="s">
        <v>10</v>
      </c>
      <c r="F2951" s="10" t="s">
        <v>5533</v>
      </c>
      <c r="G2951" s="10" t="s">
        <v>5546</v>
      </c>
      <c r="H2951" s="13">
        <v>188</v>
      </c>
      <c r="I2951" s="14"/>
      <c r="J2951" s="4"/>
      <c r="K2951" s="4"/>
      <c r="L2951" s="4"/>
      <c r="M2951" s="4"/>
      <c r="N2951" s="4"/>
      <c r="O2951" s="4"/>
      <c r="P2951" s="4"/>
      <c r="Q2951" s="4"/>
      <c r="R2951" s="4"/>
      <c r="S2951" s="4"/>
      <c r="T2951" s="4"/>
      <c r="U2951" s="4"/>
      <c r="V2951" s="4"/>
      <c r="W2951" s="4"/>
      <c r="X2951" s="4"/>
      <c r="Y2951" s="4"/>
      <c r="Z2951" s="4"/>
      <c r="AA2951" s="4"/>
    </row>
    <row r="2952" spans="1:27" ht="16" x14ac:dyDescent="0.2">
      <c r="A2952" s="10" t="s">
        <v>20</v>
      </c>
      <c r="B2952" s="10" t="s">
        <v>21</v>
      </c>
      <c r="C2952" s="10" t="s">
        <v>5547</v>
      </c>
      <c r="D2952" s="11">
        <v>2008</v>
      </c>
      <c r="E2952" s="10" t="s">
        <v>10</v>
      </c>
      <c r="F2952" s="10" t="s">
        <v>5533</v>
      </c>
      <c r="G2952" s="10" t="s">
        <v>5548</v>
      </c>
      <c r="H2952" s="13">
        <v>187</v>
      </c>
      <c r="I2952" s="14"/>
      <c r="J2952" s="4"/>
      <c r="K2952" s="4"/>
      <c r="L2952" s="4"/>
      <c r="M2952" s="4"/>
      <c r="N2952" s="4"/>
      <c r="O2952" s="4"/>
      <c r="P2952" s="4"/>
      <c r="Q2952" s="4"/>
      <c r="R2952" s="4"/>
      <c r="S2952" s="4"/>
      <c r="T2952" s="4"/>
      <c r="U2952" s="4"/>
      <c r="V2952" s="4"/>
      <c r="W2952" s="4"/>
      <c r="X2952" s="4"/>
      <c r="Y2952" s="4"/>
      <c r="Z2952" s="4"/>
      <c r="AA2952" s="4"/>
    </row>
    <row r="2953" spans="1:27" ht="16" x14ac:dyDescent="0.2">
      <c r="A2953" s="10" t="s">
        <v>20</v>
      </c>
      <c r="B2953" s="10" t="s">
        <v>21</v>
      </c>
      <c r="C2953" s="21" t="s">
        <v>5549</v>
      </c>
      <c r="D2953" s="11">
        <v>2008</v>
      </c>
      <c r="E2953" s="10" t="s">
        <v>10</v>
      </c>
      <c r="F2953" s="10" t="s">
        <v>5533</v>
      </c>
      <c r="G2953" s="10" t="s">
        <v>5550</v>
      </c>
      <c r="H2953" s="13">
        <v>187</v>
      </c>
      <c r="I2953" s="14"/>
      <c r="J2953" s="4"/>
      <c r="K2953" s="4"/>
      <c r="L2953" s="4"/>
      <c r="M2953" s="4"/>
      <c r="N2953" s="4"/>
      <c r="O2953" s="4"/>
      <c r="P2953" s="4"/>
      <c r="Q2953" s="4"/>
      <c r="R2953" s="4"/>
      <c r="S2953" s="4"/>
      <c r="T2953" s="4"/>
      <c r="U2953" s="4"/>
      <c r="V2953" s="4"/>
      <c r="W2953" s="4"/>
      <c r="X2953" s="4"/>
      <c r="Y2953" s="4"/>
      <c r="Z2953" s="4"/>
      <c r="AA2953" s="4"/>
    </row>
    <row r="2954" spans="1:27" ht="16" x14ac:dyDescent="0.2">
      <c r="A2954" s="10" t="s">
        <v>20</v>
      </c>
      <c r="B2954" s="10" t="s">
        <v>21</v>
      </c>
      <c r="C2954" s="10" t="s">
        <v>5551</v>
      </c>
      <c r="D2954" s="11">
        <v>2008</v>
      </c>
      <c r="E2954" s="10" t="s">
        <v>10</v>
      </c>
      <c r="F2954" s="10" t="s">
        <v>5533</v>
      </c>
      <c r="G2954" s="10" t="s">
        <v>5552</v>
      </c>
      <c r="H2954" s="13">
        <v>182</v>
      </c>
      <c r="I2954" s="14"/>
      <c r="J2954" s="4"/>
      <c r="K2954" s="4"/>
      <c r="L2954" s="4"/>
      <c r="M2954" s="4"/>
      <c r="N2954" s="4"/>
      <c r="O2954" s="4"/>
      <c r="P2954" s="4"/>
      <c r="Q2954" s="4"/>
      <c r="R2954" s="4"/>
      <c r="S2954" s="4"/>
      <c r="T2954" s="4"/>
      <c r="U2954" s="4"/>
      <c r="V2954" s="4"/>
      <c r="W2954" s="4"/>
      <c r="X2954" s="4"/>
      <c r="Y2954" s="4"/>
      <c r="Z2954" s="4"/>
      <c r="AA2954" s="4"/>
    </row>
    <row r="2955" spans="1:27" ht="16" x14ac:dyDescent="0.2">
      <c r="A2955" s="10" t="s">
        <v>20</v>
      </c>
      <c r="B2955" s="10" t="s">
        <v>21</v>
      </c>
      <c r="C2955" s="10" t="s">
        <v>5553</v>
      </c>
      <c r="D2955" s="11">
        <v>2008</v>
      </c>
      <c r="E2955" s="10" t="s">
        <v>10</v>
      </c>
      <c r="F2955" s="10" t="s">
        <v>5533</v>
      </c>
      <c r="G2955" s="10" t="s">
        <v>5554</v>
      </c>
      <c r="H2955" s="13">
        <v>179</v>
      </c>
      <c r="I2955" s="14"/>
      <c r="J2955" s="4"/>
      <c r="K2955" s="4"/>
      <c r="L2955" s="4"/>
      <c r="M2955" s="4"/>
      <c r="N2955" s="4"/>
      <c r="O2955" s="4"/>
      <c r="P2955" s="4"/>
      <c r="Q2955" s="4"/>
      <c r="R2955" s="4"/>
      <c r="S2955" s="4"/>
      <c r="T2955" s="4"/>
      <c r="U2955" s="4"/>
      <c r="V2955" s="4"/>
      <c r="W2955" s="4"/>
      <c r="X2955" s="4"/>
      <c r="Y2955" s="4"/>
      <c r="Z2955" s="4"/>
      <c r="AA2955" s="4"/>
    </row>
    <row r="2956" spans="1:27" ht="16" x14ac:dyDescent="0.2">
      <c r="A2956" s="10" t="s">
        <v>20</v>
      </c>
      <c r="B2956" s="10" t="s">
        <v>21</v>
      </c>
      <c r="C2956" s="10" t="s">
        <v>5555</v>
      </c>
      <c r="D2956" s="11">
        <v>2008</v>
      </c>
      <c r="E2956" s="10" t="s">
        <v>10</v>
      </c>
      <c r="F2956" s="10" t="s">
        <v>5533</v>
      </c>
      <c r="G2956" s="10" t="s">
        <v>5556</v>
      </c>
      <c r="H2956" s="13">
        <v>179</v>
      </c>
      <c r="I2956" s="14"/>
      <c r="J2956" s="4"/>
      <c r="K2956" s="4"/>
      <c r="L2956" s="4"/>
      <c r="M2956" s="4"/>
      <c r="N2956" s="4"/>
      <c r="O2956" s="4"/>
      <c r="P2956" s="4"/>
      <c r="Q2956" s="4"/>
      <c r="R2956" s="4"/>
      <c r="S2956" s="4"/>
      <c r="T2956" s="4"/>
      <c r="U2956" s="4"/>
      <c r="V2956" s="4"/>
      <c r="W2956" s="4"/>
      <c r="X2956" s="4"/>
      <c r="Y2956" s="4"/>
      <c r="Z2956" s="4"/>
      <c r="AA2956" s="4"/>
    </row>
    <row r="2957" spans="1:27" ht="16" x14ac:dyDescent="0.2">
      <c r="A2957" s="10" t="s">
        <v>20</v>
      </c>
      <c r="B2957" s="10" t="s">
        <v>21</v>
      </c>
      <c r="C2957" s="10" t="s">
        <v>5557</v>
      </c>
      <c r="D2957" s="11">
        <v>2008</v>
      </c>
      <c r="E2957" s="10" t="s">
        <v>7</v>
      </c>
      <c r="F2957" s="10" t="s">
        <v>5533</v>
      </c>
      <c r="G2957" s="10" t="s">
        <v>5558</v>
      </c>
      <c r="H2957" s="13">
        <v>172</v>
      </c>
      <c r="I2957" s="14"/>
      <c r="J2957" s="4"/>
      <c r="K2957" s="4"/>
      <c r="L2957" s="4"/>
      <c r="M2957" s="4"/>
      <c r="N2957" s="4"/>
      <c r="O2957" s="4"/>
      <c r="P2957" s="4"/>
      <c r="Q2957" s="4"/>
      <c r="R2957" s="4"/>
      <c r="S2957" s="4"/>
      <c r="T2957" s="4"/>
      <c r="U2957" s="4"/>
      <c r="V2957" s="4"/>
      <c r="W2957" s="4"/>
      <c r="X2957" s="4"/>
      <c r="Y2957" s="4"/>
      <c r="Z2957" s="4"/>
      <c r="AA2957" s="4"/>
    </row>
    <row r="2958" spans="1:27" ht="16" x14ac:dyDescent="0.2">
      <c r="A2958" s="10" t="s">
        <v>20</v>
      </c>
      <c r="B2958" s="10" t="s">
        <v>21</v>
      </c>
      <c r="C2958" s="10" t="s">
        <v>5559</v>
      </c>
      <c r="D2958" s="11">
        <v>2008</v>
      </c>
      <c r="E2958" s="10" t="s">
        <v>10</v>
      </c>
      <c r="F2958" s="10" t="s">
        <v>5533</v>
      </c>
      <c r="G2958" s="10" t="s">
        <v>5560</v>
      </c>
      <c r="H2958" s="13">
        <v>165</v>
      </c>
      <c r="I2958" s="14"/>
      <c r="J2958" s="4"/>
      <c r="K2958" s="4"/>
      <c r="L2958" s="4"/>
      <c r="M2958" s="4"/>
      <c r="N2958" s="4"/>
      <c r="O2958" s="4"/>
      <c r="P2958" s="4"/>
      <c r="Q2958" s="4"/>
      <c r="R2958" s="4"/>
      <c r="S2958" s="4"/>
      <c r="T2958" s="4"/>
      <c r="U2958" s="4"/>
      <c r="V2958" s="4"/>
      <c r="W2958" s="4"/>
      <c r="X2958" s="4"/>
      <c r="Y2958" s="4"/>
      <c r="Z2958" s="4"/>
      <c r="AA2958" s="4"/>
    </row>
    <row r="2959" spans="1:27" ht="16" x14ac:dyDescent="0.2">
      <c r="A2959" s="10" t="s">
        <v>20</v>
      </c>
      <c r="B2959" s="10" t="s">
        <v>21</v>
      </c>
      <c r="C2959" s="10" t="s">
        <v>5561</v>
      </c>
      <c r="D2959" s="11">
        <v>2008</v>
      </c>
      <c r="E2959" s="10" t="s">
        <v>10</v>
      </c>
      <c r="F2959" s="10" t="s">
        <v>5533</v>
      </c>
      <c r="G2959" s="10" t="s">
        <v>5562</v>
      </c>
      <c r="H2959" s="13">
        <v>159</v>
      </c>
      <c r="I2959" s="14"/>
      <c r="J2959" s="4"/>
      <c r="K2959" s="4"/>
      <c r="L2959" s="4"/>
      <c r="M2959" s="4"/>
      <c r="N2959" s="4"/>
      <c r="O2959" s="4"/>
      <c r="P2959" s="4"/>
      <c r="Q2959" s="4"/>
      <c r="R2959" s="4"/>
      <c r="S2959" s="4"/>
      <c r="T2959" s="4"/>
      <c r="U2959" s="4"/>
      <c r="V2959" s="4"/>
      <c r="W2959" s="4"/>
      <c r="X2959" s="4"/>
      <c r="Y2959" s="4"/>
      <c r="Z2959" s="4"/>
      <c r="AA2959" s="4"/>
    </row>
    <row r="2960" spans="1:27" ht="16" x14ac:dyDescent="0.2">
      <c r="A2960" s="10" t="s">
        <v>20</v>
      </c>
      <c r="B2960" s="10" t="s">
        <v>21</v>
      </c>
      <c r="C2960" s="10" t="s">
        <v>5563</v>
      </c>
      <c r="D2960" s="11">
        <v>2008</v>
      </c>
      <c r="E2960" s="10" t="s">
        <v>10</v>
      </c>
      <c r="F2960" s="10" t="s">
        <v>5533</v>
      </c>
      <c r="G2960" s="10" t="s">
        <v>5564</v>
      </c>
      <c r="H2960" s="13">
        <v>142</v>
      </c>
      <c r="I2960" s="14"/>
      <c r="J2960" s="4"/>
      <c r="K2960" s="4"/>
      <c r="L2960" s="4"/>
      <c r="M2960" s="4"/>
      <c r="N2960" s="4"/>
      <c r="O2960" s="4"/>
      <c r="P2960" s="4"/>
      <c r="Q2960" s="4"/>
      <c r="R2960" s="4"/>
      <c r="S2960" s="4"/>
      <c r="T2960" s="4"/>
      <c r="U2960" s="4"/>
      <c r="V2960" s="4"/>
      <c r="W2960" s="4"/>
      <c r="X2960" s="4"/>
      <c r="Y2960" s="4"/>
      <c r="Z2960" s="4"/>
      <c r="AA2960" s="4"/>
    </row>
    <row r="2961" spans="1:27" ht="16" x14ac:dyDescent="0.2">
      <c r="A2961" s="10" t="s">
        <v>20</v>
      </c>
      <c r="B2961" s="10" t="s">
        <v>21</v>
      </c>
      <c r="C2961" s="10" t="s">
        <v>5565</v>
      </c>
      <c r="D2961" s="11">
        <v>2008</v>
      </c>
      <c r="E2961" s="10" t="s">
        <v>10</v>
      </c>
      <c r="F2961" s="10" t="s">
        <v>5533</v>
      </c>
      <c r="G2961" s="10" t="s">
        <v>5566</v>
      </c>
      <c r="H2961" s="13">
        <v>142</v>
      </c>
      <c r="I2961" s="14"/>
      <c r="J2961" s="4"/>
      <c r="K2961" s="4"/>
      <c r="L2961" s="4"/>
      <c r="M2961" s="4"/>
      <c r="N2961" s="4"/>
      <c r="O2961" s="4"/>
      <c r="P2961" s="4"/>
      <c r="Q2961" s="4"/>
      <c r="R2961" s="4"/>
      <c r="S2961" s="4"/>
      <c r="T2961" s="4"/>
      <c r="U2961" s="4"/>
      <c r="V2961" s="4"/>
      <c r="W2961" s="4"/>
      <c r="X2961" s="4"/>
      <c r="Y2961" s="4"/>
      <c r="Z2961" s="4"/>
      <c r="AA2961" s="4"/>
    </row>
    <row r="2962" spans="1:27" ht="16" x14ac:dyDescent="0.2">
      <c r="A2962" s="10" t="s">
        <v>20</v>
      </c>
      <c r="B2962" s="10" t="s">
        <v>21</v>
      </c>
      <c r="C2962" s="10" t="s">
        <v>5567</v>
      </c>
      <c r="D2962" s="11">
        <v>2008</v>
      </c>
      <c r="E2962" s="10" t="s">
        <v>10</v>
      </c>
      <c r="F2962" s="10" t="s">
        <v>5533</v>
      </c>
      <c r="G2962" s="10" t="s">
        <v>5568</v>
      </c>
      <c r="H2962" s="13">
        <v>140</v>
      </c>
      <c r="I2962" s="14"/>
      <c r="J2962" s="4"/>
      <c r="K2962" s="4"/>
      <c r="L2962" s="4"/>
      <c r="M2962" s="4"/>
      <c r="N2962" s="4"/>
      <c r="O2962" s="4"/>
      <c r="P2962" s="4"/>
      <c r="Q2962" s="4"/>
      <c r="R2962" s="4"/>
      <c r="S2962" s="4"/>
      <c r="T2962" s="4"/>
      <c r="U2962" s="4"/>
      <c r="V2962" s="4"/>
      <c r="W2962" s="4"/>
      <c r="X2962" s="4"/>
      <c r="Y2962" s="4"/>
      <c r="Z2962" s="4"/>
      <c r="AA2962" s="4"/>
    </row>
    <row r="2963" spans="1:27" ht="16" x14ac:dyDescent="0.2">
      <c r="A2963" s="10" t="s">
        <v>20</v>
      </c>
      <c r="B2963" s="10" t="s">
        <v>21</v>
      </c>
      <c r="C2963" s="10" t="s">
        <v>5569</v>
      </c>
      <c r="D2963" s="11">
        <v>2008</v>
      </c>
      <c r="E2963" s="10" t="s">
        <v>10</v>
      </c>
      <c r="F2963" s="10" t="s">
        <v>5533</v>
      </c>
      <c r="G2963" s="10" t="s">
        <v>5570</v>
      </c>
      <c r="H2963" s="13">
        <v>136</v>
      </c>
      <c r="I2963" s="14"/>
      <c r="J2963" s="4"/>
      <c r="K2963" s="4"/>
      <c r="L2963" s="4"/>
      <c r="M2963" s="4"/>
      <c r="N2963" s="4"/>
      <c r="O2963" s="4"/>
      <c r="P2963" s="4"/>
      <c r="Q2963" s="4"/>
      <c r="R2963" s="4"/>
      <c r="S2963" s="4"/>
      <c r="T2963" s="4"/>
      <c r="U2963" s="4"/>
      <c r="V2963" s="4"/>
      <c r="W2963" s="4"/>
      <c r="X2963" s="4"/>
      <c r="Y2963" s="4"/>
      <c r="Z2963" s="4"/>
      <c r="AA2963" s="4"/>
    </row>
    <row r="2964" spans="1:27" ht="16" x14ac:dyDescent="0.2">
      <c r="A2964" s="10" t="s">
        <v>20</v>
      </c>
      <c r="B2964" s="10" t="s">
        <v>21</v>
      </c>
      <c r="C2964" s="10" t="s">
        <v>5571</v>
      </c>
      <c r="D2964" s="11">
        <v>2008</v>
      </c>
      <c r="E2964" s="10" t="s">
        <v>10</v>
      </c>
      <c r="F2964" s="10" t="s">
        <v>5533</v>
      </c>
      <c r="G2964" s="10" t="s">
        <v>5572</v>
      </c>
      <c r="H2964" s="13">
        <v>122</v>
      </c>
      <c r="I2964" s="14"/>
      <c r="J2964" s="4"/>
      <c r="K2964" s="4"/>
      <c r="L2964" s="4"/>
      <c r="M2964" s="4"/>
      <c r="N2964" s="4"/>
      <c r="O2964" s="4"/>
      <c r="P2964" s="4"/>
      <c r="Q2964" s="4"/>
      <c r="R2964" s="4"/>
      <c r="S2964" s="4"/>
      <c r="T2964" s="4"/>
      <c r="U2964" s="4"/>
      <c r="V2964" s="4"/>
      <c r="W2964" s="4"/>
      <c r="X2964" s="4"/>
      <c r="Y2964" s="4"/>
      <c r="Z2964" s="4"/>
      <c r="AA2964" s="4"/>
    </row>
    <row r="2965" spans="1:27" ht="16" x14ac:dyDescent="0.2">
      <c r="A2965" s="10" t="s">
        <v>20</v>
      </c>
      <c r="B2965" s="10" t="s">
        <v>21</v>
      </c>
      <c r="C2965" s="10" t="s">
        <v>5573</v>
      </c>
      <c r="D2965" s="11">
        <v>2008</v>
      </c>
      <c r="E2965" s="10" t="s">
        <v>10</v>
      </c>
      <c r="F2965" s="10" t="s">
        <v>5533</v>
      </c>
      <c r="G2965" s="10" t="s">
        <v>5574</v>
      </c>
      <c r="H2965" s="13">
        <v>119</v>
      </c>
      <c r="I2965" s="14"/>
      <c r="J2965" s="4"/>
      <c r="K2965" s="4"/>
      <c r="L2965" s="4"/>
      <c r="M2965" s="4"/>
      <c r="N2965" s="4"/>
      <c r="O2965" s="4"/>
      <c r="P2965" s="4"/>
      <c r="Q2965" s="4"/>
      <c r="R2965" s="4"/>
      <c r="S2965" s="4"/>
      <c r="T2965" s="4"/>
      <c r="U2965" s="4"/>
      <c r="V2965" s="4"/>
      <c r="W2965" s="4"/>
      <c r="X2965" s="4"/>
      <c r="Y2965" s="4"/>
      <c r="Z2965" s="4"/>
      <c r="AA2965" s="4"/>
    </row>
    <row r="2966" spans="1:27" ht="16" x14ac:dyDescent="0.2">
      <c r="A2966" s="10" t="s">
        <v>20</v>
      </c>
      <c r="B2966" s="10" t="s">
        <v>21</v>
      </c>
      <c r="C2966" s="10" t="s">
        <v>5575</v>
      </c>
      <c r="D2966" s="11">
        <v>2008</v>
      </c>
      <c r="E2966" s="10" t="s">
        <v>10</v>
      </c>
      <c r="F2966" s="10" t="s">
        <v>5533</v>
      </c>
      <c r="G2966" s="10" t="s">
        <v>5576</v>
      </c>
      <c r="H2966" s="13">
        <v>116</v>
      </c>
      <c r="I2966" s="14"/>
      <c r="J2966" s="4"/>
      <c r="K2966" s="4"/>
      <c r="L2966" s="4"/>
      <c r="M2966" s="4"/>
      <c r="N2966" s="4"/>
      <c r="O2966" s="4"/>
      <c r="P2966" s="4"/>
      <c r="Q2966" s="4"/>
      <c r="R2966" s="4"/>
      <c r="S2966" s="4"/>
      <c r="T2966" s="4"/>
      <c r="U2966" s="4"/>
      <c r="V2966" s="4"/>
      <c r="W2966" s="4"/>
      <c r="X2966" s="4"/>
      <c r="Y2966" s="4"/>
      <c r="Z2966" s="4"/>
      <c r="AA2966" s="4"/>
    </row>
    <row r="2967" spans="1:27" ht="16" x14ac:dyDescent="0.2">
      <c r="A2967" s="10" t="s">
        <v>20</v>
      </c>
      <c r="B2967" s="10" t="s">
        <v>21</v>
      </c>
      <c r="C2967" s="10" t="s">
        <v>5577</v>
      </c>
      <c r="D2967" s="11">
        <v>2008</v>
      </c>
      <c r="E2967" s="10" t="s">
        <v>10</v>
      </c>
      <c r="F2967" s="10" t="s">
        <v>5533</v>
      </c>
      <c r="G2967" s="10" t="s">
        <v>5578</v>
      </c>
      <c r="H2967" s="13">
        <v>115</v>
      </c>
      <c r="I2967" s="14"/>
      <c r="J2967" s="4"/>
      <c r="K2967" s="4"/>
      <c r="L2967" s="4"/>
      <c r="M2967" s="4"/>
      <c r="N2967" s="4"/>
      <c r="O2967" s="4"/>
      <c r="P2967" s="4"/>
      <c r="Q2967" s="4"/>
      <c r="R2967" s="4"/>
      <c r="S2967" s="4"/>
      <c r="T2967" s="4"/>
      <c r="U2967" s="4"/>
      <c r="V2967" s="4"/>
      <c r="W2967" s="4"/>
      <c r="X2967" s="4"/>
      <c r="Y2967" s="4"/>
      <c r="Z2967" s="4"/>
      <c r="AA2967" s="4"/>
    </row>
    <row r="2968" spans="1:27" ht="16" x14ac:dyDescent="0.2">
      <c r="A2968" s="10" t="s">
        <v>20</v>
      </c>
      <c r="B2968" s="10" t="s">
        <v>21</v>
      </c>
      <c r="C2968" s="10" t="s">
        <v>5579</v>
      </c>
      <c r="D2968" s="11">
        <v>2008</v>
      </c>
      <c r="E2968" s="10" t="s">
        <v>11</v>
      </c>
      <c r="F2968" s="10" t="s">
        <v>5533</v>
      </c>
      <c r="G2968" s="10" t="s">
        <v>5580</v>
      </c>
      <c r="H2968" s="13">
        <v>113</v>
      </c>
      <c r="I2968" s="14"/>
      <c r="J2968" s="4"/>
      <c r="K2968" s="4"/>
      <c r="L2968" s="4"/>
      <c r="M2968" s="4"/>
      <c r="N2968" s="4"/>
      <c r="O2968" s="4"/>
      <c r="P2968" s="4"/>
      <c r="Q2968" s="4"/>
      <c r="R2968" s="4"/>
      <c r="S2968" s="4"/>
      <c r="T2968" s="4"/>
      <c r="U2968" s="4"/>
      <c r="V2968" s="4"/>
      <c r="W2968" s="4"/>
      <c r="X2968" s="4"/>
      <c r="Y2968" s="4"/>
      <c r="Z2968" s="4"/>
      <c r="AA2968" s="4"/>
    </row>
    <row r="2969" spans="1:27" ht="16" x14ac:dyDescent="0.2">
      <c r="A2969" s="10" t="s">
        <v>20</v>
      </c>
      <c r="B2969" s="10" t="s">
        <v>21</v>
      </c>
      <c r="C2969" s="10" t="s">
        <v>5581</v>
      </c>
      <c r="D2969" s="11">
        <v>2008</v>
      </c>
      <c r="E2969" s="10" t="s">
        <v>10</v>
      </c>
      <c r="F2969" s="10" t="s">
        <v>5533</v>
      </c>
      <c r="G2969" s="10" t="s">
        <v>5582</v>
      </c>
      <c r="H2969" s="13">
        <v>109</v>
      </c>
      <c r="I2969" s="14"/>
      <c r="J2969" s="4"/>
      <c r="K2969" s="4"/>
      <c r="L2969" s="4"/>
      <c r="M2969" s="4"/>
      <c r="N2969" s="4"/>
      <c r="O2969" s="4"/>
      <c r="P2969" s="4"/>
      <c r="Q2969" s="4"/>
      <c r="R2969" s="4"/>
      <c r="S2969" s="4"/>
      <c r="T2969" s="4"/>
      <c r="U2969" s="4"/>
      <c r="V2969" s="4"/>
      <c r="W2969" s="4"/>
      <c r="X2969" s="4"/>
      <c r="Y2969" s="4"/>
      <c r="Z2969" s="4"/>
      <c r="AA2969" s="4"/>
    </row>
    <row r="2970" spans="1:27" ht="16" x14ac:dyDescent="0.2">
      <c r="A2970" s="10" t="s">
        <v>20</v>
      </c>
      <c r="B2970" s="10" t="s">
        <v>21</v>
      </c>
      <c r="C2970" s="10" t="s">
        <v>5464</v>
      </c>
      <c r="D2970" s="11">
        <v>2008</v>
      </c>
      <c r="E2970" s="10" t="s">
        <v>10</v>
      </c>
      <c r="F2970" s="10" t="s">
        <v>5533</v>
      </c>
      <c r="G2970" s="10" t="s">
        <v>5583</v>
      </c>
      <c r="H2970" s="13">
        <v>106</v>
      </c>
      <c r="I2970" s="14"/>
      <c r="J2970" s="4"/>
      <c r="K2970" s="4"/>
      <c r="L2970" s="4"/>
      <c r="M2970" s="4"/>
      <c r="N2970" s="4"/>
      <c r="O2970" s="4"/>
      <c r="P2970" s="4"/>
      <c r="Q2970" s="4"/>
      <c r="R2970" s="4"/>
      <c r="S2970" s="4"/>
      <c r="T2970" s="4"/>
      <c r="U2970" s="4"/>
      <c r="V2970" s="4"/>
      <c r="W2970" s="4"/>
      <c r="X2970" s="4"/>
      <c r="Y2970" s="4"/>
      <c r="Z2970" s="4"/>
      <c r="AA2970" s="4"/>
    </row>
    <row r="2971" spans="1:27" ht="16" x14ac:dyDescent="0.2">
      <c r="A2971" s="10" t="s">
        <v>20</v>
      </c>
      <c r="B2971" s="10" t="s">
        <v>21</v>
      </c>
      <c r="C2971" s="10" t="s">
        <v>5584</v>
      </c>
      <c r="D2971" s="11">
        <v>2008</v>
      </c>
      <c r="E2971" s="10" t="s">
        <v>10</v>
      </c>
      <c r="F2971" s="10" t="s">
        <v>5533</v>
      </c>
      <c r="G2971" s="10" t="s">
        <v>5585</v>
      </c>
      <c r="H2971" s="13">
        <v>106</v>
      </c>
      <c r="I2971" s="14"/>
      <c r="J2971" s="4"/>
      <c r="K2971" s="4"/>
      <c r="L2971" s="4"/>
      <c r="M2971" s="4"/>
      <c r="N2971" s="4"/>
      <c r="O2971" s="4"/>
      <c r="P2971" s="4"/>
      <c r="Q2971" s="4"/>
      <c r="R2971" s="4"/>
      <c r="S2971" s="4"/>
      <c r="T2971" s="4"/>
      <c r="U2971" s="4"/>
      <c r="V2971" s="4"/>
      <c r="W2971" s="4"/>
      <c r="X2971" s="4"/>
      <c r="Y2971" s="4"/>
      <c r="Z2971" s="4"/>
      <c r="AA2971" s="4"/>
    </row>
    <row r="2972" spans="1:27" ht="16" x14ac:dyDescent="0.2">
      <c r="A2972" s="10" t="s">
        <v>20</v>
      </c>
      <c r="B2972" s="10" t="s">
        <v>21</v>
      </c>
      <c r="C2972" s="10" t="s">
        <v>5386</v>
      </c>
      <c r="D2972" s="11">
        <v>2008</v>
      </c>
      <c r="E2972" s="10" t="s">
        <v>10</v>
      </c>
      <c r="F2972" s="10" t="s">
        <v>5533</v>
      </c>
      <c r="G2972" s="10" t="s">
        <v>5586</v>
      </c>
      <c r="H2972" s="13">
        <v>100</v>
      </c>
      <c r="I2972" s="14"/>
      <c r="J2972" s="4"/>
      <c r="K2972" s="4"/>
      <c r="L2972" s="4"/>
      <c r="M2972" s="4"/>
      <c r="N2972" s="4"/>
      <c r="O2972" s="4"/>
      <c r="P2972" s="4"/>
      <c r="Q2972" s="4"/>
      <c r="R2972" s="4"/>
      <c r="S2972" s="4"/>
      <c r="T2972" s="4"/>
      <c r="U2972" s="4"/>
      <c r="V2972" s="4"/>
      <c r="W2972" s="4"/>
      <c r="X2972" s="4"/>
      <c r="Y2972" s="4"/>
      <c r="Z2972" s="4"/>
      <c r="AA2972" s="4"/>
    </row>
    <row r="2973" spans="1:27" ht="16" x14ac:dyDescent="0.2">
      <c r="A2973" s="10" t="s">
        <v>20</v>
      </c>
      <c r="B2973" s="10" t="s">
        <v>21</v>
      </c>
      <c r="C2973" s="10" t="s">
        <v>5587</v>
      </c>
      <c r="D2973" s="11">
        <v>2008</v>
      </c>
      <c r="E2973" s="10" t="s">
        <v>10</v>
      </c>
      <c r="F2973" s="10" t="s">
        <v>5533</v>
      </c>
      <c r="G2973" s="10" t="s">
        <v>5588</v>
      </c>
      <c r="H2973" s="13">
        <v>98</v>
      </c>
      <c r="I2973" s="14"/>
      <c r="J2973" s="4"/>
      <c r="K2973" s="4"/>
      <c r="L2973" s="4"/>
      <c r="M2973" s="4"/>
      <c r="N2973" s="4"/>
      <c r="O2973" s="4"/>
      <c r="P2973" s="4"/>
      <c r="Q2973" s="4"/>
      <c r="R2973" s="4"/>
      <c r="S2973" s="4"/>
      <c r="T2973" s="4"/>
      <c r="U2973" s="4"/>
      <c r="V2973" s="4"/>
      <c r="W2973" s="4"/>
      <c r="X2973" s="4"/>
      <c r="Y2973" s="4"/>
      <c r="Z2973" s="4"/>
      <c r="AA2973" s="4"/>
    </row>
    <row r="2974" spans="1:27" ht="16" x14ac:dyDescent="0.2">
      <c r="A2974" s="10" t="s">
        <v>20</v>
      </c>
      <c r="B2974" s="10" t="s">
        <v>21</v>
      </c>
      <c r="C2974" s="10" t="s">
        <v>5589</v>
      </c>
      <c r="D2974" s="11">
        <v>2008</v>
      </c>
      <c r="E2974" s="10" t="s">
        <v>10</v>
      </c>
      <c r="F2974" s="10" t="s">
        <v>5533</v>
      </c>
      <c r="G2974" s="10" t="s">
        <v>5590</v>
      </c>
      <c r="H2974" s="13">
        <v>97</v>
      </c>
      <c r="I2974" s="14"/>
      <c r="J2974" s="4"/>
      <c r="K2974" s="4"/>
      <c r="L2974" s="4"/>
      <c r="M2974" s="4"/>
      <c r="N2974" s="4"/>
      <c r="O2974" s="4"/>
      <c r="P2974" s="4"/>
      <c r="Q2974" s="4"/>
      <c r="R2974" s="4"/>
      <c r="S2974" s="4"/>
      <c r="T2974" s="4"/>
      <c r="U2974" s="4"/>
      <c r="V2974" s="4"/>
      <c r="W2974" s="4"/>
      <c r="X2974" s="4"/>
      <c r="Y2974" s="4"/>
      <c r="Z2974" s="4"/>
      <c r="AA2974" s="4"/>
    </row>
    <row r="2975" spans="1:27" ht="16" x14ac:dyDescent="0.2">
      <c r="A2975" s="10" t="s">
        <v>20</v>
      </c>
      <c r="B2975" s="10" t="s">
        <v>21</v>
      </c>
      <c r="C2975" s="10" t="s">
        <v>5591</v>
      </c>
      <c r="D2975" s="11">
        <v>2008</v>
      </c>
      <c r="E2975" s="10" t="s">
        <v>10</v>
      </c>
      <c r="F2975" s="10" t="s">
        <v>5533</v>
      </c>
      <c r="G2975" s="10" t="s">
        <v>5592</v>
      </c>
      <c r="H2975" s="13">
        <v>96</v>
      </c>
      <c r="I2975" s="14"/>
      <c r="J2975" s="4"/>
      <c r="K2975" s="4"/>
      <c r="L2975" s="4"/>
      <c r="M2975" s="4"/>
      <c r="N2975" s="4"/>
      <c r="O2975" s="4"/>
      <c r="P2975" s="4"/>
      <c r="Q2975" s="4"/>
      <c r="R2975" s="4"/>
      <c r="S2975" s="4"/>
      <c r="T2975" s="4"/>
      <c r="U2975" s="4"/>
      <c r="V2975" s="4"/>
      <c r="W2975" s="4"/>
      <c r="X2975" s="4"/>
      <c r="Y2975" s="4"/>
      <c r="Z2975" s="4"/>
      <c r="AA2975" s="4"/>
    </row>
    <row r="2976" spans="1:27" ht="16" x14ac:dyDescent="0.2">
      <c r="A2976" s="10" t="s">
        <v>20</v>
      </c>
      <c r="B2976" s="10" t="s">
        <v>21</v>
      </c>
      <c r="C2976" s="10" t="s">
        <v>5593</v>
      </c>
      <c r="D2976" s="11">
        <v>2008</v>
      </c>
      <c r="E2976" s="10" t="s">
        <v>10</v>
      </c>
      <c r="F2976" s="10" t="s">
        <v>5533</v>
      </c>
      <c r="G2976" s="10" t="s">
        <v>5594</v>
      </c>
      <c r="H2976" s="13">
        <v>95</v>
      </c>
      <c r="I2976" s="14"/>
      <c r="J2976" s="4"/>
      <c r="K2976" s="4"/>
      <c r="L2976" s="4"/>
      <c r="M2976" s="4"/>
      <c r="N2976" s="4"/>
      <c r="O2976" s="4"/>
      <c r="P2976" s="4"/>
      <c r="Q2976" s="4"/>
      <c r="R2976" s="4"/>
      <c r="S2976" s="4"/>
      <c r="T2976" s="4"/>
      <c r="U2976" s="4"/>
      <c r="V2976" s="4"/>
      <c r="W2976" s="4"/>
      <c r="X2976" s="4"/>
      <c r="Y2976" s="4"/>
      <c r="Z2976" s="4"/>
      <c r="AA2976" s="4"/>
    </row>
    <row r="2977" spans="1:27" ht="16" x14ac:dyDescent="0.2">
      <c r="A2977" s="10" t="s">
        <v>20</v>
      </c>
      <c r="B2977" s="10" t="s">
        <v>21</v>
      </c>
      <c r="C2977" s="10" t="s">
        <v>5595</v>
      </c>
      <c r="D2977" s="11">
        <v>2008</v>
      </c>
      <c r="E2977" s="10" t="s">
        <v>10</v>
      </c>
      <c r="F2977" s="10" t="s">
        <v>5533</v>
      </c>
      <c r="G2977" s="10" t="s">
        <v>5596</v>
      </c>
      <c r="H2977" s="13">
        <v>92</v>
      </c>
      <c r="I2977" s="14"/>
      <c r="J2977" s="4"/>
      <c r="K2977" s="4"/>
      <c r="L2977" s="4"/>
      <c r="M2977" s="4"/>
      <c r="N2977" s="4"/>
      <c r="O2977" s="4"/>
      <c r="P2977" s="4"/>
      <c r="Q2977" s="4"/>
      <c r="R2977" s="4"/>
      <c r="S2977" s="4"/>
      <c r="T2977" s="4"/>
      <c r="U2977" s="4"/>
      <c r="V2977" s="4"/>
      <c r="W2977" s="4"/>
      <c r="X2977" s="4"/>
      <c r="Y2977" s="4"/>
      <c r="Z2977" s="4"/>
      <c r="AA2977" s="4"/>
    </row>
    <row r="2978" spans="1:27" ht="16" x14ac:dyDescent="0.2">
      <c r="A2978" s="10" t="s">
        <v>20</v>
      </c>
      <c r="B2978" s="10" t="s">
        <v>21</v>
      </c>
      <c r="C2978" s="10" t="s">
        <v>5597</v>
      </c>
      <c r="D2978" s="11">
        <v>2008</v>
      </c>
      <c r="E2978" s="10" t="s">
        <v>10</v>
      </c>
      <c r="F2978" s="10" t="s">
        <v>5533</v>
      </c>
      <c r="G2978" s="10" t="s">
        <v>5598</v>
      </c>
      <c r="H2978" s="13">
        <v>91</v>
      </c>
      <c r="I2978" s="14"/>
      <c r="J2978" s="4"/>
      <c r="K2978" s="4"/>
      <c r="L2978" s="4"/>
      <c r="M2978" s="4"/>
      <c r="N2978" s="4"/>
      <c r="O2978" s="4"/>
      <c r="P2978" s="4"/>
      <c r="Q2978" s="4"/>
      <c r="R2978" s="4"/>
      <c r="S2978" s="4"/>
      <c r="T2978" s="4"/>
      <c r="U2978" s="4"/>
      <c r="V2978" s="4"/>
      <c r="W2978" s="4"/>
      <c r="X2978" s="4"/>
      <c r="Y2978" s="4"/>
      <c r="Z2978" s="4"/>
      <c r="AA2978" s="4"/>
    </row>
    <row r="2979" spans="1:27" ht="16" x14ac:dyDescent="0.2">
      <c r="A2979" s="10" t="s">
        <v>20</v>
      </c>
      <c r="B2979" s="10" t="s">
        <v>21</v>
      </c>
      <c r="C2979" s="10" t="s">
        <v>5599</v>
      </c>
      <c r="D2979" s="11">
        <v>2008</v>
      </c>
      <c r="E2979" s="10" t="s">
        <v>10</v>
      </c>
      <c r="F2979" s="10" t="s">
        <v>5533</v>
      </c>
      <c r="G2979" s="10" t="s">
        <v>5600</v>
      </c>
      <c r="H2979" s="13">
        <v>84</v>
      </c>
      <c r="I2979" s="14"/>
      <c r="J2979" s="4"/>
      <c r="K2979" s="4"/>
      <c r="L2979" s="4"/>
      <c r="M2979" s="4"/>
      <c r="N2979" s="4"/>
      <c r="O2979" s="4"/>
      <c r="P2979" s="4"/>
      <c r="Q2979" s="4"/>
      <c r="R2979" s="4"/>
      <c r="S2979" s="4"/>
      <c r="T2979" s="4"/>
      <c r="U2979" s="4"/>
      <c r="V2979" s="4"/>
      <c r="W2979" s="4"/>
      <c r="X2979" s="4"/>
      <c r="Y2979" s="4"/>
      <c r="Z2979" s="4"/>
      <c r="AA2979" s="4"/>
    </row>
    <row r="2980" spans="1:27" ht="16" x14ac:dyDescent="0.2">
      <c r="A2980" s="10" t="s">
        <v>20</v>
      </c>
      <c r="B2980" s="10" t="s">
        <v>21</v>
      </c>
      <c r="C2980" s="10" t="s">
        <v>5601</v>
      </c>
      <c r="D2980" s="11">
        <v>2008</v>
      </c>
      <c r="E2980" s="10" t="s">
        <v>10</v>
      </c>
      <c r="F2980" s="10" t="s">
        <v>5533</v>
      </c>
      <c r="G2980" s="10" t="s">
        <v>5602</v>
      </c>
      <c r="H2980" s="13">
        <v>83</v>
      </c>
      <c r="I2980" s="14"/>
      <c r="J2980" s="4"/>
      <c r="K2980" s="4"/>
      <c r="L2980" s="4"/>
      <c r="M2980" s="4"/>
      <c r="N2980" s="4"/>
      <c r="O2980" s="4"/>
      <c r="P2980" s="4"/>
      <c r="Q2980" s="4"/>
      <c r="R2980" s="4"/>
      <c r="S2980" s="4"/>
      <c r="T2980" s="4"/>
      <c r="U2980" s="4"/>
      <c r="V2980" s="4"/>
      <c r="W2980" s="4"/>
      <c r="X2980" s="4"/>
      <c r="Y2980" s="4"/>
      <c r="Z2980" s="4"/>
      <c r="AA2980" s="4"/>
    </row>
    <row r="2981" spans="1:27" ht="16" x14ac:dyDescent="0.2">
      <c r="A2981" s="10" t="s">
        <v>20</v>
      </c>
      <c r="B2981" s="10" t="s">
        <v>21</v>
      </c>
      <c r="C2981" s="10" t="s">
        <v>5603</v>
      </c>
      <c r="D2981" s="11">
        <v>2008</v>
      </c>
      <c r="E2981" s="10" t="s">
        <v>10</v>
      </c>
      <c r="F2981" s="10" t="s">
        <v>5533</v>
      </c>
      <c r="G2981" s="10" t="s">
        <v>5604</v>
      </c>
      <c r="H2981" s="13">
        <v>83</v>
      </c>
      <c r="I2981" s="14"/>
      <c r="J2981" s="4"/>
      <c r="K2981" s="4"/>
      <c r="L2981" s="4"/>
      <c r="M2981" s="4"/>
      <c r="N2981" s="4"/>
      <c r="O2981" s="4"/>
      <c r="P2981" s="4"/>
      <c r="Q2981" s="4"/>
      <c r="R2981" s="4"/>
      <c r="S2981" s="4"/>
      <c r="T2981" s="4"/>
      <c r="U2981" s="4"/>
      <c r="V2981" s="4"/>
      <c r="W2981" s="4"/>
      <c r="X2981" s="4"/>
      <c r="Y2981" s="4"/>
      <c r="Z2981" s="4"/>
      <c r="AA2981" s="4"/>
    </row>
    <row r="2982" spans="1:27" ht="16" x14ac:dyDescent="0.2">
      <c r="A2982" s="10" t="s">
        <v>20</v>
      </c>
      <c r="B2982" s="10" t="s">
        <v>21</v>
      </c>
      <c r="C2982" s="10" t="s">
        <v>5605</v>
      </c>
      <c r="D2982" s="11">
        <v>2008</v>
      </c>
      <c r="E2982" s="10" t="s">
        <v>10</v>
      </c>
      <c r="F2982" s="10" t="s">
        <v>5533</v>
      </c>
      <c r="G2982" s="10" t="s">
        <v>5606</v>
      </c>
      <c r="H2982" s="13">
        <v>80</v>
      </c>
      <c r="I2982" s="14"/>
      <c r="J2982" s="4"/>
      <c r="K2982" s="4"/>
      <c r="L2982" s="4"/>
      <c r="M2982" s="4"/>
      <c r="N2982" s="4"/>
      <c r="O2982" s="4"/>
      <c r="P2982" s="4"/>
      <c r="Q2982" s="4"/>
      <c r="R2982" s="4"/>
      <c r="S2982" s="4"/>
      <c r="T2982" s="4"/>
      <c r="U2982" s="4"/>
      <c r="V2982" s="4"/>
      <c r="W2982" s="4"/>
      <c r="X2982" s="4"/>
      <c r="Y2982" s="4"/>
      <c r="Z2982" s="4"/>
      <c r="AA2982" s="4"/>
    </row>
    <row r="2983" spans="1:27" ht="16" x14ac:dyDescent="0.2">
      <c r="A2983" s="10" t="s">
        <v>20</v>
      </c>
      <c r="B2983" s="10" t="s">
        <v>21</v>
      </c>
      <c r="C2983" s="10" t="s">
        <v>5607</v>
      </c>
      <c r="D2983" s="11">
        <v>2008</v>
      </c>
      <c r="E2983" s="10" t="s">
        <v>10</v>
      </c>
      <c r="F2983" s="10" t="s">
        <v>5533</v>
      </c>
      <c r="G2983" s="10" t="s">
        <v>5608</v>
      </c>
      <c r="H2983" s="13">
        <v>78</v>
      </c>
      <c r="I2983" s="14"/>
      <c r="J2983" s="4"/>
      <c r="K2983" s="4"/>
      <c r="L2983" s="4"/>
      <c r="M2983" s="4"/>
      <c r="N2983" s="4"/>
      <c r="O2983" s="4"/>
      <c r="P2983" s="4"/>
      <c r="Q2983" s="4"/>
      <c r="R2983" s="4"/>
      <c r="S2983" s="4"/>
      <c r="T2983" s="4"/>
      <c r="U2983" s="4"/>
      <c r="V2983" s="4"/>
      <c r="W2983" s="4"/>
      <c r="X2983" s="4"/>
      <c r="Y2983" s="4"/>
      <c r="Z2983" s="4"/>
      <c r="AA2983" s="4"/>
    </row>
    <row r="2984" spans="1:27" ht="16" x14ac:dyDescent="0.2">
      <c r="A2984" s="10" t="s">
        <v>20</v>
      </c>
      <c r="B2984" s="10" t="s">
        <v>21</v>
      </c>
      <c r="C2984" s="10" t="s">
        <v>5609</v>
      </c>
      <c r="D2984" s="11">
        <v>2008</v>
      </c>
      <c r="E2984" s="10" t="s">
        <v>10</v>
      </c>
      <c r="F2984" s="10" t="s">
        <v>5533</v>
      </c>
      <c r="G2984" s="10" t="s">
        <v>5610</v>
      </c>
      <c r="H2984" s="13">
        <v>71</v>
      </c>
      <c r="I2984" s="14"/>
      <c r="J2984" s="4"/>
      <c r="K2984" s="4"/>
      <c r="L2984" s="4"/>
      <c r="M2984" s="4"/>
      <c r="N2984" s="4"/>
      <c r="O2984" s="4"/>
      <c r="P2984" s="4"/>
      <c r="Q2984" s="4"/>
      <c r="R2984" s="4"/>
      <c r="S2984" s="4"/>
      <c r="T2984" s="4"/>
      <c r="U2984" s="4"/>
      <c r="V2984" s="4"/>
      <c r="W2984" s="4"/>
      <c r="X2984" s="4"/>
      <c r="Y2984" s="4"/>
      <c r="Z2984" s="4"/>
      <c r="AA2984" s="4"/>
    </row>
    <row r="2985" spans="1:27" ht="16" x14ac:dyDescent="0.2">
      <c r="A2985" s="10" t="s">
        <v>20</v>
      </c>
      <c r="B2985" s="10" t="s">
        <v>21</v>
      </c>
      <c r="C2985" s="10" t="s">
        <v>5611</v>
      </c>
      <c r="D2985" s="32">
        <v>2007</v>
      </c>
      <c r="E2985" s="10" t="s">
        <v>10</v>
      </c>
      <c r="F2985" s="10" t="s">
        <v>5612</v>
      </c>
      <c r="G2985" s="10" t="s">
        <v>5613</v>
      </c>
      <c r="H2985" s="13">
        <v>621</v>
      </c>
      <c r="I2985" s="14"/>
      <c r="J2985" s="4"/>
      <c r="K2985" s="4"/>
      <c r="L2985" s="4"/>
      <c r="M2985" s="4"/>
      <c r="N2985" s="4"/>
      <c r="O2985" s="4"/>
      <c r="P2985" s="4"/>
      <c r="Q2985" s="4"/>
      <c r="R2985" s="4"/>
      <c r="S2985" s="4"/>
      <c r="T2985" s="4"/>
      <c r="U2985" s="4"/>
      <c r="V2985" s="4"/>
      <c r="W2985" s="4"/>
      <c r="X2985" s="4"/>
      <c r="Y2985" s="4"/>
      <c r="Z2985" s="4"/>
      <c r="AA2985" s="4"/>
    </row>
    <row r="2986" spans="1:27" ht="16" x14ac:dyDescent="0.2">
      <c r="A2986" s="10" t="s">
        <v>20</v>
      </c>
      <c r="B2986" s="10" t="s">
        <v>21</v>
      </c>
      <c r="C2986" s="10" t="s">
        <v>5614</v>
      </c>
      <c r="D2986" s="32">
        <v>2007</v>
      </c>
      <c r="E2986" s="10" t="s">
        <v>7</v>
      </c>
      <c r="F2986" s="10" t="s">
        <v>5612</v>
      </c>
      <c r="G2986" s="10" t="s">
        <v>5615</v>
      </c>
      <c r="H2986" s="13">
        <v>420</v>
      </c>
      <c r="I2986" s="14"/>
      <c r="J2986" s="4"/>
      <c r="K2986" s="4"/>
      <c r="L2986" s="4"/>
      <c r="M2986" s="4"/>
      <c r="N2986" s="4"/>
      <c r="O2986" s="4"/>
      <c r="P2986" s="4"/>
      <c r="Q2986" s="4"/>
      <c r="R2986" s="4"/>
      <c r="S2986" s="4"/>
      <c r="T2986" s="4"/>
      <c r="U2986" s="4"/>
      <c r="V2986" s="4"/>
      <c r="W2986" s="4"/>
      <c r="X2986" s="4"/>
      <c r="Y2986" s="4"/>
      <c r="Z2986" s="4"/>
      <c r="AA2986" s="4"/>
    </row>
    <row r="2987" spans="1:27" ht="16" x14ac:dyDescent="0.2">
      <c r="A2987" s="10" t="s">
        <v>20</v>
      </c>
      <c r="B2987" s="10" t="s">
        <v>21</v>
      </c>
      <c r="C2987" s="10" t="s">
        <v>5616</v>
      </c>
      <c r="D2987" s="32">
        <v>2007</v>
      </c>
      <c r="E2987" s="10" t="s">
        <v>7</v>
      </c>
      <c r="F2987" s="10" t="s">
        <v>5612</v>
      </c>
      <c r="G2987" s="10" t="s">
        <v>5617</v>
      </c>
      <c r="H2987" s="13">
        <v>413</v>
      </c>
      <c r="I2987" s="14"/>
      <c r="J2987" s="4"/>
      <c r="K2987" s="4"/>
      <c r="L2987" s="4"/>
      <c r="M2987" s="4"/>
      <c r="N2987" s="4"/>
      <c r="O2987" s="4"/>
      <c r="P2987" s="4"/>
      <c r="Q2987" s="4"/>
      <c r="R2987" s="4"/>
      <c r="S2987" s="4"/>
      <c r="T2987" s="4"/>
      <c r="U2987" s="4"/>
      <c r="V2987" s="4"/>
      <c r="W2987" s="4"/>
      <c r="X2987" s="4"/>
      <c r="Y2987" s="4"/>
      <c r="Z2987" s="4"/>
      <c r="AA2987" s="4"/>
    </row>
    <row r="2988" spans="1:27" ht="16" x14ac:dyDescent="0.2">
      <c r="A2988" s="10" t="s">
        <v>20</v>
      </c>
      <c r="B2988" s="10" t="s">
        <v>21</v>
      </c>
      <c r="C2988" s="10" t="s">
        <v>5618</v>
      </c>
      <c r="D2988" s="11">
        <v>2007</v>
      </c>
      <c r="E2988" s="10" t="s">
        <v>10</v>
      </c>
      <c r="F2988" s="10" t="s">
        <v>5612</v>
      </c>
      <c r="G2988" s="10" t="s">
        <v>5619</v>
      </c>
      <c r="H2988" s="13">
        <v>260</v>
      </c>
      <c r="I2988" s="14"/>
      <c r="J2988" s="4"/>
      <c r="K2988" s="4"/>
      <c r="L2988" s="4"/>
      <c r="M2988" s="4"/>
      <c r="N2988" s="4"/>
      <c r="O2988" s="4"/>
      <c r="P2988" s="4"/>
      <c r="Q2988" s="4"/>
      <c r="R2988" s="4"/>
      <c r="S2988" s="4"/>
      <c r="T2988" s="4"/>
      <c r="U2988" s="4"/>
      <c r="V2988" s="4"/>
      <c r="W2988" s="4"/>
      <c r="X2988" s="4"/>
      <c r="Y2988" s="4"/>
      <c r="Z2988" s="4"/>
      <c r="AA2988" s="4"/>
    </row>
    <row r="2989" spans="1:27" ht="16" x14ac:dyDescent="0.2">
      <c r="A2989" s="10" t="s">
        <v>20</v>
      </c>
      <c r="B2989" s="10" t="s">
        <v>21</v>
      </c>
      <c r="C2989" s="10" t="s">
        <v>5620</v>
      </c>
      <c r="D2989" s="32">
        <v>2007</v>
      </c>
      <c r="E2989" s="10" t="s">
        <v>10</v>
      </c>
      <c r="F2989" s="10" t="s">
        <v>5612</v>
      </c>
      <c r="G2989" s="10" t="s">
        <v>5621</v>
      </c>
      <c r="H2989" s="13">
        <v>229</v>
      </c>
      <c r="I2989" s="14"/>
      <c r="J2989" s="4"/>
      <c r="K2989" s="4"/>
      <c r="L2989" s="4"/>
      <c r="M2989" s="4"/>
      <c r="N2989" s="4"/>
      <c r="O2989" s="4"/>
      <c r="P2989" s="4"/>
      <c r="Q2989" s="4"/>
      <c r="R2989" s="4"/>
      <c r="S2989" s="4"/>
      <c r="T2989" s="4"/>
      <c r="U2989" s="4"/>
      <c r="V2989" s="4"/>
      <c r="W2989" s="4"/>
      <c r="X2989" s="4"/>
      <c r="Y2989" s="4"/>
      <c r="Z2989" s="4"/>
      <c r="AA2989" s="4"/>
    </row>
    <row r="2990" spans="1:27" ht="16" x14ac:dyDescent="0.2">
      <c r="A2990" s="10" t="s">
        <v>20</v>
      </c>
      <c r="B2990" s="10" t="s">
        <v>21</v>
      </c>
      <c r="C2990" s="10" t="s">
        <v>5622</v>
      </c>
      <c r="D2990" s="32">
        <v>2007</v>
      </c>
      <c r="E2990" s="10" t="s">
        <v>10</v>
      </c>
      <c r="F2990" s="10" t="s">
        <v>5612</v>
      </c>
      <c r="G2990" s="10" t="s">
        <v>5623</v>
      </c>
      <c r="H2990" s="13">
        <v>223</v>
      </c>
      <c r="I2990" s="14"/>
      <c r="J2990" s="4"/>
      <c r="K2990" s="4"/>
      <c r="L2990" s="4"/>
      <c r="M2990" s="4"/>
      <c r="N2990" s="4"/>
      <c r="O2990" s="4"/>
      <c r="P2990" s="4"/>
      <c r="Q2990" s="4"/>
      <c r="R2990" s="4"/>
      <c r="S2990" s="4"/>
      <c r="T2990" s="4"/>
      <c r="U2990" s="4"/>
      <c r="V2990" s="4"/>
      <c r="W2990" s="4"/>
      <c r="X2990" s="4"/>
      <c r="Y2990" s="4"/>
      <c r="Z2990" s="4"/>
      <c r="AA2990" s="4"/>
    </row>
    <row r="2991" spans="1:27" ht="16" x14ac:dyDescent="0.2">
      <c r="A2991" s="10" t="s">
        <v>20</v>
      </c>
      <c r="B2991" s="10" t="s">
        <v>21</v>
      </c>
      <c r="C2991" s="10" t="s">
        <v>5624</v>
      </c>
      <c r="D2991" s="32">
        <v>2007</v>
      </c>
      <c r="E2991" s="10" t="s">
        <v>10</v>
      </c>
      <c r="F2991" s="10" t="s">
        <v>5612</v>
      </c>
      <c r="G2991" s="10" t="s">
        <v>5625</v>
      </c>
      <c r="H2991" s="13">
        <v>220</v>
      </c>
      <c r="I2991" s="14"/>
      <c r="J2991" s="4"/>
      <c r="K2991" s="4"/>
      <c r="L2991" s="4"/>
      <c r="M2991" s="4"/>
      <c r="N2991" s="4"/>
      <c r="O2991" s="4"/>
      <c r="P2991" s="4"/>
      <c r="Q2991" s="4"/>
      <c r="R2991" s="4"/>
      <c r="S2991" s="4"/>
      <c r="T2991" s="4"/>
      <c r="U2991" s="4"/>
      <c r="V2991" s="4"/>
      <c r="W2991" s="4"/>
      <c r="X2991" s="4"/>
      <c r="Y2991" s="4"/>
      <c r="Z2991" s="4"/>
      <c r="AA2991" s="4"/>
    </row>
    <row r="2992" spans="1:27" ht="16" x14ac:dyDescent="0.2">
      <c r="A2992" s="10" t="s">
        <v>20</v>
      </c>
      <c r="B2992" s="10" t="s">
        <v>21</v>
      </c>
      <c r="C2992" s="10" t="s">
        <v>5626</v>
      </c>
      <c r="D2992" s="32">
        <v>2007</v>
      </c>
      <c r="E2992" s="10" t="s">
        <v>11</v>
      </c>
      <c r="F2992" s="10" t="s">
        <v>5612</v>
      </c>
      <c r="G2992" s="10" t="s">
        <v>5627</v>
      </c>
      <c r="H2992" s="13">
        <v>211</v>
      </c>
      <c r="I2992" s="14"/>
      <c r="J2992" s="4"/>
      <c r="K2992" s="4"/>
      <c r="L2992" s="4"/>
      <c r="M2992" s="4"/>
      <c r="N2992" s="4"/>
      <c r="O2992" s="4"/>
      <c r="P2992" s="4"/>
      <c r="Q2992" s="4"/>
      <c r="R2992" s="4"/>
      <c r="S2992" s="4"/>
      <c r="T2992" s="4"/>
      <c r="U2992" s="4"/>
      <c r="V2992" s="4"/>
      <c r="W2992" s="4"/>
      <c r="X2992" s="4"/>
      <c r="Y2992" s="4"/>
      <c r="Z2992" s="4"/>
      <c r="AA2992" s="4"/>
    </row>
    <row r="2993" spans="1:27" ht="16" x14ac:dyDescent="0.2">
      <c r="A2993" s="10" t="s">
        <v>20</v>
      </c>
      <c r="B2993" s="10" t="s">
        <v>21</v>
      </c>
      <c r="C2993" s="10" t="s">
        <v>5628</v>
      </c>
      <c r="D2993" s="32">
        <v>2007</v>
      </c>
      <c r="E2993" s="10" t="s">
        <v>10</v>
      </c>
      <c r="F2993" s="10" t="s">
        <v>5612</v>
      </c>
      <c r="G2993" s="10" t="s">
        <v>5629</v>
      </c>
      <c r="H2993" s="13">
        <v>197</v>
      </c>
      <c r="I2993" s="14"/>
      <c r="J2993" s="4"/>
      <c r="K2993" s="4"/>
      <c r="L2993" s="4"/>
      <c r="M2993" s="4"/>
      <c r="N2993" s="4"/>
      <c r="O2993" s="4"/>
      <c r="P2993" s="4"/>
      <c r="Q2993" s="4"/>
      <c r="R2993" s="4"/>
      <c r="S2993" s="4"/>
      <c r="T2993" s="4"/>
      <c r="U2993" s="4"/>
      <c r="V2993" s="4"/>
      <c r="W2993" s="4"/>
      <c r="X2993" s="4"/>
      <c r="Y2993" s="4"/>
      <c r="Z2993" s="4"/>
      <c r="AA2993" s="4"/>
    </row>
    <row r="2994" spans="1:27" ht="16" x14ac:dyDescent="0.2">
      <c r="A2994" s="10" t="s">
        <v>20</v>
      </c>
      <c r="B2994" s="10" t="s">
        <v>21</v>
      </c>
      <c r="C2994" s="10" t="s">
        <v>5630</v>
      </c>
      <c r="D2994" s="32">
        <v>2007</v>
      </c>
      <c r="E2994" s="10" t="s">
        <v>10</v>
      </c>
      <c r="F2994" s="10" t="s">
        <v>5612</v>
      </c>
      <c r="G2994" s="10" t="s">
        <v>5631</v>
      </c>
      <c r="H2994" s="13">
        <v>183</v>
      </c>
      <c r="I2994" s="14"/>
      <c r="J2994" s="4"/>
      <c r="K2994" s="4"/>
      <c r="L2994" s="4"/>
      <c r="M2994" s="4"/>
      <c r="N2994" s="4"/>
      <c r="O2994" s="4"/>
      <c r="P2994" s="4"/>
      <c r="Q2994" s="4"/>
      <c r="R2994" s="4"/>
      <c r="S2994" s="4"/>
      <c r="T2994" s="4"/>
      <c r="U2994" s="4"/>
      <c r="V2994" s="4"/>
      <c r="W2994" s="4"/>
      <c r="X2994" s="4"/>
      <c r="Y2994" s="4"/>
      <c r="Z2994" s="4"/>
      <c r="AA2994" s="4"/>
    </row>
    <row r="2995" spans="1:27" ht="16" x14ac:dyDescent="0.2">
      <c r="A2995" s="10" t="s">
        <v>20</v>
      </c>
      <c r="B2995" s="10" t="s">
        <v>21</v>
      </c>
      <c r="C2995" s="10" t="s">
        <v>5632</v>
      </c>
      <c r="D2995" s="32">
        <v>2007</v>
      </c>
      <c r="E2995" s="10" t="s">
        <v>11</v>
      </c>
      <c r="F2995" s="10" t="s">
        <v>5612</v>
      </c>
      <c r="G2995" s="10" t="s">
        <v>5633</v>
      </c>
      <c r="H2995" s="13">
        <v>182</v>
      </c>
      <c r="I2995" s="14"/>
      <c r="J2995" s="4"/>
      <c r="K2995" s="4"/>
      <c r="L2995" s="4"/>
      <c r="M2995" s="4"/>
      <c r="N2995" s="4"/>
      <c r="O2995" s="4"/>
      <c r="P2995" s="4"/>
      <c r="Q2995" s="4"/>
      <c r="R2995" s="4"/>
      <c r="S2995" s="4"/>
      <c r="T2995" s="4"/>
      <c r="U2995" s="4"/>
      <c r="V2995" s="4"/>
      <c r="W2995" s="4"/>
      <c r="X2995" s="4"/>
      <c r="Y2995" s="4"/>
      <c r="Z2995" s="4"/>
      <c r="AA2995" s="4"/>
    </row>
    <row r="2996" spans="1:27" ht="16" x14ac:dyDescent="0.2">
      <c r="A2996" s="10" t="s">
        <v>20</v>
      </c>
      <c r="B2996" s="10" t="s">
        <v>21</v>
      </c>
      <c r="C2996" s="10" t="s">
        <v>5634</v>
      </c>
      <c r="D2996" s="32">
        <v>2007</v>
      </c>
      <c r="E2996" s="10" t="s">
        <v>8</v>
      </c>
      <c r="F2996" s="10" t="s">
        <v>5612</v>
      </c>
      <c r="G2996" s="10" t="s">
        <v>5635</v>
      </c>
      <c r="H2996" s="13">
        <v>180</v>
      </c>
      <c r="I2996" s="14"/>
      <c r="J2996" s="4"/>
      <c r="K2996" s="4"/>
      <c r="L2996" s="4"/>
      <c r="M2996" s="4"/>
      <c r="N2996" s="4"/>
      <c r="O2996" s="4"/>
      <c r="P2996" s="4"/>
      <c r="Q2996" s="4"/>
      <c r="R2996" s="4"/>
      <c r="S2996" s="4"/>
      <c r="T2996" s="4"/>
      <c r="U2996" s="4"/>
      <c r="V2996" s="4"/>
      <c r="W2996" s="4"/>
      <c r="X2996" s="4"/>
      <c r="Y2996" s="4"/>
      <c r="Z2996" s="4"/>
      <c r="AA2996" s="4"/>
    </row>
    <row r="2997" spans="1:27" ht="16" x14ac:dyDescent="0.2">
      <c r="A2997" s="10" t="s">
        <v>20</v>
      </c>
      <c r="B2997" s="10" t="s">
        <v>21</v>
      </c>
      <c r="C2997" s="10" t="s">
        <v>5636</v>
      </c>
      <c r="D2997" s="32">
        <v>2007</v>
      </c>
      <c r="E2997" s="10" t="s">
        <v>10</v>
      </c>
      <c r="F2997" s="10" t="s">
        <v>5612</v>
      </c>
      <c r="G2997" s="10" t="s">
        <v>5637</v>
      </c>
      <c r="H2997" s="13">
        <v>180</v>
      </c>
      <c r="I2997" s="14"/>
      <c r="J2997" s="4"/>
      <c r="K2997" s="4"/>
      <c r="L2997" s="4"/>
      <c r="M2997" s="4"/>
      <c r="N2997" s="4"/>
      <c r="O2997" s="4"/>
      <c r="P2997" s="4"/>
      <c r="Q2997" s="4"/>
      <c r="R2997" s="4"/>
      <c r="S2997" s="4"/>
      <c r="T2997" s="4"/>
      <c r="U2997" s="4"/>
      <c r="V2997" s="4"/>
      <c r="W2997" s="4"/>
      <c r="X2997" s="4"/>
      <c r="Y2997" s="4"/>
      <c r="Z2997" s="4"/>
      <c r="AA2997" s="4"/>
    </row>
    <row r="2998" spans="1:27" ht="16" x14ac:dyDescent="0.2">
      <c r="A2998" s="10" t="s">
        <v>20</v>
      </c>
      <c r="B2998" s="10" t="s">
        <v>21</v>
      </c>
      <c r="C2998" s="10" t="s">
        <v>5638</v>
      </c>
      <c r="D2998" s="32">
        <v>2007</v>
      </c>
      <c r="E2998" s="10" t="s">
        <v>10</v>
      </c>
      <c r="F2998" s="10" t="s">
        <v>5612</v>
      </c>
      <c r="G2998" s="10" t="s">
        <v>5639</v>
      </c>
      <c r="H2998" s="13">
        <v>163</v>
      </c>
      <c r="I2998" s="14"/>
      <c r="J2998" s="4"/>
      <c r="K2998" s="4"/>
      <c r="L2998" s="4"/>
      <c r="M2998" s="4"/>
      <c r="N2998" s="4"/>
      <c r="O2998" s="4"/>
      <c r="P2998" s="4"/>
      <c r="Q2998" s="4"/>
      <c r="R2998" s="4"/>
      <c r="S2998" s="4"/>
      <c r="T2998" s="4"/>
      <c r="U2998" s="4"/>
      <c r="V2998" s="4"/>
      <c r="W2998" s="4"/>
      <c r="X2998" s="4"/>
      <c r="Y2998" s="4"/>
      <c r="Z2998" s="4"/>
      <c r="AA2998" s="4"/>
    </row>
    <row r="2999" spans="1:27" ht="16" x14ac:dyDescent="0.2">
      <c r="A2999" s="10" t="s">
        <v>20</v>
      </c>
      <c r="B2999" s="10" t="s">
        <v>21</v>
      </c>
      <c r="C2999" s="10" t="s">
        <v>5640</v>
      </c>
      <c r="D2999" s="32">
        <v>2007</v>
      </c>
      <c r="E2999" s="10" t="s">
        <v>11</v>
      </c>
      <c r="F2999" s="10" t="s">
        <v>5612</v>
      </c>
      <c r="G2999" s="10" t="s">
        <v>5641</v>
      </c>
      <c r="H2999" s="13">
        <v>135</v>
      </c>
      <c r="I2999" s="14"/>
      <c r="J2999" s="4"/>
      <c r="K2999" s="4"/>
      <c r="L2999" s="4"/>
      <c r="M2999" s="4"/>
      <c r="N2999" s="4"/>
      <c r="O2999" s="4"/>
      <c r="P2999" s="4"/>
      <c r="Q2999" s="4"/>
      <c r="R2999" s="4"/>
      <c r="S2999" s="4"/>
      <c r="T2999" s="4"/>
      <c r="U2999" s="4"/>
      <c r="V2999" s="4"/>
      <c r="W2999" s="4"/>
      <c r="X2999" s="4"/>
      <c r="Y2999" s="4"/>
      <c r="Z2999" s="4"/>
      <c r="AA2999" s="4"/>
    </row>
    <row r="3000" spans="1:27" ht="16" x14ac:dyDescent="0.2">
      <c r="A3000" s="10" t="s">
        <v>20</v>
      </c>
      <c r="B3000" s="10" t="s">
        <v>21</v>
      </c>
      <c r="C3000" s="10" t="s">
        <v>5642</v>
      </c>
      <c r="D3000" s="32">
        <v>2007</v>
      </c>
      <c r="E3000" s="10" t="s">
        <v>10</v>
      </c>
      <c r="F3000" s="10" t="s">
        <v>5612</v>
      </c>
      <c r="G3000" s="10" t="s">
        <v>5643</v>
      </c>
      <c r="H3000" s="13">
        <v>122</v>
      </c>
      <c r="I3000" s="14"/>
      <c r="J3000" s="4"/>
      <c r="K3000" s="4"/>
      <c r="L3000" s="4"/>
      <c r="M3000" s="4"/>
      <c r="N3000" s="4"/>
      <c r="O3000" s="4"/>
      <c r="P3000" s="4"/>
      <c r="Q3000" s="4"/>
      <c r="R3000" s="4"/>
      <c r="S3000" s="4"/>
      <c r="T3000" s="4"/>
      <c r="U3000" s="4"/>
      <c r="V3000" s="4"/>
      <c r="W3000" s="4"/>
      <c r="X3000" s="4"/>
      <c r="Y3000" s="4"/>
      <c r="Z3000" s="4"/>
      <c r="AA3000" s="4"/>
    </row>
    <row r="3001" spans="1:27" ht="16" x14ac:dyDescent="0.2">
      <c r="A3001" s="10" t="s">
        <v>20</v>
      </c>
      <c r="B3001" s="10" t="s">
        <v>21</v>
      </c>
      <c r="C3001" s="10" t="s">
        <v>5644</v>
      </c>
      <c r="D3001" s="32">
        <v>2007</v>
      </c>
      <c r="E3001" s="10" t="s">
        <v>10</v>
      </c>
      <c r="F3001" s="10" t="s">
        <v>5612</v>
      </c>
      <c r="G3001" s="10" t="s">
        <v>5645</v>
      </c>
      <c r="H3001" s="13">
        <v>121</v>
      </c>
      <c r="I3001" s="14"/>
      <c r="J3001" s="4"/>
      <c r="K3001" s="4"/>
      <c r="L3001" s="4"/>
      <c r="M3001" s="4"/>
      <c r="N3001" s="4"/>
      <c r="O3001" s="4"/>
      <c r="P3001" s="4"/>
      <c r="Q3001" s="4"/>
      <c r="R3001" s="4"/>
      <c r="S3001" s="4"/>
      <c r="T3001" s="4"/>
      <c r="U3001" s="4"/>
      <c r="V3001" s="4"/>
      <c r="W3001" s="4"/>
      <c r="X3001" s="4"/>
      <c r="Y3001" s="4"/>
      <c r="Z3001" s="4"/>
      <c r="AA3001" s="4"/>
    </row>
    <row r="3002" spans="1:27" ht="16" x14ac:dyDescent="0.2">
      <c r="A3002" s="10" t="s">
        <v>20</v>
      </c>
      <c r="B3002" s="10" t="s">
        <v>21</v>
      </c>
      <c r="C3002" s="10" t="s">
        <v>5646</v>
      </c>
      <c r="D3002" s="32">
        <v>2007</v>
      </c>
      <c r="E3002" s="10" t="s">
        <v>10</v>
      </c>
      <c r="F3002" s="10" t="s">
        <v>5612</v>
      </c>
      <c r="G3002" s="10" t="s">
        <v>5647</v>
      </c>
      <c r="H3002" s="13">
        <v>120</v>
      </c>
      <c r="I3002" s="14"/>
      <c r="J3002" s="4"/>
      <c r="K3002" s="4"/>
      <c r="L3002" s="4"/>
      <c r="M3002" s="4"/>
      <c r="N3002" s="4"/>
      <c r="O3002" s="4"/>
      <c r="P3002" s="4"/>
      <c r="Q3002" s="4"/>
      <c r="R3002" s="4"/>
      <c r="S3002" s="4"/>
      <c r="T3002" s="4"/>
      <c r="U3002" s="4"/>
      <c r="V3002" s="4"/>
      <c r="W3002" s="4"/>
      <c r="X3002" s="4"/>
      <c r="Y3002" s="4"/>
      <c r="Z3002" s="4"/>
      <c r="AA3002" s="4"/>
    </row>
    <row r="3003" spans="1:27" ht="16" x14ac:dyDescent="0.2">
      <c r="A3003" s="10" t="s">
        <v>20</v>
      </c>
      <c r="B3003" s="10" t="s">
        <v>21</v>
      </c>
      <c r="C3003" s="10" t="s">
        <v>5648</v>
      </c>
      <c r="D3003" s="11">
        <v>2007</v>
      </c>
      <c r="E3003" s="10" t="s">
        <v>10</v>
      </c>
      <c r="F3003" s="10" t="s">
        <v>5612</v>
      </c>
      <c r="G3003" s="10" t="s">
        <v>5649</v>
      </c>
      <c r="H3003" s="13">
        <v>119</v>
      </c>
      <c r="I3003" s="14"/>
      <c r="J3003" s="4"/>
      <c r="K3003" s="4"/>
      <c r="L3003" s="4"/>
      <c r="M3003" s="4"/>
      <c r="N3003" s="4"/>
      <c r="O3003" s="4"/>
      <c r="P3003" s="4"/>
      <c r="Q3003" s="4"/>
      <c r="R3003" s="4"/>
      <c r="S3003" s="4"/>
      <c r="T3003" s="4"/>
      <c r="U3003" s="4"/>
      <c r="V3003" s="4"/>
      <c r="W3003" s="4"/>
      <c r="X3003" s="4"/>
      <c r="Y3003" s="4"/>
      <c r="Z3003" s="4"/>
      <c r="AA3003" s="4"/>
    </row>
    <row r="3004" spans="1:27" ht="16" x14ac:dyDescent="0.2">
      <c r="A3004" s="10" t="s">
        <v>20</v>
      </c>
      <c r="B3004" s="10" t="s">
        <v>21</v>
      </c>
      <c r="C3004" s="10" t="s">
        <v>5650</v>
      </c>
      <c r="D3004" s="32">
        <v>2007</v>
      </c>
      <c r="E3004" s="10" t="s">
        <v>10</v>
      </c>
      <c r="F3004" s="10" t="s">
        <v>5612</v>
      </c>
      <c r="G3004" s="10" t="s">
        <v>5651</v>
      </c>
      <c r="H3004" s="13">
        <v>117</v>
      </c>
      <c r="I3004" s="14"/>
      <c r="J3004" s="4"/>
      <c r="K3004" s="4"/>
      <c r="L3004" s="4"/>
      <c r="M3004" s="4"/>
      <c r="N3004" s="4"/>
      <c r="O3004" s="4"/>
      <c r="P3004" s="4"/>
      <c r="Q3004" s="4"/>
      <c r="R3004" s="4"/>
      <c r="S3004" s="4"/>
      <c r="T3004" s="4"/>
      <c r="U3004" s="4"/>
      <c r="V3004" s="4"/>
      <c r="W3004" s="4"/>
      <c r="X3004" s="4"/>
      <c r="Y3004" s="4"/>
      <c r="Z3004" s="4"/>
      <c r="AA3004" s="4"/>
    </row>
    <row r="3005" spans="1:27" ht="16" x14ac:dyDescent="0.2">
      <c r="A3005" s="10" t="s">
        <v>20</v>
      </c>
      <c r="B3005" s="10" t="s">
        <v>21</v>
      </c>
      <c r="C3005" s="10" t="s">
        <v>5577</v>
      </c>
      <c r="D3005" s="32">
        <v>2007</v>
      </c>
      <c r="E3005" s="10" t="s">
        <v>10</v>
      </c>
      <c r="F3005" s="10" t="s">
        <v>5612</v>
      </c>
      <c r="G3005" s="10" t="s">
        <v>5652</v>
      </c>
      <c r="H3005" s="13">
        <v>116</v>
      </c>
      <c r="I3005" s="14"/>
      <c r="J3005" s="4"/>
      <c r="K3005" s="4"/>
      <c r="L3005" s="4"/>
      <c r="M3005" s="4"/>
      <c r="N3005" s="4"/>
      <c r="O3005" s="4"/>
      <c r="P3005" s="4"/>
      <c r="Q3005" s="4"/>
      <c r="R3005" s="4"/>
      <c r="S3005" s="4"/>
      <c r="T3005" s="4"/>
      <c r="U3005" s="4"/>
      <c r="V3005" s="4"/>
      <c r="W3005" s="4"/>
      <c r="X3005" s="4"/>
      <c r="Y3005" s="4"/>
      <c r="Z3005" s="4"/>
      <c r="AA3005" s="4"/>
    </row>
    <row r="3006" spans="1:27" ht="16" x14ac:dyDescent="0.2">
      <c r="A3006" s="10" t="s">
        <v>20</v>
      </c>
      <c r="B3006" s="10" t="s">
        <v>21</v>
      </c>
      <c r="C3006" s="10" t="s">
        <v>5653</v>
      </c>
      <c r="D3006" s="32">
        <v>2007</v>
      </c>
      <c r="E3006" s="10" t="s">
        <v>10</v>
      </c>
      <c r="F3006" s="10" t="s">
        <v>5612</v>
      </c>
      <c r="G3006" s="10" t="s">
        <v>5654</v>
      </c>
      <c r="H3006" s="13">
        <v>115</v>
      </c>
      <c r="I3006" s="14"/>
      <c r="J3006" s="4"/>
      <c r="K3006" s="4"/>
      <c r="L3006" s="4"/>
      <c r="M3006" s="4"/>
      <c r="N3006" s="4"/>
      <c r="O3006" s="4"/>
      <c r="P3006" s="4"/>
      <c r="Q3006" s="4"/>
      <c r="R3006" s="4"/>
      <c r="S3006" s="4"/>
      <c r="T3006" s="4"/>
      <c r="U3006" s="4"/>
      <c r="V3006" s="4"/>
      <c r="W3006" s="4"/>
      <c r="X3006" s="4"/>
      <c r="Y3006" s="4"/>
      <c r="Z3006" s="4"/>
      <c r="AA3006" s="4"/>
    </row>
    <row r="3007" spans="1:27" ht="16" x14ac:dyDescent="0.2">
      <c r="A3007" s="10" t="s">
        <v>20</v>
      </c>
      <c r="B3007" s="10" t="s">
        <v>21</v>
      </c>
      <c r="C3007" s="10" t="s">
        <v>5655</v>
      </c>
      <c r="D3007" s="32">
        <v>2007</v>
      </c>
      <c r="E3007" s="10" t="s">
        <v>10</v>
      </c>
      <c r="F3007" s="10" t="s">
        <v>5612</v>
      </c>
      <c r="G3007" s="10" t="s">
        <v>5656</v>
      </c>
      <c r="H3007" s="13">
        <v>111</v>
      </c>
      <c r="I3007" s="14"/>
      <c r="J3007" s="4"/>
      <c r="K3007" s="4"/>
      <c r="L3007" s="4"/>
      <c r="M3007" s="4"/>
      <c r="N3007" s="4"/>
      <c r="O3007" s="4"/>
      <c r="P3007" s="4"/>
      <c r="Q3007" s="4"/>
      <c r="R3007" s="4"/>
      <c r="S3007" s="4"/>
      <c r="T3007" s="4"/>
      <c r="U3007" s="4"/>
      <c r="V3007" s="4"/>
      <c r="W3007" s="4"/>
      <c r="X3007" s="4"/>
      <c r="Y3007" s="4"/>
      <c r="Z3007" s="4"/>
      <c r="AA3007" s="4"/>
    </row>
    <row r="3008" spans="1:27" ht="16" x14ac:dyDescent="0.2">
      <c r="A3008" s="10" t="s">
        <v>20</v>
      </c>
      <c r="B3008" s="10" t="s">
        <v>21</v>
      </c>
      <c r="C3008" s="10" t="s">
        <v>5657</v>
      </c>
      <c r="D3008" s="32">
        <v>2007</v>
      </c>
      <c r="E3008" s="10" t="s">
        <v>10</v>
      </c>
      <c r="F3008" s="10" t="s">
        <v>5612</v>
      </c>
      <c r="G3008" s="10" t="s">
        <v>5658</v>
      </c>
      <c r="H3008" s="13">
        <v>107</v>
      </c>
      <c r="I3008" s="14"/>
      <c r="J3008" s="4"/>
      <c r="K3008" s="4"/>
      <c r="L3008" s="4"/>
      <c r="M3008" s="4"/>
      <c r="N3008" s="4"/>
      <c r="O3008" s="4"/>
      <c r="P3008" s="4"/>
      <c r="Q3008" s="4"/>
      <c r="R3008" s="4"/>
      <c r="S3008" s="4"/>
      <c r="T3008" s="4"/>
      <c r="U3008" s="4"/>
      <c r="V3008" s="4"/>
      <c r="W3008" s="4"/>
      <c r="X3008" s="4"/>
      <c r="Y3008" s="4"/>
      <c r="Z3008" s="4"/>
      <c r="AA3008" s="4"/>
    </row>
    <row r="3009" spans="1:27" ht="16" x14ac:dyDescent="0.2">
      <c r="A3009" s="10" t="s">
        <v>20</v>
      </c>
      <c r="B3009" s="10" t="s">
        <v>21</v>
      </c>
      <c r="C3009" s="10" t="s">
        <v>5659</v>
      </c>
      <c r="D3009" s="32">
        <v>2007</v>
      </c>
      <c r="E3009" s="10" t="s">
        <v>11</v>
      </c>
      <c r="F3009" s="10" t="s">
        <v>5612</v>
      </c>
      <c r="G3009" s="10" t="s">
        <v>5660</v>
      </c>
      <c r="H3009" s="13">
        <v>106</v>
      </c>
      <c r="I3009" s="14"/>
      <c r="J3009" s="4"/>
      <c r="K3009" s="4"/>
      <c r="L3009" s="4"/>
      <c r="M3009" s="4"/>
      <c r="N3009" s="4"/>
      <c r="O3009" s="4"/>
      <c r="P3009" s="4"/>
      <c r="Q3009" s="4"/>
      <c r="R3009" s="4"/>
      <c r="S3009" s="4"/>
      <c r="T3009" s="4"/>
      <c r="U3009" s="4"/>
      <c r="V3009" s="4"/>
      <c r="W3009" s="4"/>
      <c r="X3009" s="4"/>
      <c r="Y3009" s="4"/>
      <c r="Z3009" s="4"/>
      <c r="AA3009" s="4"/>
    </row>
    <row r="3010" spans="1:27" ht="16" x14ac:dyDescent="0.2">
      <c r="A3010" s="10" t="s">
        <v>20</v>
      </c>
      <c r="B3010" s="10" t="s">
        <v>21</v>
      </c>
      <c r="C3010" s="10" t="s">
        <v>5661</v>
      </c>
      <c r="D3010" s="32">
        <v>2007</v>
      </c>
      <c r="E3010" s="10" t="s">
        <v>11</v>
      </c>
      <c r="F3010" s="10" t="s">
        <v>5612</v>
      </c>
      <c r="G3010" s="10" t="s">
        <v>5662</v>
      </c>
      <c r="H3010" s="13">
        <v>103</v>
      </c>
      <c r="I3010" s="14"/>
      <c r="J3010" s="4"/>
      <c r="K3010" s="4"/>
      <c r="L3010" s="4"/>
      <c r="M3010" s="4"/>
      <c r="N3010" s="4"/>
      <c r="O3010" s="4"/>
      <c r="P3010" s="4"/>
      <c r="Q3010" s="4"/>
      <c r="R3010" s="4"/>
      <c r="S3010" s="4"/>
      <c r="T3010" s="4"/>
      <c r="U3010" s="4"/>
      <c r="V3010" s="4"/>
      <c r="W3010" s="4"/>
      <c r="X3010" s="4"/>
      <c r="Y3010" s="4"/>
      <c r="Z3010" s="4"/>
      <c r="AA3010" s="4"/>
    </row>
    <row r="3011" spans="1:27" ht="16" x14ac:dyDescent="0.2">
      <c r="A3011" s="10" t="s">
        <v>20</v>
      </c>
      <c r="B3011" s="10" t="s">
        <v>21</v>
      </c>
      <c r="C3011" s="10" t="s">
        <v>5663</v>
      </c>
      <c r="D3011" s="32">
        <v>2007</v>
      </c>
      <c r="E3011" s="10" t="s">
        <v>12</v>
      </c>
      <c r="F3011" s="10" t="s">
        <v>5612</v>
      </c>
      <c r="G3011" s="10" t="s">
        <v>5664</v>
      </c>
      <c r="H3011" s="13">
        <v>99</v>
      </c>
      <c r="I3011" s="14"/>
      <c r="J3011" s="4"/>
      <c r="K3011" s="4"/>
      <c r="L3011" s="4"/>
      <c r="M3011" s="4"/>
      <c r="N3011" s="4"/>
      <c r="O3011" s="4"/>
      <c r="P3011" s="4"/>
      <c r="Q3011" s="4"/>
      <c r="R3011" s="4"/>
      <c r="S3011" s="4"/>
      <c r="T3011" s="4"/>
      <c r="U3011" s="4"/>
      <c r="V3011" s="4"/>
      <c r="W3011" s="4"/>
      <c r="X3011" s="4"/>
      <c r="Y3011" s="4"/>
      <c r="Z3011" s="4"/>
      <c r="AA3011" s="4"/>
    </row>
    <row r="3012" spans="1:27" ht="16" x14ac:dyDescent="0.2">
      <c r="A3012" s="10" t="s">
        <v>20</v>
      </c>
      <c r="B3012" s="10" t="s">
        <v>21</v>
      </c>
      <c r="C3012" s="10" t="s">
        <v>5665</v>
      </c>
      <c r="D3012" s="32">
        <v>2007</v>
      </c>
      <c r="E3012" s="10" t="s">
        <v>10</v>
      </c>
      <c r="F3012" s="10" t="s">
        <v>5612</v>
      </c>
      <c r="G3012" s="10" t="s">
        <v>5666</v>
      </c>
      <c r="H3012" s="13">
        <v>98</v>
      </c>
      <c r="I3012" s="14"/>
      <c r="J3012" s="4"/>
      <c r="K3012" s="4"/>
      <c r="L3012" s="4"/>
      <c r="M3012" s="4"/>
      <c r="N3012" s="4"/>
      <c r="O3012" s="4"/>
      <c r="P3012" s="4"/>
      <c r="Q3012" s="4"/>
      <c r="R3012" s="4"/>
      <c r="S3012" s="4"/>
      <c r="T3012" s="4"/>
      <c r="U3012" s="4"/>
      <c r="V3012" s="4"/>
      <c r="W3012" s="4"/>
      <c r="X3012" s="4"/>
      <c r="Y3012" s="4"/>
      <c r="Z3012" s="4"/>
      <c r="AA3012" s="4"/>
    </row>
    <row r="3013" spans="1:27" ht="16" x14ac:dyDescent="0.2">
      <c r="A3013" s="10" t="s">
        <v>20</v>
      </c>
      <c r="B3013" s="10" t="s">
        <v>21</v>
      </c>
      <c r="C3013" s="10" t="s">
        <v>5667</v>
      </c>
      <c r="D3013" s="32">
        <v>2007</v>
      </c>
      <c r="E3013" s="10" t="s">
        <v>10</v>
      </c>
      <c r="F3013" s="10" t="s">
        <v>5612</v>
      </c>
      <c r="G3013" s="10" t="s">
        <v>5668</v>
      </c>
      <c r="H3013" s="13">
        <v>97</v>
      </c>
      <c r="I3013" s="14"/>
      <c r="J3013" s="4"/>
      <c r="K3013" s="4"/>
      <c r="L3013" s="4"/>
      <c r="M3013" s="4"/>
      <c r="N3013" s="4"/>
      <c r="O3013" s="4"/>
      <c r="P3013" s="4"/>
      <c r="Q3013" s="4"/>
      <c r="R3013" s="4"/>
      <c r="S3013" s="4"/>
      <c r="T3013" s="4"/>
      <c r="U3013" s="4"/>
      <c r="V3013" s="4"/>
      <c r="W3013" s="4"/>
      <c r="X3013" s="4"/>
      <c r="Y3013" s="4"/>
      <c r="Z3013" s="4"/>
      <c r="AA3013" s="4"/>
    </row>
    <row r="3014" spans="1:27" ht="16" x14ac:dyDescent="0.2">
      <c r="A3014" s="10" t="s">
        <v>20</v>
      </c>
      <c r="B3014" s="10" t="s">
        <v>21</v>
      </c>
      <c r="C3014" s="10" t="s">
        <v>5669</v>
      </c>
      <c r="D3014" s="32">
        <v>2007</v>
      </c>
      <c r="E3014" s="10" t="s">
        <v>10</v>
      </c>
      <c r="F3014" s="10" t="s">
        <v>5612</v>
      </c>
      <c r="G3014" s="10" t="s">
        <v>5670</v>
      </c>
      <c r="H3014" s="13">
        <v>96</v>
      </c>
      <c r="I3014" s="14"/>
      <c r="J3014" s="4"/>
      <c r="K3014" s="4"/>
      <c r="L3014" s="4"/>
      <c r="M3014" s="4"/>
      <c r="N3014" s="4"/>
      <c r="O3014" s="4"/>
      <c r="P3014" s="4"/>
      <c r="Q3014" s="4"/>
      <c r="R3014" s="4"/>
      <c r="S3014" s="4"/>
      <c r="T3014" s="4"/>
      <c r="U3014" s="4"/>
      <c r="V3014" s="4"/>
      <c r="W3014" s="4"/>
      <c r="X3014" s="4"/>
      <c r="Y3014" s="4"/>
      <c r="Z3014" s="4"/>
      <c r="AA3014" s="4"/>
    </row>
    <row r="3015" spans="1:27" ht="16" x14ac:dyDescent="0.2">
      <c r="A3015" s="10" t="s">
        <v>20</v>
      </c>
      <c r="B3015" s="10" t="s">
        <v>21</v>
      </c>
      <c r="C3015" s="10" t="s">
        <v>5671</v>
      </c>
      <c r="D3015" s="32">
        <v>2007</v>
      </c>
      <c r="E3015" s="10" t="s">
        <v>10</v>
      </c>
      <c r="F3015" s="10" t="s">
        <v>5612</v>
      </c>
      <c r="G3015" s="10" t="s">
        <v>5672</v>
      </c>
      <c r="H3015" s="13">
        <v>94</v>
      </c>
      <c r="I3015" s="14"/>
      <c r="J3015" s="4"/>
      <c r="K3015" s="4"/>
      <c r="L3015" s="4"/>
      <c r="M3015" s="4"/>
      <c r="N3015" s="4"/>
      <c r="O3015" s="4"/>
      <c r="P3015" s="4"/>
      <c r="Q3015" s="4"/>
      <c r="R3015" s="4"/>
      <c r="S3015" s="4"/>
      <c r="T3015" s="4"/>
      <c r="U3015" s="4"/>
      <c r="V3015" s="4"/>
      <c r="W3015" s="4"/>
      <c r="X3015" s="4"/>
      <c r="Y3015" s="4"/>
      <c r="Z3015" s="4"/>
      <c r="AA3015" s="4"/>
    </row>
    <row r="3016" spans="1:27" ht="16" x14ac:dyDescent="0.2">
      <c r="A3016" s="10" t="s">
        <v>20</v>
      </c>
      <c r="B3016" s="10" t="s">
        <v>21</v>
      </c>
      <c r="C3016" s="10" t="s">
        <v>5673</v>
      </c>
      <c r="D3016" s="32">
        <v>2007</v>
      </c>
      <c r="E3016" s="10" t="s">
        <v>10</v>
      </c>
      <c r="F3016" s="10" t="s">
        <v>5612</v>
      </c>
      <c r="G3016" s="10" t="s">
        <v>5674</v>
      </c>
      <c r="H3016" s="13">
        <v>91</v>
      </c>
      <c r="I3016" s="14"/>
      <c r="J3016" s="4"/>
      <c r="K3016" s="4"/>
      <c r="L3016" s="4"/>
      <c r="M3016" s="4"/>
      <c r="N3016" s="4"/>
      <c r="O3016" s="4"/>
      <c r="P3016" s="4"/>
      <c r="Q3016" s="4"/>
      <c r="R3016" s="4"/>
      <c r="S3016" s="4"/>
      <c r="T3016" s="4"/>
      <c r="U3016" s="4"/>
      <c r="V3016" s="4"/>
      <c r="W3016" s="4"/>
      <c r="X3016" s="4"/>
      <c r="Y3016" s="4"/>
      <c r="Z3016" s="4"/>
      <c r="AA3016" s="4"/>
    </row>
    <row r="3017" spans="1:27" ht="16" x14ac:dyDescent="0.2">
      <c r="A3017" s="10" t="s">
        <v>20</v>
      </c>
      <c r="B3017" s="10" t="s">
        <v>21</v>
      </c>
      <c r="C3017" s="10" t="s">
        <v>3391</v>
      </c>
      <c r="D3017" s="32">
        <v>2007</v>
      </c>
      <c r="E3017" s="10" t="s">
        <v>10</v>
      </c>
      <c r="F3017" s="10" t="s">
        <v>5612</v>
      </c>
      <c r="G3017" s="10" t="s">
        <v>5675</v>
      </c>
      <c r="H3017" s="13">
        <v>89</v>
      </c>
      <c r="I3017" s="14"/>
      <c r="J3017" s="4"/>
      <c r="K3017" s="4"/>
      <c r="L3017" s="4"/>
      <c r="M3017" s="4"/>
      <c r="N3017" s="4"/>
      <c r="O3017" s="4"/>
      <c r="P3017" s="4"/>
      <c r="Q3017" s="4"/>
      <c r="R3017" s="4"/>
      <c r="S3017" s="4"/>
      <c r="T3017" s="4"/>
      <c r="U3017" s="4"/>
      <c r="V3017" s="4"/>
      <c r="W3017" s="4"/>
      <c r="X3017" s="4"/>
      <c r="Y3017" s="4"/>
      <c r="Z3017" s="4"/>
      <c r="AA3017" s="4"/>
    </row>
    <row r="3018" spans="1:27" ht="16" x14ac:dyDescent="0.2">
      <c r="A3018" s="10" t="s">
        <v>20</v>
      </c>
      <c r="B3018" s="10" t="s">
        <v>21</v>
      </c>
      <c r="C3018" s="10" t="s">
        <v>5676</v>
      </c>
      <c r="D3018" s="11">
        <v>2007</v>
      </c>
      <c r="E3018" s="10" t="s">
        <v>10</v>
      </c>
      <c r="F3018" s="10" t="s">
        <v>5612</v>
      </c>
      <c r="G3018" s="10" t="s">
        <v>5677</v>
      </c>
      <c r="H3018" s="13">
        <v>88</v>
      </c>
      <c r="I3018" s="14"/>
      <c r="J3018" s="4"/>
      <c r="K3018" s="4"/>
      <c r="L3018" s="4"/>
      <c r="M3018" s="4"/>
      <c r="N3018" s="4"/>
      <c r="O3018" s="4"/>
      <c r="P3018" s="4"/>
      <c r="Q3018" s="4"/>
      <c r="R3018" s="4"/>
      <c r="S3018" s="4"/>
      <c r="T3018" s="4"/>
      <c r="U3018" s="4"/>
      <c r="V3018" s="4"/>
      <c r="W3018" s="4"/>
      <c r="X3018" s="4"/>
      <c r="Y3018" s="4"/>
      <c r="Z3018" s="4"/>
      <c r="AA3018" s="4"/>
    </row>
    <row r="3019" spans="1:27" ht="16" x14ac:dyDescent="0.2">
      <c r="A3019" s="10" t="s">
        <v>20</v>
      </c>
      <c r="B3019" s="10" t="s">
        <v>21</v>
      </c>
      <c r="C3019" s="10" t="s">
        <v>5678</v>
      </c>
      <c r="D3019" s="32">
        <v>2007</v>
      </c>
      <c r="E3019" s="10" t="s">
        <v>10</v>
      </c>
      <c r="F3019" s="10" t="s">
        <v>5612</v>
      </c>
      <c r="G3019" s="10" t="s">
        <v>5679</v>
      </c>
      <c r="H3019" s="13">
        <v>82</v>
      </c>
      <c r="I3019" s="14"/>
      <c r="J3019" s="4"/>
      <c r="K3019" s="4"/>
      <c r="L3019" s="4"/>
      <c r="M3019" s="4"/>
      <c r="N3019" s="4"/>
      <c r="O3019" s="4"/>
      <c r="P3019" s="4"/>
      <c r="Q3019" s="4"/>
      <c r="R3019" s="4"/>
      <c r="S3019" s="4"/>
      <c r="T3019" s="4"/>
      <c r="U3019" s="4"/>
      <c r="V3019" s="4"/>
      <c r="W3019" s="4"/>
      <c r="X3019" s="4"/>
      <c r="Y3019" s="4"/>
      <c r="Z3019" s="4"/>
      <c r="AA3019" s="4"/>
    </row>
    <row r="3020" spans="1:27" ht="16" x14ac:dyDescent="0.2">
      <c r="A3020" s="10" t="s">
        <v>20</v>
      </c>
      <c r="B3020" s="10" t="s">
        <v>21</v>
      </c>
      <c r="C3020" s="10" t="s">
        <v>5680</v>
      </c>
      <c r="D3020" s="32">
        <v>2007</v>
      </c>
      <c r="E3020" s="10" t="s">
        <v>10</v>
      </c>
      <c r="F3020" s="10" t="s">
        <v>5612</v>
      </c>
      <c r="G3020" s="10" t="s">
        <v>5681</v>
      </c>
      <c r="H3020" s="13">
        <v>66</v>
      </c>
      <c r="I3020" s="14"/>
      <c r="J3020" s="4"/>
      <c r="K3020" s="4"/>
      <c r="L3020" s="4"/>
      <c r="M3020" s="4"/>
      <c r="N3020" s="4"/>
      <c r="O3020" s="4"/>
      <c r="P3020" s="4"/>
      <c r="Q3020" s="4"/>
      <c r="R3020" s="4"/>
      <c r="S3020" s="4"/>
      <c r="T3020" s="4"/>
      <c r="U3020" s="4"/>
      <c r="V3020" s="4"/>
      <c r="W3020" s="4"/>
      <c r="X3020" s="4"/>
      <c r="Y3020" s="4"/>
      <c r="Z3020" s="4"/>
      <c r="AA3020" s="4"/>
    </row>
    <row r="3021" spans="1:27" ht="16" x14ac:dyDescent="0.2">
      <c r="A3021" s="10" t="s">
        <v>20</v>
      </c>
      <c r="B3021" s="10" t="s">
        <v>21</v>
      </c>
      <c r="C3021" s="10" t="s">
        <v>5682</v>
      </c>
      <c r="D3021" s="32">
        <v>2006</v>
      </c>
      <c r="E3021" s="10" t="s">
        <v>7</v>
      </c>
      <c r="F3021" s="10" t="s">
        <v>5683</v>
      </c>
      <c r="G3021" s="10" t="s">
        <v>5684</v>
      </c>
      <c r="H3021" s="13">
        <v>635</v>
      </c>
      <c r="I3021" s="14"/>
      <c r="J3021" s="4"/>
      <c r="K3021" s="4"/>
      <c r="L3021" s="4"/>
      <c r="M3021" s="4"/>
      <c r="N3021" s="4"/>
      <c r="O3021" s="4"/>
      <c r="P3021" s="4"/>
      <c r="Q3021" s="4"/>
      <c r="R3021" s="4"/>
      <c r="S3021" s="4"/>
      <c r="T3021" s="4"/>
      <c r="U3021" s="4"/>
      <c r="V3021" s="4"/>
      <c r="W3021" s="4"/>
      <c r="X3021" s="4"/>
      <c r="Y3021" s="4"/>
      <c r="Z3021" s="4"/>
      <c r="AA3021" s="4"/>
    </row>
    <row r="3022" spans="1:27" ht="16" x14ac:dyDescent="0.2">
      <c r="A3022" s="10" t="s">
        <v>20</v>
      </c>
      <c r="B3022" s="10" t="s">
        <v>21</v>
      </c>
      <c r="C3022" s="10" t="s">
        <v>5614</v>
      </c>
      <c r="D3022" s="32">
        <v>2006</v>
      </c>
      <c r="E3022" s="10" t="s">
        <v>7</v>
      </c>
      <c r="F3022" s="10" t="s">
        <v>5683</v>
      </c>
      <c r="G3022" s="10" t="s">
        <v>5685</v>
      </c>
      <c r="H3022" s="13">
        <v>544</v>
      </c>
      <c r="I3022" s="14"/>
      <c r="J3022" s="4"/>
      <c r="K3022" s="4"/>
      <c r="L3022" s="4"/>
      <c r="M3022" s="4"/>
      <c r="N3022" s="4"/>
      <c r="O3022" s="4"/>
      <c r="P3022" s="4"/>
      <c r="Q3022" s="4"/>
      <c r="R3022" s="4"/>
      <c r="S3022" s="4"/>
      <c r="T3022" s="4"/>
      <c r="U3022" s="4"/>
      <c r="V3022" s="4"/>
      <c r="W3022" s="4"/>
      <c r="X3022" s="4"/>
      <c r="Y3022" s="4"/>
      <c r="Z3022" s="4"/>
      <c r="AA3022" s="4"/>
    </row>
    <row r="3023" spans="1:27" ht="16" x14ac:dyDescent="0.2">
      <c r="A3023" s="10" t="s">
        <v>20</v>
      </c>
      <c r="B3023" s="10" t="s">
        <v>21</v>
      </c>
      <c r="C3023" s="10" t="s">
        <v>5686</v>
      </c>
      <c r="D3023" s="32">
        <v>2006</v>
      </c>
      <c r="E3023" s="10" t="s">
        <v>10</v>
      </c>
      <c r="F3023" s="10" t="s">
        <v>5683</v>
      </c>
      <c r="G3023" s="10" t="s">
        <v>5687</v>
      </c>
      <c r="H3023" s="13">
        <v>425</v>
      </c>
      <c r="I3023" s="14"/>
      <c r="J3023" s="4"/>
      <c r="K3023" s="4"/>
      <c r="L3023" s="4"/>
      <c r="M3023" s="4"/>
      <c r="N3023" s="4"/>
      <c r="O3023" s="4"/>
      <c r="P3023" s="4"/>
      <c r="Q3023" s="4"/>
      <c r="R3023" s="4"/>
      <c r="S3023" s="4"/>
      <c r="T3023" s="4"/>
      <c r="U3023" s="4"/>
      <c r="V3023" s="4"/>
      <c r="W3023" s="4"/>
      <c r="X3023" s="4"/>
      <c r="Y3023" s="4"/>
      <c r="Z3023" s="4"/>
      <c r="AA3023" s="4"/>
    </row>
    <row r="3024" spans="1:27" ht="16" x14ac:dyDescent="0.2">
      <c r="A3024" s="10" t="s">
        <v>20</v>
      </c>
      <c r="B3024" s="10" t="s">
        <v>21</v>
      </c>
      <c r="C3024" s="10" t="s">
        <v>5688</v>
      </c>
      <c r="D3024" s="32">
        <v>2006</v>
      </c>
      <c r="E3024" s="10" t="s">
        <v>8</v>
      </c>
      <c r="F3024" s="10" t="s">
        <v>5683</v>
      </c>
      <c r="G3024" s="10" t="s">
        <v>5689</v>
      </c>
      <c r="H3024" s="13">
        <v>408</v>
      </c>
      <c r="I3024" s="14"/>
      <c r="J3024" s="4"/>
      <c r="K3024" s="4"/>
      <c r="L3024" s="4"/>
      <c r="M3024" s="4"/>
      <c r="N3024" s="4"/>
      <c r="O3024" s="4"/>
      <c r="P3024" s="4"/>
      <c r="Q3024" s="4"/>
      <c r="R3024" s="4"/>
      <c r="S3024" s="4"/>
      <c r="T3024" s="4"/>
      <c r="U3024" s="4"/>
      <c r="V3024" s="4"/>
      <c r="W3024" s="4"/>
      <c r="X3024" s="4"/>
      <c r="Y3024" s="4"/>
      <c r="Z3024" s="4"/>
      <c r="AA3024" s="4"/>
    </row>
    <row r="3025" spans="1:27" ht="16" x14ac:dyDescent="0.2">
      <c r="A3025" s="10" t="s">
        <v>20</v>
      </c>
      <c r="B3025" s="10" t="s">
        <v>21</v>
      </c>
      <c r="C3025" s="10" t="s">
        <v>5690</v>
      </c>
      <c r="D3025" s="32">
        <v>2006</v>
      </c>
      <c r="E3025" s="10" t="s">
        <v>10</v>
      </c>
      <c r="F3025" s="10" t="s">
        <v>5683</v>
      </c>
      <c r="G3025" s="10" t="s">
        <v>5691</v>
      </c>
      <c r="H3025" s="13">
        <v>408</v>
      </c>
      <c r="I3025" s="14"/>
      <c r="J3025" s="4"/>
      <c r="K3025" s="4"/>
      <c r="L3025" s="4"/>
      <c r="M3025" s="4"/>
      <c r="N3025" s="4"/>
      <c r="O3025" s="4"/>
      <c r="P3025" s="4"/>
      <c r="Q3025" s="4"/>
      <c r="R3025" s="4"/>
      <c r="S3025" s="4"/>
      <c r="T3025" s="4"/>
      <c r="U3025" s="4"/>
      <c r="V3025" s="4"/>
      <c r="W3025" s="4"/>
      <c r="X3025" s="4"/>
      <c r="Y3025" s="4"/>
      <c r="Z3025" s="4"/>
      <c r="AA3025" s="4"/>
    </row>
    <row r="3026" spans="1:27" ht="16" x14ac:dyDescent="0.2">
      <c r="A3026" s="10" t="s">
        <v>20</v>
      </c>
      <c r="B3026" s="10" t="s">
        <v>21</v>
      </c>
      <c r="C3026" s="10" t="s">
        <v>5692</v>
      </c>
      <c r="D3026" s="32">
        <v>2006</v>
      </c>
      <c r="E3026" s="10" t="s">
        <v>10</v>
      </c>
      <c r="F3026" s="10" t="s">
        <v>5683</v>
      </c>
      <c r="G3026" s="10" t="s">
        <v>5693</v>
      </c>
      <c r="H3026" s="13">
        <v>380</v>
      </c>
      <c r="I3026" s="14"/>
      <c r="J3026" s="4"/>
      <c r="K3026" s="4"/>
      <c r="L3026" s="4"/>
      <c r="M3026" s="4"/>
      <c r="N3026" s="4"/>
      <c r="O3026" s="4"/>
      <c r="P3026" s="4"/>
      <c r="Q3026" s="4"/>
      <c r="R3026" s="4"/>
      <c r="S3026" s="4"/>
      <c r="T3026" s="4"/>
      <c r="U3026" s="4"/>
      <c r="V3026" s="4"/>
      <c r="W3026" s="4"/>
      <c r="X3026" s="4"/>
      <c r="Y3026" s="4"/>
      <c r="Z3026" s="4"/>
      <c r="AA3026" s="4"/>
    </row>
    <row r="3027" spans="1:27" ht="16" x14ac:dyDescent="0.2">
      <c r="A3027" s="10" t="s">
        <v>20</v>
      </c>
      <c r="B3027" s="10" t="s">
        <v>21</v>
      </c>
      <c r="C3027" s="10" t="s">
        <v>5694</v>
      </c>
      <c r="D3027" s="32">
        <v>2006</v>
      </c>
      <c r="E3027" s="10" t="s">
        <v>11</v>
      </c>
      <c r="F3027" s="10" t="s">
        <v>5683</v>
      </c>
      <c r="G3027" s="10" t="s">
        <v>5695</v>
      </c>
      <c r="H3027" s="13">
        <v>282</v>
      </c>
      <c r="I3027" s="14"/>
      <c r="J3027" s="4"/>
      <c r="K3027" s="4"/>
      <c r="L3027" s="4"/>
      <c r="M3027" s="4"/>
      <c r="N3027" s="4"/>
      <c r="O3027" s="4"/>
      <c r="P3027" s="4"/>
      <c r="Q3027" s="4"/>
      <c r="R3027" s="4"/>
      <c r="S3027" s="4"/>
      <c r="T3027" s="4"/>
      <c r="U3027" s="4"/>
      <c r="V3027" s="4"/>
      <c r="W3027" s="4"/>
      <c r="X3027" s="4"/>
      <c r="Y3027" s="4"/>
      <c r="Z3027" s="4"/>
      <c r="AA3027" s="4"/>
    </row>
    <row r="3028" spans="1:27" ht="16" x14ac:dyDescent="0.2">
      <c r="A3028" s="10" t="s">
        <v>20</v>
      </c>
      <c r="B3028" s="10" t="s">
        <v>21</v>
      </c>
      <c r="C3028" s="10" t="s">
        <v>5696</v>
      </c>
      <c r="D3028" s="32">
        <v>2006</v>
      </c>
      <c r="E3028" s="10" t="s">
        <v>8</v>
      </c>
      <c r="F3028" s="10" t="s">
        <v>5683</v>
      </c>
      <c r="G3028" s="10" t="s">
        <v>5697</v>
      </c>
      <c r="H3028" s="13">
        <v>226</v>
      </c>
      <c r="I3028" s="14"/>
      <c r="J3028" s="4"/>
      <c r="K3028" s="4"/>
      <c r="L3028" s="4"/>
      <c r="M3028" s="4"/>
      <c r="N3028" s="4"/>
      <c r="O3028" s="4"/>
      <c r="P3028" s="4"/>
      <c r="Q3028" s="4"/>
      <c r="R3028" s="4"/>
      <c r="S3028" s="4"/>
      <c r="T3028" s="4"/>
      <c r="U3028" s="4"/>
      <c r="V3028" s="4"/>
      <c r="W3028" s="4"/>
      <c r="X3028" s="4"/>
      <c r="Y3028" s="4"/>
      <c r="Z3028" s="4"/>
      <c r="AA3028" s="4"/>
    </row>
    <row r="3029" spans="1:27" ht="16" x14ac:dyDescent="0.2">
      <c r="A3029" s="10" t="s">
        <v>20</v>
      </c>
      <c r="B3029" s="10" t="s">
        <v>21</v>
      </c>
      <c r="C3029" s="10" t="s">
        <v>5698</v>
      </c>
      <c r="D3029" s="32">
        <v>2006</v>
      </c>
      <c r="E3029" s="10" t="s">
        <v>10</v>
      </c>
      <c r="F3029" s="10" t="s">
        <v>5683</v>
      </c>
      <c r="G3029" s="10" t="s">
        <v>5699</v>
      </c>
      <c r="H3029" s="13">
        <v>220</v>
      </c>
      <c r="I3029" s="14"/>
      <c r="J3029" s="4"/>
      <c r="K3029" s="4"/>
      <c r="L3029" s="4"/>
      <c r="M3029" s="4"/>
      <c r="N3029" s="4"/>
      <c r="O3029" s="4"/>
      <c r="P3029" s="4"/>
      <c r="Q3029" s="4"/>
      <c r="R3029" s="4"/>
      <c r="S3029" s="4"/>
      <c r="T3029" s="4"/>
      <c r="U3029" s="4"/>
      <c r="V3029" s="4"/>
      <c r="W3029" s="4"/>
      <c r="X3029" s="4"/>
      <c r="Y3029" s="4"/>
      <c r="Z3029" s="4"/>
      <c r="AA3029" s="4"/>
    </row>
    <row r="3030" spans="1:27" ht="16" x14ac:dyDescent="0.2">
      <c r="A3030" s="10" t="s">
        <v>20</v>
      </c>
      <c r="B3030" s="10" t="s">
        <v>21</v>
      </c>
      <c r="C3030" s="10" t="s">
        <v>5700</v>
      </c>
      <c r="D3030" s="32">
        <v>2006</v>
      </c>
      <c r="E3030" s="10" t="s">
        <v>10</v>
      </c>
      <c r="F3030" s="10" t="s">
        <v>5683</v>
      </c>
      <c r="G3030" s="10" t="s">
        <v>5701</v>
      </c>
      <c r="H3030" s="13">
        <v>210</v>
      </c>
      <c r="I3030" s="14"/>
      <c r="J3030" s="4"/>
      <c r="K3030" s="4"/>
      <c r="L3030" s="4"/>
      <c r="M3030" s="4"/>
      <c r="N3030" s="4"/>
      <c r="O3030" s="4"/>
      <c r="P3030" s="4"/>
      <c r="Q3030" s="4"/>
      <c r="R3030" s="4"/>
      <c r="S3030" s="4"/>
      <c r="T3030" s="4"/>
      <c r="U3030" s="4"/>
      <c r="V3030" s="4"/>
      <c r="W3030" s="4"/>
      <c r="X3030" s="4"/>
      <c r="Y3030" s="4"/>
      <c r="Z3030" s="4"/>
      <c r="AA3030" s="4"/>
    </row>
    <row r="3031" spans="1:27" ht="16" x14ac:dyDescent="0.2">
      <c r="A3031" s="10" t="s">
        <v>20</v>
      </c>
      <c r="B3031" s="10" t="s">
        <v>21</v>
      </c>
      <c r="C3031" s="10" t="s">
        <v>5702</v>
      </c>
      <c r="D3031" s="32">
        <v>2006</v>
      </c>
      <c r="E3031" s="10" t="s">
        <v>10</v>
      </c>
      <c r="F3031" s="10" t="s">
        <v>5683</v>
      </c>
      <c r="G3031" s="10" t="s">
        <v>5703</v>
      </c>
      <c r="H3031" s="13">
        <v>196</v>
      </c>
      <c r="I3031" s="14"/>
      <c r="J3031" s="4"/>
      <c r="K3031" s="4"/>
      <c r="L3031" s="4"/>
      <c r="M3031" s="4"/>
      <c r="N3031" s="4"/>
      <c r="O3031" s="4"/>
      <c r="P3031" s="4"/>
      <c r="Q3031" s="4"/>
      <c r="R3031" s="4"/>
      <c r="S3031" s="4"/>
      <c r="T3031" s="4"/>
      <c r="U3031" s="4"/>
      <c r="V3031" s="4"/>
      <c r="W3031" s="4"/>
      <c r="X3031" s="4"/>
      <c r="Y3031" s="4"/>
      <c r="Z3031" s="4"/>
      <c r="AA3031" s="4"/>
    </row>
    <row r="3032" spans="1:27" ht="16" x14ac:dyDescent="0.2">
      <c r="A3032" s="10" t="s">
        <v>20</v>
      </c>
      <c r="B3032" s="10" t="s">
        <v>21</v>
      </c>
      <c r="C3032" s="10" t="s">
        <v>5704</v>
      </c>
      <c r="D3032" s="32">
        <v>2006</v>
      </c>
      <c r="E3032" s="10" t="s">
        <v>11</v>
      </c>
      <c r="F3032" s="10" t="s">
        <v>5683</v>
      </c>
      <c r="G3032" s="10" t="s">
        <v>5705</v>
      </c>
      <c r="H3032" s="13">
        <v>124</v>
      </c>
      <c r="I3032" s="14"/>
      <c r="J3032" s="4"/>
      <c r="K3032" s="4"/>
      <c r="L3032" s="4"/>
      <c r="M3032" s="4"/>
      <c r="N3032" s="4"/>
      <c r="O3032" s="4"/>
      <c r="P3032" s="4"/>
      <c r="Q3032" s="4"/>
      <c r="R3032" s="4"/>
      <c r="S3032" s="4"/>
      <c r="T3032" s="4"/>
      <c r="U3032" s="4"/>
      <c r="V3032" s="4"/>
      <c r="W3032" s="4"/>
      <c r="X3032" s="4"/>
      <c r="Y3032" s="4"/>
      <c r="Z3032" s="4"/>
      <c r="AA3032" s="4"/>
    </row>
    <row r="3033" spans="1:27" ht="16" x14ac:dyDescent="0.2">
      <c r="A3033" s="10" t="s">
        <v>20</v>
      </c>
      <c r="B3033" s="10" t="s">
        <v>21</v>
      </c>
      <c r="C3033" s="10" t="s">
        <v>5706</v>
      </c>
      <c r="D3033" s="32">
        <v>2006</v>
      </c>
      <c r="E3033" s="10" t="s">
        <v>10</v>
      </c>
      <c r="F3033" s="10" t="s">
        <v>5683</v>
      </c>
      <c r="G3033" s="10" t="s">
        <v>5707</v>
      </c>
      <c r="H3033" s="13">
        <v>120</v>
      </c>
      <c r="I3033" s="14"/>
      <c r="J3033" s="4"/>
      <c r="K3033" s="4"/>
      <c r="L3033" s="4"/>
      <c r="M3033" s="4"/>
      <c r="N3033" s="4"/>
      <c r="O3033" s="4"/>
      <c r="P3033" s="4"/>
      <c r="Q3033" s="4"/>
      <c r="R3033" s="4"/>
      <c r="S3033" s="4"/>
      <c r="T3033" s="4"/>
      <c r="U3033" s="4"/>
      <c r="V3033" s="4"/>
      <c r="W3033" s="4"/>
      <c r="X3033" s="4"/>
      <c r="Y3033" s="4"/>
      <c r="Z3033" s="4"/>
      <c r="AA3033" s="4"/>
    </row>
    <row r="3034" spans="1:27" ht="16" x14ac:dyDescent="0.2">
      <c r="A3034" s="10" t="s">
        <v>20</v>
      </c>
      <c r="B3034" s="10" t="s">
        <v>21</v>
      </c>
      <c r="C3034" s="10" t="s">
        <v>5708</v>
      </c>
      <c r="D3034" s="32">
        <v>2006</v>
      </c>
      <c r="E3034" s="10" t="s">
        <v>10</v>
      </c>
      <c r="F3034" s="10" t="s">
        <v>5683</v>
      </c>
      <c r="G3034" s="10" t="s">
        <v>5709</v>
      </c>
      <c r="H3034" s="13">
        <v>87</v>
      </c>
      <c r="I3034" s="14"/>
      <c r="J3034" s="4"/>
      <c r="K3034" s="4"/>
      <c r="L3034" s="4"/>
      <c r="M3034" s="4"/>
      <c r="N3034" s="4"/>
      <c r="O3034" s="4"/>
      <c r="P3034" s="4"/>
      <c r="Q3034" s="4"/>
      <c r="R3034" s="4"/>
      <c r="S3034" s="4"/>
      <c r="T3034" s="4"/>
      <c r="U3034" s="4"/>
      <c r="V3034" s="4"/>
      <c r="W3034" s="4"/>
      <c r="X3034" s="4"/>
      <c r="Y3034" s="4"/>
      <c r="Z3034" s="4"/>
      <c r="AA3034" s="4"/>
    </row>
    <row r="3035" spans="1:27" ht="16" x14ac:dyDescent="0.2">
      <c r="A3035" s="10" t="s">
        <v>20</v>
      </c>
      <c r="B3035" s="10" t="s">
        <v>21</v>
      </c>
      <c r="C3035" s="10" t="s">
        <v>5710</v>
      </c>
      <c r="D3035" s="32">
        <v>2006</v>
      </c>
      <c r="E3035" s="10" t="s">
        <v>10</v>
      </c>
      <c r="F3035" s="10" t="s">
        <v>5683</v>
      </c>
      <c r="G3035" s="10" t="s">
        <v>5711</v>
      </c>
      <c r="H3035" s="13">
        <v>66</v>
      </c>
      <c r="I3035" s="14"/>
      <c r="J3035" s="4"/>
      <c r="K3035" s="4"/>
      <c r="L3035" s="4"/>
      <c r="M3035" s="4"/>
      <c r="N3035" s="4"/>
      <c r="O3035" s="4"/>
      <c r="P3035" s="4"/>
      <c r="Q3035" s="4"/>
      <c r="R3035" s="4"/>
      <c r="S3035" s="4"/>
      <c r="T3035" s="4"/>
      <c r="U3035" s="4"/>
      <c r="V3035" s="4"/>
      <c r="W3035" s="4"/>
      <c r="X3035" s="4"/>
      <c r="Y3035" s="4"/>
      <c r="Z3035" s="4"/>
      <c r="AA3035" s="4"/>
    </row>
    <row r="3036" spans="1:27" ht="16" x14ac:dyDescent="0.2">
      <c r="A3036" s="10" t="s">
        <v>20</v>
      </c>
      <c r="B3036" s="10" t="s">
        <v>21</v>
      </c>
      <c r="C3036" s="10" t="s">
        <v>5642</v>
      </c>
      <c r="D3036" s="32">
        <v>2006</v>
      </c>
      <c r="E3036" s="10" t="s">
        <v>10</v>
      </c>
      <c r="F3036" s="10" t="s">
        <v>5683</v>
      </c>
      <c r="G3036" s="10" t="s">
        <v>5712</v>
      </c>
      <c r="H3036" s="13">
        <v>15</v>
      </c>
      <c r="I3036" s="14"/>
      <c r="J3036" s="4"/>
      <c r="K3036" s="4"/>
      <c r="L3036" s="4"/>
      <c r="M3036" s="4"/>
      <c r="N3036" s="4"/>
      <c r="O3036" s="4"/>
      <c r="P3036" s="4"/>
      <c r="Q3036" s="4"/>
      <c r="R3036" s="4"/>
      <c r="S3036" s="4"/>
      <c r="T3036" s="4"/>
      <c r="U3036" s="4"/>
      <c r="V3036" s="4"/>
      <c r="W3036" s="4"/>
      <c r="X3036" s="4"/>
      <c r="Y3036" s="4"/>
      <c r="Z3036" s="4"/>
      <c r="AA3036" s="4"/>
    </row>
    <row r="3037" spans="1:27" ht="16" x14ac:dyDescent="0.2">
      <c r="A3037" s="10" t="s">
        <v>20</v>
      </c>
      <c r="B3037" s="10" t="s">
        <v>21</v>
      </c>
      <c r="C3037" s="10" t="s">
        <v>5577</v>
      </c>
      <c r="D3037" s="32">
        <v>2006</v>
      </c>
      <c r="E3037" s="10" t="s">
        <v>10</v>
      </c>
      <c r="F3037" s="10" t="s">
        <v>5683</v>
      </c>
      <c r="G3037" s="10" t="s">
        <v>5713</v>
      </c>
      <c r="H3037" s="13">
        <v>15</v>
      </c>
      <c r="I3037" s="14"/>
      <c r="J3037" s="4"/>
      <c r="K3037" s="4"/>
      <c r="L3037" s="4"/>
      <c r="M3037" s="4"/>
      <c r="N3037" s="4"/>
      <c r="O3037" s="4"/>
      <c r="P3037" s="4"/>
      <c r="Q3037" s="4"/>
      <c r="R3037" s="4"/>
      <c r="S3037" s="4"/>
      <c r="T3037" s="4"/>
      <c r="U3037" s="4"/>
      <c r="V3037" s="4"/>
      <c r="W3037" s="4"/>
      <c r="X3037" s="4"/>
      <c r="Y3037" s="4"/>
      <c r="Z3037" s="4"/>
      <c r="AA3037" s="4"/>
    </row>
    <row r="3038" spans="1:27" ht="16" x14ac:dyDescent="0.2">
      <c r="A3038" s="10" t="s">
        <v>20</v>
      </c>
      <c r="B3038" s="10" t="s">
        <v>21</v>
      </c>
      <c r="C3038" s="10" t="s">
        <v>5636</v>
      </c>
      <c r="D3038" s="32">
        <v>2006</v>
      </c>
      <c r="E3038" s="10" t="s">
        <v>10</v>
      </c>
      <c r="F3038" s="10" t="s">
        <v>5683</v>
      </c>
      <c r="G3038" s="10" t="s">
        <v>5714</v>
      </c>
      <c r="H3038" s="13">
        <v>14</v>
      </c>
      <c r="I3038" s="14"/>
      <c r="J3038" s="4"/>
      <c r="K3038" s="4"/>
      <c r="L3038" s="4"/>
      <c r="M3038" s="4"/>
      <c r="N3038" s="4"/>
      <c r="O3038" s="4"/>
      <c r="P3038" s="4"/>
      <c r="Q3038" s="4"/>
      <c r="R3038" s="4"/>
      <c r="S3038" s="4"/>
      <c r="T3038" s="4"/>
      <c r="U3038" s="4"/>
      <c r="V3038" s="4"/>
      <c r="W3038" s="4"/>
      <c r="X3038" s="4"/>
      <c r="Y3038" s="4"/>
      <c r="Z3038" s="4"/>
      <c r="AA3038" s="4"/>
    </row>
    <row r="3039" spans="1:27" ht="16" x14ac:dyDescent="0.2">
      <c r="A3039" s="10" t="s">
        <v>20</v>
      </c>
      <c r="B3039" s="10" t="s">
        <v>21</v>
      </c>
      <c r="C3039" s="10" t="s">
        <v>5678</v>
      </c>
      <c r="D3039" s="32">
        <v>2006</v>
      </c>
      <c r="E3039" s="10" t="s">
        <v>10</v>
      </c>
      <c r="F3039" s="10" t="s">
        <v>5683</v>
      </c>
      <c r="G3039" s="10" t="s">
        <v>5715</v>
      </c>
      <c r="H3039" s="13">
        <v>13</v>
      </c>
      <c r="I3039" s="14"/>
      <c r="J3039" s="4"/>
      <c r="K3039" s="4"/>
      <c r="L3039" s="4"/>
      <c r="M3039" s="4"/>
      <c r="N3039" s="4"/>
      <c r="O3039" s="4"/>
      <c r="P3039" s="4"/>
      <c r="Q3039" s="4"/>
      <c r="R3039" s="4"/>
      <c r="S3039" s="4"/>
      <c r="T3039" s="4"/>
      <c r="U3039" s="4"/>
      <c r="V3039" s="4"/>
      <c r="W3039" s="4"/>
      <c r="X3039" s="4"/>
      <c r="Y3039" s="4"/>
      <c r="Z3039" s="4"/>
      <c r="AA3039" s="4"/>
    </row>
    <row r="3040" spans="1:27" ht="16" x14ac:dyDescent="0.2">
      <c r="A3040" s="10" t="s">
        <v>20</v>
      </c>
      <c r="B3040" s="10" t="s">
        <v>21</v>
      </c>
      <c r="C3040" s="10" t="s">
        <v>3391</v>
      </c>
      <c r="D3040" s="32">
        <v>2006</v>
      </c>
      <c r="E3040" s="10" t="s">
        <v>10</v>
      </c>
      <c r="F3040" s="10" t="s">
        <v>5683</v>
      </c>
      <c r="G3040" s="10" t="s">
        <v>5716</v>
      </c>
      <c r="H3040" s="13">
        <v>13</v>
      </c>
      <c r="I3040" s="14"/>
      <c r="J3040" s="4"/>
      <c r="K3040" s="4"/>
      <c r="L3040" s="4"/>
      <c r="M3040" s="4"/>
      <c r="N3040" s="4"/>
      <c r="O3040" s="4"/>
      <c r="P3040" s="4"/>
      <c r="Q3040" s="4"/>
      <c r="R3040" s="4"/>
      <c r="S3040" s="4"/>
      <c r="T3040" s="4"/>
      <c r="U3040" s="4"/>
      <c r="V3040" s="4"/>
      <c r="W3040" s="4"/>
      <c r="X3040" s="4"/>
      <c r="Y3040" s="4"/>
      <c r="Z3040" s="4"/>
      <c r="AA3040" s="4"/>
    </row>
    <row r="3041" spans="1:27" ht="16" x14ac:dyDescent="0.2">
      <c r="A3041" s="10" t="s">
        <v>20</v>
      </c>
      <c r="B3041" s="10" t="s">
        <v>21</v>
      </c>
      <c r="C3041" s="10" t="s">
        <v>5717</v>
      </c>
      <c r="D3041" s="32">
        <v>2005</v>
      </c>
      <c r="E3041" s="10" t="s">
        <v>7</v>
      </c>
      <c r="F3041" s="10" t="s">
        <v>5718</v>
      </c>
      <c r="G3041" s="10" t="s">
        <v>5719</v>
      </c>
      <c r="H3041" s="13">
        <v>718</v>
      </c>
      <c r="I3041" s="14"/>
      <c r="J3041" s="4"/>
      <c r="K3041" s="4"/>
      <c r="L3041" s="4"/>
      <c r="M3041" s="4"/>
      <c r="N3041" s="4"/>
      <c r="O3041" s="4"/>
      <c r="P3041" s="4"/>
      <c r="Q3041" s="4"/>
      <c r="R3041" s="4"/>
      <c r="S3041" s="4"/>
      <c r="T3041" s="4"/>
      <c r="U3041" s="4"/>
      <c r="V3041" s="4"/>
      <c r="W3041" s="4"/>
      <c r="X3041" s="4"/>
      <c r="Y3041" s="4"/>
      <c r="Z3041" s="4"/>
      <c r="AA3041" s="4"/>
    </row>
    <row r="3042" spans="1:27" ht="16" x14ac:dyDescent="0.2">
      <c r="A3042" s="10" t="s">
        <v>20</v>
      </c>
      <c r="B3042" s="10" t="s">
        <v>21</v>
      </c>
      <c r="C3042" s="10" t="s">
        <v>5720</v>
      </c>
      <c r="D3042" s="32">
        <v>2005</v>
      </c>
      <c r="E3042" s="10" t="s">
        <v>7</v>
      </c>
      <c r="F3042" s="10" t="s">
        <v>5718</v>
      </c>
      <c r="G3042" s="10" t="s">
        <v>5721</v>
      </c>
      <c r="H3042" s="13">
        <v>546</v>
      </c>
      <c r="I3042" s="14"/>
      <c r="J3042" s="4"/>
      <c r="K3042" s="4"/>
      <c r="L3042" s="4"/>
      <c r="M3042" s="4"/>
      <c r="N3042" s="4"/>
      <c r="O3042" s="4"/>
      <c r="P3042" s="4"/>
      <c r="Q3042" s="4"/>
      <c r="R3042" s="4"/>
      <c r="S3042" s="4"/>
      <c r="T3042" s="4"/>
      <c r="U3042" s="4"/>
      <c r="V3042" s="4"/>
      <c r="W3042" s="4"/>
      <c r="X3042" s="4"/>
      <c r="Y3042" s="4"/>
      <c r="Z3042" s="4"/>
      <c r="AA3042" s="4"/>
    </row>
    <row r="3043" spans="1:27" ht="16" x14ac:dyDescent="0.2">
      <c r="A3043" s="10" t="s">
        <v>20</v>
      </c>
      <c r="B3043" s="10" t="s">
        <v>21</v>
      </c>
      <c r="C3043" s="10" t="s">
        <v>5722</v>
      </c>
      <c r="D3043" s="32">
        <v>2005</v>
      </c>
      <c r="E3043" s="10" t="s">
        <v>10</v>
      </c>
      <c r="F3043" s="10" t="s">
        <v>5718</v>
      </c>
      <c r="G3043" s="10" t="s">
        <v>5723</v>
      </c>
      <c r="H3043" s="13">
        <v>357</v>
      </c>
      <c r="I3043" s="14"/>
      <c r="J3043" s="4"/>
      <c r="K3043" s="4"/>
      <c r="L3043" s="4"/>
      <c r="M3043" s="4"/>
      <c r="N3043" s="4"/>
      <c r="O3043" s="4"/>
      <c r="P3043" s="4"/>
      <c r="Q3043" s="4"/>
      <c r="R3043" s="4"/>
      <c r="S3043" s="4"/>
      <c r="T3043" s="4"/>
      <c r="U3043" s="4"/>
      <c r="V3043" s="4"/>
      <c r="W3043" s="4"/>
      <c r="X3043" s="4"/>
      <c r="Y3043" s="4"/>
      <c r="Z3043" s="4"/>
      <c r="AA3043" s="4"/>
    </row>
    <row r="3044" spans="1:27" ht="16" x14ac:dyDescent="0.2">
      <c r="A3044" s="10" t="s">
        <v>20</v>
      </c>
      <c r="B3044" s="10" t="s">
        <v>21</v>
      </c>
      <c r="C3044" s="10" t="s">
        <v>5724</v>
      </c>
      <c r="D3044" s="32">
        <v>2005</v>
      </c>
      <c r="E3044" s="10" t="s">
        <v>11</v>
      </c>
      <c r="F3044" s="10" t="s">
        <v>5718</v>
      </c>
      <c r="G3044" s="10" t="s">
        <v>5725</v>
      </c>
      <c r="H3044" s="13">
        <v>275</v>
      </c>
      <c r="I3044" s="14"/>
      <c r="J3044" s="4"/>
      <c r="K3044" s="4"/>
      <c r="L3044" s="4"/>
      <c r="M3044" s="4"/>
      <c r="N3044" s="4"/>
      <c r="O3044" s="4"/>
      <c r="P3044" s="4"/>
      <c r="Q3044" s="4"/>
      <c r="R3044" s="4"/>
      <c r="S3044" s="4"/>
      <c r="T3044" s="4"/>
      <c r="U3044" s="4"/>
      <c r="V3044" s="4"/>
      <c r="W3044" s="4"/>
      <c r="X3044" s="4"/>
      <c r="Y3044" s="4"/>
      <c r="Z3044" s="4"/>
      <c r="AA3044" s="4"/>
    </row>
    <row r="3045" spans="1:27" ht="16" x14ac:dyDescent="0.2">
      <c r="A3045" s="10" t="s">
        <v>20</v>
      </c>
      <c r="B3045" s="10" t="s">
        <v>21</v>
      </c>
      <c r="C3045" s="10" t="s">
        <v>5726</v>
      </c>
      <c r="D3045" s="32">
        <v>2005</v>
      </c>
      <c r="E3045" s="10" t="s">
        <v>8</v>
      </c>
      <c r="F3045" s="10" t="s">
        <v>5718</v>
      </c>
      <c r="G3045" s="10" t="s">
        <v>5727</v>
      </c>
      <c r="H3045" s="13">
        <v>234</v>
      </c>
      <c r="I3045" s="14"/>
      <c r="J3045" s="4"/>
      <c r="K3045" s="4"/>
      <c r="L3045" s="4"/>
      <c r="M3045" s="4"/>
      <c r="N3045" s="4"/>
      <c r="O3045" s="4"/>
      <c r="P3045" s="4"/>
      <c r="Q3045" s="4"/>
      <c r="R3045" s="4"/>
      <c r="S3045" s="4"/>
      <c r="T3045" s="4"/>
      <c r="U3045" s="4"/>
      <c r="V3045" s="4"/>
      <c r="W3045" s="4"/>
      <c r="X3045" s="4"/>
      <c r="Y3045" s="4"/>
      <c r="Z3045" s="4"/>
      <c r="AA3045" s="4"/>
    </row>
    <row r="3046" spans="1:27" ht="16" x14ac:dyDescent="0.2">
      <c r="A3046" s="10" t="s">
        <v>20</v>
      </c>
      <c r="B3046" s="10" t="s">
        <v>21</v>
      </c>
      <c r="C3046" s="10" t="s">
        <v>5728</v>
      </c>
      <c r="D3046" s="32">
        <v>2005</v>
      </c>
      <c r="E3046" s="10" t="s">
        <v>10</v>
      </c>
      <c r="F3046" s="10" t="s">
        <v>5718</v>
      </c>
      <c r="G3046" s="10" t="s">
        <v>5729</v>
      </c>
      <c r="H3046" s="13">
        <v>229</v>
      </c>
      <c r="I3046" s="14"/>
      <c r="J3046" s="4"/>
      <c r="K3046" s="4"/>
      <c r="L3046" s="4"/>
      <c r="M3046" s="4"/>
      <c r="N3046" s="4"/>
      <c r="O3046" s="4"/>
      <c r="P3046" s="4"/>
      <c r="Q3046" s="4"/>
      <c r="R3046" s="4"/>
      <c r="S3046" s="4"/>
      <c r="T3046" s="4"/>
      <c r="U3046" s="4"/>
      <c r="V3046" s="4"/>
      <c r="W3046" s="4"/>
      <c r="X3046" s="4"/>
      <c r="Y3046" s="4"/>
      <c r="Z3046" s="4"/>
      <c r="AA3046" s="4"/>
    </row>
    <row r="3047" spans="1:27" ht="16" x14ac:dyDescent="0.2">
      <c r="A3047" s="10" t="s">
        <v>20</v>
      </c>
      <c r="B3047" s="10" t="s">
        <v>21</v>
      </c>
      <c r="C3047" s="10" t="s">
        <v>5730</v>
      </c>
      <c r="D3047" s="32">
        <v>2005</v>
      </c>
      <c r="E3047" s="10" t="s">
        <v>10</v>
      </c>
      <c r="F3047" s="10" t="s">
        <v>5718</v>
      </c>
      <c r="G3047" s="10" t="s">
        <v>5731</v>
      </c>
      <c r="H3047" s="13">
        <v>164</v>
      </c>
      <c r="I3047" s="14"/>
      <c r="J3047" s="4"/>
      <c r="K3047" s="4"/>
      <c r="L3047" s="4"/>
      <c r="M3047" s="4"/>
      <c r="N3047" s="4"/>
      <c r="O3047" s="4"/>
      <c r="P3047" s="4"/>
      <c r="Q3047" s="4"/>
      <c r="R3047" s="4"/>
      <c r="S3047" s="4"/>
      <c r="T3047" s="4"/>
      <c r="U3047" s="4"/>
      <c r="V3047" s="4"/>
      <c r="W3047" s="4"/>
      <c r="X3047" s="4"/>
      <c r="Y3047" s="4"/>
      <c r="Z3047" s="4"/>
      <c r="AA3047" s="4"/>
    </row>
    <row r="3048" spans="1:27" ht="16" x14ac:dyDescent="0.2">
      <c r="A3048" s="10" t="s">
        <v>20</v>
      </c>
      <c r="B3048" s="10" t="s">
        <v>21</v>
      </c>
      <c r="C3048" s="10" t="s">
        <v>5732</v>
      </c>
      <c r="D3048" s="32">
        <v>2005</v>
      </c>
      <c r="E3048" s="10" t="s">
        <v>7</v>
      </c>
      <c r="F3048" s="10" t="s">
        <v>5718</v>
      </c>
      <c r="G3048" s="10" t="s">
        <v>5733</v>
      </c>
      <c r="H3048" s="13">
        <v>119</v>
      </c>
      <c r="I3048" s="14"/>
      <c r="J3048" s="4"/>
      <c r="K3048" s="4"/>
      <c r="L3048" s="4"/>
      <c r="M3048" s="4"/>
      <c r="N3048" s="4"/>
      <c r="O3048" s="4"/>
      <c r="P3048" s="4"/>
      <c r="Q3048" s="4"/>
      <c r="R3048" s="4"/>
      <c r="S3048" s="4"/>
      <c r="T3048" s="4"/>
      <c r="U3048" s="4"/>
      <c r="V3048" s="4"/>
      <c r="W3048" s="4"/>
      <c r="X3048" s="4"/>
      <c r="Y3048" s="4"/>
      <c r="Z3048" s="4"/>
      <c r="AA3048" s="4"/>
    </row>
    <row r="3049" spans="1:27" ht="16" x14ac:dyDescent="0.2">
      <c r="A3049" s="10" t="s">
        <v>20</v>
      </c>
      <c r="B3049" s="10" t="s">
        <v>21</v>
      </c>
      <c r="C3049" s="21" t="s">
        <v>5734</v>
      </c>
      <c r="D3049" s="32">
        <v>2005</v>
      </c>
      <c r="E3049" s="10" t="s">
        <v>8</v>
      </c>
      <c r="F3049" s="10" t="s">
        <v>5718</v>
      </c>
      <c r="G3049" s="10" t="s">
        <v>5733</v>
      </c>
      <c r="H3049" s="13">
        <v>119</v>
      </c>
      <c r="I3049" s="14"/>
      <c r="J3049" s="4"/>
      <c r="K3049" s="4"/>
      <c r="L3049" s="4"/>
      <c r="M3049" s="4"/>
      <c r="N3049" s="4"/>
      <c r="O3049" s="4"/>
      <c r="P3049" s="4"/>
      <c r="Q3049" s="4"/>
      <c r="R3049" s="4"/>
      <c r="S3049" s="4"/>
      <c r="T3049" s="4"/>
      <c r="U3049" s="4"/>
      <c r="V3049" s="4"/>
      <c r="W3049" s="4"/>
      <c r="X3049" s="4"/>
      <c r="Y3049" s="4"/>
      <c r="Z3049" s="4"/>
      <c r="AA3049" s="4"/>
    </row>
    <row r="3050" spans="1:27" ht="16" x14ac:dyDescent="0.2">
      <c r="A3050" s="10" t="s">
        <v>20</v>
      </c>
      <c r="B3050" s="10" t="s">
        <v>21</v>
      </c>
      <c r="C3050" s="10" t="s">
        <v>5735</v>
      </c>
      <c r="D3050" s="32">
        <v>2005</v>
      </c>
      <c r="E3050" s="10" t="s">
        <v>10</v>
      </c>
      <c r="F3050" s="10" t="s">
        <v>5718</v>
      </c>
      <c r="G3050" s="10" t="s">
        <v>5736</v>
      </c>
      <c r="H3050" s="13">
        <v>113</v>
      </c>
      <c r="I3050" s="14"/>
      <c r="J3050" s="4"/>
      <c r="K3050" s="4"/>
      <c r="L3050" s="4"/>
      <c r="M3050" s="4"/>
      <c r="N3050" s="4"/>
      <c r="O3050" s="4"/>
      <c r="P3050" s="4"/>
      <c r="Q3050" s="4"/>
      <c r="R3050" s="4"/>
      <c r="S3050" s="4"/>
      <c r="T3050" s="4"/>
      <c r="U3050" s="4"/>
      <c r="V3050" s="4"/>
      <c r="W3050" s="4"/>
      <c r="X3050" s="4"/>
      <c r="Y3050" s="4"/>
      <c r="Z3050" s="4"/>
      <c r="AA3050" s="4"/>
    </row>
    <row r="3051" spans="1:27" ht="16" x14ac:dyDescent="0.2">
      <c r="A3051" s="10" t="s">
        <v>20</v>
      </c>
      <c r="B3051" s="10" t="s">
        <v>21</v>
      </c>
      <c r="C3051" s="10" t="s">
        <v>5737</v>
      </c>
      <c r="D3051" s="32">
        <v>2005</v>
      </c>
      <c r="E3051" s="10" t="s">
        <v>8</v>
      </c>
      <c r="F3051" s="10" t="s">
        <v>5718</v>
      </c>
      <c r="G3051" s="10" t="s">
        <v>5738</v>
      </c>
      <c r="H3051" s="13">
        <v>113</v>
      </c>
      <c r="I3051" s="14"/>
      <c r="J3051" s="4"/>
      <c r="K3051" s="4"/>
      <c r="L3051" s="4"/>
      <c r="M3051" s="4"/>
      <c r="N3051" s="4"/>
      <c r="O3051" s="4"/>
      <c r="P3051" s="4"/>
      <c r="Q3051" s="4"/>
      <c r="R3051" s="4"/>
      <c r="S3051" s="4"/>
      <c r="T3051" s="4"/>
      <c r="U3051" s="4"/>
      <c r="V3051" s="4"/>
      <c r="W3051" s="4"/>
      <c r="X3051" s="4"/>
      <c r="Y3051" s="4"/>
      <c r="Z3051" s="4"/>
      <c r="AA3051" s="4"/>
    </row>
    <row r="3052" spans="1:27" ht="16" x14ac:dyDescent="0.2">
      <c r="A3052" s="10" t="s">
        <v>20</v>
      </c>
      <c r="B3052" s="10" t="s">
        <v>21</v>
      </c>
      <c r="C3052" s="10" t="s">
        <v>5739</v>
      </c>
      <c r="D3052" s="32">
        <v>2005</v>
      </c>
      <c r="E3052" s="10" t="s">
        <v>10</v>
      </c>
      <c r="F3052" s="10" t="s">
        <v>5718</v>
      </c>
      <c r="G3052" s="10" t="s">
        <v>5740</v>
      </c>
      <c r="H3052" s="13">
        <v>113</v>
      </c>
      <c r="I3052" s="14"/>
      <c r="J3052" s="4"/>
      <c r="K3052" s="4"/>
      <c r="L3052" s="4"/>
      <c r="M3052" s="4"/>
      <c r="N3052" s="4"/>
      <c r="O3052" s="4"/>
      <c r="P3052" s="4"/>
      <c r="Q3052" s="4"/>
      <c r="R3052" s="4"/>
      <c r="S3052" s="4"/>
      <c r="T3052" s="4"/>
      <c r="U3052" s="4"/>
      <c r="V3052" s="4"/>
      <c r="W3052" s="4"/>
      <c r="X3052" s="4"/>
      <c r="Y3052" s="4"/>
      <c r="Z3052" s="4"/>
      <c r="AA3052" s="4"/>
    </row>
    <row r="3053" spans="1:27" ht="16" x14ac:dyDescent="0.2">
      <c r="A3053" s="10" t="s">
        <v>20</v>
      </c>
      <c r="B3053" s="10" t="s">
        <v>21</v>
      </c>
      <c r="C3053" s="10" t="s">
        <v>5741</v>
      </c>
      <c r="D3053" s="32">
        <v>2005</v>
      </c>
      <c r="E3053" s="10" t="s">
        <v>8</v>
      </c>
      <c r="F3053" s="10" t="s">
        <v>5718</v>
      </c>
      <c r="G3053" s="10" t="s">
        <v>5742</v>
      </c>
      <c r="H3053" s="13">
        <v>110</v>
      </c>
      <c r="I3053" s="14"/>
      <c r="J3053" s="4"/>
      <c r="K3053" s="4"/>
      <c r="L3053" s="4"/>
      <c r="M3053" s="4"/>
      <c r="N3053" s="4"/>
      <c r="O3053" s="4"/>
      <c r="P3053" s="4"/>
      <c r="Q3053" s="4"/>
      <c r="R3053" s="4"/>
      <c r="S3053" s="4"/>
      <c r="T3053" s="4"/>
      <c r="U3053" s="4"/>
      <c r="V3053" s="4"/>
      <c r="W3053" s="4"/>
      <c r="X3053" s="4"/>
      <c r="Y3053" s="4"/>
      <c r="Z3053" s="4"/>
      <c r="AA3053" s="4"/>
    </row>
    <row r="3054" spans="1:27" ht="16" x14ac:dyDescent="0.2">
      <c r="A3054" s="10" t="s">
        <v>20</v>
      </c>
      <c r="B3054" s="10" t="s">
        <v>21</v>
      </c>
      <c r="C3054" s="10" t="s">
        <v>5743</v>
      </c>
      <c r="D3054" s="32">
        <v>2005</v>
      </c>
      <c r="E3054" s="10" t="s">
        <v>10</v>
      </c>
      <c r="F3054" s="10" t="s">
        <v>5718</v>
      </c>
      <c r="G3054" s="10" t="s">
        <v>5744</v>
      </c>
      <c r="H3054" s="13">
        <v>108</v>
      </c>
      <c r="I3054" s="14"/>
      <c r="J3054" s="4"/>
      <c r="K3054" s="4"/>
      <c r="L3054" s="4"/>
      <c r="M3054" s="4"/>
      <c r="N3054" s="4"/>
      <c r="O3054" s="4"/>
      <c r="P3054" s="4"/>
      <c r="Q3054" s="4"/>
      <c r="R3054" s="4"/>
      <c r="S3054" s="4"/>
      <c r="T3054" s="4"/>
      <c r="U3054" s="4"/>
      <c r="V3054" s="4"/>
      <c r="W3054" s="4"/>
      <c r="X3054" s="4"/>
      <c r="Y3054" s="4"/>
      <c r="Z3054" s="4"/>
      <c r="AA3054" s="4"/>
    </row>
    <row r="3055" spans="1:27" ht="16" x14ac:dyDescent="0.2">
      <c r="A3055" s="10" t="s">
        <v>20</v>
      </c>
      <c r="B3055" s="10" t="s">
        <v>21</v>
      </c>
      <c r="C3055" s="10" t="s">
        <v>5745</v>
      </c>
      <c r="D3055" s="32">
        <v>2005</v>
      </c>
      <c r="E3055" s="10" t="s">
        <v>10</v>
      </c>
      <c r="F3055" s="10" t="s">
        <v>5718</v>
      </c>
      <c r="G3055" s="10" t="s">
        <v>5746</v>
      </c>
      <c r="H3055" s="13">
        <v>106</v>
      </c>
      <c r="I3055" s="14"/>
      <c r="J3055" s="4"/>
      <c r="K3055" s="4"/>
      <c r="L3055" s="4"/>
      <c r="M3055" s="4"/>
      <c r="N3055" s="4"/>
      <c r="O3055" s="4"/>
      <c r="P3055" s="4"/>
      <c r="Q3055" s="4"/>
      <c r="R3055" s="4"/>
      <c r="S3055" s="4"/>
      <c r="T3055" s="4"/>
      <c r="U3055" s="4"/>
      <c r="V3055" s="4"/>
      <c r="W3055" s="4"/>
      <c r="X3055" s="4"/>
      <c r="Y3055" s="4"/>
      <c r="Z3055" s="4"/>
      <c r="AA3055" s="4"/>
    </row>
    <row r="3056" spans="1:27" ht="16" x14ac:dyDescent="0.2">
      <c r="A3056" s="10" t="s">
        <v>20</v>
      </c>
      <c r="B3056" s="10" t="s">
        <v>21</v>
      </c>
      <c r="C3056" s="10" t="s">
        <v>5747</v>
      </c>
      <c r="D3056" s="32">
        <v>2005</v>
      </c>
      <c r="E3056" s="10" t="s">
        <v>8</v>
      </c>
      <c r="F3056" s="10" t="s">
        <v>5718</v>
      </c>
      <c r="G3056" s="10" t="s">
        <v>5748</v>
      </c>
      <c r="H3056" s="13">
        <v>97</v>
      </c>
      <c r="I3056" s="14"/>
      <c r="J3056" s="4"/>
      <c r="K3056" s="4"/>
      <c r="L3056" s="4"/>
      <c r="M3056" s="4"/>
      <c r="N3056" s="4"/>
      <c r="O3056" s="4"/>
      <c r="P3056" s="4"/>
      <c r="Q3056" s="4"/>
      <c r="R3056" s="4"/>
      <c r="S3056" s="4"/>
      <c r="T3056" s="4"/>
      <c r="U3056" s="4"/>
      <c r="V3056" s="4"/>
      <c r="W3056" s="4"/>
      <c r="X3056" s="4"/>
      <c r="Y3056" s="4"/>
      <c r="Z3056" s="4"/>
      <c r="AA3056" s="4"/>
    </row>
    <row r="3057" spans="1:27" ht="16" x14ac:dyDescent="0.2">
      <c r="A3057" s="10" t="s">
        <v>20</v>
      </c>
      <c r="B3057" s="10" t="s">
        <v>21</v>
      </c>
      <c r="C3057" s="10" t="s">
        <v>5749</v>
      </c>
      <c r="D3057" s="32">
        <v>2005</v>
      </c>
      <c r="E3057" s="10" t="s">
        <v>10</v>
      </c>
      <c r="F3057" s="10" t="s">
        <v>5718</v>
      </c>
      <c r="G3057" s="10" t="s">
        <v>5750</v>
      </c>
      <c r="H3057" s="13">
        <v>92</v>
      </c>
      <c r="I3057" s="14"/>
      <c r="J3057" s="4"/>
      <c r="K3057" s="4"/>
      <c r="L3057" s="4"/>
      <c r="M3057" s="4"/>
      <c r="N3057" s="4"/>
      <c r="O3057" s="4"/>
      <c r="P3057" s="4"/>
      <c r="Q3057" s="4"/>
      <c r="R3057" s="4"/>
      <c r="S3057" s="4"/>
      <c r="T3057" s="4"/>
      <c r="U3057" s="4"/>
      <c r="V3057" s="4"/>
      <c r="W3057" s="4"/>
      <c r="X3057" s="4"/>
      <c r="Y3057" s="4"/>
      <c r="Z3057" s="4"/>
      <c r="AA3057" s="4"/>
    </row>
    <row r="3058" spans="1:27" ht="16" x14ac:dyDescent="0.2">
      <c r="A3058" s="10" t="s">
        <v>20</v>
      </c>
      <c r="B3058" s="10" t="s">
        <v>21</v>
      </c>
      <c r="C3058" s="21" t="s">
        <v>5751</v>
      </c>
      <c r="D3058" s="32">
        <v>2005</v>
      </c>
      <c r="E3058" s="10" t="s">
        <v>12</v>
      </c>
      <c r="F3058" s="10" t="s">
        <v>5718</v>
      </c>
      <c r="G3058" s="10" t="s">
        <v>5752</v>
      </c>
      <c r="H3058" s="13">
        <v>88</v>
      </c>
      <c r="I3058" s="14"/>
      <c r="J3058" s="4"/>
      <c r="K3058" s="4"/>
      <c r="L3058" s="4"/>
      <c r="M3058" s="4"/>
      <c r="N3058" s="4"/>
      <c r="O3058" s="4"/>
      <c r="P3058" s="4"/>
      <c r="Q3058" s="4"/>
      <c r="R3058" s="4"/>
      <c r="S3058" s="4"/>
      <c r="T3058" s="4"/>
      <c r="U3058" s="4"/>
      <c r="V3058" s="4"/>
      <c r="W3058" s="4"/>
      <c r="X3058" s="4"/>
      <c r="Y3058" s="4"/>
      <c r="Z3058" s="4"/>
      <c r="AA3058" s="4"/>
    </row>
    <row r="3059" spans="1:27" ht="16" x14ac:dyDescent="0.2">
      <c r="A3059" s="10" t="s">
        <v>20</v>
      </c>
      <c r="B3059" s="10" t="s">
        <v>21</v>
      </c>
      <c r="C3059" s="10" t="s">
        <v>5753</v>
      </c>
      <c r="D3059" s="32">
        <v>2005</v>
      </c>
      <c r="E3059" s="10" t="s">
        <v>8</v>
      </c>
      <c r="F3059" s="10" t="s">
        <v>5718</v>
      </c>
      <c r="G3059" s="10" t="s">
        <v>5754</v>
      </c>
      <c r="H3059" s="13">
        <v>88</v>
      </c>
      <c r="I3059" s="14"/>
      <c r="J3059" s="4"/>
      <c r="K3059" s="4"/>
      <c r="L3059" s="4"/>
      <c r="M3059" s="4"/>
      <c r="N3059" s="4"/>
      <c r="O3059" s="4"/>
      <c r="P3059" s="4"/>
      <c r="Q3059" s="4"/>
      <c r="R3059" s="4"/>
      <c r="S3059" s="4"/>
      <c r="T3059" s="4"/>
      <c r="U3059" s="4"/>
      <c r="V3059" s="4"/>
      <c r="W3059" s="4"/>
      <c r="X3059" s="4"/>
      <c r="Y3059" s="4"/>
      <c r="Z3059" s="4"/>
      <c r="AA3059" s="4"/>
    </row>
    <row r="3060" spans="1:27" ht="16" x14ac:dyDescent="0.2">
      <c r="A3060" s="10" t="s">
        <v>20</v>
      </c>
      <c r="B3060" s="10" t="s">
        <v>21</v>
      </c>
      <c r="C3060" s="10" t="s">
        <v>5755</v>
      </c>
      <c r="D3060" s="32">
        <v>2005</v>
      </c>
      <c r="E3060" s="10" t="s">
        <v>7</v>
      </c>
      <c r="F3060" s="10" t="s">
        <v>5718</v>
      </c>
      <c r="G3060" s="10" t="s">
        <v>5756</v>
      </c>
      <c r="H3060" s="13">
        <v>79</v>
      </c>
      <c r="I3060" s="14"/>
      <c r="J3060" s="4"/>
      <c r="K3060" s="4"/>
      <c r="L3060" s="4"/>
      <c r="M3060" s="4"/>
      <c r="N3060" s="4"/>
      <c r="O3060" s="4"/>
      <c r="P3060" s="4"/>
      <c r="Q3060" s="4"/>
      <c r="R3060" s="4"/>
      <c r="S3060" s="4"/>
      <c r="T3060" s="4"/>
      <c r="U3060" s="4"/>
      <c r="V3060" s="4"/>
      <c r="W3060" s="4"/>
      <c r="X3060" s="4"/>
      <c r="Y3060" s="4"/>
      <c r="Z3060" s="4"/>
      <c r="AA3060" s="4"/>
    </row>
    <row r="3061" spans="1:27" ht="16" x14ac:dyDescent="0.2">
      <c r="A3061" s="10" t="s">
        <v>20</v>
      </c>
      <c r="B3061" s="10" t="s">
        <v>21</v>
      </c>
      <c r="C3061" s="10" t="s">
        <v>5757</v>
      </c>
      <c r="D3061" s="32">
        <v>2004</v>
      </c>
      <c r="E3061" s="10" t="s">
        <v>7</v>
      </c>
      <c r="F3061" s="10" t="s">
        <v>5758</v>
      </c>
      <c r="G3061" s="10" t="s">
        <v>5759</v>
      </c>
      <c r="H3061" s="13">
        <v>679</v>
      </c>
      <c r="I3061" s="14"/>
      <c r="J3061" s="4"/>
      <c r="K3061" s="4"/>
      <c r="L3061" s="4"/>
      <c r="M3061" s="4"/>
      <c r="N3061" s="4"/>
      <c r="O3061" s="4"/>
      <c r="P3061" s="4"/>
      <c r="Q3061" s="4"/>
      <c r="R3061" s="4"/>
      <c r="S3061" s="4"/>
      <c r="T3061" s="4"/>
      <c r="U3061" s="4"/>
      <c r="V3061" s="4"/>
      <c r="W3061" s="4"/>
      <c r="X3061" s="4"/>
      <c r="Y3061" s="4"/>
      <c r="Z3061" s="4"/>
      <c r="AA3061" s="4"/>
    </row>
    <row r="3062" spans="1:27" ht="16" x14ac:dyDescent="0.2">
      <c r="A3062" s="10" t="s">
        <v>20</v>
      </c>
      <c r="B3062" s="10" t="s">
        <v>21</v>
      </c>
      <c r="C3062" s="10" t="s">
        <v>5760</v>
      </c>
      <c r="D3062" s="32">
        <v>2004</v>
      </c>
      <c r="E3062" s="10" t="s">
        <v>7</v>
      </c>
      <c r="F3062" s="10" t="s">
        <v>5758</v>
      </c>
      <c r="G3062" s="10" t="s">
        <v>5761</v>
      </c>
      <c r="H3062" s="13">
        <v>455</v>
      </c>
      <c r="I3062" s="14"/>
      <c r="J3062" s="4"/>
      <c r="K3062" s="4"/>
      <c r="L3062" s="4"/>
      <c r="M3062" s="4"/>
      <c r="N3062" s="4"/>
      <c r="O3062" s="4"/>
      <c r="P3062" s="4"/>
      <c r="Q3062" s="4"/>
      <c r="R3062" s="4"/>
      <c r="S3062" s="4"/>
      <c r="T3062" s="4"/>
      <c r="U3062" s="4"/>
      <c r="V3062" s="4"/>
      <c r="W3062" s="4"/>
      <c r="X3062" s="4"/>
      <c r="Y3062" s="4"/>
      <c r="Z3062" s="4"/>
      <c r="AA3062" s="4"/>
    </row>
    <row r="3063" spans="1:27" ht="16" x14ac:dyDescent="0.2">
      <c r="A3063" s="10" t="s">
        <v>20</v>
      </c>
      <c r="B3063" s="10" t="s">
        <v>21</v>
      </c>
      <c r="C3063" s="10" t="s">
        <v>5762</v>
      </c>
      <c r="D3063" s="32">
        <v>2004</v>
      </c>
      <c r="E3063" s="10" t="s">
        <v>10</v>
      </c>
      <c r="F3063" s="10" t="s">
        <v>5758</v>
      </c>
      <c r="G3063" s="10" t="s">
        <v>5763</v>
      </c>
      <c r="H3063" s="13">
        <v>437</v>
      </c>
      <c r="I3063" s="14"/>
      <c r="J3063" s="4"/>
      <c r="K3063" s="4"/>
      <c r="L3063" s="4"/>
      <c r="M3063" s="4"/>
      <c r="N3063" s="4"/>
      <c r="O3063" s="4"/>
      <c r="P3063" s="4"/>
      <c r="Q3063" s="4"/>
      <c r="R3063" s="4"/>
      <c r="S3063" s="4"/>
      <c r="T3063" s="4"/>
      <c r="U3063" s="4"/>
      <c r="V3063" s="4"/>
      <c r="W3063" s="4"/>
      <c r="X3063" s="4"/>
      <c r="Y3063" s="4"/>
      <c r="Z3063" s="4"/>
      <c r="AA3063" s="4"/>
    </row>
    <row r="3064" spans="1:27" ht="16" x14ac:dyDescent="0.2">
      <c r="A3064" s="10" t="s">
        <v>20</v>
      </c>
      <c r="B3064" s="10" t="s">
        <v>21</v>
      </c>
      <c r="C3064" s="10" t="s">
        <v>5764</v>
      </c>
      <c r="D3064" s="32">
        <v>2004</v>
      </c>
      <c r="E3064" s="10" t="s">
        <v>10</v>
      </c>
      <c r="F3064" s="10" t="s">
        <v>5758</v>
      </c>
      <c r="G3064" s="10" t="s">
        <v>5765</v>
      </c>
      <c r="H3064" s="13">
        <v>419</v>
      </c>
      <c r="I3064" s="14"/>
      <c r="J3064" s="4"/>
      <c r="K3064" s="4"/>
      <c r="L3064" s="4"/>
      <c r="M3064" s="4"/>
      <c r="N3064" s="4"/>
      <c r="O3064" s="4"/>
      <c r="P3064" s="4"/>
      <c r="Q3064" s="4"/>
      <c r="R3064" s="4"/>
      <c r="S3064" s="4"/>
      <c r="T3064" s="4"/>
      <c r="U3064" s="4"/>
      <c r="V3064" s="4"/>
      <c r="W3064" s="4"/>
      <c r="X3064" s="4"/>
      <c r="Y3064" s="4"/>
      <c r="Z3064" s="4"/>
      <c r="AA3064" s="4"/>
    </row>
    <row r="3065" spans="1:27" ht="16" x14ac:dyDescent="0.2">
      <c r="A3065" s="10" t="s">
        <v>20</v>
      </c>
      <c r="B3065" s="10" t="s">
        <v>21</v>
      </c>
      <c r="C3065" s="10" t="s">
        <v>5766</v>
      </c>
      <c r="D3065" s="32">
        <v>2004</v>
      </c>
      <c r="E3065" s="10" t="s">
        <v>8</v>
      </c>
      <c r="F3065" s="10" t="s">
        <v>5758</v>
      </c>
      <c r="G3065" s="10" t="s">
        <v>5767</v>
      </c>
      <c r="H3065" s="13">
        <v>350</v>
      </c>
      <c r="I3065" s="14"/>
      <c r="J3065" s="4"/>
      <c r="K3065" s="4"/>
      <c r="L3065" s="4"/>
      <c r="M3065" s="4"/>
      <c r="N3065" s="4"/>
      <c r="O3065" s="4"/>
      <c r="P3065" s="4"/>
      <c r="Q3065" s="4"/>
      <c r="R3065" s="4"/>
      <c r="S3065" s="4"/>
      <c r="T3065" s="4"/>
      <c r="U3065" s="4"/>
      <c r="V3065" s="4"/>
      <c r="W3065" s="4"/>
      <c r="X3065" s="4"/>
      <c r="Y3065" s="4"/>
      <c r="Z3065" s="4"/>
      <c r="AA3065" s="4"/>
    </row>
    <row r="3066" spans="1:27" ht="16" x14ac:dyDescent="0.2">
      <c r="A3066" s="10" t="s">
        <v>20</v>
      </c>
      <c r="B3066" s="10" t="s">
        <v>21</v>
      </c>
      <c r="C3066" s="10" t="s">
        <v>5768</v>
      </c>
      <c r="D3066" s="32">
        <v>2004</v>
      </c>
      <c r="E3066" s="10" t="s">
        <v>10</v>
      </c>
      <c r="F3066" s="10" t="s">
        <v>5758</v>
      </c>
      <c r="G3066" s="10" t="s">
        <v>5769</v>
      </c>
      <c r="H3066" s="13">
        <v>331</v>
      </c>
      <c r="I3066" s="14"/>
      <c r="J3066" s="4"/>
      <c r="K3066" s="4"/>
      <c r="L3066" s="4"/>
      <c r="M3066" s="4"/>
      <c r="N3066" s="4"/>
      <c r="O3066" s="4"/>
      <c r="P3066" s="4"/>
      <c r="Q3066" s="4"/>
      <c r="R3066" s="4"/>
      <c r="S3066" s="4"/>
      <c r="T3066" s="4"/>
      <c r="U3066" s="4"/>
      <c r="V3066" s="4"/>
      <c r="W3066" s="4"/>
      <c r="X3066" s="4"/>
      <c r="Y3066" s="4"/>
      <c r="Z3066" s="4"/>
      <c r="AA3066" s="4"/>
    </row>
    <row r="3067" spans="1:27" ht="16" x14ac:dyDescent="0.2">
      <c r="A3067" s="10" t="s">
        <v>20</v>
      </c>
      <c r="B3067" s="10" t="s">
        <v>21</v>
      </c>
      <c r="C3067" s="10" t="s">
        <v>5770</v>
      </c>
      <c r="D3067" s="32">
        <v>2004</v>
      </c>
      <c r="E3067" s="10" t="s">
        <v>9</v>
      </c>
      <c r="F3067" s="10" t="s">
        <v>5758</v>
      </c>
      <c r="G3067" s="10" t="s">
        <v>5771</v>
      </c>
      <c r="H3067" s="13">
        <v>310</v>
      </c>
      <c r="I3067" s="14"/>
      <c r="J3067" s="4"/>
      <c r="K3067" s="4"/>
      <c r="L3067" s="4"/>
      <c r="M3067" s="4"/>
      <c r="N3067" s="4"/>
      <c r="O3067" s="4"/>
      <c r="P3067" s="4"/>
      <c r="Q3067" s="4"/>
      <c r="R3067" s="4"/>
      <c r="S3067" s="4"/>
      <c r="T3067" s="4"/>
      <c r="U3067" s="4"/>
      <c r="V3067" s="4"/>
      <c r="W3067" s="4"/>
      <c r="X3067" s="4"/>
      <c r="Y3067" s="4"/>
      <c r="Z3067" s="4"/>
      <c r="AA3067" s="4"/>
    </row>
    <row r="3068" spans="1:27" ht="16" x14ac:dyDescent="0.2">
      <c r="A3068" s="10" t="s">
        <v>20</v>
      </c>
      <c r="B3068" s="10" t="s">
        <v>21</v>
      </c>
      <c r="C3068" s="10" t="s">
        <v>5766</v>
      </c>
      <c r="D3068" s="32">
        <v>2004</v>
      </c>
      <c r="E3068" s="10" t="s">
        <v>8</v>
      </c>
      <c r="F3068" s="10" t="s">
        <v>5758</v>
      </c>
      <c r="G3068" s="10" t="s">
        <v>5772</v>
      </c>
      <c r="H3068" s="13">
        <v>193</v>
      </c>
      <c r="I3068" s="14"/>
      <c r="J3068" s="4"/>
      <c r="K3068" s="4"/>
      <c r="L3068" s="4"/>
      <c r="M3068" s="4"/>
      <c r="N3068" s="4"/>
      <c r="O3068" s="4"/>
      <c r="P3068" s="4"/>
      <c r="Q3068" s="4"/>
      <c r="R3068" s="4"/>
      <c r="S3068" s="4"/>
      <c r="T3068" s="4"/>
      <c r="U3068" s="4"/>
      <c r="V3068" s="4"/>
      <c r="W3068" s="4"/>
      <c r="X3068" s="4"/>
      <c r="Y3068" s="4"/>
      <c r="Z3068" s="4"/>
      <c r="AA3068" s="4"/>
    </row>
    <row r="3069" spans="1:27" ht="16" x14ac:dyDescent="0.2">
      <c r="A3069" s="10" t="s">
        <v>20</v>
      </c>
      <c r="B3069" s="10" t="s">
        <v>21</v>
      </c>
      <c r="C3069" s="10" t="s">
        <v>5773</v>
      </c>
      <c r="D3069" s="32">
        <v>2004</v>
      </c>
      <c r="E3069" s="10" t="s">
        <v>10</v>
      </c>
      <c r="F3069" s="10" t="s">
        <v>5758</v>
      </c>
      <c r="G3069" s="10" t="s">
        <v>5774</v>
      </c>
      <c r="H3069" s="13">
        <v>163</v>
      </c>
      <c r="I3069" s="14"/>
      <c r="J3069" s="4"/>
      <c r="K3069" s="4"/>
      <c r="L3069" s="4"/>
      <c r="M3069" s="4"/>
      <c r="N3069" s="4"/>
      <c r="O3069" s="4"/>
      <c r="P3069" s="4"/>
      <c r="Q3069" s="4"/>
      <c r="R3069" s="4"/>
      <c r="S3069" s="4"/>
      <c r="T3069" s="4"/>
      <c r="U3069" s="4"/>
      <c r="V3069" s="4"/>
      <c r="W3069" s="4"/>
      <c r="X3069" s="4"/>
      <c r="Y3069" s="4"/>
      <c r="Z3069" s="4"/>
      <c r="AA3069" s="4"/>
    </row>
    <row r="3070" spans="1:27" ht="16" x14ac:dyDescent="0.2">
      <c r="A3070" s="10" t="s">
        <v>20</v>
      </c>
      <c r="B3070" s="10" t="s">
        <v>21</v>
      </c>
      <c r="C3070" s="21" t="s">
        <v>5775</v>
      </c>
      <c r="D3070" s="32">
        <v>2004</v>
      </c>
      <c r="E3070" s="10" t="s">
        <v>10</v>
      </c>
      <c r="F3070" s="10" t="s">
        <v>5758</v>
      </c>
      <c r="G3070" s="10" t="s">
        <v>5776</v>
      </c>
      <c r="H3070" s="13">
        <v>160</v>
      </c>
      <c r="I3070" s="14"/>
      <c r="J3070" s="4"/>
      <c r="K3070" s="4"/>
      <c r="L3070" s="4"/>
      <c r="M3070" s="4"/>
      <c r="N3070" s="4"/>
      <c r="O3070" s="4"/>
      <c r="P3070" s="4"/>
      <c r="Q3070" s="4"/>
      <c r="R3070" s="4"/>
      <c r="S3070" s="4"/>
      <c r="T3070" s="4"/>
      <c r="U3070" s="4"/>
      <c r="V3070" s="4"/>
      <c r="W3070" s="4"/>
      <c r="X3070" s="4"/>
      <c r="Y3070" s="4"/>
      <c r="Z3070" s="4"/>
      <c r="AA3070" s="4"/>
    </row>
    <row r="3071" spans="1:27" ht="16" x14ac:dyDescent="0.2">
      <c r="A3071" s="10" t="s">
        <v>20</v>
      </c>
      <c r="B3071" s="10" t="s">
        <v>21</v>
      </c>
      <c r="C3071" s="10" t="s">
        <v>5777</v>
      </c>
      <c r="D3071" s="32">
        <v>2004</v>
      </c>
      <c r="E3071" s="10" t="s">
        <v>10</v>
      </c>
      <c r="F3071" s="10" t="s">
        <v>5758</v>
      </c>
      <c r="G3071" s="10" t="s">
        <v>5778</v>
      </c>
      <c r="H3071" s="13">
        <v>156</v>
      </c>
      <c r="I3071" s="14"/>
      <c r="J3071" s="4"/>
      <c r="K3071" s="4"/>
      <c r="L3071" s="4"/>
      <c r="M3071" s="4"/>
      <c r="N3071" s="4"/>
      <c r="O3071" s="4"/>
      <c r="P3071" s="4"/>
      <c r="Q3071" s="4"/>
      <c r="R3071" s="4"/>
      <c r="S3071" s="4"/>
      <c r="T3071" s="4"/>
      <c r="U3071" s="4"/>
      <c r="V3071" s="4"/>
      <c r="W3071" s="4"/>
      <c r="X3071" s="4"/>
      <c r="Y3071" s="4"/>
      <c r="Z3071" s="4"/>
      <c r="AA3071" s="4"/>
    </row>
    <row r="3072" spans="1:27" ht="16" x14ac:dyDescent="0.2">
      <c r="A3072" s="10" t="s">
        <v>20</v>
      </c>
      <c r="B3072" s="10" t="s">
        <v>21</v>
      </c>
      <c r="C3072" s="10" t="s">
        <v>5779</v>
      </c>
      <c r="D3072" s="32">
        <v>2004</v>
      </c>
      <c r="E3072" s="10" t="s">
        <v>10</v>
      </c>
      <c r="F3072" s="10" t="s">
        <v>5758</v>
      </c>
      <c r="G3072" s="10" t="s">
        <v>5780</v>
      </c>
      <c r="H3072" s="13">
        <v>135</v>
      </c>
      <c r="I3072" s="14"/>
      <c r="J3072" s="4"/>
      <c r="K3072" s="4"/>
      <c r="L3072" s="4"/>
      <c r="M3072" s="4"/>
      <c r="N3072" s="4"/>
      <c r="O3072" s="4"/>
      <c r="P3072" s="4"/>
      <c r="Q3072" s="4"/>
      <c r="R3072" s="4"/>
      <c r="S3072" s="4"/>
      <c r="T3072" s="4"/>
      <c r="U3072" s="4"/>
      <c r="V3072" s="4"/>
      <c r="W3072" s="4"/>
      <c r="X3072" s="4"/>
      <c r="Y3072" s="4"/>
      <c r="Z3072" s="4"/>
      <c r="AA3072" s="4"/>
    </row>
    <row r="3073" spans="1:27" ht="16" x14ac:dyDescent="0.2">
      <c r="A3073" s="10" t="s">
        <v>20</v>
      </c>
      <c r="B3073" s="10" t="s">
        <v>21</v>
      </c>
      <c r="C3073" s="21" t="s">
        <v>5757</v>
      </c>
      <c r="D3073" s="32">
        <v>2003</v>
      </c>
      <c r="E3073" s="10" t="s">
        <v>7</v>
      </c>
      <c r="F3073" s="10" t="s">
        <v>5781</v>
      </c>
      <c r="G3073" s="10" t="s">
        <v>5782</v>
      </c>
      <c r="H3073" s="13">
        <v>804</v>
      </c>
      <c r="I3073" s="14"/>
      <c r="J3073" s="4"/>
      <c r="K3073" s="4"/>
      <c r="L3073" s="4"/>
      <c r="M3073" s="4"/>
      <c r="N3073" s="4"/>
      <c r="O3073" s="4"/>
      <c r="P3073" s="4"/>
      <c r="Q3073" s="4"/>
      <c r="R3073" s="4"/>
      <c r="S3073" s="4"/>
      <c r="T3073" s="4"/>
      <c r="U3073" s="4"/>
      <c r="V3073" s="4"/>
      <c r="W3073" s="4"/>
      <c r="X3073" s="4"/>
      <c r="Y3073" s="4"/>
      <c r="Z3073" s="4"/>
      <c r="AA3073" s="4"/>
    </row>
    <row r="3074" spans="1:27" ht="16" x14ac:dyDescent="0.2">
      <c r="A3074" s="10" t="s">
        <v>20</v>
      </c>
      <c r="B3074" s="10" t="s">
        <v>21</v>
      </c>
      <c r="C3074" s="10" t="s">
        <v>5783</v>
      </c>
      <c r="D3074" s="32">
        <v>2003</v>
      </c>
      <c r="E3074" s="10" t="s">
        <v>7</v>
      </c>
      <c r="F3074" s="10" t="s">
        <v>5781</v>
      </c>
      <c r="G3074" s="10" t="s">
        <v>5784</v>
      </c>
      <c r="H3074" s="13">
        <v>636</v>
      </c>
      <c r="I3074" s="14"/>
      <c r="J3074" s="4"/>
      <c r="K3074" s="4"/>
      <c r="L3074" s="4"/>
      <c r="M3074" s="4"/>
      <c r="N3074" s="4"/>
      <c r="O3074" s="4"/>
      <c r="P3074" s="4"/>
      <c r="Q3074" s="4"/>
      <c r="R3074" s="4"/>
      <c r="S3074" s="4"/>
      <c r="T3074" s="4"/>
      <c r="U3074" s="4"/>
      <c r="V3074" s="4"/>
      <c r="W3074" s="4"/>
      <c r="X3074" s="4"/>
      <c r="Y3074" s="4"/>
      <c r="Z3074" s="4"/>
      <c r="AA3074" s="4"/>
    </row>
    <row r="3075" spans="1:27" ht="16" x14ac:dyDescent="0.2">
      <c r="A3075" s="10" t="s">
        <v>20</v>
      </c>
      <c r="B3075" s="10" t="s">
        <v>21</v>
      </c>
      <c r="C3075" s="10" t="s">
        <v>5785</v>
      </c>
      <c r="D3075" s="32">
        <v>2003</v>
      </c>
      <c r="E3075" s="10" t="s">
        <v>10</v>
      </c>
      <c r="F3075" s="10" t="s">
        <v>5781</v>
      </c>
      <c r="G3075" s="10" t="s">
        <v>5786</v>
      </c>
      <c r="H3075" s="13">
        <v>405</v>
      </c>
      <c r="I3075" s="14"/>
      <c r="J3075" s="4"/>
      <c r="K3075" s="4"/>
      <c r="L3075" s="4"/>
      <c r="M3075" s="4"/>
      <c r="N3075" s="4"/>
      <c r="O3075" s="4"/>
      <c r="P3075" s="4"/>
      <c r="Q3075" s="4"/>
      <c r="R3075" s="4"/>
      <c r="S3075" s="4"/>
      <c r="T3075" s="4"/>
      <c r="U3075" s="4"/>
      <c r="V3075" s="4"/>
      <c r="W3075" s="4"/>
      <c r="X3075" s="4"/>
      <c r="Y3075" s="4"/>
      <c r="Z3075" s="4"/>
      <c r="AA3075" s="4"/>
    </row>
    <row r="3076" spans="1:27" ht="16" x14ac:dyDescent="0.2">
      <c r="A3076" s="10" t="s">
        <v>20</v>
      </c>
      <c r="B3076" s="10" t="s">
        <v>21</v>
      </c>
      <c r="C3076" s="10" t="s">
        <v>5787</v>
      </c>
      <c r="D3076" s="32">
        <v>2003</v>
      </c>
      <c r="E3076" s="10" t="s">
        <v>10</v>
      </c>
      <c r="F3076" s="10" t="s">
        <v>5781</v>
      </c>
      <c r="G3076" s="10" t="s">
        <v>5788</v>
      </c>
      <c r="H3076" s="13">
        <v>397</v>
      </c>
      <c r="I3076" s="14"/>
      <c r="J3076" s="4"/>
      <c r="K3076" s="4"/>
      <c r="L3076" s="4"/>
      <c r="M3076" s="4"/>
      <c r="N3076" s="4"/>
      <c r="O3076" s="4"/>
      <c r="P3076" s="4"/>
      <c r="Q3076" s="4"/>
      <c r="R3076" s="4"/>
      <c r="S3076" s="4"/>
      <c r="T3076" s="4"/>
      <c r="U3076" s="4"/>
      <c r="V3076" s="4"/>
      <c r="W3076" s="4"/>
      <c r="X3076" s="4"/>
      <c r="Y3076" s="4"/>
      <c r="Z3076" s="4"/>
      <c r="AA3076" s="4"/>
    </row>
    <row r="3077" spans="1:27" ht="16" x14ac:dyDescent="0.2">
      <c r="A3077" s="10" t="s">
        <v>20</v>
      </c>
      <c r="B3077" s="10" t="s">
        <v>21</v>
      </c>
      <c r="C3077" s="10" t="s">
        <v>5789</v>
      </c>
      <c r="D3077" s="32">
        <v>2003</v>
      </c>
      <c r="E3077" s="10" t="s">
        <v>10</v>
      </c>
      <c r="F3077" s="10" t="s">
        <v>5781</v>
      </c>
      <c r="G3077" s="10" t="s">
        <v>5790</v>
      </c>
      <c r="H3077" s="13">
        <v>365</v>
      </c>
      <c r="I3077" s="14"/>
      <c r="J3077" s="4"/>
      <c r="K3077" s="4"/>
      <c r="L3077" s="4"/>
      <c r="M3077" s="4"/>
      <c r="N3077" s="4"/>
      <c r="O3077" s="4"/>
      <c r="P3077" s="4"/>
      <c r="Q3077" s="4"/>
      <c r="R3077" s="4"/>
      <c r="S3077" s="4"/>
      <c r="T3077" s="4"/>
      <c r="U3077" s="4"/>
      <c r="V3077" s="4"/>
      <c r="W3077" s="4"/>
      <c r="X3077" s="4"/>
      <c r="Y3077" s="4"/>
      <c r="Z3077" s="4"/>
      <c r="AA3077" s="4"/>
    </row>
    <row r="3078" spans="1:27" ht="16" x14ac:dyDescent="0.2">
      <c r="A3078" s="10" t="s">
        <v>20</v>
      </c>
      <c r="B3078" s="10" t="s">
        <v>21</v>
      </c>
      <c r="C3078" s="10" t="s">
        <v>5791</v>
      </c>
      <c r="D3078" s="32">
        <v>2003</v>
      </c>
      <c r="E3078" s="10" t="s">
        <v>10</v>
      </c>
      <c r="F3078" s="10" t="s">
        <v>5781</v>
      </c>
      <c r="G3078" s="10" t="s">
        <v>5792</v>
      </c>
      <c r="H3078" s="13">
        <v>362</v>
      </c>
      <c r="I3078" s="14"/>
      <c r="J3078" s="4"/>
      <c r="K3078" s="4"/>
      <c r="L3078" s="4"/>
      <c r="M3078" s="4"/>
      <c r="N3078" s="4"/>
      <c r="O3078" s="4"/>
      <c r="P3078" s="4"/>
      <c r="Q3078" s="4"/>
      <c r="R3078" s="4"/>
      <c r="S3078" s="4"/>
      <c r="T3078" s="4"/>
      <c r="U3078" s="4"/>
      <c r="V3078" s="4"/>
      <c r="W3078" s="4"/>
      <c r="X3078" s="4"/>
      <c r="Y3078" s="4"/>
      <c r="Z3078" s="4"/>
      <c r="AA3078" s="4"/>
    </row>
    <row r="3079" spans="1:27" ht="16" x14ac:dyDescent="0.2">
      <c r="A3079" s="10" t="s">
        <v>20</v>
      </c>
      <c r="B3079" s="10" t="s">
        <v>21</v>
      </c>
      <c r="C3079" s="21" t="s">
        <v>5793</v>
      </c>
      <c r="D3079" s="32">
        <v>2003</v>
      </c>
      <c r="E3079" s="10" t="s">
        <v>10</v>
      </c>
      <c r="F3079" s="10" t="s">
        <v>5781</v>
      </c>
      <c r="G3079" s="10" t="s">
        <v>5794</v>
      </c>
      <c r="H3079" s="13">
        <v>352</v>
      </c>
      <c r="I3079" s="14"/>
      <c r="J3079" s="4"/>
      <c r="K3079" s="4"/>
      <c r="L3079" s="4"/>
      <c r="M3079" s="4"/>
      <c r="N3079" s="4"/>
      <c r="O3079" s="4"/>
      <c r="P3079" s="4"/>
      <c r="Q3079" s="4"/>
      <c r="R3079" s="4"/>
      <c r="S3079" s="4"/>
      <c r="T3079" s="4"/>
      <c r="U3079" s="4"/>
      <c r="V3079" s="4"/>
      <c r="W3079" s="4"/>
      <c r="X3079" s="4"/>
      <c r="Y3079" s="4"/>
      <c r="Z3079" s="4"/>
      <c r="AA3079" s="4"/>
    </row>
    <row r="3080" spans="1:27" ht="16" x14ac:dyDescent="0.2">
      <c r="A3080" s="10" t="s">
        <v>20</v>
      </c>
      <c r="B3080" s="10" t="s">
        <v>21</v>
      </c>
      <c r="C3080" s="10" t="s">
        <v>5795</v>
      </c>
      <c r="D3080" s="32">
        <v>2003</v>
      </c>
      <c r="E3080" s="10" t="s">
        <v>10</v>
      </c>
      <c r="F3080" s="10" t="s">
        <v>5781</v>
      </c>
      <c r="G3080" s="10" t="s">
        <v>5796</v>
      </c>
      <c r="H3080" s="13">
        <v>351</v>
      </c>
      <c r="I3080" s="14"/>
      <c r="J3080" s="4"/>
      <c r="K3080" s="4"/>
      <c r="L3080" s="4"/>
      <c r="M3080" s="4"/>
      <c r="N3080" s="4"/>
      <c r="O3080" s="4"/>
      <c r="P3080" s="4"/>
      <c r="Q3080" s="4"/>
      <c r="R3080" s="4"/>
      <c r="S3080" s="4"/>
      <c r="T3080" s="4"/>
      <c r="U3080" s="4"/>
      <c r="V3080" s="4"/>
      <c r="W3080" s="4"/>
      <c r="X3080" s="4"/>
      <c r="Y3080" s="4"/>
      <c r="Z3080" s="4"/>
      <c r="AA3080" s="4"/>
    </row>
    <row r="3081" spans="1:27" ht="16" x14ac:dyDescent="0.2">
      <c r="A3081" s="10" t="s">
        <v>20</v>
      </c>
      <c r="B3081" s="10" t="s">
        <v>21</v>
      </c>
      <c r="C3081" s="10" t="s">
        <v>5797</v>
      </c>
      <c r="D3081" s="32">
        <v>2003</v>
      </c>
      <c r="E3081" s="10" t="s">
        <v>10</v>
      </c>
      <c r="F3081" s="10" t="s">
        <v>5781</v>
      </c>
      <c r="G3081" s="10" t="s">
        <v>5798</v>
      </c>
      <c r="H3081" s="13">
        <v>330</v>
      </c>
      <c r="I3081" s="14"/>
      <c r="J3081" s="4"/>
      <c r="K3081" s="4"/>
      <c r="L3081" s="4"/>
      <c r="M3081" s="4"/>
      <c r="N3081" s="4"/>
      <c r="O3081" s="4"/>
      <c r="P3081" s="4"/>
      <c r="Q3081" s="4"/>
      <c r="R3081" s="4"/>
      <c r="S3081" s="4"/>
      <c r="T3081" s="4"/>
      <c r="U3081" s="4"/>
      <c r="V3081" s="4"/>
      <c r="W3081" s="4"/>
      <c r="X3081" s="4"/>
      <c r="Y3081" s="4"/>
      <c r="Z3081" s="4"/>
      <c r="AA3081" s="4"/>
    </row>
    <row r="3082" spans="1:27" ht="16" x14ac:dyDescent="0.2">
      <c r="A3082" s="10" t="s">
        <v>20</v>
      </c>
      <c r="B3082" s="10" t="s">
        <v>21</v>
      </c>
      <c r="C3082" s="10" t="s">
        <v>5799</v>
      </c>
      <c r="D3082" s="32">
        <v>2003</v>
      </c>
      <c r="E3082" s="10" t="s">
        <v>10</v>
      </c>
      <c r="F3082" s="10" t="s">
        <v>5781</v>
      </c>
      <c r="G3082" s="10" t="s">
        <v>5800</v>
      </c>
      <c r="H3082" s="13">
        <v>329</v>
      </c>
      <c r="I3082" s="14"/>
      <c r="J3082" s="4"/>
      <c r="K3082" s="4"/>
      <c r="L3082" s="4"/>
      <c r="M3082" s="4"/>
      <c r="N3082" s="4"/>
      <c r="O3082" s="4"/>
      <c r="P3082" s="4"/>
      <c r="Q3082" s="4"/>
      <c r="R3082" s="4"/>
      <c r="S3082" s="4"/>
      <c r="T3082" s="4"/>
      <c r="U3082" s="4"/>
      <c r="V3082" s="4"/>
      <c r="W3082" s="4"/>
      <c r="X3082" s="4"/>
      <c r="Y3082" s="4"/>
      <c r="Z3082" s="4"/>
      <c r="AA3082" s="4"/>
    </row>
    <row r="3083" spans="1:27" ht="16" x14ac:dyDescent="0.2">
      <c r="A3083" s="10" t="s">
        <v>20</v>
      </c>
      <c r="B3083" s="10" t="s">
        <v>21</v>
      </c>
      <c r="C3083" s="10" t="s">
        <v>5801</v>
      </c>
      <c r="D3083" s="32">
        <v>2003</v>
      </c>
      <c r="E3083" s="10" t="s">
        <v>10</v>
      </c>
      <c r="F3083" s="10" t="s">
        <v>5781</v>
      </c>
      <c r="G3083" s="10" t="s">
        <v>5802</v>
      </c>
      <c r="H3083" s="13">
        <v>323</v>
      </c>
      <c r="I3083" s="14"/>
      <c r="J3083" s="4"/>
      <c r="K3083" s="4"/>
      <c r="L3083" s="4"/>
      <c r="M3083" s="4"/>
      <c r="N3083" s="4"/>
      <c r="O3083" s="4"/>
      <c r="P3083" s="4"/>
      <c r="Q3083" s="4"/>
      <c r="R3083" s="4"/>
      <c r="S3083" s="4"/>
      <c r="T3083" s="4"/>
      <c r="U3083" s="4"/>
      <c r="V3083" s="4"/>
      <c r="W3083" s="4"/>
      <c r="X3083" s="4"/>
      <c r="Y3083" s="4"/>
      <c r="Z3083" s="4"/>
      <c r="AA3083" s="4"/>
    </row>
    <row r="3084" spans="1:27" ht="16" x14ac:dyDescent="0.2">
      <c r="A3084" s="10" t="s">
        <v>20</v>
      </c>
      <c r="B3084" s="10" t="s">
        <v>21</v>
      </c>
      <c r="C3084" s="10" t="s">
        <v>5803</v>
      </c>
      <c r="D3084" s="32">
        <v>2003</v>
      </c>
      <c r="E3084" s="10" t="s">
        <v>10</v>
      </c>
      <c r="F3084" s="10" t="s">
        <v>5781</v>
      </c>
      <c r="G3084" s="10" t="s">
        <v>5804</v>
      </c>
      <c r="H3084" s="13">
        <v>318</v>
      </c>
      <c r="I3084" s="14"/>
      <c r="J3084" s="4"/>
      <c r="K3084" s="4"/>
      <c r="L3084" s="4"/>
      <c r="M3084" s="4"/>
      <c r="N3084" s="4"/>
      <c r="O3084" s="4"/>
      <c r="P3084" s="4"/>
      <c r="Q3084" s="4"/>
      <c r="R3084" s="4"/>
      <c r="S3084" s="4"/>
      <c r="T3084" s="4"/>
      <c r="U3084" s="4"/>
      <c r="V3084" s="4"/>
      <c r="W3084" s="4"/>
      <c r="X3084" s="4"/>
      <c r="Y3084" s="4"/>
      <c r="Z3084" s="4"/>
      <c r="AA3084" s="4"/>
    </row>
    <row r="3085" spans="1:27" ht="16" x14ac:dyDescent="0.2">
      <c r="A3085" s="10" t="s">
        <v>20</v>
      </c>
      <c r="B3085" s="10" t="s">
        <v>21</v>
      </c>
      <c r="C3085" s="10" t="s">
        <v>5805</v>
      </c>
      <c r="D3085" s="32">
        <v>2003</v>
      </c>
      <c r="E3085" s="10" t="s">
        <v>10</v>
      </c>
      <c r="F3085" s="10" t="s">
        <v>5781</v>
      </c>
      <c r="G3085" s="10" t="s">
        <v>5806</v>
      </c>
      <c r="H3085" s="13">
        <v>312</v>
      </c>
      <c r="I3085" s="14"/>
      <c r="J3085" s="4"/>
      <c r="K3085" s="4"/>
      <c r="L3085" s="4"/>
      <c r="M3085" s="4"/>
      <c r="N3085" s="4"/>
      <c r="O3085" s="4"/>
      <c r="P3085" s="4"/>
      <c r="Q3085" s="4"/>
      <c r="R3085" s="4"/>
      <c r="S3085" s="4"/>
      <c r="T3085" s="4"/>
      <c r="U3085" s="4"/>
      <c r="V3085" s="4"/>
      <c r="W3085" s="4"/>
      <c r="X3085" s="4"/>
      <c r="Y3085" s="4"/>
      <c r="Z3085" s="4"/>
      <c r="AA3085" s="4"/>
    </row>
    <row r="3086" spans="1:27" ht="16" x14ac:dyDescent="0.2">
      <c r="A3086" s="10" t="s">
        <v>20</v>
      </c>
      <c r="B3086" s="10" t="s">
        <v>21</v>
      </c>
      <c r="C3086" s="21" t="s">
        <v>5807</v>
      </c>
      <c r="D3086" s="32">
        <v>2003</v>
      </c>
      <c r="E3086" s="10" t="s">
        <v>10</v>
      </c>
      <c r="F3086" s="10" t="s">
        <v>5781</v>
      </c>
      <c r="G3086" s="10" t="s">
        <v>5808</v>
      </c>
      <c r="H3086" s="13">
        <v>311</v>
      </c>
      <c r="I3086" s="14"/>
      <c r="J3086" s="4"/>
      <c r="K3086" s="4"/>
      <c r="L3086" s="4"/>
      <c r="M3086" s="4"/>
      <c r="N3086" s="4"/>
      <c r="O3086" s="4"/>
      <c r="P3086" s="4"/>
      <c r="Q3086" s="4"/>
      <c r="R3086" s="4"/>
      <c r="S3086" s="4"/>
      <c r="T3086" s="4"/>
      <c r="U3086" s="4"/>
      <c r="V3086" s="4"/>
      <c r="W3086" s="4"/>
      <c r="X3086" s="4"/>
      <c r="Y3086" s="4"/>
      <c r="Z3086" s="4"/>
      <c r="AA3086" s="4"/>
    </row>
    <row r="3087" spans="1:27" ht="16" x14ac:dyDescent="0.2">
      <c r="A3087" s="10" t="s">
        <v>20</v>
      </c>
      <c r="B3087" s="10" t="s">
        <v>21</v>
      </c>
      <c r="C3087" s="21" t="s">
        <v>5807</v>
      </c>
      <c r="D3087" s="32">
        <v>2003</v>
      </c>
      <c r="E3087" s="10" t="s">
        <v>10</v>
      </c>
      <c r="F3087" s="10" t="s">
        <v>5781</v>
      </c>
      <c r="G3087" s="10" t="s">
        <v>5809</v>
      </c>
      <c r="H3087" s="13">
        <v>301</v>
      </c>
      <c r="I3087" s="14"/>
      <c r="J3087" s="4"/>
      <c r="K3087" s="4"/>
      <c r="L3087" s="4"/>
      <c r="M3087" s="4"/>
      <c r="N3087" s="4"/>
      <c r="O3087" s="4"/>
      <c r="P3087" s="4"/>
      <c r="Q3087" s="4"/>
      <c r="R3087" s="4"/>
      <c r="S3087" s="4"/>
      <c r="T3087" s="4"/>
      <c r="U3087" s="4"/>
      <c r="V3087" s="4"/>
      <c r="W3087" s="4"/>
      <c r="X3087" s="4"/>
      <c r="Y3087" s="4"/>
      <c r="Z3087" s="4"/>
      <c r="AA3087" s="4"/>
    </row>
    <row r="3088" spans="1:27" ht="16" x14ac:dyDescent="0.2">
      <c r="A3088" s="10" t="s">
        <v>20</v>
      </c>
      <c r="B3088" s="10" t="s">
        <v>21</v>
      </c>
      <c r="C3088" s="10" t="s">
        <v>5810</v>
      </c>
      <c r="D3088" s="32">
        <v>2003</v>
      </c>
      <c r="E3088" s="10" t="s">
        <v>10</v>
      </c>
      <c r="F3088" s="10" t="s">
        <v>5781</v>
      </c>
      <c r="G3088" s="10" t="s">
        <v>5811</v>
      </c>
      <c r="H3088" s="13">
        <v>297</v>
      </c>
      <c r="I3088" s="14"/>
      <c r="J3088" s="4"/>
      <c r="K3088" s="4"/>
      <c r="L3088" s="4"/>
      <c r="M3088" s="4"/>
      <c r="N3088" s="4"/>
      <c r="O3088" s="4"/>
      <c r="P3088" s="4"/>
      <c r="Q3088" s="4"/>
      <c r="R3088" s="4"/>
      <c r="S3088" s="4"/>
      <c r="T3088" s="4"/>
      <c r="U3088" s="4"/>
      <c r="V3088" s="4"/>
      <c r="W3088" s="4"/>
      <c r="X3088" s="4"/>
      <c r="Y3088" s="4"/>
      <c r="Z3088" s="4"/>
      <c r="AA3088" s="4"/>
    </row>
    <row r="3089" spans="1:27" ht="16" x14ac:dyDescent="0.2">
      <c r="A3089" s="10" t="s">
        <v>20</v>
      </c>
      <c r="B3089" s="10" t="s">
        <v>21</v>
      </c>
      <c r="C3089" s="10" t="s">
        <v>5812</v>
      </c>
      <c r="D3089" s="32">
        <v>2003</v>
      </c>
      <c r="E3089" s="10" t="s">
        <v>10</v>
      </c>
      <c r="F3089" s="10" t="s">
        <v>5781</v>
      </c>
      <c r="G3089" s="10" t="s">
        <v>5813</v>
      </c>
      <c r="H3089" s="13">
        <v>295</v>
      </c>
      <c r="I3089" s="14"/>
      <c r="J3089" s="4"/>
      <c r="K3089" s="4"/>
      <c r="L3089" s="4"/>
      <c r="M3089" s="4"/>
      <c r="N3089" s="4"/>
      <c r="O3089" s="4"/>
      <c r="P3089" s="4"/>
      <c r="Q3089" s="4"/>
      <c r="R3089" s="4"/>
      <c r="S3089" s="4"/>
      <c r="T3089" s="4"/>
      <c r="U3089" s="4"/>
      <c r="V3089" s="4"/>
      <c r="W3089" s="4"/>
      <c r="X3089" s="4"/>
      <c r="Y3089" s="4"/>
      <c r="Z3089" s="4"/>
      <c r="AA3089" s="4"/>
    </row>
    <row r="3090" spans="1:27" ht="16" x14ac:dyDescent="0.2">
      <c r="A3090" s="10" t="s">
        <v>20</v>
      </c>
      <c r="B3090" s="10" t="s">
        <v>21</v>
      </c>
      <c r="C3090" s="10" t="s">
        <v>5814</v>
      </c>
      <c r="D3090" s="32">
        <v>2003</v>
      </c>
      <c r="E3090" s="10" t="s">
        <v>10</v>
      </c>
      <c r="F3090" s="10" t="s">
        <v>5781</v>
      </c>
      <c r="G3090" s="10" t="s">
        <v>5815</v>
      </c>
      <c r="H3090" s="13">
        <v>277</v>
      </c>
      <c r="I3090" s="14"/>
      <c r="J3090" s="4"/>
      <c r="K3090" s="4"/>
      <c r="L3090" s="4"/>
      <c r="M3090" s="4"/>
      <c r="N3090" s="4"/>
      <c r="O3090" s="4"/>
      <c r="P3090" s="4"/>
      <c r="Q3090" s="4"/>
      <c r="R3090" s="4"/>
      <c r="S3090" s="4"/>
      <c r="T3090" s="4"/>
      <c r="U3090" s="4"/>
      <c r="V3090" s="4"/>
      <c r="W3090" s="4"/>
      <c r="X3090" s="4"/>
      <c r="Y3090" s="4"/>
      <c r="Z3090" s="4"/>
      <c r="AA3090" s="4"/>
    </row>
    <row r="3091" spans="1:27" ht="16" x14ac:dyDescent="0.2">
      <c r="A3091" s="10" t="s">
        <v>20</v>
      </c>
      <c r="B3091" s="10" t="s">
        <v>21</v>
      </c>
      <c r="C3091" s="10" t="s">
        <v>5816</v>
      </c>
      <c r="D3091" s="32">
        <v>2003</v>
      </c>
      <c r="E3091" s="10" t="s">
        <v>8</v>
      </c>
      <c r="F3091" s="10" t="s">
        <v>5781</v>
      </c>
      <c r="G3091" s="10" t="s">
        <v>5817</v>
      </c>
      <c r="H3091" s="13">
        <v>169</v>
      </c>
      <c r="I3091" s="14"/>
      <c r="J3091" s="4"/>
      <c r="K3091" s="4"/>
      <c r="L3091" s="4"/>
      <c r="M3091" s="4"/>
      <c r="N3091" s="4"/>
      <c r="O3091" s="4"/>
      <c r="P3091" s="4"/>
      <c r="Q3091" s="4"/>
      <c r="R3091" s="4"/>
      <c r="S3091" s="4"/>
      <c r="T3091" s="4"/>
      <c r="U3091" s="4"/>
      <c r="V3091" s="4"/>
      <c r="W3091" s="4"/>
      <c r="X3091" s="4"/>
      <c r="Y3091" s="4"/>
      <c r="Z3091" s="4"/>
      <c r="AA3091" s="4"/>
    </row>
    <row r="3092" spans="1:27" ht="16" x14ac:dyDescent="0.2">
      <c r="A3092" s="10" t="s">
        <v>20</v>
      </c>
      <c r="B3092" s="10" t="s">
        <v>21</v>
      </c>
      <c r="C3092" s="21" t="s">
        <v>5818</v>
      </c>
      <c r="D3092" s="32">
        <v>2003</v>
      </c>
      <c r="E3092" s="10" t="s">
        <v>8</v>
      </c>
      <c r="F3092" s="10" t="s">
        <v>5781</v>
      </c>
      <c r="G3092" s="10" t="s">
        <v>5819</v>
      </c>
      <c r="H3092" s="13">
        <v>139</v>
      </c>
      <c r="I3092" s="14"/>
      <c r="J3092" s="4"/>
      <c r="K3092" s="4"/>
      <c r="L3092" s="4"/>
      <c r="M3092" s="4"/>
      <c r="N3092" s="4"/>
      <c r="O3092" s="4"/>
      <c r="P3092" s="4"/>
      <c r="Q3092" s="4"/>
      <c r="R3092" s="4"/>
      <c r="S3092" s="4"/>
      <c r="T3092" s="4"/>
      <c r="U3092" s="4"/>
      <c r="V3092" s="4"/>
      <c r="W3092" s="4"/>
      <c r="X3092" s="4"/>
      <c r="Y3092" s="4"/>
      <c r="Z3092" s="4"/>
      <c r="AA3092" s="4"/>
    </row>
    <row r="3093" spans="1:27" ht="16" x14ac:dyDescent="0.2">
      <c r="A3093" s="10" t="s">
        <v>20</v>
      </c>
      <c r="B3093" s="10" t="s">
        <v>21</v>
      </c>
      <c r="C3093" s="10" t="s">
        <v>5820</v>
      </c>
      <c r="D3093" s="32">
        <v>2003</v>
      </c>
      <c r="E3093" s="10" t="s">
        <v>8</v>
      </c>
      <c r="F3093" s="10" t="s">
        <v>5781</v>
      </c>
      <c r="G3093" s="10" t="s">
        <v>5821</v>
      </c>
      <c r="H3093" s="13">
        <v>89</v>
      </c>
      <c r="I3093" s="14"/>
      <c r="J3093" s="4"/>
      <c r="K3093" s="4"/>
      <c r="L3093" s="4"/>
      <c r="M3093" s="4"/>
      <c r="N3093" s="4"/>
      <c r="O3093" s="4"/>
      <c r="P3093" s="4"/>
      <c r="Q3093" s="4"/>
      <c r="R3093" s="4"/>
      <c r="S3093" s="4"/>
      <c r="T3093" s="4"/>
      <c r="U3093" s="4"/>
      <c r="V3093" s="4"/>
      <c r="W3093" s="4"/>
      <c r="X3093" s="4"/>
      <c r="Y3093" s="4"/>
      <c r="Z3093" s="4"/>
      <c r="AA3093" s="4"/>
    </row>
    <row r="3094" spans="1:27" ht="16" x14ac:dyDescent="0.2">
      <c r="A3094" s="10" t="s">
        <v>20</v>
      </c>
      <c r="B3094" s="10" t="s">
        <v>21</v>
      </c>
      <c r="C3094" s="10" t="s">
        <v>5822</v>
      </c>
      <c r="D3094" s="32">
        <v>2003</v>
      </c>
      <c r="E3094" s="10" t="s">
        <v>10</v>
      </c>
      <c r="F3094" s="10" t="s">
        <v>5781</v>
      </c>
      <c r="G3094" s="10" t="s">
        <v>5823</v>
      </c>
      <c r="H3094" s="13">
        <v>76</v>
      </c>
      <c r="I3094" s="14"/>
      <c r="J3094" s="4"/>
      <c r="K3094" s="4"/>
      <c r="L3094" s="4"/>
      <c r="M3094" s="4"/>
      <c r="N3094" s="4"/>
      <c r="O3094" s="4"/>
      <c r="P3094" s="4"/>
      <c r="Q3094" s="4"/>
      <c r="R3094" s="4"/>
      <c r="S3094" s="4"/>
      <c r="T3094" s="4"/>
      <c r="U3094" s="4"/>
      <c r="V3094" s="4"/>
      <c r="W3094" s="4"/>
      <c r="X3094" s="4"/>
      <c r="Y3094" s="4"/>
      <c r="Z3094" s="4"/>
      <c r="AA3094" s="4"/>
    </row>
    <row r="3095" spans="1:27" ht="16" x14ac:dyDescent="0.2">
      <c r="A3095" s="10" t="s">
        <v>20</v>
      </c>
      <c r="B3095" s="10" t="s">
        <v>21</v>
      </c>
      <c r="C3095" s="10" t="s">
        <v>5824</v>
      </c>
      <c r="D3095" s="32">
        <v>2003</v>
      </c>
      <c r="E3095" s="10" t="s">
        <v>8</v>
      </c>
      <c r="F3095" s="10" t="s">
        <v>5781</v>
      </c>
      <c r="G3095" s="10" t="s">
        <v>5825</v>
      </c>
      <c r="H3095" s="13">
        <v>75</v>
      </c>
      <c r="I3095" s="14"/>
      <c r="J3095" s="4"/>
      <c r="K3095" s="4"/>
      <c r="L3095" s="4"/>
      <c r="M3095" s="4"/>
      <c r="N3095" s="4"/>
      <c r="O3095" s="4"/>
      <c r="P3095" s="4"/>
      <c r="Q3095" s="4"/>
      <c r="R3095" s="4"/>
      <c r="S3095" s="4"/>
      <c r="T3095" s="4"/>
      <c r="U3095" s="4"/>
      <c r="V3095" s="4"/>
      <c r="W3095" s="4"/>
      <c r="X3095" s="4"/>
      <c r="Y3095" s="4"/>
      <c r="Z3095" s="4"/>
      <c r="AA3095" s="4"/>
    </row>
    <row r="3096" spans="1:27" ht="16" x14ac:dyDescent="0.2">
      <c r="A3096" s="10" t="s">
        <v>20</v>
      </c>
      <c r="B3096" s="10" t="s">
        <v>21</v>
      </c>
      <c r="C3096" s="10" t="s">
        <v>5826</v>
      </c>
      <c r="D3096" s="32">
        <v>2003</v>
      </c>
      <c r="E3096" s="10" t="s">
        <v>8</v>
      </c>
      <c r="F3096" s="10" t="s">
        <v>5781</v>
      </c>
      <c r="G3096" s="10" t="s">
        <v>5827</v>
      </c>
      <c r="H3096" s="13">
        <v>58</v>
      </c>
      <c r="I3096" s="14"/>
      <c r="J3096" s="4"/>
      <c r="K3096" s="4"/>
      <c r="L3096" s="4"/>
      <c r="M3096" s="4"/>
      <c r="N3096" s="4"/>
      <c r="O3096" s="4"/>
      <c r="P3096" s="4"/>
      <c r="Q3096" s="4"/>
      <c r="R3096" s="4"/>
      <c r="S3096" s="4"/>
      <c r="T3096" s="4"/>
      <c r="U3096" s="4"/>
      <c r="V3096" s="4"/>
      <c r="W3096" s="4"/>
      <c r="X3096" s="4"/>
      <c r="Y3096" s="4"/>
      <c r="Z3096" s="4"/>
      <c r="AA3096" s="4"/>
    </row>
    <row r="3097" spans="1:27" ht="16" x14ac:dyDescent="0.2">
      <c r="A3097" s="10" t="s">
        <v>20</v>
      </c>
      <c r="B3097" s="10" t="s">
        <v>21</v>
      </c>
      <c r="C3097" s="10" t="s">
        <v>5828</v>
      </c>
      <c r="D3097" s="32">
        <v>2003</v>
      </c>
      <c r="E3097" s="10" t="s">
        <v>8</v>
      </c>
      <c r="F3097" s="10" t="s">
        <v>5781</v>
      </c>
      <c r="G3097" s="10" t="s">
        <v>5829</v>
      </c>
      <c r="H3097" s="13">
        <v>53</v>
      </c>
      <c r="I3097" s="14"/>
      <c r="J3097" s="4"/>
      <c r="K3097" s="4"/>
      <c r="L3097" s="4"/>
      <c r="M3097" s="4"/>
      <c r="N3097" s="4"/>
      <c r="O3097" s="4"/>
      <c r="P3097" s="4"/>
      <c r="Q3097" s="4"/>
      <c r="R3097" s="4"/>
      <c r="S3097" s="4"/>
      <c r="T3097" s="4"/>
      <c r="U3097" s="4"/>
      <c r="V3097" s="4"/>
      <c r="W3097" s="4"/>
      <c r="X3097" s="4"/>
      <c r="Y3097" s="4"/>
      <c r="Z3097" s="4"/>
      <c r="AA3097" s="4"/>
    </row>
    <row r="3098" spans="1:27" ht="16" x14ac:dyDescent="0.2">
      <c r="A3098" s="10" t="s">
        <v>20</v>
      </c>
      <c r="B3098" s="10" t="s">
        <v>21</v>
      </c>
      <c r="C3098" s="10" t="s">
        <v>5830</v>
      </c>
      <c r="D3098" s="32">
        <v>2002</v>
      </c>
      <c r="E3098" s="10" t="s">
        <v>10</v>
      </c>
      <c r="F3098" s="10" t="s">
        <v>5831</v>
      </c>
      <c r="G3098" s="10" t="s">
        <v>5832</v>
      </c>
      <c r="H3098" s="13">
        <v>2320</v>
      </c>
      <c r="I3098" s="14"/>
      <c r="J3098" s="4"/>
      <c r="K3098" s="4"/>
      <c r="L3098" s="4"/>
      <c r="M3098" s="4"/>
      <c r="N3098" s="4"/>
      <c r="O3098" s="4"/>
      <c r="P3098" s="4"/>
      <c r="Q3098" s="4"/>
      <c r="R3098" s="4"/>
      <c r="S3098" s="4"/>
      <c r="T3098" s="4"/>
      <c r="U3098" s="4"/>
      <c r="V3098" s="4"/>
      <c r="W3098" s="4"/>
      <c r="X3098" s="4"/>
      <c r="Y3098" s="4"/>
      <c r="Z3098" s="4"/>
      <c r="AA3098" s="4"/>
    </row>
    <row r="3099" spans="1:27" ht="16" x14ac:dyDescent="0.2">
      <c r="A3099" s="10" t="s">
        <v>20</v>
      </c>
      <c r="B3099" s="10" t="s">
        <v>21</v>
      </c>
      <c r="C3099" s="21" t="s">
        <v>5833</v>
      </c>
      <c r="D3099" s="32">
        <v>2002</v>
      </c>
      <c r="E3099" s="10" t="s">
        <v>10</v>
      </c>
      <c r="F3099" s="10" t="s">
        <v>5831</v>
      </c>
      <c r="G3099" s="10" t="s">
        <v>5834</v>
      </c>
      <c r="H3099" s="13">
        <v>729</v>
      </c>
      <c r="I3099" s="14"/>
      <c r="J3099" s="4"/>
      <c r="K3099" s="4"/>
      <c r="L3099" s="4"/>
      <c r="M3099" s="4"/>
      <c r="N3099" s="4"/>
      <c r="O3099" s="4"/>
      <c r="P3099" s="4"/>
      <c r="Q3099" s="4"/>
      <c r="R3099" s="4"/>
      <c r="S3099" s="4"/>
      <c r="T3099" s="4"/>
      <c r="U3099" s="4"/>
      <c r="V3099" s="4"/>
      <c r="W3099" s="4"/>
      <c r="X3099" s="4"/>
      <c r="Y3099" s="4"/>
      <c r="Z3099" s="4"/>
      <c r="AA3099" s="4"/>
    </row>
    <row r="3100" spans="1:27" ht="16" x14ac:dyDescent="0.2">
      <c r="A3100" s="10" t="s">
        <v>20</v>
      </c>
      <c r="B3100" s="10" t="s">
        <v>21</v>
      </c>
      <c r="C3100" s="10" t="s">
        <v>5835</v>
      </c>
      <c r="D3100" s="32">
        <v>2002</v>
      </c>
      <c r="E3100" s="10" t="s">
        <v>10</v>
      </c>
      <c r="F3100" s="10" t="s">
        <v>5831</v>
      </c>
      <c r="G3100" s="10" t="s">
        <v>5836</v>
      </c>
      <c r="H3100" s="13">
        <v>707</v>
      </c>
      <c r="I3100" s="14"/>
      <c r="J3100" s="4"/>
      <c r="K3100" s="4"/>
      <c r="L3100" s="4"/>
      <c r="M3100" s="4"/>
      <c r="N3100" s="4"/>
      <c r="O3100" s="4"/>
      <c r="P3100" s="4"/>
      <c r="Q3100" s="4"/>
      <c r="R3100" s="4"/>
      <c r="S3100" s="4"/>
      <c r="T3100" s="4"/>
      <c r="U3100" s="4"/>
      <c r="V3100" s="4"/>
      <c r="W3100" s="4"/>
      <c r="X3100" s="4"/>
      <c r="Y3100" s="4"/>
      <c r="Z3100" s="4"/>
      <c r="AA3100" s="4"/>
    </row>
    <row r="3101" spans="1:27" ht="16" x14ac:dyDescent="0.2">
      <c r="A3101" s="10" t="s">
        <v>20</v>
      </c>
      <c r="B3101" s="10" t="s">
        <v>21</v>
      </c>
      <c r="C3101" s="21" t="s">
        <v>5837</v>
      </c>
      <c r="D3101" s="32">
        <v>2002</v>
      </c>
      <c r="E3101" s="10" t="s">
        <v>11</v>
      </c>
      <c r="F3101" s="10" t="s">
        <v>5831</v>
      </c>
      <c r="G3101" s="10" t="s">
        <v>5838</v>
      </c>
      <c r="H3101" s="13">
        <v>686</v>
      </c>
      <c r="I3101" s="14"/>
      <c r="J3101" s="4"/>
      <c r="K3101" s="4"/>
      <c r="L3101" s="4"/>
      <c r="M3101" s="4"/>
      <c r="N3101" s="4"/>
      <c r="O3101" s="4"/>
      <c r="P3101" s="4"/>
      <c r="Q3101" s="4"/>
      <c r="R3101" s="4"/>
      <c r="S3101" s="4"/>
      <c r="T3101" s="4"/>
      <c r="U3101" s="4"/>
      <c r="V3101" s="4"/>
      <c r="W3101" s="4"/>
      <c r="X3101" s="4"/>
      <c r="Y3101" s="4"/>
      <c r="Z3101" s="4"/>
      <c r="AA3101" s="4"/>
    </row>
    <row r="3102" spans="1:27" ht="16" x14ac:dyDescent="0.2">
      <c r="A3102" s="10" t="s">
        <v>20</v>
      </c>
      <c r="B3102" s="10" t="s">
        <v>21</v>
      </c>
      <c r="C3102" s="10" t="s">
        <v>5839</v>
      </c>
      <c r="D3102" s="32">
        <v>2002</v>
      </c>
      <c r="E3102" s="10" t="s">
        <v>10</v>
      </c>
      <c r="F3102" s="10" t="s">
        <v>5831</v>
      </c>
      <c r="G3102" s="10" t="s">
        <v>5840</v>
      </c>
      <c r="H3102" s="13">
        <v>674</v>
      </c>
      <c r="I3102" s="14"/>
      <c r="J3102" s="4"/>
      <c r="K3102" s="4"/>
      <c r="L3102" s="4"/>
      <c r="M3102" s="4"/>
      <c r="N3102" s="4"/>
      <c r="O3102" s="4"/>
      <c r="P3102" s="4"/>
      <c r="Q3102" s="4"/>
      <c r="R3102" s="4"/>
      <c r="S3102" s="4"/>
      <c r="T3102" s="4"/>
      <c r="U3102" s="4"/>
      <c r="V3102" s="4"/>
      <c r="W3102" s="4"/>
      <c r="X3102" s="4"/>
      <c r="Y3102" s="4"/>
      <c r="Z3102" s="4"/>
      <c r="AA3102" s="4"/>
    </row>
    <row r="3103" spans="1:27" ht="16" x14ac:dyDescent="0.2">
      <c r="A3103" s="10" t="s">
        <v>20</v>
      </c>
      <c r="B3103" s="10" t="s">
        <v>21</v>
      </c>
      <c r="C3103" s="21" t="s">
        <v>5841</v>
      </c>
      <c r="D3103" s="32">
        <v>2002</v>
      </c>
      <c r="E3103" s="10" t="s">
        <v>11</v>
      </c>
      <c r="F3103" s="10" t="s">
        <v>5831</v>
      </c>
      <c r="G3103" s="10" t="s">
        <v>5842</v>
      </c>
      <c r="H3103" s="13">
        <v>634</v>
      </c>
      <c r="I3103" s="14"/>
      <c r="J3103" s="4"/>
      <c r="K3103" s="4"/>
      <c r="L3103" s="4"/>
      <c r="M3103" s="4"/>
      <c r="N3103" s="4"/>
      <c r="O3103" s="4"/>
      <c r="P3103" s="4"/>
      <c r="Q3103" s="4"/>
      <c r="R3103" s="4"/>
      <c r="S3103" s="4"/>
      <c r="T3103" s="4"/>
      <c r="U3103" s="4"/>
      <c r="V3103" s="4"/>
      <c r="W3103" s="4"/>
      <c r="X3103" s="4"/>
      <c r="Y3103" s="4"/>
      <c r="Z3103" s="4"/>
      <c r="AA3103" s="4"/>
    </row>
    <row r="3104" spans="1:27" ht="16" x14ac:dyDescent="0.2">
      <c r="A3104" s="10" t="s">
        <v>20</v>
      </c>
      <c r="B3104" s="10" t="s">
        <v>21</v>
      </c>
      <c r="C3104" s="10" t="s">
        <v>5843</v>
      </c>
      <c r="D3104" s="32">
        <v>2002</v>
      </c>
      <c r="E3104" s="10" t="s">
        <v>10</v>
      </c>
      <c r="F3104" s="10" t="s">
        <v>5831</v>
      </c>
      <c r="G3104" s="10" t="s">
        <v>5844</v>
      </c>
      <c r="H3104" s="13">
        <v>378</v>
      </c>
      <c r="I3104" s="14"/>
      <c r="J3104" s="4"/>
      <c r="K3104" s="4"/>
      <c r="L3104" s="4"/>
      <c r="M3104" s="4"/>
      <c r="N3104" s="4"/>
      <c r="O3104" s="4"/>
      <c r="P3104" s="4"/>
      <c r="Q3104" s="4"/>
      <c r="R3104" s="4"/>
      <c r="S3104" s="4"/>
      <c r="T3104" s="4"/>
      <c r="U3104" s="4"/>
      <c r="V3104" s="4"/>
      <c r="W3104" s="4"/>
      <c r="X3104" s="4"/>
      <c r="Y3104" s="4"/>
      <c r="Z3104" s="4"/>
      <c r="AA3104" s="4"/>
    </row>
    <row r="3105" spans="1:27" ht="16" x14ac:dyDescent="0.2">
      <c r="A3105" s="10" t="s">
        <v>20</v>
      </c>
      <c r="B3105" s="10" t="s">
        <v>21</v>
      </c>
      <c r="C3105" s="10" t="s">
        <v>5845</v>
      </c>
      <c r="D3105" s="32">
        <v>2002</v>
      </c>
      <c r="E3105" s="10" t="s">
        <v>7</v>
      </c>
      <c r="F3105" s="10" t="s">
        <v>5831</v>
      </c>
      <c r="G3105" s="10" t="s">
        <v>5846</v>
      </c>
      <c r="H3105" s="13">
        <v>313</v>
      </c>
      <c r="I3105" s="14"/>
      <c r="J3105" s="4"/>
      <c r="K3105" s="4"/>
      <c r="L3105" s="4"/>
      <c r="M3105" s="4"/>
      <c r="N3105" s="4"/>
      <c r="O3105" s="4"/>
      <c r="P3105" s="4"/>
      <c r="Q3105" s="4"/>
      <c r="R3105" s="4"/>
      <c r="S3105" s="4"/>
      <c r="T3105" s="4"/>
      <c r="U3105" s="4"/>
      <c r="V3105" s="4"/>
      <c r="W3105" s="4"/>
      <c r="X3105" s="4"/>
      <c r="Y3105" s="4"/>
      <c r="Z3105" s="4"/>
      <c r="AA3105" s="4"/>
    </row>
    <row r="3106" spans="1:27" ht="16" x14ac:dyDescent="0.2">
      <c r="A3106" s="10" t="s">
        <v>20</v>
      </c>
      <c r="B3106" s="10" t="s">
        <v>21</v>
      </c>
      <c r="C3106" s="10" t="s">
        <v>5847</v>
      </c>
      <c r="D3106" s="32">
        <v>2002</v>
      </c>
      <c r="E3106" s="10" t="s">
        <v>10</v>
      </c>
      <c r="F3106" s="10" t="s">
        <v>5831</v>
      </c>
      <c r="G3106" s="10" t="s">
        <v>5848</v>
      </c>
      <c r="H3106" s="13">
        <v>203</v>
      </c>
      <c r="I3106" s="14"/>
      <c r="J3106" s="4"/>
      <c r="K3106" s="4"/>
      <c r="L3106" s="4"/>
      <c r="M3106" s="4"/>
      <c r="N3106" s="4"/>
      <c r="O3106" s="4"/>
      <c r="P3106" s="4"/>
      <c r="Q3106" s="4"/>
      <c r="R3106" s="4"/>
      <c r="S3106" s="4"/>
      <c r="T3106" s="4"/>
      <c r="U3106" s="4"/>
      <c r="V3106" s="4"/>
      <c r="W3106" s="4"/>
      <c r="X3106" s="4"/>
      <c r="Y3106" s="4"/>
      <c r="Z3106" s="4"/>
      <c r="AA3106" s="4"/>
    </row>
    <row r="3107" spans="1:27" ht="16" x14ac:dyDescent="0.2">
      <c r="A3107" s="10" t="s">
        <v>20</v>
      </c>
      <c r="B3107" s="10" t="s">
        <v>21</v>
      </c>
      <c r="C3107" s="10" t="s">
        <v>5830</v>
      </c>
      <c r="D3107" s="32">
        <v>2002</v>
      </c>
      <c r="E3107" s="10" t="s">
        <v>7</v>
      </c>
      <c r="F3107" s="10" t="s">
        <v>5831</v>
      </c>
      <c r="G3107" s="10" t="s">
        <v>5849</v>
      </c>
      <c r="H3107" s="13">
        <v>187</v>
      </c>
      <c r="I3107" s="14"/>
      <c r="J3107" s="4"/>
      <c r="K3107" s="4"/>
      <c r="L3107" s="4"/>
      <c r="M3107" s="4"/>
      <c r="N3107" s="4"/>
      <c r="O3107" s="4"/>
      <c r="P3107" s="4"/>
      <c r="Q3107" s="4"/>
      <c r="R3107" s="4"/>
      <c r="S3107" s="4"/>
      <c r="T3107" s="4"/>
      <c r="U3107" s="4"/>
      <c r="V3107" s="4"/>
      <c r="W3107" s="4"/>
      <c r="X3107" s="4"/>
      <c r="Y3107" s="4"/>
      <c r="Z3107" s="4"/>
      <c r="AA3107" s="4"/>
    </row>
    <row r="3108" spans="1:27" ht="16" x14ac:dyDescent="0.2">
      <c r="A3108" s="10" t="s">
        <v>20</v>
      </c>
      <c r="B3108" s="10" t="s">
        <v>21</v>
      </c>
      <c r="C3108" s="10" t="s">
        <v>5850</v>
      </c>
      <c r="D3108" s="32">
        <v>2002</v>
      </c>
      <c r="E3108" s="10" t="s">
        <v>8</v>
      </c>
      <c r="F3108" s="10" t="s">
        <v>5831</v>
      </c>
      <c r="G3108" s="10" t="s">
        <v>5851</v>
      </c>
      <c r="H3108" s="13">
        <v>140</v>
      </c>
      <c r="I3108" s="14"/>
      <c r="J3108" s="4"/>
      <c r="K3108" s="4"/>
      <c r="L3108" s="4"/>
      <c r="M3108" s="4"/>
      <c r="N3108" s="4"/>
      <c r="O3108" s="4"/>
      <c r="P3108" s="4"/>
      <c r="Q3108" s="4"/>
      <c r="R3108" s="4"/>
      <c r="S3108" s="4"/>
      <c r="T3108" s="4"/>
      <c r="U3108" s="4"/>
      <c r="V3108" s="4"/>
      <c r="W3108" s="4"/>
      <c r="X3108" s="4"/>
      <c r="Y3108" s="4"/>
      <c r="Z3108" s="4"/>
      <c r="AA3108" s="4"/>
    </row>
    <row r="3109" spans="1:27" ht="16" x14ac:dyDescent="0.2">
      <c r="A3109" s="10" t="s">
        <v>20</v>
      </c>
      <c r="B3109" s="10" t="s">
        <v>21</v>
      </c>
      <c r="C3109" s="21" t="s">
        <v>5852</v>
      </c>
      <c r="D3109" s="32">
        <v>2001</v>
      </c>
      <c r="E3109" s="10" t="s">
        <v>7</v>
      </c>
      <c r="F3109" s="10" t="s">
        <v>4252</v>
      </c>
      <c r="G3109" s="10" t="s">
        <v>5853</v>
      </c>
      <c r="H3109" s="13">
        <v>817</v>
      </c>
      <c r="I3109" s="14"/>
      <c r="J3109" s="4"/>
      <c r="K3109" s="4"/>
      <c r="L3109" s="4"/>
      <c r="M3109" s="4"/>
      <c r="N3109" s="4"/>
      <c r="O3109" s="4"/>
      <c r="P3109" s="4"/>
      <c r="Q3109" s="4"/>
      <c r="R3109" s="4"/>
      <c r="S3109" s="4"/>
      <c r="T3109" s="4"/>
      <c r="U3109" s="4"/>
      <c r="V3109" s="4"/>
      <c r="W3109" s="4"/>
      <c r="X3109" s="4"/>
      <c r="Y3109" s="4"/>
      <c r="Z3109" s="4"/>
      <c r="AA3109" s="4"/>
    </row>
    <row r="3110" spans="1:27" ht="16" x14ac:dyDescent="0.2">
      <c r="A3110" s="10" t="s">
        <v>20</v>
      </c>
      <c r="B3110" s="10" t="s">
        <v>21</v>
      </c>
      <c r="C3110" s="21" t="s">
        <v>5854</v>
      </c>
      <c r="D3110" s="32">
        <v>2001</v>
      </c>
      <c r="E3110" s="10" t="s">
        <v>10</v>
      </c>
      <c r="F3110" s="10" t="s">
        <v>4252</v>
      </c>
      <c r="G3110" s="10" t="s">
        <v>5855</v>
      </c>
      <c r="H3110" s="13">
        <v>443</v>
      </c>
      <c r="I3110" s="14"/>
      <c r="J3110" s="4"/>
      <c r="K3110" s="4"/>
      <c r="L3110" s="4"/>
      <c r="M3110" s="4"/>
      <c r="N3110" s="4"/>
      <c r="O3110" s="4"/>
      <c r="P3110" s="4"/>
      <c r="Q3110" s="4"/>
      <c r="R3110" s="4"/>
      <c r="S3110" s="4"/>
      <c r="T3110" s="4"/>
      <c r="U3110" s="4"/>
      <c r="V3110" s="4"/>
      <c r="W3110" s="4"/>
      <c r="X3110" s="4"/>
      <c r="Y3110" s="4"/>
      <c r="Z3110" s="4"/>
      <c r="AA3110" s="4"/>
    </row>
    <row r="3111" spans="1:27" ht="16" x14ac:dyDescent="0.2">
      <c r="A3111" s="10" t="s">
        <v>20</v>
      </c>
      <c r="B3111" s="10" t="s">
        <v>21</v>
      </c>
      <c r="C3111" s="21" t="s">
        <v>5856</v>
      </c>
      <c r="D3111" s="32">
        <v>2001</v>
      </c>
      <c r="E3111" s="10" t="s">
        <v>10</v>
      </c>
      <c r="F3111" s="10" t="s">
        <v>4252</v>
      </c>
      <c r="G3111" s="10" t="s">
        <v>5857</v>
      </c>
      <c r="H3111" s="13">
        <v>431</v>
      </c>
      <c r="I3111" s="14"/>
      <c r="J3111" s="4"/>
      <c r="K3111" s="4"/>
      <c r="L3111" s="4"/>
      <c r="M3111" s="4"/>
      <c r="N3111" s="4"/>
      <c r="O3111" s="4"/>
      <c r="P3111" s="4"/>
      <c r="Q3111" s="4"/>
      <c r="R3111" s="4"/>
      <c r="S3111" s="4"/>
      <c r="T3111" s="4"/>
      <c r="U3111" s="4"/>
      <c r="V3111" s="4"/>
      <c r="W3111" s="4"/>
      <c r="X3111" s="4"/>
      <c r="Y3111" s="4"/>
      <c r="Z3111" s="4"/>
      <c r="AA3111" s="4"/>
    </row>
    <row r="3112" spans="1:27" ht="16" x14ac:dyDescent="0.2">
      <c r="A3112" s="10" t="s">
        <v>20</v>
      </c>
      <c r="B3112" s="10" t="s">
        <v>21</v>
      </c>
      <c r="C3112" s="21" t="s">
        <v>5858</v>
      </c>
      <c r="D3112" s="32">
        <v>2001</v>
      </c>
      <c r="E3112" s="10" t="s">
        <v>10</v>
      </c>
      <c r="F3112" s="10" t="s">
        <v>4252</v>
      </c>
      <c r="G3112" s="10" t="s">
        <v>5859</v>
      </c>
      <c r="H3112" s="13">
        <v>412</v>
      </c>
      <c r="I3112" s="14"/>
      <c r="J3112" s="4"/>
      <c r="K3112" s="4"/>
      <c r="L3112" s="4"/>
      <c r="M3112" s="4"/>
      <c r="N3112" s="4"/>
      <c r="O3112" s="4"/>
      <c r="P3112" s="4"/>
      <c r="Q3112" s="4"/>
      <c r="R3112" s="4"/>
      <c r="S3112" s="4"/>
      <c r="T3112" s="4"/>
      <c r="U3112" s="4"/>
      <c r="V3112" s="4"/>
      <c r="W3112" s="4"/>
      <c r="X3112" s="4"/>
      <c r="Y3112" s="4"/>
      <c r="Z3112" s="4"/>
      <c r="AA3112" s="4"/>
    </row>
    <row r="3113" spans="1:27" ht="16" x14ac:dyDescent="0.2">
      <c r="A3113" s="10" t="s">
        <v>20</v>
      </c>
      <c r="B3113" s="10" t="s">
        <v>21</v>
      </c>
      <c r="C3113" s="21" t="s">
        <v>5860</v>
      </c>
      <c r="D3113" s="32">
        <v>2001</v>
      </c>
      <c r="E3113" s="10" t="s">
        <v>11</v>
      </c>
      <c r="F3113" s="10" t="s">
        <v>4252</v>
      </c>
      <c r="G3113" s="10" t="s">
        <v>5861</v>
      </c>
      <c r="H3113" s="13">
        <v>380</v>
      </c>
      <c r="I3113" s="14"/>
      <c r="J3113" s="4"/>
      <c r="K3113" s="4"/>
      <c r="L3113" s="4"/>
      <c r="M3113" s="4"/>
      <c r="N3113" s="4"/>
      <c r="O3113" s="4"/>
      <c r="P3113" s="4"/>
      <c r="Q3113" s="4"/>
      <c r="R3113" s="4"/>
      <c r="S3113" s="4"/>
      <c r="T3113" s="4"/>
      <c r="U3113" s="4"/>
      <c r="V3113" s="4"/>
      <c r="W3113" s="4"/>
      <c r="X3113" s="4"/>
      <c r="Y3113" s="4"/>
      <c r="Z3113" s="4"/>
      <c r="AA3113" s="4"/>
    </row>
    <row r="3114" spans="1:27" ht="16" x14ac:dyDescent="0.2">
      <c r="A3114" s="10" t="s">
        <v>20</v>
      </c>
      <c r="B3114" s="10" t="s">
        <v>21</v>
      </c>
      <c r="C3114" s="21" t="s">
        <v>5862</v>
      </c>
      <c r="D3114" s="32">
        <v>2001</v>
      </c>
      <c r="E3114" s="10" t="s">
        <v>10</v>
      </c>
      <c r="F3114" s="10" t="s">
        <v>4252</v>
      </c>
      <c r="G3114" s="10" t="s">
        <v>5863</v>
      </c>
      <c r="H3114" s="13">
        <v>372</v>
      </c>
      <c r="I3114" s="14"/>
      <c r="J3114" s="4"/>
      <c r="K3114" s="4"/>
      <c r="L3114" s="4"/>
      <c r="M3114" s="4"/>
      <c r="N3114" s="4"/>
      <c r="O3114" s="4"/>
      <c r="P3114" s="4"/>
      <c r="Q3114" s="4"/>
      <c r="R3114" s="4"/>
      <c r="S3114" s="4"/>
      <c r="T3114" s="4"/>
      <c r="U3114" s="4"/>
      <c r="V3114" s="4"/>
      <c r="W3114" s="4"/>
      <c r="X3114" s="4"/>
      <c r="Y3114" s="4"/>
      <c r="Z3114" s="4"/>
      <c r="AA3114" s="4"/>
    </row>
    <row r="3115" spans="1:27" ht="16" x14ac:dyDescent="0.2">
      <c r="A3115" s="10" t="s">
        <v>20</v>
      </c>
      <c r="B3115" s="10" t="s">
        <v>21</v>
      </c>
      <c r="C3115" s="21" t="s">
        <v>5864</v>
      </c>
      <c r="D3115" s="32">
        <v>2001</v>
      </c>
      <c r="E3115" s="10" t="s">
        <v>10</v>
      </c>
      <c r="F3115" s="10" t="s">
        <v>4252</v>
      </c>
      <c r="G3115" s="10" t="s">
        <v>5865</v>
      </c>
      <c r="H3115" s="13">
        <v>342</v>
      </c>
      <c r="I3115" s="14"/>
      <c r="J3115" s="4"/>
      <c r="K3115" s="4"/>
      <c r="L3115" s="4"/>
      <c r="M3115" s="4"/>
      <c r="N3115" s="4"/>
      <c r="O3115" s="4"/>
      <c r="P3115" s="4"/>
      <c r="Q3115" s="4"/>
      <c r="R3115" s="4"/>
      <c r="S3115" s="4"/>
      <c r="T3115" s="4"/>
      <c r="U3115" s="4"/>
      <c r="V3115" s="4"/>
      <c r="W3115" s="4"/>
      <c r="X3115" s="4"/>
      <c r="Y3115" s="4"/>
      <c r="Z3115" s="4"/>
      <c r="AA3115" s="4"/>
    </row>
    <row r="3116" spans="1:27" ht="16" x14ac:dyDescent="0.2">
      <c r="A3116" s="10" t="s">
        <v>20</v>
      </c>
      <c r="B3116" s="10" t="s">
        <v>21</v>
      </c>
      <c r="C3116" s="10" t="s">
        <v>5866</v>
      </c>
      <c r="D3116" s="32">
        <v>2001</v>
      </c>
      <c r="E3116" s="10" t="s">
        <v>8</v>
      </c>
      <c r="F3116" s="10" t="s">
        <v>4252</v>
      </c>
      <c r="G3116" s="10" t="s">
        <v>5867</v>
      </c>
      <c r="H3116" s="13">
        <v>201</v>
      </c>
      <c r="I3116" s="14"/>
      <c r="J3116" s="4"/>
      <c r="K3116" s="4"/>
      <c r="L3116" s="4"/>
      <c r="M3116" s="4"/>
      <c r="N3116" s="4"/>
      <c r="O3116" s="4"/>
      <c r="P3116" s="4"/>
      <c r="Q3116" s="4"/>
      <c r="R3116" s="4"/>
      <c r="S3116" s="4"/>
      <c r="T3116" s="4"/>
      <c r="U3116" s="4"/>
      <c r="V3116" s="4"/>
      <c r="W3116" s="4"/>
      <c r="X3116" s="4"/>
      <c r="Y3116" s="4"/>
      <c r="Z3116" s="4"/>
      <c r="AA3116" s="4"/>
    </row>
    <row r="3117" spans="1:27" ht="16" x14ac:dyDescent="0.2">
      <c r="A3117" s="10" t="s">
        <v>20</v>
      </c>
      <c r="B3117" s="10" t="s">
        <v>21</v>
      </c>
      <c r="C3117" s="21" t="s">
        <v>5868</v>
      </c>
      <c r="D3117" s="32">
        <v>2001</v>
      </c>
      <c r="E3117" s="10" t="s">
        <v>10</v>
      </c>
      <c r="F3117" s="10" t="s">
        <v>4252</v>
      </c>
      <c r="G3117" s="10" t="s">
        <v>5869</v>
      </c>
      <c r="H3117" s="13">
        <v>112</v>
      </c>
      <c r="I3117" s="14"/>
      <c r="J3117" s="4"/>
      <c r="K3117" s="4"/>
      <c r="L3117" s="4"/>
      <c r="M3117" s="4"/>
      <c r="N3117" s="4"/>
      <c r="O3117" s="4"/>
      <c r="P3117" s="4"/>
      <c r="Q3117" s="4"/>
      <c r="R3117" s="4"/>
      <c r="S3117" s="4"/>
      <c r="T3117" s="4"/>
      <c r="U3117" s="4"/>
      <c r="V3117" s="4"/>
      <c r="W3117" s="4"/>
      <c r="X3117" s="4"/>
      <c r="Y3117" s="4"/>
      <c r="Z3117" s="4"/>
      <c r="AA3117" s="4"/>
    </row>
    <row r="3118" spans="1:27" ht="16" x14ac:dyDescent="0.2">
      <c r="A3118" s="10" t="s">
        <v>20</v>
      </c>
      <c r="B3118" s="10" t="s">
        <v>21</v>
      </c>
      <c r="C3118" s="21" t="s">
        <v>5870</v>
      </c>
      <c r="D3118" s="32">
        <v>2001</v>
      </c>
      <c r="E3118" s="10" t="s">
        <v>10</v>
      </c>
      <c r="F3118" s="10" t="s">
        <v>4252</v>
      </c>
      <c r="G3118" s="10" t="s">
        <v>5871</v>
      </c>
      <c r="H3118" s="13">
        <v>109</v>
      </c>
      <c r="I3118" s="14"/>
      <c r="J3118" s="4"/>
      <c r="K3118" s="4"/>
      <c r="L3118" s="4"/>
      <c r="M3118" s="4"/>
      <c r="N3118" s="4"/>
      <c r="O3118" s="4"/>
      <c r="P3118" s="4"/>
      <c r="Q3118" s="4"/>
      <c r="R3118" s="4"/>
      <c r="S3118" s="4"/>
      <c r="T3118" s="4"/>
      <c r="U3118" s="4"/>
      <c r="V3118" s="4"/>
      <c r="W3118" s="4"/>
      <c r="X3118" s="4"/>
      <c r="Y3118" s="4"/>
      <c r="Z3118" s="4"/>
      <c r="AA3118" s="4"/>
    </row>
    <row r="3119" spans="1:27" ht="16" x14ac:dyDescent="0.2">
      <c r="A3119" s="10" t="s">
        <v>20</v>
      </c>
      <c r="B3119" s="10" t="s">
        <v>21</v>
      </c>
      <c r="C3119" s="21" t="s">
        <v>5872</v>
      </c>
      <c r="D3119" s="32">
        <v>2001</v>
      </c>
      <c r="E3119" s="10" t="s">
        <v>10</v>
      </c>
      <c r="F3119" s="10" t="s">
        <v>4252</v>
      </c>
      <c r="G3119" s="10" t="s">
        <v>5873</v>
      </c>
      <c r="H3119" s="13">
        <v>108</v>
      </c>
      <c r="I3119" s="14"/>
      <c r="J3119" s="4"/>
      <c r="K3119" s="4"/>
      <c r="L3119" s="4"/>
      <c r="M3119" s="4"/>
      <c r="N3119" s="4"/>
      <c r="O3119" s="4"/>
      <c r="P3119" s="4"/>
      <c r="Q3119" s="4"/>
      <c r="R3119" s="4"/>
      <c r="S3119" s="4"/>
      <c r="T3119" s="4"/>
      <c r="U3119" s="4"/>
      <c r="V3119" s="4"/>
      <c r="W3119" s="4"/>
      <c r="X3119" s="4"/>
      <c r="Y3119" s="4"/>
      <c r="Z3119" s="4"/>
      <c r="AA3119" s="4"/>
    </row>
    <row r="3120" spans="1:27" ht="16" x14ac:dyDescent="0.2">
      <c r="A3120" s="10" t="s">
        <v>20</v>
      </c>
      <c r="B3120" s="10" t="s">
        <v>21</v>
      </c>
      <c r="C3120" s="21" t="s">
        <v>5874</v>
      </c>
      <c r="D3120" s="32">
        <v>2001</v>
      </c>
      <c r="E3120" s="10" t="s">
        <v>11</v>
      </c>
      <c r="F3120" s="10" t="s">
        <v>4252</v>
      </c>
      <c r="G3120" s="10" t="s">
        <v>5875</v>
      </c>
      <c r="H3120" s="13">
        <v>99</v>
      </c>
      <c r="I3120" s="14"/>
      <c r="J3120" s="4"/>
      <c r="K3120" s="4"/>
      <c r="L3120" s="4"/>
      <c r="M3120" s="4"/>
      <c r="N3120" s="4"/>
      <c r="O3120" s="4"/>
      <c r="P3120" s="4"/>
      <c r="Q3120" s="4"/>
      <c r="R3120" s="4"/>
      <c r="S3120" s="4"/>
      <c r="T3120" s="4"/>
      <c r="U3120" s="4"/>
      <c r="V3120" s="4"/>
      <c r="W3120" s="4"/>
      <c r="X3120" s="4"/>
      <c r="Y3120" s="4"/>
      <c r="Z3120" s="4"/>
      <c r="AA3120" s="4"/>
    </row>
    <row r="3121" spans="1:27" ht="16" x14ac:dyDescent="0.2">
      <c r="A3121" s="10" t="s">
        <v>20</v>
      </c>
      <c r="B3121" s="10" t="s">
        <v>21</v>
      </c>
      <c r="C3121" s="21" t="s">
        <v>5876</v>
      </c>
      <c r="D3121" s="32">
        <v>2001</v>
      </c>
      <c r="E3121" s="10" t="s">
        <v>8</v>
      </c>
      <c r="F3121" s="10" t="s">
        <v>4252</v>
      </c>
      <c r="G3121" s="10" t="s">
        <v>5877</v>
      </c>
      <c r="H3121" s="13">
        <v>97</v>
      </c>
      <c r="I3121" s="14"/>
      <c r="J3121" s="4"/>
      <c r="K3121" s="4"/>
      <c r="L3121" s="4"/>
      <c r="M3121" s="4"/>
      <c r="N3121" s="4"/>
      <c r="O3121" s="4"/>
      <c r="P3121" s="4"/>
      <c r="Q3121" s="4"/>
      <c r="R3121" s="4"/>
      <c r="S3121" s="4"/>
      <c r="T3121" s="4"/>
      <c r="U3121" s="4"/>
      <c r="V3121" s="4"/>
      <c r="W3121" s="4"/>
      <c r="X3121" s="4"/>
      <c r="Y3121" s="4"/>
      <c r="Z3121" s="4"/>
      <c r="AA3121" s="4"/>
    </row>
    <row r="3122" spans="1:27" ht="16" x14ac:dyDescent="0.2">
      <c r="A3122" s="10" t="s">
        <v>20</v>
      </c>
      <c r="B3122" s="10" t="s">
        <v>21</v>
      </c>
      <c r="C3122" s="21" t="s">
        <v>5878</v>
      </c>
      <c r="D3122" s="32">
        <v>2001</v>
      </c>
      <c r="E3122" s="10" t="s">
        <v>11</v>
      </c>
      <c r="F3122" s="10" t="s">
        <v>4252</v>
      </c>
      <c r="G3122" s="10" t="s">
        <v>5879</v>
      </c>
      <c r="H3122" s="13">
        <v>96</v>
      </c>
      <c r="I3122" s="14"/>
      <c r="J3122" s="4"/>
      <c r="K3122" s="4"/>
      <c r="L3122" s="4"/>
      <c r="M3122" s="4"/>
      <c r="N3122" s="4"/>
      <c r="O3122" s="4"/>
      <c r="P3122" s="4"/>
      <c r="Q3122" s="4"/>
      <c r="R3122" s="4"/>
      <c r="S3122" s="4"/>
      <c r="T3122" s="4"/>
      <c r="U3122" s="4"/>
      <c r="V3122" s="4"/>
      <c r="W3122" s="4"/>
      <c r="X3122" s="4"/>
      <c r="Y3122" s="4"/>
      <c r="Z3122" s="4"/>
      <c r="AA3122" s="4"/>
    </row>
    <row r="3123" spans="1:27" ht="16" x14ac:dyDescent="0.2">
      <c r="A3123" s="10" t="s">
        <v>20</v>
      </c>
      <c r="B3123" s="10" t="s">
        <v>21</v>
      </c>
      <c r="C3123" s="21" t="s">
        <v>5880</v>
      </c>
      <c r="D3123" s="32">
        <v>2001</v>
      </c>
      <c r="E3123" s="10" t="s">
        <v>10</v>
      </c>
      <c r="F3123" s="10" t="s">
        <v>4252</v>
      </c>
      <c r="G3123" s="10" t="s">
        <v>5881</v>
      </c>
      <c r="H3123" s="13">
        <v>95</v>
      </c>
      <c r="I3123" s="14"/>
      <c r="J3123" s="4"/>
      <c r="K3123" s="4"/>
      <c r="L3123" s="4"/>
      <c r="M3123" s="4"/>
      <c r="N3123" s="4"/>
      <c r="O3123" s="4"/>
      <c r="P3123" s="4"/>
      <c r="Q3123" s="4"/>
      <c r="R3123" s="4"/>
      <c r="S3123" s="4"/>
      <c r="T3123" s="4"/>
      <c r="U3123" s="4"/>
      <c r="V3123" s="4"/>
      <c r="W3123" s="4"/>
      <c r="X3123" s="4"/>
      <c r="Y3123" s="4"/>
      <c r="Z3123" s="4"/>
      <c r="AA3123" s="4"/>
    </row>
    <row r="3124" spans="1:27" ht="16" x14ac:dyDescent="0.2">
      <c r="A3124" s="10" t="s">
        <v>20</v>
      </c>
      <c r="B3124" s="10" t="s">
        <v>21</v>
      </c>
      <c r="C3124" s="21" t="s">
        <v>5882</v>
      </c>
      <c r="D3124" s="32">
        <v>2001</v>
      </c>
      <c r="E3124" s="10" t="s">
        <v>8</v>
      </c>
      <c r="F3124" s="10" t="s">
        <v>4252</v>
      </c>
      <c r="G3124" s="10" t="s">
        <v>5883</v>
      </c>
      <c r="H3124" s="13">
        <v>93</v>
      </c>
      <c r="I3124" s="14"/>
      <c r="J3124" s="4"/>
      <c r="K3124" s="4"/>
      <c r="L3124" s="4"/>
      <c r="M3124" s="4"/>
      <c r="N3124" s="4"/>
      <c r="O3124" s="4"/>
      <c r="P3124" s="4"/>
      <c r="Q3124" s="4"/>
      <c r="R3124" s="4"/>
      <c r="S3124" s="4"/>
      <c r="T3124" s="4"/>
      <c r="U3124" s="4"/>
      <c r="V3124" s="4"/>
      <c r="W3124" s="4"/>
      <c r="X3124" s="4"/>
      <c r="Y3124" s="4"/>
      <c r="Z3124" s="4"/>
      <c r="AA3124" s="4"/>
    </row>
    <row r="3125" spans="1:27" ht="16" x14ac:dyDescent="0.2">
      <c r="A3125" s="10" t="s">
        <v>20</v>
      </c>
      <c r="B3125" s="10" t="s">
        <v>21</v>
      </c>
      <c r="C3125" s="21" t="s">
        <v>5884</v>
      </c>
      <c r="D3125" s="32">
        <v>2001</v>
      </c>
      <c r="E3125" s="10" t="s">
        <v>10</v>
      </c>
      <c r="F3125" s="10" t="s">
        <v>4252</v>
      </c>
      <c r="G3125" s="10" t="s">
        <v>5885</v>
      </c>
      <c r="H3125" s="13">
        <v>80</v>
      </c>
      <c r="I3125" s="14"/>
      <c r="J3125" s="4"/>
      <c r="K3125" s="4"/>
      <c r="L3125" s="4"/>
      <c r="M3125" s="4"/>
      <c r="N3125" s="4"/>
      <c r="O3125" s="4"/>
      <c r="P3125" s="4"/>
      <c r="Q3125" s="4"/>
      <c r="R3125" s="4"/>
      <c r="S3125" s="4"/>
      <c r="T3125" s="4"/>
      <c r="U3125" s="4"/>
      <c r="V3125" s="4"/>
      <c r="W3125" s="4"/>
      <c r="X3125" s="4"/>
      <c r="Y3125" s="4"/>
      <c r="Z3125" s="4"/>
      <c r="AA3125" s="4"/>
    </row>
    <row r="3126" spans="1:27" ht="16" x14ac:dyDescent="0.2">
      <c r="A3126" s="10" t="s">
        <v>20</v>
      </c>
      <c r="B3126" s="10" t="s">
        <v>21</v>
      </c>
      <c r="C3126" s="21" t="s">
        <v>5886</v>
      </c>
      <c r="D3126" s="32">
        <v>2001</v>
      </c>
      <c r="E3126" s="10" t="s">
        <v>10</v>
      </c>
      <c r="F3126" s="10" t="s">
        <v>4252</v>
      </c>
      <c r="G3126" s="10" t="s">
        <v>5887</v>
      </c>
      <c r="H3126" s="13">
        <v>78</v>
      </c>
      <c r="I3126" s="14"/>
      <c r="J3126" s="4"/>
      <c r="K3126" s="4"/>
      <c r="L3126" s="4"/>
      <c r="M3126" s="4"/>
      <c r="N3126" s="4"/>
      <c r="O3126" s="4"/>
      <c r="P3126" s="4"/>
      <c r="Q3126" s="4"/>
      <c r="R3126" s="4"/>
      <c r="S3126" s="4"/>
      <c r="T3126" s="4"/>
      <c r="U3126" s="4"/>
      <c r="V3126" s="4"/>
      <c r="W3126" s="4"/>
      <c r="X3126" s="4"/>
      <c r="Y3126" s="4"/>
      <c r="Z3126" s="4"/>
      <c r="AA3126" s="4"/>
    </row>
    <row r="3127" spans="1:27" ht="16" x14ac:dyDescent="0.2">
      <c r="A3127" s="10" t="s">
        <v>20</v>
      </c>
      <c r="B3127" s="10" t="s">
        <v>21</v>
      </c>
      <c r="C3127" s="21" t="s">
        <v>5888</v>
      </c>
      <c r="D3127" s="32">
        <v>2001</v>
      </c>
      <c r="E3127" s="10" t="s">
        <v>10</v>
      </c>
      <c r="F3127" s="10" t="s">
        <v>4252</v>
      </c>
      <c r="G3127" s="10" t="s">
        <v>5889</v>
      </c>
      <c r="H3127" s="13">
        <v>73</v>
      </c>
      <c r="I3127" s="14"/>
      <c r="J3127" s="4"/>
      <c r="K3127" s="4"/>
      <c r="L3127" s="4"/>
      <c r="M3127" s="4"/>
      <c r="N3127" s="4"/>
      <c r="O3127" s="4"/>
      <c r="P3127" s="4"/>
      <c r="Q3127" s="4"/>
      <c r="R3127" s="4"/>
      <c r="S3127" s="4"/>
      <c r="T3127" s="4"/>
      <c r="U3127" s="4"/>
      <c r="V3127" s="4"/>
      <c r="W3127" s="4"/>
      <c r="X3127" s="4"/>
      <c r="Y3127" s="4"/>
      <c r="Z3127" s="4"/>
      <c r="AA3127" s="4"/>
    </row>
    <row r="3128" spans="1:27" ht="16" x14ac:dyDescent="0.2">
      <c r="A3128" s="10" t="s">
        <v>20</v>
      </c>
      <c r="B3128" s="10" t="s">
        <v>21</v>
      </c>
      <c r="C3128" s="21" t="s">
        <v>5890</v>
      </c>
      <c r="D3128" s="32">
        <v>2001</v>
      </c>
      <c r="E3128" s="10" t="s">
        <v>11</v>
      </c>
      <c r="F3128" s="10" t="s">
        <v>4252</v>
      </c>
      <c r="G3128" s="10" t="s">
        <v>5891</v>
      </c>
      <c r="H3128" s="13">
        <v>73</v>
      </c>
      <c r="I3128" s="14"/>
      <c r="J3128" s="4"/>
      <c r="K3128" s="4"/>
      <c r="L3128" s="4"/>
      <c r="M3128" s="4"/>
      <c r="N3128" s="4"/>
      <c r="O3128" s="4"/>
      <c r="P3128" s="4"/>
      <c r="Q3128" s="4"/>
      <c r="R3128" s="4"/>
      <c r="S3128" s="4"/>
      <c r="T3128" s="4"/>
      <c r="U3128" s="4"/>
      <c r="V3128" s="4"/>
      <c r="W3128" s="4"/>
      <c r="X3128" s="4"/>
      <c r="Y3128" s="4"/>
      <c r="Z3128" s="4"/>
      <c r="AA3128" s="4"/>
    </row>
    <row r="3129" spans="1:27" ht="16" x14ac:dyDescent="0.2">
      <c r="A3129" s="10" t="s">
        <v>20</v>
      </c>
      <c r="B3129" s="10" t="s">
        <v>21</v>
      </c>
      <c r="C3129" s="21" t="s">
        <v>5892</v>
      </c>
      <c r="D3129" s="32">
        <v>2001</v>
      </c>
      <c r="E3129" s="10" t="s">
        <v>10</v>
      </c>
      <c r="F3129" s="10" t="s">
        <v>4252</v>
      </c>
      <c r="G3129" s="10" t="s">
        <v>5893</v>
      </c>
      <c r="H3129" s="13">
        <v>71</v>
      </c>
      <c r="I3129" s="14"/>
      <c r="J3129" s="4"/>
      <c r="K3129" s="4"/>
      <c r="L3129" s="4"/>
      <c r="M3129" s="4"/>
      <c r="N3129" s="4"/>
      <c r="O3129" s="4"/>
      <c r="P3129" s="4"/>
      <c r="Q3129" s="4"/>
      <c r="R3129" s="4"/>
      <c r="S3129" s="4"/>
      <c r="T3129" s="4"/>
      <c r="U3129" s="4"/>
      <c r="V3129" s="4"/>
      <c r="W3129" s="4"/>
      <c r="X3129" s="4"/>
      <c r="Y3129" s="4"/>
      <c r="Z3129" s="4"/>
      <c r="AA3129" s="4"/>
    </row>
    <row r="3130" spans="1:27" ht="16" x14ac:dyDescent="0.2">
      <c r="A3130" s="10" t="s">
        <v>20</v>
      </c>
      <c r="B3130" s="10" t="s">
        <v>21</v>
      </c>
      <c r="C3130" s="21" t="s">
        <v>5894</v>
      </c>
      <c r="D3130" s="32">
        <v>2001</v>
      </c>
      <c r="E3130" s="10" t="s">
        <v>10</v>
      </c>
      <c r="F3130" s="10" t="s">
        <v>4252</v>
      </c>
      <c r="G3130" s="10" t="s">
        <v>5895</v>
      </c>
      <c r="H3130" s="13">
        <v>67</v>
      </c>
      <c r="I3130" s="14"/>
      <c r="J3130" s="4"/>
      <c r="K3130" s="4"/>
      <c r="L3130" s="4"/>
      <c r="M3130" s="4"/>
      <c r="N3130" s="4"/>
      <c r="O3130" s="4"/>
      <c r="P3130" s="4"/>
      <c r="Q3130" s="4"/>
      <c r="R3130" s="4"/>
      <c r="S3130" s="4"/>
      <c r="T3130" s="4"/>
      <c r="U3130" s="4"/>
      <c r="V3130" s="4"/>
      <c r="W3130" s="4"/>
      <c r="X3130" s="4"/>
      <c r="Y3130" s="4"/>
      <c r="Z3130" s="4"/>
      <c r="AA3130" s="4"/>
    </row>
    <row r="3131" spans="1:27" ht="16" x14ac:dyDescent="0.2">
      <c r="A3131" s="10" t="s">
        <v>20</v>
      </c>
      <c r="B3131" s="10" t="s">
        <v>21</v>
      </c>
      <c r="C3131" s="21" t="s">
        <v>5896</v>
      </c>
      <c r="D3131" s="32">
        <v>2001</v>
      </c>
      <c r="E3131" s="10" t="s">
        <v>11</v>
      </c>
      <c r="F3131" s="10" t="s">
        <v>4252</v>
      </c>
      <c r="G3131" s="10" t="s">
        <v>5897</v>
      </c>
      <c r="H3131" s="13">
        <v>67</v>
      </c>
      <c r="I3131" s="14"/>
      <c r="J3131" s="4"/>
      <c r="K3131" s="4"/>
      <c r="L3131" s="4"/>
      <c r="M3131" s="4"/>
      <c r="N3131" s="4"/>
      <c r="O3131" s="4"/>
      <c r="P3131" s="4"/>
      <c r="Q3131" s="4"/>
      <c r="R3131" s="4"/>
      <c r="S3131" s="4"/>
      <c r="T3131" s="4"/>
      <c r="U3131" s="4"/>
      <c r="V3131" s="4"/>
      <c r="W3131" s="4"/>
      <c r="X3131" s="4"/>
      <c r="Y3131" s="4"/>
      <c r="Z3131" s="4"/>
      <c r="AA3131" s="4"/>
    </row>
    <row r="3132" spans="1:27" ht="16" x14ac:dyDescent="0.2">
      <c r="A3132" s="10" t="s">
        <v>20</v>
      </c>
      <c r="B3132" s="10" t="s">
        <v>21</v>
      </c>
      <c r="C3132" s="21" t="s">
        <v>5898</v>
      </c>
      <c r="D3132" s="32">
        <v>2001</v>
      </c>
      <c r="E3132" s="10" t="s">
        <v>10</v>
      </c>
      <c r="F3132" s="10" t="s">
        <v>4252</v>
      </c>
      <c r="G3132" s="10" t="s">
        <v>5899</v>
      </c>
      <c r="H3132" s="13">
        <v>59</v>
      </c>
      <c r="I3132" s="14"/>
      <c r="J3132" s="4"/>
      <c r="K3132" s="4"/>
      <c r="L3132" s="4"/>
      <c r="M3132" s="4"/>
      <c r="N3132" s="4"/>
      <c r="O3132" s="4"/>
      <c r="P3132" s="4"/>
      <c r="Q3132" s="4"/>
      <c r="R3132" s="4"/>
      <c r="S3132" s="4"/>
      <c r="T3132" s="4"/>
      <c r="U3132" s="4"/>
      <c r="V3132" s="4"/>
      <c r="W3132" s="4"/>
      <c r="X3132" s="4"/>
      <c r="Y3132" s="4"/>
      <c r="Z3132" s="4"/>
      <c r="AA3132" s="4"/>
    </row>
    <row r="3133" spans="1:27" ht="16" x14ac:dyDescent="0.2">
      <c r="A3133" s="10" t="s">
        <v>20</v>
      </c>
      <c r="B3133" s="10" t="s">
        <v>21</v>
      </c>
      <c r="C3133" s="21" t="s">
        <v>5900</v>
      </c>
      <c r="D3133" s="32">
        <v>2001</v>
      </c>
      <c r="E3133" s="10" t="s">
        <v>10</v>
      </c>
      <c r="F3133" s="10" t="s">
        <v>4252</v>
      </c>
      <c r="G3133" s="10" t="s">
        <v>5901</v>
      </c>
      <c r="H3133" s="13">
        <v>57</v>
      </c>
      <c r="I3133" s="14"/>
      <c r="J3133" s="4"/>
      <c r="K3133" s="4"/>
      <c r="L3133" s="4"/>
      <c r="M3133" s="4"/>
      <c r="N3133" s="4"/>
      <c r="O3133" s="4"/>
      <c r="P3133" s="4"/>
      <c r="Q3133" s="4"/>
      <c r="R3133" s="4"/>
      <c r="S3133" s="4"/>
      <c r="T3133" s="4"/>
      <c r="U3133" s="4"/>
      <c r="V3133" s="4"/>
      <c r="W3133" s="4"/>
      <c r="X3133" s="4"/>
      <c r="Y3133" s="4"/>
      <c r="Z3133" s="4"/>
      <c r="AA3133" s="4"/>
    </row>
    <row r="3134" spans="1:27" ht="16" x14ac:dyDescent="0.2">
      <c r="A3134" s="10" t="s">
        <v>20</v>
      </c>
      <c r="B3134" s="10" t="s">
        <v>21</v>
      </c>
      <c r="C3134" s="21" t="s">
        <v>5902</v>
      </c>
      <c r="D3134" s="32">
        <v>2001</v>
      </c>
      <c r="E3134" s="10" t="s">
        <v>10</v>
      </c>
      <c r="F3134" s="10" t="s">
        <v>4252</v>
      </c>
      <c r="G3134" s="10" t="s">
        <v>5903</v>
      </c>
      <c r="H3134" s="13">
        <v>57</v>
      </c>
      <c r="I3134" s="14"/>
      <c r="J3134" s="4"/>
      <c r="K3134" s="4"/>
      <c r="L3134" s="4"/>
      <c r="M3134" s="4"/>
      <c r="N3134" s="4"/>
      <c r="O3134" s="4"/>
      <c r="P3134" s="4"/>
      <c r="Q3134" s="4"/>
      <c r="R3134" s="4"/>
      <c r="S3134" s="4"/>
      <c r="T3134" s="4"/>
      <c r="U3134" s="4"/>
      <c r="V3134" s="4"/>
      <c r="W3134" s="4"/>
      <c r="X3134" s="4"/>
      <c r="Y3134" s="4"/>
      <c r="Z3134" s="4"/>
      <c r="AA3134" s="4"/>
    </row>
    <row r="3135" spans="1:27" ht="16" x14ac:dyDescent="0.2">
      <c r="A3135" s="10" t="s">
        <v>20</v>
      </c>
      <c r="B3135" s="10" t="s">
        <v>21</v>
      </c>
      <c r="C3135" s="21" t="s">
        <v>5904</v>
      </c>
      <c r="D3135" s="32">
        <v>2001</v>
      </c>
      <c r="E3135" s="10" t="s">
        <v>10</v>
      </c>
      <c r="F3135" s="10" t="s">
        <v>4252</v>
      </c>
      <c r="G3135" s="10" t="s">
        <v>5905</v>
      </c>
      <c r="H3135" s="13">
        <v>53</v>
      </c>
      <c r="I3135" s="14"/>
      <c r="J3135" s="4"/>
      <c r="K3135" s="4"/>
      <c r="L3135" s="4"/>
      <c r="M3135" s="4"/>
      <c r="N3135" s="4"/>
      <c r="O3135" s="4"/>
      <c r="P3135" s="4"/>
      <c r="Q3135" s="4"/>
      <c r="R3135" s="4"/>
      <c r="S3135" s="4"/>
      <c r="T3135" s="4"/>
      <c r="U3135" s="4"/>
      <c r="V3135" s="4"/>
      <c r="W3135" s="4"/>
      <c r="X3135" s="4"/>
      <c r="Y3135" s="4"/>
      <c r="Z3135" s="4"/>
      <c r="AA3135" s="4"/>
    </row>
    <row r="3136" spans="1:27" ht="16" x14ac:dyDescent="0.2">
      <c r="A3136" s="10" t="s">
        <v>20</v>
      </c>
      <c r="B3136" s="10" t="s">
        <v>21</v>
      </c>
      <c r="C3136" s="21" t="s">
        <v>5882</v>
      </c>
      <c r="D3136" s="32">
        <v>2001</v>
      </c>
      <c r="E3136" s="10" t="s">
        <v>8</v>
      </c>
      <c r="F3136" s="10" t="s">
        <v>4252</v>
      </c>
      <c r="G3136" s="10" t="s">
        <v>5906</v>
      </c>
      <c r="H3136" s="13">
        <v>51</v>
      </c>
      <c r="I3136" s="14"/>
      <c r="J3136" s="4"/>
      <c r="K3136" s="4"/>
      <c r="L3136" s="4"/>
      <c r="M3136" s="4"/>
      <c r="N3136" s="4"/>
      <c r="O3136" s="4"/>
      <c r="P3136" s="4"/>
      <c r="Q3136" s="4"/>
      <c r="R3136" s="4"/>
      <c r="S3136" s="4"/>
      <c r="T3136" s="4"/>
      <c r="U3136" s="4"/>
      <c r="V3136" s="4"/>
      <c r="W3136" s="4"/>
      <c r="X3136" s="4"/>
      <c r="Y3136" s="4"/>
      <c r="Z3136" s="4"/>
      <c r="AA3136" s="4"/>
    </row>
    <row r="3137" spans="1:27" ht="16" x14ac:dyDescent="0.2">
      <c r="A3137" s="10" t="s">
        <v>20</v>
      </c>
      <c r="B3137" s="10" t="s">
        <v>21</v>
      </c>
      <c r="C3137" s="21" t="s">
        <v>5907</v>
      </c>
      <c r="D3137" s="32">
        <v>2001</v>
      </c>
      <c r="E3137" s="10" t="s">
        <v>10</v>
      </c>
      <c r="F3137" s="10" t="s">
        <v>4252</v>
      </c>
      <c r="G3137" s="10" t="s">
        <v>5908</v>
      </c>
      <c r="H3137" s="13">
        <v>50</v>
      </c>
      <c r="I3137" s="14"/>
      <c r="J3137" s="4"/>
      <c r="K3137" s="4"/>
      <c r="L3137" s="4"/>
      <c r="M3137" s="4"/>
      <c r="N3137" s="4"/>
      <c r="O3137" s="4"/>
      <c r="P3137" s="4"/>
      <c r="Q3137" s="4"/>
      <c r="R3137" s="4"/>
      <c r="S3137" s="4"/>
      <c r="T3137" s="4"/>
      <c r="U3137" s="4"/>
      <c r="V3137" s="4"/>
      <c r="W3137" s="4"/>
      <c r="X3137" s="4"/>
      <c r="Y3137" s="4"/>
      <c r="Z3137" s="4"/>
      <c r="AA3137" s="4"/>
    </row>
    <row r="3138" spans="1:27" ht="16" x14ac:dyDescent="0.2">
      <c r="A3138" s="25" t="s">
        <v>20</v>
      </c>
      <c r="B3138" s="25" t="s">
        <v>21</v>
      </c>
      <c r="C3138" s="22" t="s">
        <v>5909</v>
      </c>
      <c r="D3138" s="26">
        <v>2000</v>
      </c>
      <c r="E3138" s="20" t="s">
        <v>10</v>
      </c>
      <c r="F3138" s="20" t="s">
        <v>731</v>
      </c>
      <c r="G3138" s="20" t="s">
        <v>5910</v>
      </c>
      <c r="H3138" s="13">
        <v>916</v>
      </c>
      <c r="I3138" s="14"/>
      <c r="J3138" s="4"/>
      <c r="K3138" s="4"/>
      <c r="L3138" s="4"/>
      <c r="M3138" s="4"/>
      <c r="N3138" s="4"/>
      <c r="O3138" s="4"/>
      <c r="P3138" s="4"/>
      <c r="Q3138" s="4"/>
      <c r="R3138" s="4"/>
      <c r="S3138" s="4"/>
      <c r="T3138" s="4"/>
      <c r="U3138" s="4"/>
      <c r="V3138" s="4"/>
      <c r="W3138" s="4"/>
      <c r="X3138" s="4"/>
      <c r="Y3138" s="4"/>
      <c r="Z3138" s="4"/>
      <c r="AA3138" s="4"/>
    </row>
    <row r="3139" spans="1:27" ht="16" x14ac:dyDescent="0.2">
      <c r="A3139" s="25" t="s">
        <v>20</v>
      </c>
      <c r="B3139" s="25" t="s">
        <v>21</v>
      </c>
      <c r="C3139" s="21" t="s">
        <v>5911</v>
      </c>
      <c r="D3139" s="26">
        <v>2000</v>
      </c>
      <c r="E3139" s="20" t="s">
        <v>7</v>
      </c>
      <c r="F3139" s="20" t="s">
        <v>731</v>
      </c>
      <c r="G3139" s="20" t="s">
        <v>5912</v>
      </c>
      <c r="H3139" s="13">
        <v>790</v>
      </c>
      <c r="I3139" s="14"/>
      <c r="J3139" s="4"/>
      <c r="K3139" s="4"/>
      <c r="L3139" s="4"/>
      <c r="M3139" s="4"/>
      <c r="N3139" s="4"/>
      <c r="O3139" s="4"/>
      <c r="P3139" s="4"/>
      <c r="Q3139" s="4"/>
      <c r="R3139" s="4"/>
      <c r="S3139" s="4"/>
      <c r="T3139" s="4"/>
      <c r="U3139" s="4"/>
      <c r="V3139" s="4"/>
      <c r="W3139" s="4"/>
      <c r="X3139" s="4"/>
      <c r="Y3139" s="4"/>
      <c r="Z3139" s="4"/>
      <c r="AA3139" s="4"/>
    </row>
    <row r="3140" spans="1:27" ht="16" x14ac:dyDescent="0.2">
      <c r="A3140" s="25" t="s">
        <v>20</v>
      </c>
      <c r="B3140" s="25" t="s">
        <v>21</v>
      </c>
      <c r="C3140" s="22" t="s">
        <v>5913</v>
      </c>
      <c r="D3140" s="26">
        <v>2000</v>
      </c>
      <c r="E3140" s="20" t="s">
        <v>10</v>
      </c>
      <c r="F3140" s="20" t="s">
        <v>731</v>
      </c>
      <c r="G3140" s="20" t="s">
        <v>5914</v>
      </c>
      <c r="H3140" s="13">
        <v>660</v>
      </c>
      <c r="I3140" s="14"/>
      <c r="J3140" s="4"/>
      <c r="K3140" s="4"/>
      <c r="L3140" s="4"/>
      <c r="M3140" s="4"/>
      <c r="N3140" s="4"/>
      <c r="O3140" s="4"/>
      <c r="P3140" s="4"/>
      <c r="Q3140" s="4"/>
      <c r="R3140" s="4"/>
      <c r="S3140" s="4"/>
      <c r="T3140" s="4"/>
      <c r="U3140" s="4"/>
      <c r="V3140" s="4"/>
      <c r="W3140" s="4"/>
      <c r="X3140" s="4"/>
      <c r="Y3140" s="4"/>
      <c r="Z3140" s="4"/>
      <c r="AA3140" s="4"/>
    </row>
    <row r="3141" spans="1:27" ht="16" x14ac:dyDescent="0.2">
      <c r="A3141" s="25" t="s">
        <v>20</v>
      </c>
      <c r="B3141" s="25" t="s">
        <v>21</v>
      </c>
      <c r="C3141" s="22" t="s">
        <v>5915</v>
      </c>
      <c r="D3141" s="26">
        <v>2000</v>
      </c>
      <c r="E3141" s="20" t="s">
        <v>10</v>
      </c>
      <c r="F3141" s="20" t="s">
        <v>731</v>
      </c>
      <c r="G3141" s="20" t="s">
        <v>5916</v>
      </c>
      <c r="H3141" s="13">
        <v>364</v>
      </c>
      <c r="I3141" s="14"/>
      <c r="J3141" s="4"/>
      <c r="K3141" s="4"/>
      <c r="L3141" s="4"/>
      <c r="M3141" s="4"/>
      <c r="N3141" s="4"/>
      <c r="O3141" s="4"/>
      <c r="P3141" s="4"/>
      <c r="Q3141" s="4"/>
      <c r="R3141" s="4"/>
      <c r="S3141" s="4"/>
      <c r="T3141" s="4"/>
      <c r="U3141" s="4"/>
      <c r="V3141" s="4"/>
      <c r="W3141" s="4"/>
      <c r="X3141" s="4"/>
      <c r="Y3141" s="4"/>
      <c r="Z3141" s="4"/>
      <c r="AA3141" s="4"/>
    </row>
    <row r="3142" spans="1:27" ht="16" x14ac:dyDescent="0.2">
      <c r="A3142" s="25" t="s">
        <v>20</v>
      </c>
      <c r="B3142" s="25" t="s">
        <v>21</v>
      </c>
      <c r="C3142" s="22" t="s">
        <v>5917</v>
      </c>
      <c r="D3142" s="26">
        <v>2000</v>
      </c>
      <c r="E3142" s="20" t="s">
        <v>10</v>
      </c>
      <c r="F3142" s="20" t="s">
        <v>731</v>
      </c>
      <c r="G3142" s="20" t="s">
        <v>5918</v>
      </c>
      <c r="H3142" s="13">
        <v>96</v>
      </c>
      <c r="I3142" s="14"/>
      <c r="J3142" s="4"/>
      <c r="K3142" s="4"/>
      <c r="L3142" s="4"/>
      <c r="M3142" s="4"/>
      <c r="N3142" s="4"/>
      <c r="O3142" s="4"/>
      <c r="P3142" s="4"/>
      <c r="Q3142" s="4"/>
      <c r="R3142" s="4"/>
      <c r="S3142" s="4"/>
      <c r="T3142" s="4"/>
      <c r="U3142" s="4"/>
      <c r="V3142" s="4"/>
      <c r="W3142" s="4"/>
      <c r="X3142" s="4"/>
      <c r="Y3142" s="4"/>
      <c r="Z3142" s="4"/>
      <c r="AA3142" s="4"/>
    </row>
    <row r="3143" spans="1:27" ht="16" x14ac:dyDescent="0.2">
      <c r="A3143" s="10" t="s">
        <v>13</v>
      </c>
      <c r="B3143" s="10" t="s">
        <v>21</v>
      </c>
      <c r="C3143" s="10" t="s">
        <v>5919</v>
      </c>
      <c r="D3143" s="11">
        <v>1999</v>
      </c>
      <c r="E3143" s="10" t="s">
        <v>10</v>
      </c>
      <c r="F3143" s="19" t="s">
        <v>5920</v>
      </c>
      <c r="G3143" s="10" t="s">
        <v>5921</v>
      </c>
      <c r="H3143" s="13">
        <v>2919</v>
      </c>
      <c r="I3143" s="14"/>
      <c r="J3143" s="4"/>
      <c r="K3143" s="4"/>
      <c r="L3143" s="4"/>
      <c r="M3143" s="4"/>
      <c r="N3143" s="4"/>
      <c r="O3143" s="4"/>
      <c r="P3143" s="4"/>
      <c r="Q3143" s="4"/>
      <c r="R3143" s="4"/>
      <c r="S3143" s="4"/>
      <c r="T3143" s="4"/>
      <c r="U3143" s="4"/>
      <c r="V3143" s="4"/>
      <c r="W3143" s="4"/>
      <c r="X3143" s="4"/>
      <c r="Y3143" s="4"/>
      <c r="Z3143" s="4"/>
      <c r="AA3143" s="4"/>
    </row>
    <row r="3144" spans="1:27" ht="16" x14ac:dyDescent="0.2">
      <c r="A3144" s="10" t="s">
        <v>13</v>
      </c>
      <c r="B3144" s="10" t="s">
        <v>21</v>
      </c>
      <c r="C3144" s="10" t="s">
        <v>5922</v>
      </c>
      <c r="D3144" s="11">
        <v>1999</v>
      </c>
      <c r="E3144" s="10" t="s">
        <v>10</v>
      </c>
      <c r="F3144" s="19" t="s">
        <v>5920</v>
      </c>
      <c r="G3144" s="10" t="s">
        <v>5923</v>
      </c>
      <c r="H3144" s="13">
        <v>2490</v>
      </c>
      <c r="I3144" s="14"/>
      <c r="J3144" s="4"/>
      <c r="K3144" s="4"/>
      <c r="L3144" s="4"/>
      <c r="M3144" s="4"/>
      <c r="N3144" s="4"/>
      <c r="O3144" s="4"/>
      <c r="P3144" s="4"/>
      <c r="Q3144" s="4"/>
      <c r="R3144" s="4"/>
      <c r="S3144" s="4"/>
      <c r="T3144" s="4"/>
      <c r="U3144" s="4"/>
      <c r="V3144" s="4"/>
      <c r="W3144" s="4"/>
      <c r="X3144" s="4"/>
      <c r="Y3144" s="4"/>
      <c r="Z3144" s="4"/>
      <c r="AA3144" s="4"/>
    </row>
    <row r="3145" spans="1:27" ht="16" x14ac:dyDescent="0.2">
      <c r="A3145" s="10" t="s">
        <v>13</v>
      </c>
      <c r="B3145" s="10" t="s">
        <v>21</v>
      </c>
      <c r="C3145" s="10" t="s">
        <v>5924</v>
      </c>
      <c r="D3145" s="11">
        <v>1999</v>
      </c>
      <c r="E3145" s="10" t="s">
        <v>10</v>
      </c>
      <c r="F3145" s="19" t="s">
        <v>5920</v>
      </c>
      <c r="G3145" s="21" t="s">
        <v>5925</v>
      </c>
      <c r="H3145" s="13">
        <v>1865</v>
      </c>
      <c r="I3145" s="14"/>
      <c r="J3145" s="4"/>
      <c r="K3145" s="4"/>
      <c r="L3145" s="4"/>
      <c r="M3145" s="4"/>
      <c r="N3145" s="4"/>
      <c r="O3145" s="4"/>
      <c r="P3145" s="4"/>
      <c r="Q3145" s="4"/>
      <c r="R3145" s="4"/>
      <c r="S3145" s="4"/>
      <c r="T3145" s="4"/>
      <c r="U3145" s="4"/>
      <c r="V3145" s="4"/>
      <c r="W3145" s="4"/>
      <c r="X3145" s="4"/>
      <c r="Y3145" s="4"/>
      <c r="Z3145" s="4"/>
      <c r="AA3145" s="4"/>
    </row>
    <row r="3146" spans="1:27" ht="16" x14ac:dyDescent="0.2">
      <c r="A3146" s="10" t="s">
        <v>13</v>
      </c>
      <c r="B3146" s="10" t="s">
        <v>21</v>
      </c>
      <c r="C3146" s="10" t="s">
        <v>5922</v>
      </c>
      <c r="D3146" s="11">
        <v>1999</v>
      </c>
      <c r="E3146" s="10" t="s">
        <v>10</v>
      </c>
      <c r="F3146" s="19" t="s">
        <v>5920</v>
      </c>
      <c r="G3146" s="10" t="s">
        <v>5926</v>
      </c>
      <c r="H3146" s="13">
        <v>1726</v>
      </c>
      <c r="I3146" s="14"/>
      <c r="J3146" s="4"/>
      <c r="K3146" s="4"/>
      <c r="L3146" s="4"/>
      <c r="M3146" s="4"/>
      <c r="N3146" s="4"/>
      <c r="O3146" s="4"/>
      <c r="P3146" s="4"/>
      <c r="Q3146" s="4"/>
      <c r="R3146" s="4"/>
      <c r="S3146" s="4"/>
      <c r="T3146" s="4"/>
      <c r="U3146" s="4"/>
      <c r="V3146" s="4"/>
      <c r="W3146" s="4"/>
      <c r="X3146" s="4"/>
      <c r="Y3146" s="4"/>
      <c r="Z3146" s="4"/>
      <c r="AA3146" s="4"/>
    </row>
    <row r="3147" spans="1:27" ht="16" x14ac:dyDescent="0.2">
      <c r="A3147" s="10" t="s">
        <v>13</v>
      </c>
      <c r="B3147" s="10" t="s">
        <v>21</v>
      </c>
      <c r="C3147" s="10" t="s">
        <v>5924</v>
      </c>
      <c r="D3147" s="11">
        <v>1999</v>
      </c>
      <c r="E3147" s="10" t="s">
        <v>10</v>
      </c>
      <c r="F3147" s="19" t="s">
        <v>5920</v>
      </c>
      <c r="G3147" s="21" t="s">
        <v>5927</v>
      </c>
      <c r="H3147" s="13">
        <v>1600</v>
      </c>
      <c r="I3147" s="14"/>
      <c r="J3147" s="4"/>
      <c r="K3147" s="4"/>
      <c r="L3147" s="4"/>
      <c r="M3147" s="4"/>
      <c r="N3147" s="4"/>
      <c r="O3147" s="4"/>
      <c r="P3147" s="4"/>
      <c r="Q3147" s="4"/>
      <c r="R3147" s="4"/>
      <c r="S3147" s="4"/>
      <c r="T3147" s="4"/>
      <c r="U3147" s="4"/>
      <c r="V3147" s="4"/>
      <c r="W3147" s="4"/>
      <c r="X3147" s="4"/>
      <c r="Y3147" s="4"/>
      <c r="Z3147" s="4"/>
      <c r="AA3147" s="4"/>
    </row>
    <row r="3148" spans="1:27" ht="16" x14ac:dyDescent="0.2">
      <c r="A3148" s="10" t="s">
        <v>13</v>
      </c>
      <c r="B3148" s="10" t="s">
        <v>21</v>
      </c>
      <c r="C3148" s="10" t="s">
        <v>5922</v>
      </c>
      <c r="D3148" s="11">
        <v>1999</v>
      </c>
      <c r="E3148" s="10" t="s">
        <v>10</v>
      </c>
      <c r="F3148" s="19" t="s">
        <v>5920</v>
      </c>
      <c r="G3148" s="10" t="s">
        <v>5928</v>
      </c>
      <c r="H3148" s="13">
        <v>1546</v>
      </c>
      <c r="I3148" s="14"/>
      <c r="J3148" s="4"/>
      <c r="K3148" s="4"/>
      <c r="L3148" s="4"/>
      <c r="M3148" s="4"/>
      <c r="N3148" s="4"/>
      <c r="O3148" s="4"/>
      <c r="P3148" s="4"/>
      <c r="Q3148" s="4"/>
      <c r="R3148" s="4"/>
      <c r="S3148" s="4"/>
      <c r="T3148" s="4"/>
      <c r="U3148" s="4"/>
      <c r="V3148" s="4"/>
      <c r="W3148" s="4"/>
      <c r="X3148" s="4"/>
      <c r="Y3148" s="4"/>
      <c r="Z3148" s="4"/>
      <c r="AA3148" s="4"/>
    </row>
    <row r="3149" spans="1:27" ht="16" x14ac:dyDescent="0.2">
      <c r="A3149" s="10" t="s">
        <v>13</v>
      </c>
      <c r="B3149" s="10" t="s">
        <v>21</v>
      </c>
      <c r="C3149" s="10" t="s">
        <v>5924</v>
      </c>
      <c r="D3149" s="11">
        <v>1999</v>
      </c>
      <c r="E3149" s="10" t="s">
        <v>10</v>
      </c>
      <c r="F3149" s="19" t="s">
        <v>5920</v>
      </c>
      <c r="G3149" s="21" t="s">
        <v>5929</v>
      </c>
      <c r="H3149" s="13">
        <v>1250</v>
      </c>
      <c r="I3149" s="14"/>
      <c r="J3149" s="4"/>
      <c r="K3149" s="4"/>
      <c r="L3149" s="4"/>
      <c r="M3149" s="4"/>
      <c r="N3149" s="4"/>
      <c r="O3149" s="4"/>
      <c r="P3149" s="4"/>
      <c r="Q3149" s="4"/>
      <c r="R3149" s="4"/>
      <c r="S3149" s="4"/>
      <c r="T3149" s="4"/>
      <c r="U3149" s="4"/>
      <c r="V3149" s="4"/>
      <c r="W3149" s="4"/>
      <c r="X3149" s="4"/>
      <c r="Y3149" s="4"/>
      <c r="Z3149" s="4"/>
      <c r="AA3149" s="4"/>
    </row>
    <row r="3150" spans="1:27" ht="16" x14ac:dyDescent="0.2">
      <c r="A3150" s="10" t="s">
        <v>4346</v>
      </c>
      <c r="B3150" s="10" t="s">
        <v>21</v>
      </c>
      <c r="C3150" s="10" t="s">
        <v>5930</v>
      </c>
      <c r="D3150" s="11">
        <v>1999</v>
      </c>
      <c r="E3150" s="10" t="s">
        <v>10</v>
      </c>
      <c r="F3150" s="10" t="s">
        <v>5931</v>
      </c>
      <c r="G3150" s="10" t="s">
        <v>5932</v>
      </c>
      <c r="H3150" s="13">
        <v>636</v>
      </c>
      <c r="I3150" s="14"/>
      <c r="J3150" s="4"/>
      <c r="K3150" s="4"/>
      <c r="L3150" s="4"/>
      <c r="M3150" s="4"/>
      <c r="N3150" s="4"/>
      <c r="O3150" s="4"/>
      <c r="P3150" s="4"/>
      <c r="Q3150" s="4"/>
      <c r="R3150" s="4"/>
      <c r="S3150" s="4"/>
      <c r="T3150" s="4"/>
      <c r="U3150" s="4"/>
      <c r="V3150" s="4"/>
      <c r="W3150" s="4"/>
      <c r="X3150" s="4"/>
      <c r="Y3150" s="4"/>
      <c r="Z3150" s="4"/>
      <c r="AA3150" s="4"/>
    </row>
    <row r="3151" spans="1:27" ht="16" x14ac:dyDescent="0.2">
      <c r="A3151" s="10" t="s">
        <v>4346</v>
      </c>
      <c r="B3151" s="10" t="s">
        <v>21</v>
      </c>
      <c r="C3151" s="10" t="s">
        <v>5933</v>
      </c>
      <c r="D3151" s="11">
        <v>1999</v>
      </c>
      <c r="E3151" s="10" t="s">
        <v>10</v>
      </c>
      <c r="F3151" s="10" t="s">
        <v>5931</v>
      </c>
      <c r="G3151" s="10" t="s">
        <v>5934</v>
      </c>
      <c r="H3151" s="11">
        <v>635</v>
      </c>
      <c r="I3151" s="14"/>
      <c r="J3151" s="4"/>
      <c r="K3151" s="4"/>
      <c r="L3151" s="4"/>
      <c r="M3151" s="4"/>
      <c r="N3151" s="4"/>
      <c r="O3151" s="4"/>
      <c r="P3151" s="4"/>
      <c r="Q3151" s="4"/>
      <c r="R3151" s="4"/>
      <c r="S3151" s="4"/>
      <c r="T3151" s="4"/>
      <c r="U3151" s="4"/>
      <c r="V3151" s="4"/>
      <c r="W3151" s="4"/>
      <c r="X3151" s="4"/>
      <c r="Y3151" s="4"/>
      <c r="Z3151" s="4"/>
      <c r="AA3151" s="4"/>
    </row>
    <row r="3152" spans="1:27" ht="16" x14ac:dyDescent="0.2">
      <c r="A3152" s="10" t="s">
        <v>4346</v>
      </c>
      <c r="B3152" s="10" t="s">
        <v>21</v>
      </c>
      <c r="C3152" s="10" t="s">
        <v>5935</v>
      </c>
      <c r="D3152" s="11">
        <v>1999</v>
      </c>
      <c r="E3152" s="10" t="s">
        <v>10</v>
      </c>
      <c r="F3152" s="10" t="s">
        <v>5931</v>
      </c>
      <c r="G3152" s="10" t="s">
        <v>5936</v>
      </c>
      <c r="H3152" s="11">
        <v>633</v>
      </c>
      <c r="I3152" s="14"/>
      <c r="J3152" s="4"/>
      <c r="K3152" s="4"/>
      <c r="L3152" s="4"/>
      <c r="M3152" s="4"/>
      <c r="N3152" s="4"/>
      <c r="O3152" s="4"/>
      <c r="P3152" s="4"/>
      <c r="Q3152" s="4"/>
      <c r="R3152" s="4"/>
      <c r="S3152" s="4"/>
      <c r="T3152" s="4"/>
      <c r="U3152" s="4"/>
      <c r="V3152" s="4"/>
      <c r="W3152" s="4"/>
      <c r="X3152" s="4"/>
      <c r="Y3152" s="4"/>
      <c r="Z3152" s="4"/>
      <c r="AA3152" s="4"/>
    </row>
    <row r="3153" spans="1:27" ht="16" x14ac:dyDescent="0.2">
      <c r="A3153" s="10" t="s">
        <v>4346</v>
      </c>
      <c r="B3153" s="10" t="s">
        <v>21</v>
      </c>
      <c r="C3153" s="10" t="s">
        <v>5937</v>
      </c>
      <c r="D3153" s="11">
        <v>1999</v>
      </c>
      <c r="E3153" s="10" t="s">
        <v>10</v>
      </c>
      <c r="F3153" s="10" t="s">
        <v>5931</v>
      </c>
      <c r="G3153" s="10" t="s">
        <v>5938</v>
      </c>
      <c r="H3153" s="11">
        <v>622</v>
      </c>
      <c r="I3153" s="14"/>
      <c r="J3153" s="4"/>
      <c r="K3153" s="4"/>
      <c r="L3153" s="4"/>
      <c r="M3153" s="4"/>
      <c r="N3153" s="4"/>
      <c r="O3153" s="4"/>
      <c r="P3153" s="4"/>
      <c r="Q3153" s="4"/>
      <c r="R3153" s="4"/>
      <c r="S3153" s="4"/>
      <c r="T3153" s="4"/>
      <c r="U3153" s="4"/>
      <c r="V3153" s="4"/>
      <c r="W3153" s="4"/>
      <c r="X3153" s="4"/>
      <c r="Y3153" s="4"/>
      <c r="Z3153" s="4"/>
      <c r="AA3153" s="4"/>
    </row>
    <row r="3154" spans="1:27" ht="16" x14ac:dyDescent="0.2">
      <c r="A3154" s="10" t="s">
        <v>4346</v>
      </c>
      <c r="B3154" s="10" t="s">
        <v>21</v>
      </c>
      <c r="C3154" s="10" t="s">
        <v>5939</v>
      </c>
      <c r="D3154" s="11">
        <v>1999</v>
      </c>
      <c r="E3154" s="10" t="s">
        <v>10</v>
      </c>
      <c r="F3154" s="10" t="s">
        <v>5931</v>
      </c>
      <c r="G3154" s="10" t="s">
        <v>5940</v>
      </c>
      <c r="H3154" s="13">
        <v>611</v>
      </c>
      <c r="I3154" s="14"/>
      <c r="J3154" s="4"/>
      <c r="K3154" s="4"/>
      <c r="L3154" s="4"/>
      <c r="M3154" s="4"/>
      <c r="N3154" s="4"/>
      <c r="O3154" s="4"/>
      <c r="P3154" s="4"/>
      <c r="Q3154" s="4"/>
      <c r="R3154" s="4"/>
      <c r="S3154" s="4"/>
      <c r="T3154" s="4"/>
      <c r="U3154" s="4"/>
      <c r="V3154" s="4"/>
      <c r="W3154" s="4"/>
      <c r="X3154" s="4"/>
      <c r="Y3154" s="4"/>
      <c r="Z3154" s="4"/>
      <c r="AA3154" s="4"/>
    </row>
    <row r="3155" spans="1:27" ht="16" x14ac:dyDescent="0.2">
      <c r="A3155" s="10" t="s">
        <v>4346</v>
      </c>
      <c r="B3155" s="10" t="s">
        <v>21</v>
      </c>
      <c r="C3155" s="10" t="s">
        <v>5941</v>
      </c>
      <c r="D3155" s="11">
        <v>1999</v>
      </c>
      <c r="E3155" s="10" t="s">
        <v>10</v>
      </c>
      <c r="F3155" s="10" t="s">
        <v>5931</v>
      </c>
      <c r="G3155" s="10" t="s">
        <v>5942</v>
      </c>
      <c r="H3155" s="11">
        <v>610</v>
      </c>
      <c r="I3155" s="14"/>
      <c r="J3155" s="4"/>
      <c r="K3155" s="4"/>
      <c r="L3155" s="4"/>
      <c r="M3155" s="4"/>
      <c r="N3155" s="4"/>
      <c r="O3155" s="4"/>
      <c r="P3155" s="4"/>
      <c r="Q3155" s="4"/>
      <c r="R3155" s="4"/>
      <c r="S3155" s="4"/>
      <c r="T3155" s="4"/>
      <c r="U3155" s="4"/>
      <c r="V3155" s="4"/>
      <c r="W3155" s="4"/>
      <c r="X3155" s="4"/>
      <c r="Y3155" s="4"/>
      <c r="Z3155" s="4"/>
      <c r="AA3155" s="4"/>
    </row>
    <row r="3156" spans="1:27" ht="16" x14ac:dyDescent="0.2">
      <c r="A3156" s="10" t="s">
        <v>4346</v>
      </c>
      <c r="B3156" s="10" t="s">
        <v>21</v>
      </c>
      <c r="C3156" s="10" t="s">
        <v>5943</v>
      </c>
      <c r="D3156" s="11">
        <v>1999</v>
      </c>
      <c r="E3156" s="10" t="s">
        <v>10</v>
      </c>
      <c r="F3156" s="10" t="s">
        <v>5931</v>
      </c>
      <c r="G3156" s="10" t="s">
        <v>5944</v>
      </c>
      <c r="H3156" s="11">
        <v>606</v>
      </c>
      <c r="I3156" s="14"/>
      <c r="J3156" s="4"/>
      <c r="K3156" s="4"/>
      <c r="L3156" s="4"/>
      <c r="M3156" s="4"/>
      <c r="N3156" s="4"/>
      <c r="O3156" s="4"/>
      <c r="P3156" s="4"/>
      <c r="Q3156" s="4"/>
      <c r="R3156" s="4"/>
      <c r="S3156" s="4"/>
      <c r="T3156" s="4"/>
      <c r="U3156" s="4"/>
      <c r="V3156" s="4"/>
      <c r="W3156" s="4"/>
      <c r="X3156" s="4"/>
      <c r="Y3156" s="4"/>
      <c r="Z3156" s="4"/>
      <c r="AA3156" s="4"/>
    </row>
    <row r="3157" spans="1:27" ht="16" x14ac:dyDescent="0.2">
      <c r="A3157" s="10" t="s">
        <v>4346</v>
      </c>
      <c r="B3157" s="10" t="s">
        <v>21</v>
      </c>
      <c r="C3157" s="10" t="s">
        <v>5945</v>
      </c>
      <c r="D3157" s="11">
        <v>1999</v>
      </c>
      <c r="E3157" s="10" t="s">
        <v>10</v>
      </c>
      <c r="F3157" s="10" t="s">
        <v>5931</v>
      </c>
      <c r="G3157" s="10" t="s">
        <v>5946</v>
      </c>
      <c r="H3157" s="13">
        <v>580</v>
      </c>
      <c r="I3157" s="14"/>
      <c r="J3157" s="4"/>
      <c r="K3157" s="4"/>
      <c r="L3157" s="4"/>
      <c r="M3157" s="4"/>
      <c r="N3157" s="4"/>
      <c r="O3157" s="4"/>
      <c r="P3157" s="4"/>
      <c r="Q3157" s="4"/>
      <c r="R3157" s="4"/>
      <c r="S3157" s="4"/>
      <c r="T3157" s="4"/>
      <c r="U3157" s="4"/>
      <c r="V3157" s="4"/>
      <c r="W3157" s="4"/>
      <c r="X3157" s="4"/>
      <c r="Y3157" s="4"/>
      <c r="Z3157" s="4"/>
      <c r="AA3157" s="4"/>
    </row>
    <row r="3158" spans="1:27" ht="16" x14ac:dyDescent="0.2">
      <c r="A3158" s="10" t="s">
        <v>4346</v>
      </c>
      <c r="B3158" s="10" t="s">
        <v>21</v>
      </c>
      <c r="C3158" s="10" t="s">
        <v>5947</v>
      </c>
      <c r="D3158" s="11">
        <v>1999</v>
      </c>
      <c r="E3158" s="10" t="s">
        <v>10</v>
      </c>
      <c r="F3158" s="10" t="s">
        <v>5931</v>
      </c>
      <c r="G3158" s="10" t="s">
        <v>5948</v>
      </c>
      <c r="H3158" s="13">
        <v>553</v>
      </c>
      <c r="I3158" s="14"/>
      <c r="J3158" s="4"/>
      <c r="K3158" s="4"/>
      <c r="L3158" s="4"/>
      <c r="M3158" s="4"/>
      <c r="N3158" s="4"/>
      <c r="O3158" s="4"/>
      <c r="P3158" s="4"/>
      <c r="Q3158" s="4"/>
      <c r="R3158" s="4"/>
      <c r="S3158" s="4"/>
      <c r="T3158" s="4"/>
      <c r="U3158" s="4"/>
      <c r="V3158" s="4"/>
      <c r="W3158" s="4"/>
      <c r="X3158" s="4"/>
      <c r="Y3158" s="4"/>
      <c r="Z3158" s="4"/>
      <c r="AA3158" s="4"/>
    </row>
    <row r="3159" spans="1:27" ht="16" x14ac:dyDescent="0.2">
      <c r="A3159" s="10" t="s">
        <v>4346</v>
      </c>
      <c r="B3159" s="10" t="s">
        <v>21</v>
      </c>
      <c r="C3159" s="10" t="s">
        <v>5949</v>
      </c>
      <c r="D3159" s="11">
        <v>1999</v>
      </c>
      <c r="E3159" s="10" t="s">
        <v>10</v>
      </c>
      <c r="F3159" s="10" t="s">
        <v>5931</v>
      </c>
      <c r="G3159" s="10" t="s">
        <v>5950</v>
      </c>
      <c r="H3159" s="13">
        <v>530</v>
      </c>
      <c r="I3159" s="14"/>
      <c r="J3159" s="4"/>
      <c r="K3159" s="4"/>
      <c r="L3159" s="4"/>
      <c r="M3159" s="4"/>
      <c r="N3159" s="4"/>
      <c r="O3159" s="4"/>
      <c r="P3159" s="4"/>
      <c r="Q3159" s="4"/>
      <c r="R3159" s="4"/>
      <c r="S3159" s="4"/>
      <c r="T3159" s="4"/>
      <c r="U3159" s="4"/>
      <c r="V3159" s="4"/>
      <c r="W3159" s="4"/>
      <c r="X3159" s="4"/>
      <c r="Y3159" s="4"/>
      <c r="Z3159" s="4"/>
      <c r="AA3159" s="4"/>
    </row>
    <row r="3160" spans="1:27" ht="16" x14ac:dyDescent="0.2">
      <c r="A3160" s="10" t="s">
        <v>4346</v>
      </c>
      <c r="B3160" s="10" t="s">
        <v>21</v>
      </c>
      <c r="C3160" s="10" t="s">
        <v>5951</v>
      </c>
      <c r="D3160" s="11">
        <v>1999</v>
      </c>
      <c r="E3160" s="10" t="s">
        <v>10</v>
      </c>
      <c r="F3160" s="10" t="s">
        <v>5931</v>
      </c>
      <c r="G3160" s="10" t="s">
        <v>5952</v>
      </c>
      <c r="H3160" s="13">
        <v>491</v>
      </c>
      <c r="I3160" s="14"/>
      <c r="J3160" s="4"/>
      <c r="K3160" s="4"/>
      <c r="L3160" s="4"/>
      <c r="M3160" s="4"/>
      <c r="N3160" s="4"/>
      <c r="O3160" s="4"/>
      <c r="P3160" s="4"/>
      <c r="Q3160" s="4"/>
      <c r="R3160" s="4"/>
      <c r="S3160" s="4"/>
      <c r="T3160" s="4"/>
      <c r="U3160" s="4"/>
      <c r="V3160" s="4"/>
      <c r="W3160" s="4"/>
      <c r="X3160" s="4"/>
      <c r="Y3160" s="4"/>
      <c r="Z3160" s="4"/>
      <c r="AA3160" s="4"/>
    </row>
    <row r="3161" spans="1:27" ht="16" x14ac:dyDescent="0.2">
      <c r="A3161" s="10" t="s">
        <v>4346</v>
      </c>
      <c r="B3161" s="10" t="s">
        <v>21</v>
      </c>
      <c r="C3161" s="10" t="s">
        <v>5953</v>
      </c>
      <c r="D3161" s="11">
        <v>1999</v>
      </c>
      <c r="E3161" s="10" t="s">
        <v>10</v>
      </c>
      <c r="F3161" s="10" t="s">
        <v>5931</v>
      </c>
      <c r="G3161" s="10" t="s">
        <v>5954</v>
      </c>
      <c r="H3161" s="13">
        <v>484</v>
      </c>
      <c r="I3161" s="14"/>
      <c r="J3161" s="4"/>
      <c r="K3161" s="4"/>
      <c r="L3161" s="4"/>
      <c r="M3161" s="4"/>
      <c r="N3161" s="4"/>
      <c r="O3161" s="4"/>
      <c r="P3161" s="4"/>
      <c r="Q3161" s="4"/>
      <c r="R3161" s="4"/>
      <c r="S3161" s="4"/>
      <c r="T3161" s="4"/>
      <c r="U3161" s="4"/>
      <c r="V3161" s="4"/>
      <c r="W3161" s="4"/>
      <c r="X3161" s="4"/>
      <c r="Y3161" s="4"/>
      <c r="Z3161" s="4"/>
      <c r="AA3161" s="4"/>
    </row>
    <row r="3162" spans="1:27" ht="16" x14ac:dyDescent="0.2">
      <c r="A3162" s="10" t="s">
        <v>4346</v>
      </c>
      <c r="B3162" s="10" t="s">
        <v>21</v>
      </c>
      <c r="C3162" s="10" t="s">
        <v>5955</v>
      </c>
      <c r="D3162" s="11">
        <v>1999</v>
      </c>
      <c r="E3162" s="10" t="s">
        <v>10</v>
      </c>
      <c r="F3162" s="10" t="s">
        <v>5931</v>
      </c>
      <c r="G3162" s="10" t="s">
        <v>5956</v>
      </c>
      <c r="H3162" s="13">
        <v>453</v>
      </c>
      <c r="I3162" s="14"/>
      <c r="J3162" s="4"/>
      <c r="K3162" s="4"/>
      <c r="L3162" s="4"/>
      <c r="M3162" s="4"/>
      <c r="N3162" s="4"/>
      <c r="O3162" s="4"/>
      <c r="P3162" s="4"/>
      <c r="Q3162" s="4"/>
      <c r="R3162" s="4"/>
      <c r="S3162" s="4"/>
      <c r="T3162" s="4"/>
      <c r="U3162" s="4"/>
      <c r="V3162" s="4"/>
      <c r="W3162" s="4"/>
      <c r="X3162" s="4"/>
      <c r="Y3162" s="4"/>
      <c r="Z3162" s="4"/>
      <c r="AA3162" s="4"/>
    </row>
    <row r="3163" spans="1:27" ht="16" x14ac:dyDescent="0.2">
      <c r="A3163" s="10" t="s">
        <v>4346</v>
      </c>
      <c r="B3163" s="10" t="s">
        <v>21</v>
      </c>
      <c r="C3163" s="10" t="s">
        <v>5957</v>
      </c>
      <c r="D3163" s="11">
        <v>1999</v>
      </c>
      <c r="E3163" s="10" t="s">
        <v>10</v>
      </c>
      <c r="F3163" s="10" t="s">
        <v>5931</v>
      </c>
      <c r="G3163" s="10" t="s">
        <v>5958</v>
      </c>
      <c r="H3163" s="11">
        <v>446</v>
      </c>
      <c r="I3163" s="14"/>
      <c r="J3163" s="4"/>
      <c r="K3163" s="4"/>
      <c r="L3163" s="4"/>
      <c r="M3163" s="4"/>
      <c r="N3163" s="4"/>
      <c r="O3163" s="4"/>
      <c r="P3163" s="4"/>
      <c r="Q3163" s="4"/>
      <c r="R3163" s="4"/>
      <c r="S3163" s="4"/>
      <c r="T3163" s="4"/>
      <c r="U3163" s="4"/>
      <c r="V3163" s="4"/>
      <c r="W3163" s="4"/>
      <c r="X3163" s="4"/>
      <c r="Y3163" s="4"/>
      <c r="Z3163" s="4"/>
      <c r="AA3163" s="4"/>
    </row>
    <row r="3164" spans="1:27" ht="16" x14ac:dyDescent="0.2">
      <c r="A3164" s="10" t="s">
        <v>4346</v>
      </c>
      <c r="B3164" s="10" t="s">
        <v>21</v>
      </c>
      <c r="C3164" s="10" t="s">
        <v>5959</v>
      </c>
      <c r="D3164" s="11">
        <v>1999</v>
      </c>
      <c r="E3164" s="10" t="s">
        <v>10</v>
      </c>
      <c r="F3164" s="10" t="s">
        <v>5931</v>
      </c>
      <c r="G3164" s="10" t="s">
        <v>5960</v>
      </c>
      <c r="H3164" s="11">
        <v>434</v>
      </c>
      <c r="I3164" s="14"/>
      <c r="J3164" s="4"/>
      <c r="K3164" s="4"/>
      <c r="L3164" s="4"/>
      <c r="M3164" s="4"/>
      <c r="N3164" s="4"/>
      <c r="O3164" s="4"/>
      <c r="P3164" s="4"/>
      <c r="Q3164" s="4"/>
      <c r="R3164" s="4"/>
      <c r="S3164" s="4"/>
      <c r="T3164" s="4"/>
      <c r="U3164" s="4"/>
      <c r="V3164" s="4"/>
      <c r="W3164" s="4"/>
      <c r="X3164" s="4"/>
      <c r="Y3164" s="4"/>
      <c r="Z3164" s="4"/>
      <c r="AA3164" s="4"/>
    </row>
    <row r="3165" spans="1:27" ht="16" x14ac:dyDescent="0.2">
      <c r="A3165" s="10" t="s">
        <v>4346</v>
      </c>
      <c r="B3165" s="10" t="s">
        <v>21</v>
      </c>
      <c r="C3165" s="10" t="s">
        <v>5961</v>
      </c>
      <c r="D3165" s="11">
        <v>1999</v>
      </c>
      <c r="E3165" s="10" t="s">
        <v>10</v>
      </c>
      <c r="F3165" s="10" t="s">
        <v>5931</v>
      </c>
      <c r="G3165" s="10" t="s">
        <v>5962</v>
      </c>
      <c r="H3165" s="11">
        <v>424</v>
      </c>
      <c r="I3165" s="14"/>
      <c r="J3165" s="4"/>
      <c r="K3165" s="4"/>
      <c r="L3165" s="4"/>
      <c r="M3165" s="4"/>
      <c r="N3165" s="4"/>
      <c r="O3165" s="4"/>
      <c r="P3165" s="4"/>
      <c r="Q3165" s="4"/>
      <c r="R3165" s="4"/>
      <c r="S3165" s="4"/>
      <c r="T3165" s="4"/>
      <c r="U3165" s="4"/>
      <c r="V3165" s="4"/>
      <c r="W3165" s="4"/>
      <c r="X3165" s="4"/>
      <c r="Y3165" s="4"/>
      <c r="Z3165" s="4"/>
      <c r="AA3165" s="4"/>
    </row>
    <row r="3166" spans="1:27" ht="16" x14ac:dyDescent="0.2">
      <c r="A3166" s="10" t="s">
        <v>4346</v>
      </c>
      <c r="B3166" s="10" t="s">
        <v>21</v>
      </c>
      <c r="C3166" s="10" t="s">
        <v>5963</v>
      </c>
      <c r="D3166" s="11">
        <v>1999</v>
      </c>
      <c r="E3166" s="10" t="s">
        <v>10</v>
      </c>
      <c r="F3166" s="10" t="s">
        <v>5931</v>
      </c>
      <c r="G3166" s="10" t="s">
        <v>5964</v>
      </c>
      <c r="H3166" s="11">
        <v>419</v>
      </c>
      <c r="I3166" s="14"/>
      <c r="J3166" s="4"/>
      <c r="K3166" s="4"/>
      <c r="L3166" s="4"/>
      <c r="M3166" s="4"/>
      <c r="N3166" s="4"/>
      <c r="O3166" s="4"/>
      <c r="P3166" s="4"/>
      <c r="Q3166" s="4"/>
      <c r="R3166" s="4"/>
      <c r="S3166" s="4"/>
      <c r="T3166" s="4"/>
      <c r="U3166" s="4"/>
      <c r="V3166" s="4"/>
      <c r="W3166" s="4"/>
      <c r="X3166" s="4"/>
      <c r="Y3166" s="4"/>
      <c r="Z3166" s="4"/>
      <c r="AA3166" s="4"/>
    </row>
    <row r="3167" spans="1:27" ht="16" x14ac:dyDescent="0.2">
      <c r="A3167" s="10" t="s">
        <v>4346</v>
      </c>
      <c r="B3167" s="10" t="s">
        <v>21</v>
      </c>
      <c r="C3167" s="10" t="s">
        <v>5965</v>
      </c>
      <c r="D3167" s="11">
        <v>1999</v>
      </c>
      <c r="E3167" s="10" t="s">
        <v>10</v>
      </c>
      <c r="F3167" s="10" t="s">
        <v>5931</v>
      </c>
      <c r="G3167" s="10" t="s">
        <v>5966</v>
      </c>
      <c r="H3167" s="13">
        <v>419</v>
      </c>
      <c r="I3167" s="14"/>
      <c r="J3167" s="4"/>
      <c r="K3167" s="4"/>
      <c r="L3167" s="4"/>
      <c r="M3167" s="4"/>
      <c r="N3167" s="4"/>
      <c r="O3167" s="4"/>
      <c r="P3167" s="4"/>
      <c r="Q3167" s="4"/>
      <c r="R3167" s="4"/>
      <c r="S3167" s="4"/>
      <c r="T3167" s="4"/>
      <c r="U3167" s="4"/>
      <c r="V3167" s="4"/>
      <c r="W3167" s="4"/>
      <c r="X3167" s="4"/>
      <c r="Y3167" s="4"/>
      <c r="Z3167" s="4"/>
      <c r="AA3167" s="4"/>
    </row>
    <row r="3168" spans="1:27" ht="16" x14ac:dyDescent="0.2">
      <c r="A3168" s="10" t="s">
        <v>4346</v>
      </c>
      <c r="B3168" s="10" t="s">
        <v>21</v>
      </c>
      <c r="C3168" s="10" t="s">
        <v>5967</v>
      </c>
      <c r="D3168" s="11">
        <v>1999</v>
      </c>
      <c r="E3168" s="10" t="s">
        <v>10</v>
      </c>
      <c r="F3168" s="10" t="s">
        <v>5931</v>
      </c>
      <c r="G3168" s="10" t="s">
        <v>5968</v>
      </c>
      <c r="H3168" s="13">
        <v>418</v>
      </c>
      <c r="I3168" s="14"/>
      <c r="J3168" s="4"/>
      <c r="K3168" s="4"/>
      <c r="L3168" s="4"/>
      <c r="M3168" s="4"/>
      <c r="N3168" s="4"/>
      <c r="O3168" s="4"/>
      <c r="P3168" s="4"/>
      <c r="Q3168" s="4"/>
      <c r="R3168" s="4"/>
      <c r="S3168" s="4"/>
      <c r="T3168" s="4"/>
      <c r="U3168" s="4"/>
      <c r="V3168" s="4"/>
      <c r="W3168" s="4"/>
      <c r="X3168" s="4"/>
      <c r="Y3168" s="4"/>
      <c r="Z3168" s="4"/>
      <c r="AA3168" s="4"/>
    </row>
    <row r="3169" spans="1:27" ht="16" x14ac:dyDescent="0.2">
      <c r="A3169" s="10" t="s">
        <v>4346</v>
      </c>
      <c r="B3169" s="10" t="s">
        <v>21</v>
      </c>
      <c r="C3169" s="10" t="s">
        <v>5969</v>
      </c>
      <c r="D3169" s="11">
        <v>1999</v>
      </c>
      <c r="E3169" s="10" t="s">
        <v>10</v>
      </c>
      <c r="F3169" s="10" t="s">
        <v>5931</v>
      </c>
      <c r="G3169" s="10" t="s">
        <v>5970</v>
      </c>
      <c r="H3169" s="13">
        <v>413</v>
      </c>
      <c r="I3169" s="14"/>
      <c r="J3169" s="4"/>
      <c r="K3169" s="4"/>
      <c r="L3169" s="4"/>
      <c r="M3169" s="4"/>
      <c r="N3169" s="4"/>
      <c r="O3169" s="4"/>
      <c r="P3169" s="4"/>
      <c r="Q3169" s="4"/>
      <c r="R3169" s="4"/>
      <c r="S3169" s="4"/>
      <c r="T3169" s="4"/>
      <c r="U3169" s="4"/>
      <c r="V3169" s="4"/>
      <c r="W3169" s="4"/>
      <c r="X3169" s="4"/>
      <c r="Y3169" s="4"/>
      <c r="Z3169" s="4"/>
      <c r="AA3169" s="4"/>
    </row>
    <row r="3170" spans="1:27" ht="16" x14ac:dyDescent="0.2">
      <c r="A3170" s="10" t="s">
        <v>4346</v>
      </c>
      <c r="B3170" s="10" t="s">
        <v>21</v>
      </c>
      <c r="C3170" s="10" t="s">
        <v>5971</v>
      </c>
      <c r="D3170" s="11">
        <v>1999</v>
      </c>
      <c r="E3170" s="10" t="s">
        <v>10</v>
      </c>
      <c r="F3170" s="10" t="s">
        <v>5931</v>
      </c>
      <c r="G3170" s="10" t="s">
        <v>5972</v>
      </c>
      <c r="H3170" s="13">
        <v>406</v>
      </c>
      <c r="I3170" s="14"/>
      <c r="J3170" s="4"/>
      <c r="K3170" s="4"/>
      <c r="L3170" s="4"/>
      <c r="M3170" s="4"/>
      <c r="N3170" s="4"/>
      <c r="O3170" s="4"/>
      <c r="P3170" s="4"/>
      <c r="Q3170" s="4"/>
      <c r="R3170" s="4"/>
      <c r="S3170" s="4"/>
      <c r="T3170" s="4"/>
      <c r="U3170" s="4"/>
      <c r="V3170" s="4"/>
      <c r="W3170" s="4"/>
      <c r="X3170" s="4"/>
      <c r="Y3170" s="4"/>
      <c r="Z3170" s="4"/>
      <c r="AA3170" s="4"/>
    </row>
    <row r="3171" spans="1:27" ht="16" x14ac:dyDescent="0.2">
      <c r="A3171" s="10" t="s">
        <v>4346</v>
      </c>
      <c r="B3171" s="10" t="s">
        <v>21</v>
      </c>
      <c r="C3171" s="10" t="s">
        <v>5919</v>
      </c>
      <c r="D3171" s="11">
        <v>1999</v>
      </c>
      <c r="E3171" s="10" t="s">
        <v>10</v>
      </c>
      <c r="F3171" s="10" t="s">
        <v>5931</v>
      </c>
      <c r="G3171" s="10" t="s">
        <v>5973</v>
      </c>
      <c r="H3171" s="13">
        <v>405</v>
      </c>
      <c r="I3171" s="14"/>
      <c r="J3171" s="4"/>
      <c r="K3171" s="4"/>
      <c r="L3171" s="4"/>
      <c r="M3171" s="4"/>
      <c r="N3171" s="4"/>
      <c r="O3171" s="4"/>
      <c r="P3171" s="4"/>
      <c r="Q3171" s="4"/>
      <c r="R3171" s="4"/>
      <c r="S3171" s="4"/>
      <c r="T3171" s="4"/>
      <c r="U3171" s="4"/>
      <c r="V3171" s="4"/>
      <c r="W3171" s="4"/>
      <c r="X3171" s="4"/>
      <c r="Y3171" s="4"/>
      <c r="Z3171" s="4"/>
      <c r="AA3171" s="4"/>
    </row>
    <row r="3172" spans="1:27" ht="16" x14ac:dyDescent="0.2">
      <c r="A3172" s="10" t="s">
        <v>4346</v>
      </c>
      <c r="B3172" s="10" t="s">
        <v>21</v>
      </c>
      <c r="C3172" s="10" t="s">
        <v>5974</v>
      </c>
      <c r="D3172" s="11">
        <v>1999</v>
      </c>
      <c r="E3172" s="10" t="s">
        <v>10</v>
      </c>
      <c r="F3172" s="10" t="s">
        <v>5931</v>
      </c>
      <c r="G3172" s="10" t="s">
        <v>5975</v>
      </c>
      <c r="H3172" s="13">
        <v>404</v>
      </c>
      <c r="I3172" s="14"/>
      <c r="J3172" s="4"/>
      <c r="K3172" s="4"/>
      <c r="L3172" s="4"/>
      <c r="M3172" s="4"/>
      <c r="N3172" s="4"/>
      <c r="O3172" s="4"/>
      <c r="P3172" s="4"/>
      <c r="Q3172" s="4"/>
      <c r="R3172" s="4"/>
      <c r="S3172" s="4"/>
      <c r="T3172" s="4"/>
      <c r="U3172" s="4"/>
      <c r="V3172" s="4"/>
      <c r="W3172" s="4"/>
      <c r="X3172" s="4"/>
      <c r="Y3172" s="4"/>
      <c r="Z3172" s="4"/>
      <c r="AA3172" s="4"/>
    </row>
    <row r="3173" spans="1:27" ht="16" x14ac:dyDescent="0.2">
      <c r="A3173" s="10" t="s">
        <v>4346</v>
      </c>
      <c r="B3173" s="10" t="s">
        <v>21</v>
      </c>
      <c r="C3173" s="10" t="s">
        <v>5976</v>
      </c>
      <c r="D3173" s="11">
        <v>1999</v>
      </c>
      <c r="E3173" s="10" t="s">
        <v>10</v>
      </c>
      <c r="F3173" s="10" t="s">
        <v>5931</v>
      </c>
      <c r="G3173" s="60" t="s">
        <v>5977</v>
      </c>
      <c r="H3173" s="13">
        <v>402</v>
      </c>
      <c r="I3173" s="14"/>
      <c r="J3173" s="4"/>
      <c r="K3173" s="4"/>
      <c r="L3173" s="4"/>
      <c r="M3173" s="4"/>
      <c r="N3173" s="4"/>
      <c r="O3173" s="4"/>
      <c r="P3173" s="4"/>
      <c r="Q3173" s="4"/>
      <c r="R3173" s="4"/>
      <c r="S3173" s="4"/>
      <c r="T3173" s="4"/>
      <c r="U3173" s="4"/>
      <c r="V3173" s="4"/>
      <c r="W3173" s="4"/>
      <c r="X3173" s="4"/>
      <c r="Y3173" s="4"/>
      <c r="Z3173" s="4"/>
      <c r="AA3173" s="4"/>
    </row>
    <row r="3174" spans="1:27" ht="16" x14ac:dyDescent="0.2">
      <c r="A3174" s="10" t="s">
        <v>4346</v>
      </c>
      <c r="B3174" s="10" t="s">
        <v>21</v>
      </c>
      <c r="C3174" s="10" t="s">
        <v>5978</v>
      </c>
      <c r="D3174" s="11">
        <v>1999</v>
      </c>
      <c r="E3174" s="10" t="s">
        <v>10</v>
      </c>
      <c r="F3174" s="10" t="s">
        <v>5931</v>
      </c>
      <c r="G3174" s="10" t="s">
        <v>5979</v>
      </c>
      <c r="H3174" s="11">
        <v>395</v>
      </c>
      <c r="I3174" s="14"/>
      <c r="J3174" s="4"/>
      <c r="K3174" s="4"/>
      <c r="L3174" s="4"/>
      <c r="M3174" s="4"/>
      <c r="N3174" s="4"/>
      <c r="O3174" s="4"/>
      <c r="P3174" s="4"/>
      <c r="Q3174" s="4"/>
      <c r="R3174" s="4"/>
      <c r="S3174" s="4"/>
      <c r="T3174" s="4"/>
      <c r="U3174" s="4"/>
      <c r="V3174" s="4"/>
      <c r="W3174" s="4"/>
      <c r="X3174" s="4"/>
      <c r="Y3174" s="4"/>
      <c r="Z3174" s="4"/>
      <c r="AA3174" s="4"/>
    </row>
    <row r="3175" spans="1:27" ht="16" x14ac:dyDescent="0.2">
      <c r="A3175" s="10" t="s">
        <v>4346</v>
      </c>
      <c r="B3175" s="10" t="s">
        <v>21</v>
      </c>
      <c r="C3175" s="10" t="s">
        <v>5980</v>
      </c>
      <c r="D3175" s="11">
        <v>1999</v>
      </c>
      <c r="E3175" s="10" t="s">
        <v>10</v>
      </c>
      <c r="F3175" s="10" t="s">
        <v>5931</v>
      </c>
      <c r="G3175" s="10" t="s">
        <v>5981</v>
      </c>
      <c r="H3175" s="11">
        <v>393</v>
      </c>
      <c r="I3175" s="14"/>
      <c r="J3175" s="4"/>
      <c r="K3175" s="4"/>
      <c r="L3175" s="4"/>
      <c r="M3175" s="4"/>
      <c r="N3175" s="4"/>
      <c r="O3175" s="4"/>
      <c r="P3175" s="4"/>
      <c r="Q3175" s="4"/>
      <c r="R3175" s="4"/>
      <c r="S3175" s="4"/>
      <c r="T3175" s="4"/>
      <c r="U3175" s="4"/>
      <c r="V3175" s="4"/>
      <c r="W3175" s="4"/>
      <c r="X3175" s="4"/>
      <c r="Y3175" s="4"/>
      <c r="Z3175" s="4"/>
      <c r="AA3175" s="4"/>
    </row>
    <row r="3176" spans="1:27" ht="16" x14ac:dyDescent="0.2">
      <c r="A3176" s="10" t="s">
        <v>4346</v>
      </c>
      <c r="B3176" s="10" t="s">
        <v>21</v>
      </c>
      <c r="C3176" s="10" t="s">
        <v>5982</v>
      </c>
      <c r="D3176" s="11">
        <v>1999</v>
      </c>
      <c r="E3176" s="10" t="s">
        <v>10</v>
      </c>
      <c r="F3176" s="10" t="s">
        <v>5931</v>
      </c>
      <c r="G3176" s="10" t="s">
        <v>5983</v>
      </c>
      <c r="H3176" s="11">
        <v>392</v>
      </c>
      <c r="I3176" s="14"/>
      <c r="J3176" s="4"/>
      <c r="K3176" s="4"/>
      <c r="L3176" s="4"/>
      <c r="M3176" s="4"/>
      <c r="N3176" s="4"/>
      <c r="O3176" s="4"/>
      <c r="P3176" s="4"/>
      <c r="Q3176" s="4"/>
      <c r="R3176" s="4"/>
      <c r="S3176" s="4"/>
      <c r="T3176" s="4"/>
      <c r="U3176" s="4"/>
      <c r="V3176" s="4"/>
      <c r="W3176" s="4"/>
      <c r="X3176" s="4"/>
      <c r="Y3176" s="4"/>
      <c r="Z3176" s="4"/>
      <c r="AA3176" s="4"/>
    </row>
    <row r="3177" spans="1:27" ht="16" x14ac:dyDescent="0.2">
      <c r="A3177" s="10" t="s">
        <v>4346</v>
      </c>
      <c r="B3177" s="10" t="s">
        <v>21</v>
      </c>
      <c r="C3177" s="10" t="s">
        <v>5984</v>
      </c>
      <c r="D3177" s="11">
        <v>1999</v>
      </c>
      <c r="E3177" s="10" t="s">
        <v>10</v>
      </c>
      <c r="F3177" s="10" t="s">
        <v>5931</v>
      </c>
      <c r="G3177" s="10" t="s">
        <v>5985</v>
      </c>
      <c r="H3177" s="11">
        <v>390</v>
      </c>
      <c r="I3177" s="14"/>
      <c r="J3177" s="4"/>
      <c r="K3177" s="4"/>
      <c r="L3177" s="4"/>
      <c r="M3177" s="4"/>
      <c r="N3177" s="4"/>
      <c r="O3177" s="4"/>
      <c r="P3177" s="4"/>
      <c r="Q3177" s="4"/>
      <c r="R3177" s="4"/>
      <c r="S3177" s="4"/>
      <c r="T3177" s="4"/>
      <c r="U3177" s="4"/>
      <c r="V3177" s="4"/>
      <c r="W3177" s="4"/>
      <c r="X3177" s="4"/>
      <c r="Y3177" s="4"/>
      <c r="Z3177" s="4"/>
      <c r="AA3177" s="4"/>
    </row>
    <row r="3178" spans="1:27" ht="16" x14ac:dyDescent="0.2">
      <c r="A3178" s="10" t="s">
        <v>4346</v>
      </c>
      <c r="B3178" s="10" t="s">
        <v>21</v>
      </c>
      <c r="C3178" s="10" t="s">
        <v>5986</v>
      </c>
      <c r="D3178" s="11">
        <v>1999</v>
      </c>
      <c r="E3178" s="10" t="s">
        <v>10</v>
      </c>
      <c r="F3178" s="10" t="s">
        <v>5931</v>
      </c>
      <c r="G3178" s="10" t="s">
        <v>5987</v>
      </c>
      <c r="H3178" s="13">
        <v>387</v>
      </c>
      <c r="I3178" s="14"/>
      <c r="J3178" s="4"/>
      <c r="K3178" s="4"/>
      <c r="L3178" s="4"/>
      <c r="M3178" s="4"/>
      <c r="N3178" s="4"/>
      <c r="O3178" s="4"/>
      <c r="P3178" s="4"/>
      <c r="Q3178" s="4"/>
      <c r="R3178" s="4"/>
      <c r="S3178" s="4"/>
      <c r="T3178" s="4"/>
      <c r="U3178" s="4"/>
      <c r="V3178" s="4"/>
      <c r="W3178" s="4"/>
      <c r="X3178" s="4"/>
      <c r="Y3178" s="4"/>
      <c r="Z3178" s="4"/>
      <c r="AA3178" s="4"/>
    </row>
    <row r="3179" spans="1:27" ht="16" x14ac:dyDescent="0.2">
      <c r="A3179" s="10" t="s">
        <v>4346</v>
      </c>
      <c r="B3179" s="10" t="s">
        <v>21</v>
      </c>
      <c r="C3179" s="10" t="s">
        <v>5988</v>
      </c>
      <c r="D3179" s="11">
        <v>1999</v>
      </c>
      <c r="E3179" s="10" t="s">
        <v>10</v>
      </c>
      <c r="F3179" s="10" t="s">
        <v>5931</v>
      </c>
      <c r="G3179" s="10" t="s">
        <v>5989</v>
      </c>
      <c r="H3179" s="11">
        <v>374</v>
      </c>
      <c r="I3179" s="14"/>
      <c r="J3179" s="4"/>
      <c r="K3179" s="4"/>
      <c r="L3179" s="4"/>
      <c r="M3179" s="4"/>
      <c r="N3179" s="4"/>
      <c r="O3179" s="4"/>
      <c r="P3179" s="4"/>
      <c r="Q3179" s="4"/>
      <c r="R3179" s="4"/>
      <c r="S3179" s="4"/>
      <c r="T3179" s="4"/>
      <c r="U3179" s="4"/>
      <c r="V3179" s="4"/>
      <c r="W3179" s="4"/>
      <c r="X3179" s="4"/>
      <c r="Y3179" s="4"/>
      <c r="Z3179" s="4"/>
      <c r="AA3179" s="4"/>
    </row>
    <row r="3180" spans="1:27" ht="16" x14ac:dyDescent="0.2">
      <c r="A3180" s="10" t="s">
        <v>4346</v>
      </c>
      <c r="B3180" s="10" t="s">
        <v>21</v>
      </c>
      <c r="C3180" s="10" t="s">
        <v>5990</v>
      </c>
      <c r="D3180" s="11">
        <v>1999</v>
      </c>
      <c r="E3180" s="10" t="s">
        <v>10</v>
      </c>
      <c r="F3180" s="10" t="s">
        <v>5931</v>
      </c>
      <c r="G3180" s="10" t="s">
        <v>5991</v>
      </c>
      <c r="H3180" s="13">
        <v>373</v>
      </c>
      <c r="I3180" s="14"/>
      <c r="J3180" s="4"/>
      <c r="K3180" s="4"/>
      <c r="L3180" s="4"/>
      <c r="M3180" s="4"/>
      <c r="N3180" s="4"/>
      <c r="O3180" s="4"/>
      <c r="P3180" s="4"/>
      <c r="Q3180" s="4"/>
      <c r="R3180" s="4"/>
      <c r="S3180" s="4"/>
      <c r="T3180" s="4"/>
      <c r="U3180" s="4"/>
      <c r="V3180" s="4"/>
      <c r="W3180" s="4"/>
      <c r="X3180" s="4"/>
      <c r="Y3180" s="4"/>
      <c r="Z3180" s="4"/>
      <c r="AA3180" s="4"/>
    </row>
    <row r="3181" spans="1:27" ht="16" x14ac:dyDescent="0.2">
      <c r="A3181" s="10" t="s">
        <v>4346</v>
      </c>
      <c r="B3181" s="10" t="s">
        <v>21</v>
      </c>
      <c r="C3181" s="10" t="s">
        <v>5992</v>
      </c>
      <c r="D3181" s="11">
        <v>1999</v>
      </c>
      <c r="E3181" s="10" t="s">
        <v>10</v>
      </c>
      <c r="F3181" s="10" t="s">
        <v>5931</v>
      </c>
      <c r="G3181" s="10" t="s">
        <v>5993</v>
      </c>
      <c r="H3181" s="11">
        <v>373</v>
      </c>
      <c r="I3181" s="14"/>
      <c r="J3181" s="4"/>
      <c r="K3181" s="4"/>
      <c r="L3181" s="4"/>
      <c r="M3181" s="4"/>
      <c r="N3181" s="4"/>
      <c r="O3181" s="4"/>
      <c r="P3181" s="4"/>
      <c r="Q3181" s="4"/>
      <c r="R3181" s="4"/>
      <c r="S3181" s="4"/>
      <c r="T3181" s="4"/>
      <c r="U3181" s="4"/>
      <c r="V3181" s="4"/>
      <c r="W3181" s="4"/>
      <c r="X3181" s="4"/>
      <c r="Y3181" s="4"/>
      <c r="Z3181" s="4"/>
      <c r="AA3181" s="4"/>
    </row>
    <row r="3182" spans="1:27" ht="16" x14ac:dyDescent="0.2">
      <c r="A3182" s="10" t="s">
        <v>4346</v>
      </c>
      <c r="B3182" s="10" t="s">
        <v>21</v>
      </c>
      <c r="C3182" s="10" t="s">
        <v>5994</v>
      </c>
      <c r="D3182" s="11">
        <v>1999</v>
      </c>
      <c r="E3182" s="10" t="s">
        <v>10</v>
      </c>
      <c r="F3182" s="10" t="s">
        <v>5931</v>
      </c>
      <c r="G3182" s="10" t="s">
        <v>5995</v>
      </c>
      <c r="H3182" s="13">
        <v>371</v>
      </c>
      <c r="I3182" s="14"/>
      <c r="J3182" s="4"/>
      <c r="K3182" s="4"/>
      <c r="L3182" s="4"/>
      <c r="M3182" s="4"/>
      <c r="N3182" s="4"/>
      <c r="O3182" s="4"/>
      <c r="P3182" s="4"/>
      <c r="Q3182" s="4"/>
      <c r="R3182" s="4"/>
      <c r="S3182" s="4"/>
      <c r="T3182" s="4"/>
      <c r="U3182" s="4"/>
      <c r="V3182" s="4"/>
      <c r="W3182" s="4"/>
      <c r="X3182" s="4"/>
      <c r="Y3182" s="4"/>
      <c r="Z3182" s="4"/>
      <c r="AA3182" s="4"/>
    </row>
    <row r="3183" spans="1:27" ht="16" x14ac:dyDescent="0.2">
      <c r="A3183" s="10" t="s">
        <v>4346</v>
      </c>
      <c r="B3183" s="10" t="s">
        <v>21</v>
      </c>
      <c r="C3183" s="10" t="s">
        <v>5996</v>
      </c>
      <c r="D3183" s="11">
        <v>1999</v>
      </c>
      <c r="E3183" s="10" t="s">
        <v>10</v>
      </c>
      <c r="F3183" s="10" t="s">
        <v>5931</v>
      </c>
      <c r="G3183" s="10" t="s">
        <v>5997</v>
      </c>
      <c r="H3183" s="11">
        <v>368</v>
      </c>
      <c r="I3183" s="14"/>
      <c r="J3183" s="4"/>
      <c r="K3183" s="4"/>
      <c r="L3183" s="4"/>
      <c r="M3183" s="4"/>
      <c r="N3183" s="4"/>
      <c r="O3183" s="4"/>
      <c r="P3183" s="4"/>
      <c r="Q3183" s="4"/>
      <c r="R3183" s="4"/>
      <c r="S3183" s="4"/>
      <c r="T3183" s="4"/>
      <c r="U3183" s="4"/>
      <c r="V3183" s="4"/>
      <c r="W3183" s="4"/>
      <c r="X3183" s="4"/>
      <c r="Y3183" s="4"/>
      <c r="Z3183" s="4"/>
      <c r="AA3183" s="4"/>
    </row>
    <row r="3184" spans="1:27" ht="16" x14ac:dyDescent="0.2">
      <c r="A3184" s="10" t="s">
        <v>13</v>
      </c>
      <c r="B3184" s="10" t="s">
        <v>21</v>
      </c>
      <c r="C3184" s="10" t="s">
        <v>5998</v>
      </c>
      <c r="D3184" s="11">
        <v>1999</v>
      </c>
      <c r="E3184" s="10" t="s">
        <v>7</v>
      </c>
      <c r="F3184" s="19" t="s">
        <v>5920</v>
      </c>
      <c r="G3184" s="10" t="s">
        <v>5999</v>
      </c>
      <c r="H3184" s="13">
        <v>301</v>
      </c>
      <c r="I3184" s="14"/>
      <c r="J3184" s="4"/>
      <c r="K3184" s="4"/>
      <c r="L3184" s="4"/>
      <c r="M3184" s="4"/>
      <c r="N3184" s="4"/>
      <c r="O3184" s="4"/>
      <c r="P3184" s="4"/>
      <c r="Q3184" s="4"/>
      <c r="R3184" s="4"/>
      <c r="S3184" s="4"/>
      <c r="T3184" s="4"/>
      <c r="U3184" s="4"/>
      <c r="V3184" s="4"/>
      <c r="W3184" s="4"/>
      <c r="X3184" s="4"/>
      <c r="Y3184" s="4"/>
      <c r="Z3184" s="4"/>
      <c r="AA3184" s="4"/>
    </row>
    <row r="3185" spans="1:27" ht="16" x14ac:dyDescent="0.2">
      <c r="A3185" s="10" t="s">
        <v>4346</v>
      </c>
      <c r="B3185" s="10" t="s">
        <v>21</v>
      </c>
      <c r="C3185" s="10" t="s">
        <v>6000</v>
      </c>
      <c r="D3185" s="32">
        <v>1999</v>
      </c>
      <c r="E3185" s="10" t="s">
        <v>7</v>
      </c>
      <c r="F3185" s="12" t="s">
        <v>5931</v>
      </c>
      <c r="G3185" s="10" t="s">
        <v>6001</v>
      </c>
      <c r="H3185" s="13">
        <v>300</v>
      </c>
      <c r="I3185" s="14"/>
      <c r="J3185" s="4"/>
      <c r="K3185" s="4"/>
      <c r="L3185" s="4"/>
      <c r="M3185" s="4"/>
      <c r="N3185" s="4"/>
      <c r="O3185" s="4"/>
      <c r="P3185" s="4"/>
      <c r="Q3185" s="4"/>
      <c r="R3185" s="4"/>
      <c r="S3185" s="4"/>
      <c r="T3185" s="4"/>
      <c r="U3185" s="4"/>
      <c r="V3185" s="4"/>
      <c r="W3185" s="4"/>
      <c r="X3185" s="4"/>
      <c r="Y3185" s="4"/>
      <c r="Z3185" s="4"/>
      <c r="AA3185" s="4"/>
    </row>
    <row r="3186" spans="1:27" ht="16" x14ac:dyDescent="0.2">
      <c r="A3186" s="10" t="s">
        <v>4346</v>
      </c>
      <c r="B3186" s="10" t="s">
        <v>21</v>
      </c>
      <c r="C3186" s="10" t="s">
        <v>6002</v>
      </c>
      <c r="D3186" s="11">
        <v>1999</v>
      </c>
      <c r="E3186" s="10" t="s">
        <v>10</v>
      </c>
      <c r="F3186" s="10" t="s">
        <v>5931</v>
      </c>
      <c r="G3186" s="10" t="s">
        <v>6003</v>
      </c>
      <c r="H3186" s="13">
        <v>290</v>
      </c>
      <c r="I3186" s="14"/>
      <c r="J3186" s="4"/>
      <c r="K3186" s="4"/>
      <c r="L3186" s="4"/>
      <c r="M3186" s="4"/>
      <c r="N3186" s="4"/>
      <c r="O3186" s="4"/>
      <c r="P3186" s="4"/>
      <c r="Q3186" s="4"/>
      <c r="R3186" s="4"/>
      <c r="S3186" s="4"/>
      <c r="T3186" s="4"/>
      <c r="U3186" s="4"/>
      <c r="V3186" s="4"/>
      <c r="W3186" s="4"/>
      <c r="X3186" s="4"/>
      <c r="Y3186" s="4"/>
      <c r="Z3186" s="4"/>
      <c r="AA3186" s="4"/>
    </row>
    <row r="3187" spans="1:27" ht="16" x14ac:dyDescent="0.2">
      <c r="A3187" s="10" t="s">
        <v>4346</v>
      </c>
      <c r="B3187" s="10" t="s">
        <v>21</v>
      </c>
      <c r="C3187" s="10" t="s">
        <v>6004</v>
      </c>
      <c r="D3187" s="11">
        <v>1999</v>
      </c>
      <c r="E3187" s="10" t="s">
        <v>10</v>
      </c>
      <c r="F3187" s="10" t="s">
        <v>5931</v>
      </c>
      <c r="G3187" s="10" t="s">
        <v>6005</v>
      </c>
      <c r="H3187" s="11">
        <v>172</v>
      </c>
      <c r="I3187" s="14"/>
      <c r="J3187" s="4"/>
      <c r="K3187" s="4"/>
      <c r="L3187" s="4"/>
      <c r="M3187" s="4"/>
      <c r="N3187" s="4"/>
      <c r="O3187" s="4"/>
      <c r="P3187" s="4"/>
      <c r="Q3187" s="4"/>
      <c r="R3187" s="4"/>
      <c r="S3187" s="4"/>
      <c r="T3187" s="4"/>
      <c r="U3187" s="4"/>
      <c r="V3187" s="4"/>
      <c r="W3187" s="4"/>
      <c r="X3187" s="4"/>
      <c r="Y3187" s="4"/>
      <c r="Z3187" s="4"/>
      <c r="AA3187" s="4"/>
    </row>
    <row r="3188" spans="1:27" ht="16" x14ac:dyDescent="0.2">
      <c r="A3188" s="10" t="s">
        <v>791</v>
      </c>
      <c r="B3188" s="10" t="s">
        <v>21</v>
      </c>
      <c r="C3188" s="10" t="s">
        <v>5187</v>
      </c>
      <c r="D3188" s="11">
        <v>1997</v>
      </c>
      <c r="E3188" s="10" t="s">
        <v>10</v>
      </c>
      <c r="F3188" s="10" t="s">
        <v>6006</v>
      </c>
      <c r="G3188" s="21" t="s">
        <v>6007</v>
      </c>
      <c r="H3188" s="13">
        <v>1563</v>
      </c>
      <c r="I3188" s="14"/>
      <c r="J3188" s="4"/>
      <c r="K3188" s="4"/>
      <c r="L3188" s="4"/>
      <c r="M3188" s="4"/>
      <c r="N3188" s="4"/>
      <c r="O3188" s="4"/>
      <c r="P3188" s="4"/>
      <c r="Q3188" s="4"/>
      <c r="R3188" s="4"/>
      <c r="S3188" s="4"/>
      <c r="T3188" s="4"/>
      <c r="U3188" s="4"/>
      <c r="V3188" s="4"/>
      <c r="W3188" s="4"/>
      <c r="X3188" s="4"/>
      <c r="Y3188" s="4"/>
      <c r="Z3188" s="4"/>
      <c r="AA3188" s="4"/>
    </row>
    <row r="3189" spans="1:27" ht="16" x14ac:dyDescent="0.2">
      <c r="A3189" s="10" t="s">
        <v>791</v>
      </c>
      <c r="B3189" s="10" t="s">
        <v>21</v>
      </c>
      <c r="C3189" s="10" t="s">
        <v>6008</v>
      </c>
      <c r="D3189" s="11">
        <v>1997</v>
      </c>
      <c r="E3189" s="10" t="s">
        <v>10</v>
      </c>
      <c r="F3189" s="10" t="s">
        <v>6006</v>
      </c>
      <c r="G3189" s="10" t="s">
        <v>6009</v>
      </c>
      <c r="H3189" s="13">
        <v>526</v>
      </c>
      <c r="I3189" s="14"/>
      <c r="J3189" s="4"/>
      <c r="K3189" s="4"/>
      <c r="L3189" s="4"/>
      <c r="M3189" s="4"/>
      <c r="N3189" s="4"/>
      <c r="O3189" s="4"/>
      <c r="P3189" s="4"/>
      <c r="Q3189" s="4"/>
      <c r="R3189" s="4"/>
      <c r="S3189" s="4"/>
      <c r="T3189" s="4"/>
      <c r="U3189" s="4"/>
      <c r="V3189" s="4"/>
      <c r="W3189" s="4"/>
      <c r="X3189" s="4"/>
      <c r="Y3189" s="4"/>
      <c r="Z3189" s="4"/>
      <c r="AA3189" s="4"/>
    </row>
    <row r="3190" spans="1:27" ht="16" x14ac:dyDescent="0.2">
      <c r="A3190" s="10" t="s">
        <v>791</v>
      </c>
      <c r="B3190" s="10" t="s">
        <v>21</v>
      </c>
      <c r="C3190" s="10" t="s">
        <v>6010</v>
      </c>
      <c r="D3190" s="11">
        <v>1997</v>
      </c>
      <c r="E3190" s="10" t="s">
        <v>10</v>
      </c>
      <c r="F3190" s="10" t="s">
        <v>6006</v>
      </c>
      <c r="G3190" s="10" t="s">
        <v>6011</v>
      </c>
      <c r="H3190" s="13">
        <v>508</v>
      </c>
      <c r="I3190" s="14"/>
      <c r="J3190" s="4"/>
      <c r="K3190" s="4"/>
      <c r="L3190" s="4"/>
      <c r="M3190" s="4"/>
      <c r="N3190" s="4"/>
      <c r="O3190" s="4"/>
      <c r="P3190" s="4"/>
      <c r="Q3190" s="4"/>
      <c r="R3190" s="4"/>
      <c r="S3190" s="4"/>
      <c r="T3190" s="4"/>
      <c r="U3190" s="4"/>
      <c r="V3190" s="4"/>
      <c r="W3190" s="4"/>
      <c r="X3190" s="4"/>
      <c r="Y3190" s="4"/>
      <c r="Z3190" s="4"/>
      <c r="AA3190" s="4"/>
    </row>
    <row r="3191" spans="1:27" ht="16" x14ac:dyDescent="0.2">
      <c r="A3191" s="10" t="s">
        <v>791</v>
      </c>
      <c r="B3191" s="10" t="s">
        <v>21</v>
      </c>
      <c r="C3191" s="10" t="s">
        <v>6012</v>
      </c>
      <c r="D3191" s="11">
        <v>1997</v>
      </c>
      <c r="E3191" s="10" t="s">
        <v>10</v>
      </c>
      <c r="F3191" s="10" t="s">
        <v>6006</v>
      </c>
      <c r="G3191" s="10" t="s">
        <v>6013</v>
      </c>
      <c r="H3191" s="13">
        <v>492</v>
      </c>
      <c r="I3191" s="14"/>
      <c r="J3191" s="4"/>
      <c r="K3191" s="4"/>
      <c r="L3191" s="4"/>
      <c r="M3191" s="4"/>
      <c r="N3191" s="4"/>
      <c r="O3191" s="4"/>
      <c r="P3191" s="4"/>
      <c r="Q3191" s="4"/>
      <c r="R3191" s="4"/>
      <c r="S3191" s="4"/>
      <c r="T3191" s="4"/>
      <c r="U3191" s="4"/>
      <c r="V3191" s="4"/>
      <c r="W3191" s="4"/>
      <c r="X3191" s="4"/>
      <c r="Y3191" s="4"/>
      <c r="Z3191" s="4"/>
      <c r="AA3191" s="4"/>
    </row>
    <row r="3192" spans="1:27" ht="16" x14ac:dyDescent="0.2">
      <c r="A3192" s="10" t="s">
        <v>791</v>
      </c>
      <c r="B3192" s="10" t="s">
        <v>21</v>
      </c>
      <c r="C3192" s="10" t="s">
        <v>6014</v>
      </c>
      <c r="D3192" s="11">
        <v>1997</v>
      </c>
      <c r="E3192" s="10" t="s">
        <v>10</v>
      </c>
      <c r="F3192" s="10" t="s">
        <v>6006</v>
      </c>
      <c r="G3192" s="10" t="s">
        <v>6015</v>
      </c>
      <c r="H3192" s="13">
        <v>441</v>
      </c>
      <c r="I3192" s="14"/>
      <c r="J3192" s="4"/>
      <c r="K3192" s="4"/>
      <c r="L3192" s="4"/>
      <c r="M3192" s="4"/>
      <c r="N3192" s="4"/>
      <c r="O3192" s="4"/>
      <c r="P3192" s="4"/>
      <c r="Q3192" s="4"/>
      <c r="R3192" s="4"/>
      <c r="S3192" s="4"/>
      <c r="T3192" s="4"/>
      <c r="U3192" s="4"/>
      <c r="V3192" s="4"/>
      <c r="W3192" s="4"/>
      <c r="X3192" s="4"/>
      <c r="Y3192" s="4"/>
      <c r="Z3192" s="4"/>
      <c r="AA3192" s="4"/>
    </row>
    <row r="3193" spans="1:27" ht="16" x14ac:dyDescent="0.2">
      <c r="A3193" s="10" t="s">
        <v>791</v>
      </c>
      <c r="B3193" s="10" t="s">
        <v>21</v>
      </c>
      <c r="C3193" s="10" t="s">
        <v>6016</v>
      </c>
      <c r="D3193" s="11">
        <v>1997</v>
      </c>
      <c r="E3193" s="10" t="s">
        <v>10</v>
      </c>
      <c r="F3193" s="10" t="s">
        <v>6006</v>
      </c>
      <c r="G3193" s="10" t="s">
        <v>6017</v>
      </c>
      <c r="H3193" s="13">
        <v>391</v>
      </c>
      <c r="I3193" s="14"/>
      <c r="J3193" s="4"/>
      <c r="K3193" s="4"/>
      <c r="L3193" s="4"/>
      <c r="M3193" s="4"/>
      <c r="N3193" s="4"/>
      <c r="O3193" s="4"/>
      <c r="P3193" s="4"/>
      <c r="Q3193" s="4"/>
      <c r="R3193" s="4"/>
      <c r="S3193" s="4"/>
      <c r="T3193" s="4"/>
      <c r="U3193" s="4"/>
      <c r="V3193" s="4"/>
      <c r="W3193" s="4"/>
      <c r="X3193" s="4"/>
      <c r="Y3193" s="4"/>
      <c r="Z3193" s="4"/>
      <c r="AA3193" s="4"/>
    </row>
    <row r="3194" spans="1:27" ht="16" x14ac:dyDescent="0.2">
      <c r="A3194" s="10" t="s">
        <v>791</v>
      </c>
      <c r="B3194" s="10" t="s">
        <v>21</v>
      </c>
      <c r="C3194" s="10" t="s">
        <v>6018</v>
      </c>
      <c r="D3194" s="11">
        <v>1997</v>
      </c>
      <c r="E3194" s="10" t="s">
        <v>10</v>
      </c>
      <c r="F3194" s="10" t="s">
        <v>6006</v>
      </c>
      <c r="G3194" s="10" t="s">
        <v>6019</v>
      </c>
      <c r="H3194" s="13">
        <v>340</v>
      </c>
      <c r="I3194" s="14"/>
      <c r="J3194" s="4"/>
      <c r="K3194" s="4"/>
      <c r="L3194" s="4"/>
      <c r="M3194" s="4"/>
      <c r="N3194" s="4"/>
      <c r="O3194" s="4"/>
      <c r="P3194" s="4"/>
      <c r="Q3194" s="4"/>
      <c r="R3194" s="4"/>
      <c r="S3194" s="4"/>
      <c r="T3194" s="4"/>
      <c r="U3194" s="4"/>
      <c r="V3194" s="4"/>
      <c r="W3194" s="4"/>
      <c r="X3194" s="4"/>
      <c r="Y3194" s="4"/>
      <c r="Z3194" s="4"/>
      <c r="AA3194" s="4"/>
    </row>
    <row r="3195" spans="1:27" ht="16" x14ac:dyDescent="0.2">
      <c r="A3195" s="10" t="s">
        <v>791</v>
      </c>
      <c r="B3195" s="10" t="s">
        <v>21</v>
      </c>
      <c r="C3195" s="10" t="s">
        <v>5187</v>
      </c>
      <c r="D3195" s="11">
        <v>1997</v>
      </c>
      <c r="E3195" s="10" t="s">
        <v>7</v>
      </c>
      <c r="F3195" s="10" t="s">
        <v>6006</v>
      </c>
      <c r="G3195" s="10" t="s">
        <v>6020</v>
      </c>
      <c r="H3195" s="13">
        <v>304</v>
      </c>
      <c r="I3195" s="14"/>
      <c r="J3195" s="4"/>
      <c r="K3195" s="4"/>
      <c r="L3195" s="4"/>
      <c r="M3195" s="4"/>
      <c r="N3195" s="4"/>
      <c r="O3195" s="4"/>
      <c r="P3195" s="4"/>
      <c r="Q3195" s="4"/>
      <c r="R3195" s="4"/>
      <c r="S3195" s="4"/>
      <c r="T3195" s="4"/>
      <c r="U3195" s="4"/>
      <c r="V3195" s="4"/>
      <c r="W3195" s="4"/>
      <c r="X3195" s="4"/>
      <c r="Y3195" s="4"/>
      <c r="Z3195" s="4"/>
      <c r="AA3195" s="4"/>
    </row>
    <row r="3196" spans="1:27" ht="16" x14ac:dyDescent="0.2">
      <c r="A3196" s="10" t="s">
        <v>791</v>
      </c>
      <c r="B3196" s="10" t="s">
        <v>21</v>
      </c>
      <c r="C3196" s="10" t="s">
        <v>6021</v>
      </c>
      <c r="D3196" s="11">
        <v>1997</v>
      </c>
      <c r="E3196" s="10" t="s">
        <v>10</v>
      </c>
      <c r="F3196" s="10" t="s">
        <v>6006</v>
      </c>
      <c r="G3196" s="10" t="s">
        <v>6022</v>
      </c>
      <c r="H3196" s="13">
        <v>249</v>
      </c>
      <c r="I3196" s="14"/>
      <c r="J3196" s="4"/>
      <c r="K3196" s="4"/>
      <c r="L3196" s="4"/>
      <c r="M3196" s="4"/>
      <c r="N3196" s="4"/>
      <c r="O3196" s="4"/>
      <c r="P3196" s="4"/>
      <c r="Q3196" s="4"/>
      <c r="R3196" s="4"/>
      <c r="S3196" s="4"/>
      <c r="T3196" s="4"/>
      <c r="U3196" s="4"/>
      <c r="V3196" s="4"/>
      <c r="W3196" s="4"/>
      <c r="X3196" s="4"/>
      <c r="Y3196" s="4"/>
      <c r="Z3196" s="4"/>
      <c r="AA3196" s="4"/>
    </row>
    <row r="3197" spans="1:27" ht="16" x14ac:dyDescent="0.2">
      <c r="A3197" s="10" t="s">
        <v>791</v>
      </c>
      <c r="B3197" s="10" t="s">
        <v>21</v>
      </c>
      <c r="C3197" s="10" t="s">
        <v>6023</v>
      </c>
      <c r="D3197" s="11">
        <v>1997</v>
      </c>
      <c r="E3197" s="10" t="s">
        <v>10</v>
      </c>
      <c r="F3197" s="10" t="s">
        <v>6006</v>
      </c>
      <c r="G3197" s="10" t="s">
        <v>6024</v>
      </c>
      <c r="H3197" s="13">
        <v>229</v>
      </c>
      <c r="I3197" s="14"/>
      <c r="J3197" s="4"/>
      <c r="K3197" s="4"/>
      <c r="L3197" s="4"/>
      <c r="M3197" s="4"/>
      <c r="N3197" s="4"/>
      <c r="O3197" s="4"/>
      <c r="P3197" s="4"/>
      <c r="Q3197" s="4"/>
      <c r="R3197" s="4"/>
      <c r="S3197" s="4"/>
      <c r="T3197" s="4"/>
      <c r="U3197" s="4"/>
      <c r="V3197" s="4"/>
      <c r="W3197" s="4"/>
      <c r="X3197" s="4"/>
      <c r="Y3197" s="4"/>
      <c r="Z3197" s="4"/>
      <c r="AA3197" s="4"/>
    </row>
    <row r="3198" spans="1:27" ht="16" x14ac:dyDescent="0.2">
      <c r="A3198" s="10" t="s">
        <v>791</v>
      </c>
      <c r="B3198" s="10" t="s">
        <v>21</v>
      </c>
      <c r="C3198" s="10" t="s">
        <v>6025</v>
      </c>
      <c r="D3198" s="11">
        <v>1997</v>
      </c>
      <c r="E3198" s="10" t="s">
        <v>10</v>
      </c>
      <c r="F3198" s="10" t="s">
        <v>6006</v>
      </c>
      <c r="G3198" s="10" t="s">
        <v>6026</v>
      </c>
      <c r="H3198" s="13">
        <v>225</v>
      </c>
      <c r="I3198" s="14"/>
      <c r="J3198" s="4"/>
      <c r="K3198" s="4"/>
      <c r="L3198" s="4"/>
      <c r="M3198" s="4"/>
      <c r="N3198" s="4"/>
      <c r="O3198" s="4"/>
      <c r="P3198" s="4"/>
      <c r="Q3198" s="4"/>
      <c r="R3198" s="4"/>
      <c r="S3198" s="4"/>
      <c r="T3198" s="4"/>
      <c r="U3198" s="4"/>
      <c r="V3198" s="4"/>
      <c r="W3198" s="4"/>
      <c r="X3198" s="4"/>
      <c r="Y3198" s="4"/>
      <c r="Z3198" s="4"/>
      <c r="AA3198" s="4"/>
    </row>
    <row r="3199" spans="1:27" ht="16" x14ac:dyDescent="0.2">
      <c r="A3199" s="10" t="s">
        <v>791</v>
      </c>
      <c r="B3199" s="10" t="s">
        <v>21</v>
      </c>
      <c r="C3199" s="10" t="s">
        <v>6027</v>
      </c>
      <c r="D3199" s="11">
        <v>1997</v>
      </c>
      <c r="E3199" s="10" t="s">
        <v>10</v>
      </c>
      <c r="F3199" s="10" t="s">
        <v>6006</v>
      </c>
      <c r="G3199" s="10" t="s">
        <v>6028</v>
      </c>
      <c r="H3199" s="13">
        <v>225</v>
      </c>
      <c r="I3199" s="14"/>
      <c r="J3199" s="4"/>
      <c r="K3199" s="4"/>
      <c r="L3199" s="4"/>
      <c r="M3199" s="4"/>
      <c r="N3199" s="4"/>
      <c r="O3199" s="4"/>
      <c r="P3199" s="4"/>
      <c r="Q3199" s="4"/>
      <c r="R3199" s="4"/>
      <c r="S3199" s="4"/>
      <c r="T3199" s="4"/>
      <c r="U3199" s="4"/>
      <c r="V3199" s="4"/>
      <c r="W3199" s="4"/>
      <c r="X3199" s="4"/>
      <c r="Y3199" s="4"/>
      <c r="Z3199" s="4"/>
      <c r="AA3199" s="4"/>
    </row>
    <row r="3200" spans="1:27" ht="16" x14ac:dyDescent="0.2">
      <c r="A3200" s="10" t="s">
        <v>791</v>
      </c>
      <c r="B3200" s="10" t="s">
        <v>21</v>
      </c>
      <c r="C3200" s="10" t="s">
        <v>6029</v>
      </c>
      <c r="D3200" s="11">
        <v>1997</v>
      </c>
      <c r="E3200" s="10" t="s">
        <v>10</v>
      </c>
      <c r="F3200" s="10" t="s">
        <v>6006</v>
      </c>
      <c r="G3200" s="10" t="s">
        <v>6030</v>
      </c>
      <c r="H3200" s="13">
        <v>223</v>
      </c>
      <c r="I3200" s="14"/>
      <c r="J3200" s="4"/>
      <c r="K3200" s="4"/>
      <c r="L3200" s="4"/>
      <c r="M3200" s="4"/>
      <c r="N3200" s="4"/>
      <c r="O3200" s="4"/>
      <c r="P3200" s="4"/>
      <c r="Q3200" s="4"/>
      <c r="R3200" s="4"/>
      <c r="S3200" s="4"/>
      <c r="T3200" s="4"/>
      <c r="U3200" s="4"/>
      <c r="V3200" s="4"/>
      <c r="W3200" s="4"/>
      <c r="X3200" s="4"/>
      <c r="Y3200" s="4"/>
      <c r="Z3200" s="4"/>
      <c r="AA3200" s="4"/>
    </row>
    <row r="3201" spans="1:27" ht="16" x14ac:dyDescent="0.2">
      <c r="A3201" s="10" t="s">
        <v>791</v>
      </c>
      <c r="B3201" s="10" t="s">
        <v>21</v>
      </c>
      <c r="C3201" s="10" t="s">
        <v>6031</v>
      </c>
      <c r="D3201" s="11">
        <v>1997</v>
      </c>
      <c r="E3201" s="10" t="s">
        <v>10</v>
      </c>
      <c r="F3201" s="10" t="s">
        <v>6006</v>
      </c>
      <c r="G3201" s="10" t="s">
        <v>6032</v>
      </c>
      <c r="H3201" s="13">
        <v>221</v>
      </c>
      <c r="I3201" s="14"/>
      <c r="J3201" s="4"/>
      <c r="K3201" s="4"/>
      <c r="L3201" s="4"/>
      <c r="M3201" s="4"/>
      <c r="N3201" s="4"/>
      <c r="O3201" s="4"/>
      <c r="P3201" s="4"/>
      <c r="Q3201" s="4"/>
      <c r="R3201" s="4"/>
      <c r="S3201" s="4"/>
      <c r="T3201" s="4"/>
      <c r="U3201" s="4"/>
      <c r="V3201" s="4"/>
      <c r="W3201" s="4"/>
      <c r="X3201" s="4"/>
      <c r="Y3201" s="4"/>
      <c r="Z3201" s="4"/>
      <c r="AA3201" s="4"/>
    </row>
    <row r="3202" spans="1:27" ht="16" x14ac:dyDescent="0.2">
      <c r="A3202" s="10" t="s">
        <v>791</v>
      </c>
      <c r="B3202" s="10" t="s">
        <v>21</v>
      </c>
      <c r="C3202" s="10" t="s">
        <v>6033</v>
      </c>
      <c r="D3202" s="11">
        <v>1997</v>
      </c>
      <c r="E3202" s="10" t="s">
        <v>10</v>
      </c>
      <c r="F3202" s="10" t="s">
        <v>6006</v>
      </c>
      <c r="G3202" s="10" t="s">
        <v>6034</v>
      </c>
      <c r="H3202" s="13">
        <v>218</v>
      </c>
      <c r="I3202" s="14"/>
      <c r="J3202" s="4"/>
      <c r="K3202" s="4"/>
      <c r="L3202" s="4"/>
      <c r="M3202" s="4"/>
      <c r="N3202" s="4"/>
      <c r="O3202" s="4"/>
      <c r="P3202" s="4"/>
      <c r="Q3202" s="4"/>
      <c r="R3202" s="4"/>
      <c r="S3202" s="4"/>
      <c r="T3202" s="4"/>
      <c r="U3202" s="4"/>
      <c r="V3202" s="4"/>
      <c r="W3202" s="4"/>
      <c r="X3202" s="4"/>
      <c r="Y3202" s="4"/>
      <c r="Z3202" s="4"/>
      <c r="AA3202" s="4"/>
    </row>
    <row r="3203" spans="1:27" ht="16" x14ac:dyDescent="0.2">
      <c r="A3203" s="10" t="s">
        <v>791</v>
      </c>
      <c r="B3203" s="10" t="s">
        <v>21</v>
      </c>
      <c r="C3203" s="10" t="s">
        <v>6035</v>
      </c>
      <c r="D3203" s="11">
        <v>1997</v>
      </c>
      <c r="E3203" s="10" t="s">
        <v>10</v>
      </c>
      <c r="F3203" s="10" t="s">
        <v>6006</v>
      </c>
      <c r="G3203" s="10" t="s">
        <v>6036</v>
      </c>
      <c r="H3203" s="13">
        <v>218</v>
      </c>
      <c r="I3203" s="14"/>
      <c r="J3203" s="4"/>
      <c r="K3203" s="4"/>
      <c r="L3203" s="4"/>
      <c r="M3203" s="4"/>
      <c r="N3203" s="4"/>
      <c r="O3203" s="4"/>
      <c r="P3203" s="4"/>
      <c r="Q3203" s="4"/>
      <c r="R3203" s="4"/>
      <c r="S3203" s="4"/>
      <c r="T3203" s="4"/>
      <c r="U3203" s="4"/>
      <c r="V3203" s="4"/>
      <c r="W3203" s="4"/>
      <c r="X3203" s="4"/>
      <c r="Y3203" s="4"/>
      <c r="Z3203" s="4"/>
      <c r="AA3203" s="4"/>
    </row>
    <row r="3204" spans="1:27" ht="16" x14ac:dyDescent="0.2">
      <c r="A3204" s="10" t="s">
        <v>791</v>
      </c>
      <c r="B3204" s="10" t="s">
        <v>21</v>
      </c>
      <c r="C3204" s="10" t="s">
        <v>6037</v>
      </c>
      <c r="D3204" s="11">
        <v>1997</v>
      </c>
      <c r="E3204" s="10" t="s">
        <v>10</v>
      </c>
      <c r="F3204" s="10" t="s">
        <v>6006</v>
      </c>
      <c r="G3204" s="10" t="s">
        <v>6038</v>
      </c>
      <c r="H3204" s="13">
        <v>218</v>
      </c>
      <c r="I3204" s="14"/>
      <c r="J3204" s="4"/>
      <c r="K3204" s="4"/>
      <c r="L3204" s="4"/>
      <c r="M3204" s="4"/>
      <c r="N3204" s="4"/>
      <c r="O3204" s="4"/>
      <c r="P3204" s="4"/>
      <c r="Q3204" s="4"/>
      <c r="R3204" s="4"/>
      <c r="S3204" s="4"/>
      <c r="T3204" s="4"/>
      <c r="U3204" s="4"/>
      <c r="V3204" s="4"/>
      <c r="W3204" s="4"/>
      <c r="X3204" s="4"/>
      <c r="Y3204" s="4"/>
      <c r="Z3204" s="4"/>
      <c r="AA3204" s="4"/>
    </row>
    <row r="3205" spans="1:27" ht="16" x14ac:dyDescent="0.2">
      <c r="A3205" s="10" t="s">
        <v>791</v>
      </c>
      <c r="B3205" s="10" t="s">
        <v>21</v>
      </c>
      <c r="C3205" s="10" t="s">
        <v>6039</v>
      </c>
      <c r="D3205" s="11">
        <v>1997</v>
      </c>
      <c r="E3205" s="10" t="s">
        <v>10</v>
      </c>
      <c r="F3205" s="10" t="s">
        <v>6006</v>
      </c>
      <c r="G3205" s="10" t="s">
        <v>6040</v>
      </c>
      <c r="H3205" s="13">
        <v>216</v>
      </c>
      <c r="I3205" s="14"/>
      <c r="J3205" s="4"/>
      <c r="K3205" s="4"/>
      <c r="L3205" s="4"/>
      <c r="M3205" s="4"/>
      <c r="N3205" s="4"/>
      <c r="O3205" s="4"/>
      <c r="P3205" s="4"/>
      <c r="Q3205" s="4"/>
      <c r="R3205" s="4"/>
      <c r="S3205" s="4"/>
      <c r="T3205" s="4"/>
      <c r="U3205" s="4"/>
      <c r="V3205" s="4"/>
      <c r="W3205" s="4"/>
      <c r="X3205" s="4"/>
      <c r="Y3205" s="4"/>
      <c r="Z3205" s="4"/>
      <c r="AA3205" s="4"/>
    </row>
    <row r="3206" spans="1:27" ht="16" x14ac:dyDescent="0.2">
      <c r="A3206" s="10" t="s">
        <v>791</v>
      </c>
      <c r="B3206" s="10" t="s">
        <v>21</v>
      </c>
      <c r="C3206" s="10" t="s">
        <v>6041</v>
      </c>
      <c r="D3206" s="11">
        <v>1997</v>
      </c>
      <c r="E3206" s="10" t="s">
        <v>10</v>
      </c>
      <c r="F3206" s="10" t="s">
        <v>6006</v>
      </c>
      <c r="G3206" s="10" t="s">
        <v>6042</v>
      </c>
      <c r="H3206" s="13">
        <v>215</v>
      </c>
      <c r="I3206" s="14"/>
      <c r="J3206" s="4"/>
      <c r="K3206" s="4"/>
      <c r="L3206" s="4"/>
      <c r="M3206" s="4"/>
      <c r="N3206" s="4"/>
      <c r="O3206" s="4"/>
      <c r="P3206" s="4"/>
      <c r="Q3206" s="4"/>
      <c r="R3206" s="4"/>
      <c r="S3206" s="4"/>
      <c r="T3206" s="4"/>
      <c r="U3206" s="4"/>
      <c r="V3206" s="4"/>
      <c r="W3206" s="4"/>
      <c r="X3206" s="4"/>
      <c r="Y3206" s="4"/>
      <c r="Z3206" s="4"/>
      <c r="AA3206" s="4"/>
    </row>
    <row r="3207" spans="1:27" ht="16" x14ac:dyDescent="0.2">
      <c r="A3207" s="10" t="s">
        <v>791</v>
      </c>
      <c r="B3207" s="10" t="s">
        <v>21</v>
      </c>
      <c r="C3207" s="10" t="s">
        <v>6043</v>
      </c>
      <c r="D3207" s="11">
        <v>1997</v>
      </c>
      <c r="E3207" s="10" t="s">
        <v>10</v>
      </c>
      <c r="F3207" s="10" t="s">
        <v>6006</v>
      </c>
      <c r="G3207" s="10" t="s">
        <v>6044</v>
      </c>
      <c r="H3207" s="13">
        <v>214</v>
      </c>
      <c r="I3207" s="14"/>
      <c r="J3207" s="4"/>
      <c r="K3207" s="4"/>
      <c r="L3207" s="4"/>
      <c r="M3207" s="4"/>
      <c r="N3207" s="4"/>
      <c r="O3207" s="4"/>
      <c r="P3207" s="4"/>
      <c r="Q3207" s="4"/>
      <c r="R3207" s="4"/>
      <c r="S3207" s="4"/>
      <c r="T3207" s="4"/>
      <c r="U3207" s="4"/>
      <c r="V3207" s="4"/>
      <c r="W3207" s="4"/>
      <c r="X3207" s="4"/>
      <c r="Y3207" s="4"/>
      <c r="Z3207" s="4"/>
      <c r="AA3207" s="4"/>
    </row>
    <row r="3208" spans="1:27" ht="16" x14ac:dyDescent="0.2">
      <c r="A3208" s="10" t="s">
        <v>791</v>
      </c>
      <c r="B3208" s="10" t="s">
        <v>21</v>
      </c>
      <c r="C3208" s="10" t="s">
        <v>6045</v>
      </c>
      <c r="D3208" s="11">
        <v>1997</v>
      </c>
      <c r="E3208" s="10" t="s">
        <v>10</v>
      </c>
      <c r="F3208" s="10" t="s">
        <v>6006</v>
      </c>
      <c r="G3208" s="10" t="s">
        <v>6046</v>
      </c>
      <c r="H3208" s="13">
        <v>213</v>
      </c>
      <c r="I3208" s="14"/>
      <c r="J3208" s="4"/>
      <c r="K3208" s="4"/>
      <c r="L3208" s="4"/>
      <c r="M3208" s="4"/>
      <c r="N3208" s="4"/>
      <c r="O3208" s="4"/>
      <c r="P3208" s="4"/>
      <c r="Q3208" s="4"/>
      <c r="R3208" s="4"/>
      <c r="S3208" s="4"/>
      <c r="T3208" s="4"/>
      <c r="U3208" s="4"/>
      <c r="V3208" s="4"/>
      <c r="W3208" s="4"/>
      <c r="X3208" s="4"/>
      <c r="Y3208" s="4"/>
      <c r="Z3208" s="4"/>
      <c r="AA3208" s="4"/>
    </row>
    <row r="3209" spans="1:27" ht="16" x14ac:dyDescent="0.2">
      <c r="A3209" s="10" t="s">
        <v>791</v>
      </c>
      <c r="B3209" s="10" t="s">
        <v>21</v>
      </c>
      <c r="C3209" s="10" t="s">
        <v>6047</v>
      </c>
      <c r="D3209" s="11">
        <v>1997</v>
      </c>
      <c r="E3209" s="10" t="s">
        <v>8</v>
      </c>
      <c r="F3209" s="10" t="s">
        <v>6006</v>
      </c>
      <c r="G3209" s="10" t="s">
        <v>6048</v>
      </c>
      <c r="H3209" s="13">
        <v>212</v>
      </c>
      <c r="I3209" s="14"/>
      <c r="J3209" s="4"/>
      <c r="K3209" s="4"/>
      <c r="L3209" s="4"/>
      <c r="M3209" s="4"/>
      <c r="N3209" s="4"/>
      <c r="O3209" s="4"/>
      <c r="P3209" s="4"/>
      <c r="Q3209" s="4"/>
      <c r="R3209" s="4"/>
      <c r="S3209" s="4"/>
      <c r="T3209" s="4"/>
      <c r="U3209" s="4"/>
      <c r="V3209" s="4"/>
      <c r="W3209" s="4"/>
      <c r="X3209" s="4"/>
      <c r="Y3209" s="4"/>
      <c r="Z3209" s="4"/>
      <c r="AA3209" s="4"/>
    </row>
    <row r="3210" spans="1:27" ht="16" x14ac:dyDescent="0.2">
      <c r="A3210" s="10" t="s">
        <v>791</v>
      </c>
      <c r="B3210" s="10" t="s">
        <v>21</v>
      </c>
      <c r="C3210" s="10" t="s">
        <v>6049</v>
      </c>
      <c r="D3210" s="11">
        <v>1997</v>
      </c>
      <c r="E3210" s="10" t="s">
        <v>10</v>
      </c>
      <c r="F3210" s="10" t="s">
        <v>6006</v>
      </c>
      <c r="G3210" s="10" t="s">
        <v>6050</v>
      </c>
      <c r="H3210" s="13">
        <v>211</v>
      </c>
      <c r="I3210" s="14"/>
      <c r="J3210" s="4"/>
      <c r="K3210" s="4"/>
      <c r="L3210" s="4"/>
      <c r="M3210" s="4"/>
      <c r="N3210" s="4"/>
      <c r="O3210" s="4"/>
      <c r="P3210" s="4"/>
      <c r="Q3210" s="4"/>
      <c r="R3210" s="4"/>
      <c r="S3210" s="4"/>
      <c r="T3210" s="4"/>
      <c r="U3210" s="4"/>
      <c r="V3210" s="4"/>
      <c r="W3210" s="4"/>
      <c r="X3210" s="4"/>
      <c r="Y3210" s="4"/>
      <c r="Z3210" s="4"/>
      <c r="AA3210" s="4"/>
    </row>
    <row r="3211" spans="1:27" ht="16" x14ac:dyDescent="0.2">
      <c r="A3211" s="10" t="s">
        <v>791</v>
      </c>
      <c r="B3211" s="10" t="s">
        <v>21</v>
      </c>
      <c r="C3211" s="10" t="s">
        <v>6051</v>
      </c>
      <c r="D3211" s="11">
        <v>1997</v>
      </c>
      <c r="E3211" s="10" t="s">
        <v>10</v>
      </c>
      <c r="F3211" s="10" t="s">
        <v>6006</v>
      </c>
      <c r="G3211" s="10" t="s">
        <v>6052</v>
      </c>
      <c r="H3211" s="13">
        <v>209</v>
      </c>
      <c r="I3211" s="14"/>
      <c r="J3211" s="4"/>
      <c r="K3211" s="4"/>
      <c r="L3211" s="4"/>
      <c r="M3211" s="4"/>
      <c r="N3211" s="4"/>
      <c r="O3211" s="4"/>
      <c r="P3211" s="4"/>
      <c r="Q3211" s="4"/>
      <c r="R3211" s="4"/>
      <c r="S3211" s="4"/>
      <c r="T3211" s="4"/>
      <c r="U3211" s="4"/>
      <c r="V3211" s="4"/>
      <c r="W3211" s="4"/>
      <c r="X3211" s="4"/>
      <c r="Y3211" s="4"/>
      <c r="Z3211" s="4"/>
      <c r="AA3211" s="4"/>
    </row>
    <row r="3212" spans="1:27" ht="16" x14ac:dyDescent="0.2">
      <c r="A3212" s="10" t="s">
        <v>791</v>
      </c>
      <c r="B3212" s="10" t="s">
        <v>21</v>
      </c>
      <c r="C3212" s="10" t="s">
        <v>6053</v>
      </c>
      <c r="D3212" s="11">
        <v>1997</v>
      </c>
      <c r="E3212" s="10" t="s">
        <v>10</v>
      </c>
      <c r="F3212" s="10" t="s">
        <v>6006</v>
      </c>
      <c r="G3212" s="10" t="s">
        <v>6054</v>
      </c>
      <c r="H3212" s="13">
        <v>209</v>
      </c>
      <c r="I3212" s="14"/>
      <c r="J3212" s="4"/>
      <c r="K3212" s="4"/>
      <c r="L3212" s="4"/>
      <c r="M3212" s="4"/>
      <c r="N3212" s="4"/>
      <c r="O3212" s="4"/>
      <c r="P3212" s="4"/>
      <c r="Q3212" s="4"/>
      <c r="R3212" s="4"/>
      <c r="S3212" s="4"/>
      <c r="T3212" s="4"/>
      <c r="U3212" s="4"/>
      <c r="V3212" s="4"/>
      <c r="W3212" s="4"/>
      <c r="X3212" s="4"/>
      <c r="Y3212" s="4"/>
      <c r="Z3212" s="4"/>
      <c r="AA3212" s="4"/>
    </row>
    <row r="3213" spans="1:27" ht="16" x14ac:dyDescent="0.2">
      <c r="A3213" s="10" t="s">
        <v>791</v>
      </c>
      <c r="B3213" s="10" t="s">
        <v>21</v>
      </c>
      <c r="C3213" s="10" t="s">
        <v>6055</v>
      </c>
      <c r="D3213" s="11">
        <v>1997</v>
      </c>
      <c r="E3213" s="10" t="s">
        <v>10</v>
      </c>
      <c r="F3213" s="10" t="s">
        <v>6006</v>
      </c>
      <c r="G3213" s="10" t="s">
        <v>6056</v>
      </c>
      <c r="H3213" s="13">
        <v>209</v>
      </c>
      <c r="I3213" s="14"/>
      <c r="J3213" s="4"/>
      <c r="K3213" s="4"/>
      <c r="L3213" s="4"/>
      <c r="M3213" s="4"/>
      <c r="N3213" s="4"/>
      <c r="O3213" s="4"/>
      <c r="P3213" s="4"/>
      <c r="Q3213" s="4"/>
      <c r="R3213" s="4"/>
      <c r="S3213" s="4"/>
      <c r="T3213" s="4"/>
      <c r="U3213" s="4"/>
      <c r="V3213" s="4"/>
      <c r="W3213" s="4"/>
      <c r="X3213" s="4"/>
      <c r="Y3213" s="4"/>
      <c r="Z3213" s="4"/>
      <c r="AA3213" s="4"/>
    </row>
    <row r="3214" spans="1:27" ht="16" x14ac:dyDescent="0.2">
      <c r="A3214" s="10" t="s">
        <v>791</v>
      </c>
      <c r="B3214" s="10" t="s">
        <v>21</v>
      </c>
      <c r="C3214" s="10" t="s">
        <v>6057</v>
      </c>
      <c r="D3214" s="11">
        <v>1997</v>
      </c>
      <c r="E3214" s="10" t="s">
        <v>10</v>
      </c>
      <c r="F3214" s="10" t="s">
        <v>6006</v>
      </c>
      <c r="G3214" s="10" t="s">
        <v>6058</v>
      </c>
      <c r="H3214" s="13">
        <v>206</v>
      </c>
      <c r="I3214" s="14"/>
      <c r="J3214" s="4"/>
      <c r="K3214" s="4"/>
      <c r="L3214" s="4"/>
      <c r="M3214" s="4"/>
      <c r="N3214" s="4"/>
      <c r="O3214" s="4"/>
      <c r="P3214" s="4"/>
      <c r="Q3214" s="4"/>
      <c r="R3214" s="4"/>
      <c r="S3214" s="4"/>
      <c r="T3214" s="4"/>
      <c r="U3214" s="4"/>
      <c r="V3214" s="4"/>
      <c r="W3214" s="4"/>
      <c r="X3214" s="4"/>
      <c r="Y3214" s="4"/>
      <c r="Z3214" s="4"/>
      <c r="AA3214" s="4"/>
    </row>
    <row r="3215" spans="1:27" ht="16" x14ac:dyDescent="0.2">
      <c r="A3215" s="10" t="s">
        <v>791</v>
      </c>
      <c r="B3215" s="10" t="s">
        <v>21</v>
      </c>
      <c r="C3215" s="10" t="s">
        <v>6059</v>
      </c>
      <c r="D3215" s="11">
        <v>1997</v>
      </c>
      <c r="E3215" s="10" t="s">
        <v>10</v>
      </c>
      <c r="F3215" s="10" t="s">
        <v>6006</v>
      </c>
      <c r="G3215" s="10" t="s">
        <v>6060</v>
      </c>
      <c r="H3215" s="13">
        <v>206</v>
      </c>
      <c r="I3215" s="14"/>
      <c r="J3215" s="4"/>
      <c r="K3215" s="4"/>
      <c r="L3215" s="4"/>
      <c r="M3215" s="4"/>
      <c r="N3215" s="4"/>
      <c r="O3215" s="4"/>
      <c r="P3215" s="4"/>
      <c r="Q3215" s="4"/>
      <c r="R3215" s="4"/>
      <c r="S3215" s="4"/>
      <c r="T3215" s="4"/>
      <c r="U3215" s="4"/>
      <c r="V3215" s="4"/>
      <c r="W3215" s="4"/>
      <c r="X3215" s="4"/>
      <c r="Y3215" s="4"/>
      <c r="Z3215" s="4"/>
      <c r="AA3215" s="4"/>
    </row>
    <row r="3216" spans="1:27" ht="16" x14ac:dyDescent="0.2">
      <c r="A3216" s="10" t="s">
        <v>791</v>
      </c>
      <c r="B3216" s="10" t="s">
        <v>21</v>
      </c>
      <c r="C3216" s="10" t="s">
        <v>6061</v>
      </c>
      <c r="D3216" s="11">
        <v>1997</v>
      </c>
      <c r="E3216" s="10" t="s">
        <v>10</v>
      </c>
      <c r="F3216" s="10" t="s">
        <v>6006</v>
      </c>
      <c r="G3216" s="10" t="s">
        <v>6062</v>
      </c>
      <c r="H3216" s="13">
        <v>206</v>
      </c>
      <c r="I3216" s="14"/>
      <c r="J3216" s="4"/>
      <c r="K3216" s="4"/>
      <c r="L3216" s="4"/>
      <c r="M3216" s="4"/>
      <c r="N3216" s="4"/>
      <c r="O3216" s="4"/>
      <c r="P3216" s="4"/>
      <c r="Q3216" s="4"/>
      <c r="R3216" s="4"/>
      <c r="S3216" s="4"/>
      <c r="T3216" s="4"/>
      <c r="U3216" s="4"/>
      <c r="V3216" s="4"/>
      <c r="W3216" s="4"/>
      <c r="X3216" s="4"/>
      <c r="Y3216" s="4"/>
      <c r="Z3216" s="4"/>
      <c r="AA3216" s="4"/>
    </row>
    <row r="3217" spans="1:27" ht="16" x14ac:dyDescent="0.2">
      <c r="A3217" s="10" t="s">
        <v>791</v>
      </c>
      <c r="B3217" s="10" t="s">
        <v>21</v>
      </c>
      <c r="C3217" s="10" t="s">
        <v>5458</v>
      </c>
      <c r="D3217" s="11">
        <v>1997</v>
      </c>
      <c r="E3217" s="10" t="s">
        <v>10</v>
      </c>
      <c r="F3217" s="10" t="s">
        <v>6006</v>
      </c>
      <c r="G3217" s="10" t="s">
        <v>6063</v>
      </c>
      <c r="H3217" s="13">
        <v>206</v>
      </c>
      <c r="I3217" s="14"/>
      <c r="J3217" s="4"/>
      <c r="K3217" s="4"/>
      <c r="L3217" s="4"/>
      <c r="M3217" s="4"/>
      <c r="N3217" s="4"/>
      <c r="O3217" s="4"/>
      <c r="P3217" s="4"/>
      <c r="Q3217" s="4"/>
      <c r="R3217" s="4"/>
      <c r="S3217" s="4"/>
      <c r="T3217" s="4"/>
      <c r="U3217" s="4"/>
      <c r="V3217" s="4"/>
      <c r="W3217" s="4"/>
      <c r="X3217" s="4"/>
      <c r="Y3217" s="4"/>
      <c r="Z3217" s="4"/>
      <c r="AA3217" s="4"/>
    </row>
    <row r="3218" spans="1:27" ht="16" x14ac:dyDescent="0.2">
      <c r="A3218" s="10" t="s">
        <v>791</v>
      </c>
      <c r="B3218" s="10" t="s">
        <v>21</v>
      </c>
      <c r="C3218" s="10" t="s">
        <v>6064</v>
      </c>
      <c r="D3218" s="11">
        <v>1997</v>
      </c>
      <c r="E3218" s="10" t="s">
        <v>10</v>
      </c>
      <c r="F3218" s="10" t="s">
        <v>6006</v>
      </c>
      <c r="G3218" s="10" t="s">
        <v>6065</v>
      </c>
      <c r="H3218" s="13">
        <v>205</v>
      </c>
      <c r="I3218" s="14"/>
      <c r="J3218" s="4"/>
      <c r="K3218" s="4"/>
      <c r="L3218" s="4"/>
      <c r="M3218" s="4"/>
      <c r="N3218" s="4"/>
      <c r="O3218" s="4"/>
      <c r="P3218" s="4"/>
      <c r="Q3218" s="4"/>
      <c r="R3218" s="4"/>
      <c r="S3218" s="4"/>
      <c r="T3218" s="4"/>
      <c r="U3218" s="4"/>
      <c r="V3218" s="4"/>
      <c r="W3218" s="4"/>
      <c r="X3218" s="4"/>
      <c r="Y3218" s="4"/>
      <c r="Z3218" s="4"/>
      <c r="AA3218" s="4"/>
    </row>
    <row r="3219" spans="1:27" ht="16" x14ac:dyDescent="0.2">
      <c r="A3219" s="10" t="s">
        <v>791</v>
      </c>
      <c r="B3219" s="10" t="s">
        <v>21</v>
      </c>
      <c r="C3219" s="10" t="s">
        <v>6066</v>
      </c>
      <c r="D3219" s="11">
        <v>1997</v>
      </c>
      <c r="E3219" s="10" t="s">
        <v>10</v>
      </c>
      <c r="F3219" s="10" t="s">
        <v>6006</v>
      </c>
      <c r="G3219" s="10" t="s">
        <v>6067</v>
      </c>
      <c r="H3219" s="13">
        <v>205</v>
      </c>
      <c r="I3219" s="14"/>
      <c r="J3219" s="4"/>
      <c r="K3219" s="4"/>
      <c r="L3219" s="4"/>
      <c r="M3219" s="4"/>
      <c r="N3219" s="4"/>
      <c r="O3219" s="4"/>
      <c r="P3219" s="4"/>
      <c r="Q3219" s="4"/>
      <c r="R3219" s="4"/>
      <c r="S3219" s="4"/>
      <c r="T3219" s="4"/>
      <c r="U3219" s="4"/>
      <c r="V3219" s="4"/>
      <c r="W3219" s="4"/>
      <c r="X3219" s="4"/>
      <c r="Y3219" s="4"/>
      <c r="Z3219" s="4"/>
      <c r="AA3219" s="4"/>
    </row>
    <row r="3220" spans="1:27" ht="16" x14ac:dyDescent="0.2">
      <c r="A3220" s="10" t="s">
        <v>791</v>
      </c>
      <c r="B3220" s="10" t="s">
        <v>21</v>
      </c>
      <c r="C3220" s="10" t="s">
        <v>6068</v>
      </c>
      <c r="D3220" s="11">
        <v>1997</v>
      </c>
      <c r="E3220" s="10" t="s">
        <v>10</v>
      </c>
      <c r="F3220" s="10" t="s">
        <v>6006</v>
      </c>
      <c r="G3220" s="10" t="s">
        <v>6069</v>
      </c>
      <c r="H3220" s="13">
        <v>205</v>
      </c>
      <c r="I3220" s="14"/>
      <c r="J3220" s="4"/>
      <c r="K3220" s="4"/>
      <c r="L3220" s="4"/>
      <c r="M3220" s="4"/>
      <c r="N3220" s="4"/>
      <c r="O3220" s="4"/>
      <c r="P3220" s="4"/>
      <c r="Q3220" s="4"/>
      <c r="R3220" s="4"/>
      <c r="S3220" s="4"/>
      <c r="T3220" s="4"/>
      <c r="U3220" s="4"/>
      <c r="V3220" s="4"/>
      <c r="W3220" s="4"/>
      <c r="X3220" s="4"/>
      <c r="Y3220" s="4"/>
      <c r="Z3220" s="4"/>
      <c r="AA3220" s="4"/>
    </row>
    <row r="3221" spans="1:27" ht="16" x14ac:dyDescent="0.2">
      <c r="A3221" s="10" t="s">
        <v>791</v>
      </c>
      <c r="B3221" s="10" t="s">
        <v>21</v>
      </c>
      <c r="C3221" s="10" t="s">
        <v>6070</v>
      </c>
      <c r="D3221" s="11">
        <v>1997</v>
      </c>
      <c r="E3221" s="10" t="s">
        <v>10</v>
      </c>
      <c r="F3221" s="10" t="s">
        <v>6006</v>
      </c>
      <c r="G3221" s="10" t="s">
        <v>6071</v>
      </c>
      <c r="H3221" s="13">
        <v>201</v>
      </c>
      <c r="I3221" s="14"/>
      <c r="J3221" s="4"/>
      <c r="K3221" s="4"/>
      <c r="L3221" s="4"/>
      <c r="M3221" s="4"/>
      <c r="N3221" s="4"/>
      <c r="O3221" s="4"/>
      <c r="P3221" s="4"/>
      <c r="Q3221" s="4"/>
      <c r="R3221" s="4"/>
      <c r="S3221" s="4"/>
      <c r="T3221" s="4"/>
      <c r="U3221" s="4"/>
      <c r="V3221" s="4"/>
      <c r="W3221" s="4"/>
      <c r="X3221" s="4"/>
      <c r="Y3221" s="4"/>
      <c r="Z3221" s="4"/>
      <c r="AA3221" s="4"/>
    </row>
    <row r="3222" spans="1:27" ht="16" x14ac:dyDescent="0.2">
      <c r="A3222" s="10" t="s">
        <v>791</v>
      </c>
      <c r="B3222" s="10" t="s">
        <v>21</v>
      </c>
      <c r="C3222" s="10" t="s">
        <v>5462</v>
      </c>
      <c r="D3222" s="11">
        <v>1997</v>
      </c>
      <c r="E3222" s="10" t="s">
        <v>10</v>
      </c>
      <c r="F3222" s="10" t="s">
        <v>6006</v>
      </c>
      <c r="G3222" s="10" t="s">
        <v>6072</v>
      </c>
      <c r="H3222" s="13">
        <v>201</v>
      </c>
      <c r="I3222" s="14"/>
      <c r="J3222" s="4"/>
      <c r="K3222" s="4"/>
      <c r="L3222" s="4"/>
      <c r="M3222" s="4"/>
      <c r="N3222" s="4"/>
      <c r="O3222" s="4"/>
      <c r="P3222" s="4"/>
      <c r="Q3222" s="4"/>
      <c r="R3222" s="4"/>
      <c r="S3222" s="4"/>
      <c r="T3222" s="4"/>
      <c r="U3222" s="4"/>
      <c r="V3222" s="4"/>
      <c r="W3222" s="4"/>
      <c r="X3222" s="4"/>
      <c r="Y3222" s="4"/>
      <c r="Z3222" s="4"/>
      <c r="AA3222" s="4"/>
    </row>
    <row r="3223" spans="1:27" ht="16" x14ac:dyDescent="0.2">
      <c r="A3223" s="10" t="s">
        <v>791</v>
      </c>
      <c r="B3223" s="10" t="s">
        <v>21</v>
      </c>
      <c r="C3223" s="10" t="s">
        <v>6073</v>
      </c>
      <c r="D3223" s="11">
        <v>1997</v>
      </c>
      <c r="E3223" s="10" t="s">
        <v>10</v>
      </c>
      <c r="F3223" s="10" t="s">
        <v>6006</v>
      </c>
      <c r="G3223" s="10" t="s">
        <v>6074</v>
      </c>
      <c r="H3223" s="13">
        <v>201</v>
      </c>
      <c r="I3223" s="14"/>
      <c r="J3223" s="4"/>
      <c r="K3223" s="4"/>
      <c r="L3223" s="4"/>
      <c r="M3223" s="4"/>
      <c r="N3223" s="4"/>
      <c r="O3223" s="4"/>
      <c r="P3223" s="4"/>
      <c r="Q3223" s="4"/>
      <c r="R3223" s="4"/>
      <c r="S3223" s="4"/>
      <c r="T3223" s="4"/>
      <c r="U3223" s="4"/>
      <c r="V3223" s="4"/>
      <c r="W3223" s="4"/>
      <c r="X3223" s="4"/>
      <c r="Y3223" s="4"/>
      <c r="Z3223" s="4"/>
      <c r="AA3223" s="4"/>
    </row>
    <row r="3224" spans="1:27" ht="16" x14ac:dyDescent="0.2">
      <c r="A3224" s="10" t="s">
        <v>791</v>
      </c>
      <c r="B3224" s="10" t="s">
        <v>21</v>
      </c>
      <c r="C3224" s="10" t="s">
        <v>6075</v>
      </c>
      <c r="D3224" s="11">
        <v>1997</v>
      </c>
      <c r="E3224" s="10" t="s">
        <v>10</v>
      </c>
      <c r="F3224" s="10" t="s">
        <v>6006</v>
      </c>
      <c r="G3224" s="10" t="s">
        <v>6076</v>
      </c>
      <c r="H3224" s="13">
        <v>200</v>
      </c>
      <c r="I3224" s="14"/>
      <c r="J3224" s="4"/>
      <c r="K3224" s="4"/>
      <c r="L3224" s="4"/>
      <c r="M3224" s="4"/>
      <c r="N3224" s="4"/>
      <c r="O3224" s="4"/>
      <c r="P3224" s="4"/>
      <c r="Q3224" s="4"/>
      <c r="R3224" s="4"/>
      <c r="S3224" s="4"/>
      <c r="T3224" s="4"/>
      <c r="U3224" s="4"/>
      <c r="V3224" s="4"/>
      <c r="W3224" s="4"/>
      <c r="X3224" s="4"/>
      <c r="Y3224" s="4"/>
      <c r="Z3224" s="4"/>
      <c r="AA3224" s="4"/>
    </row>
    <row r="3225" spans="1:27" ht="16" x14ac:dyDescent="0.2">
      <c r="A3225" s="10" t="s">
        <v>791</v>
      </c>
      <c r="B3225" s="10" t="s">
        <v>21</v>
      </c>
      <c r="C3225" s="10" t="s">
        <v>6077</v>
      </c>
      <c r="D3225" s="11">
        <v>1997</v>
      </c>
      <c r="E3225" s="10" t="s">
        <v>10</v>
      </c>
      <c r="F3225" s="10" t="s">
        <v>6006</v>
      </c>
      <c r="G3225" s="10" t="s">
        <v>6078</v>
      </c>
      <c r="H3225" s="13">
        <v>200</v>
      </c>
      <c r="I3225" s="14"/>
      <c r="J3225" s="4"/>
      <c r="K3225" s="4"/>
      <c r="L3225" s="4"/>
      <c r="M3225" s="4"/>
      <c r="N3225" s="4"/>
      <c r="O3225" s="4"/>
      <c r="P3225" s="4"/>
      <c r="Q3225" s="4"/>
      <c r="R3225" s="4"/>
      <c r="S3225" s="4"/>
      <c r="T3225" s="4"/>
      <c r="U3225" s="4"/>
      <c r="V3225" s="4"/>
      <c r="W3225" s="4"/>
      <c r="X3225" s="4"/>
      <c r="Y3225" s="4"/>
      <c r="Z3225" s="4"/>
      <c r="AA3225" s="4"/>
    </row>
    <row r="3226" spans="1:27" ht="16" x14ac:dyDescent="0.2">
      <c r="A3226" s="10" t="s">
        <v>791</v>
      </c>
      <c r="B3226" s="10" t="s">
        <v>21</v>
      </c>
      <c r="C3226" s="10" t="s">
        <v>6079</v>
      </c>
      <c r="D3226" s="11">
        <v>1997</v>
      </c>
      <c r="E3226" s="10" t="s">
        <v>10</v>
      </c>
      <c r="F3226" s="10" t="s">
        <v>6006</v>
      </c>
      <c r="G3226" s="10" t="s">
        <v>6080</v>
      </c>
      <c r="H3226" s="13">
        <v>200</v>
      </c>
      <c r="I3226" s="14"/>
      <c r="J3226" s="4"/>
      <c r="K3226" s="4"/>
      <c r="L3226" s="4"/>
      <c r="M3226" s="4"/>
      <c r="N3226" s="4"/>
      <c r="O3226" s="4"/>
      <c r="P3226" s="4"/>
      <c r="Q3226" s="4"/>
      <c r="R3226" s="4"/>
      <c r="S3226" s="4"/>
      <c r="T3226" s="4"/>
      <c r="U3226" s="4"/>
      <c r="V3226" s="4"/>
      <c r="W3226" s="4"/>
      <c r="X3226" s="4"/>
      <c r="Y3226" s="4"/>
      <c r="Z3226" s="4"/>
      <c r="AA3226" s="4"/>
    </row>
    <row r="3227" spans="1:27" ht="16" x14ac:dyDescent="0.2">
      <c r="A3227" s="10" t="s">
        <v>791</v>
      </c>
      <c r="B3227" s="10" t="s">
        <v>21</v>
      </c>
      <c r="C3227" s="10" t="s">
        <v>6081</v>
      </c>
      <c r="D3227" s="11">
        <v>1997</v>
      </c>
      <c r="E3227" s="10" t="s">
        <v>10</v>
      </c>
      <c r="F3227" s="10" t="s">
        <v>6006</v>
      </c>
      <c r="G3227" s="10" t="s">
        <v>6082</v>
      </c>
      <c r="H3227" s="13">
        <v>199</v>
      </c>
      <c r="I3227" s="14"/>
      <c r="J3227" s="4"/>
      <c r="K3227" s="4"/>
      <c r="L3227" s="4"/>
      <c r="M3227" s="4"/>
      <c r="N3227" s="4"/>
      <c r="O3227" s="4"/>
      <c r="P3227" s="4"/>
      <c r="Q3227" s="4"/>
      <c r="R3227" s="4"/>
      <c r="S3227" s="4"/>
      <c r="T3227" s="4"/>
      <c r="U3227" s="4"/>
      <c r="V3227" s="4"/>
      <c r="W3227" s="4"/>
      <c r="X3227" s="4"/>
      <c r="Y3227" s="4"/>
      <c r="Z3227" s="4"/>
      <c r="AA3227" s="4"/>
    </row>
    <row r="3228" spans="1:27" ht="16" x14ac:dyDescent="0.2">
      <c r="A3228" s="10" t="s">
        <v>791</v>
      </c>
      <c r="B3228" s="10" t="s">
        <v>21</v>
      </c>
      <c r="C3228" s="10" t="s">
        <v>3400</v>
      </c>
      <c r="D3228" s="11">
        <v>1997</v>
      </c>
      <c r="E3228" s="10" t="s">
        <v>10</v>
      </c>
      <c r="F3228" s="10" t="s">
        <v>6006</v>
      </c>
      <c r="G3228" s="10" t="s">
        <v>6083</v>
      </c>
      <c r="H3228" s="13">
        <v>198</v>
      </c>
      <c r="I3228" s="14"/>
      <c r="J3228" s="4"/>
      <c r="K3228" s="4"/>
      <c r="L3228" s="4"/>
      <c r="M3228" s="4"/>
      <c r="N3228" s="4"/>
      <c r="O3228" s="4"/>
      <c r="P3228" s="4"/>
      <c r="Q3228" s="4"/>
      <c r="R3228" s="4"/>
      <c r="S3228" s="4"/>
      <c r="T3228" s="4"/>
      <c r="U3228" s="4"/>
      <c r="V3228" s="4"/>
      <c r="W3228" s="4"/>
      <c r="X3228" s="4"/>
      <c r="Y3228" s="4"/>
      <c r="Z3228" s="4"/>
      <c r="AA3228" s="4"/>
    </row>
    <row r="3229" spans="1:27" ht="16" x14ac:dyDescent="0.2">
      <c r="A3229" s="10" t="s">
        <v>791</v>
      </c>
      <c r="B3229" s="10" t="s">
        <v>21</v>
      </c>
      <c r="C3229" s="10" t="s">
        <v>6084</v>
      </c>
      <c r="D3229" s="11">
        <v>1997</v>
      </c>
      <c r="E3229" s="10" t="s">
        <v>10</v>
      </c>
      <c r="F3229" s="10" t="s">
        <v>6006</v>
      </c>
      <c r="G3229" s="10" t="s">
        <v>6085</v>
      </c>
      <c r="H3229" s="13">
        <v>196</v>
      </c>
      <c r="I3229" s="14"/>
      <c r="J3229" s="4"/>
      <c r="K3229" s="4"/>
      <c r="L3229" s="4"/>
      <c r="M3229" s="4"/>
      <c r="N3229" s="4"/>
      <c r="O3229" s="4"/>
      <c r="P3229" s="4"/>
      <c r="Q3229" s="4"/>
      <c r="R3229" s="4"/>
      <c r="S3229" s="4"/>
      <c r="T3229" s="4"/>
      <c r="U3229" s="4"/>
      <c r="V3229" s="4"/>
      <c r="W3229" s="4"/>
      <c r="X3229" s="4"/>
      <c r="Y3229" s="4"/>
      <c r="Z3229" s="4"/>
      <c r="AA3229" s="4"/>
    </row>
    <row r="3230" spans="1:27" ht="16" x14ac:dyDescent="0.2">
      <c r="A3230" s="10" t="s">
        <v>791</v>
      </c>
      <c r="B3230" s="10" t="s">
        <v>21</v>
      </c>
      <c r="C3230" s="10" t="s">
        <v>6086</v>
      </c>
      <c r="D3230" s="11">
        <v>1997</v>
      </c>
      <c r="E3230" s="10" t="s">
        <v>10</v>
      </c>
      <c r="F3230" s="10" t="s">
        <v>6006</v>
      </c>
      <c r="G3230" s="10" t="s">
        <v>6087</v>
      </c>
      <c r="H3230" s="13">
        <v>196</v>
      </c>
      <c r="I3230" s="14"/>
      <c r="J3230" s="4"/>
      <c r="K3230" s="4"/>
      <c r="L3230" s="4"/>
      <c r="M3230" s="4"/>
      <c r="N3230" s="4"/>
      <c r="O3230" s="4"/>
      <c r="P3230" s="4"/>
      <c r="Q3230" s="4"/>
      <c r="R3230" s="4"/>
      <c r="S3230" s="4"/>
      <c r="T3230" s="4"/>
      <c r="U3230" s="4"/>
      <c r="V3230" s="4"/>
      <c r="W3230" s="4"/>
      <c r="X3230" s="4"/>
      <c r="Y3230" s="4"/>
      <c r="Z3230" s="4"/>
      <c r="AA3230" s="4"/>
    </row>
    <row r="3231" spans="1:27" ht="16" x14ac:dyDescent="0.2">
      <c r="A3231" s="10" t="s">
        <v>791</v>
      </c>
      <c r="B3231" s="10" t="s">
        <v>21</v>
      </c>
      <c r="C3231" s="10" t="s">
        <v>5468</v>
      </c>
      <c r="D3231" s="11">
        <v>1997</v>
      </c>
      <c r="E3231" s="10" t="s">
        <v>10</v>
      </c>
      <c r="F3231" s="10" t="s">
        <v>6006</v>
      </c>
      <c r="G3231" s="10" t="s">
        <v>6088</v>
      </c>
      <c r="H3231" s="13">
        <v>195</v>
      </c>
      <c r="I3231" s="14"/>
      <c r="J3231" s="4"/>
      <c r="K3231" s="4"/>
      <c r="L3231" s="4"/>
      <c r="M3231" s="4"/>
      <c r="N3231" s="4"/>
      <c r="O3231" s="4"/>
      <c r="P3231" s="4"/>
      <c r="Q3231" s="4"/>
      <c r="R3231" s="4"/>
      <c r="S3231" s="4"/>
      <c r="T3231" s="4"/>
      <c r="U3231" s="4"/>
      <c r="V3231" s="4"/>
      <c r="W3231" s="4"/>
      <c r="X3231" s="4"/>
      <c r="Y3231" s="4"/>
      <c r="Z3231" s="4"/>
      <c r="AA3231" s="4"/>
    </row>
    <row r="3232" spans="1:27" ht="16" x14ac:dyDescent="0.2">
      <c r="A3232" s="10" t="s">
        <v>791</v>
      </c>
      <c r="B3232" s="10" t="s">
        <v>21</v>
      </c>
      <c r="C3232" s="10" t="s">
        <v>6089</v>
      </c>
      <c r="D3232" s="11">
        <v>1997</v>
      </c>
      <c r="E3232" s="10" t="s">
        <v>10</v>
      </c>
      <c r="F3232" s="10" t="s">
        <v>6006</v>
      </c>
      <c r="G3232" s="10" t="s">
        <v>6090</v>
      </c>
      <c r="H3232" s="13">
        <v>195</v>
      </c>
      <c r="I3232" s="14"/>
      <c r="J3232" s="4"/>
      <c r="K3232" s="4"/>
      <c r="L3232" s="4"/>
      <c r="M3232" s="4"/>
      <c r="N3232" s="4"/>
      <c r="O3232" s="4"/>
      <c r="P3232" s="4"/>
      <c r="Q3232" s="4"/>
      <c r="R3232" s="4"/>
      <c r="S3232" s="4"/>
      <c r="T3232" s="4"/>
      <c r="U3232" s="4"/>
      <c r="V3232" s="4"/>
      <c r="W3232" s="4"/>
      <c r="X3232" s="4"/>
      <c r="Y3232" s="4"/>
      <c r="Z3232" s="4"/>
      <c r="AA3232" s="4"/>
    </row>
    <row r="3233" spans="1:27" ht="16" x14ac:dyDescent="0.2">
      <c r="A3233" s="10" t="s">
        <v>791</v>
      </c>
      <c r="B3233" s="10" t="s">
        <v>21</v>
      </c>
      <c r="C3233" s="10" t="s">
        <v>6091</v>
      </c>
      <c r="D3233" s="11">
        <v>1997</v>
      </c>
      <c r="E3233" s="10" t="s">
        <v>10</v>
      </c>
      <c r="F3233" s="10" t="s">
        <v>6006</v>
      </c>
      <c r="G3233" s="10" t="s">
        <v>6092</v>
      </c>
      <c r="H3233" s="13">
        <v>194</v>
      </c>
      <c r="I3233" s="14"/>
      <c r="J3233" s="4"/>
      <c r="K3233" s="4"/>
      <c r="L3233" s="4"/>
      <c r="M3233" s="4"/>
      <c r="N3233" s="4"/>
      <c r="O3233" s="4"/>
      <c r="P3233" s="4"/>
      <c r="Q3233" s="4"/>
      <c r="R3233" s="4"/>
      <c r="S3233" s="4"/>
      <c r="T3233" s="4"/>
      <c r="U3233" s="4"/>
      <c r="V3233" s="4"/>
      <c r="W3233" s="4"/>
      <c r="X3233" s="4"/>
      <c r="Y3233" s="4"/>
      <c r="Z3233" s="4"/>
      <c r="AA3233" s="4"/>
    </row>
    <row r="3234" spans="1:27" ht="16" x14ac:dyDescent="0.2">
      <c r="A3234" s="10" t="s">
        <v>791</v>
      </c>
      <c r="B3234" s="10" t="s">
        <v>21</v>
      </c>
      <c r="C3234" s="10" t="s">
        <v>6093</v>
      </c>
      <c r="D3234" s="11">
        <v>1997</v>
      </c>
      <c r="E3234" s="10" t="s">
        <v>10</v>
      </c>
      <c r="F3234" s="10" t="s">
        <v>6006</v>
      </c>
      <c r="G3234" s="10" t="s">
        <v>6094</v>
      </c>
      <c r="H3234" s="13">
        <v>192</v>
      </c>
      <c r="I3234" s="14"/>
      <c r="J3234" s="4"/>
      <c r="K3234" s="4"/>
      <c r="L3234" s="4"/>
      <c r="M3234" s="4"/>
      <c r="N3234" s="4"/>
      <c r="O3234" s="4"/>
      <c r="P3234" s="4"/>
      <c r="Q3234" s="4"/>
      <c r="R3234" s="4"/>
      <c r="S3234" s="4"/>
      <c r="T3234" s="4"/>
      <c r="U3234" s="4"/>
      <c r="V3234" s="4"/>
      <c r="W3234" s="4"/>
      <c r="X3234" s="4"/>
      <c r="Y3234" s="4"/>
      <c r="Z3234" s="4"/>
      <c r="AA3234" s="4"/>
    </row>
    <row r="3235" spans="1:27" ht="16" x14ac:dyDescent="0.2">
      <c r="A3235" s="10" t="s">
        <v>791</v>
      </c>
      <c r="B3235" s="10" t="s">
        <v>21</v>
      </c>
      <c r="C3235" s="10" t="s">
        <v>6095</v>
      </c>
      <c r="D3235" s="11">
        <v>1997</v>
      </c>
      <c r="E3235" s="10" t="s">
        <v>10</v>
      </c>
      <c r="F3235" s="10" t="s">
        <v>6006</v>
      </c>
      <c r="G3235" s="10" t="s">
        <v>6096</v>
      </c>
      <c r="H3235" s="13">
        <v>192</v>
      </c>
      <c r="I3235" s="14"/>
      <c r="J3235" s="4"/>
      <c r="K3235" s="4"/>
      <c r="L3235" s="4"/>
      <c r="M3235" s="4"/>
      <c r="N3235" s="4"/>
      <c r="O3235" s="4"/>
      <c r="P3235" s="4"/>
      <c r="Q3235" s="4"/>
      <c r="R3235" s="4"/>
      <c r="S3235" s="4"/>
      <c r="T3235" s="4"/>
      <c r="U3235" s="4"/>
      <c r="V3235" s="4"/>
      <c r="W3235" s="4"/>
      <c r="X3235" s="4"/>
      <c r="Y3235" s="4"/>
      <c r="Z3235" s="4"/>
      <c r="AA3235" s="4"/>
    </row>
    <row r="3236" spans="1:27" ht="16" x14ac:dyDescent="0.2">
      <c r="A3236" s="10" t="s">
        <v>791</v>
      </c>
      <c r="B3236" s="10" t="s">
        <v>21</v>
      </c>
      <c r="C3236" s="10" t="s">
        <v>6097</v>
      </c>
      <c r="D3236" s="11">
        <v>1997</v>
      </c>
      <c r="E3236" s="10" t="s">
        <v>10</v>
      </c>
      <c r="F3236" s="10" t="s">
        <v>6006</v>
      </c>
      <c r="G3236" s="10" t="s">
        <v>6098</v>
      </c>
      <c r="H3236" s="13">
        <v>191</v>
      </c>
      <c r="I3236" s="14"/>
      <c r="J3236" s="4"/>
      <c r="K3236" s="4"/>
      <c r="L3236" s="4"/>
      <c r="M3236" s="4"/>
      <c r="N3236" s="4"/>
      <c r="O3236" s="4"/>
      <c r="P3236" s="4"/>
      <c r="Q3236" s="4"/>
      <c r="R3236" s="4"/>
      <c r="S3236" s="4"/>
      <c r="T3236" s="4"/>
      <c r="U3236" s="4"/>
      <c r="V3236" s="4"/>
      <c r="W3236" s="4"/>
      <c r="X3236" s="4"/>
      <c r="Y3236" s="4"/>
      <c r="Z3236" s="4"/>
      <c r="AA3236" s="4"/>
    </row>
    <row r="3237" spans="1:27" ht="16" x14ac:dyDescent="0.2">
      <c r="A3237" s="10" t="s">
        <v>791</v>
      </c>
      <c r="B3237" s="10" t="s">
        <v>21</v>
      </c>
      <c r="C3237" s="10" t="s">
        <v>6099</v>
      </c>
      <c r="D3237" s="11">
        <v>1997</v>
      </c>
      <c r="E3237" s="10" t="s">
        <v>10</v>
      </c>
      <c r="F3237" s="10" t="s">
        <v>6006</v>
      </c>
      <c r="G3237" s="10" t="s">
        <v>6100</v>
      </c>
      <c r="H3237" s="13">
        <v>191</v>
      </c>
      <c r="I3237" s="14"/>
      <c r="J3237" s="4"/>
      <c r="K3237" s="4"/>
      <c r="L3237" s="4"/>
      <c r="M3237" s="4"/>
      <c r="N3237" s="4"/>
      <c r="O3237" s="4"/>
      <c r="P3237" s="4"/>
      <c r="Q3237" s="4"/>
      <c r="R3237" s="4"/>
      <c r="S3237" s="4"/>
      <c r="T3237" s="4"/>
      <c r="U3237" s="4"/>
      <c r="V3237" s="4"/>
      <c r="W3237" s="4"/>
      <c r="X3237" s="4"/>
      <c r="Y3237" s="4"/>
      <c r="Z3237" s="4"/>
      <c r="AA3237" s="4"/>
    </row>
    <row r="3238" spans="1:27" ht="16" x14ac:dyDescent="0.2">
      <c r="A3238" s="10" t="s">
        <v>791</v>
      </c>
      <c r="B3238" s="10" t="s">
        <v>21</v>
      </c>
      <c r="C3238" s="10" t="s">
        <v>6101</v>
      </c>
      <c r="D3238" s="11">
        <v>1997</v>
      </c>
      <c r="E3238" s="10" t="s">
        <v>10</v>
      </c>
      <c r="F3238" s="10" t="s">
        <v>6006</v>
      </c>
      <c r="G3238" s="10" t="s">
        <v>6102</v>
      </c>
      <c r="H3238" s="13">
        <v>191</v>
      </c>
      <c r="I3238" s="14"/>
      <c r="J3238" s="4"/>
      <c r="K3238" s="4"/>
      <c r="L3238" s="4"/>
      <c r="M3238" s="4"/>
      <c r="N3238" s="4"/>
      <c r="O3238" s="4"/>
      <c r="P3238" s="4"/>
      <c r="Q3238" s="4"/>
      <c r="R3238" s="4"/>
      <c r="S3238" s="4"/>
      <c r="T3238" s="4"/>
      <c r="U3238" s="4"/>
      <c r="V3238" s="4"/>
      <c r="W3238" s="4"/>
      <c r="X3238" s="4"/>
      <c r="Y3238" s="4"/>
      <c r="Z3238" s="4"/>
      <c r="AA3238" s="4"/>
    </row>
    <row r="3239" spans="1:27" ht="16" x14ac:dyDescent="0.2">
      <c r="A3239" s="10" t="s">
        <v>791</v>
      </c>
      <c r="B3239" s="10" t="s">
        <v>21</v>
      </c>
      <c r="C3239" s="10" t="s">
        <v>6103</v>
      </c>
      <c r="D3239" s="11">
        <v>1997</v>
      </c>
      <c r="E3239" s="10" t="s">
        <v>10</v>
      </c>
      <c r="F3239" s="10" t="s">
        <v>6006</v>
      </c>
      <c r="G3239" s="10" t="s">
        <v>6104</v>
      </c>
      <c r="H3239" s="13">
        <v>190</v>
      </c>
      <c r="I3239" s="14"/>
      <c r="J3239" s="4"/>
      <c r="K3239" s="4"/>
      <c r="L3239" s="4"/>
      <c r="M3239" s="4"/>
      <c r="N3239" s="4"/>
      <c r="O3239" s="4"/>
      <c r="P3239" s="4"/>
      <c r="Q3239" s="4"/>
      <c r="R3239" s="4"/>
      <c r="S3239" s="4"/>
      <c r="T3239" s="4"/>
      <c r="U3239" s="4"/>
      <c r="V3239" s="4"/>
      <c r="W3239" s="4"/>
      <c r="X3239" s="4"/>
      <c r="Y3239" s="4"/>
      <c r="Z3239" s="4"/>
      <c r="AA3239" s="4"/>
    </row>
    <row r="3240" spans="1:27" ht="16" x14ac:dyDescent="0.2">
      <c r="A3240" s="10" t="s">
        <v>791</v>
      </c>
      <c r="B3240" s="10" t="s">
        <v>21</v>
      </c>
      <c r="C3240" s="10" t="s">
        <v>6105</v>
      </c>
      <c r="D3240" s="11">
        <v>1997</v>
      </c>
      <c r="E3240" s="10" t="s">
        <v>10</v>
      </c>
      <c r="F3240" s="10" t="s">
        <v>6006</v>
      </c>
      <c r="G3240" s="10" t="s">
        <v>6106</v>
      </c>
      <c r="H3240" s="13">
        <v>189</v>
      </c>
      <c r="I3240" s="14"/>
      <c r="J3240" s="4"/>
      <c r="K3240" s="4"/>
      <c r="L3240" s="4"/>
      <c r="M3240" s="4"/>
      <c r="N3240" s="4"/>
      <c r="O3240" s="4"/>
      <c r="P3240" s="4"/>
      <c r="Q3240" s="4"/>
      <c r="R3240" s="4"/>
      <c r="S3240" s="4"/>
      <c r="T3240" s="4"/>
      <c r="U3240" s="4"/>
      <c r="V3240" s="4"/>
      <c r="W3240" s="4"/>
      <c r="X3240" s="4"/>
      <c r="Y3240" s="4"/>
      <c r="Z3240" s="4"/>
      <c r="AA3240" s="4"/>
    </row>
    <row r="3241" spans="1:27" ht="16" x14ac:dyDescent="0.2">
      <c r="A3241" s="10" t="s">
        <v>791</v>
      </c>
      <c r="B3241" s="10" t="s">
        <v>21</v>
      </c>
      <c r="C3241" s="10" t="s">
        <v>6107</v>
      </c>
      <c r="D3241" s="11">
        <v>1997</v>
      </c>
      <c r="E3241" s="10" t="s">
        <v>10</v>
      </c>
      <c r="F3241" s="10" t="s">
        <v>6006</v>
      </c>
      <c r="G3241" s="10" t="s">
        <v>6108</v>
      </c>
      <c r="H3241" s="13">
        <v>182</v>
      </c>
      <c r="I3241" s="14"/>
      <c r="J3241" s="4"/>
      <c r="K3241" s="4"/>
      <c r="L3241" s="4"/>
      <c r="M3241" s="4"/>
      <c r="N3241" s="4"/>
      <c r="O3241" s="4"/>
      <c r="P3241" s="4"/>
      <c r="Q3241" s="4"/>
      <c r="R3241" s="4"/>
      <c r="S3241" s="4"/>
      <c r="T3241" s="4"/>
      <c r="U3241" s="4"/>
      <c r="V3241" s="4"/>
      <c r="W3241" s="4"/>
      <c r="X3241" s="4"/>
      <c r="Y3241" s="4"/>
      <c r="Z3241" s="4"/>
      <c r="AA3241" s="4"/>
    </row>
    <row r="3242" spans="1:27" ht="16" x14ac:dyDescent="0.2">
      <c r="A3242" s="10" t="s">
        <v>791</v>
      </c>
      <c r="B3242" s="10" t="s">
        <v>21</v>
      </c>
      <c r="C3242" s="10" t="s">
        <v>6109</v>
      </c>
      <c r="D3242" s="11">
        <v>1997</v>
      </c>
      <c r="E3242" s="10" t="s">
        <v>10</v>
      </c>
      <c r="F3242" s="10" t="s">
        <v>6006</v>
      </c>
      <c r="G3242" s="10" t="s">
        <v>6110</v>
      </c>
      <c r="H3242" s="13">
        <v>182</v>
      </c>
      <c r="I3242" s="14"/>
      <c r="J3242" s="4"/>
      <c r="K3242" s="4"/>
      <c r="L3242" s="4"/>
      <c r="M3242" s="4"/>
      <c r="N3242" s="4"/>
      <c r="O3242" s="4"/>
      <c r="P3242" s="4"/>
      <c r="Q3242" s="4"/>
      <c r="R3242" s="4"/>
      <c r="S3242" s="4"/>
      <c r="T3242" s="4"/>
      <c r="U3242" s="4"/>
      <c r="V3242" s="4"/>
      <c r="W3242" s="4"/>
      <c r="X3242" s="4"/>
      <c r="Y3242" s="4"/>
      <c r="Z3242" s="4"/>
      <c r="AA3242" s="4"/>
    </row>
    <row r="3243" spans="1:27" ht="16" x14ac:dyDescent="0.2">
      <c r="A3243" s="10" t="s">
        <v>791</v>
      </c>
      <c r="B3243" s="10" t="s">
        <v>21</v>
      </c>
      <c r="C3243" s="10" t="s">
        <v>6111</v>
      </c>
      <c r="D3243" s="11">
        <v>1997</v>
      </c>
      <c r="E3243" s="10" t="s">
        <v>10</v>
      </c>
      <c r="F3243" s="10" t="s">
        <v>6006</v>
      </c>
      <c r="G3243" s="10" t="s">
        <v>6112</v>
      </c>
      <c r="H3243" s="13">
        <v>180</v>
      </c>
      <c r="I3243" s="14"/>
      <c r="J3243" s="4"/>
      <c r="K3243" s="4"/>
      <c r="L3243" s="4"/>
      <c r="M3243" s="4"/>
      <c r="N3243" s="4"/>
      <c r="O3243" s="4"/>
      <c r="P3243" s="4"/>
      <c r="Q3243" s="4"/>
      <c r="R3243" s="4"/>
      <c r="S3243" s="4"/>
      <c r="T3243" s="4"/>
      <c r="U3243" s="4"/>
      <c r="V3243" s="4"/>
      <c r="W3243" s="4"/>
      <c r="X3243" s="4"/>
      <c r="Y3243" s="4"/>
      <c r="Z3243" s="4"/>
      <c r="AA3243" s="4"/>
    </row>
    <row r="3244" spans="1:27" ht="16" x14ac:dyDescent="0.2">
      <c r="A3244" s="10" t="s">
        <v>791</v>
      </c>
      <c r="B3244" s="10" t="s">
        <v>21</v>
      </c>
      <c r="C3244" s="10" t="s">
        <v>6113</v>
      </c>
      <c r="D3244" s="11">
        <v>1997</v>
      </c>
      <c r="E3244" s="10" t="s">
        <v>10</v>
      </c>
      <c r="F3244" s="10" t="s">
        <v>6006</v>
      </c>
      <c r="G3244" s="10" t="s">
        <v>6114</v>
      </c>
      <c r="H3244" s="13">
        <v>180</v>
      </c>
      <c r="I3244" s="14"/>
      <c r="J3244" s="4"/>
      <c r="K3244" s="4"/>
      <c r="L3244" s="4"/>
      <c r="M3244" s="4"/>
      <c r="N3244" s="4"/>
      <c r="O3244" s="4"/>
      <c r="P3244" s="4"/>
      <c r="Q3244" s="4"/>
      <c r="R3244" s="4"/>
      <c r="S3244" s="4"/>
      <c r="T3244" s="4"/>
      <c r="U3244" s="4"/>
      <c r="V3244" s="4"/>
      <c r="W3244" s="4"/>
      <c r="X3244" s="4"/>
      <c r="Y3244" s="4"/>
      <c r="Z3244" s="4"/>
      <c r="AA3244" s="4"/>
    </row>
    <row r="3245" spans="1:27" ht="16" x14ac:dyDescent="0.2">
      <c r="A3245" s="10" t="s">
        <v>791</v>
      </c>
      <c r="B3245" s="10" t="s">
        <v>21</v>
      </c>
      <c r="C3245" s="10" t="s">
        <v>6115</v>
      </c>
      <c r="D3245" s="11">
        <v>1997</v>
      </c>
      <c r="E3245" s="10" t="s">
        <v>10</v>
      </c>
      <c r="F3245" s="10" t="s">
        <v>6006</v>
      </c>
      <c r="G3245" s="10" t="s">
        <v>6116</v>
      </c>
      <c r="H3245" s="13">
        <v>179</v>
      </c>
      <c r="I3245" s="14"/>
      <c r="J3245" s="4"/>
      <c r="K3245" s="4"/>
      <c r="L3245" s="4"/>
      <c r="M3245" s="4"/>
      <c r="N3245" s="4"/>
      <c r="O3245" s="4"/>
      <c r="P3245" s="4"/>
      <c r="Q3245" s="4"/>
      <c r="R3245" s="4"/>
      <c r="S3245" s="4"/>
      <c r="T3245" s="4"/>
      <c r="U3245" s="4"/>
      <c r="V3245" s="4"/>
      <c r="W3245" s="4"/>
      <c r="X3245" s="4"/>
      <c r="Y3245" s="4"/>
      <c r="Z3245" s="4"/>
      <c r="AA3245" s="4"/>
    </row>
    <row r="3246" spans="1:27" ht="16" x14ac:dyDescent="0.2">
      <c r="A3246" s="10" t="s">
        <v>791</v>
      </c>
      <c r="B3246" s="10" t="s">
        <v>21</v>
      </c>
      <c r="C3246" s="10" t="s">
        <v>6117</v>
      </c>
      <c r="D3246" s="11">
        <v>1997</v>
      </c>
      <c r="E3246" s="10" t="s">
        <v>10</v>
      </c>
      <c r="F3246" s="10" t="s">
        <v>6006</v>
      </c>
      <c r="G3246" s="10" t="s">
        <v>6118</v>
      </c>
      <c r="H3246" s="13">
        <v>178</v>
      </c>
      <c r="I3246" s="14"/>
      <c r="J3246" s="4"/>
      <c r="K3246" s="4"/>
      <c r="L3246" s="4"/>
      <c r="M3246" s="4"/>
      <c r="N3246" s="4"/>
      <c r="O3246" s="4"/>
      <c r="P3246" s="4"/>
      <c r="Q3246" s="4"/>
      <c r="R3246" s="4"/>
      <c r="S3246" s="4"/>
      <c r="T3246" s="4"/>
      <c r="U3246" s="4"/>
      <c r="V3246" s="4"/>
      <c r="W3246" s="4"/>
      <c r="X3246" s="4"/>
      <c r="Y3246" s="4"/>
      <c r="Z3246" s="4"/>
      <c r="AA3246" s="4"/>
    </row>
    <row r="3247" spans="1:27" ht="16" x14ac:dyDescent="0.2">
      <c r="A3247" s="10" t="s">
        <v>791</v>
      </c>
      <c r="B3247" s="10" t="s">
        <v>21</v>
      </c>
      <c r="C3247" s="10" t="s">
        <v>6119</v>
      </c>
      <c r="D3247" s="11">
        <v>1997</v>
      </c>
      <c r="E3247" s="10" t="s">
        <v>10</v>
      </c>
      <c r="F3247" s="10" t="s">
        <v>6006</v>
      </c>
      <c r="G3247" s="10" t="s">
        <v>6120</v>
      </c>
      <c r="H3247" s="13">
        <v>177</v>
      </c>
      <c r="I3247" s="14"/>
      <c r="J3247" s="4"/>
      <c r="K3247" s="4"/>
      <c r="L3247" s="4"/>
      <c r="M3247" s="4"/>
      <c r="N3247" s="4"/>
      <c r="O3247" s="4"/>
      <c r="P3247" s="4"/>
      <c r="Q3247" s="4"/>
      <c r="R3247" s="4"/>
      <c r="S3247" s="4"/>
      <c r="T3247" s="4"/>
      <c r="U3247" s="4"/>
      <c r="V3247" s="4"/>
      <c r="W3247" s="4"/>
      <c r="X3247" s="4"/>
      <c r="Y3247" s="4"/>
      <c r="Z3247" s="4"/>
      <c r="AA3247" s="4"/>
    </row>
    <row r="3248" spans="1:27" ht="16" x14ac:dyDescent="0.2">
      <c r="A3248" s="10" t="s">
        <v>791</v>
      </c>
      <c r="B3248" s="10" t="s">
        <v>21</v>
      </c>
      <c r="C3248" s="10" t="s">
        <v>6121</v>
      </c>
      <c r="D3248" s="11">
        <v>1997</v>
      </c>
      <c r="E3248" s="10" t="s">
        <v>10</v>
      </c>
      <c r="F3248" s="10" t="s">
        <v>6006</v>
      </c>
      <c r="G3248" s="10" t="s">
        <v>6122</v>
      </c>
      <c r="H3248" s="13">
        <v>168</v>
      </c>
      <c r="I3248" s="14"/>
      <c r="J3248" s="4"/>
      <c r="K3248" s="4"/>
      <c r="L3248" s="4"/>
      <c r="M3248" s="4"/>
      <c r="N3248" s="4"/>
      <c r="O3248" s="4"/>
      <c r="P3248" s="4"/>
      <c r="Q3248" s="4"/>
      <c r="R3248" s="4"/>
      <c r="S3248" s="4"/>
      <c r="T3248" s="4"/>
      <c r="U3248" s="4"/>
      <c r="V3248" s="4"/>
      <c r="W3248" s="4"/>
      <c r="X3248" s="4"/>
      <c r="Y3248" s="4"/>
      <c r="Z3248" s="4"/>
      <c r="AA3248" s="4"/>
    </row>
    <row r="3249" spans="1:27" ht="16" x14ac:dyDescent="0.2">
      <c r="A3249" s="10" t="s">
        <v>791</v>
      </c>
      <c r="B3249" s="10" t="s">
        <v>21</v>
      </c>
      <c r="C3249" s="10" t="s">
        <v>6123</v>
      </c>
      <c r="D3249" s="11">
        <v>1997</v>
      </c>
      <c r="E3249" s="10" t="s">
        <v>10</v>
      </c>
      <c r="F3249" s="10" t="s">
        <v>6006</v>
      </c>
      <c r="G3249" s="10" t="s">
        <v>6124</v>
      </c>
      <c r="H3249" s="13">
        <v>167</v>
      </c>
      <c r="I3249" s="14"/>
      <c r="J3249" s="4"/>
      <c r="K3249" s="4"/>
      <c r="L3249" s="4"/>
      <c r="M3249" s="4"/>
      <c r="N3249" s="4"/>
      <c r="O3249" s="4"/>
      <c r="P3249" s="4"/>
      <c r="Q3249" s="4"/>
      <c r="R3249" s="4"/>
      <c r="S3249" s="4"/>
      <c r="T3249" s="4"/>
      <c r="U3249" s="4"/>
      <c r="V3249" s="4"/>
      <c r="W3249" s="4"/>
      <c r="X3249" s="4"/>
      <c r="Y3249" s="4"/>
      <c r="Z3249" s="4"/>
      <c r="AA3249" s="4"/>
    </row>
    <row r="3250" spans="1:27" ht="16" x14ac:dyDescent="0.2">
      <c r="A3250" s="10" t="s">
        <v>791</v>
      </c>
      <c r="B3250" s="10" t="s">
        <v>21</v>
      </c>
      <c r="C3250" s="10" t="s">
        <v>5406</v>
      </c>
      <c r="D3250" s="11">
        <v>1997</v>
      </c>
      <c r="E3250" s="10" t="s">
        <v>10</v>
      </c>
      <c r="F3250" s="10" t="s">
        <v>6006</v>
      </c>
      <c r="G3250" s="10" t="s">
        <v>6125</v>
      </c>
      <c r="H3250" s="13">
        <v>166</v>
      </c>
      <c r="I3250" s="14"/>
      <c r="J3250" s="4"/>
      <c r="K3250" s="4"/>
      <c r="L3250" s="4"/>
      <c r="M3250" s="4"/>
      <c r="N3250" s="4"/>
      <c r="O3250" s="4"/>
      <c r="P3250" s="4"/>
      <c r="Q3250" s="4"/>
      <c r="R3250" s="4"/>
      <c r="S3250" s="4"/>
      <c r="T3250" s="4"/>
      <c r="U3250" s="4"/>
      <c r="V3250" s="4"/>
      <c r="W3250" s="4"/>
      <c r="X3250" s="4"/>
      <c r="Y3250" s="4"/>
      <c r="Z3250" s="4"/>
      <c r="AA3250" s="4"/>
    </row>
    <row r="3251" spans="1:27" ht="16" x14ac:dyDescent="0.2">
      <c r="A3251" s="10" t="s">
        <v>791</v>
      </c>
      <c r="B3251" s="10" t="s">
        <v>21</v>
      </c>
      <c r="C3251" s="10" t="s">
        <v>6126</v>
      </c>
      <c r="D3251" s="11">
        <v>1997</v>
      </c>
      <c r="E3251" s="10" t="s">
        <v>10</v>
      </c>
      <c r="F3251" s="10" t="s">
        <v>6006</v>
      </c>
      <c r="G3251" s="10" t="s">
        <v>6127</v>
      </c>
      <c r="H3251" s="13">
        <v>161</v>
      </c>
      <c r="I3251" s="14"/>
      <c r="J3251" s="4"/>
      <c r="K3251" s="4"/>
      <c r="L3251" s="4"/>
      <c r="M3251" s="4"/>
      <c r="N3251" s="4"/>
      <c r="O3251" s="4"/>
      <c r="P3251" s="4"/>
      <c r="Q3251" s="4"/>
      <c r="R3251" s="4"/>
      <c r="S3251" s="4"/>
      <c r="T3251" s="4"/>
      <c r="U3251" s="4"/>
      <c r="V3251" s="4"/>
      <c r="W3251" s="4"/>
      <c r="X3251" s="4"/>
      <c r="Y3251" s="4"/>
      <c r="Z3251" s="4"/>
      <c r="AA3251" s="4"/>
    </row>
    <row r="3252" spans="1:27" ht="16" x14ac:dyDescent="0.2">
      <c r="A3252" s="10" t="s">
        <v>791</v>
      </c>
      <c r="B3252" s="10" t="s">
        <v>21</v>
      </c>
      <c r="C3252" s="10" t="s">
        <v>6128</v>
      </c>
      <c r="D3252" s="11">
        <v>1997</v>
      </c>
      <c r="E3252" s="10" t="s">
        <v>10</v>
      </c>
      <c r="F3252" s="10" t="s">
        <v>6006</v>
      </c>
      <c r="G3252" s="10" t="s">
        <v>6129</v>
      </c>
      <c r="H3252" s="13">
        <v>161</v>
      </c>
      <c r="I3252" s="14"/>
      <c r="J3252" s="4"/>
      <c r="K3252" s="4"/>
      <c r="L3252" s="4"/>
      <c r="M3252" s="4"/>
      <c r="N3252" s="4"/>
      <c r="O3252" s="4"/>
      <c r="P3252" s="4"/>
      <c r="Q3252" s="4"/>
      <c r="R3252" s="4"/>
      <c r="S3252" s="4"/>
      <c r="T3252" s="4"/>
      <c r="U3252" s="4"/>
      <c r="V3252" s="4"/>
      <c r="W3252" s="4"/>
      <c r="X3252" s="4"/>
      <c r="Y3252" s="4"/>
      <c r="Z3252" s="4"/>
      <c r="AA3252" s="4"/>
    </row>
    <row r="3253" spans="1:27" ht="16" x14ac:dyDescent="0.2">
      <c r="A3253" s="10" t="s">
        <v>791</v>
      </c>
      <c r="B3253" s="10" t="s">
        <v>21</v>
      </c>
      <c r="C3253" s="10" t="s">
        <v>6130</v>
      </c>
      <c r="D3253" s="11">
        <v>1997</v>
      </c>
      <c r="E3253" s="10" t="s">
        <v>10</v>
      </c>
      <c r="F3253" s="10" t="s">
        <v>6006</v>
      </c>
      <c r="G3253" s="10" t="s">
        <v>6131</v>
      </c>
      <c r="H3253" s="13">
        <v>160</v>
      </c>
      <c r="I3253" s="14"/>
      <c r="J3253" s="4"/>
      <c r="K3253" s="4"/>
      <c r="L3253" s="4"/>
      <c r="M3253" s="4"/>
      <c r="N3253" s="4"/>
      <c r="O3253" s="4"/>
      <c r="P3253" s="4"/>
      <c r="Q3253" s="4"/>
      <c r="R3253" s="4"/>
      <c r="S3253" s="4"/>
      <c r="T3253" s="4"/>
      <c r="U3253" s="4"/>
      <c r="V3253" s="4"/>
      <c r="W3253" s="4"/>
      <c r="X3253" s="4"/>
      <c r="Y3253" s="4"/>
      <c r="Z3253" s="4"/>
      <c r="AA3253" s="4"/>
    </row>
    <row r="3254" spans="1:27" ht="16" x14ac:dyDescent="0.2">
      <c r="A3254" s="10" t="s">
        <v>791</v>
      </c>
      <c r="B3254" s="10" t="s">
        <v>21</v>
      </c>
      <c r="C3254" s="10" t="s">
        <v>6018</v>
      </c>
      <c r="D3254" s="11">
        <v>1997</v>
      </c>
      <c r="E3254" s="10" t="s">
        <v>10</v>
      </c>
      <c r="F3254" s="10" t="s">
        <v>6006</v>
      </c>
      <c r="G3254" s="10" t="s">
        <v>6132</v>
      </c>
      <c r="H3254" s="13">
        <v>157</v>
      </c>
      <c r="I3254" s="14"/>
      <c r="J3254" s="4"/>
      <c r="K3254" s="4"/>
      <c r="L3254" s="4"/>
      <c r="M3254" s="4"/>
      <c r="N3254" s="4"/>
      <c r="O3254" s="4"/>
      <c r="P3254" s="4"/>
      <c r="Q3254" s="4"/>
      <c r="R3254" s="4"/>
      <c r="S3254" s="4"/>
      <c r="T3254" s="4"/>
      <c r="U3254" s="4"/>
      <c r="V3254" s="4"/>
      <c r="W3254" s="4"/>
      <c r="X3254" s="4"/>
      <c r="Y3254" s="4"/>
      <c r="Z3254" s="4"/>
      <c r="AA3254" s="4"/>
    </row>
    <row r="3255" spans="1:27" ht="16" x14ac:dyDescent="0.2">
      <c r="A3255" s="10" t="s">
        <v>791</v>
      </c>
      <c r="B3255" s="10" t="s">
        <v>21</v>
      </c>
      <c r="C3255" s="10" t="s">
        <v>6133</v>
      </c>
      <c r="D3255" s="11">
        <v>1997</v>
      </c>
      <c r="E3255" s="10" t="s">
        <v>10</v>
      </c>
      <c r="F3255" s="10" t="s">
        <v>6006</v>
      </c>
      <c r="G3255" s="10" t="s">
        <v>6134</v>
      </c>
      <c r="H3255" s="13">
        <v>154</v>
      </c>
      <c r="I3255" s="14"/>
      <c r="J3255" s="4"/>
      <c r="K3255" s="4"/>
      <c r="L3255" s="4"/>
      <c r="M3255" s="4"/>
      <c r="N3255" s="4"/>
      <c r="O3255" s="4"/>
      <c r="P3255" s="4"/>
      <c r="Q3255" s="4"/>
      <c r="R3255" s="4"/>
      <c r="S3255" s="4"/>
      <c r="T3255" s="4"/>
      <c r="U3255" s="4"/>
      <c r="V3255" s="4"/>
      <c r="W3255" s="4"/>
      <c r="X3255" s="4"/>
      <c r="Y3255" s="4"/>
      <c r="Z3255" s="4"/>
      <c r="AA3255" s="4"/>
    </row>
    <row r="3256" spans="1:27" ht="16" x14ac:dyDescent="0.2">
      <c r="A3256" s="10" t="s">
        <v>791</v>
      </c>
      <c r="B3256" s="10" t="s">
        <v>21</v>
      </c>
      <c r="C3256" s="10" t="s">
        <v>5442</v>
      </c>
      <c r="D3256" s="11">
        <v>1997</v>
      </c>
      <c r="E3256" s="10" t="s">
        <v>10</v>
      </c>
      <c r="F3256" s="10" t="s">
        <v>6006</v>
      </c>
      <c r="G3256" s="10" t="s">
        <v>6135</v>
      </c>
      <c r="H3256" s="13">
        <v>153</v>
      </c>
      <c r="I3256" s="14"/>
      <c r="J3256" s="4"/>
      <c r="K3256" s="4"/>
      <c r="L3256" s="4"/>
      <c r="M3256" s="4"/>
      <c r="N3256" s="4"/>
      <c r="O3256" s="4"/>
      <c r="P3256" s="4"/>
      <c r="Q3256" s="4"/>
      <c r="R3256" s="4"/>
      <c r="S3256" s="4"/>
      <c r="T3256" s="4"/>
      <c r="U3256" s="4"/>
      <c r="V3256" s="4"/>
      <c r="W3256" s="4"/>
      <c r="X3256" s="4"/>
      <c r="Y3256" s="4"/>
      <c r="Z3256" s="4"/>
      <c r="AA3256" s="4"/>
    </row>
    <row r="3257" spans="1:27" ht="16" x14ac:dyDescent="0.2">
      <c r="A3257" s="10" t="s">
        <v>791</v>
      </c>
      <c r="B3257" s="10" t="s">
        <v>21</v>
      </c>
      <c r="C3257" s="10" t="s">
        <v>6136</v>
      </c>
      <c r="D3257" s="11">
        <v>1997</v>
      </c>
      <c r="E3257" s="10" t="s">
        <v>10</v>
      </c>
      <c r="F3257" s="10" t="s">
        <v>6006</v>
      </c>
      <c r="G3257" s="10" t="s">
        <v>6137</v>
      </c>
      <c r="H3257" s="13">
        <v>151</v>
      </c>
      <c r="I3257" s="14"/>
      <c r="J3257" s="4"/>
      <c r="K3257" s="4"/>
      <c r="L3257" s="4"/>
      <c r="M3257" s="4"/>
      <c r="N3257" s="4"/>
      <c r="O3257" s="4"/>
      <c r="P3257" s="4"/>
      <c r="Q3257" s="4"/>
      <c r="R3257" s="4"/>
      <c r="S3257" s="4"/>
      <c r="T3257" s="4"/>
      <c r="U3257" s="4"/>
      <c r="V3257" s="4"/>
      <c r="W3257" s="4"/>
      <c r="X3257" s="4"/>
      <c r="Y3257" s="4"/>
      <c r="Z3257" s="4"/>
      <c r="AA3257" s="4"/>
    </row>
    <row r="3258" spans="1:27" ht="16" x14ac:dyDescent="0.2">
      <c r="A3258" s="10" t="s">
        <v>791</v>
      </c>
      <c r="B3258" s="10" t="s">
        <v>21</v>
      </c>
      <c r="C3258" s="10" t="s">
        <v>3389</v>
      </c>
      <c r="D3258" s="11">
        <v>1997</v>
      </c>
      <c r="E3258" s="10" t="s">
        <v>10</v>
      </c>
      <c r="F3258" s="10" t="s">
        <v>6006</v>
      </c>
      <c r="G3258" s="10" t="s">
        <v>6138</v>
      </c>
      <c r="H3258" s="13">
        <v>149</v>
      </c>
      <c r="I3258" s="14"/>
      <c r="J3258" s="4"/>
      <c r="K3258" s="4"/>
      <c r="L3258" s="4"/>
      <c r="M3258" s="4"/>
      <c r="N3258" s="4"/>
      <c r="O3258" s="4"/>
      <c r="P3258" s="4"/>
      <c r="Q3258" s="4"/>
      <c r="R3258" s="4"/>
      <c r="S3258" s="4"/>
      <c r="T3258" s="4"/>
      <c r="U3258" s="4"/>
      <c r="V3258" s="4"/>
      <c r="W3258" s="4"/>
      <c r="X3258" s="4"/>
      <c r="Y3258" s="4"/>
      <c r="Z3258" s="4"/>
      <c r="AA3258" s="4"/>
    </row>
    <row r="3259" spans="1:27" ht="16" x14ac:dyDescent="0.2">
      <c r="A3259" s="10" t="s">
        <v>791</v>
      </c>
      <c r="B3259" s="10" t="s">
        <v>21</v>
      </c>
      <c r="C3259" s="10" t="s">
        <v>6139</v>
      </c>
      <c r="D3259" s="11">
        <v>1997</v>
      </c>
      <c r="E3259" s="10" t="s">
        <v>10</v>
      </c>
      <c r="F3259" s="10" t="s">
        <v>6006</v>
      </c>
      <c r="G3259" s="10" t="s">
        <v>6140</v>
      </c>
      <c r="H3259" s="13">
        <v>144</v>
      </c>
      <c r="I3259" s="14"/>
      <c r="J3259" s="4"/>
      <c r="K3259" s="4"/>
      <c r="L3259" s="4"/>
      <c r="M3259" s="4"/>
      <c r="N3259" s="4"/>
      <c r="O3259" s="4"/>
      <c r="P3259" s="4"/>
      <c r="Q3259" s="4"/>
      <c r="R3259" s="4"/>
      <c r="S3259" s="4"/>
      <c r="T3259" s="4"/>
      <c r="U3259" s="4"/>
      <c r="V3259" s="4"/>
      <c r="W3259" s="4"/>
      <c r="X3259" s="4"/>
      <c r="Y3259" s="4"/>
      <c r="Z3259" s="4"/>
      <c r="AA3259" s="4"/>
    </row>
    <row r="3260" spans="1:27" ht="16" x14ac:dyDescent="0.2">
      <c r="A3260" s="10" t="s">
        <v>791</v>
      </c>
      <c r="B3260" s="10" t="s">
        <v>21</v>
      </c>
      <c r="C3260" s="10" t="s">
        <v>6141</v>
      </c>
      <c r="D3260" s="11">
        <v>1997</v>
      </c>
      <c r="E3260" s="10" t="s">
        <v>10</v>
      </c>
      <c r="F3260" s="10" t="s">
        <v>6006</v>
      </c>
      <c r="G3260" s="10" t="s">
        <v>6142</v>
      </c>
      <c r="H3260" s="13">
        <v>143</v>
      </c>
      <c r="I3260" s="14"/>
      <c r="J3260" s="4"/>
      <c r="K3260" s="4"/>
      <c r="L3260" s="4"/>
      <c r="M3260" s="4"/>
      <c r="N3260" s="4"/>
      <c r="O3260" s="4"/>
      <c r="P3260" s="4"/>
      <c r="Q3260" s="4"/>
      <c r="R3260" s="4"/>
      <c r="S3260" s="4"/>
      <c r="T3260" s="4"/>
      <c r="U3260" s="4"/>
      <c r="V3260" s="4"/>
      <c r="W3260" s="4"/>
      <c r="X3260" s="4"/>
      <c r="Y3260" s="4"/>
      <c r="Z3260" s="4"/>
      <c r="AA3260" s="4"/>
    </row>
    <row r="3261" spans="1:27" ht="16" x14ac:dyDescent="0.2">
      <c r="A3261" s="10" t="s">
        <v>791</v>
      </c>
      <c r="B3261" s="10" t="s">
        <v>21</v>
      </c>
      <c r="C3261" s="10" t="s">
        <v>6143</v>
      </c>
      <c r="D3261" s="11">
        <v>1997</v>
      </c>
      <c r="E3261" s="10" t="s">
        <v>10</v>
      </c>
      <c r="F3261" s="10" t="s">
        <v>6006</v>
      </c>
      <c r="G3261" s="10" t="s">
        <v>6144</v>
      </c>
      <c r="H3261" s="13">
        <v>138</v>
      </c>
      <c r="I3261" s="14"/>
      <c r="J3261" s="4"/>
      <c r="K3261" s="4"/>
      <c r="L3261" s="4"/>
      <c r="M3261" s="4"/>
      <c r="N3261" s="4"/>
      <c r="O3261" s="4"/>
      <c r="P3261" s="4"/>
      <c r="Q3261" s="4"/>
      <c r="R3261" s="4"/>
      <c r="S3261" s="4"/>
      <c r="T3261" s="4"/>
      <c r="U3261" s="4"/>
      <c r="V3261" s="4"/>
      <c r="W3261" s="4"/>
      <c r="X3261" s="4"/>
      <c r="Y3261" s="4"/>
      <c r="Z3261" s="4"/>
      <c r="AA3261" s="4"/>
    </row>
    <row r="3262" spans="1:27" ht="16" x14ac:dyDescent="0.2">
      <c r="A3262" s="10" t="s">
        <v>791</v>
      </c>
      <c r="B3262" s="10" t="s">
        <v>21</v>
      </c>
      <c r="C3262" s="10" t="s">
        <v>6145</v>
      </c>
      <c r="D3262" s="11">
        <v>1997</v>
      </c>
      <c r="E3262" s="10" t="s">
        <v>10</v>
      </c>
      <c r="F3262" s="10" t="s">
        <v>6006</v>
      </c>
      <c r="G3262" s="10" t="s">
        <v>6146</v>
      </c>
      <c r="H3262" s="13">
        <v>138</v>
      </c>
      <c r="I3262" s="14"/>
      <c r="J3262" s="4"/>
      <c r="K3262" s="4"/>
      <c r="L3262" s="4"/>
      <c r="M3262" s="4"/>
      <c r="N3262" s="4"/>
      <c r="O3262" s="4"/>
      <c r="P3262" s="4"/>
      <c r="Q3262" s="4"/>
      <c r="R3262" s="4"/>
      <c r="S3262" s="4"/>
      <c r="T3262" s="4"/>
      <c r="U3262" s="4"/>
      <c r="V3262" s="4"/>
      <c r="W3262" s="4"/>
      <c r="X3262" s="4"/>
      <c r="Y3262" s="4"/>
      <c r="Z3262" s="4"/>
      <c r="AA3262" s="4"/>
    </row>
    <row r="3263" spans="1:27" ht="16" x14ac:dyDescent="0.2">
      <c r="A3263" s="10" t="s">
        <v>791</v>
      </c>
      <c r="B3263" s="10" t="s">
        <v>21</v>
      </c>
      <c r="C3263" s="10" t="s">
        <v>6147</v>
      </c>
      <c r="D3263" s="11">
        <v>1997</v>
      </c>
      <c r="E3263" s="10" t="s">
        <v>10</v>
      </c>
      <c r="F3263" s="10" t="s">
        <v>6006</v>
      </c>
      <c r="G3263" s="10" t="s">
        <v>6148</v>
      </c>
      <c r="H3263" s="13">
        <v>134</v>
      </c>
      <c r="I3263" s="14"/>
      <c r="J3263" s="4"/>
      <c r="K3263" s="4"/>
      <c r="L3263" s="4"/>
      <c r="M3263" s="4"/>
      <c r="N3263" s="4"/>
      <c r="O3263" s="4"/>
      <c r="P3263" s="4"/>
      <c r="Q3263" s="4"/>
      <c r="R3263" s="4"/>
      <c r="S3263" s="4"/>
      <c r="T3263" s="4"/>
      <c r="U3263" s="4"/>
      <c r="V3263" s="4"/>
      <c r="W3263" s="4"/>
      <c r="X3263" s="4"/>
      <c r="Y3263" s="4"/>
      <c r="Z3263" s="4"/>
      <c r="AA3263" s="4"/>
    </row>
    <row r="3264" spans="1:27" ht="16" x14ac:dyDescent="0.2">
      <c r="A3264" s="10" t="s">
        <v>791</v>
      </c>
      <c r="B3264" s="10" t="s">
        <v>21</v>
      </c>
      <c r="C3264" s="10" t="s">
        <v>6149</v>
      </c>
      <c r="D3264" s="11">
        <v>1997</v>
      </c>
      <c r="E3264" s="10" t="s">
        <v>10</v>
      </c>
      <c r="F3264" s="10" t="s">
        <v>6006</v>
      </c>
      <c r="G3264" s="10" t="s">
        <v>6150</v>
      </c>
      <c r="H3264" s="13">
        <v>131</v>
      </c>
      <c r="I3264" s="14"/>
      <c r="J3264" s="4"/>
      <c r="K3264" s="4"/>
      <c r="L3264" s="4"/>
      <c r="M3264" s="4"/>
      <c r="N3264" s="4"/>
      <c r="O3264" s="4"/>
      <c r="P3264" s="4"/>
      <c r="Q3264" s="4"/>
      <c r="R3264" s="4"/>
      <c r="S3264" s="4"/>
      <c r="T3264" s="4"/>
      <c r="U3264" s="4"/>
      <c r="V3264" s="4"/>
      <c r="W3264" s="4"/>
      <c r="X3264" s="4"/>
      <c r="Y3264" s="4"/>
      <c r="Z3264" s="4"/>
      <c r="AA3264" s="4"/>
    </row>
    <row r="3265" spans="1:27" ht="16" x14ac:dyDescent="0.2">
      <c r="A3265" s="10" t="s">
        <v>791</v>
      </c>
      <c r="B3265" s="10" t="s">
        <v>21</v>
      </c>
      <c r="C3265" s="10" t="s">
        <v>6151</v>
      </c>
      <c r="D3265" s="11">
        <v>1997</v>
      </c>
      <c r="E3265" s="10" t="s">
        <v>10</v>
      </c>
      <c r="F3265" s="10" t="s">
        <v>6006</v>
      </c>
      <c r="G3265" s="10" t="s">
        <v>6152</v>
      </c>
      <c r="H3265" s="13">
        <v>127</v>
      </c>
      <c r="I3265" s="14"/>
      <c r="J3265" s="4"/>
      <c r="K3265" s="4"/>
      <c r="L3265" s="4"/>
      <c r="M3265" s="4"/>
      <c r="N3265" s="4"/>
      <c r="O3265" s="4"/>
      <c r="P3265" s="4"/>
      <c r="Q3265" s="4"/>
      <c r="R3265" s="4"/>
      <c r="S3265" s="4"/>
      <c r="T3265" s="4"/>
      <c r="U3265" s="4"/>
      <c r="V3265" s="4"/>
      <c r="W3265" s="4"/>
      <c r="X3265" s="4"/>
      <c r="Y3265" s="4"/>
      <c r="Z3265" s="4"/>
      <c r="AA3265" s="4"/>
    </row>
    <row r="3266" spans="1:27" ht="16" x14ac:dyDescent="0.2">
      <c r="A3266" s="10" t="s">
        <v>791</v>
      </c>
      <c r="B3266" s="10" t="s">
        <v>21</v>
      </c>
      <c r="C3266" s="10" t="s">
        <v>6153</v>
      </c>
      <c r="D3266" s="11">
        <v>1997</v>
      </c>
      <c r="E3266" s="10" t="s">
        <v>10</v>
      </c>
      <c r="F3266" s="10" t="s">
        <v>6006</v>
      </c>
      <c r="G3266" s="10" t="s">
        <v>6154</v>
      </c>
      <c r="H3266" s="13">
        <v>120</v>
      </c>
      <c r="I3266" s="14"/>
      <c r="J3266" s="4"/>
      <c r="K3266" s="4"/>
      <c r="L3266" s="4"/>
      <c r="M3266" s="4"/>
      <c r="N3266" s="4"/>
      <c r="O3266" s="4"/>
      <c r="P3266" s="4"/>
      <c r="Q3266" s="4"/>
      <c r="R3266" s="4"/>
      <c r="S3266" s="4"/>
      <c r="T3266" s="4"/>
      <c r="U3266" s="4"/>
      <c r="V3266" s="4"/>
      <c r="W3266" s="4"/>
      <c r="X3266" s="4"/>
      <c r="Y3266" s="4"/>
      <c r="Z3266" s="4"/>
      <c r="AA3266" s="4"/>
    </row>
    <row r="3267" spans="1:27" ht="16" x14ac:dyDescent="0.2">
      <c r="A3267" s="10" t="s">
        <v>791</v>
      </c>
      <c r="B3267" s="10" t="s">
        <v>21</v>
      </c>
      <c r="C3267" s="10" t="s">
        <v>6155</v>
      </c>
      <c r="D3267" s="11">
        <v>1997</v>
      </c>
      <c r="E3267" s="10" t="s">
        <v>10</v>
      </c>
      <c r="F3267" s="10" t="s">
        <v>6006</v>
      </c>
      <c r="G3267" s="10" t="s">
        <v>6156</v>
      </c>
      <c r="H3267" s="13">
        <v>116</v>
      </c>
      <c r="I3267" s="14"/>
      <c r="J3267" s="4"/>
      <c r="K3267" s="4"/>
      <c r="L3267" s="4"/>
      <c r="M3267" s="4"/>
      <c r="N3267" s="4"/>
      <c r="O3267" s="4"/>
      <c r="P3267" s="4"/>
      <c r="Q3267" s="4"/>
      <c r="R3267" s="4"/>
      <c r="S3267" s="4"/>
      <c r="T3267" s="4"/>
      <c r="U3267" s="4"/>
      <c r="V3267" s="4"/>
      <c r="W3267" s="4"/>
      <c r="X3267" s="4"/>
      <c r="Y3267" s="4"/>
      <c r="Z3267" s="4"/>
      <c r="AA3267" s="4"/>
    </row>
    <row r="3268" spans="1:27" ht="16" x14ac:dyDescent="0.2">
      <c r="A3268" s="10" t="s">
        <v>791</v>
      </c>
      <c r="B3268" s="10" t="s">
        <v>21</v>
      </c>
      <c r="C3268" s="10" t="s">
        <v>6157</v>
      </c>
      <c r="D3268" s="11">
        <v>1997</v>
      </c>
      <c r="E3268" s="10" t="s">
        <v>10</v>
      </c>
      <c r="F3268" s="10" t="s">
        <v>6006</v>
      </c>
      <c r="G3268" s="10" t="s">
        <v>6158</v>
      </c>
      <c r="H3268" s="13">
        <v>114</v>
      </c>
      <c r="I3268" s="14"/>
      <c r="J3268" s="4"/>
      <c r="K3268" s="4"/>
      <c r="L3268" s="4"/>
      <c r="M3268" s="4"/>
      <c r="N3268" s="4"/>
      <c r="O3268" s="4"/>
      <c r="P3268" s="4"/>
      <c r="Q3268" s="4"/>
      <c r="R3268" s="4"/>
      <c r="S3268" s="4"/>
      <c r="T3268" s="4"/>
      <c r="U3268" s="4"/>
      <c r="V3268" s="4"/>
      <c r="W3268" s="4"/>
      <c r="X3268" s="4"/>
      <c r="Y3268" s="4"/>
      <c r="Z3268" s="4"/>
      <c r="AA3268" s="4"/>
    </row>
    <row r="3269" spans="1:27" ht="16" x14ac:dyDescent="0.2">
      <c r="A3269" s="10" t="s">
        <v>791</v>
      </c>
      <c r="B3269" s="10" t="s">
        <v>21</v>
      </c>
      <c r="C3269" s="10" t="s">
        <v>6159</v>
      </c>
      <c r="D3269" s="11">
        <v>1997</v>
      </c>
      <c r="E3269" s="10" t="s">
        <v>10</v>
      </c>
      <c r="F3269" s="10" t="s">
        <v>6006</v>
      </c>
      <c r="G3269" s="10" t="s">
        <v>6160</v>
      </c>
      <c r="H3269" s="13">
        <v>104</v>
      </c>
      <c r="I3269" s="14"/>
      <c r="J3269" s="4"/>
      <c r="K3269" s="4"/>
      <c r="L3269" s="4"/>
      <c r="M3269" s="4"/>
      <c r="N3269" s="4"/>
      <c r="O3269" s="4"/>
      <c r="P3269" s="4"/>
      <c r="Q3269" s="4"/>
      <c r="R3269" s="4"/>
      <c r="S3269" s="4"/>
      <c r="T3269" s="4"/>
      <c r="U3269" s="4"/>
      <c r="V3269" s="4"/>
      <c r="W3269" s="4"/>
      <c r="X3269" s="4"/>
      <c r="Y3269" s="4"/>
      <c r="Z3269" s="4"/>
      <c r="AA3269" s="4"/>
    </row>
    <row r="3270" spans="1:27" ht="16" x14ac:dyDescent="0.2">
      <c r="A3270" s="10" t="s">
        <v>791</v>
      </c>
      <c r="B3270" s="10" t="s">
        <v>21</v>
      </c>
      <c r="C3270" s="10" t="s">
        <v>6161</v>
      </c>
      <c r="D3270" s="11">
        <v>1997</v>
      </c>
      <c r="E3270" s="10" t="s">
        <v>10</v>
      </c>
      <c r="F3270" s="10" t="s">
        <v>6006</v>
      </c>
      <c r="G3270" s="10" t="s">
        <v>6162</v>
      </c>
      <c r="H3270" s="13">
        <v>63</v>
      </c>
      <c r="I3270" s="14"/>
      <c r="J3270" s="4"/>
      <c r="K3270" s="4"/>
      <c r="L3270" s="4"/>
      <c r="M3270" s="4"/>
      <c r="N3270" s="4"/>
      <c r="O3270" s="4"/>
      <c r="P3270" s="4"/>
      <c r="Q3270" s="4"/>
      <c r="R3270" s="4"/>
      <c r="S3270" s="4"/>
      <c r="T3270" s="4"/>
      <c r="U3270" s="4"/>
      <c r="V3270" s="4"/>
      <c r="W3270" s="4"/>
      <c r="X3270" s="4"/>
      <c r="Y3270" s="4"/>
      <c r="Z3270" s="4"/>
      <c r="AA3270" s="4"/>
    </row>
    <row r="3271" spans="1:27" ht="16" x14ac:dyDescent="0.2">
      <c r="A3271" s="10" t="s">
        <v>791</v>
      </c>
      <c r="B3271" s="10" t="s">
        <v>21</v>
      </c>
      <c r="C3271" s="10" t="s">
        <v>6163</v>
      </c>
      <c r="D3271" s="11">
        <v>1997</v>
      </c>
      <c r="E3271" s="10" t="s">
        <v>10</v>
      </c>
      <c r="F3271" s="10" t="s">
        <v>6006</v>
      </c>
      <c r="G3271" s="10" t="s">
        <v>6164</v>
      </c>
      <c r="H3271" s="13">
        <v>47</v>
      </c>
      <c r="I3271" s="14"/>
      <c r="J3271" s="4"/>
      <c r="K3271" s="4"/>
      <c r="L3271" s="4"/>
      <c r="M3271" s="4"/>
      <c r="N3271" s="4"/>
      <c r="O3271" s="4"/>
      <c r="P3271" s="4"/>
      <c r="Q3271" s="4"/>
      <c r="R3271" s="4"/>
      <c r="S3271" s="4"/>
      <c r="T3271" s="4"/>
      <c r="U3271" s="4"/>
      <c r="V3271" s="4"/>
      <c r="W3271" s="4"/>
      <c r="X3271" s="4"/>
      <c r="Y3271" s="4"/>
      <c r="Z3271" s="4"/>
      <c r="AA3271" s="4"/>
    </row>
    <row r="3272" spans="1:27" ht="16" x14ac:dyDescent="0.2">
      <c r="A3272" s="10" t="s">
        <v>791</v>
      </c>
      <c r="B3272" s="10" t="s">
        <v>21</v>
      </c>
      <c r="C3272" s="10" t="s">
        <v>6165</v>
      </c>
      <c r="D3272" s="11">
        <v>1997</v>
      </c>
      <c r="E3272" s="10" t="s">
        <v>10</v>
      </c>
      <c r="F3272" s="10" t="s">
        <v>6006</v>
      </c>
      <c r="G3272" s="10" t="s">
        <v>6166</v>
      </c>
      <c r="H3272" s="13">
        <v>46</v>
      </c>
      <c r="I3272" s="14"/>
      <c r="J3272" s="4"/>
      <c r="K3272" s="4"/>
      <c r="L3272" s="4"/>
      <c r="M3272" s="4"/>
      <c r="N3272" s="4"/>
      <c r="O3272" s="4"/>
      <c r="P3272" s="4"/>
      <c r="Q3272" s="4"/>
      <c r="R3272" s="4"/>
      <c r="S3272" s="4"/>
      <c r="T3272" s="4"/>
      <c r="U3272" s="4"/>
      <c r="V3272" s="4"/>
      <c r="W3272" s="4"/>
      <c r="X3272" s="4"/>
      <c r="Y3272" s="4"/>
      <c r="Z3272" s="4"/>
      <c r="AA3272" s="4"/>
    </row>
    <row r="3273" spans="1:27" ht="16" x14ac:dyDescent="0.2">
      <c r="A3273" s="10" t="s">
        <v>791</v>
      </c>
      <c r="B3273" s="10" t="s">
        <v>21</v>
      </c>
      <c r="C3273" s="10" t="s">
        <v>6167</v>
      </c>
      <c r="D3273" s="11">
        <v>1997</v>
      </c>
      <c r="E3273" s="10" t="s">
        <v>10</v>
      </c>
      <c r="F3273" s="10" t="s">
        <v>6006</v>
      </c>
      <c r="G3273" s="10" t="s">
        <v>6168</v>
      </c>
      <c r="H3273" s="13">
        <v>43</v>
      </c>
      <c r="I3273" s="14"/>
      <c r="J3273" s="4"/>
      <c r="K3273" s="4"/>
      <c r="L3273" s="4"/>
      <c r="M3273" s="4"/>
      <c r="N3273" s="4"/>
      <c r="O3273" s="4"/>
      <c r="P3273" s="4"/>
      <c r="Q3273" s="4"/>
      <c r="R3273" s="4"/>
      <c r="S3273" s="4"/>
      <c r="T3273" s="4"/>
      <c r="U3273" s="4"/>
      <c r="V3273" s="4"/>
      <c r="W3273" s="4"/>
      <c r="X3273" s="4"/>
      <c r="Y3273" s="4"/>
      <c r="Z3273" s="4"/>
      <c r="AA3273" s="4"/>
    </row>
    <row r="3274" spans="1:27" ht="16" x14ac:dyDescent="0.2">
      <c r="A3274" s="10" t="s">
        <v>791</v>
      </c>
      <c r="B3274" s="10" t="s">
        <v>21</v>
      </c>
      <c r="C3274" s="10" t="s">
        <v>6169</v>
      </c>
      <c r="D3274" s="11">
        <v>1997</v>
      </c>
      <c r="E3274" s="10" t="s">
        <v>10</v>
      </c>
      <c r="F3274" s="10" t="s">
        <v>6006</v>
      </c>
      <c r="G3274" s="10" t="s">
        <v>6170</v>
      </c>
      <c r="H3274" s="13">
        <v>39</v>
      </c>
      <c r="I3274" s="14"/>
      <c r="J3274" s="4"/>
      <c r="K3274" s="4"/>
      <c r="L3274" s="4"/>
      <c r="M3274" s="4"/>
      <c r="N3274" s="4"/>
      <c r="O3274" s="4"/>
      <c r="P3274" s="4"/>
      <c r="Q3274" s="4"/>
      <c r="R3274" s="4"/>
      <c r="S3274" s="4"/>
      <c r="T3274" s="4"/>
      <c r="U3274" s="4"/>
      <c r="V3274" s="4"/>
      <c r="W3274" s="4"/>
      <c r="X3274" s="4"/>
      <c r="Y3274" s="4"/>
      <c r="Z3274" s="4"/>
      <c r="AA3274" s="4"/>
    </row>
    <row r="3275" spans="1:27" ht="16" x14ac:dyDescent="0.2">
      <c r="A3275" s="10" t="s">
        <v>791</v>
      </c>
      <c r="B3275" s="10" t="s">
        <v>21</v>
      </c>
      <c r="C3275" s="10" t="s">
        <v>6171</v>
      </c>
      <c r="D3275" s="11">
        <v>1997</v>
      </c>
      <c r="E3275" s="10" t="s">
        <v>10</v>
      </c>
      <c r="F3275" s="10" t="s">
        <v>6006</v>
      </c>
      <c r="G3275" s="10" t="s">
        <v>6172</v>
      </c>
      <c r="H3275" s="13">
        <v>39</v>
      </c>
      <c r="I3275" s="14"/>
      <c r="J3275" s="4"/>
      <c r="K3275" s="4"/>
      <c r="L3275" s="4"/>
      <c r="M3275" s="4"/>
      <c r="N3275" s="4"/>
      <c r="O3275" s="4"/>
      <c r="P3275" s="4"/>
      <c r="Q3275" s="4"/>
      <c r="R3275" s="4"/>
      <c r="S3275" s="4"/>
      <c r="T3275" s="4"/>
      <c r="U3275" s="4"/>
      <c r="V3275" s="4"/>
      <c r="W3275" s="4"/>
      <c r="X3275" s="4"/>
      <c r="Y3275" s="4"/>
      <c r="Z3275" s="4"/>
      <c r="AA3275" s="4"/>
    </row>
    <row r="3276" spans="1:27" ht="16" x14ac:dyDescent="0.2">
      <c r="A3276" s="10" t="s">
        <v>791</v>
      </c>
      <c r="B3276" s="10" t="s">
        <v>21</v>
      </c>
      <c r="C3276" s="10" t="s">
        <v>6173</v>
      </c>
      <c r="D3276" s="11">
        <v>1997</v>
      </c>
      <c r="E3276" s="10" t="s">
        <v>10</v>
      </c>
      <c r="F3276" s="10" t="s">
        <v>6006</v>
      </c>
      <c r="G3276" s="10" t="s">
        <v>6174</v>
      </c>
      <c r="H3276" s="13">
        <v>38</v>
      </c>
      <c r="I3276" s="14"/>
      <c r="J3276" s="4"/>
      <c r="K3276" s="4"/>
      <c r="L3276" s="4"/>
      <c r="M3276" s="4"/>
      <c r="N3276" s="4"/>
      <c r="O3276" s="4"/>
      <c r="P3276" s="4"/>
      <c r="Q3276" s="4"/>
      <c r="R3276" s="4"/>
      <c r="S3276" s="4"/>
      <c r="T3276" s="4"/>
      <c r="U3276" s="4"/>
      <c r="V3276" s="4"/>
      <c r="W3276" s="4"/>
      <c r="X3276" s="4"/>
      <c r="Y3276" s="4"/>
      <c r="Z3276" s="4"/>
      <c r="AA3276" s="4"/>
    </row>
    <row r="3277" spans="1:27" ht="16" x14ac:dyDescent="0.2">
      <c r="A3277" s="10" t="s">
        <v>791</v>
      </c>
      <c r="B3277" s="10" t="s">
        <v>21</v>
      </c>
      <c r="C3277" s="10" t="s">
        <v>6175</v>
      </c>
      <c r="D3277" s="11">
        <v>1997</v>
      </c>
      <c r="E3277" s="10" t="s">
        <v>10</v>
      </c>
      <c r="F3277" s="10" t="s">
        <v>6006</v>
      </c>
      <c r="G3277" s="10" t="s">
        <v>6176</v>
      </c>
      <c r="H3277" s="13">
        <v>37</v>
      </c>
      <c r="I3277" s="14"/>
      <c r="J3277" s="4"/>
      <c r="K3277" s="4"/>
      <c r="L3277" s="4"/>
      <c r="M3277" s="4"/>
      <c r="N3277" s="4"/>
      <c r="O3277" s="4"/>
      <c r="P3277" s="4"/>
      <c r="Q3277" s="4"/>
      <c r="R3277" s="4"/>
      <c r="S3277" s="4"/>
      <c r="T3277" s="4"/>
      <c r="U3277" s="4"/>
      <c r="V3277" s="4"/>
      <c r="W3277" s="4"/>
      <c r="X3277" s="4"/>
      <c r="Y3277" s="4"/>
      <c r="Z3277" s="4"/>
      <c r="AA3277" s="4"/>
    </row>
    <row r="3278" spans="1:27" ht="16" x14ac:dyDescent="0.2">
      <c r="A3278" s="10" t="s">
        <v>791</v>
      </c>
      <c r="B3278" s="10" t="s">
        <v>21</v>
      </c>
      <c r="C3278" s="10" t="s">
        <v>6177</v>
      </c>
      <c r="D3278" s="11">
        <v>1997</v>
      </c>
      <c r="E3278" s="10" t="s">
        <v>10</v>
      </c>
      <c r="F3278" s="10" t="s">
        <v>6006</v>
      </c>
      <c r="G3278" s="10" t="s">
        <v>6178</v>
      </c>
      <c r="H3278" s="13">
        <v>30</v>
      </c>
      <c r="I3278" s="14"/>
      <c r="J3278" s="4"/>
      <c r="K3278" s="4"/>
      <c r="L3278" s="4"/>
      <c r="M3278" s="4"/>
      <c r="N3278" s="4"/>
      <c r="O3278" s="4"/>
      <c r="P3278" s="4"/>
      <c r="Q3278" s="4"/>
      <c r="R3278" s="4"/>
      <c r="S3278" s="4"/>
      <c r="T3278" s="4"/>
      <c r="U3278" s="4"/>
      <c r="V3278" s="4"/>
      <c r="W3278" s="4"/>
      <c r="X3278" s="4"/>
      <c r="Y3278" s="4"/>
      <c r="Z3278" s="4"/>
      <c r="AA3278" s="4"/>
    </row>
    <row r="3279" spans="1:27" ht="16" x14ac:dyDescent="0.2">
      <c r="A3279" s="10" t="s">
        <v>791</v>
      </c>
      <c r="B3279" s="10" t="s">
        <v>21</v>
      </c>
      <c r="C3279" s="10" t="s">
        <v>6179</v>
      </c>
      <c r="D3279" s="11">
        <v>1997</v>
      </c>
      <c r="E3279" s="10" t="s">
        <v>10</v>
      </c>
      <c r="F3279" s="10" t="s">
        <v>6006</v>
      </c>
      <c r="G3279" s="10" t="s">
        <v>6180</v>
      </c>
      <c r="H3279" s="13">
        <v>22</v>
      </c>
      <c r="I3279" s="14"/>
      <c r="J3279" s="4"/>
      <c r="K3279" s="4"/>
      <c r="L3279" s="4"/>
      <c r="M3279" s="4"/>
      <c r="N3279" s="4"/>
      <c r="O3279" s="4"/>
      <c r="P3279" s="4"/>
      <c r="Q3279" s="4"/>
      <c r="R3279" s="4"/>
      <c r="S3279" s="4"/>
      <c r="T3279" s="4"/>
      <c r="U3279" s="4"/>
      <c r="V3279" s="4"/>
      <c r="W3279" s="4"/>
      <c r="X3279" s="4"/>
      <c r="Y3279" s="4"/>
      <c r="Z3279" s="4"/>
      <c r="AA3279" s="4"/>
    </row>
    <row r="3280" spans="1:27" ht="16" x14ac:dyDescent="0.2">
      <c r="A3280" s="10" t="s">
        <v>791</v>
      </c>
      <c r="B3280" s="10" t="s">
        <v>21</v>
      </c>
      <c r="C3280" s="10" t="s">
        <v>6181</v>
      </c>
      <c r="D3280" s="11">
        <v>1997</v>
      </c>
      <c r="E3280" s="10" t="s">
        <v>10</v>
      </c>
      <c r="F3280" s="10" t="s">
        <v>6006</v>
      </c>
      <c r="G3280" s="10" t="s">
        <v>6182</v>
      </c>
      <c r="H3280" s="13">
        <v>22</v>
      </c>
      <c r="I3280" s="14"/>
      <c r="J3280" s="4"/>
      <c r="K3280" s="4"/>
      <c r="L3280" s="4"/>
      <c r="M3280" s="4"/>
      <c r="N3280" s="4"/>
      <c r="O3280" s="4"/>
      <c r="P3280" s="4"/>
      <c r="Q3280" s="4"/>
      <c r="R3280" s="4"/>
      <c r="S3280" s="4"/>
      <c r="T3280" s="4"/>
      <c r="U3280" s="4"/>
      <c r="V3280" s="4"/>
      <c r="W3280" s="4"/>
      <c r="X3280" s="4"/>
      <c r="Y3280" s="4"/>
      <c r="Z3280" s="4"/>
      <c r="AA3280" s="4"/>
    </row>
    <row r="3281" spans="1:27" ht="16" x14ac:dyDescent="0.2">
      <c r="A3281" s="25" t="s">
        <v>20</v>
      </c>
      <c r="B3281" s="25" t="s">
        <v>21</v>
      </c>
      <c r="C3281" s="21" t="s">
        <v>6183</v>
      </c>
      <c r="D3281" s="26">
        <v>1996</v>
      </c>
      <c r="E3281" s="20" t="s">
        <v>7</v>
      </c>
      <c r="F3281" s="20" t="s">
        <v>6184</v>
      </c>
      <c r="G3281" s="10" t="s">
        <v>6185</v>
      </c>
      <c r="H3281" s="13">
        <v>2377</v>
      </c>
      <c r="I3281" s="14"/>
      <c r="J3281" s="4"/>
      <c r="K3281" s="4"/>
      <c r="L3281" s="4"/>
      <c r="M3281" s="4"/>
      <c r="N3281" s="4"/>
      <c r="O3281" s="4"/>
      <c r="P3281" s="4"/>
      <c r="Q3281" s="4"/>
      <c r="R3281" s="4"/>
      <c r="S3281" s="4"/>
      <c r="T3281" s="4"/>
      <c r="U3281" s="4"/>
      <c r="V3281" s="4"/>
      <c r="W3281" s="4"/>
      <c r="X3281" s="4"/>
      <c r="Y3281" s="4"/>
      <c r="Z3281" s="4"/>
      <c r="AA3281" s="4"/>
    </row>
    <row r="3282" spans="1:27" ht="16" x14ac:dyDescent="0.2">
      <c r="A3282" s="25" t="s">
        <v>20</v>
      </c>
      <c r="B3282" s="25" t="s">
        <v>21</v>
      </c>
      <c r="C3282" s="21" t="s">
        <v>6186</v>
      </c>
      <c r="D3282" s="23">
        <v>1996</v>
      </c>
      <c r="E3282" s="20" t="s">
        <v>10</v>
      </c>
      <c r="F3282" s="19" t="s">
        <v>6184</v>
      </c>
      <c r="G3282" s="20" t="s">
        <v>6187</v>
      </c>
      <c r="H3282" s="13">
        <v>1365</v>
      </c>
      <c r="I3282" s="14"/>
      <c r="J3282" s="4"/>
      <c r="K3282" s="4"/>
      <c r="L3282" s="4"/>
      <c r="M3282" s="4"/>
      <c r="N3282" s="4"/>
      <c r="O3282" s="4"/>
      <c r="P3282" s="4"/>
      <c r="Q3282" s="4"/>
      <c r="R3282" s="4"/>
      <c r="S3282" s="4"/>
      <c r="T3282" s="4"/>
      <c r="U3282" s="4"/>
      <c r="V3282" s="4"/>
      <c r="W3282" s="4"/>
      <c r="X3282" s="4"/>
      <c r="Y3282" s="4"/>
      <c r="Z3282" s="4"/>
      <c r="AA3282" s="4"/>
    </row>
    <row r="3283" spans="1:27" ht="16" x14ac:dyDescent="0.2">
      <c r="A3283" s="25" t="s">
        <v>20</v>
      </c>
      <c r="B3283" s="25" t="s">
        <v>21</v>
      </c>
      <c r="C3283" s="22" t="s">
        <v>6188</v>
      </c>
      <c r="D3283" s="23">
        <v>1996</v>
      </c>
      <c r="E3283" s="20" t="s">
        <v>10</v>
      </c>
      <c r="F3283" s="19" t="s">
        <v>6184</v>
      </c>
      <c r="G3283" s="20" t="s">
        <v>6189</v>
      </c>
      <c r="H3283" s="13">
        <v>749</v>
      </c>
      <c r="I3283" s="14"/>
      <c r="J3283" s="4"/>
      <c r="K3283" s="4"/>
      <c r="L3283" s="4"/>
      <c r="M3283" s="4"/>
      <c r="N3283" s="4"/>
      <c r="O3283" s="4"/>
      <c r="P3283" s="4"/>
      <c r="Q3283" s="4"/>
      <c r="R3283" s="4"/>
      <c r="S3283" s="4"/>
      <c r="T3283" s="4"/>
      <c r="U3283" s="4"/>
      <c r="V3283" s="4"/>
      <c r="W3283" s="4"/>
      <c r="X3283" s="4"/>
      <c r="Y3283" s="4"/>
      <c r="Z3283" s="4"/>
      <c r="AA3283" s="4"/>
    </row>
    <row r="3284" spans="1:27" ht="16" x14ac:dyDescent="0.2">
      <c r="A3284" s="25" t="s">
        <v>20</v>
      </c>
      <c r="B3284" s="25" t="s">
        <v>21</v>
      </c>
      <c r="C3284" s="22" t="s">
        <v>6190</v>
      </c>
      <c r="D3284" s="23">
        <v>1996</v>
      </c>
      <c r="E3284" s="20" t="s">
        <v>10</v>
      </c>
      <c r="F3284" s="19" t="s">
        <v>6184</v>
      </c>
      <c r="G3284" s="20" t="s">
        <v>6191</v>
      </c>
      <c r="H3284" s="13">
        <v>634</v>
      </c>
      <c r="I3284" s="14"/>
      <c r="J3284" s="4"/>
      <c r="K3284" s="4"/>
      <c r="L3284" s="4"/>
      <c r="M3284" s="4"/>
      <c r="N3284" s="4"/>
      <c r="O3284" s="4"/>
      <c r="P3284" s="4"/>
      <c r="Q3284" s="4"/>
      <c r="R3284" s="4"/>
      <c r="S3284" s="4"/>
      <c r="T3284" s="4"/>
      <c r="U3284" s="4"/>
      <c r="V3284" s="4"/>
      <c r="W3284" s="4"/>
      <c r="X3284" s="4"/>
      <c r="Y3284" s="4"/>
      <c r="Z3284" s="4"/>
      <c r="AA3284" s="4"/>
    </row>
    <row r="3285" spans="1:27" ht="16" x14ac:dyDescent="0.2">
      <c r="A3285" s="25" t="s">
        <v>20</v>
      </c>
      <c r="B3285" s="25" t="s">
        <v>21</v>
      </c>
      <c r="C3285" s="22" t="s">
        <v>6192</v>
      </c>
      <c r="D3285" s="23">
        <v>1996</v>
      </c>
      <c r="E3285" s="20" t="s">
        <v>10</v>
      </c>
      <c r="F3285" s="19" t="s">
        <v>6184</v>
      </c>
      <c r="G3285" s="20" t="s">
        <v>6191</v>
      </c>
      <c r="H3285" s="13">
        <v>634</v>
      </c>
      <c r="I3285" s="14"/>
      <c r="J3285" s="4"/>
      <c r="K3285" s="4"/>
      <c r="L3285" s="4"/>
      <c r="M3285" s="4"/>
      <c r="N3285" s="4"/>
      <c r="O3285" s="4"/>
      <c r="P3285" s="4"/>
      <c r="Q3285" s="4"/>
      <c r="R3285" s="4"/>
      <c r="S3285" s="4"/>
      <c r="T3285" s="4"/>
      <c r="U3285" s="4"/>
      <c r="V3285" s="4"/>
      <c r="W3285" s="4"/>
      <c r="X3285" s="4"/>
      <c r="Y3285" s="4"/>
      <c r="Z3285" s="4"/>
      <c r="AA3285" s="4"/>
    </row>
    <row r="3286" spans="1:27" ht="16" x14ac:dyDescent="0.2">
      <c r="A3286" s="25" t="s">
        <v>20</v>
      </c>
      <c r="B3286" s="25" t="s">
        <v>21</v>
      </c>
      <c r="C3286" s="22" t="s">
        <v>6193</v>
      </c>
      <c r="D3286" s="23">
        <v>1996</v>
      </c>
      <c r="E3286" s="20" t="s">
        <v>10</v>
      </c>
      <c r="F3286" s="19" t="s">
        <v>6184</v>
      </c>
      <c r="G3286" s="20" t="s">
        <v>6194</v>
      </c>
      <c r="H3286" s="13">
        <v>451</v>
      </c>
      <c r="I3286" s="14"/>
      <c r="J3286" s="4"/>
      <c r="K3286" s="4"/>
      <c r="L3286" s="4"/>
      <c r="M3286" s="4"/>
      <c r="N3286" s="4"/>
      <c r="O3286" s="4"/>
      <c r="P3286" s="4"/>
      <c r="Q3286" s="4"/>
      <c r="R3286" s="4"/>
      <c r="S3286" s="4"/>
      <c r="T3286" s="4"/>
      <c r="U3286" s="4"/>
      <c r="V3286" s="4"/>
      <c r="W3286" s="4"/>
      <c r="X3286" s="4"/>
      <c r="Y3286" s="4"/>
      <c r="Z3286" s="4"/>
      <c r="AA3286" s="4"/>
    </row>
    <row r="3287" spans="1:27" ht="16" x14ac:dyDescent="0.2">
      <c r="A3287" s="25" t="s">
        <v>20</v>
      </c>
      <c r="B3287" s="25" t="s">
        <v>21</v>
      </c>
      <c r="C3287" s="21" t="s">
        <v>6195</v>
      </c>
      <c r="D3287" s="23">
        <v>1996</v>
      </c>
      <c r="E3287" s="20" t="s">
        <v>10</v>
      </c>
      <c r="F3287" s="19" t="s">
        <v>6184</v>
      </c>
      <c r="G3287" s="20" t="s">
        <v>6196</v>
      </c>
      <c r="H3287" s="13">
        <v>409</v>
      </c>
      <c r="I3287" s="14"/>
      <c r="J3287" s="4"/>
      <c r="K3287" s="4"/>
      <c r="L3287" s="4"/>
      <c r="M3287" s="4"/>
      <c r="N3287" s="4"/>
      <c r="O3287" s="4"/>
      <c r="P3287" s="4"/>
      <c r="Q3287" s="4"/>
      <c r="R3287" s="4"/>
      <c r="S3287" s="4"/>
      <c r="T3287" s="4"/>
      <c r="U3287" s="4"/>
      <c r="V3287" s="4"/>
      <c r="W3287" s="4"/>
      <c r="X3287" s="4"/>
      <c r="Y3287" s="4"/>
      <c r="Z3287" s="4"/>
      <c r="AA3287" s="4"/>
    </row>
    <row r="3288" spans="1:27" ht="16" x14ac:dyDescent="0.2">
      <c r="A3288" s="25" t="s">
        <v>20</v>
      </c>
      <c r="B3288" s="25" t="s">
        <v>21</v>
      </c>
      <c r="C3288" s="22" t="s">
        <v>6197</v>
      </c>
      <c r="D3288" s="23">
        <v>1996</v>
      </c>
      <c r="E3288" s="20" t="s">
        <v>10</v>
      </c>
      <c r="F3288" s="19" t="s">
        <v>6184</v>
      </c>
      <c r="G3288" s="20" t="s">
        <v>6198</v>
      </c>
      <c r="H3288" s="13">
        <v>371</v>
      </c>
      <c r="I3288" s="14"/>
      <c r="J3288" s="4"/>
      <c r="K3288" s="4"/>
      <c r="L3288" s="4"/>
      <c r="M3288" s="4"/>
      <c r="N3288" s="4"/>
      <c r="O3288" s="4"/>
      <c r="P3288" s="4"/>
      <c r="Q3288" s="4"/>
      <c r="R3288" s="4"/>
      <c r="S3288" s="4"/>
      <c r="T3288" s="4"/>
      <c r="U3288" s="4"/>
      <c r="V3288" s="4"/>
      <c r="W3288" s="4"/>
      <c r="X3288" s="4"/>
      <c r="Y3288" s="4"/>
      <c r="Z3288" s="4"/>
      <c r="AA3288" s="4"/>
    </row>
    <row r="3289" spans="1:27" ht="16" x14ac:dyDescent="0.2">
      <c r="A3289" s="25" t="s">
        <v>20</v>
      </c>
      <c r="B3289" s="25" t="s">
        <v>21</v>
      </c>
      <c r="C3289" s="22" t="s">
        <v>6199</v>
      </c>
      <c r="D3289" s="23">
        <v>1996</v>
      </c>
      <c r="E3289" s="20" t="s">
        <v>10</v>
      </c>
      <c r="F3289" s="19" t="s">
        <v>6184</v>
      </c>
      <c r="G3289" s="20" t="s">
        <v>6200</v>
      </c>
      <c r="H3289" s="13">
        <v>254</v>
      </c>
      <c r="I3289" s="14"/>
      <c r="J3289" s="4"/>
      <c r="K3289" s="4"/>
      <c r="L3289" s="4"/>
      <c r="M3289" s="4"/>
      <c r="N3289" s="4"/>
      <c r="O3289" s="4"/>
      <c r="P3289" s="4"/>
      <c r="Q3289" s="4"/>
      <c r="R3289" s="4"/>
      <c r="S3289" s="4"/>
      <c r="T3289" s="4"/>
      <c r="U3289" s="4"/>
      <c r="V3289" s="4"/>
      <c r="W3289" s="4"/>
      <c r="X3289" s="4"/>
      <c r="Y3289" s="4"/>
      <c r="Z3289" s="4"/>
      <c r="AA3289" s="4"/>
    </row>
    <row r="3290" spans="1:27" ht="16" x14ac:dyDescent="0.2">
      <c r="A3290" s="25" t="s">
        <v>20</v>
      </c>
      <c r="B3290" s="25" t="s">
        <v>21</v>
      </c>
      <c r="C3290" s="22" t="s">
        <v>6201</v>
      </c>
      <c r="D3290" s="23">
        <v>1996</v>
      </c>
      <c r="E3290" s="20" t="s">
        <v>10</v>
      </c>
      <c r="F3290" s="19" t="s">
        <v>6184</v>
      </c>
      <c r="G3290" s="20" t="s">
        <v>6202</v>
      </c>
      <c r="H3290" s="13">
        <v>249</v>
      </c>
      <c r="I3290" s="14"/>
      <c r="J3290" s="4"/>
      <c r="K3290" s="4"/>
      <c r="L3290" s="4"/>
      <c r="M3290" s="4"/>
      <c r="N3290" s="4"/>
      <c r="O3290" s="4"/>
      <c r="P3290" s="4"/>
      <c r="Q3290" s="4"/>
      <c r="R3290" s="4"/>
      <c r="S3290" s="4"/>
      <c r="T3290" s="4"/>
      <c r="U3290" s="4"/>
      <c r="V3290" s="4"/>
      <c r="W3290" s="4"/>
      <c r="X3290" s="4"/>
      <c r="Y3290" s="4"/>
      <c r="Z3290" s="4"/>
      <c r="AA3290" s="4"/>
    </row>
    <row r="3291" spans="1:27" ht="16" x14ac:dyDescent="0.2">
      <c r="A3291" s="25" t="s">
        <v>20</v>
      </c>
      <c r="B3291" s="25" t="s">
        <v>21</v>
      </c>
      <c r="C3291" s="22" t="s">
        <v>6203</v>
      </c>
      <c r="D3291" s="23">
        <v>1996</v>
      </c>
      <c r="E3291" s="20" t="s">
        <v>10</v>
      </c>
      <c r="F3291" s="19" t="s">
        <v>6184</v>
      </c>
      <c r="G3291" s="20" t="s">
        <v>6204</v>
      </c>
      <c r="H3291" s="13">
        <v>247</v>
      </c>
      <c r="I3291" s="14"/>
      <c r="J3291" s="4"/>
      <c r="K3291" s="4"/>
      <c r="L3291" s="4"/>
      <c r="M3291" s="4"/>
      <c r="N3291" s="4"/>
      <c r="O3291" s="4"/>
      <c r="P3291" s="4"/>
      <c r="Q3291" s="4"/>
      <c r="R3291" s="4"/>
      <c r="S3291" s="4"/>
      <c r="T3291" s="4"/>
      <c r="U3291" s="4"/>
      <c r="V3291" s="4"/>
      <c r="W3291" s="4"/>
      <c r="X3291" s="4"/>
      <c r="Y3291" s="4"/>
      <c r="Z3291" s="4"/>
      <c r="AA3291" s="4"/>
    </row>
    <row r="3292" spans="1:27" ht="16" x14ac:dyDescent="0.2">
      <c r="A3292" s="25" t="s">
        <v>20</v>
      </c>
      <c r="B3292" s="25" t="s">
        <v>21</v>
      </c>
      <c r="C3292" s="22" t="s">
        <v>6205</v>
      </c>
      <c r="D3292" s="23">
        <v>1996</v>
      </c>
      <c r="E3292" s="20" t="s">
        <v>10</v>
      </c>
      <c r="F3292" s="19" t="s">
        <v>6184</v>
      </c>
      <c r="G3292" s="20" t="s">
        <v>6206</v>
      </c>
      <c r="H3292" s="13">
        <v>247</v>
      </c>
      <c r="I3292" s="14"/>
      <c r="J3292" s="4"/>
      <c r="K3292" s="4"/>
      <c r="L3292" s="4"/>
      <c r="M3292" s="4"/>
      <c r="N3292" s="4"/>
      <c r="O3292" s="4"/>
      <c r="P3292" s="4"/>
      <c r="Q3292" s="4"/>
      <c r="R3292" s="4"/>
      <c r="S3292" s="4"/>
      <c r="T3292" s="4"/>
      <c r="U3292" s="4"/>
      <c r="V3292" s="4"/>
      <c r="W3292" s="4"/>
      <c r="X3292" s="4"/>
      <c r="Y3292" s="4"/>
      <c r="Z3292" s="4"/>
      <c r="AA3292" s="4"/>
    </row>
    <row r="3293" spans="1:27" ht="16" x14ac:dyDescent="0.2">
      <c r="A3293" s="25" t="s">
        <v>20</v>
      </c>
      <c r="B3293" s="25" t="s">
        <v>21</v>
      </c>
      <c r="C3293" s="22" t="s">
        <v>6207</v>
      </c>
      <c r="D3293" s="23">
        <v>1996</v>
      </c>
      <c r="E3293" s="20" t="s">
        <v>10</v>
      </c>
      <c r="F3293" s="19" t="s">
        <v>6184</v>
      </c>
      <c r="G3293" s="20" t="s">
        <v>6208</v>
      </c>
      <c r="H3293" s="13">
        <v>240</v>
      </c>
      <c r="I3293" s="14"/>
      <c r="J3293" s="4"/>
      <c r="K3293" s="4"/>
      <c r="L3293" s="4"/>
      <c r="M3293" s="4"/>
      <c r="N3293" s="4"/>
      <c r="O3293" s="4"/>
      <c r="P3293" s="4"/>
      <c r="Q3293" s="4"/>
      <c r="R3293" s="4"/>
      <c r="S3293" s="4"/>
      <c r="T3293" s="4"/>
      <c r="U3293" s="4"/>
      <c r="V3293" s="4"/>
      <c r="W3293" s="4"/>
      <c r="X3293" s="4"/>
      <c r="Y3293" s="4"/>
      <c r="Z3293" s="4"/>
      <c r="AA3293" s="4"/>
    </row>
    <row r="3294" spans="1:27" ht="16" x14ac:dyDescent="0.2">
      <c r="A3294" s="25" t="s">
        <v>20</v>
      </c>
      <c r="B3294" s="25" t="s">
        <v>21</v>
      </c>
      <c r="C3294" s="22" t="s">
        <v>6209</v>
      </c>
      <c r="D3294" s="23">
        <v>1996</v>
      </c>
      <c r="E3294" s="20" t="s">
        <v>10</v>
      </c>
      <c r="F3294" s="19" t="s">
        <v>6184</v>
      </c>
      <c r="G3294" s="20" t="s">
        <v>6210</v>
      </c>
      <c r="H3294" s="13">
        <v>239</v>
      </c>
      <c r="I3294" s="14"/>
      <c r="J3294" s="4"/>
      <c r="K3294" s="4"/>
      <c r="L3294" s="4"/>
      <c r="M3294" s="4"/>
      <c r="N3294" s="4"/>
      <c r="O3294" s="4"/>
      <c r="P3294" s="4"/>
      <c r="Q3294" s="4"/>
      <c r="R3294" s="4"/>
      <c r="S3294" s="4"/>
      <c r="T3294" s="4"/>
      <c r="U3294" s="4"/>
      <c r="V3294" s="4"/>
      <c r="W3294" s="4"/>
      <c r="X3294" s="4"/>
      <c r="Y3294" s="4"/>
      <c r="Z3294" s="4"/>
      <c r="AA3294" s="4"/>
    </row>
    <row r="3295" spans="1:27" ht="16" x14ac:dyDescent="0.2">
      <c r="A3295" s="25" t="s">
        <v>20</v>
      </c>
      <c r="B3295" s="25" t="s">
        <v>21</v>
      </c>
      <c r="C3295" s="22" t="s">
        <v>6211</v>
      </c>
      <c r="D3295" s="23">
        <v>1996</v>
      </c>
      <c r="E3295" s="20" t="s">
        <v>10</v>
      </c>
      <c r="F3295" s="19" t="s">
        <v>6184</v>
      </c>
      <c r="G3295" s="20" t="s">
        <v>6212</v>
      </c>
      <c r="H3295" s="13">
        <v>237</v>
      </c>
      <c r="I3295" s="14"/>
      <c r="J3295" s="4"/>
      <c r="K3295" s="4"/>
      <c r="L3295" s="4"/>
      <c r="M3295" s="4"/>
      <c r="N3295" s="4"/>
      <c r="O3295" s="4"/>
      <c r="P3295" s="4"/>
      <c r="Q3295" s="4"/>
      <c r="R3295" s="4"/>
      <c r="S3295" s="4"/>
      <c r="T3295" s="4"/>
      <c r="U3295" s="4"/>
      <c r="V3295" s="4"/>
      <c r="W3295" s="4"/>
      <c r="X3295" s="4"/>
      <c r="Y3295" s="4"/>
      <c r="Z3295" s="4"/>
      <c r="AA3295" s="4"/>
    </row>
    <row r="3296" spans="1:27" ht="16" x14ac:dyDescent="0.2">
      <c r="A3296" s="25" t="s">
        <v>20</v>
      </c>
      <c r="B3296" s="25" t="s">
        <v>21</v>
      </c>
      <c r="C3296" s="22" t="s">
        <v>6213</v>
      </c>
      <c r="D3296" s="23">
        <v>1996</v>
      </c>
      <c r="E3296" s="20" t="s">
        <v>10</v>
      </c>
      <c r="F3296" s="19" t="s">
        <v>6184</v>
      </c>
      <c r="G3296" s="20" t="s">
        <v>6214</v>
      </c>
      <c r="H3296" s="13">
        <v>234</v>
      </c>
      <c r="I3296" s="14"/>
      <c r="J3296" s="4"/>
      <c r="K3296" s="4"/>
      <c r="L3296" s="4"/>
      <c r="M3296" s="4"/>
      <c r="N3296" s="4"/>
      <c r="O3296" s="4"/>
      <c r="P3296" s="4"/>
      <c r="Q3296" s="4"/>
      <c r="R3296" s="4"/>
      <c r="S3296" s="4"/>
      <c r="T3296" s="4"/>
      <c r="U3296" s="4"/>
      <c r="V3296" s="4"/>
      <c r="W3296" s="4"/>
      <c r="X3296" s="4"/>
      <c r="Y3296" s="4"/>
      <c r="Z3296" s="4"/>
      <c r="AA3296" s="4"/>
    </row>
    <row r="3297" spans="1:27" ht="16" x14ac:dyDescent="0.2">
      <c r="A3297" s="25" t="s">
        <v>20</v>
      </c>
      <c r="B3297" s="25" t="s">
        <v>21</v>
      </c>
      <c r="C3297" s="22" t="s">
        <v>6215</v>
      </c>
      <c r="D3297" s="23">
        <v>1996</v>
      </c>
      <c r="E3297" s="20" t="s">
        <v>10</v>
      </c>
      <c r="F3297" s="19" t="s">
        <v>6184</v>
      </c>
      <c r="G3297" s="20" t="s">
        <v>6216</v>
      </c>
      <c r="H3297" s="13">
        <v>234</v>
      </c>
      <c r="I3297" s="14"/>
      <c r="J3297" s="4"/>
      <c r="K3297" s="4"/>
      <c r="L3297" s="4"/>
      <c r="M3297" s="4"/>
      <c r="N3297" s="4"/>
      <c r="O3297" s="4"/>
      <c r="P3297" s="4"/>
      <c r="Q3297" s="4"/>
      <c r="R3297" s="4"/>
      <c r="S3297" s="4"/>
      <c r="T3297" s="4"/>
      <c r="U3297" s="4"/>
      <c r="V3297" s="4"/>
      <c r="W3297" s="4"/>
      <c r="X3297" s="4"/>
      <c r="Y3297" s="4"/>
      <c r="Z3297" s="4"/>
      <c r="AA3297" s="4"/>
    </row>
    <row r="3298" spans="1:27" ht="16" x14ac:dyDescent="0.2">
      <c r="A3298" s="25" t="s">
        <v>20</v>
      </c>
      <c r="B3298" s="25" t="s">
        <v>21</v>
      </c>
      <c r="C3298" s="21" t="s">
        <v>6217</v>
      </c>
      <c r="D3298" s="23">
        <v>1996</v>
      </c>
      <c r="E3298" s="20" t="s">
        <v>10</v>
      </c>
      <c r="F3298" s="19" t="s">
        <v>6184</v>
      </c>
      <c r="G3298" s="20" t="s">
        <v>6218</v>
      </c>
      <c r="H3298" s="13">
        <v>232</v>
      </c>
      <c r="I3298" s="14"/>
      <c r="J3298" s="4"/>
      <c r="K3298" s="4"/>
      <c r="L3298" s="4"/>
      <c r="M3298" s="4"/>
      <c r="N3298" s="4"/>
      <c r="O3298" s="4"/>
      <c r="P3298" s="4"/>
      <c r="Q3298" s="4"/>
      <c r="R3298" s="4"/>
      <c r="S3298" s="4"/>
      <c r="T3298" s="4"/>
      <c r="U3298" s="4"/>
      <c r="V3298" s="4"/>
      <c r="W3298" s="4"/>
      <c r="X3298" s="4"/>
      <c r="Y3298" s="4"/>
      <c r="Z3298" s="4"/>
      <c r="AA3298" s="4"/>
    </row>
    <row r="3299" spans="1:27" ht="16" x14ac:dyDescent="0.2">
      <c r="A3299" s="25" t="s">
        <v>20</v>
      </c>
      <c r="B3299" s="25" t="s">
        <v>21</v>
      </c>
      <c r="C3299" s="22" t="s">
        <v>6219</v>
      </c>
      <c r="D3299" s="23">
        <v>1996</v>
      </c>
      <c r="E3299" s="20" t="s">
        <v>10</v>
      </c>
      <c r="F3299" s="19" t="s">
        <v>6184</v>
      </c>
      <c r="G3299" s="20" t="s">
        <v>6220</v>
      </c>
      <c r="H3299" s="13">
        <v>231</v>
      </c>
      <c r="I3299" s="14"/>
      <c r="J3299" s="4"/>
      <c r="K3299" s="4"/>
      <c r="L3299" s="4"/>
      <c r="M3299" s="4"/>
      <c r="N3299" s="4"/>
      <c r="O3299" s="4"/>
      <c r="P3299" s="4"/>
      <c r="Q3299" s="4"/>
      <c r="R3299" s="4"/>
      <c r="S3299" s="4"/>
      <c r="T3299" s="4"/>
      <c r="U3299" s="4"/>
      <c r="V3299" s="4"/>
      <c r="W3299" s="4"/>
      <c r="X3299" s="4"/>
      <c r="Y3299" s="4"/>
      <c r="Z3299" s="4"/>
      <c r="AA3299" s="4"/>
    </row>
    <row r="3300" spans="1:27" ht="16" x14ac:dyDescent="0.2">
      <c r="A3300" s="25" t="s">
        <v>20</v>
      </c>
      <c r="B3300" s="25" t="s">
        <v>21</v>
      </c>
      <c r="C3300" s="22" t="s">
        <v>6221</v>
      </c>
      <c r="D3300" s="23">
        <v>1996</v>
      </c>
      <c r="E3300" s="20" t="s">
        <v>10</v>
      </c>
      <c r="F3300" s="19" t="s">
        <v>6184</v>
      </c>
      <c r="G3300" s="20" t="s">
        <v>6222</v>
      </c>
      <c r="H3300" s="13">
        <v>230</v>
      </c>
      <c r="I3300" s="14"/>
      <c r="J3300" s="4"/>
      <c r="K3300" s="4"/>
      <c r="L3300" s="4"/>
      <c r="M3300" s="4"/>
      <c r="N3300" s="4"/>
      <c r="O3300" s="4"/>
      <c r="P3300" s="4"/>
      <c r="Q3300" s="4"/>
      <c r="R3300" s="4"/>
      <c r="S3300" s="4"/>
      <c r="T3300" s="4"/>
      <c r="U3300" s="4"/>
      <c r="V3300" s="4"/>
      <c r="W3300" s="4"/>
      <c r="X3300" s="4"/>
      <c r="Y3300" s="4"/>
      <c r="Z3300" s="4"/>
      <c r="AA3300" s="4"/>
    </row>
    <row r="3301" spans="1:27" ht="16" x14ac:dyDescent="0.2">
      <c r="A3301" s="25" t="s">
        <v>20</v>
      </c>
      <c r="B3301" s="25" t="s">
        <v>21</v>
      </c>
      <c r="C3301" s="22" t="s">
        <v>6223</v>
      </c>
      <c r="D3301" s="23">
        <v>1996</v>
      </c>
      <c r="E3301" s="20" t="s">
        <v>10</v>
      </c>
      <c r="F3301" s="19" t="s">
        <v>6184</v>
      </c>
      <c r="G3301" s="20" t="s">
        <v>6224</v>
      </c>
      <c r="H3301" s="13">
        <v>228</v>
      </c>
      <c r="I3301" s="14"/>
      <c r="J3301" s="4"/>
      <c r="K3301" s="4"/>
      <c r="L3301" s="4"/>
      <c r="M3301" s="4"/>
      <c r="N3301" s="4"/>
      <c r="O3301" s="4"/>
      <c r="P3301" s="4"/>
      <c r="Q3301" s="4"/>
      <c r="R3301" s="4"/>
      <c r="S3301" s="4"/>
      <c r="T3301" s="4"/>
      <c r="U3301" s="4"/>
      <c r="V3301" s="4"/>
      <c r="W3301" s="4"/>
      <c r="X3301" s="4"/>
      <c r="Y3301" s="4"/>
      <c r="Z3301" s="4"/>
      <c r="AA3301" s="4"/>
    </row>
    <row r="3302" spans="1:27" ht="16" x14ac:dyDescent="0.2">
      <c r="A3302" s="25" t="s">
        <v>20</v>
      </c>
      <c r="B3302" s="25" t="s">
        <v>21</v>
      </c>
      <c r="C3302" s="22" t="s">
        <v>6225</v>
      </c>
      <c r="D3302" s="23">
        <v>1996</v>
      </c>
      <c r="E3302" s="20" t="s">
        <v>10</v>
      </c>
      <c r="F3302" s="19" t="s">
        <v>6184</v>
      </c>
      <c r="G3302" s="20" t="s">
        <v>6226</v>
      </c>
      <c r="H3302" s="13">
        <v>227</v>
      </c>
      <c r="I3302" s="14"/>
      <c r="J3302" s="4"/>
      <c r="K3302" s="4"/>
      <c r="L3302" s="4"/>
      <c r="M3302" s="4"/>
      <c r="N3302" s="4"/>
      <c r="O3302" s="4"/>
      <c r="P3302" s="4"/>
      <c r="Q3302" s="4"/>
      <c r="R3302" s="4"/>
      <c r="S3302" s="4"/>
      <c r="T3302" s="4"/>
      <c r="U3302" s="4"/>
      <c r="V3302" s="4"/>
      <c r="W3302" s="4"/>
      <c r="X3302" s="4"/>
      <c r="Y3302" s="4"/>
      <c r="Z3302" s="4"/>
      <c r="AA3302" s="4"/>
    </row>
    <row r="3303" spans="1:27" ht="16" x14ac:dyDescent="0.2">
      <c r="A3303" s="25" t="s">
        <v>20</v>
      </c>
      <c r="B3303" s="25" t="s">
        <v>21</v>
      </c>
      <c r="C3303" s="22" t="s">
        <v>6227</v>
      </c>
      <c r="D3303" s="23">
        <v>1996</v>
      </c>
      <c r="E3303" s="20" t="s">
        <v>10</v>
      </c>
      <c r="F3303" s="19" t="s">
        <v>6184</v>
      </c>
      <c r="G3303" s="20" t="s">
        <v>6228</v>
      </c>
      <c r="H3303" s="13">
        <v>227</v>
      </c>
      <c r="I3303" s="14"/>
      <c r="J3303" s="4"/>
      <c r="K3303" s="4"/>
      <c r="L3303" s="4"/>
      <c r="M3303" s="4"/>
      <c r="N3303" s="4"/>
      <c r="O3303" s="4"/>
      <c r="P3303" s="4"/>
      <c r="Q3303" s="4"/>
      <c r="R3303" s="4"/>
      <c r="S3303" s="4"/>
      <c r="T3303" s="4"/>
      <c r="U3303" s="4"/>
      <c r="V3303" s="4"/>
      <c r="W3303" s="4"/>
      <c r="X3303" s="4"/>
      <c r="Y3303" s="4"/>
      <c r="Z3303" s="4"/>
      <c r="AA3303" s="4"/>
    </row>
    <row r="3304" spans="1:27" ht="16" x14ac:dyDescent="0.2">
      <c r="A3304" s="25" t="s">
        <v>20</v>
      </c>
      <c r="B3304" s="25" t="s">
        <v>21</v>
      </c>
      <c r="C3304" s="22" t="s">
        <v>6227</v>
      </c>
      <c r="D3304" s="23">
        <v>1996</v>
      </c>
      <c r="E3304" s="20" t="s">
        <v>10</v>
      </c>
      <c r="F3304" s="19" t="s">
        <v>6184</v>
      </c>
      <c r="G3304" s="20" t="s">
        <v>6228</v>
      </c>
      <c r="H3304" s="13">
        <v>227</v>
      </c>
      <c r="I3304" s="14"/>
      <c r="J3304" s="4"/>
      <c r="K3304" s="4"/>
      <c r="L3304" s="4"/>
      <c r="M3304" s="4"/>
      <c r="N3304" s="4"/>
      <c r="O3304" s="4"/>
      <c r="P3304" s="4"/>
      <c r="Q3304" s="4"/>
      <c r="R3304" s="4"/>
      <c r="S3304" s="4"/>
      <c r="T3304" s="4"/>
      <c r="U3304" s="4"/>
      <c r="V3304" s="4"/>
      <c r="W3304" s="4"/>
      <c r="X3304" s="4"/>
      <c r="Y3304" s="4"/>
      <c r="Z3304" s="4"/>
      <c r="AA3304" s="4"/>
    </row>
    <row r="3305" spans="1:27" ht="16" x14ac:dyDescent="0.2">
      <c r="A3305" s="25" t="s">
        <v>20</v>
      </c>
      <c r="B3305" s="25" t="s">
        <v>21</v>
      </c>
      <c r="C3305" s="22" t="s">
        <v>6229</v>
      </c>
      <c r="D3305" s="23">
        <v>1996</v>
      </c>
      <c r="E3305" s="20" t="s">
        <v>10</v>
      </c>
      <c r="F3305" s="19" t="s">
        <v>6184</v>
      </c>
      <c r="G3305" s="20" t="s">
        <v>6230</v>
      </c>
      <c r="H3305" s="13">
        <v>226</v>
      </c>
      <c r="I3305" s="14"/>
      <c r="J3305" s="4"/>
      <c r="K3305" s="4"/>
      <c r="L3305" s="4"/>
      <c r="M3305" s="4"/>
      <c r="N3305" s="4"/>
      <c r="O3305" s="4"/>
      <c r="P3305" s="4"/>
      <c r="Q3305" s="4"/>
      <c r="R3305" s="4"/>
      <c r="S3305" s="4"/>
      <c r="T3305" s="4"/>
      <c r="U3305" s="4"/>
      <c r="V3305" s="4"/>
      <c r="W3305" s="4"/>
      <c r="X3305" s="4"/>
      <c r="Y3305" s="4"/>
      <c r="Z3305" s="4"/>
      <c r="AA3305" s="4"/>
    </row>
    <row r="3306" spans="1:27" ht="16" x14ac:dyDescent="0.2">
      <c r="A3306" s="25" t="s">
        <v>20</v>
      </c>
      <c r="B3306" s="25" t="s">
        <v>21</v>
      </c>
      <c r="C3306" s="22" t="s">
        <v>6231</v>
      </c>
      <c r="D3306" s="23">
        <v>1996</v>
      </c>
      <c r="E3306" s="20" t="s">
        <v>10</v>
      </c>
      <c r="F3306" s="19" t="s">
        <v>6184</v>
      </c>
      <c r="G3306" s="20" t="s">
        <v>6232</v>
      </c>
      <c r="H3306" s="13">
        <v>226</v>
      </c>
      <c r="I3306" s="14"/>
      <c r="J3306" s="4"/>
      <c r="K3306" s="4"/>
      <c r="L3306" s="4"/>
      <c r="M3306" s="4"/>
      <c r="N3306" s="4"/>
      <c r="O3306" s="4"/>
      <c r="P3306" s="4"/>
      <c r="Q3306" s="4"/>
      <c r="R3306" s="4"/>
      <c r="S3306" s="4"/>
      <c r="T3306" s="4"/>
      <c r="U3306" s="4"/>
      <c r="V3306" s="4"/>
      <c r="W3306" s="4"/>
      <c r="X3306" s="4"/>
      <c r="Y3306" s="4"/>
      <c r="Z3306" s="4"/>
      <c r="AA3306" s="4"/>
    </row>
    <row r="3307" spans="1:27" ht="16" x14ac:dyDescent="0.2">
      <c r="A3307" s="25" t="s">
        <v>20</v>
      </c>
      <c r="B3307" s="25" t="s">
        <v>21</v>
      </c>
      <c r="C3307" s="22" t="s">
        <v>6233</v>
      </c>
      <c r="D3307" s="23">
        <v>1996</v>
      </c>
      <c r="E3307" s="20" t="s">
        <v>10</v>
      </c>
      <c r="F3307" s="19" t="s">
        <v>6184</v>
      </c>
      <c r="G3307" s="20" t="s">
        <v>6234</v>
      </c>
      <c r="H3307" s="13">
        <v>224</v>
      </c>
      <c r="I3307" s="14"/>
      <c r="J3307" s="4"/>
      <c r="K3307" s="4"/>
      <c r="L3307" s="4"/>
      <c r="M3307" s="4"/>
      <c r="N3307" s="4"/>
      <c r="O3307" s="4"/>
      <c r="P3307" s="4"/>
      <c r="Q3307" s="4"/>
      <c r="R3307" s="4"/>
      <c r="S3307" s="4"/>
      <c r="T3307" s="4"/>
      <c r="U3307" s="4"/>
      <c r="V3307" s="4"/>
      <c r="W3307" s="4"/>
      <c r="X3307" s="4"/>
      <c r="Y3307" s="4"/>
      <c r="Z3307" s="4"/>
      <c r="AA3307" s="4"/>
    </row>
    <row r="3308" spans="1:27" ht="16" x14ac:dyDescent="0.2">
      <c r="A3308" s="25" t="s">
        <v>20</v>
      </c>
      <c r="B3308" s="25" t="s">
        <v>21</v>
      </c>
      <c r="C3308" s="22" t="s">
        <v>6235</v>
      </c>
      <c r="D3308" s="23">
        <v>1996</v>
      </c>
      <c r="E3308" s="20" t="s">
        <v>10</v>
      </c>
      <c r="F3308" s="19" t="s">
        <v>6184</v>
      </c>
      <c r="G3308" s="20" t="s">
        <v>6236</v>
      </c>
      <c r="H3308" s="13">
        <v>224</v>
      </c>
      <c r="I3308" s="14"/>
      <c r="J3308" s="4"/>
      <c r="K3308" s="4"/>
      <c r="L3308" s="4"/>
      <c r="M3308" s="4"/>
      <c r="N3308" s="4"/>
      <c r="O3308" s="4"/>
      <c r="P3308" s="4"/>
      <c r="Q3308" s="4"/>
      <c r="R3308" s="4"/>
      <c r="S3308" s="4"/>
      <c r="T3308" s="4"/>
      <c r="U3308" s="4"/>
      <c r="V3308" s="4"/>
      <c r="W3308" s="4"/>
      <c r="X3308" s="4"/>
      <c r="Y3308" s="4"/>
      <c r="Z3308" s="4"/>
      <c r="AA3308" s="4"/>
    </row>
    <row r="3309" spans="1:27" ht="16" x14ac:dyDescent="0.2">
      <c r="A3309" s="25" t="s">
        <v>20</v>
      </c>
      <c r="B3309" s="25" t="s">
        <v>21</v>
      </c>
      <c r="C3309" s="22" t="s">
        <v>6237</v>
      </c>
      <c r="D3309" s="23">
        <v>1996</v>
      </c>
      <c r="E3309" s="20" t="s">
        <v>10</v>
      </c>
      <c r="F3309" s="19" t="s">
        <v>6184</v>
      </c>
      <c r="G3309" s="20" t="s">
        <v>6238</v>
      </c>
      <c r="H3309" s="13">
        <v>223</v>
      </c>
      <c r="I3309" s="14"/>
      <c r="J3309" s="4"/>
      <c r="K3309" s="4"/>
      <c r="L3309" s="4"/>
      <c r="M3309" s="4"/>
      <c r="N3309" s="4"/>
      <c r="O3309" s="4"/>
      <c r="P3309" s="4"/>
      <c r="Q3309" s="4"/>
      <c r="R3309" s="4"/>
      <c r="S3309" s="4"/>
      <c r="T3309" s="4"/>
      <c r="U3309" s="4"/>
      <c r="V3309" s="4"/>
      <c r="W3309" s="4"/>
      <c r="X3309" s="4"/>
      <c r="Y3309" s="4"/>
      <c r="Z3309" s="4"/>
      <c r="AA3309" s="4"/>
    </row>
    <row r="3310" spans="1:27" ht="16" x14ac:dyDescent="0.2">
      <c r="A3310" s="25" t="s">
        <v>20</v>
      </c>
      <c r="B3310" s="25" t="s">
        <v>21</v>
      </c>
      <c r="C3310" s="22" t="s">
        <v>6239</v>
      </c>
      <c r="D3310" s="23">
        <v>1996</v>
      </c>
      <c r="E3310" s="20" t="s">
        <v>10</v>
      </c>
      <c r="F3310" s="19" t="s">
        <v>6184</v>
      </c>
      <c r="G3310" s="20" t="s">
        <v>6240</v>
      </c>
      <c r="H3310" s="13">
        <v>223</v>
      </c>
      <c r="I3310" s="14"/>
      <c r="J3310" s="4"/>
      <c r="K3310" s="4"/>
      <c r="L3310" s="4"/>
      <c r="M3310" s="4"/>
      <c r="N3310" s="4"/>
      <c r="O3310" s="4"/>
      <c r="P3310" s="4"/>
      <c r="Q3310" s="4"/>
      <c r="R3310" s="4"/>
      <c r="S3310" s="4"/>
      <c r="T3310" s="4"/>
      <c r="U3310" s="4"/>
      <c r="V3310" s="4"/>
      <c r="W3310" s="4"/>
      <c r="X3310" s="4"/>
      <c r="Y3310" s="4"/>
      <c r="Z3310" s="4"/>
      <c r="AA3310" s="4"/>
    </row>
    <row r="3311" spans="1:27" ht="16" x14ac:dyDescent="0.2">
      <c r="A3311" s="25" t="s">
        <v>20</v>
      </c>
      <c r="B3311" s="25" t="s">
        <v>21</v>
      </c>
      <c r="C3311" s="22" t="s">
        <v>6241</v>
      </c>
      <c r="D3311" s="23">
        <v>1996</v>
      </c>
      <c r="E3311" s="20" t="s">
        <v>10</v>
      </c>
      <c r="F3311" s="19" t="s">
        <v>6184</v>
      </c>
      <c r="G3311" s="20" t="s">
        <v>6242</v>
      </c>
      <c r="H3311" s="13">
        <v>223</v>
      </c>
      <c r="I3311" s="14"/>
      <c r="J3311" s="4"/>
      <c r="K3311" s="4"/>
      <c r="L3311" s="4"/>
      <c r="M3311" s="4"/>
      <c r="N3311" s="4"/>
      <c r="O3311" s="4"/>
      <c r="P3311" s="4"/>
      <c r="Q3311" s="4"/>
      <c r="R3311" s="4"/>
      <c r="S3311" s="4"/>
      <c r="T3311" s="4"/>
      <c r="U3311" s="4"/>
      <c r="V3311" s="4"/>
      <c r="W3311" s="4"/>
      <c r="X3311" s="4"/>
      <c r="Y3311" s="4"/>
      <c r="Z3311" s="4"/>
      <c r="AA3311" s="4"/>
    </row>
    <row r="3312" spans="1:27" ht="16" x14ac:dyDescent="0.2">
      <c r="A3312" s="25" t="s">
        <v>20</v>
      </c>
      <c r="B3312" s="25" t="s">
        <v>21</v>
      </c>
      <c r="C3312" s="22" t="s">
        <v>6243</v>
      </c>
      <c r="D3312" s="23">
        <v>1996</v>
      </c>
      <c r="E3312" s="20" t="s">
        <v>10</v>
      </c>
      <c r="F3312" s="19" t="s">
        <v>6184</v>
      </c>
      <c r="G3312" s="20" t="s">
        <v>6244</v>
      </c>
      <c r="H3312" s="13">
        <v>223</v>
      </c>
      <c r="I3312" s="14"/>
      <c r="J3312" s="4"/>
      <c r="K3312" s="4"/>
      <c r="L3312" s="4"/>
      <c r="M3312" s="4"/>
      <c r="N3312" s="4"/>
      <c r="O3312" s="4"/>
      <c r="P3312" s="4"/>
      <c r="Q3312" s="4"/>
      <c r="R3312" s="4"/>
      <c r="S3312" s="4"/>
      <c r="T3312" s="4"/>
      <c r="U3312" s="4"/>
      <c r="V3312" s="4"/>
      <c r="W3312" s="4"/>
      <c r="X3312" s="4"/>
      <c r="Y3312" s="4"/>
      <c r="Z3312" s="4"/>
      <c r="AA3312" s="4"/>
    </row>
    <row r="3313" spans="1:27" ht="16" x14ac:dyDescent="0.2">
      <c r="A3313" s="25" t="s">
        <v>20</v>
      </c>
      <c r="B3313" s="25" t="s">
        <v>21</v>
      </c>
      <c r="C3313" s="21" t="s">
        <v>6245</v>
      </c>
      <c r="D3313" s="23">
        <v>1996</v>
      </c>
      <c r="E3313" s="20" t="s">
        <v>10</v>
      </c>
      <c r="F3313" s="19" t="s">
        <v>6184</v>
      </c>
      <c r="G3313" s="20" t="s">
        <v>6246</v>
      </c>
      <c r="H3313" s="13">
        <v>221</v>
      </c>
      <c r="I3313" s="14"/>
      <c r="J3313" s="4"/>
      <c r="K3313" s="4"/>
      <c r="L3313" s="4"/>
      <c r="M3313" s="4"/>
      <c r="N3313" s="4"/>
      <c r="O3313" s="4"/>
      <c r="P3313" s="4"/>
      <c r="Q3313" s="4"/>
      <c r="R3313" s="4"/>
      <c r="S3313" s="4"/>
      <c r="T3313" s="4"/>
      <c r="U3313" s="4"/>
      <c r="V3313" s="4"/>
      <c r="W3313" s="4"/>
      <c r="X3313" s="4"/>
      <c r="Y3313" s="4"/>
      <c r="Z3313" s="4"/>
      <c r="AA3313" s="4"/>
    </row>
    <row r="3314" spans="1:27" ht="16" x14ac:dyDescent="0.2">
      <c r="A3314" s="25" t="s">
        <v>20</v>
      </c>
      <c r="B3314" s="25" t="s">
        <v>21</v>
      </c>
      <c r="C3314" s="22" t="s">
        <v>6247</v>
      </c>
      <c r="D3314" s="23">
        <v>1996</v>
      </c>
      <c r="E3314" s="20" t="s">
        <v>10</v>
      </c>
      <c r="F3314" s="19" t="s">
        <v>6184</v>
      </c>
      <c r="G3314" s="20" t="s">
        <v>6248</v>
      </c>
      <c r="H3314" s="13">
        <v>221</v>
      </c>
      <c r="I3314" s="14"/>
      <c r="J3314" s="4"/>
      <c r="K3314" s="4"/>
      <c r="L3314" s="4"/>
      <c r="M3314" s="4"/>
      <c r="N3314" s="4"/>
      <c r="O3314" s="4"/>
      <c r="P3314" s="4"/>
      <c r="Q3314" s="4"/>
      <c r="R3314" s="4"/>
      <c r="S3314" s="4"/>
      <c r="T3314" s="4"/>
      <c r="U3314" s="4"/>
      <c r="V3314" s="4"/>
      <c r="W3314" s="4"/>
      <c r="X3314" s="4"/>
      <c r="Y3314" s="4"/>
      <c r="Z3314" s="4"/>
      <c r="AA3314" s="4"/>
    </row>
    <row r="3315" spans="1:27" ht="16" x14ac:dyDescent="0.2">
      <c r="A3315" s="25" t="s">
        <v>20</v>
      </c>
      <c r="B3315" s="25" t="s">
        <v>21</v>
      </c>
      <c r="C3315" s="22" t="s">
        <v>6249</v>
      </c>
      <c r="D3315" s="23">
        <v>1996</v>
      </c>
      <c r="E3315" s="20" t="s">
        <v>10</v>
      </c>
      <c r="F3315" s="19" t="s">
        <v>6184</v>
      </c>
      <c r="G3315" s="20" t="s">
        <v>6250</v>
      </c>
      <c r="H3315" s="13">
        <v>220</v>
      </c>
      <c r="I3315" s="14"/>
      <c r="J3315" s="4"/>
      <c r="K3315" s="4"/>
      <c r="L3315" s="4"/>
      <c r="M3315" s="4"/>
      <c r="N3315" s="4"/>
      <c r="O3315" s="4"/>
      <c r="P3315" s="4"/>
      <c r="Q3315" s="4"/>
      <c r="R3315" s="4"/>
      <c r="S3315" s="4"/>
      <c r="T3315" s="4"/>
      <c r="U3315" s="4"/>
      <c r="V3315" s="4"/>
      <c r="W3315" s="4"/>
      <c r="X3315" s="4"/>
      <c r="Y3315" s="4"/>
      <c r="Z3315" s="4"/>
      <c r="AA3315" s="4"/>
    </row>
    <row r="3316" spans="1:27" ht="16" x14ac:dyDescent="0.2">
      <c r="A3316" s="25" t="s">
        <v>20</v>
      </c>
      <c r="B3316" s="25" t="s">
        <v>21</v>
      </c>
      <c r="C3316" s="21" t="s">
        <v>6251</v>
      </c>
      <c r="D3316" s="23">
        <v>1996</v>
      </c>
      <c r="E3316" s="20" t="s">
        <v>10</v>
      </c>
      <c r="F3316" s="19" t="s">
        <v>6184</v>
      </c>
      <c r="G3316" s="20" t="s">
        <v>6252</v>
      </c>
      <c r="H3316" s="13">
        <v>217</v>
      </c>
      <c r="I3316" s="14"/>
      <c r="J3316" s="4"/>
      <c r="K3316" s="4"/>
      <c r="L3316" s="4"/>
      <c r="M3316" s="4"/>
      <c r="N3316" s="4"/>
      <c r="O3316" s="4"/>
      <c r="P3316" s="4"/>
      <c r="Q3316" s="4"/>
      <c r="R3316" s="4"/>
      <c r="S3316" s="4"/>
      <c r="T3316" s="4"/>
      <c r="U3316" s="4"/>
      <c r="V3316" s="4"/>
      <c r="W3316" s="4"/>
      <c r="X3316" s="4"/>
      <c r="Y3316" s="4"/>
      <c r="Z3316" s="4"/>
      <c r="AA3316" s="4"/>
    </row>
    <row r="3317" spans="1:27" ht="16" x14ac:dyDescent="0.2">
      <c r="A3317" s="25" t="s">
        <v>20</v>
      </c>
      <c r="B3317" s="25" t="s">
        <v>21</v>
      </c>
      <c r="C3317" s="22" t="s">
        <v>6253</v>
      </c>
      <c r="D3317" s="23">
        <v>1996</v>
      </c>
      <c r="E3317" s="20" t="s">
        <v>10</v>
      </c>
      <c r="F3317" s="19" t="s">
        <v>6184</v>
      </c>
      <c r="G3317" s="20" t="s">
        <v>6254</v>
      </c>
      <c r="H3317" s="13">
        <v>216</v>
      </c>
      <c r="I3317" s="14"/>
      <c r="J3317" s="4"/>
      <c r="K3317" s="4"/>
      <c r="L3317" s="4"/>
      <c r="M3317" s="4"/>
      <c r="N3317" s="4"/>
      <c r="O3317" s="4"/>
      <c r="P3317" s="4"/>
      <c r="Q3317" s="4"/>
      <c r="R3317" s="4"/>
      <c r="S3317" s="4"/>
      <c r="T3317" s="4"/>
      <c r="U3317" s="4"/>
      <c r="V3317" s="4"/>
      <c r="W3317" s="4"/>
      <c r="X3317" s="4"/>
      <c r="Y3317" s="4"/>
      <c r="Z3317" s="4"/>
      <c r="AA3317" s="4"/>
    </row>
    <row r="3318" spans="1:27" ht="16" x14ac:dyDescent="0.2">
      <c r="A3318" s="25" t="s">
        <v>20</v>
      </c>
      <c r="B3318" s="25" t="s">
        <v>21</v>
      </c>
      <c r="C3318" s="22" t="s">
        <v>6255</v>
      </c>
      <c r="D3318" s="23">
        <v>1996</v>
      </c>
      <c r="E3318" s="20" t="s">
        <v>10</v>
      </c>
      <c r="F3318" s="19" t="s">
        <v>6184</v>
      </c>
      <c r="G3318" s="20" t="s">
        <v>6256</v>
      </c>
      <c r="H3318" s="13">
        <v>214</v>
      </c>
      <c r="I3318" s="14"/>
      <c r="J3318" s="4"/>
      <c r="K3318" s="4"/>
      <c r="L3318" s="4"/>
      <c r="M3318" s="4"/>
      <c r="N3318" s="4"/>
      <c r="O3318" s="4"/>
      <c r="P3318" s="4"/>
      <c r="Q3318" s="4"/>
      <c r="R3318" s="4"/>
      <c r="S3318" s="4"/>
      <c r="T3318" s="4"/>
      <c r="U3318" s="4"/>
      <c r="V3318" s="4"/>
      <c r="W3318" s="4"/>
      <c r="X3318" s="4"/>
      <c r="Y3318" s="4"/>
      <c r="Z3318" s="4"/>
      <c r="AA3318" s="4"/>
    </row>
    <row r="3319" spans="1:27" ht="16" x14ac:dyDescent="0.2">
      <c r="A3319" s="25" t="s">
        <v>20</v>
      </c>
      <c r="B3319" s="25" t="s">
        <v>21</v>
      </c>
      <c r="C3319" s="22" t="s">
        <v>6257</v>
      </c>
      <c r="D3319" s="23">
        <v>1996</v>
      </c>
      <c r="E3319" s="20" t="s">
        <v>10</v>
      </c>
      <c r="F3319" s="19" t="s">
        <v>6184</v>
      </c>
      <c r="G3319" s="20" t="s">
        <v>6258</v>
      </c>
      <c r="H3319" s="13">
        <v>214</v>
      </c>
      <c r="I3319" s="14"/>
      <c r="J3319" s="4"/>
      <c r="K3319" s="4"/>
      <c r="L3319" s="4"/>
      <c r="M3319" s="4"/>
      <c r="N3319" s="4"/>
      <c r="O3319" s="4"/>
      <c r="P3319" s="4"/>
      <c r="Q3319" s="4"/>
      <c r="R3319" s="4"/>
      <c r="S3319" s="4"/>
      <c r="T3319" s="4"/>
      <c r="U3319" s="4"/>
      <c r="V3319" s="4"/>
      <c r="W3319" s="4"/>
      <c r="X3319" s="4"/>
      <c r="Y3319" s="4"/>
      <c r="Z3319" s="4"/>
      <c r="AA3319" s="4"/>
    </row>
    <row r="3320" spans="1:27" ht="16" x14ac:dyDescent="0.2">
      <c r="A3320" s="25" t="s">
        <v>20</v>
      </c>
      <c r="B3320" s="25" t="s">
        <v>21</v>
      </c>
      <c r="C3320" s="22" t="s">
        <v>6259</v>
      </c>
      <c r="D3320" s="23">
        <v>1996</v>
      </c>
      <c r="E3320" s="20" t="s">
        <v>10</v>
      </c>
      <c r="F3320" s="19" t="s">
        <v>6184</v>
      </c>
      <c r="G3320" s="20" t="s">
        <v>6260</v>
      </c>
      <c r="H3320" s="13">
        <v>213</v>
      </c>
      <c r="I3320" s="14"/>
      <c r="J3320" s="4"/>
      <c r="K3320" s="4"/>
      <c r="L3320" s="4"/>
      <c r="M3320" s="4"/>
      <c r="N3320" s="4"/>
      <c r="O3320" s="4"/>
      <c r="P3320" s="4"/>
      <c r="Q3320" s="4"/>
      <c r="R3320" s="4"/>
      <c r="S3320" s="4"/>
      <c r="T3320" s="4"/>
      <c r="U3320" s="4"/>
      <c r="V3320" s="4"/>
      <c r="W3320" s="4"/>
      <c r="X3320" s="4"/>
      <c r="Y3320" s="4"/>
      <c r="Z3320" s="4"/>
      <c r="AA3320" s="4"/>
    </row>
    <row r="3321" spans="1:27" ht="16" x14ac:dyDescent="0.2">
      <c r="A3321" s="25" t="s">
        <v>20</v>
      </c>
      <c r="B3321" s="25" t="s">
        <v>21</v>
      </c>
      <c r="C3321" s="22" t="s">
        <v>6259</v>
      </c>
      <c r="D3321" s="23">
        <v>1996</v>
      </c>
      <c r="E3321" s="20" t="s">
        <v>10</v>
      </c>
      <c r="F3321" s="19" t="s">
        <v>6184</v>
      </c>
      <c r="G3321" s="20" t="s">
        <v>6260</v>
      </c>
      <c r="H3321" s="13">
        <v>213</v>
      </c>
      <c r="I3321" s="14"/>
      <c r="J3321" s="4"/>
      <c r="K3321" s="4"/>
      <c r="L3321" s="4"/>
      <c r="M3321" s="4"/>
      <c r="N3321" s="4"/>
      <c r="O3321" s="4"/>
      <c r="P3321" s="4"/>
      <c r="Q3321" s="4"/>
      <c r="R3321" s="4"/>
      <c r="S3321" s="4"/>
      <c r="T3321" s="4"/>
      <c r="U3321" s="4"/>
      <c r="V3321" s="4"/>
      <c r="W3321" s="4"/>
      <c r="X3321" s="4"/>
      <c r="Y3321" s="4"/>
      <c r="Z3321" s="4"/>
      <c r="AA3321" s="4"/>
    </row>
    <row r="3322" spans="1:27" ht="16" x14ac:dyDescent="0.2">
      <c r="A3322" s="25" t="s">
        <v>20</v>
      </c>
      <c r="B3322" s="25" t="s">
        <v>21</v>
      </c>
      <c r="C3322" s="22" t="s">
        <v>6261</v>
      </c>
      <c r="D3322" s="23">
        <v>1996</v>
      </c>
      <c r="E3322" s="20" t="s">
        <v>10</v>
      </c>
      <c r="F3322" s="19" t="s">
        <v>6184</v>
      </c>
      <c r="G3322" s="20" t="s">
        <v>6262</v>
      </c>
      <c r="H3322" s="13">
        <v>212</v>
      </c>
      <c r="I3322" s="14"/>
      <c r="J3322" s="4"/>
      <c r="K3322" s="4"/>
      <c r="L3322" s="4"/>
      <c r="M3322" s="4"/>
      <c r="N3322" s="4"/>
      <c r="O3322" s="4"/>
      <c r="P3322" s="4"/>
      <c r="Q3322" s="4"/>
      <c r="R3322" s="4"/>
      <c r="S3322" s="4"/>
      <c r="T3322" s="4"/>
      <c r="U3322" s="4"/>
      <c r="V3322" s="4"/>
      <c r="W3322" s="4"/>
      <c r="X3322" s="4"/>
      <c r="Y3322" s="4"/>
      <c r="Z3322" s="4"/>
      <c r="AA3322" s="4"/>
    </row>
    <row r="3323" spans="1:27" ht="16" x14ac:dyDescent="0.2">
      <c r="A3323" s="25" t="s">
        <v>20</v>
      </c>
      <c r="B3323" s="25" t="s">
        <v>21</v>
      </c>
      <c r="C3323" s="22" t="s">
        <v>6263</v>
      </c>
      <c r="D3323" s="23">
        <v>1996</v>
      </c>
      <c r="E3323" s="20" t="s">
        <v>10</v>
      </c>
      <c r="F3323" s="19" t="s">
        <v>6184</v>
      </c>
      <c r="G3323" s="20" t="s">
        <v>6264</v>
      </c>
      <c r="H3323" s="13">
        <v>211</v>
      </c>
      <c r="I3323" s="14"/>
      <c r="J3323" s="4"/>
      <c r="K3323" s="4"/>
      <c r="L3323" s="4"/>
      <c r="M3323" s="4"/>
      <c r="N3323" s="4"/>
      <c r="O3323" s="4"/>
      <c r="P3323" s="4"/>
      <c r="Q3323" s="4"/>
      <c r="R3323" s="4"/>
      <c r="S3323" s="4"/>
      <c r="T3323" s="4"/>
      <c r="U3323" s="4"/>
      <c r="V3323" s="4"/>
      <c r="W3323" s="4"/>
      <c r="X3323" s="4"/>
      <c r="Y3323" s="4"/>
      <c r="Z3323" s="4"/>
      <c r="AA3323" s="4"/>
    </row>
    <row r="3324" spans="1:27" ht="16" x14ac:dyDescent="0.2">
      <c r="A3324" s="25" t="s">
        <v>20</v>
      </c>
      <c r="B3324" s="25" t="s">
        <v>21</v>
      </c>
      <c r="C3324" s="22" t="s">
        <v>6265</v>
      </c>
      <c r="D3324" s="23">
        <v>1996</v>
      </c>
      <c r="E3324" s="20" t="s">
        <v>10</v>
      </c>
      <c r="F3324" s="19" t="s">
        <v>6184</v>
      </c>
      <c r="G3324" s="20" t="s">
        <v>6266</v>
      </c>
      <c r="H3324" s="13">
        <v>211</v>
      </c>
      <c r="I3324" s="14"/>
      <c r="J3324" s="4"/>
      <c r="K3324" s="4"/>
      <c r="L3324" s="4"/>
      <c r="M3324" s="4"/>
      <c r="N3324" s="4"/>
      <c r="O3324" s="4"/>
      <c r="P3324" s="4"/>
      <c r="Q3324" s="4"/>
      <c r="R3324" s="4"/>
      <c r="S3324" s="4"/>
      <c r="T3324" s="4"/>
      <c r="U3324" s="4"/>
      <c r="V3324" s="4"/>
      <c r="W3324" s="4"/>
      <c r="X3324" s="4"/>
      <c r="Y3324" s="4"/>
      <c r="Z3324" s="4"/>
      <c r="AA3324" s="4"/>
    </row>
    <row r="3325" spans="1:27" ht="16" x14ac:dyDescent="0.2">
      <c r="A3325" s="25" t="s">
        <v>20</v>
      </c>
      <c r="B3325" s="25" t="s">
        <v>21</v>
      </c>
      <c r="C3325" s="22" t="s">
        <v>6267</v>
      </c>
      <c r="D3325" s="23">
        <v>1996</v>
      </c>
      <c r="E3325" s="20" t="s">
        <v>10</v>
      </c>
      <c r="F3325" s="19" t="s">
        <v>6184</v>
      </c>
      <c r="G3325" s="20" t="s">
        <v>6268</v>
      </c>
      <c r="H3325" s="13">
        <v>210</v>
      </c>
      <c r="I3325" s="14"/>
      <c r="J3325" s="4"/>
      <c r="K3325" s="4"/>
      <c r="L3325" s="4"/>
      <c r="M3325" s="4"/>
      <c r="N3325" s="4"/>
      <c r="O3325" s="4"/>
      <c r="P3325" s="4"/>
      <c r="Q3325" s="4"/>
      <c r="R3325" s="4"/>
      <c r="S3325" s="4"/>
      <c r="T3325" s="4"/>
      <c r="U3325" s="4"/>
      <c r="V3325" s="4"/>
      <c r="W3325" s="4"/>
      <c r="X3325" s="4"/>
      <c r="Y3325" s="4"/>
      <c r="Z3325" s="4"/>
      <c r="AA3325" s="4"/>
    </row>
    <row r="3326" spans="1:27" ht="16" x14ac:dyDescent="0.2">
      <c r="A3326" s="25" t="s">
        <v>20</v>
      </c>
      <c r="B3326" s="25" t="s">
        <v>21</v>
      </c>
      <c r="C3326" s="22" t="s">
        <v>6269</v>
      </c>
      <c r="D3326" s="23">
        <v>1996</v>
      </c>
      <c r="E3326" s="20" t="s">
        <v>10</v>
      </c>
      <c r="F3326" s="19" t="s">
        <v>6184</v>
      </c>
      <c r="G3326" s="20" t="s">
        <v>6270</v>
      </c>
      <c r="H3326" s="13">
        <v>210</v>
      </c>
      <c r="I3326" s="14"/>
      <c r="J3326" s="4"/>
      <c r="K3326" s="4"/>
      <c r="L3326" s="4"/>
      <c r="M3326" s="4"/>
      <c r="N3326" s="4"/>
      <c r="O3326" s="4"/>
      <c r="P3326" s="4"/>
      <c r="Q3326" s="4"/>
      <c r="R3326" s="4"/>
      <c r="S3326" s="4"/>
      <c r="T3326" s="4"/>
      <c r="U3326" s="4"/>
      <c r="V3326" s="4"/>
      <c r="W3326" s="4"/>
      <c r="X3326" s="4"/>
      <c r="Y3326" s="4"/>
      <c r="Z3326" s="4"/>
      <c r="AA3326" s="4"/>
    </row>
    <row r="3327" spans="1:27" ht="16" x14ac:dyDescent="0.2">
      <c r="A3327" s="25" t="s">
        <v>20</v>
      </c>
      <c r="B3327" s="25" t="s">
        <v>21</v>
      </c>
      <c r="C3327" s="22" t="s">
        <v>6271</v>
      </c>
      <c r="D3327" s="23">
        <v>1996</v>
      </c>
      <c r="E3327" s="20" t="s">
        <v>10</v>
      </c>
      <c r="F3327" s="19" t="s">
        <v>6184</v>
      </c>
      <c r="G3327" s="20" t="s">
        <v>6272</v>
      </c>
      <c r="H3327" s="13">
        <v>210</v>
      </c>
      <c r="I3327" s="14"/>
      <c r="J3327" s="4"/>
      <c r="K3327" s="4"/>
      <c r="L3327" s="4"/>
      <c r="M3327" s="4"/>
      <c r="N3327" s="4"/>
      <c r="O3327" s="4"/>
      <c r="P3327" s="4"/>
      <c r="Q3327" s="4"/>
      <c r="R3327" s="4"/>
      <c r="S3327" s="4"/>
      <c r="T3327" s="4"/>
      <c r="U3327" s="4"/>
      <c r="V3327" s="4"/>
      <c r="W3327" s="4"/>
      <c r="X3327" s="4"/>
      <c r="Y3327" s="4"/>
      <c r="Z3327" s="4"/>
      <c r="AA3327" s="4"/>
    </row>
    <row r="3328" spans="1:27" ht="16" x14ac:dyDescent="0.2">
      <c r="A3328" s="25" t="s">
        <v>20</v>
      </c>
      <c r="B3328" s="25" t="s">
        <v>21</v>
      </c>
      <c r="C3328" s="21" t="s">
        <v>6273</v>
      </c>
      <c r="D3328" s="23">
        <v>1996</v>
      </c>
      <c r="E3328" s="20" t="s">
        <v>10</v>
      </c>
      <c r="F3328" s="19" t="s">
        <v>6184</v>
      </c>
      <c r="G3328" s="20" t="s">
        <v>6274</v>
      </c>
      <c r="H3328" s="13">
        <v>209</v>
      </c>
      <c r="I3328" s="14"/>
      <c r="J3328" s="4"/>
      <c r="K3328" s="4"/>
      <c r="L3328" s="4"/>
      <c r="M3328" s="4"/>
      <c r="N3328" s="4"/>
      <c r="O3328" s="4"/>
      <c r="P3328" s="4"/>
      <c r="Q3328" s="4"/>
      <c r="R3328" s="4"/>
      <c r="S3328" s="4"/>
      <c r="T3328" s="4"/>
      <c r="U3328" s="4"/>
      <c r="V3328" s="4"/>
      <c r="W3328" s="4"/>
      <c r="X3328" s="4"/>
      <c r="Y3328" s="4"/>
      <c r="Z3328" s="4"/>
      <c r="AA3328" s="4"/>
    </row>
    <row r="3329" spans="1:27" ht="16" x14ac:dyDescent="0.2">
      <c r="A3329" s="25" t="s">
        <v>20</v>
      </c>
      <c r="B3329" s="25" t="s">
        <v>21</v>
      </c>
      <c r="C3329" s="22" t="s">
        <v>6275</v>
      </c>
      <c r="D3329" s="23">
        <v>1996</v>
      </c>
      <c r="E3329" s="20" t="s">
        <v>10</v>
      </c>
      <c r="F3329" s="19" t="s">
        <v>6184</v>
      </c>
      <c r="G3329" s="20" t="s">
        <v>6276</v>
      </c>
      <c r="H3329" s="13">
        <v>205</v>
      </c>
      <c r="I3329" s="14"/>
      <c r="J3329" s="4"/>
      <c r="K3329" s="4"/>
      <c r="L3329" s="4"/>
      <c r="M3329" s="4"/>
      <c r="N3329" s="4"/>
      <c r="O3329" s="4"/>
      <c r="P3329" s="4"/>
      <c r="Q3329" s="4"/>
      <c r="R3329" s="4"/>
      <c r="S3329" s="4"/>
      <c r="T3329" s="4"/>
      <c r="U3329" s="4"/>
      <c r="V3329" s="4"/>
      <c r="W3329" s="4"/>
      <c r="X3329" s="4"/>
      <c r="Y3329" s="4"/>
      <c r="Z3329" s="4"/>
      <c r="AA3329" s="4"/>
    </row>
    <row r="3330" spans="1:27" ht="16" x14ac:dyDescent="0.2">
      <c r="A3330" s="25" t="s">
        <v>20</v>
      </c>
      <c r="B3330" s="25" t="s">
        <v>21</v>
      </c>
      <c r="C3330" s="22" t="s">
        <v>6277</v>
      </c>
      <c r="D3330" s="23">
        <v>1996</v>
      </c>
      <c r="E3330" s="20" t="s">
        <v>10</v>
      </c>
      <c r="F3330" s="19" t="s">
        <v>6184</v>
      </c>
      <c r="G3330" s="20" t="s">
        <v>6278</v>
      </c>
      <c r="H3330" s="13">
        <v>204</v>
      </c>
      <c r="I3330" s="14"/>
      <c r="J3330" s="4"/>
      <c r="K3330" s="4"/>
      <c r="L3330" s="4"/>
      <c r="M3330" s="4"/>
      <c r="N3330" s="4"/>
      <c r="O3330" s="4"/>
      <c r="P3330" s="4"/>
      <c r="Q3330" s="4"/>
      <c r="R3330" s="4"/>
      <c r="S3330" s="4"/>
      <c r="T3330" s="4"/>
      <c r="U3330" s="4"/>
      <c r="V3330" s="4"/>
      <c r="W3330" s="4"/>
      <c r="X3330" s="4"/>
      <c r="Y3330" s="4"/>
      <c r="Z3330" s="4"/>
      <c r="AA3330" s="4"/>
    </row>
    <row r="3331" spans="1:27" ht="16" x14ac:dyDescent="0.2">
      <c r="A3331" s="25" t="s">
        <v>20</v>
      </c>
      <c r="B3331" s="25" t="s">
        <v>21</v>
      </c>
      <c r="C3331" s="22" t="s">
        <v>6279</v>
      </c>
      <c r="D3331" s="23">
        <v>1996</v>
      </c>
      <c r="E3331" s="20" t="s">
        <v>10</v>
      </c>
      <c r="F3331" s="19" t="s">
        <v>6184</v>
      </c>
      <c r="G3331" s="20" t="s">
        <v>6280</v>
      </c>
      <c r="H3331" s="13">
        <v>202</v>
      </c>
      <c r="I3331" s="14"/>
      <c r="J3331" s="4"/>
      <c r="K3331" s="4"/>
      <c r="L3331" s="4"/>
      <c r="M3331" s="4"/>
      <c r="N3331" s="4"/>
      <c r="O3331" s="4"/>
      <c r="P3331" s="4"/>
      <c r="Q3331" s="4"/>
      <c r="R3331" s="4"/>
      <c r="S3331" s="4"/>
      <c r="T3331" s="4"/>
      <c r="U3331" s="4"/>
      <c r="V3331" s="4"/>
      <c r="W3331" s="4"/>
      <c r="X3331" s="4"/>
      <c r="Y3331" s="4"/>
      <c r="Z3331" s="4"/>
      <c r="AA3331" s="4"/>
    </row>
    <row r="3332" spans="1:27" ht="16" x14ac:dyDescent="0.2">
      <c r="A3332" s="25" t="s">
        <v>20</v>
      </c>
      <c r="B3332" s="25" t="s">
        <v>21</v>
      </c>
      <c r="C3332" s="21" t="s">
        <v>6281</v>
      </c>
      <c r="D3332" s="23">
        <v>1996</v>
      </c>
      <c r="E3332" s="20" t="s">
        <v>10</v>
      </c>
      <c r="F3332" s="19" t="s">
        <v>6184</v>
      </c>
      <c r="G3332" s="20" t="s">
        <v>6282</v>
      </c>
      <c r="H3332" s="13">
        <v>202</v>
      </c>
      <c r="I3332" s="14"/>
      <c r="J3332" s="4"/>
      <c r="K3332" s="4"/>
      <c r="L3332" s="4"/>
      <c r="M3332" s="4"/>
      <c r="N3332" s="4"/>
      <c r="O3332" s="4"/>
      <c r="P3332" s="4"/>
      <c r="Q3332" s="4"/>
      <c r="R3332" s="4"/>
      <c r="S3332" s="4"/>
      <c r="T3332" s="4"/>
      <c r="U3332" s="4"/>
      <c r="V3332" s="4"/>
      <c r="W3332" s="4"/>
      <c r="X3332" s="4"/>
      <c r="Y3332" s="4"/>
      <c r="Z3332" s="4"/>
      <c r="AA3332" s="4"/>
    </row>
    <row r="3333" spans="1:27" ht="16" x14ac:dyDescent="0.2">
      <c r="A3333" s="25" t="s">
        <v>20</v>
      </c>
      <c r="B3333" s="25" t="s">
        <v>21</v>
      </c>
      <c r="C3333" s="22" t="s">
        <v>6283</v>
      </c>
      <c r="D3333" s="23">
        <v>1996</v>
      </c>
      <c r="E3333" s="20" t="s">
        <v>10</v>
      </c>
      <c r="F3333" s="19" t="s">
        <v>6184</v>
      </c>
      <c r="G3333" s="20" t="s">
        <v>6284</v>
      </c>
      <c r="H3333" s="13">
        <v>200</v>
      </c>
      <c r="I3333" s="14"/>
      <c r="J3333" s="4"/>
      <c r="K3333" s="4"/>
      <c r="L3333" s="4"/>
      <c r="M3333" s="4"/>
      <c r="N3333" s="4"/>
      <c r="O3333" s="4"/>
      <c r="P3333" s="4"/>
      <c r="Q3333" s="4"/>
      <c r="R3333" s="4"/>
      <c r="S3333" s="4"/>
      <c r="T3333" s="4"/>
      <c r="U3333" s="4"/>
      <c r="V3333" s="4"/>
      <c r="W3333" s="4"/>
      <c r="X3333" s="4"/>
      <c r="Y3333" s="4"/>
      <c r="Z3333" s="4"/>
      <c r="AA3333" s="4"/>
    </row>
    <row r="3334" spans="1:27" ht="16" x14ac:dyDescent="0.2">
      <c r="A3334" s="25" t="s">
        <v>20</v>
      </c>
      <c r="B3334" s="25" t="s">
        <v>21</v>
      </c>
      <c r="C3334" s="22" t="s">
        <v>6283</v>
      </c>
      <c r="D3334" s="23">
        <v>1996</v>
      </c>
      <c r="E3334" s="20" t="s">
        <v>10</v>
      </c>
      <c r="F3334" s="19" t="s">
        <v>6184</v>
      </c>
      <c r="G3334" s="20" t="s">
        <v>6284</v>
      </c>
      <c r="H3334" s="13">
        <v>200</v>
      </c>
      <c r="I3334" s="14"/>
      <c r="J3334" s="4"/>
      <c r="K3334" s="4"/>
      <c r="L3334" s="4"/>
      <c r="M3334" s="4"/>
      <c r="N3334" s="4"/>
      <c r="O3334" s="4"/>
      <c r="P3334" s="4"/>
      <c r="Q3334" s="4"/>
      <c r="R3334" s="4"/>
      <c r="S3334" s="4"/>
      <c r="T3334" s="4"/>
      <c r="U3334" s="4"/>
      <c r="V3334" s="4"/>
      <c r="W3334" s="4"/>
      <c r="X3334" s="4"/>
      <c r="Y3334" s="4"/>
      <c r="Z3334" s="4"/>
      <c r="AA3334" s="4"/>
    </row>
    <row r="3335" spans="1:27" ht="16" x14ac:dyDescent="0.2">
      <c r="A3335" s="25" t="s">
        <v>20</v>
      </c>
      <c r="B3335" s="25" t="s">
        <v>21</v>
      </c>
      <c r="C3335" s="22" t="s">
        <v>6285</v>
      </c>
      <c r="D3335" s="23">
        <v>1996</v>
      </c>
      <c r="E3335" s="20" t="s">
        <v>10</v>
      </c>
      <c r="F3335" s="19" t="s">
        <v>6184</v>
      </c>
      <c r="G3335" s="20" t="s">
        <v>6286</v>
      </c>
      <c r="H3335" s="13">
        <v>193</v>
      </c>
      <c r="I3335" s="14"/>
      <c r="J3335" s="4"/>
      <c r="K3335" s="4"/>
      <c r="L3335" s="4"/>
      <c r="M3335" s="4"/>
      <c r="N3335" s="4"/>
      <c r="O3335" s="4"/>
      <c r="P3335" s="4"/>
      <c r="Q3335" s="4"/>
      <c r="R3335" s="4"/>
      <c r="S3335" s="4"/>
      <c r="T3335" s="4"/>
      <c r="U3335" s="4"/>
      <c r="V3335" s="4"/>
      <c r="W3335" s="4"/>
      <c r="X3335" s="4"/>
      <c r="Y3335" s="4"/>
      <c r="Z3335" s="4"/>
      <c r="AA3335" s="4"/>
    </row>
    <row r="3336" spans="1:27" ht="16" x14ac:dyDescent="0.2">
      <c r="A3336" s="25" t="s">
        <v>20</v>
      </c>
      <c r="B3336" s="25" t="s">
        <v>21</v>
      </c>
      <c r="C3336" s="22" t="s">
        <v>6287</v>
      </c>
      <c r="D3336" s="23">
        <v>1996</v>
      </c>
      <c r="E3336" s="20" t="s">
        <v>10</v>
      </c>
      <c r="F3336" s="19" t="s">
        <v>6184</v>
      </c>
      <c r="G3336" s="20" t="s">
        <v>6288</v>
      </c>
      <c r="H3336" s="13">
        <v>146</v>
      </c>
      <c r="I3336" s="14"/>
      <c r="J3336" s="4"/>
      <c r="K3336" s="4"/>
      <c r="L3336" s="4"/>
      <c r="M3336" s="4"/>
      <c r="N3336" s="4"/>
      <c r="O3336" s="4"/>
      <c r="P3336" s="4"/>
      <c r="Q3336" s="4"/>
      <c r="R3336" s="4"/>
      <c r="S3336" s="4"/>
      <c r="T3336" s="4"/>
      <c r="U3336" s="4"/>
      <c r="V3336" s="4"/>
      <c r="W3336" s="4"/>
      <c r="X3336" s="4"/>
      <c r="Y3336" s="4"/>
      <c r="Z3336" s="4"/>
      <c r="AA3336" s="4"/>
    </row>
    <row r="3337" spans="1:27" ht="16" x14ac:dyDescent="0.2">
      <c r="A3337" s="25" t="s">
        <v>4265</v>
      </c>
      <c r="B3337" s="25" t="s">
        <v>21</v>
      </c>
      <c r="C3337" s="22" t="s">
        <v>6289</v>
      </c>
      <c r="D3337" s="23">
        <v>1995</v>
      </c>
      <c r="E3337" s="20" t="s">
        <v>7</v>
      </c>
      <c r="F3337" s="19" t="s">
        <v>302</v>
      </c>
      <c r="G3337" s="37" t="s">
        <v>6290</v>
      </c>
      <c r="H3337" s="13">
        <v>1976</v>
      </c>
      <c r="I3337" s="14"/>
      <c r="J3337" s="4"/>
      <c r="K3337" s="4"/>
      <c r="L3337" s="4"/>
      <c r="M3337" s="4"/>
      <c r="N3337" s="4"/>
      <c r="O3337" s="4"/>
      <c r="P3337" s="4"/>
      <c r="Q3337" s="4"/>
      <c r="R3337" s="4"/>
      <c r="S3337" s="4"/>
      <c r="T3337" s="4"/>
      <c r="U3337" s="4"/>
      <c r="V3337" s="4"/>
      <c r="W3337" s="4"/>
      <c r="X3337" s="4"/>
      <c r="Y3337" s="4"/>
      <c r="Z3337" s="4"/>
      <c r="AA3337" s="4"/>
    </row>
    <row r="3338" spans="1:27" ht="16" x14ac:dyDescent="0.2">
      <c r="A3338" s="25" t="s">
        <v>4265</v>
      </c>
      <c r="B3338" s="25" t="s">
        <v>21</v>
      </c>
      <c r="C3338" s="22" t="s">
        <v>6291</v>
      </c>
      <c r="D3338" s="23">
        <v>1995</v>
      </c>
      <c r="E3338" s="20" t="s">
        <v>10</v>
      </c>
      <c r="F3338" s="19" t="s">
        <v>302</v>
      </c>
      <c r="G3338" s="37" t="s">
        <v>6292</v>
      </c>
      <c r="H3338" s="13">
        <v>1424</v>
      </c>
      <c r="I3338" s="61"/>
      <c r="J3338" s="62"/>
      <c r="K3338" s="62"/>
      <c r="L3338" s="62"/>
      <c r="M3338" s="62"/>
      <c r="N3338" s="62"/>
      <c r="O3338" s="62"/>
      <c r="P3338" s="62"/>
      <c r="Q3338" s="62"/>
      <c r="R3338" s="62"/>
      <c r="S3338" s="62"/>
      <c r="T3338" s="62"/>
      <c r="U3338" s="62"/>
      <c r="V3338" s="62"/>
      <c r="W3338" s="62"/>
      <c r="X3338" s="62"/>
      <c r="Y3338" s="62"/>
      <c r="Z3338" s="62"/>
      <c r="AA3338" s="62"/>
    </row>
    <row r="3339" spans="1:27" ht="16" x14ac:dyDescent="0.2">
      <c r="A3339" s="25" t="s">
        <v>4265</v>
      </c>
      <c r="B3339" s="25" t="s">
        <v>21</v>
      </c>
      <c r="C3339" s="22" t="s">
        <v>6293</v>
      </c>
      <c r="D3339" s="23">
        <v>1995</v>
      </c>
      <c r="E3339" s="20" t="s">
        <v>10</v>
      </c>
      <c r="F3339" s="19" t="s">
        <v>302</v>
      </c>
      <c r="G3339" s="37" t="s">
        <v>6294</v>
      </c>
      <c r="H3339" s="13">
        <v>1031</v>
      </c>
      <c r="I3339" s="14"/>
      <c r="J3339" s="4"/>
      <c r="K3339" s="4"/>
      <c r="L3339" s="4"/>
      <c r="M3339" s="4"/>
      <c r="N3339" s="4"/>
      <c r="O3339" s="4"/>
      <c r="P3339" s="4"/>
      <c r="Q3339" s="4"/>
      <c r="R3339" s="4"/>
      <c r="S3339" s="4"/>
      <c r="T3339" s="4"/>
      <c r="U3339" s="4"/>
      <c r="V3339" s="4"/>
      <c r="W3339" s="4"/>
      <c r="X3339" s="4"/>
      <c r="Y3339" s="4"/>
      <c r="Z3339" s="4"/>
      <c r="AA3339" s="4"/>
    </row>
    <row r="3340" spans="1:27" ht="16" x14ac:dyDescent="0.2">
      <c r="A3340" s="25" t="s">
        <v>4265</v>
      </c>
      <c r="B3340" s="25" t="s">
        <v>21</v>
      </c>
      <c r="C3340" s="22" t="s">
        <v>6295</v>
      </c>
      <c r="D3340" s="23">
        <v>1995</v>
      </c>
      <c r="E3340" s="20" t="s">
        <v>10</v>
      </c>
      <c r="F3340" s="19" t="s">
        <v>302</v>
      </c>
      <c r="G3340" s="37" t="s">
        <v>6296</v>
      </c>
      <c r="H3340" s="13">
        <v>648</v>
      </c>
      <c r="I3340" s="14"/>
      <c r="J3340" s="4"/>
      <c r="K3340" s="4"/>
      <c r="L3340" s="4"/>
      <c r="M3340" s="4"/>
      <c r="N3340" s="4"/>
      <c r="O3340" s="4"/>
      <c r="P3340" s="4"/>
      <c r="Q3340" s="4"/>
      <c r="R3340" s="4"/>
      <c r="S3340" s="4"/>
      <c r="T3340" s="4"/>
      <c r="U3340" s="4"/>
      <c r="V3340" s="4"/>
      <c r="W3340" s="4"/>
      <c r="X3340" s="4"/>
      <c r="Y3340" s="4"/>
      <c r="Z3340" s="4"/>
      <c r="AA3340" s="4"/>
    </row>
    <row r="3341" spans="1:27" ht="16" x14ac:dyDescent="0.2">
      <c r="A3341" s="25" t="s">
        <v>4265</v>
      </c>
      <c r="B3341" s="25" t="s">
        <v>21</v>
      </c>
      <c r="C3341" s="22" t="s">
        <v>6297</v>
      </c>
      <c r="D3341" s="23">
        <v>1995</v>
      </c>
      <c r="E3341" s="20" t="s">
        <v>8</v>
      </c>
      <c r="F3341" s="19" t="s">
        <v>302</v>
      </c>
      <c r="G3341" s="37" t="s">
        <v>6298</v>
      </c>
      <c r="H3341" s="13">
        <v>357</v>
      </c>
      <c r="I3341" s="14"/>
      <c r="J3341" s="4"/>
      <c r="K3341" s="4"/>
      <c r="L3341" s="4"/>
      <c r="M3341" s="4"/>
      <c r="N3341" s="4"/>
      <c r="O3341" s="4"/>
      <c r="P3341" s="4"/>
      <c r="Q3341" s="4"/>
      <c r="R3341" s="4"/>
      <c r="S3341" s="4"/>
      <c r="T3341" s="4"/>
      <c r="U3341" s="4"/>
      <c r="V3341" s="4"/>
      <c r="W3341" s="4"/>
      <c r="X3341" s="4"/>
      <c r="Y3341" s="4"/>
      <c r="Z3341" s="4"/>
      <c r="AA3341" s="4"/>
    </row>
    <row r="3342" spans="1:27" ht="16" x14ac:dyDescent="0.2">
      <c r="A3342" s="25" t="s">
        <v>4265</v>
      </c>
      <c r="B3342" s="25" t="s">
        <v>21</v>
      </c>
      <c r="C3342" s="22" t="s">
        <v>6027</v>
      </c>
      <c r="D3342" s="23">
        <v>1995</v>
      </c>
      <c r="E3342" s="20" t="s">
        <v>10</v>
      </c>
      <c r="F3342" s="19" t="s">
        <v>302</v>
      </c>
      <c r="G3342" s="37" t="s">
        <v>6299</v>
      </c>
      <c r="H3342" s="13">
        <v>357</v>
      </c>
      <c r="I3342" s="14"/>
      <c r="J3342" s="4"/>
      <c r="K3342" s="4"/>
      <c r="L3342" s="4"/>
      <c r="M3342" s="4"/>
      <c r="N3342" s="4"/>
      <c r="O3342" s="4"/>
      <c r="P3342" s="4"/>
      <c r="Q3342" s="4"/>
      <c r="R3342" s="4"/>
      <c r="S3342" s="4"/>
      <c r="T3342" s="4"/>
      <c r="U3342" s="4"/>
      <c r="V3342" s="4"/>
      <c r="W3342" s="4"/>
      <c r="X3342" s="4"/>
      <c r="Y3342" s="4"/>
      <c r="Z3342" s="4"/>
      <c r="AA3342" s="4"/>
    </row>
    <row r="3343" spans="1:27" ht="16" x14ac:dyDescent="0.2">
      <c r="A3343" s="25" t="s">
        <v>4265</v>
      </c>
      <c r="B3343" s="25" t="s">
        <v>21</v>
      </c>
      <c r="C3343" s="22" t="s">
        <v>3400</v>
      </c>
      <c r="D3343" s="23">
        <v>1995</v>
      </c>
      <c r="E3343" s="20" t="s">
        <v>10</v>
      </c>
      <c r="F3343" s="19" t="s">
        <v>302</v>
      </c>
      <c r="G3343" s="37" t="s">
        <v>6300</v>
      </c>
      <c r="H3343" s="13">
        <v>266</v>
      </c>
      <c r="I3343" s="14"/>
      <c r="J3343" s="4"/>
      <c r="K3343" s="4"/>
      <c r="L3343" s="4"/>
      <c r="M3343" s="4"/>
      <c r="N3343" s="4"/>
      <c r="O3343" s="4"/>
      <c r="P3343" s="4"/>
      <c r="Q3343" s="4"/>
      <c r="R3343" s="4"/>
      <c r="S3343" s="4"/>
      <c r="T3343" s="4"/>
      <c r="U3343" s="4"/>
      <c r="V3343" s="4"/>
      <c r="W3343" s="4"/>
      <c r="X3343" s="4"/>
      <c r="Y3343" s="4"/>
      <c r="Z3343" s="4"/>
      <c r="AA3343" s="4"/>
    </row>
    <row r="3344" spans="1:27" ht="16" x14ac:dyDescent="0.2">
      <c r="A3344" s="25" t="s">
        <v>4265</v>
      </c>
      <c r="B3344" s="25" t="s">
        <v>21</v>
      </c>
      <c r="C3344" s="22" t="s">
        <v>6301</v>
      </c>
      <c r="D3344" s="23">
        <v>1995</v>
      </c>
      <c r="E3344" s="20" t="s">
        <v>12</v>
      </c>
      <c r="F3344" s="19" t="s">
        <v>302</v>
      </c>
      <c r="G3344" s="37" t="s">
        <v>6302</v>
      </c>
      <c r="H3344" s="13">
        <v>251</v>
      </c>
      <c r="I3344" s="14"/>
      <c r="J3344" s="4"/>
      <c r="K3344" s="4"/>
      <c r="L3344" s="4"/>
      <c r="M3344" s="4"/>
      <c r="N3344" s="4"/>
      <c r="O3344" s="4"/>
      <c r="P3344" s="4"/>
      <c r="Q3344" s="4"/>
      <c r="R3344" s="4"/>
      <c r="S3344" s="4"/>
      <c r="T3344" s="4"/>
      <c r="U3344" s="4"/>
      <c r="V3344" s="4"/>
      <c r="W3344" s="4"/>
      <c r="X3344" s="4"/>
      <c r="Y3344" s="4"/>
      <c r="Z3344" s="4"/>
      <c r="AA3344" s="4"/>
    </row>
    <row r="3345" spans="1:27" ht="16" x14ac:dyDescent="0.2">
      <c r="A3345" s="25" t="s">
        <v>4265</v>
      </c>
      <c r="B3345" s="25" t="s">
        <v>21</v>
      </c>
      <c r="C3345" s="22" t="s">
        <v>5468</v>
      </c>
      <c r="D3345" s="23">
        <v>1995</v>
      </c>
      <c r="E3345" s="20" t="s">
        <v>10</v>
      </c>
      <c r="F3345" s="19" t="s">
        <v>302</v>
      </c>
      <c r="G3345" s="37" t="s">
        <v>6303</v>
      </c>
      <c r="H3345" s="13">
        <v>246</v>
      </c>
      <c r="I3345" s="14"/>
      <c r="J3345" s="4"/>
      <c r="K3345" s="4"/>
      <c r="L3345" s="4"/>
      <c r="M3345" s="4"/>
      <c r="N3345" s="4"/>
      <c r="O3345" s="4"/>
      <c r="P3345" s="4"/>
      <c r="Q3345" s="4"/>
      <c r="R3345" s="4"/>
      <c r="S3345" s="4"/>
      <c r="T3345" s="4"/>
      <c r="U3345" s="4"/>
      <c r="V3345" s="4"/>
      <c r="W3345" s="4"/>
      <c r="X3345" s="4"/>
      <c r="Y3345" s="4"/>
      <c r="Z3345" s="4"/>
      <c r="AA3345" s="4"/>
    </row>
    <row r="3346" spans="1:27" ht="16" x14ac:dyDescent="0.2">
      <c r="A3346" s="25" t="s">
        <v>4265</v>
      </c>
      <c r="B3346" s="25" t="s">
        <v>21</v>
      </c>
      <c r="C3346" s="22" t="s">
        <v>6107</v>
      </c>
      <c r="D3346" s="23">
        <v>1995</v>
      </c>
      <c r="E3346" s="20" t="s">
        <v>10</v>
      </c>
      <c r="F3346" s="19" t="s">
        <v>302</v>
      </c>
      <c r="G3346" s="37" t="s">
        <v>6304</v>
      </c>
      <c r="H3346" s="13">
        <v>244</v>
      </c>
      <c r="I3346" s="14"/>
      <c r="J3346" s="4"/>
      <c r="K3346" s="4"/>
      <c r="L3346" s="4"/>
      <c r="M3346" s="4"/>
      <c r="N3346" s="4"/>
      <c r="O3346" s="4"/>
      <c r="P3346" s="4"/>
      <c r="Q3346" s="4"/>
      <c r="R3346" s="4"/>
      <c r="S3346" s="4"/>
      <c r="T3346" s="4"/>
      <c r="U3346" s="4"/>
      <c r="V3346" s="4"/>
      <c r="W3346" s="4"/>
      <c r="X3346" s="4"/>
      <c r="Y3346" s="4"/>
      <c r="Z3346" s="4"/>
      <c r="AA3346" s="4"/>
    </row>
    <row r="3347" spans="1:27" ht="16" x14ac:dyDescent="0.2">
      <c r="A3347" s="25" t="s">
        <v>4265</v>
      </c>
      <c r="B3347" s="25" t="s">
        <v>21</v>
      </c>
      <c r="C3347" s="22" t="s">
        <v>6059</v>
      </c>
      <c r="D3347" s="23">
        <v>1995</v>
      </c>
      <c r="E3347" s="20" t="s">
        <v>10</v>
      </c>
      <c r="F3347" s="19" t="s">
        <v>302</v>
      </c>
      <c r="G3347" s="37" t="s">
        <v>6305</v>
      </c>
      <c r="H3347" s="13">
        <v>244</v>
      </c>
      <c r="I3347" s="61"/>
      <c r="J3347" s="62"/>
      <c r="K3347" s="62"/>
      <c r="L3347" s="62"/>
      <c r="M3347" s="62"/>
      <c r="N3347" s="62"/>
      <c r="O3347" s="62"/>
      <c r="P3347" s="62"/>
      <c r="Q3347" s="62"/>
      <c r="R3347" s="62"/>
      <c r="S3347" s="62"/>
      <c r="T3347" s="62"/>
      <c r="U3347" s="62"/>
      <c r="V3347" s="62"/>
      <c r="W3347" s="62"/>
      <c r="X3347" s="62"/>
      <c r="Y3347" s="62"/>
      <c r="Z3347" s="62"/>
      <c r="AA3347" s="62"/>
    </row>
    <row r="3348" spans="1:27" ht="16" x14ac:dyDescent="0.2">
      <c r="A3348" s="25" t="s">
        <v>4265</v>
      </c>
      <c r="B3348" s="25" t="s">
        <v>21</v>
      </c>
      <c r="C3348" s="22" t="s">
        <v>6128</v>
      </c>
      <c r="D3348" s="23">
        <v>1995</v>
      </c>
      <c r="E3348" s="20" t="s">
        <v>10</v>
      </c>
      <c r="F3348" s="19" t="s">
        <v>302</v>
      </c>
      <c r="G3348" s="37" t="s">
        <v>6306</v>
      </c>
      <c r="H3348" s="13">
        <v>242</v>
      </c>
      <c r="I3348" s="61"/>
      <c r="J3348" s="62"/>
      <c r="K3348" s="62"/>
      <c r="L3348" s="62"/>
      <c r="M3348" s="62"/>
      <c r="N3348" s="62"/>
      <c r="O3348" s="62"/>
      <c r="P3348" s="62"/>
      <c r="Q3348" s="62"/>
      <c r="R3348" s="62"/>
      <c r="S3348" s="62"/>
      <c r="T3348" s="62"/>
      <c r="U3348" s="62"/>
      <c r="V3348" s="62"/>
      <c r="W3348" s="62"/>
      <c r="X3348" s="62"/>
      <c r="Y3348" s="62"/>
      <c r="Z3348" s="62"/>
      <c r="AA3348" s="62"/>
    </row>
    <row r="3349" spans="1:27" ht="16" x14ac:dyDescent="0.2">
      <c r="A3349" s="25" t="s">
        <v>4265</v>
      </c>
      <c r="B3349" s="25" t="s">
        <v>21</v>
      </c>
      <c r="C3349" s="22" t="s">
        <v>6091</v>
      </c>
      <c r="D3349" s="23">
        <v>1995</v>
      </c>
      <c r="E3349" s="20" t="s">
        <v>10</v>
      </c>
      <c r="F3349" s="19" t="s">
        <v>302</v>
      </c>
      <c r="G3349" s="37" t="s">
        <v>6307</v>
      </c>
      <c r="H3349" s="13">
        <v>241</v>
      </c>
      <c r="I3349" s="14"/>
      <c r="J3349" s="4"/>
      <c r="K3349" s="4"/>
      <c r="L3349" s="4"/>
      <c r="M3349" s="4"/>
      <c r="N3349" s="4"/>
      <c r="O3349" s="4"/>
      <c r="P3349" s="4"/>
      <c r="Q3349" s="4"/>
      <c r="R3349" s="4"/>
      <c r="S3349" s="4"/>
      <c r="T3349" s="4"/>
      <c r="U3349" s="4"/>
      <c r="V3349" s="4"/>
      <c r="W3349" s="4"/>
      <c r="X3349" s="4"/>
      <c r="Y3349" s="4"/>
      <c r="Z3349" s="4"/>
      <c r="AA3349" s="4"/>
    </row>
    <row r="3350" spans="1:27" ht="16" x14ac:dyDescent="0.2">
      <c r="A3350" s="25" t="s">
        <v>4265</v>
      </c>
      <c r="B3350" s="25" t="s">
        <v>21</v>
      </c>
      <c r="C3350" s="22" t="s">
        <v>3389</v>
      </c>
      <c r="D3350" s="23">
        <v>1995</v>
      </c>
      <c r="E3350" s="20" t="s">
        <v>10</v>
      </c>
      <c r="F3350" s="19" t="s">
        <v>302</v>
      </c>
      <c r="G3350" s="37" t="s">
        <v>6308</v>
      </c>
      <c r="H3350" s="13">
        <v>240</v>
      </c>
      <c r="I3350" s="14"/>
      <c r="J3350" s="4"/>
      <c r="K3350" s="4"/>
      <c r="L3350" s="4"/>
      <c r="M3350" s="4"/>
      <c r="N3350" s="4"/>
      <c r="O3350" s="4"/>
      <c r="P3350" s="4"/>
      <c r="Q3350" s="4"/>
      <c r="R3350" s="4"/>
      <c r="S3350" s="4"/>
      <c r="T3350" s="4"/>
      <c r="U3350" s="4"/>
      <c r="V3350" s="4"/>
      <c r="W3350" s="4"/>
      <c r="X3350" s="4"/>
      <c r="Y3350" s="4"/>
      <c r="Z3350" s="4"/>
      <c r="AA3350" s="4"/>
    </row>
    <row r="3351" spans="1:27" ht="16" x14ac:dyDescent="0.2">
      <c r="A3351" s="25" t="s">
        <v>4265</v>
      </c>
      <c r="B3351" s="25" t="s">
        <v>21</v>
      </c>
      <c r="C3351" s="22" t="s">
        <v>6121</v>
      </c>
      <c r="D3351" s="23">
        <v>1995</v>
      </c>
      <c r="E3351" s="20" t="s">
        <v>10</v>
      </c>
      <c r="F3351" s="19" t="s">
        <v>302</v>
      </c>
      <c r="G3351" s="37" t="s">
        <v>6309</v>
      </c>
      <c r="H3351" s="13">
        <v>240</v>
      </c>
      <c r="I3351" s="61"/>
      <c r="J3351" s="62"/>
      <c r="K3351" s="62"/>
      <c r="L3351" s="62"/>
      <c r="M3351" s="62"/>
      <c r="N3351" s="62"/>
      <c r="O3351" s="62"/>
      <c r="P3351" s="62"/>
      <c r="Q3351" s="62"/>
      <c r="R3351" s="62"/>
      <c r="S3351" s="62"/>
      <c r="T3351" s="62"/>
      <c r="U3351" s="62"/>
      <c r="V3351" s="62"/>
      <c r="W3351" s="62"/>
      <c r="X3351" s="62"/>
      <c r="Y3351" s="62"/>
      <c r="Z3351" s="62"/>
      <c r="AA3351" s="62"/>
    </row>
    <row r="3352" spans="1:27" ht="16" x14ac:dyDescent="0.2">
      <c r="A3352" s="25" t="s">
        <v>4265</v>
      </c>
      <c r="B3352" s="25" t="s">
        <v>21</v>
      </c>
      <c r="C3352" s="22" t="s">
        <v>5462</v>
      </c>
      <c r="D3352" s="23">
        <v>1995</v>
      </c>
      <c r="E3352" s="20" t="s">
        <v>10</v>
      </c>
      <c r="F3352" s="19" t="s">
        <v>302</v>
      </c>
      <c r="G3352" s="37" t="s">
        <v>6310</v>
      </c>
      <c r="H3352" s="13">
        <v>239</v>
      </c>
      <c r="I3352" s="14"/>
      <c r="J3352" s="4"/>
      <c r="K3352" s="4"/>
      <c r="L3352" s="4"/>
      <c r="M3352" s="4"/>
      <c r="N3352" s="4"/>
      <c r="O3352" s="4"/>
      <c r="P3352" s="4"/>
      <c r="Q3352" s="4"/>
      <c r="R3352" s="4"/>
      <c r="S3352" s="4"/>
      <c r="T3352" s="4"/>
      <c r="U3352" s="4"/>
      <c r="V3352" s="4"/>
      <c r="W3352" s="4"/>
      <c r="X3352" s="4"/>
      <c r="Y3352" s="4"/>
      <c r="Z3352" s="4"/>
      <c r="AA3352" s="4"/>
    </row>
    <row r="3353" spans="1:27" ht="16" x14ac:dyDescent="0.2">
      <c r="A3353" s="25" t="s">
        <v>4265</v>
      </c>
      <c r="B3353" s="25" t="s">
        <v>21</v>
      </c>
      <c r="C3353" s="22" t="s">
        <v>6151</v>
      </c>
      <c r="D3353" s="23">
        <v>1995</v>
      </c>
      <c r="E3353" s="20" t="s">
        <v>10</v>
      </c>
      <c r="F3353" s="19" t="s">
        <v>302</v>
      </c>
      <c r="G3353" s="37" t="s">
        <v>6311</v>
      </c>
      <c r="H3353" s="13">
        <v>238</v>
      </c>
      <c r="I3353" s="61"/>
      <c r="J3353" s="62"/>
      <c r="K3353" s="62"/>
      <c r="L3353" s="62"/>
      <c r="M3353" s="62"/>
      <c r="N3353" s="62"/>
      <c r="O3353" s="62"/>
      <c r="P3353" s="62"/>
      <c r="Q3353" s="62"/>
      <c r="R3353" s="62"/>
      <c r="S3353" s="62"/>
      <c r="T3353" s="62"/>
      <c r="U3353" s="62"/>
      <c r="V3353" s="62"/>
      <c r="W3353" s="62"/>
      <c r="X3353" s="62"/>
      <c r="Y3353" s="62"/>
      <c r="Z3353" s="62"/>
      <c r="AA3353" s="62"/>
    </row>
    <row r="3354" spans="1:27" ht="16" x14ac:dyDescent="0.2">
      <c r="A3354" s="25" t="s">
        <v>4265</v>
      </c>
      <c r="B3354" s="25" t="s">
        <v>21</v>
      </c>
      <c r="C3354" s="22" t="s">
        <v>6025</v>
      </c>
      <c r="D3354" s="23">
        <v>1995</v>
      </c>
      <c r="E3354" s="20" t="s">
        <v>10</v>
      </c>
      <c r="F3354" s="19" t="s">
        <v>302</v>
      </c>
      <c r="G3354" s="37" t="s">
        <v>6312</v>
      </c>
      <c r="H3354" s="13">
        <v>238</v>
      </c>
      <c r="I3354" s="61"/>
      <c r="J3354" s="62"/>
      <c r="K3354" s="62"/>
      <c r="L3354" s="62"/>
      <c r="M3354" s="62"/>
      <c r="N3354" s="62"/>
      <c r="O3354" s="62"/>
      <c r="P3354" s="62"/>
      <c r="Q3354" s="62"/>
      <c r="R3354" s="62"/>
      <c r="S3354" s="62"/>
      <c r="T3354" s="62"/>
      <c r="U3354" s="62"/>
      <c r="V3354" s="62"/>
      <c r="W3354" s="62"/>
      <c r="X3354" s="62"/>
      <c r="Y3354" s="62"/>
      <c r="Z3354" s="62"/>
      <c r="AA3354" s="62"/>
    </row>
    <row r="3355" spans="1:27" ht="16" x14ac:dyDescent="0.2">
      <c r="A3355" s="25" t="s">
        <v>4265</v>
      </c>
      <c r="B3355" s="25" t="s">
        <v>21</v>
      </c>
      <c r="C3355" s="22" t="s">
        <v>6136</v>
      </c>
      <c r="D3355" s="23">
        <v>1995</v>
      </c>
      <c r="E3355" s="20" t="s">
        <v>10</v>
      </c>
      <c r="F3355" s="19" t="s">
        <v>302</v>
      </c>
      <c r="G3355" s="37" t="s">
        <v>6313</v>
      </c>
      <c r="H3355" s="13">
        <v>237</v>
      </c>
      <c r="I3355" s="14"/>
      <c r="J3355" s="4"/>
      <c r="K3355" s="4"/>
      <c r="L3355" s="4"/>
      <c r="M3355" s="4"/>
      <c r="N3355" s="4"/>
      <c r="O3355" s="4"/>
      <c r="P3355" s="4"/>
      <c r="Q3355" s="4"/>
      <c r="R3355" s="4"/>
      <c r="S3355" s="4"/>
      <c r="T3355" s="4"/>
      <c r="U3355" s="4"/>
      <c r="V3355" s="4"/>
      <c r="W3355" s="4"/>
      <c r="X3355" s="4"/>
      <c r="Y3355" s="4"/>
      <c r="Z3355" s="4"/>
      <c r="AA3355" s="4"/>
    </row>
    <row r="3356" spans="1:27" ht="16" x14ac:dyDescent="0.2">
      <c r="A3356" s="25" t="s">
        <v>4265</v>
      </c>
      <c r="B3356" s="25" t="s">
        <v>21</v>
      </c>
      <c r="C3356" s="22" t="s">
        <v>6021</v>
      </c>
      <c r="D3356" s="23">
        <v>1995</v>
      </c>
      <c r="E3356" s="20" t="s">
        <v>10</v>
      </c>
      <c r="F3356" s="19" t="s">
        <v>302</v>
      </c>
      <c r="G3356" s="37" t="s">
        <v>6314</v>
      </c>
      <c r="H3356" s="13">
        <v>237</v>
      </c>
      <c r="I3356" s="14"/>
      <c r="J3356" s="4"/>
      <c r="K3356" s="4"/>
      <c r="L3356" s="4"/>
      <c r="M3356" s="4"/>
      <c r="N3356" s="4"/>
      <c r="O3356" s="4"/>
      <c r="P3356" s="4"/>
      <c r="Q3356" s="4"/>
      <c r="R3356" s="4"/>
      <c r="S3356" s="4"/>
      <c r="T3356" s="4"/>
      <c r="U3356" s="4"/>
      <c r="V3356" s="4"/>
      <c r="W3356" s="4"/>
      <c r="X3356" s="4"/>
      <c r="Y3356" s="4"/>
      <c r="Z3356" s="4"/>
      <c r="AA3356" s="4"/>
    </row>
    <row r="3357" spans="1:27" ht="16" x14ac:dyDescent="0.2">
      <c r="A3357" s="25" t="s">
        <v>4265</v>
      </c>
      <c r="B3357" s="25" t="s">
        <v>21</v>
      </c>
      <c r="C3357" s="22" t="s">
        <v>6057</v>
      </c>
      <c r="D3357" s="23">
        <v>1995</v>
      </c>
      <c r="E3357" s="20" t="s">
        <v>10</v>
      </c>
      <c r="F3357" s="19" t="s">
        <v>302</v>
      </c>
      <c r="G3357" s="37" t="s">
        <v>6315</v>
      </c>
      <c r="H3357" s="13">
        <v>235</v>
      </c>
      <c r="I3357" s="14"/>
      <c r="J3357" s="4"/>
      <c r="K3357" s="4"/>
      <c r="L3357" s="4"/>
      <c r="M3357" s="4"/>
      <c r="N3357" s="4"/>
      <c r="O3357" s="4"/>
      <c r="P3357" s="4"/>
      <c r="Q3357" s="4"/>
      <c r="R3357" s="4"/>
      <c r="S3357" s="4"/>
      <c r="T3357" s="4"/>
      <c r="U3357" s="4"/>
      <c r="V3357" s="4"/>
      <c r="W3357" s="4"/>
      <c r="X3357" s="4"/>
      <c r="Y3357" s="4"/>
      <c r="Z3357" s="4"/>
      <c r="AA3357" s="4"/>
    </row>
    <row r="3358" spans="1:27" ht="16" x14ac:dyDescent="0.2">
      <c r="A3358" s="25" t="s">
        <v>4265</v>
      </c>
      <c r="B3358" s="25" t="s">
        <v>21</v>
      </c>
      <c r="C3358" s="22" t="s">
        <v>6029</v>
      </c>
      <c r="D3358" s="23">
        <v>1995</v>
      </c>
      <c r="E3358" s="20" t="s">
        <v>10</v>
      </c>
      <c r="F3358" s="19" t="s">
        <v>302</v>
      </c>
      <c r="G3358" s="37" t="s">
        <v>6316</v>
      </c>
      <c r="H3358" s="13">
        <v>235</v>
      </c>
      <c r="I3358" s="14"/>
      <c r="J3358" s="4"/>
      <c r="K3358" s="4"/>
      <c r="L3358" s="4"/>
      <c r="M3358" s="4"/>
      <c r="N3358" s="4"/>
      <c r="O3358" s="4"/>
      <c r="P3358" s="4"/>
      <c r="Q3358" s="4"/>
      <c r="R3358" s="4"/>
      <c r="S3358" s="4"/>
      <c r="T3358" s="4"/>
      <c r="U3358" s="4"/>
      <c r="V3358" s="4"/>
      <c r="W3358" s="4"/>
      <c r="X3358" s="4"/>
      <c r="Y3358" s="4"/>
      <c r="Z3358" s="4"/>
      <c r="AA3358" s="4"/>
    </row>
    <row r="3359" spans="1:27" ht="16" x14ac:dyDescent="0.2">
      <c r="A3359" s="25" t="s">
        <v>4265</v>
      </c>
      <c r="B3359" s="25" t="s">
        <v>21</v>
      </c>
      <c r="C3359" s="22" t="s">
        <v>6159</v>
      </c>
      <c r="D3359" s="23">
        <v>1995</v>
      </c>
      <c r="E3359" s="20" t="s">
        <v>10</v>
      </c>
      <c r="F3359" s="19" t="s">
        <v>302</v>
      </c>
      <c r="G3359" s="37" t="s">
        <v>6317</v>
      </c>
      <c r="H3359" s="13">
        <v>234</v>
      </c>
      <c r="I3359" s="14"/>
      <c r="J3359" s="4"/>
      <c r="K3359" s="4"/>
      <c r="L3359" s="4"/>
      <c r="M3359" s="4"/>
      <c r="N3359" s="4"/>
      <c r="O3359" s="4"/>
      <c r="P3359" s="4"/>
      <c r="Q3359" s="4"/>
      <c r="R3359" s="4"/>
      <c r="S3359" s="4"/>
      <c r="T3359" s="4"/>
      <c r="U3359" s="4"/>
      <c r="V3359" s="4"/>
      <c r="W3359" s="4"/>
      <c r="X3359" s="4"/>
      <c r="Y3359" s="4"/>
      <c r="Z3359" s="4"/>
      <c r="AA3359" s="4"/>
    </row>
    <row r="3360" spans="1:27" ht="16" x14ac:dyDescent="0.2">
      <c r="A3360" s="25" t="s">
        <v>4265</v>
      </c>
      <c r="B3360" s="25" t="s">
        <v>21</v>
      </c>
      <c r="C3360" s="22" t="s">
        <v>6093</v>
      </c>
      <c r="D3360" s="23">
        <v>1995</v>
      </c>
      <c r="E3360" s="20" t="s">
        <v>10</v>
      </c>
      <c r="F3360" s="19" t="s">
        <v>302</v>
      </c>
      <c r="G3360" s="37" t="s">
        <v>6318</v>
      </c>
      <c r="H3360" s="13">
        <v>232</v>
      </c>
      <c r="I3360" s="14"/>
      <c r="J3360" s="4"/>
      <c r="K3360" s="4"/>
      <c r="L3360" s="4"/>
      <c r="M3360" s="4"/>
      <c r="N3360" s="4"/>
      <c r="O3360" s="4"/>
      <c r="P3360" s="4"/>
      <c r="Q3360" s="4"/>
      <c r="R3360" s="4"/>
      <c r="S3360" s="4"/>
      <c r="T3360" s="4"/>
      <c r="U3360" s="4"/>
      <c r="V3360" s="4"/>
      <c r="W3360" s="4"/>
      <c r="X3360" s="4"/>
      <c r="Y3360" s="4"/>
      <c r="Z3360" s="4"/>
      <c r="AA3360" s="4"/>
    </row>
    <row r="3361" spans="1:27" ht="16" x14ac:dyDescent="0.2">
      <c r="A3361" s="25" t="s">
        <v>4265</v>
      </c>
      <c r="B3361" s="25" t="s">
        <v>21</v>
      </c>
      <c r="C3361" s="22" t="s">
        <v>6089</v>
      </c>
      <c r="D3361" s="23">
        <v>1995</v>
      </c>
      <c r="E3361" s="20" t="s">
        <v>10</v>
      </c>
      <c r="F3361" s="19" t="s">
        <v>302</v>
      </c>
      <c r="G3361" s="37" t="s">
        <v>6319</v>
      </c>
      <c r="H3361" s="13">
        <v>232</v>
      </c>
      <c r="I3361" s="61"/>
      <c r="J3361" s="62"/>
      <c r="K3361" s="62"/>
      <c r="L3361" s="62"/>
      <c r="M3361" s="62"/>
      <c r="N3361" s="62"/>
      <c r="O3361" s="62"/>
      <c r="P3361" s="62"/>
      <c r="Q3361" s="62"/>
      <c r="R3361" s="62"/>
      <c r="S3361" s="62"/>
      <c r="T3361" s="62"/>
      <c r="U3361" s="62"/>
      <c r="V3361" s="62"/>
      <c r="W3361" s="62"/>
      <c r="X3361" s="62"/>
      <c r="Y3361" s="62"/>
      <c r="Z3361" s="62"/>
      <c r="AA3361" s="62"/>
    </row>
    <row r="3362" spans="1:27" ht="16" x14ac:dyDescent="0.2">
      <c r="A3362" s="25" t="s">
        <v>4265</v>
      </c>
      <c r="B3362" s="25" t="s">
        <v>21</v>
      </c>
      <c r="C3362" s="22" t="s">
        <v>6320</v>
      </c>
      <c r="D3362" s="23">
        <v>1995</v>
      </c>
      <c r="E3362" s="20" t="s">
        <v>12</v>
      </c>
      <c r="F3362" s="19" t="s">
        <v>302</v>
      </c>
      <c r="G3362" s="37" t="s">
        <v>6321</v>
      </c>
      <c r="H3362" s="13">
        <v>230</v>
      </c>
      <c r="I3362" s="14"/>
      <c r="J3362" s="4"/>
      <c r="K3362" s="4"/>
      <c r="L3362" s="4"/>
      <c r="M3362" s="4"/>
      <c r="N3362" s="4"/>
      <c r="O3362" s="4"/>
      <c r="P3362" s="4"/>
      <c r="Q3362" s="4"/>
      <c r="R3362" s="4"/>
      <c r="S3362" s="4"/>
      <c r="T3362" s="4"/>
      <c r="U3362" s="4"/>
      <c r="V3362" s="4"/>
      <c r="W3362" s="4"/>
      <c r="X3362" s="4"/>
      <c r="Y3362" s="4"/>
      <c r="Z3362" s="4"/>
      <c r="AA3362" s="4"/>
    </row>
    <row r="3363" spans="1:27" ht="16" x14ac:dyDescent="0.2">
      <c r="A3363" s="25" t="s">
        <v>4265</v>
      </c>
      <c r="B3363" s="25" t="s">
        <v>21</v>
      </c>
      <c r="C3363" s="22" t="s">
        <v>6149</v>
      </c>
      <c r="D3363" s="23">
        <v>1995</v>
      </c>
      <c r="E3363" s="20" t="s">
        <v>10</v>
      </c>
      <c r="F3363" s="19" t="s">
        <v>302</v>
      </c>
      <c r="G3363" s="37" t="s">
        <v>6322</v>
      </c>
      <c r="H3363" s="13">
        <v>230</v>
      </c>
      <c r="I3363" s="14"/>
      <c r="J3363" s="4"/>
      <c r="K3363" s="4"/>
      <c r="L3363" s="4"/>
      <c r="M3363" s="4"/>
      <c r="N3363" s="4"/>
      <c r="O3363" s="4"/>
      <c r="P3363" s="4"/>
      <c r="Q3363" s="4"/>
      <c r="R3363" s="4"/>
      <c r="S3363" s="4"/>
      <c r="T3363" s="4"/>
      <c r="U3363" s="4"/>
      <c r="V3363" s="4"/>
      <c r="W3363" s="4"/>
      <c r="X3363" s="4"/>
      <c r="Y3363" s="4"/>
      <c r="Z3363" s="4"/>
      <c r="AA3363" s="4"/>
    </row>
    <row r="3364" spans="1:27" ht="16" x14ac:dyDescent="0.2">
      <c r="A3364" s="25" t="s">
        <v>4265</v>
      </c>
      <c r="B3364" s="25" t="s">
        <v>21</v>
      </c>
      <c r="C3364" s="22" t="s">
        <v>6095</v>
      </c>
      <c r="D3364" s="23">
        <v>1995</v>
      </c>
      <c r="E3364" s="20" t="s">
        <v>10</v>
      </c>
      <c r="F3364" s="19" t="s">
        <v>302</v>
      </c>
      <c r="G3364" s="37" t="s">
        <v>6323</v>
      </c>
      <c r="H3364" s="13">
        <v>228</v>
      </c>
      <c r="I3364" s="61"/>
      <c r="J3364" s="62"/>
      <c r="K3364" s="62"/>
      <c r="L3364" s="62"/>
      <c r="M3364" s="62"/>
      <c r="N3364" s="62"/>
      <c r="O3364" s="62"/>
      <c r="P3364" s="62"/>
      <c r="Q3364" s="62"/>
      <c r="R3364" s="62"/>
      <c r="S3364" s="62"/>
      <c r="T3364" s="62"/>
      <c r="U3364" s="62"/>
      <c r="V3364" s="62"/>
      <c r="W3364" s="62"/>
      <c r="X3364" s="62"/>
      <c r="Y3364" s="62"/>
      <c r="Z3364" s="62"/>
      <c r="AA3364" s="62"/>
    </row>
    <row r="3365" spans="1:27" ht="16" x14ac:dyDescent="0.2">
      <c r="A3365" s="25" t="s">
        <v>4265</v>
      </c>
      <c r="B3365" s="25" t="s">
        <v>21</v>
      </c>
      <c r="C3365" s="22" t="s">
        <v>6081</v>
      </c>
      <c r="D3365" s="23">
        <v>1995</v>
      </c>
      <c r="E3365" s="20" t="s">
        <v>10</v>
      </c>
      <c r="F3365" s="19" t="s">
        <v>302</v>
      </c>
      <c r="G3365" s="37" t="s">
        <v>6324</v>
      </c>
      <c r="H3365" s="13">
        <v>227</v>
      </c>
      <c r="I3365" s="14"/>
      <c r="J3365" s="4"/>
      <c r="K3365" s="4"/>
      <c r="L3365" s="4"/>
      <c r="M3365" s="4"/>
      <c r="N3365" s="4"/>
      <c r="O3365" s="4"/>
      <c r="P3365" s="4"/>
      <c r="Q3365" s="4"/>
      <c r="R3365" s="4"/>
      <c r="S3365" s="4"/>
      <c r="T3365" s="4"/>
      <c r="U3365" s="4"/>
      <c r="V3365" s="4"/>
      <c r="W3365" s="4"/>
      <c r="X3365" s="4"/>
      <c r="Y3365" s="4"/>
      <c r="Z3365" s="4"/>
      <c r="AA3365" s="4"/>
    </row>
    <row r="3366" spans="1:27" ht="16" x14ac:dyDescent="0.2">
      <c r="A3366" s="25" t="s">
        <v>4265</v>
      </c>
      <c r="B3366" s="25" t="s">
        <v>21</v>
      </c>
      <c r="C3366" s="22" t="s">
        <v>6133</v>
      </c>
      <c r="D3366" s="23">
        <v>1995</v>
      </c>
      <c r="E3366" s="20" t="s">
        <v>10</v>
      </c>
      <c r="F3366" s="19" t="s">
        <v>302</v>
      </c>
      <c r="G3366" s="37" t="s">
        <v>6325</v>
      </c>
      <c r="H3366" s="13">
        <v>227</v>
      </c>
      <c r="I3366" s="14"/>
      <c r="J3366" s="4"/>
      <c r="K3366" s="4"/>
      <c r="L3366" s="4"/>
      <c r="M3366" s="4"/>
      <c r="N3366" s="4"/>
      <c r="O3366" s="4"/>
      <c r="P3366" s="4"/>
      <c r="Q3366" s="4"/>
      <c r="R3366" s="4"/>
      <c r="S3366" s="4"/>
      <c r="T3366" s="4"/>
      <c r="U3366" s="4"/>
      <c r="V3366" s="4"/>
      <c r="W3366" s="4"/>
      <c r="X3366" s="4"/>
      <c r="Y3366" s="4"/>
      <c r="Z3366" s="4"/>
      <c r="AA3366" s="4"/>
    </row>
    <row r="3367" spans="1:27" ht="16" x14ac:dyDescent="0.2">
      <c r="A3367" s="25" t="s">
        <v>4265</v>
      </c>
      <c r="B3367" s="25" t="s">
        <v>21</v>
      </c>
      <c r="C3367" s="22" t="s">
        <v>5442</v>
      </c>
      <c r="D3367" s="23">
        <v>1995</v>
      </c>
      <c r="E3367" s="20" t="s">
        <v>10</v>
      </c>
      <c r="F3367" s="19" t="s">
        <v>302</v>
      </c>
      <c r="G3367" s="37" t="s">
        <v>6326</v>
      </c>
      <c r="H3367" s="13">
        <v>227</v>
      </c>
      <c r="I3367" s="14"/>
      <c r="J3367" s="4"/>
      <c r="K3367" s="4"/>
      <c r="L3367" s="4"/>
      <c r="M3367" s="4"/>
      <c r="N3367" s="4"/>
      <c r="O3367" s="4"/>
      <c r="P3367" s="4"/>
      <c r="Q3367" s="4"/>
      <c r="R3367" s="4"/>
      <c r="S3367" s="4"/>
      <c r="T3367" s="4"/>
      <c r="U3367" s="4"/>
      <c r="V3367" s="4"/>
      <c r="W3367" s="4"/>
      <c r="X3367" s="4"/>
      <c r="Y3367" s="4"/>
      <c r="Z3367" s="4"/>
      <c r="AA3367" s="4"/>
    </row>
    <row r="3368" spans="1:27" ht="16" x14ac:dyDescent="0.2">
      <c r="A3368" s="25" t="s">
        <v>4265</v>
      </c>
      <c r="B3368" s="25" t="s">
        <v>21</v>
      </c>
      <c r="C3368" s="22" t="s">
        <v>6109</v>
      </c>
      <c r="D3368" s="23">
        <v>1995</v>
      </c>
      <c r="E3368" s="20" t="s">
        <v>10</v>
      </c>
      <c r="F3368" s="19" t="s">
        <v>302</v>
      </c>
      <c r="G3368" s="37" t="s">
        <v>6327</v>
      </c>
      <c r="H3368" s="13">
        <v>227</v>
      </c>
      <c r="I3368" s="61"/>
      <c r="J3368" s="62"/>
      <c r="K3368" s="62"/>
      <c r="L3368" s="62"/>
      <c r="M3368" s="62"/>
      <c r="N3368" s="62"/>
      <c r="O3368" s="62"/>
      <c r="P3368" s="62"/>
      <c r="Q3368" s="62"/>
      <c r="R3368" s="62"/>
      <c r="S3368" s="62"/>
      <c r="T3368" s="62"/>
      <c r="U3368" s="62"/>
      <c r="V3368" s="62"/>
      <c r="W3368" s="62"/>
      <c r="X3368" s="62"/>
      <c r="Y3368" s="62"/>
      <c r="Z3368" s="62"/>
      <c r="AA3368" s="62"/>
    </row>
    <row r="3369" spans="1:27" ht="16" x14ac:dyDescent="0.2">
      <c r="A3369" s="25" t="s">
        <v>4265</v>
      </c>
      <c r="B3369" s="25" t="s">
        <v>21</v>
      </c>
      <c r="C3369" s="22" t="s">
        <v>6049</v>
      </c>
      <c r="D3369" s="23">
        <v>1995</v>
      </c>
      <c r="E3369" s="20" t="s">
        <v>10</v>
      </c>
      <c r="F3369" s="19" t="s">
        <v>302</v>
      </c>
      <c r="G3369" s="37" t="s">
        <v>6328</v>
      </c>
      <c r="H3369" s="13">
        <v>227</v>
      </c>
      <c r="I3369" s="61"/>
      <c r="J3369" s="62"/>
      <c r="K3369" s="62"/>
      <c r="L3369" s="62"/>
      <c r="M3369" s="62"/>
      <c r="N3369" s="62"/>
      <c r="O3369" s="62"/>
      <c r="P3369" s="62"/>
      <c r="Q3369" s="62"/>
      <c r="R3369" s="62"/>
      <c r="S3369" s="62"/>
      <c r="T3369" s="62"/>
      <c r="U3369" s="62"/>
      <c r="V3369" s="62"/>
      <c r="W3369" s="62"/>
      <c r="X3369" s="62"/>
      <c r="Y3369" s="62"/>
      <c r="Z3369" s="62"/>
      <c r="AA3369" s="62"/>
    </row>
    <row r="3370" spans="1:27" ht="16" x14ac:dyDescent="0.2">
      <c r="A3370" s="25" t="s">
        <v>4265</v>
      </c>
      <c r="B3370" s="25" t="s">
        <v>21</v>
      </c>
      <c r="C3370" s="22" t="s">
        <v>6079</v>
      </c>
      <c r="D3370" s="23">
        <v>1995</v>
      </c>
      <c r="E3370" s="20" t="s">
        <v>10</v>
      </c>
      <c r="F3370" s="19" t="s">
        <v>302</v>
      </c>
      <c r="G3370" s="37" t="s">
        <v>6329</v>
      </c>
      <c r="H3370" s="13">
        <v>227</v>
      </c>
      <c r="I3370" s="61"/>
      <c r="J3370" s="62"/>
      <c r="K3370" s="62"/>
      <c r="L3370" s="62"/>
      <c r="M3370" s="62"/>
      <c r="N3370" s="62"/>
      <c r="O3370" s="62"/>
      <c r="P3370" s="62"/>
      <c r="Q3370" s="62"/>
      <c r="R3370" s="62"/>
      <c r="S3370" s="62"/>
      <c r="T3370" s="62"/>
      <c r="U3370" s="62"/>
      <c r="V3370" s="62"/>
      <c r="W3370" s="62"/>
      <c r="X3370" s="62"/>
      <c r="Y3370" s="62"/>
      <c r="Z3370" s="62"/>
      <c r="AA3370" s="62"/>
    </row>
    <row r="3371" spans="1:27" ht="16" x14ac:dyDescent="0.2">
      <c r="A3371" s="25" t="s">
        <v>4265</v>
      </c>
      <c r="B3371" s="25" t="s">
        <v>21</v>
      </c>
      <c r="C3371" s="22" t="s">
        <v>6097</v>
      </c>
      <c r="D3371" s="23">
        <v>1995</v>
      </c>
      <c r="E3371" s="20" t="s">
        <v>10</v>
      </c>
      <c r="F3371" s="19" t="s">
        <v>302</v>
      </c>
      <c r="G3371" s="37" t="s">
        <v>6330</v>
      </c>
      <c r="H3371" s="13">
        <v>226</v>
      </c>
      <c r="I3371" s="14"/>
      <c r="J3371" s="4"/>
      <c r="K3371" s="4"/>
      <c r="L3371" s="4"/>
      <c r="M3371" s="4"/>
      <c r="N3371" s="4"/>
      <c r="O3371" s="4"/>
      <c r="P3371" s="4"/>
      <c r="Q3371" s="4"/>
      <c r="R3371" s="4"/>
      <c r="S3371" s="4"/>
      <c r="T3371" s="4"/>
      <c r="U3371" s="4"/>
      <c r="V3371" s="4"/>
      <c r="W3371" s="4"/>
      <c r="X3371" s="4"/>
      <c r="Y3371" s="4"/>
      <c r="Z3371" s="4"/>
      <c r="AA3371" s="4"/>
    </row>
    <row r="3372" spans="1:27" ht="16" x14ac:dyDescent="0.2">
      <c r="A3372" s="25" t="s">
        <v>4265</v>
      </c>
      <c r="B3372" s="25" t="s">
        <v>21</v>
      </c>
      <c r="C3372" s="22" t="s">
        <v>6155</v>
      </c>
      <c r="D3372" s="23">
        <v>1995</v>
      </c>
      <c r="E3372" s="20" t="s">
        <v>10</v>
      </c>
      <c r="F3372" s="19" t="s">
        <v>302</v>
      </c>
      <c r="G3372" s="37" t="s">
        <v>6331</v>
      </c>
      <c r="H3372" s="13">
        <v>226</v>
      </c>
      <c r="I3372" s="2"/>
    </row>
    <row r="3373" spans="1:27" ht="16" x14ac:dyDescent="0.2">
      <c r="A3373" s="25" t="s">
        <v>4265</v>
      </c>
      <c r="B3373" s="25" t="s">
        <v>21</v>
      </c>
      <c r="C3373" s="22" t="s">
        <v>6084</v>
      </c>
      <c r="D3373" s="23">
        <v>1995</v>
      </c>
      <c r="E3373" s="20" t="s">
        <v>10</v>
      </c>
      <c r="F3373" s="19" t="s">
        <v>302</v>
      </c>
      <c r="G3373" s="37" t="s">
        <v>6332</v>
      </c>
      <c r="H3373" s="13">
        <v>224</v>
      </c>
      <c r="I3373" s="14"/>
      <c r="J3373" s="4"/>
      <c r="K3373" s="4"/>
      <c r="L3373" s="4"/>
      <c r="M3373" s="4"/>
      <c r="N3373" s="4"/>
      <c r="O3373" s="4"/>
      <c r="P3373" s="4"/>
      <c r="Q3373" s="4"/>
      <c r="R3373" s="4"/>
      <c r="S3373" s="4"/>
      <c r="T3373" s="4"/>
      <c r="U3373" s="4"/>
      <c r="V3373" s="4"/>
      <c r="W3373" s="4"/>
      <c r="X3373" s="4"/>
      <c r="Y3373" s="4"/>
      <c r="Z3373" s="4"/>
      <c r="AA3373" s="4"/>
    </row>
    <row r="3374" spans="1:27" ht="16" x14ac:dyDescent="0.2">
      <c r="A3374" s="25" t="s">
        <v>4265</v>
      </c>
      <c r="B3374" s="25" t="s">
        <v>21</v>
      </c>
      <c r="C3374" s="22" t="s">
        <v>6099</v>
      </c>
      <c r="D3374" s="23">
        <v>1995</v>
      </c>
      <c r="E3374" s="20" t="s">
        <v>10</v>
      </c>
      <c r="F3374" s="19" t="s">
        <v>302</v>
      </c>
      <c r="G3374" s="37" t="s">
        <v>6333</v>
      </c>
      <c r="H3374" s="13">
        <v>224</v>
      </c>
      <c r="I3374" s="61"/>
      <c r="J3374" s="62"/>
      <c r="K3374" s="62"/>
      <c r="L3374" s="62"/>
      <c r="M3374" s="62"/>
      <c r="N3374" s="62"/>
      <c r="O3374" s="62"/>
      <c r="P3374" s="62"/>
      <c r="Q3374" s="62"/>
      <c r="R3374" s="62"/>
      <c r="S3374" s="62"/>
      <c r="T3374" s="62"/>
      <c r="U3374" s="62"/>
      <c r="V3374" s="62"/>
      <c r="W3374" s="62"/>
      <c r="X3374" s="62"/>
      <c r="Y3374" s="62"/>
      <c r="Z3374" s="62"/>
      <c r="AA3374" s="62"/>
    </row>
    <row r="3375" spans="1:27" ht="16" x14ac:dyDescent="0.2">
      <c r="A3375" s="25" t="s">
        <v>4265</v>
      </c>
      <c r="B3375" s="25" t="s">
        <v>21</v>
      </c>
      <c r="C3375" s="22" t="s">
        <v>6086</v>
      </c>
      <c r="D3375" s="23">
        <v>1995</v>
      </c>
      <c r="E3375" s="20" t="s">
        <v>10</v>
      </c>
      <c r="F3375" s="19" t="s">
        <v>302</v>
      </c>
      <c r="G3375" s="37" t="s">
        <v>6334</v>
      </c>
      <c r="H3375" s="13">
        <v>223</v>
      </c>
      <c r="I3375" s="61"/>
      <c r="J3375" s="62"/>
      <c r="K3375" s="62"/>
      <c r="L3375" s="62"/>
      <c r="M3375" s="62"/>
      <c r="N3375" s="62"/>
      <c r="O3375" s="62"/>
      <c r="P3375" s="62"/>
      <c r="Q3375" s="62"/>
      <c r="R3375" s="62"/>
      <c r="S3375" s="62"/>
      <c r="T3375" s="62"/>
      <c r="U3375" s="62"/>
      <c r="V3375" s="62"/>
      <c r="W3375" s="62"/>
      <c r="X3375" s="62"/>
      <c r="Y3375" s="62"/>
      <c r="Z3375" s="62"/>
      <c r="AA3375" s="62"/>
    </row>
    <row r="3376" spans="1:27" ht="16" x14ac:dyDescent="0.2">
      <c r="A3376" s="25" t="s">
        <v>4265</v>
      </c>
      <c r="B3376" s="25" t="s">
        <v>21</v>
      </c>
      <c r="C3376" s="22" t="s">
        <v>6039</v>
      </c>
      <c r="D3376" s="23">
        <v>1995</v>
      </c>
      <c r="E3376" s="20" t="s">
        <v>10</v>
      </c>
      <c r="F3376" s="19" t="s">
        <v>302</v>
      </c>
      <c r="G3376" s="37" t="s">
        <v>6335</v>
      </c>
      <c r="H3376" s="13">
        <v>222</v>
      </c>
      <c r="I3376" s="14"/>
      <c r="J3376" s="4"/>
      <c r="K3376" s="4"/>
      <c r="L3376" s="4"/>
      <c r="M3376" s="4"/>
      <c r="N3376" s="4"/>
      <c r="O3376" s="4"/>
      <c r="P3376" s="4"/>
      <c r="Q3376" s="4"/>
      <c r="R3376" s="4"/>
      <c r="S3376" s="4"/>
      <c r="T3376" s="4"/>
      <c r="U3376" s="4"/>
      <c r="V3376" s="4"/>
      <c r="W3376" s="4"/>
      <c r="X3376" s="4"/>
      <c r="Y3376" s="4"/>
      <c r="Z3376" s="4"/>
      <c r="AA3376" s="4"/>
    </row>
    <row r="3377" spans="1:27" ht="16" x14ac:dyDescent="0.2">
      <c r="A3377" s="25" t="s">
        <v>4265</v>
      </c>
      <c r="B3377" s="25" t="s">
        <v>21</v>
      </c>
      <c r="C3377" s="22" t="s">
        <v>5406</v>
      </c>
      <c r="D3377" s="23">
        <v>1995</v>
      </c>
      <c r="E3377" s="20" t="s">
        <v>10</v>
      </c>
      <c r="F3377" s="19" t="s">
        <v>302</v>
      </c>
      <c r="G3377" s="37" t="s">
        <v>6336</v>
      </c>
      <c r="H3377" s="13">
        <v>221</v>
      </c>
      <c r="I3377" s="61"/>
      <c r="J3377" s="62"/>
      <c r="K3377" s="62"/>
      <c r="L3377" s="62"/>
      <c r="M3377" s="62"/>
      <c r="N3377" s="62"/>
      <c r="O3377" s="62"/>
      <c r="P3377" s="62"/>
      <c r="Q3377" s="62"/>
      <c r="R3377" s="62"/>
      <c r="S3377" s="62"/>
      <c r="T3377" s="62"/>
      <c r="U3377" s="62"/>
      <c r="V3377" s="62"/>
      <c r="W3377" s="62"/>
      <c r="X3377" s="62"/>
      <c r="Y3377" s="62"/>
      <c r="Z3377" s="62"/>
      <c r="AA3377" s="62"/>
    </row>
    <row r="3378" spans="1:27" ht="16" x14ac:dyDescent="0.2">
      <c r="A3378" s="25" t="s">
        <v>4265</v>
      </c>
      <c r="B3378" s="25" t="s">
        <v>21</v>
      </c>
      <c r="C3378" s="22" t="s">
        <v>6147</v>
      </c>
      <c r="D3378" s="23">
        <v>1995</v>
      </c>
      <c r="E3378" s="20" t="s">
        <v>10</v>
      </c>
      <c r="F3378" s="19" t="s">
        <v>302</v>
      </c>
      <c r="G3378" s="37" t="s">
        <v>6337</v>
      </c>
      <c r="H3378" s="13">
        <v>220</v>
      </c>
      <c r="I3378" s="14"/>
      <c r="J3378" s="4"/>
      <c r="K3378" s="4"/>
      <c r="L3378" s="4"/>
      <c r="M3378" s="4"/>
      <c r="N3378" s="4"/>
      <c r="O3378" s="4"/>
      <c r="P3378" s="4"/>
      <c r="Q3378" s="4"/>
      <c r="R3378" s="4"/>
      <c r="S3378" s="4"/>
      <c r="T3378" s="4"/>
      <c r="U3378" s="4"/>
      <c r="V3378" s="4"/>
      <c r="W3378" s="4"/>
      <c r="X3378" s="4"/>
      <c r="Y3378" s="4"/>
      <c r="Z3378" s="4"/>
      <c r="AA3378" s="4"/>
    </row>
    <row r="3379" spans="1:27" ht="16" x14ac:dyDescent="0.2">
      <c r="A3379" s="25" t="s">
        <v>4265</v>
      </c>
      <c r="B3379" s="25" t="s">
        <v>21</v>
      </c>
      <c r="C3379" s="22" t="s">
        <v>6113</v>
      </c>
      <c r="D3379" s="23">
        <v>1995</v>
      </c>
      <c r="E3379" s="20" t="s">
        <v>10</v>
      </c>
      <c r="F3379" s="19" t="s">
        <v>302</v>
      </c>
      <c r="G3379" s="37" t="s">
        <v>6338</v>
      </c>
      <c r="H3379" s="13">
        <v>215</v>
      </c>
      <c r="I3379" s="61"/>
      <c r="J3379" s="62"/>
      <c r="K3379" s="62"/>
      <c r="L3379" s="62"/>
      <c r="M3379" s="62"/>
      <c r="N3379" s="62"/>
      <c r="O3379" s="62"/>
      <c r="P3379" s="62"/>
      <c r="Q3379" s="62"/>
      <c r="R3379" s="62"/>
      <c r="S3379" s="62"/>
      <c r="T3379" s="62"/>
      <c r="U3379" s="62"/>
      <c r="V3379" s="62"/>
      <c r="W3379" s="62"/>
      <c r="X3379" s="62"/>
      <c r="Y3379" s="62"/>
      <c r="Z3379" s="62"/>
      <c r="AA3379" s="62"/>
    </row>
    <row r="3380" spans="1:27" ht="16" x14ac:dyDescent="0.2">
      <c r="A3380" s="25" t="s">
        <v>4265</v>
      </c>
      <c r="B3380" s="25" t="s">
        <v>21</v>
      </c>
      <c r="C3380" s="22" t="s">
        <v>6192</v>
      </c>
      <c r="D3380" s="23">
        <v>1995</v>
      </c>
      <c r="E3380" s="20" t="s">
        <v>10</v>
      </c>
      <c r="F3380" s="19" t="s">
        <v>302</v>
      </c>
      <c r="G3380" s="37" t="s">
        <v>6339</v>
      </c>
      <c r="H3380" s="13">
        <v>214</v>
      </c>
      <c r="I3380" s="14"/>
      <c r="J3380" s="4"/>
      <c r="K3380" s="4"/>
      <c r="L3380" s="4"/>
      <c r="M3380" s="4"/>
      <c r="N3380" s="4"/>
      <c r="O3380" s="4"/>
      <c r="P3380" s="4"/>
      <c r="Q3380" s="4"/>
      <c r="R3380" s="4"/>
      <c r="S3380" s="4"/>
      <c r="T3380" s="4"/>
      <c r="U3380" s="4"/>
      <c r="V3380" s="4"/>
      <c r="W3380" s="4"/>
      <c r="X3380" s="4"/>
      <c r="Y3380" s="4"/>
      <c r="Z3380" s="4"/>
      <c r="AA3380" s="4"/>
    </row>
    <row r="3381" spans="1:27" ht="16" x14ac:dyDescent="0.2">
      <c r="A3381" s="25" t="s">
        <v>4265</v>
      </c>
      <c r="B3381" s="25" t="s">
        <v>21</v>
      </c>
      <c r="C3381" s="22" t="s">
        <v>6035</v>
      </c>
      <c r="D3381" s="23">
        <v>1995</v>
      </c>
      <c r="E3381" s="20" t="s">
        <v>10</v>
      </c>
      <c r="F3381" s="19" t="s">
        <v>302</v>
      </c>
      <c r="G3381" s="37" t="s">
        <v>6340</v>
      </c>
      <c r="H3381" s="13">
        <v>214</v>
      </c>
      <c r="I3381" s="14"/>
      <c r="J3381" s="4"/>
      <c r="K3381" s="4"/>
      <c r="L3381" s="4"/>
      <c r="M3381" s="4"/>
      <c r="N3381" s="4"/>
      <c r="O3381" s="4"/>
      <c r="P3381" s="4"/>
      <c r="Q3381" s="4"/>
      <c r="R3381" s="4"/>
      <c r="S3381" s="4"/>
      <c r="T3381" s="4"/>
      <c r="U3381" s="4"/>
      <c r="V3381" s="4"/>
      <c r="W3381" s="4"/>
      <c r="X3381" s="4"/>
      <c r="Y3381" s="4"/>
      <c r="Z3381" s="4"/>
      <c r="AA3381" s="4"/>
    </row>
    <row r="3382" spans="1:27" ht="16" x14ac:dyDescent="0.2">
      <c r="A3382" s="25" t="s">
        <v>4265</v>
      </c>
      <c r="B3382" s="25" t="s">
        <v>21</v>
      </c>
      <c r="C3382" s="22" t="s">
        <v>6066</v>
      </c>
      <c r="D3382" s="23">
        <v>1995</v>
      </c>
      <c r="E3382" s="20" t="s">
        <v>10</v>
      </c>
      <c r="F3382" s="19" t="s">
        <v>302</v>
      </c>
      <c r="G3382" s="37" t="s">
        <v>6341</v>
      </c>
      <c r="H3382" s="13">
        <v>210</v>
      </c>
      <c r="I3382" s="61"/>
      <c r="J3382" s="62"/>
      <c r="K3382" s="62"/>
      <c r="L3382" s="62"/>
      <c r="M3382" s="62"/>
      <c r="N3382" s="62"/>
      <c r="O3382" s="62"/>
      <c r="P3382" s="62"/>
      <c r="Q3382" s="62"/>
      <c r="R3382" s="62"/>
      <c r="S3382" s="62"/>
      <c r="T3382" s="62"/>
      <c r="U3382" s="62"/>
      <c r="V3382" s="62"/>
      <c r="W3382" s="62"/>
      <c r="X3382" s="62"/>
      <c r="Y3382" s="62"/>
      <c r="Z3382" s="62"/>
      <c r="AA3382" s="62"/>
    </row>
    <row r="3383" spans="1:27" ht="16" x14ac:dyDescent="0.2">
      <c r="A3383" s="25" t="s">
        <v>4265</v>
      </c>
      <c r="B3383" s="25" t="s">
        <v>21</v>
      </c>
      <c r="C3383" s="22" t="s">
        <v>6105</v>
      </c>
      <c r="D3383" s="23">
        <v>1995</v>
      </c>
      <c r="E3383" s="20" t="s">
        <v>10</v>
      </c>
      <c r="F3383" s="19" t="s">
        <v>302</v>
      </c>
      <c r="G3383" s="34" t="s">
        <v>6342</v>
      </c>
      <c r="H3383" s="13">
        <v>209</v>
      </c>
      <c r="I3383" s="2"/>
    </row>
    <row r="3384" spans="1:27" ht="16" x14ac:dyDescent="0.2">
      <c r="A3384" s="25" t="s">
        <v>4265</v>
      </c>
      <c r="B3384" s="25" t="s">
        <v>21</v>
      </c>
      <c r="C3384" s="22" t="s">
        <v>6117</v>
      </c>
      <c r="D3384" s="23">
        <v>1995</v>
      </c>
      <c r="E3384" s="20" t="s">
        <v>10</v>
      </c>
      <c r="F3384" s="19" t="s">
        <v>302</v>
      </c>
      <c r="G3384" s="37" t="s">
        <v>6343</v>
      </c>
      <c r="H3384" s="13">
        <v>209</v>
      </c>
      <c r="I3384" s="61"/>
      <c r="J3384" s="62"/>
      <c r="K3384" s="62"/>
      <c r="L3384" s="62"/>
      <c r="M3384" s="62"/>
      <c r="N3384" s="62"/>
      <c r="O3384" s="62"/>
      <c r="P3384" s="62"/>
      <c r="Q3384" s="62"/>
      <c r="R3384" s="62"/>
      <c r="S3384" s="62"/>
      <c r="T3384" s="62"/>
      <c r="U3384" s="62"/>
      <c r="V3384" s="62"/>
      <c r="W3384" s="62"/>
      <c r="X3384" s="62"/>
      <c r="Y3384" s="62"/>
      <c r="Z3384" s="62"/>
      <c r="AA3384" s="62"/>
    </row>
    <row r="3385" spans="1:27" ht="16" x14ac:dyDescent="0.2">
      <c r="A3385" s="25" t="s">
        <v>4265</v>
      </c>
      <c r="B3385" s="25" t="s">
        <v>21</v>
      </c>
      <c r="C3385" s="22" t="s">
        <v>6130</v>
      </c>
      <c r="D3385" s="23">
        <v>1995</v>
      </c>
      <c r="E3385" s="20" t="s">
        <v>10</v>
      </c>
      <c r="F3385" s="19" t="s">
        <v>302</v>
      </c>
      <c r="G3385" s="37" t="s">
        <v>6344</v>
      </c>
      <c r="H3385" s="13">
        <v>207</v>
      </c>
      <c r="I3385" s="14"/>
      <c r="J3385" s="4"/>
      <c r="K3385" s="4"/>
      <c r="L3385" s="4"/>
      <c r="M3385" s="4"/>
      <c r="N3385" s="4"/>
      <c r="O3385" s="4"/>
      <c r="P3385" s="4"/>
      <c r="Q3385" s="4"/>
      <c r="R3385" s="4"/>
      <c r="S3385" s="4"/>
      <c r="T3385" s="4"/>
      <c r="U3385" s="4"/>
      <c r="V3385" s="4"/>
      <c r="W3385" s="4"/>
      <c r="X3385" s="4"/>
      <c r="Y3385" s="4"/>
      <c r="Z3385" s="4"/>
      <c r="AA3385" s="4"/>
    </row>
    <row r="3386" spans="1:27" ht="16" x14ac:dyDescent="0.2">
      <c r="A3386" s="25" t="s">
        <v>4265</v>
      </c>
      <c r="B3386" s="25" t="s">
        <v>21</v>
      </c>
      <c r="C3386" s="22" t="s">
        <v>6345</v>
      </c>
      <c r="D3386" s="23">
        <v>1995</v>
      </c>
      <c r="E3386" s="20" t="s">
        <v>10</v>
      </c>
      <c r="F3386" s="19" t="s">
        <v>302</v>
      </c>
      <c r="G3386" s="37" t="s">
        <v>6346</v>
      </c>
      <c r="H3386" s="13">
        <v>207</v>
      </c>
      <c r="I3386" s="14"/>
      <c r="J3386" s="4"/>
      <c r="K3386" s="4"/>
      <c r="L3386" s="4"/>
      <c r="M3386" s="4"/>
      <c r="N3386" s="4"/>
      <c r="O3386" s="4"/>
      <c r="P3386" s="4"/>
      <c r="Q3386" s="4"/>
      <c r="R3386" s="4"/>
      <c r="S3386" s="4"/>
      <c r="T3386" s="4"/>
      <c r="U3386" s="4"/>
      <c r="V3386" s="4"/>
      <c r="W3386" s="4"/>
      <c r="X3386" s="4"/>
      <c r="Y3386" s="4"/>
      <c r="Z3386" s="4"/>
      <c r="AA3386" s="4"/>
    </row>
    <row r="3387" spans="1:27" ht="16" x14ac:dyDescent="0.2">
      <c r="A3387" s="25" t="s">
        <v>4265</v>
      </c>
      <c r="B3387" s="25" t="s">
        <v>21</v>
      </c>
      <c r="C3387" s="22" t="s">
        <v>6053</v>
      </c>
      <c r="D3387" s="23">
        <v>1995</v>
      </c>
      <c r="E3387" s="20" t="s">
        <v>10</v>
      </c>
      <c r="F3387" s="19" t="s">
        <v>302</v>
      </c>
      <c r="G3387" s="37" t="s">
        <v>6347</v>
      </c>
      <c r="H3387" s="13">
        <v>206</v>
      </c>
      <c r="I3387" s="61"/>
      <c r="J3387" s="62"/>
      <c r="K3387" s="62"/>
      <c r="L3387" s="62"/>
      <c r="M3387" s="62"/>
      <c r="N3387" s="62"/>
      <c r="O3387" s="62"/>
      <c r="P3387" s="62"/>
      <c r="Q3387" s="62"/>
      <c r="R3387" s="62"/>
      <c r="S3387" s="62"/>
      <c r="T3387" s="62"/>
      <c r="U3387" s="62"/>
      <c r="V3387" s="62"/>
      <c r="W3387" s="62"/>
      <c r="X3387" s="62"/>
      <c r="Y3387" s="62"/>
      <c r="Z3387" s="62"/>
      <c r="AA3387" s="62"/>
    </row>
    <row r="3388" spans="1:27" ht="16" x14ac:dyDescent="0.2">
      <c r="A3388" s="25" t="s">
        <v>4265</v>
      </c>
      <c r="B3388" s="25" t="s">
        <v>21</v>
      </c>
      <c r="C3388" s="22" t="s">
        <v>6055</v>
      </c>
      <c r="D3388" s="23">
        <v>1995</v>
      </c>
      <c r="E3388" s="20" t="s">
        <v>10</v>
      </c>
      <c r="F3388" s="19" t="s">
        <v>302</v>
      </c>
      <c r="G3388" s="37" t="s">
        <v>6348</v>
      </c>
      <c r="H3388" s="13">
        <v>205</v>
      </c>
      <c r="I3388" s="61"/>
      <c r="J3388" s="62"/>
      <c r="K3388" s="62"/>
      <c r="L3388" s="62"/>
      <c r="M3388" s="62"/>
      <c r="N3388" s="62"/>
      <c r="O3388" s="62"/>
      <c r="P3388" s="62"/>
      <c r="Q3388" s="62"/>
      <c r="R3388" s="62"/>
      <c r="S3388" s="62"/>
      <c r="T3388" s="62"/>
      <c r="U3388" s="62"/>
      <c r="V3388" s="62"/>
      <c r="W3388" s="62"/>
      <c r="X3388" s="62"/>
      <c r="Y3388" s="62"/>
      <c r="Z3388" s="62"/>
      <c r="AA3388" s="62"/>
    </row>
    <row r="3389" spans="1:27" ht="16" x14ac:dyDescent="0.2">
      <c r="A3389" s="25" t="s">
        <v>4265</v>
      </c>
      <c r="B3389" s="25" t="s">
        <v>21</v>
      </c>
      <c r="C3389" s="22" t="s">
        <v>5458</v>
      </c>
      <c r="D3389" s="23">
        <v>1995</v>
      </c>
      <c r="E3389" s="20" t="s">
        <v>10</v>
      </c>
      <c r="F3389" s="19" t="s">
        <v>302</v>
      </c>
      <c r="G3389" s="37" t="s">
        <v>6349</v>
      </c>
      <c r="H3389" s="13">
        <v>200</v>
      </c>
      <c r="I3389" s="61"/>
      <c r="J3389" s="62"/>
      <c r="K3389" s="62"/>
      <c r="L3389" s="62"/>
      <c r="M3389" s="62"/>
      <c r="N3389" s="62"/>
      <c r="O3389" s="62"/>
      <c r="P3389" s="62"/>
      <c r="Q3389" s="62"/>
      <c r="R3389" s="62"/>
      <c r="S3389" s="62"/>
      <c r="T3389" s="62"/>
      <c r="U3389" s="62"/>
      <c r="V3389" s="62"/>
      <c r="W3389" s="62"/>
      <c r="X3389" s="62"/>
      <c r="Y3389" s="62"/>
      <c r="Z3389" s="62"/>
      <c r="AA3389" s="62"/>
    </row>
    <row r="3390" spans="1:27" ht="16" x14ac:dyDescent="0.2">
      <c r="A3390" s="25" t="s">
        <v>4265</v>
      </c>
      <c r="B3390" s="25" t="s">
        <v>21</v>
      </c>
      <c r="C3390" s="22" t="s">
        <v>6143</v>
      </c>
      <c r="D3390" s="23">
        <v>1995</v>
      </c>
      <c r="E3390" s="20" t="s">
        <v>10</v>
      </c>
      <c r="F3390" s="19" t="s">
        <v>302</v>
      </c>
      <c r="G3390" s="37" t="s">
        <v>6350</v>
      </c>
      <c r="H3390" s="13">
        <v>195</v>
      </c>
      <c r="I3390" s="61"/>
      <c r="J3390" s="62"/>
      <c r="K3390" s="62"/>
      <c r="L3390" s="62"/>
      <c r="M3390" s="62"/>
      <c r="N3390" s="62"/>
      <c r="O3390" s="62"/>
      <c r="P3390" s="62"/>
      <c r="Q3390" s="62"/>
      <c r="R3390" s="62"/>
      <c r="S3390" s="62"/>
      <c r="T3390" s="62"/>
      <c r="U3390" s="62"/>
      <c r="V3390" s="62"/>
      <c r="W3390" s="62"/>
      <c r="X3390" s="62"/>
      <c r="Y3390" s="62"/>
      <c r="Z3390" s="62"/>
      <c r="AA3390" s="62"/>
    </row>
    <row r="3391" spans="1:27" ht="16" x14ac:dyDescent="0.2">
      <c r="A3391" s="25" t="s">
        <v>4265</v>
      </c>
      <c r="B3391" s="25" t="s">
        <v>21</v>
      </c>
      <c r="C3391" s="22" t="s">
        <v>6351</v>
      </c>
      <c r="D3391" s="23">
        <v>1995</v>
      </c>
      <c r="E3391" s="20" t="s">
        <v>12</v>
      </c>
      <c r="F3391" s="19" t="s">
        <v>302</v>
      </c>
      <c r="G3391" s="37" t="s">
        <v>6352</v>
      </c>
      <c r="H3391" s="13">
        <v>192</v>
      </c>
      <c r="I3391" s="14"/>
      <c r="J3391" s="4"/>
      <c r="K3391" s="4"/>
      <c r="L3391" s="4"/>
      <c r="M3391" s="4"/>
      <c r="N3391" s="4"/>
      <c r="O3391" s="4"/>
      <c r="P3391" s="4"/>
      <c r="Q3391" s="4"/>
      <c r="R3391" s="4"/>
      <c r="S3391" s="4"/>
      <c r="T3391" s="4"/>
      <c r="U3391" s="4"/>
      <c r="V3391" s="4"/>
      <c r="W3391" s="4"/>
      <c r="X3391" s="4"/>
      <c r="Y3391" s="4"/>
      <c r="Z3391" s="4"/>
      <c r="AA3391" s="4"/>
    </row>
    <row r="3392" spans="1:27" ht="16" x14ac:dyDescent="0.2">
      <c r="A3392" s="25" t="s">
        <v>4265</v>
      </c>
      <c r="B3392" s="25" t="s">
        <v>21</v>
      </c>
      <c r="C3392" s="22" t="s">
        <v>6119</v>
      </c>
      <c r="D3392" s="23">
        <v>1995</v>
      </c>
      <c r="E3392" s="20" t="s">
        <v>10</v>
      </c>
      <c r="F3392" s="19" t="s">
        <v>302</v>
      </c>
      <c r="G3392" s="37" t="s">
        <v>6353</v>
      </c>
      <c r="H3392" s="13">
        <v>190</v>
      </c>
      <c r="I3392" s="61"/>
      <c r="J3392" s="62"/>
      <c r="K3392" s="62"/>
      <c r="L3392" s="62"/>
      <c r="M3392" s="62"/>
      <c r="N3392" s="62"/>
      <c r="O3392" s="62"/>
      <c r="P3392" s="62"/>
      <c r="Q3392" s="62"/>
      <c r="R3392" s="62"/>
      <c r="S3392" s="62"/>
      <c r="T3392" s="62"/>
      <c r="U3392" s="62"/>
      <c r="V3392" s="62"/>
      <c r="W3392" s="62"/>
      <c r="X3392" s="62"/>
      <c r="Y3392" s="62"/>
      <c r="Z3392" s="62"/>
      <c r="AA3392" s="62"/>
    </row>
    <row r="3393" spans="1:27" ht="16" x14ac:dyDescent="0.2">
      <c r="A3393" s="25" t="s">
        <v>4265</v>
      </c>
      <c r="B3393" s="25" t="s">
        <v>21</v>
      </c>
      <c r="C3393" s="22" t="s">
        <v>6068</v>
      </c>
      <c r="D3393" s="23">
        <v>1995</v>
      </c>
      <c r="E3393" s="20" t="s">
        <v>10</v>
      </c>
      <c r="F3393" s="19" t="s">
        <v>302</v>
      </c>
      <c r="G3393" s="37" t="s">
        <v>6354</v>
      </c>
      <c r="H3393" s="13">
        <v>168</v>
      </c>
      <c r="I3393" s="61"/>
      <c r="J3393" s="62"/>
      <c r="K3393" s="62"/>
      <c r="L3393" s="62"/>
      <c r="M3393" s="62"/>
      <c r="N3393" s="62"/>
      <c r="O3393" s="62"/>
      <c r="P3393" s="62"/>
      <c r="Q3393" s="62"/>
      <c r="R3393" s="62"/>
      <c r="S3393" s="62"/>
      <c r="T3393" s="62"/>
      <c r="U3393" s="62"/>
      <c r="V3393" s="62"/>
      <c r="W3393" s="62"/>
      <c r="X3393" s="62"/>
      <c r="Y3393" s="62"/>
      <c r="Z3393" s="62"/>
      <c r="AA3393" s="62"/>
    </row>
    <row r="3394" spans="1:27" ht="16" x14ac:dyDescent="0.2">
      <c r="A3394" s="25" t="s">
        <v>4265</v>
      </c>
      <c r="B3394" s="25" t="s">
        <v>21</v>
      </c>
      <c r="C3394" s="22" t="s">
        <v>6061</v>
      </c>
      <c r="D3394" s="23">
        <v>1995</v>
      </c>
      <c r="E3394" s="20" t="s">
        <v>10</v>
      </c>
      <c r="F3394" s="19" t="s">
        <v>302</v>
      </c>
      <c r="G3394" s="37" t="s">
        <v>6355</v>
      </c>
      <c r="H3394" s="13">
        <v>155</v>
      </c>
      <c r="I3394" s="61"/>
      <c r="J3394" s="62"/>
      <c r="K3394" s="62"/>
      <c r="L3394" s="62"/>
      <c r="M3394" s="62"/>
      <c r="N3394" s="62"/>
      <c r="O3394" s="62"/>
      <c r="P3394" s="62"/>
      <c r="Q3394" s="62"/>
      <c r="R3394" s="62"/>
      <c r="S3394" s="62"/>
      <c r="T3394" s="62"/>
      <c r="U3394" s="62"/>
      <c r="V3394" s="62"/>
      <c r="W3394" s="62"/>
      <c r="X3394" s="62"/>
      <c r="Y3394" s="62"/>
      <c r="Z3394" s="62"/>
      <c r="AA3394" s="62"/>
    </row>
    <row r="3395" spans="1:27" ht="16" x14ac:dyDescent="0.2">
      <c r="A3395" s="25" t="s">
        <v>20</v>
      </c>
      <c r="B3395" s="25" t="s">
        <v>21</v>
      </c>
      <c r="C3395" s="21" t="s">
        <v>6186</v>
      </c>
      <c r="D3395" s="26">
        <v>1994</v>
      </c>
      <c r="E3395" s="20" t="s">
        <v>10</v>
      </c>
      <c r="F3395" s="20" t="s">
        <v>6356</v>
      </c>
      <c r="G3395" s="10" t="s">
        <v>6357</v>
      </c>
      <c r="H3395" s="13">
        <v>1268</v>
      </c>
      <c r="I3395" s="14"/>
      <c r="J3395" s="4"/>
      <c r="K3395" s="4"/>
      <c r="L3395" s="4"/>
      <c r="M3395" s="4"/>
      <c r="N3395" s="4"/>
      <c r="O3395" s="4"/>
      <c r="P3395" s="4"/>
      <c r="Q3395" s="4"/>
      <c r="R3395" s="4"/>
      <c r="S3395" s="4"/>
      <c r="T3395" s="4"/>
      <c r="U3395" s="4"/>
      <c r="V3395" s="4"/>
      <c r="W3395" s="4"/>
      <c r="X3395" s="4"/>
      <c r="Y3395" s="4"/>
      <c r="Z3395" s="4"/>
      <c r="AA3395" s="4"/>
    </row>
    <row r="3396" spans="1:27" ht="16" x14ac:dyDescent="0.2">
      <c r="A3396" s="25" t="s">
        <v>20</v>
      </c>
      <c r="B3396" s="25" t="s">
        <v>21</v>
      </c>
      <c r="C3396" s="10" t="s">
        <v>6358</v>
      </c>
      <c r="D3396" s="26">
        <v>1994</v>
      </c>
      <c r="E3396" s="20" t="s">
        <v>7</v>
      </c>
      <c r="F3396" s="20" t="s">
        <v>6356</v>
      </c>
      <c r="G3396" s="10" t="s">
        <v>6359</v>
      </c>
      <c r="H3396" s="13">
        <v>1259</v>
      </c>
      <c r="I3396" s="14"/>
      <c r="J3396" s="4"/>
      <c r="K3396" s="4"/>
      <c r="L3396" s="4"/>
      <c r="M3396" s="4"/>
      <c r="N3396" s="4"/>
      <c r="O3396" s="4"/>
      <c r="P3396" s="4"/>
      <c r="Q3396" s="4"/>
      <c r="R3396" s="4"/>
      <c r="S3396" s="4"/>
      <c r="T3396" s="4"/>
      <c r="U3396" s="4"/>
      <c r="V3396" s="4"/>
      <c r="W3396" s="4"/>
      <c r="X3396" s="4"/>
      <c r="Y3396" s="4"/>
      <c r="Z3396" s="4"/>
      <c r="AA3396" s="4"/>
    </row>
    <row r="3397" spans="1:27" ht="16" x14ac:dyDescent="0.2">
      <c r="A3397" s="25" t="s">
        <v>20</v>
      </c>
      <c r="B3397" s="25" t="s">
        <v>21</v>
      </c>
      <c r="C3397" s="21" t="s">
        <v>6360</v>
      </c>
      <c r="D3397" s="26">
        <v>1994</v>
      </c>
      <c r="E3397" s="20" t="s">
        <v>10</v>
      </c>
      <c r="F3397" s="20" t="s">
        <v>6356</v>
      </c>
      <c r="G3397" s="10" t="s">
        <v>6361</v>
      </c>
      <c r="H3397" s="13">
        <v>1047</v>
      </c>
      <c r="I3397" s="14"/>
      <c r="J3397" s="4"/>
      <c r="K3397" s="4"/>
      <c r="L3397" s="4"/>
      <c r="M3397" s="4"/>
      <c r="N3397" s="4"/>
      <c r="O3397" s="4"/>
      <c r="P3397" s="4"/>
      <c r="Q3397" s="4"/>
      <c r="R3397" s="4"/>
      <c r="S3397" s="4"/>
      <c r="T3397" s="4"/>
      <c r="U3397" s="4"/>
      <c r="V3397" s="4"/>
      <c r="W3397" s="4"/>
      <c r="X3397" s="4"/>
      <c r="Y3397" s="4"/>
      <c r="Z3397" s="4"/>
      <c r="AA3397" s="4"/>
    </row>
    <row r="3398" spans="1:27" ht="16" x14ac:dyDescent="0.2">
      <c r="A3398" s="25" t="s">
        <v>20</v>
      </c>
      <c r="B3398" s="25" t="s">
        <v>21</v>
      </c>
      <c r="C3398" s="10" t="s">
        <v>6362</v>
      </c>
      <c r="D3398" s="26">
        <v>1994</v>
      </c>
      <c r="E3398" s="20" t="s">
        <v>7</v>
      </c>
      <c r="F3398" s="20" t="s">
        <v>6356</v>
      </c>
      <c r="G3398" s="10" t="s">
        <v>6363</v>
      </c>
      <c r="H3398" s="13">
        <v>836</v>
      </c>
      <c r="I3398" s="14"/>
      <c r="J3398" s="4"/>
      <c r="K3398" s="4"/>
      <c r="L3398" s="4"/>
      <c r="M3398" s="4"/>
      <c r="N3398" s="4"/>
      <c r="O3398" s="4"/>
      <c r="P3398" s="4"/>
      <c r="Q3398" s="4"/>
      <c r="R3398" s="4"/>
      <c r="S3398" s="4"/>
      <c r="T3398" s="4"/>
      <c r="U3398" s="4"/>
      <c r="V3398" s="4"/>
      <c r="W3398" s="4"/>
      <c r="X3398" s="4"/>
      <c r="Y3398" s="4"/>
      <c r="Z3398" s="4"/>
      <c r="AA3398" s="4"/>
    </row>
    <row r="3399" spans="1:27" ht="16" x14ac:dyDescent="0.2">
      <c r="A3399" s="25" t="s">
        <v>20</v>
      </c>
      <c r="B3399" s="25" t="s">
        <v>21</v>
      </c>
      <c r="C3399" s="21" t="s">
        <v>6364</v>
      </c>
      <c r="D3399" s="26">
        <v>1994</v>
      </c>
      <c r="E3399" s="20" t="s">
        <v>7</v>
      </c>
      <c r="F3399" s="20" t="s">
        <v>6356</v>
      </c>
      <c r="G3399" s="10" t="s">
        <v>6365</v>
      </c>
      <c r="H3399" s="13">
        <v>599</v>
      </c>
      <c r="I3399" s="14"/>
      <c r="J3399" s="4"/>
      <c r="K3399" s="4"/>
      <c r="L3399" s="4"/>
      <c r="M3399" s="4"/>
      <c r="N3399" s="4"/>
      <c r="O3399" s="4"/>
      <c r="P3399" s="4"/>
      <c r="Q3399" s="4"/>
      <c r="R3399" s="4"/>
      <c r="S3399" s="4"/>
      <c r="T3399" s="4"/>
      <c r="U3399" s="4"/>
      <c r="V3399" s="4"/>
      <c r="W3399" s="4"/>
      <c r="X3399" s="4"/>
      <c r="Y3399" s="4"/>
      <c r="Z3399" s="4"/>
      <c r="AA3399" s="4"/>
    </row>
    <row r="3400" spans="1:27" ht="16" x14ac:dyDescent="0.2">
      <c r="A3400" s="25" t="s">
        <v>20</v>
      </c>
      <c r="B3400" s="25" t="s">
        <v>21</v>
      </c>
      <c r="C3400" s="10" t="s">
        <v>6366</v>
      </c>
      <c r="D3400" s="26">
        <v>1994</v>
      </c>
      <c r="E3400" s="20" t="s">
        <v>10</v>
      </c>
      <c r="F3400" s="20" t="s">
        <v>6356</v>
      </c>
      <c r="G3400" s="10" t="s">
        <v>6367</v>
      </c>
      <c r="H3400" s="13">
        <v>596</v>
      </c>
      <c r="I3400" s="14"/>
      <c r="J3400" s="4"/>
      <c r="K3400" s="4"/>
      <c r="L3400" s="4"/>
      <c r="M3400" s="4"/>
      <c r="N3400" s="4"/>
      <c r="O3400" s="4"/>
      <c r="P3400" s="4"/>
      <c r="Q3400" s="4"/>
      <c r="R3400" s="4"/>
      <c r="S3400" s="4"/>
      <c r="T3400" s="4"/>
      <c r="U3400" s="4"/>
      <c r="V3400" s="4"/>
      <c r="W3400" s="4"/>
      <c r="X3400" s="4"/>
      <c r="Y3400" s="4"/>
      <c r="Z3400" s="4"/>
      <c r="AA3400" s="4"/>
    </row>
    <row r="3401" spans="1:27" ht="16" x14ac:dyDescent="0.2">
      <c r="A3401" s="25" t="s">
        <v>20</v>
      </c>
      <c r="B3401" s="25" t="s">
        <v>21</v>
      </c>
      <c r="C3401" s="10" t="s">
        <v>6368</v>
      </c>
      <c r="D3401" s="26">
        <v>1994</v>
      </c>
      <c r="E3401" s="20" t="s">
        <v>10</v>
      </c>
      <c r="F3401" s="20" t="s">
        <v>6356</v>
      </c>
      <c r="G3401" s="10" t="s">
        <v>6369</v>
      </c>
      <c r="H3401" s="13">
        <v>586</v>
      </c>
      <c r="I3401" s="14"/>
      <c r="J3401" s="4"/>
      <c r="K3401" s="4"/>
      <c r="L3401" s="4"/>
      <c r="M3401" s="4"/>
      <c r="N3401" s="4"/>
      <c r="O3401" s="4"/>
      <c r="P3401" s="4"/>
      <c r="Q3401" s="4"/>
      <c r="R3401" s="4"/>
      <c r="S3401" s="4"/>
      <c r="T3401" s="4"/>
      <c r="U3401" s="4"/>
      <c r="V3401" s="4"/>
      <c r="W3401" s="4"/>
      <c r="X3401" s="4"/>
      <c r="Y3401" s="4"/>
      <c r="Z3401" s="4"/>
      <c r="AA3401" s="4"/>
    </row>
    <row r="3402" spans="1:27" ht="16" x14ac:dyDescent="0.2">
      <c r="A3402" s="25" t="s">
        <v>20</v>
      </c>
      <c r="B3402" s="25" t="s">
        <v>21</v>
      </c>
      <c r="C3402" s="10" t="s">
        <v>6370</v>
      </c>
      <c r="D3402" s="26">
        <v>1994</v>
      </c>
      <c r="E3402" s="20" t="s">
        <v>10</v>
      </c>
      <c r="F3402" s="20" t="s">
        <v>6356</v>
      </c>
      <c r="G3402" s="10" t="s">
        <v>6371</v>
      </c>
      <c r="H3402" s="13">
        <v>400</v>
      </c>
      <c r="I3402" s="14"/>
      <c r="J3402" s="4"/>
      <c r="K3402" s="4"/>
      <c r="L3402" s="4"/>
      <c r="M3402" s="4"/>
      <c r="N3402" s="4"/>
      <c r="O3402" s="4"/>
      <c r="P3402" s="4"/>
      <c r="Q3402" s="4"/>
      <c r="R3402" s="4"/>
      <c r="S3402" s="4"/>
      <c r="T3402" s="4"/>
      <c r="U3402" s="4"/>
      <c r="V3402" s="4"/>
      <c r="W3402" s="4"/>
      <c r="X3402" s="4"/>
      <c r="Y3402" s="4"/>
      <c r="Z3402" s="4"/>
      <c r="AA3402" s="4"/>
    </row>
    <row r="3403" spans="1:27" ht="16" x14ac:dyDescent="0.2">
      <c r="A3403" s="25" t="s">
        <v>20</v>
      </c>
      <c r="B3403" s="25" t="s">
        <v>21</v>
      </c>
      <c r="C3403" s="10" t="s">
        <v>6213</v>
      </c>
      <c r="D3403" s="26">
        <v>1994</v>
      </c>
      <c r="E3403" s="20" t="s">
        <v>10</v>
      </c>
      <c r="F3403" s="20" t="s">
        <v>6356</v>
      </c>
      <c r="G3403" s="10" t="s">
        <v>6372</v>
      </c>
      <c r="H3403" s="13">
        <v>244</v>
      </c>
      <c r="I3403" s="14"/>
      <c r="J3403" s="4"/>
      <c r="K3403" s="4"/>
      <c r="L3403" s="4"/>
      <c r="M3403" s="4"/>
      <c r="N3403" s="4"/>
      <c r="O3403" s="4"/>
      <c r="P3403" s="4"/>
      <c r="Q3403" s="4"/>
      <c r="R3403" s="4"/>
      <c r="S3403" s="4"/>
      <c r="T3403" s="4"/>
      <c r="U3403" s="4"/>
      <c r="V3403" s="4"/>
      <c r="W3403" s="4"/>
      <c r="X3403" s="4"/>
      <c r="Y3403" s="4"/>
      <c r="Z3403" s="4"/>
      <c r="AA3403" s="4"/>
    </row>
    <row r="3404" spans="1:27" ht="16" x14ac:dyDescent="0.2">
      <c r="A3404" s="25" t="s">
        <v>20</v>
      </c>
      <c r="B3404" s="25" t="s">
        <v>21</v>
      </c>
      <c r="C3404" s="10" t="s">
        <v>6265</v>
      </c>
      <c r="D3404" s="26">
        <v>1994</v>
      </c>
      <c r="E3404" s="20" t="s">
        <v>10</v>
      </c>
      <c r="F3404" s="20" t="s">
        <v>6356</v>
      </c>
      <c r="G3404" s="10" t="s">
        <v>6373</v>
      </c>
      <c r="H3404" s="13">
        <v>237</v>
      </c>
      <c r="I3404" s="14"/>
      <c r="J3404" s="4"/>
      <c r="K3404" s="4"/>
      <c r="L3404" s="4"/>
      <c r="M3404" s="4"/>
      <c r="N3404" s="4"/>
      <c r="O3404" s="4"/>
      <c r="P3404" s="4"/>
      <c r="Q3404" s="4"/>
      <c r="R3404" s="4"/>
      <c r="S3404" s="4"/>
      <c r="T3404" s="4"/>
      <c r="U3404" s="4"/>
      <c r="V3404" s="4"/>
      <c r="W3404" s="4"/>
      <c r="X3404" s="4"/>
      <c r="Y3404" s="4"/>
      <c r="Z3404" s="4"/>
      <c r="AA3404" s="4"/>
    </row>
    <row r="3405" spans="1:27" ht="16" x14ac:dyDescent="0.2">
      <c r="A3405" s="25" t="s">
        <v>20</v>
      </c>
      <c r="B3405" s="25" t="s">
        <v>21</v>
      </c>
      <c r="C3405" s="21" t="s">
        <v>5907</v>
      </c>
      <c r="D3405" s="26">
        <v>1994</v>
      </c>
      <c r="E3405" s="20" t="s">
        <v>10</v>
      </c>
      <c r="F3405" s="20" t="s">
        <v>6356</v>
      </c>
      <c r="G3405" s="10" t="s">
        <v>6374</v>
      </c>
      <c r="H3405" s="13">
        <v>235</v>
      </c>
      <c r="I3405" s="14"/>
      <c r="J3405" s="4"/>
      <c r="K3405" s="4"/>
      <c r="L3405" s="4"/>
      <c r="M3405" s="4"/>
      <c r="N3405" s="4"/>
      <c r="O3405" s="4"/>
      <c r="P3405" s="4"/>
      <c r="Q3405" s="4"/>
      <c r="R3405" s="4"/>
      <c r="S3405" s="4"/>
      <c r="T3405" s="4"/>
      <c r="U3405" s="4"/>
      <c r="V3405" s="4"/>
      <c r="W3405" s="4"/>
      <c r="X3405" s="4"/>
      <c r="Y3405" s="4"/>
      <c r="Z3405" s="4"/>
      <c r="AA3405" s="4"/>
    </row>
    <row r="3406" spans="1:27" ht="16" x14ac:dyDescent="0.2">
      <c r="A3406" s="25" t="s">
        <v>20</v>
      </c>
      <c r="B3406" s="25" t="s">
        <v>21</v>
      </c>
      <c r="C3406" s="10" t="s">
        <v>6271</v>
      </c>
      <c r="D3406" s="26">
        <v>1994</v>
      </c>
      <c r="E3406" s="20" t="s">
        <v>10</v>
      </c>
      <c r="F3406" s="20" t="s">
        <v>6356</v>
      </c>
      <c r="G3406" s="10" t="s">
        <v>6375</v>
      </c>
      <c r="H3406" s="13">
        <v>235</v>
      </c>
      <c r="I3406" s="14"/>
      <c r="J3406" s="4"/>
      <c r="K3406" s="4"/>
      <c r="L3406" s="4"/>
      <c r="M3406" s="4"/>
      <c r="N3406" s="4"/>
      <c r="O3406" s="4"/>
      <c r="P3406" s="4"/>
      <c r="Q3406" s="4"/>
      <c r="R3406" s="4"/>
      <c r="S3406" s="4"/>
      <c r="T3406" s="4"/>
      <c r="U3406" s="4"/>
      <c r="V3406" s="4"/>
      <c r="W3406" s="4"/>
      <c r="X3406" s="4"/>
      <c r="Y3406" s="4"/>
      <c r="Z3406" s="4"/>
      <c r="AA3406" s="4"/>
    </row>
    <row r="3407" spans="1:27" ht="16" x14ac:dyDescent="0.2">
      <c r="A3407" s="25" t="s">
        <v>20</v>
      </c>
      <c r="B3407" s="25" t="s">
        <v>21</v>
      </c>
      <c r="C3407" s="10" t="s">
        <v>6267</v>
      </c>
      <c r="D3407" s="26">
        <v>1994</v>
      </c>
      <c r="E3407" s="20" t="s">
        <v>10</v>
      </c>
      <c r="F3407" s="20" t="s">
        <v>6356</v>
      </c>
      <c r="G3407" s="10" t="s">
        <v>6376</v>
      </c>
      <c r="H3407" s="13">
        <v>234</v>
      </c>
      <c r="I3407" s="14"/>
      <c r="J3407" s="4"/>
      <c r="K3407" s="4"/>
      <c r="L3407" s="4"/>
      <c r="M3407" s="4"/>
      <c r="N3407" s="4"/>
      <c r="O3407" s="4"/>
      <c r="P3407" s="4"/>
      <c r="Q3407" s="4"/>
      <c r="R3407" s="4"/>
      <c r="S3407" s="4"/>
      <c r="T3407" s="4"/>
      <c r="U3407" s="4"/>
      <c r="V3407" s="4"/>
      <c r="W3407" s="4"/>
      <c r="X3407" s="4"/>
      <c r="Y3407" s="4"/>
      <c r="Z3407" s="4"/>
      <c r="AA3407" s="4"/>
    </row>
    <row r="3408" spans="1:27" ht="16" x14ac:dyDescent="0.2">
      <c r="A3408" s="25" t="s">
        <v>20</v>
      </c>
      <c r="B3408" s="25" t="s">
        <v>21</v>
      </c>
      <c r="C3408" s="10" t="s">
        <v>6255</v>
      </c>
      <c r="D3408" s="26">
        <v>1994</v>
      </c>
      <c r="E3408" s="20" t="s">
        <v>10</v>
      </c>
      <c r="F3408" s="20" t="s">
        <v>6356</v>
      </c>
      <c r="G3408" s="10" t="s">
        <v>6377</v>
      </c>
      <c r="H3408" s="13">
        <v>232</v>
      </c>
      <c r="I3408" s="14"/>
      <c r="J3408" s="4"/>
      <c r="K3408" s="4"/>
      <c r="L3408" s="4"/>
      <c r="M3408" s="4"/>
      <c r="N3408" s="4"/>
      <c r="O3408" s="4"/>
      <c r="P3408" s="4"/>
      <c r="Q3408" s="4"/>
      <c r="R3408" s="4"/>
      <c r="S3408" s="4"/>
      <c r="T3408" s="4"/>
      <c r="U3408" s="4"/>
      <c r="V3408" s="4"/>
      <c r="W3408" s="4"/>
      <c r="X3408" s="4"/>
      <c r="Y3408" s="4"/>
      <c r="Z3408" s="4"/>
      <c r="AA3408" s="4"/>
    </row>
    <row r="3409" spans="1:27" ht="16" x14ac:dyDescent="0.2">
      <c r="A3409" s="25" t="s">
        <v>20</v>
      </c>
      <c r="B3409" s="25" t="s">
        <v>21</v>
      </c>
      <c r="C3409" s="21" t="s">
        <v>6245</v>
      </c>
      <c r="D3409" s="26">
        <v>1994</v>
      </c>
      <c r="E3409" s="20" t="s">
        <v>10</v>
      </c>
      <c r="F3409" s="20" t="s">
        <v>6356</v>
      </c>
      <c r="G3409" s="10" t="s">
        <v>6378</v>
      </c>
      <c r="H3409" s="13">
        <v>230</v>
      </c>
      <c r="I3409" s="14"/>
      <c r="J3409" s="4"/>
      <c r="K3409" s="4"/>
      <c r="L3409" s="4"/>
      <c r="M3409" s="4"/>
      <c r="N3409" s="4"/>
      <c r="O3409" s="4"/>
      <c r="P3409" s="4"/>
      <c r="Q3409" s="4"/>
      <c r="R3409" s="4"/>
      <c r="S3409" s="4"/>
      <c r="T3409" s="4"/>
      <c r="U3409" s="4"/>
      <c r="V3409" s="4"/>
      <c r="W3409" s="4"/>
      <c r="X3409" s="4"/>
      <c r="Y3409" s="4"/>
      <c r="Z3409" s="4"/>
      <c r="AA3409" s="4"/>
    </row>
    <row r="3410" spans="1:27" ht="16" x14ac:dyDescent="0.2">
      <c r="A3410" s="25" t="s">
        <v>20</v>
      </c>
      <c r="B3410" s="25" t="s">
        <v>21</v>
      </c>
      <c r="C3410" s="21" t="s">
        <v>6379</v>
      </c>
      <c r="D3410" s="26">
        <v>1994</v>
      </c>
      <c r="E3410" s="20" t="s">
        <v>10</v>
      </c>
      <c r="F3410" s="20" t="s">
        <v>6356</v>
      </c>
      <c r="G3410" s="10" t="s">
        <v>6380</v>
      </c>
      <c r="H3410" s="13">
        <v>230</v>
      </c>
      <c r="I3410" s="14"/>
      <c r="J3410" s="4"/>
      <c r="K3410" s="4"/>
      <c r="L3410" s="4"/>
      <c r="M3410" s="4"/>
      <c r="N3410" s="4"/>
      <c r="O3410" s="4"/>
      <c r="P3410" s="4"/>
      <c r="Q3410" s="4"/>
      <c r="R3410" s="4"/>
      <c r="S3410" s="4"/>
      <c r="T3410" s="4"/>
      <c r="U3410" s="4"/>
      <c r="V3410" s="4"/>
      <c r="W3410" s="4"/>
      <c r="X3410" s="4"/>
      <c r="Y3410" s="4"/>
      <c r="Z3410" s="4"/>
      <c r="AA3410" s="4"/>
    </row>
    <row r="3411" spans="1:27" ht="16" x14ac:dyDescent="0.2">
      <c r="A3411" s="25" t="s">
        <v>20</v>
      </c>
      <c r="B3411" s="25" t="s">
        <v>21</v>
      </c>
      <c r="C3411" s="10" t="s">
        <v>6277</v>
      </c>
      <c r="D3411" s="26">
        <v>1994</v>
      </c>
      <c r="E3411" s="20" t="s">
        <v>10</v>
      </c>
      <c r="F3411" s="20" t="s">
        <v>6356</v>
      </c>
      <c r="G3411" s="10" t="s">
        <v>6381</v>
      </c>
      <c r="H3411" s="13">
        <v>228</v>
      </c>
      <c r="I3411" s="14"/>
      <c r="J3411" s="4"/>
      <c r="K3411" s="4"/>
      <c r="L3411" s="4"/>
      <c r="M3411" s="4"/>
      <c r="N3411" s="4"/>
      <c r="O3411" s="4"/>
      <c r="P3411" s="4"/>
      <c r="Q3411" s="4"/>
      <c r="R3411" s="4"/>
      <c r="S3411" s="4"/>
      <c r="T3411" s="4"/>
      <c r="U3411" s="4"/>
      <c r="V3411" s="4"/>
      <c r="W3411" s="4"/>
      <c r="X3411" s="4"/>
      <c r="Y3411" s="4"/>
      <c r="Z3411" s="4"/>
      <c r="AA3411" s="4"/>
    </row>
    <row r="3412" spans="1:27" ht="16" x14ac:dyDescent="0.2">
      <c r="A3412" s="25" t="s">
        <v>20</v>
      </c>
      <c r="B3412" s="25" t="s">
        <v>21</v>
      </c>
      <c r="C3412" s="21" t="s">
        <v>6382</v>
      </c>
      <c r="D3412" s="26">
        <v>1994</v>
      </c>
      <c r="E3412" s="20" t="s">
        <v>10</v>
      </c>
      <c r="F3412" s="20" t="s">
        <v>6356</v>
      </c>
      <c r="G3412" s="10" t="s">
        <v>6383</v>
      </c>
      <c r="H3412" s="13">
        <v>227</v>
      </c>
      <c r="I3412" s="14"/>
      <c r="J3412" s="4"/>
      <c r="K3412" s="4"/>
      <c r="L3412" s="4"/>
      <c r="M3412" s="4"/>
      <c r="N3412" s="4"/>
      <c r="O3412" s="4"/>
      <c r="P3412" s="4"/>
      <c r="Q3412" s="4"/>
      <c r="R3412" s="4"/>
      <c r="S3412" s="4"/>
      <c r="T3412" s="4"/>
      <c r="U3412" s="4"/>
      <c r="V3412" s="4"/>
      <c r="W3412" s="4"/>
      <c r="X3412" s="4"/>
      <c r="Y3412" s="4"/>
      <c r="Z3412" s="4"/>
      <c r="AA3412" s="4"/>
    </row>
    <row r="3413" spans="1:27" ht="16" x14ac:dyDescent="0.2">
      <c r="A3413" s="25" t="s">
        <v>20</v>
      </c>
      <c r="B3413" s="25" t="s">
        <v>21</v>
      </c>
      <c r="C3413" s="10" t="s">
        <v>6243</v>
      </c>
      <c r="D3413" s="26">
        <v>1994</v>
      </c>
      <c r="E3413" s="20" t="s">
        <v>10</v>
      </c>
      <c r="F3413" s="20" t="s">
        <v>6356</v>
      </c>
      <c r="G3413" s="10" t="s">
        <v>6384</v>
      </c>
      <c r="H3413" s="13">
        <v>224</v>
      </c>
      <c r="I3413" s="14"/>
      <c r="J3413" s="4"/>
      <c r="K3413" s="4"/>
      <c r="L3413" s="4"/>
      <c r="M3413" s="4"/>
      <c r="N3413" s="4"/>
      <c r="O3413" s="4"/>
      <c r="P3413" s="4"/>
      <c r="Q3413" s="4"/>
      <c r="R3413" s="4"/>
      <c r="S3413" s="4"/>
      <c r="T3413" s="4"/>
      <c r="U3413" s="4"/>
      <c r="V3413" s="4"/>
      <c r="W3413" s="4"/>
      <c r="X3413" s="4"/>
      <c r="Y3413" s="4"/>
      <c r="Z3413" s="4"/>
      <c r="AA3413" s="4"/>
    </row>
    <row r="3414" spans="1:27" ht="16" x14ac:dyDescent="0.2">
      <c r="A3414" s="25" t="s">
        <v>20</v>
      </c>
      <c r="B3414" s="25" t="s">
        <v>21</v>
      </c>
      <c r="C3414" s="10" t="s">
        <v>6259</v>
      </c>
      <c r="D3414" s="26">
        <v>1994</v>
      </c>
      <c r="E3414" s="20" t="s">
        <v>10</v>
      </c>
      <c r="F3414" s="20" t="s">
        <v>6356</v>
      </c>
      <c r="G3414" s="10" t="s">
        <v>6385</v>
      </c>
      <c r="H3414" s="13">
        <v>222</v>
      </c>
      <c r="I3414" s="14"/>
      <c r="J3414" s="4"/>
      <c r="K3414" s="4"/>
      <c r="L3414" s="4"/>
      <c r="M3414" s="4"/>
      <c r="N3414" s="4"/>
      <c r="O3414" s="4"/>
      <c r="P3414" s="4"/>
      <c r="Q3414" s="4"/>
      <c r="R3414" s="4"/>
      <c r="S3414" s="4"/>
      <c r="T3414" s="4"/>
      <c r="U3414" s="4"/>
      <c r="V3414" s="4"/>
      <c r="W3414" s="4"/>
      <c r="X3414" s="4"/>
      <c r="Y3414" s="4"/>
      <c r="Z3414" s="4"/>
      <c r="AA3414" s="4"/>
    </row>
    <row r="3415" spans="1:27" ht="16" x14ac:dyDescent="0.2">
      <c r="A3415" s="25" t="s">
        <v>20</v>
      </c>
      <c r="B3415" s="25" t="s">
        <v>21</v>
      </c>
      <c r="C3415" s="10" t="s">
        <v>6241</v>
      </c>
      <c r="D3415" s="26">
        <v>1994</v>
      </c>
      <c r="E3415" s="20" t="s">
        <v>10</v>
      </c>
      <c r="F3415" s="20" t="s">
        <v>6356</v>
      </c>
      <c r="G3415" s="10" t="s">
        <v>6386</v>
      </c>
      <c r="H3415" s="13">
        <v>222</v>
      </c>
      <c r="I3415" s="14"/>
      <c r="J3415" s="4"/>
      <c r="K3415" s="4"/>
      <c r="L3415" s="4"/>
      <c r="M3415" s="4"/>
      <c r="N3415" s="4"/>
      <c r="O3415" s="4"/>
      <c r="P3415" s="4"/>
      <c r="Q3415" s="4"/>
      <c r="R3415" s="4"/>
      <c r="S3415" s="4"/>
      <c r="T3415" s="4"/>
      <c r="U3415" s="4"/>
      <c r="V3415" s="4"/>
      <c r="W3415" s="4"/>
      <c r="X3415" s="4"/>
      <c r="Y3415" s="4"/>
      <c r="Z3415" s="4"/>
      <c r="AA3415" s="4"/>
    </row>
    <row r="3416" spans="1:27" ht="16" x14ac:dyDescent="0.2">
      <c r="A3416" s="25" t="s">
        <v>20</v>
      </c>
      <c r="B3416" s="25" t="s">
        <v>21</v>
      </c>
      <c r="C3416" s="10" t="s">
        <v>6201</v>
      </c>
      <c r="D3416" s="26">
        <v>1994</v>
      </c>
      <c r="E3416" s="20" t="s">
        <v>10</v>
      </c>
      <c r="F3416" s="20" t="s">
        <v>6356</v>
      </c>
      <c r="G3416" s="10" t="s">
        <v>6387</v>
      </c>
      <c r="H3416" s="13">
        <v>221</v>
      </c>
      <c r="I3416" s="14"/>
      <c r="J3416" s="4"/>
      <c r="K3416" s="4"/>
      <c r="L3416" s="4"/>
      <c r="M3416" s="4"/>
      <c r="N3416" s="4"/>
      <c r="O3416" s="4"/>
      <c r="P3416" s="4"/>
      <c r="Q3416" s="4"/>
      <c r="R3416" s="4"/>
      <c r="S3416" s="4"/>
      <c r="T3416" s="4"/>
      <c r="U3416" s="4"/>
      <c r="V3416" s="4"/>
      <c r="W3416" s="4"/>
      <c r="X3416" s="4"/>
      <c r="Y3416" s="4"/>
      <c r="Z3416" s="4"/>
      <c r="AA3416" s="4"/>
    </row>
    <row r="3417" spans="1:27" ht="16" x14ac:dyDescent="0.2">
      <c r="A3417" s="25" t="s">
        <v>20</v>
      </c>
      <c r="B3417" s="25" t="s">
        <v>21</v>
      </c>
      <c r="C3417" s="10" t="s">
        <v>6199</v>
      </c>
      <c r="D3417" s="26">
        <v>1994</v>
      </c>
      <c r="E3417" s="20" t="s">
        <v>10</v>
      </c>
      <c r="F3417" s="20" t="s">
        <v>6356</v>
      </c>
      <c r="G3417" s="10" t="s">
        <v>6388</v>
      </c>
      <c r="H3417" s="13">
        <v>221</v>
      </c>
      <c r="I3417" s="14"/>
      <c r="J3417" s="4"/>
      <c r="K3417" s="4"/>
      <c r="L3417" s="4"/>
      <c r="M3417" s="4"/>
      <c r="N3417" s="4"/>
      <c r="O3417" s="4"/>
      <c r="P3417" s="4"/>
      <c r="Q3417" s="4"/>
      <c r="R3417" s="4"/>
      <c r="S3417" s="4"/>
      <c r="T3417" s="4"/>
      <c r="U3417" s="4"/>
      <c r="V3417" s="4"/>
      <c r="W3417" s="4"/>
      <c r="X3417" s="4"/>
      <c r="Y3417" s="4"/>
      <c r="Z3417" s="4"/>
      <c r="AA3417" s="4"/>
    </row>
    <row r="3418" spans="1:27" ht="16" x14ac:dyDescent="0.2">
      <c r="A3418" s="25" t="s">
        <v>20</v>
      </c>
      <c r="B3418" s="25" t="s">
        <v>21</v>
      </c>
      <c r="C3418" s="10" t="s">
        <v>6389</v>
      </c>
      <c r="D3418" s="26">
        <v>1994</v>
      </c>
      <c r="E3418" s="20" t="s">
        <v>10</v>
      </c>
      <c r="F3418" s="20" t="s">
        <v>6356</v>
      </c>
      <c r="G3418" s="10" t="s">
        <v>6390</v>
      </c>
      <c r="H3418" s="13">
        <v>219</v>
      </c>
      <c r="I3418" s="14"/>
      <c r="J3418" s="4"/>
      <c r="K3418" s="4"/>
      <c r="L3418" s="4"/>
      <c r="M3418" s="4"/>
      <c r="N3418" s="4"/>
      <c r="O3418" s="4"/>
      <c r="P3418" s="4"/>
      <c r="Q3418" s="4"/>
      <c r="R3418" s="4"/>
      <c r="S3418" s="4"/>
      <c r="T3418" s="4"/>
      <c r="U3418" s="4"/>
      <c r="V3418" s="4"/>
      <c r="W3418" s="4"/>
      <c r="X3418" s="4"/>
      <c r="Y3418" s="4"/>
      <c r="Z3418" s="4"/>
      <c r="AA3418" s="4"/>
    </row>
    <row r="3419" spans="1:27" ht="16" x14ac:dyDescent="0.2">
      <c r="A3419" s="25" t="s">
        <v>20</v>
      </c>
      <c r="B3419" s="25" t="s">
        <v>21</v>
      </c>
      <c r="C3419" s="10" t="s">
        <v>6205</v>
      </c>
      <c r="D3419" s="26">
        <v>1994</v>
      </c>
      <c r="E3419" s="20" t="s">
        <v>10</v>
      </c>
      <c r="F3419" s="20" t="s">
        <v>6356</v>
      </c>
      <c r="G3419" s="10" t="s">
        <v>6391</v>
      </c>
      <c r="H3419" s="13">
        <v>219</v>
      </c>
      <c r="I3419" s="14"/>
      <c r="J3419" s="4"/>
      <c r="K3419" s="4"/>
      <c r="L3419" s="4"/>
      <c r="M3419" s="4"/>
      <c r="N3419" s="4"/>
      <c r="O3419" s="4"/>
      <c r="P3419" s="4"/>
      <c r="Q3419" s="4"/>
      <c r="R3419" s="4"/>
      <c r="S3419" s="4"/>
      <c r="T3419" s="4"/>
      <c r="U3419" s="4"/>
      <c r="V3419" s="4"/>
      <c r="W3419" s="4"/>
      <c r="X3419" s="4"/>
      <c r="Y3419" s="4"/>
      <c r="Z3419" s="4"/>
      <c r="AA3419" s="4"/>
    </row>
    <row r="3420" spans="1:27" ht="16" x14ac:dyDescent="0.2">
      <c r="A3420" s="25" t="s">
        <v>20</v>
      </c>
      <c r="B3420" s="25" t="s">
        <v>21</v>
      </c>
      <c r="C3420" s="10" t="s">
        <v>6130</v>
      </c>
      <c r="D3420" s="26">
        <v>1994</v>
      </c>
      <c r="E3420" s="20" t="s">
        <v>10</v>
      </c>
      <c r="F3420" s="20" t="s">
        <v>6356</v>
      </c>
      <c r="G3420" s="10" t="s">
        <v>6392</v>
      </c>
      <c r="H3420" s="13">
        <v>218</v>
      </c>
      <c r="I3420" s="14"/>
      <c r="J3420" s="4"/>
      <c r="K3420" s="4"/>
      <c r="L3420" s="4"/>
      <c r="M3420" s="4"/>
      <c r="N3420" s="4"/>
      <c r="O3420" s="4"/>
      <c r="P3420" s="4"/>
      <c r="Q3420" s="4"/>
      <c r="R3420" s="4"/>
      <c r="S3420" s="4"/>
      <c r="T3420" s="4"/>
      <c r="U3420" s="4"/>
      <c r="V3420" s="4"/>
      <c r="W3420" s="4"/>
      <c r="X3420" s="4"/>
      <c r="Y3420" s="4"/>
      <c r="Z3420" s="4"/>
      <c r="AA3420" s="4"/>
    </row>
    <row r="3421" spans="1:27" ht="16" x14ac:dyDescent="0.2">
      <c r="A3421" s="25" t="s">
        <v>20</v>
      </c>
      <c r="B3421" s="25" t="s">
        <v>21</v>
      </c>
      <c r="C3421" s="10" t="s">
        <v>6235</v>
      </c>
      <c r="D3421" s="26">
        <v>1994</v>
      </c>
      <c r="E3421" s="20" t="s">
        <v>10</v>
      </c>
      <c r="F3421" s="20" t="s">
        <v>6356</v>
      </c>
      <c r="G3421" s="10" t="s">
        <v>6393</v>
      </c>
      <c r="H3421" s="13">
        <v>218</v>
      </c>
      <c r="I3421" s="14"/>
      <c r="J3421" s="4"/>
      <c r="K3421" s="4"/>
      <c r="L3421" s="4"/>
      <c r="M3421" s="4"/>
      <c r="N3421" s="4"/>
      <c r="O3421" s="4"/>
      <c r="P3421" s="4"/>
      <c r="Q3421" s="4"/>
      <c r="R3421" s="4"/>
      <c r="S3421" s="4"/>
      <c r="T3421" s="4"/>
      <c r="U3421" s="4"/>
      <c r="V3421" s="4"/>
      <c r="W3421" s="4"/>
      <c r="X3421" s="4"/>
      <c r="Y3421" s="4"/>
      <c r="Z3421" s="4"/>
      <c r="AA3421" s="4"/>
    </row>
    <row r="3422" spans="1:27" ht="16" x14ac:dyDescent="0.2">
      <c r="A3422" s="25" t="s">
        <v>20</v>
      </c>
      <c r="B3422" s="25" t="s">
        <v>21</v>
      </c>
      <c r="C3422" s="21" t="s">
        <v>6394</v>
      </c>
      <c r="D3422" s="26">
        <v>1994</v>
      </c>
      <c r="E3422" s="20" t="s">
        <v>10</v>
      </c>
      <c r="F3422" s="20" t="s">
        <v>6356</v>
      </c>
      <c r="G3422" s="10" t="s">
        <v>6395</v>
      </c>
      <c r="H3422" s="13">
        <v>217</v>
      </c>
      <c r="I3422" s="14"/>
      <c r="J3422" s="4"/>
      <c r="K3422" s="4"/>
      <c r="L3422" s="4"/>
      <c r="M3422" s="4"/>
      <c r="N3422" s="4"/>
      <c r="O3422" s="4"/>
      <c r="P3422" s="4"/>
      <c r="Q3422" s="4"/>
      <c r="R3422" s="4"/>
      <c r="S3422" s="4"/>
      <c r="T3422" s="4"/>
      <c r="U3422" s="4"/>
      <c r="V3422" s="4"/>
      <c r="W3422" s="4"/>
      <c r="X3422" s="4"/>
      <c r="Y3422" s="4"/>
      <c r="Z3422" s="4"/>
      <c r="AA3422" s="4"/>
    </row>
    <row r="3423" spans="1:27" ht="16" x14ac:dyDescent="0.2">
      <c r="A3423" s="25" t="s">
        <v>20</v>
      </c>
      <c r="B3423" s="25" t="s">
        <v>21</v>
      </c>
      <c r="C3423" s="10" t="s">
        <v>6283</v>
      </c>
      <c r="D3423" s="26">
        <v>1994</v>
      </c>
      <c r="E3423" s="20" t="s">
        <v>10</v>
      </c>
      <c r="F3423" s="20" t="s">
        <v>6356</v>
      </c>
      <c r="G3423" s="10" t="s">
        <v>6396</v>
      </c>
      <c r="H3423" s="13">
        <v>217</v>
      </c>
      <c r="I3423" s="14"/>
      <c r="J3423" s="4"/>
      <c r="K3423" s="4"/>
      <c r="L3423" s="4"/>
      <c r="M3423" s="4"/>
      <c r="N3423" s="4"/>
      <c r="O3423" s="4"/>
      <c r="P3423" s="4"/>
      <c r="Q3423" s="4"/>
      <c r="R3423" s="4"/>
      <c r="S3423" s="4"/>
      <c r="T3423" s="4"/>
      <c r="U3423" s="4"/>
      <c r="V3423" s="4"/>
      <c r="W3423" s="4"/>
      <c r="X3423" s="4"/>
      <c r="Y3423" s="4"/>
      <c r="Z3423" s="4"/>
      <c r="AA3423" s="4"/>
    </row>
    <row r="3424" spans="1:27" ht="16" x14ac:dyDescent="0.2">
      <c r="A3424" s="25" t="s">
        <v>20</v>
      </c>
      <c r="B3424" s="25" t="s">
        <v>21</v>
      </c>
      <c r="C3424" s="21" t="s">
        <v>6221</v>
      </c>
      <c r="D3424" s="26">
        <v>1994</v>
      </c>
      <c r="E3424" s="20" t="s">
        <v>10</v>
      </c>
      <c r="F3424" s="20" t="s">
        <v>6356</v>
      </c>
      <c r="G3424" s="10" t="s">
        <v>6397</v>
      </c>
      <c r="H3424" s="13">
        <v>214</v>
      </c>
      <c r="I3424" s="14"/>
      <c r="J3424" s="4"/>
      <c r="K3424" s="4"/>
      <c r="L3424" s="4"/>
      <c r="M3424" s="4"/>
      <c r="N3424" s="4"/>
      <c r="O3424" s="4"/>
      <c r="P3424" s="4"/>
      <c r="Q3424" s="4"/>
      <c r="R3424" s="4"/>
      <c r="S3424" s="4"/>
      <c r="T3424" s="4"/>
      <c r="U3424" s="4"/>
      <c r="V3424" s="4"/>
      <c r="W3424" s="4"/>
      <c r="X3424" s="4"/>
      <c r="Y3424" s="4"/>
      <c r="Z3424" s="4"/>
      <c r="AA3424" s="4"/>
    </row>
    <row r="3425" spans="1:27" ht="16" x14ac:dyDescent="0.2">
      <c r="A3425" s="25" t="s">
        <v>20</v>
      </c>
      <c r="B3425" s="25" t="s">
        <v>21</v>
      </c>
      <c r="C3425" s="21" t="s">
        <v>6273</v>
      </c>
      <c r="D3425" s="26">
        <v>1994</v>
      </c>
      <c r="E3425" s="20" t="s">
        <v>10</v>
      </c>
      <c r="F3425" s="20" t="s">
        <v>6356</v>
      </c>
      <c r="G3425" s="10" t="s">
        <v>6398</v>
      </c>
      <c r="H3425" s="13">
        <v>212</v>
      </c>
      <c r="I3425" s="14"/>
      <c r="J3425" s="4"/>
      <c r="K3425" s="4"/>
      <c r="L3425" s="4"/>
      <c r="M3425" s="4"/>
      <c r="N3425" s="4"/>
      <c r="O3425" s="4"/>
      <c r="P3425" s="4"/>
      <c r="Q3425" s="4"/>
      <c r="R3425" s="4"/>
      <c r="S3425" s="4"/>
      <c r="T3425" s="4"/>
      <c r="U3425" s="4"/>
      <c r="V3425" s="4"/>
      <c r="W3425" s="4"/>
      <c r="X3425" s="4"/>
      <c r="Y3425" s="4"/>
      <c r="Z3425" s="4"/>
      <c r="AA3425" s="4"/>
    </row>
    <row r="3426" spans="1:27" ht="16" x14ac:dyDescent="0.2">
      <c r="A3426" s="25" t="s">
        <v>20</v>
      </c>
      <c r="B3426" s="25" t="s">
        <v>21</v>
      </c>
      <c r="C3426" s="10" t="s">
        <v>6223</v>
      </c>
      <c r="D3426" s="26">
        <v>1994</v>
      </c>
      <c r="E3426" s="20" t="s">
        <v>10</v>
      </c>
      <c r="F3426" s="20" t="s">
        <v>6356</v>
      </c>
      <c r="G3426" s="10" t="s">
        <v>6399</v>
      </c>
      <c r="H3426" s="13">
        <v>212</v>
      </c>
      <c r="I3426" s="14"/>
      <c r="J3426" s="4"/>
      <c r="K3426" s="4"/>
      <c r="L3426" s="4"/>
      <c r="M3426" s="4"/>
      <c r="N3426" s="4"/>
      <c r="O3426" s="4"/>
      <c r="P3426" s="4"/>
      <c r="Q3426" s="4"/>
      <c r="R3426" s="4"/>
      <c r="S3426" s="4"/>
      <c r="T3426" s="4"/>
      <c r="U3426" s="4"/>
      <c r="V3426" s="4"/>
      <c r="W3426" s="4"/>
      <c r="X3426" s="4"/>
      <c r="Y3426" s="4"/>
      <c r="Z3426" s="4"/>
      <c r="AA3426" s="4"/>
    </row>
    <row r="3427" spans="1:27" ht="16" x14ac:dyDescent="0.2">
      <c r="A3427" s="25" t="s">
        <v>20</v>
      </c>
      <c r="B3427" s="25" t="s">
        <v>21</v>
      </c>
      <c r="C3427" s="10" t="s">
        <v>6251</v>
      </c>
      <c r="D3427" s="26">
        <v>1994</v>
      </c>
      <c r="E3427" s="20" t="s">
        <v>10</v>
      </c>
      <c r="F3427" s="20" t="s">
        <v>6356</v>
      </c>
      <c r="G3427" s="10" t="s">
        <v>6400</v>
      </c>
      <c r="H3427" s="13">
        <v>212</v>
      </c>
      <c r="I3427" s="14"/>
      <c r="J3427" s="4"/>
      <c r="K3427" s="4"/>
      <c r="L3427" s="4"/>
      <c r="M3427" s="4"/>
      <c r="N3427" s="4"/>
      <c r="O3427" s="4"/>
      <c r="P3427" s="4"/>
      <c r="Q3427" s="4"/>
      <c r="R3427" s="4"/>
      <c r="S3427" s="4"/>
      <c r="T3427" s="4"/>
      <c r="U3427" s="4"/>
      <c r="V3427" s="4"/>
      <c r="W3427" s="4"/>
      <c r="X3427" s="4"/>
      <c r="Y3427" s="4"/>
      <c r="Z3427" s="4"/>
      <c r="AA3427" s="4"/>
    </row>
    <row r="3428" spans="1:27" ht="16" x14ac:dyDescent="0.2">
      <c r="A3428" s="25" t="s">
        <v>20</v>
      </c>
      <c r="B3428" s="25" t="s">
        <v>21</v>
      </c>
      <c r="C3428" s="10" t="s">
        <v>6193</v>
      </c>
      <c r="D3428" s="26">
        <v>1994</v>
      </c>
      <c r="E3428" s="20" t="s">
        <v>10</v>
      </c>
      <c r="F3428" s="20" t="s">
        <v>6356</v>
      </c>
      <c r="G3428" s="10" t="s">
        <v>6401</v>
      </c>
      <c r="H3428" s="13">
        <v>212</v>
      </c>
      <c r="I3428" s="14"/>
      <c r="J3428" s="4"/>
      <c r="K3428" s="4"/>
      <c r="L3428" s="4"/>
      <c r="M3428" s="4"/>
      <c r="N3428" s="4"/>
      <c r="O3428" s="4"/>
      <c r="P3428" s="4"/>
      <c r="Q3428" s="4"/>
      <c r="R3428" s="4"/>
      <c r="S3428" s="4"/>
      <c r="T3428" s="4"/>
      <c r="U3428" s="4"/>
      <c r="V3428" s="4"/>
      <c r="W3428" s="4"/>
      <c r="X3428" s="4"/>
      <c r="Y3428" s="4"/>
      <c r="Z3428" s="4"/>
      <c r="AA3428" s="4"/>
    </row>
    <row r="3429" spans="1:27" ht="16" x14ac:dyDescent="0.2">
      <c r="A3429" s="25" t="s">
        <v>20</v>
      </c>
      <c r="B3429" s="25" t="s">
        <v>21</v>
      </c>
      <c r="C3429" s="10" t="s">
        <v>6281</v>
      </c>
      <c r="D3429" s="26">
        <v>1994</v>
      </c>
      <c r="E3429" s="20" t="s">
        <v>10</v>
      </c>
      <c r="F3429" s="20" t="s">
        <v>6356</v>
      </c>
      <c r="G3429" s="10" t="s">
        <v>6402</v>
      </c>
      <c r="H3429" s="13">
        <v>211</v>
      </c>
      <c r="I3429" s="14"/>
      <c r="J3429" s="4"/>
      <c r="K3429" s="4"/>
      <c r="L3429" s="4"/>
      <c r="M3429" s="4"/>
      <c r="N3429" s="4"/>
      <c r="O3429" s="4"/>
      <c r="P3429" s="4"/>
      <c r="Q3429" s="4"/>
      <c r="R3429" s="4"/>
      <c r="S3429" s="4"/>
      <c r="T3429" s="4"/>
      <c r="U3429" s="4"/>
      <c r="V3429" s="4"/>
      <c r="W3429" s="4"/>
      <c r="X3429" s="4"/>
      <c r="Y3429" s="4"/>
      <c r="Z3429" s="4"/>
      <c r="AA3429" s="4"/>
    </row>
    <row r="3430" spans="1:27" ht="16" x14ac:dyDescent="0.2">
      <c r="A3430" s="25" t="s">
        <v>20</v>
      </c>
      <c r="B3430" s="25" t="s">
        <v>21</v>
      </c>
      <c r="C3430" s="10" t="s">
        <v>6239</v>
      </c>
      <c r="D3430" s="26">
        <v>1994</v>
      </c>
      <c r="E3430" s="20" t="s">
        <v>10</v>
      </c>
      <c r="F3430" s="20" t="s">
        <v>6356</v>
      </c>
      <c r="G3430" s="10" t="s">
        <v>6403</v>
      </c>
      <c r="H3430" s="13">
        <v>211</v>
      </c>
      <c r="I3430" s="14"/>
      <c r="J3430" s="4"/>
      <c r="K3430" s="4"/>
      <c r="L3430" s="4"/>
      <c r="M3430" s="4"/>
      <c r="N3430" s="4"/>
      <c r="O3430" s="4"/>
      <c r="P3430" s="4"/>
      <c r="Q3430" s="4"/>
      <c r="R3430" s="4"/>
      <c r="S3430" s="4"/>
      <c r="T3430" s="4"/>
      <c r="U3430" s="4"/>
      <c r="V3430" s="4"/>
      <c r="W3430" s="4"/>
      <c r="X3430" s="4"/>
      <c r="Y3430" s="4"/>
      <c r="Z3430" s="4"/>
      <c r="AA3430" s="4"/>
    </row>
    <row r="3431" spans="1:27" ht="16" x14ac:dyDescent="0.2">
      <c r="A3431" s="25" t="s">
        <v>20</v>
      </c>
      <c r="B3431" s="25" t="s">
        <v>21</v>
      </c>
      <c r="C3431" s="10" t="s">
        <v>6227</v>
      </c>
      <c r="D3431" s="26">
        <v>1994</v>
      </c>
      <c r="E3431" s="20" t="s">
        <v>10</v>
      </c>
      <c r="F3431" s="20" t="s">
        <v>6356</v>
      </c>
      <c r="G3431" s="10" t="s">
        <v>6404</v>
      </c>
      <c r="H3431" s="13">
        <v>211</v>
      </c>
      <c r="I3431" s="14"/>
      <c r="J3431" s="4"/>
      <c r="K3431" s="4"/>
      <c r="L3431" s="4"/>
      <c r="M3431" s="4"/>
      <c r="N3431" s="4"/>
      <c r="O3431" s="4"/>
      <c r="P3431" s="4"/>
      <c r="Q3431" s="4"/>
      <c r="R3431" s="4"/>
      <c r="S3431" s="4"/>
      <c r="T3431" s="4"/>
      <c r="U3431" s="4"/>
      <c r="V3431" s="4"/>
      <c r="W3431" s="4"/>
      <c r="X3431" s="4"/>
      <c r="Y3431" s="4"/>
      <c r="Z3431" s="4"/>
      <c r="AA3431" s="4"/>
    </row>
    <row r="3432" spans="1:27" ht="16" x14ac:dyDescent="0.2">
      <c r="A3432" s="25" t="s">
        <v>20</v>
      </c>
      <c r="B3432" s="25" t="s">
        <v>21</v>
      </c>
      <c r="C3432" s="10" t="s">
        <v>6225</v>
      </c>
      <c r="D3432" s="26">
        <v>1994</v>
      </c>
      <c r="E3432" s="20" t="s">
        <v>10</v>
      </c>
      <c r="F3432" s="20" t="s">
        <v>6356</v>
      </c>
      <c r="G3432" s="10" t="s">
        <v>6405</v>
      </c>
      <c r="H3432" s="13">
        <v>210</v>
      </c>
      <c r="I3432" s="14"/>
      <c r="J3432" s="4"/>
      <c r="K3432" s="4"/>
      <c r="L3432" s="4"/>
      <c r="M3432" s="4"/>
      <c r="N3432" s="4"/>
      <c r="O3432" s="4"/>
      <c r="P3432" s="4"/>
      <c r="Q3432" s="4"/>
      <c r="R3432" s="4"/>
      <c r="S3432" s="4"/>
      <c r="T3432" s="4"/>
      <c r="U3432" s="4"/>
      <c r="V3432" s="4"/>
      <c r="W3432" s="4"/>
      <c r="X3432" s="4"/>
      <c r="Y3432" s="4"/>
      <c r="Z3432" s="4"/>
      <c r="AA3432" s="4"/>
    </row>
    <row r="3433" spans="1:27" ht="16" x14ac:dyDescent="0.2">
      <c r="A3433" s="25" t="s">
        <v>20</v>
      </c>
      <c r="B3433" s="25" t="s">
        <v>21</v>
      </c>
      <c r="C3433" s="10" t="s">
        <v>6406</v>
      </c>
      <c r="D3433" s="26">
        <v>1994</v>
      </c>
      <c r="E3433" s="20" t="s">
        <v>10</v>
      </c>
      <c r="F3433" s="20" t="s">
        <v>6356</v>
      </c>
      <c r="G3433" s="10" t="s">
        <v>6407</v>
      </c>
      <c r="H3433" s="13">
        <v>210</v>
      </c>
      <c r="I3433" s="14"/>
      <c r="J3433" s="4"/>
      <c r="K3433" s="4"/>
      <c r="L3433" s="4"/>
      <c r="M3433" s="4"/>
      <c r="N3433" s="4"/>
      <c r="O3433" s="4"/>
      <c r="P3433" s="4"/>
      <c r="Q3433" s="4"/>
      <c r="R3433" s="4"/>
      <c r="S3433" s="4"/>
      <c r="T3433" s="4"/>
      <c r="U3433" s="4"/>
      <c r="V3433" s="4"/>
      <c r="W3433" s="4"/>
      <c r="X3433" s="4"/>
      <c r="Y3433" s="4"/>
      <c r="Z3433" s="4"/>
      <c r="AA3433" s="4"/>
    </row>
    <row r="3434" spans="1:27" ht="16" x14ac:dyDescent="0.2">
      <c r="A3434" s="25" t="s">
        <v>20</v>
      </c>
      <c r="B3434" s="25" t="s">
        <v>21</v>
      </c>
      <c r="C3434" s="10" t="s">
        <v>6209</v>
      </c>
      <c r="D3434" s="26">
        <v>1994</v>
      </c>
      <c r="E3434" s="20" t="s">
        <v>10</v>
      </c>
      <c r="F3434" s="20" t="s">
        <v>6356</v>
      </c>
      <c r="G3434" s="10" t="s">
        <v>6408</v>
      </c>
      <c r="H3434" s="13">
        <v>206</v>
      </c>
      <c r="I3434" s="14"/>
      <c r="J3434" s="4"/>
      <c r="K3434" s="4"/>
      <c r="L3434" s="4"/>
      <c r="M3434" s="4"/>
      <c r="N3434" s="4"/>
      <c r="O3434" s="4"/>
      <c r="P3434" s="4"/>
      <c r="Q3434" s="4"/>
      <c r="R3434" s="4"/>
      <c r="S3434" s="4"/>
      <c r="T3434" s="4"/>
      <c r="U3434" s="4"/>
      <c r="V3434" s="4"/>
      <c r="W3434" s="4"/>
      <c r="X3434" s="4"/>
      <c r="Y3434" s="4"/>
      <c r="Z3434" s="4"/>
      <c r="AA3434" s="4"/>
    </row>
    <row r="3435" spans="1:27" ht="16" x14ac:dyDescent="0.2">
      <c r="A3435" s="25" t="s">
        <v>20</v>
      </c>
      <c r="B3435" s="25" t="s">
        <v>21</v>
      </c>
      <c r="C3435" s="10" t="s">
        <v>6275</v>
      </c>
      <c r="D3435" s="26">
        <v>1994</v>
      </c>
      <c r="E3435" s="20" t="s">
        <v>10</v>
      </c>
      <c r="F3435" s="20" t="s">
        <v>6356</v>
      </c>
      <c r="G3435" s="10" t="s">
        <v>6409</v>
      </c>
      <c r="H3435" s="13">
        <v>205</v>
      </c>
      <c r="I3435" s="14"/>
      <c r="J3435" s="4"/>
      <c r="K3435" s="4"/>
      <c r="L3435" s="4"/>
      <c r="M3435" s="4"/>
      <c r="N3435" s="4"/>
      <c r="O3435" s="4"/>
      <c r="P3435" s="4"/>
      <c r="Q3435" s="4"/>
      <c r="R3435" s="4"/>
      <c r="S3435" s="4"/>
      <c r="T3435" s="4"/>
      <c r="U3435" s="4"/>
      <c r="V3435" s="4"/>
      <c r="W3435" s="4"/>
      <c r="X3435" s="4"/>
      <c r="Y3435" s="4"/>
      <c r="Z3435" s="4"/>
      <c r="AA3435" s="4"/>
    </row>
    <row r="3436" spans="1:27" ht="16" x14ac:dyDescent="0.2">
      <c r="A3436" s="25" t="s">
        <v>20</v>
      </c>
      <c r="B3436" s="25" t="s">
        <v>21</v>
      </c>
      <c r="C3436" s="10" t="s">
        <v>6237</v>
      </c>
      <c r="D3436" s="26">
        <v>1994</v>
      </c>
      <c r="E3436" s="20" t="s">
        <v>10</v>
      </c>
      <c r="F3436" s="20" t="s">
        <v>6356</v>
      </c>
      <c r="G3436" s="10" t="s">
        <v>6410</v>
      </c>
      <c r="H3436" s="13">
        <v>203</v>
      </c>
      <c r="I3436" s="14"/>
      <c r="J3436" s="4"/>
      <c r="K3436" s="4"/>
      <c r="L3436" s="4"/>
      <c r="M3436" s="4"/>
      <c r="N3436" s="4"/>
      <c r="O3436" s="4"/>
      <c r="P3436" s="4"/>
      <c r="Q3436" s="4"/>
      <c r="R3436" s="4"/>
      <c r="S3436" s="4"/>
      <c r="T3436" s="4"/>
      <c r="U3436" s="4"/>
      <c r="V3436" s="4"/>
      <c r="W3436" s="4"/>
      <c r="X3436" s="4"/>
      <c r="Y3436" s="4"/>
      <c r="Z3436" s="4"/>
      <c r="AA3436" s="4"/>
    </row>
    <row r="3437" spans="1:27" ht="16" x14ac:dyDescent="0.2">
      <c r="A3437" s="25" t="s">
        <v>20</v>
      </c>
      <c r="B3437" s="25" t="s">
        <v>21</v>
      </c>
      <c r="C3437" s="21" t="s">
        <v>6411</v>
      </c>
      <c r="D3437" s="26">
        <v>1994</v>
      </c>
      <c r="E3437" s="20" t="s">
        <v>10</v>
      </c>
      <c r="F3437" s="20" t="s">
        <v>6356</v>
      </c>
      <c r="G3437" s="10" t="s">
        <v>6412</v>
      </c>
      <c r="H3437" s="13">
        <v>201</v>
      </c>
      <c r="I3437" s="14"/>
      <c r="J3437" s="4"/>
      <c r="K3437" s="4"/>
      <c r="L3437" s="4"/>
      <c r="M3437" s="4"/>
      <c r="N3437" s="4"/>
      <c r="O3437" s="4"/>
      <c r="P3437" s="4"/>
      <c r="Q3437" s="4"/>
      <c r="R3437" s="4"/>
      <c r="S3437" s="4"/>
      <c r="T3437" s="4"/>
      <c r="U3437" s="4"/>
      <c r="V3437" s="4"/>
      <c r="W3437" s="4"/>
      <c r="X3437" s="4"/>
      <c r="Y3437" s="4"/>
      <c r="Z3437" s="4"/>
      <c r="AA3437" s="4"/>
    </row>
    <row r="3438" spans="1:27" ht="16" x14ac:dyDescent="0.2">
      <c r="A3438" s="25" t="s">
        <v>20</v>
      </c>
      <c r="B3438" s="25" t="s">
        <v>21</v>
      </c>
      <c r="C3438" s="21" t="s">
        <v>6413</v>
      </c>
      <c r="D3438" s="26">
        <v>1994</v>
      </c>
      <c r="E3438" s="20" t="s">
        <v>10</v>
      </c>
      <c r="F3438" s="20" t="s">
        <v>6356</v>
      </c>
      <c r="G3438" s="10" t="s">
        <v>6414</v>
      </c>
      <c r="H3438" s="13">
        <v>200</v>
      </c>
      <c r="I3438" s="14"/>
      <c r="J3438" s="4"/>
      <c r="K3438" s="4"/>
      <c r="L3438" s="4"/>
      <c r="M3438" s="4"/>
      <c r="N3438" s="4"/>
      <c r="O3438" s="4"/>
      <c r="P3438" s="4"/>
      <c r="Q3438" s="4"/>
      <c r="R3438" s="4"/>
      <c r="S3438" s="4"/>
      <c r="T3438" s="4"/>
      <c r="U3438" s="4"/>
      <c r="V3438" s="4"/>
      <c r="W3438" s="4"/>
      <c r="X3438" s="4"/>
      <c r="Y3438" s="4"/>
      <c r="Z3438" s="4"/>
      <c r="AA3438" s="4"/>
    </row>
    <row r="3439" spans="1:27" ht="16" x14ac:dyDescent="0.2">
      <c r="A3439" s="25" t="s">
        <v>20</v>
      </c>
      <c r="B3439" s="25" t="s">
        <v>21</v>
      </c>
      <c r="C3439" s="10" t="s">
        <v>6415</v>
      </c>
      <c r="D3439" s="26">
        <v>1994</v>
      </c>
      <c r="E3439" s="20" t="s">
        <v>10</v>
      </c>
      <c r="F3439" s="20" t="s">
        <v>6356</v>
      </c>
      <c r="G3439" s="10" t="s">
        <v>6416</v>
      </c>
      <c r="H3439" s="13">
        <v>199</v>
      </c>
      <c r="I3439" s="14"/>
      <c r="J3439" s="4"/>
      <c r="K3439" s="4"/>
      <c r="L3439" s="4"/>
      <c r="M3439" s="4"/>
      <c r="N3439" s="4"/>
      <c r="O3439" s="4"/>
      <c r="P3439" s="4"/>
      <c r="Q3439" s="4"/>
      <c r="R3439" s="4"/>
      <c r="S3439" s="4"/>
      <c r="T3439" s="4"/>
      <c r="U3439" s="4"/>
      <c r="V3439" s="4"/>
      <c r="W3439" s="4"/>
      <c r="X3439" s="4"/>
      <c r="Y3439" s="4"/>
      <c r="Z3439" s="4"/>
      <c r="AA3439" s="4"/>
    </row>
    <row r="3440" spans="1:27" ht="16" x14ac:dyDescent="0.2">
      <c r="A3440" s="25" t="s">
        <v>20</v>
      </c>
      <c r="B3440" s="25" t="s">
        <v>21</v>
      </c>
      <c r="C3440" s="10" t="s">
        <v>6417</v>
      </c>
      <c r="D3440" s="26">
        <v>1994</v>
      </c>
      <c r="E3440" s="20" t="s">
        <v>10</v>
      </c>
      <c r="F3440" s="20" t="s">
        <v>6356</v>
      </c>
      <c r="G3440" s="10" t="s">
        <v>6418</v>
      </c>
      <c r="H3440" s="13">
        <v>197</v>
      </c>
      <c r="I3440" s="14"/>
      <c r="J3440" s="4"/>
      <c r="K3440" s="4"/>
      <c r="L3440" s="4"/>
      <c r="M3440" s="4"/>
      <c r="N3440" s="4"/>
      <c r="O3440" s="4"/>
      <c r="P3440" s="4"/>
      <c r="Q3440" s="4"/>
      <c r="R3440" s="4"/>
      <c r="S3440" s="4"/>
      <c r="T3440" s="4"/>
      <c r="U3440" s="4"/>
      <c r="V3440" s="4"/>
      <c r="W3440" s="4"/>
      <c r="X3440" s="4"/>
      <c r="Y3440" s="4"/>
      <c r="Z3440" s="4"/>
      <c r="AA3440" s="4"/>
    </row>
    <row r="3441" spans="1:27" ht="16" x14ac:dyDescent="0.2">
      <c r="A3441" s="25" t="s">
        <v>20</v>
      </c>
      <c r="B3441" s="25" t="s">
        <v>21</v>
      </c>
      <c r="C3441" s="10" t="s">
        <v>6419</v>
      </c>
      <c r="D3441" s="26">
        <v>1994</v>
      </c>
      <c r="E3441" s="20" t="s">
        <v>10</v>
      </c>
      <c r="F3441" s="20" t="s">
        <v>6356</v>
      </c>
      <c r="G3441" s="10" t="s">
        <v>6420</v>
      </c>
      <c r="H3441" s="13">
        <v>194</v>
      </c>
      <c r="I3441" s="14"/>
      <c r="J3441" s="4"/>
      <c r="K3441" s="4"/>
      <c r="L3441" s="4"/>
      <c r="M3441" s="4"/>
      <c r="N3441" s="4"/>
      <c r="O3441" s="4"/>
      <c r="P3441" s="4"/>
      <c r="Q3441" s="4"/>
      <c r="R3441" s="4"/>
      <c r="S3441" s="4"/>
      <c r="T3441" s="4"/>
      <c r="U3441" s="4"/>
      <c r="V3441" s="4"/>
      <c r="W3441" s="4"/>
      <c r="X3441" s="4"/>
      <c r="Y3441" s="4"/>
      <c r="Z3441" s="4"/>
      <c r="AA3441" s="4"/>
    </row>
    <row r="3442" spans="1:27" ht="16" x14ac:dyDescent="0.2">
      <c r="A3442" s="25" t="s">
        <v>20</v>
      </c>
      <c r="B3442" s="25" t="s">
        <v>21</v>
      </c>
      <c r="C3442" s="10" t="s">
        <v>6229</v>
      </c>
      <c r="D3442" s="26">
        <v>1994</v>
      </c>
      <c r="E3442" s="20" t="s">
        <v>10</v>
      </c>
      <c r="F3442" s="20" t="s">
        <v>6356</v>
      </c>
      <c r="G3442" s="10" t="s">
        <v>6421</v>
      </c>
      <c r="H3442" s="13">
        <v>186</v>
      </c>
      <c r="I3442" s="14"/>
      <c r="J3442" s="4"/>
      <c r="K3442" s="4"/>
      <c r="L3442" s="4"/>
      <c r="M3442" s="4"/>
      <c r="N3442" s="4"/>
      <c r="O3442" s="4"/>
      <c r="P3442" s="4"/>
      <c r="Q3442" s="4"/>
      <c r="R3442" s="4"/>
      <c r="S3442" s="4"/>
      <c r="T3442" s="4"/>
      <c r="U3442" s="4"/>
      <c r="V3442" s="4"/>
      <c r="W3442" s="4"/>
      <c r="X3442" s="4"/>
      <c r="Y3442" s="4"/>
      <c r="Z3442" s="4"/>
      <c r="AA3442" s="4"/>
    </row>
    <row r="3443" spans="1:27" ht="16" x14ac:dyDescent="0.2">
      <c r="A3443" s="25" t="s">
        <v>20</v>
      </c>
      <c r="B3443" s="25" t="s">
        <v>21</v>
      </c>
      <c r="C3443" s="10" t="s">
        <v>6422</v>
      </c>
      <c r="D3443" s="26">
        <v>1994</v>
      </c>
      <c r="E3443" s="20" t="s">
        <v>10</v>
      </c>
      <c r="F3443" s="20" t="s">
        <v>6356</v>
      </c>
      <c r="G3443" s="10" t="s">
        <v>6423</v>
      </c>
      <c r="H3443" s="13">
        <v>182</v>
      </c>
      <c r="I3443" s="14"/>
      <c r="J3443" s="4"/>
      <c r="K3443" s="4"/>
      <c r="L3443" s="4"/>
      <c r="M3443" s="4"/>
      <c r="N3443" s="4"/>
      <c r="O3443" s="4"/>
      <c r="P3443" s="4"/>
      <c r="Q3443" s="4"/>
      <c r="R3443" s="4"/>
      <c r="S3443" s="4"/>
      <c r="T3443" s="4"/>
      <c r="U3443" s="4"/>
      <c r="V3443" s="4"/>
      <c r="W3443" s="4"/>
      <c r="X3443" s="4"/>
      <c r="Y3443" s="4"/>
      <c r="Z3443" s="4"/>
      <c r="AA3443" s="4"/>
    </row>
    <row r="3444" spans="1:27" ht="16" x14ac:dyDescent="0.2">
      <c r="A3444" s="25" t="s">
        <v>20</v>
      </c>
      <c r="B3444" s="25" t="s">
        <v>21</v>
      </c>
      <c r="C3444" s="10" t="s">
        <v>6269</v>
      </c>
      <c r="D3444" s="26">
        <v>1994</v>
      </c>
      <c r="E3444" s="20" t="s">
        <v>10</v>
      </c>
      <c r="F3444" s="20" t="s">
        <v>6356</v>
      </c>
      <c r="G3444" s="10" t="s">
        <v>6424</v>
      </c>
      <c r="H3444" s="13">
        <v>176</v>
      </c>
      <c r="I3444" s="14"/>
      <c r="J3444" s="4"/>
      <c r="K3444" s="4"/>
      <c r="L3444" s="4"/>
      <c r="M3444" s="4"/>
      <c r="N3444" s="4"/>
      <c r="O3444" s="4"/>
      <c r="P3444" s="4"/>
      <c r="Q3444" s="4"/>
      <c r="R3444" s="4"/>
      <c r="S3444" s="4"/>
      <c r="T3444" s="4"/>
      <c r="U3444" s="4"/>
      <c r="V3444" s="4"/>
      <c r="W3444" s="4"/>
      <c r="X3444" s="4"/>
      <c r="Y3444" s="4"/>
      <c r="Z3444" s="4"/>
      <c r="AA3444" s="4"/>
    </row>
    <row r="3445" spans="1:27" ht="16" x14ac:dyDescent="0.2">
      <c r="A3445" s="25" t="s">
        <v>20</v>
      </c>
      <c r="B3445" s="25" t="s">
        <v>21</v>
      </c>
      <c r="C3445" s="10" t="s">
        <v>6287</v>
      </c>
      <c r="D3445" s="26">
        <v>1994</v>
      </c>
      <c r="E3445" s="20" t="s">
        <v>10</v>
      </c>
      <c r="F3445" s="20" t="s">
        <v>6356</v>
      </c>
      <c r="G3445" s="10" t="s">
        <v>6425</v>
      </c>
      <c r="H3445" s="13">
        <v>157</v>
      </c>
      <c r="I3445" s="14"/>
      <c r="J3445" s="4"/>
      <c r="K3445" s="4"/>
      <c r="L3445" s="4"/>
      <c r="M3445" s="4"/>
      <c r="N3445" s="4"/>
      <c r="O3445" s="4"/>
      <c r="P3445" s="4"/>
      <c r="Q3445" s="4"/>
      <c r="R3445" s="4"/>
      <c r="S3445" s="4"/>
      <c r="T3445" s="4"/>
      <c r="U3445" s="4"/>
      <c r="V3445" s="4"/>
      <c r="W3445" s="4"/>
      <c r="X3445" s="4"/>
      <c r="Y3445" s="4"/>
      <c r="Z3445" s="4"/>
      <c r="AA3445" s="4"/>
    </row>
    <row r="3446" spans="1:27" ht="16" x14ac:dyDescent="0.2">
      <c r="A3446" s="25" t="s">
        <v>20</v>
      </c>
      <c r="B3446" s="25" t="s">
        <v>21</v>
      </c>
      <c r="C3446" s="10" t="s">
        <v>6215</v>
      </c>
      <c r="D3446" s="26">
        <v>1994</v>
      </c>
      <c r="E3446" s="20" t="s">
        <v>10</v>
      </c>
      <c r="F3446" s="20" t="s">
        <v>6356</v>
      </c>
      <c r="G3446" s="10" t="s">
        <v>6426</v>
      </c>
      <c r="H3446" s="13">
        <v>106</v>
      </c>
      <c r="I3446" s="14"/>
      <c r="J3446" s="4"/>
      <c r="K3446" s="4"/>
      <c r="L3446" s="4"/>
      <c r="M3446" s="4"/>
      <c r="N3446" s="4"/>
      <c r="O3446" s="4"/>
      <c r="P3446" s="4"/>
      <c r="Q3446" s="4"/>
      <c r="R3446" s="4"/>
      <c r="S3446" s="4"/>
      <c r="T3446" s="4"/>
      <c r="U3446" s="4"/>
      <c r="V3446" s="4"/>
      <c r="W3446" s="4"/>
      <c r="X3446" s="4"/>
      <c r="Y3446" s="4"/>
      <c r="Z3446" s="4"/>
      <c r="AA3446" s="4"/>
    </row>
    <row r="3447" spans="1:27" ht="16" x14ac:dyDescent="0.2">
      <c r="A3447" s="10" t="s">
        <v>15</v>
      </c>
      <c r="B3447" s="10" t="s">
        <v>21</v>
      </c>
      <c r="C3447" s="10" t="s">
        <v>6427</v>
      </c>
      <c r="D3447" s="11">
        <v>1993</v>
      </c>
      <c r="E3447" s="10" t="s">
        <v>7</v>
      </c>
      <c r="F3447" s="10" t="s">
        <v>6428</v>
      </c>
      <c r="G3447" s="38" t="s">
        <v>6429</v>
      </c>
      <c r="H3447" s="13">
        <v>1490</v>
      </c>
      <c r="I3447" s="14"/>
      <c r="J3447" s="4"/>
      <c r="K3447" s="4"/>
      <c r="L3447" s="4"/>
      <c r="M3447" s="4"/>
      <c r="N3447" s="4"/>
      <c r="O3447" s="4"/>
      <c r="P3447" s="4"/>
      <c r="Q3447" s="4"/>
      <c r="R3447" s="4"/>
      <c r="S3447" s="4"/>
      <c r="T3447" s="4"/>
      <c r="U3447" s="4"/>
      <c r="V3447" s="4"/>
      <c r="W3447" s="4"/>
      <c r="X3447" s="4"/>
      <c r="Y3447" s="4"/>
      <c r="Z3447" s="4"/>
      <c r="AA3447" s="4"/>
    </row>
    <row r="3448" spans="1:27" ht="16" x14ac:dyDescent="0.2">
      <c r="A3448" s="10" t="s">
        <v>15</v>
      </c>
      <c r="B3448" s="10" t="s">
        <v>21</v>
      </c>
      <c r="C3448" s="10" t="s">
        <v>5894</v>
      </c>
      <c r="D3448" s="11">
        <v>1993</v>
      </c>
      <c r="E3448" s="10" t="s">
        <v>10</v>
      </c>
      <c r="F3448" s="10" t="s">
        <v>6428</v>
      </c>
      <c r="G3448" s="10" t="s">
        <v>6430</v>
      </c>
      <c r="H3448" s="13">
        <v>1112</v>
      </c>
      <c r="I3448" s="14"/>
      <c r="J3448" s="4"/>
      <c r="K3448" s="4"/>
      <c r="L3448" s="4"/>
      <c r="M3448" s="4"/>
      <c r="N3448" s="4"/>
      <c r="O3448" s="4"/>
      <c r="P3448" s="4"/>
      <c r="Q3448" s="4"/>
      <c r="R3448" s="4"/>
      <c r="S3448" s="4"/>
      <c r="T3448" s="4"/>
      <c r="U3448" s="4"/>
      <c r="V3448" s="4"/>
      <c r="W3448" s="4"/>
      <c r="X3448" s="4"/>
      <c r="Y3448" s="4"/>
      <c r="Z3448" s="4"/>
      <c r="AA3448" s="4"/>
    </row>
    <row r="3449" spans="1:27" ht="16" x14ac:dyDescent="0.2">
      <c r="A3449" s="10" t="s">
        <v>15</v>
      </c>
      <c r="B3449" s="10" t="s">
        <v>21</v>
      </c>
      <c r="C3449" s="10" t="s">
        <v>6431</v>
      </c>
      <c r="D3449" s="11">
        <v>1993</v>
      </c>
      <c r="E3449" s="10" t="s">
        <v>7</v>
      </c>
      <c r="F3449" s="10" t="s">
        <v>6428</v>
      </c>
      <c r="G3449" s="38" t="s">
        <v>6432</v>
      </c>
      <c r="H3449" s="13">
        <v>1062</v>
      </c>
      <c r="I3449" s="14"/>
      <c r="J3449" s="4"/>
      <c r="K3449" s="4"/>
      <c r="L3449" s="4"/>
      <c r="M3449" s="4"/>
      <c r="N3449" s="4"/>
      <c r="O3449" s="4"/>
      <c r="P3449" s="4"/>
      <c r="Q3449" s="4"/>
      <c r="R3449" s="4"/>
      <c r="S3449" s="4"/>
      <c r="T3449" s="4"/>
      <c r="U3449" s="4"/>
      <c r="V3449" s="4"/>
      <c r="W3449" s="4"/>
      <c r="X3449" s="4"/>
      <c r="Y3449" s="4"/>
      <c r="Z3449" s="4"/>
      <c r="AA3449" s="4"/>
    </row>
    <row r="3450" spans="1:27" ht="16" x14ac:dyDescent="0.2">
      <c r="A3450" s="10" t="s">
        <v>15</v>
      </c>
      <c r="B3450" s="10" t="s">
        <v>21</v>
      </c>
      <c r="C3450" s="10" t="s">
        <v>6433</v>
      </c>
      <c r="D3450" s="11">
        <v>1993</v>
      </c>
      <c r="E3450" s="10" t="s">
        <v>10</v>
      </c>
      <c r="F3450" s="10" t="s">
        <v>6428</v>
      </c>
      <c r="G3450" s="10" t="s">
        <v>6434</v>
      </c>
      <c r="H3450" s="13">
        <v>730</v>
      </c>
      <c r="I3450" s="14"/>
      <c r="J3450" s="4"/>
      <c r="K3450" s="4"/>
      <c r="L3450" s="4"/>
      <c r="M3450" s="4"/>
      <c r="N3450" s="4"/>
      <c r="O3450" s="4"/>
      <c r="P3450" s="4"/>
      <c r="Q3450" s="4"/>
      <c r="R3450" s="4"/>
      <c r="S3450" s="4"/>
      <c r="T3450" s="4"/>
      <c r="U3450" s="4"/>
      <c r="V3450" s="4"/>
      <c r="W3450" s="4"/>
      <c r="X3450" s="4"/>
      <c r="Y3450" s="4"/>
      <c r="Z3450" s="4"/>
      <c r="AA3450" s="4"/>
    </row>
    <row r="3451" spans="1:27" ht="16" x14ac:dyDescent="0.2">
      <c r="A3451" s="10" t="s">
        <v>15</v>
      </c>
      <c r="B3451" s="10" t="s">
        <v>21</v>
      </c>
      <c r="C3451" s="10" t="s">
        <v>6435</v>
      </c>
      <c r="D3451" s="11">
        <v>1993</v>
      </c>
      <c r="E3451" s="10" t="s">
        <v>10</v>
      </c>
      <c r="F3451" s="10" t="s">
        <v>6428</v>
      </c>
      <c r="G3451" s="10" t="s">
        <v>6436</v>
      </c>
      <c r="H3451" s="13">
        <v>680</v>
      </c>
      <c r="I3451" s="14"/>
      <c r="J3451" s="4"/>
      <c r="K3451" s="4"/>
      <c r="L3451" s="4"/>
      <c r="M3451" s="4"/>
      <c r="N3451" s="4"/>
      <c r="O3451" s="4"/>
      <c r="P3451" s="4"/>
      <c r="Q3451" s="4"/>
      <c r="R3451" s="4"/>
      <c r="S3451" s="4"/>
      <c r="T3451" s="4"/>
      <c r="U3451" s="4"/>
      <c r="V3451" s="4"/>
      <c r="W3451" s="4"/>
      <c r="X3451" s="4"/>
      <c r="Y3451" s="4"/>
      <c r="Z3451" s="4"/>
      <c r="AA3451" s="4"/>
    </row>
    <row r="3452" spans="1:27" ht="16" x14ac:dyDescent="0.2">
      <c r="A3452" s="10" t="s">
        <v>15</v>
      </c>
      <c r="B3452" s="10" t="s">
        <v>21</v>
      </c>
      <c r="C3452" s="10" t="s">
        <v>6437</v>
      </c>
      <c r="D3452" s="11">
        <v>1993</v>
      </c>
      <c r="E3452" s="10" t="s">
        <v>10</v>
      </c>
      <c r="F3452" s="10" t="s">
        <v>6428</v>
      </c>
      <c r="G3452" s="10" t="s">
        <v>6438</v>
      </c>
      <c r="H3452" s="13">
        <v>495</v>
      </c>
      <c r="I3452" s="14"/>
      <c r="J3452" s="4"/>
      <c r="K3452" s="4"/>
      <c r="L3452" s="4"/>
      <c r="M3452" s="4"/>
      <c r="N3452" s="4"/>
      <c r="O3452" s="4"/>
      <c r="P3452" s="4"/>
      <c r="Q3452" s="4"/>
      <c r="R3452" s="4"/>
      <c r="S3452" s="4"/>
      <c r="T3452" s="4"/>
      <c r="U3452" s="4"/>
      <c r="V3452" s="4"/>
      <c r="W3452" s="4"/>
      <c r="X3452" s="4"/>
      <c r="Y3452" s="4"/>
      <c r="Z3452" s="4"/>
      <c r="AA3452" s="4"/>
    </row>
    <row r="3453" spans="1:27" ht="16" x14ac:dyDescent="0.2">
      <c r="A3453" s="10" t="s">
        <v>15</v>
      </c>
      <c r="B3453" s="10" t="s">
        <v>21</v>
      </c>
      <c r="C3453" s="10" t="s">
        <v>6439</v>
      </c>
      <c r="D3453" s="11">
        <v>1993</v>
      </c>
      <c r="E3453" s="10" t="s">
        <v>10</v>
      </c>
      <c r="F3453" s="10" t="s">
        <v>6428</v>
      </c>
      <c r="G3453" s="10" t="s">
        <v>6440</v>
      </c>
      <c r="H3453" s="13">
        <v>435</v>
      </c>
      <c r="I3453" s="14"/>
      <c r="J3453" s="4"/>
      <c r="K3453" s="4"/>
      <c r="L3453" s="4"/>
      <c r="M3453" s="4"/>
      <c r="N3453" s="4"/>
      <c r="O3453" s="4"/>
      <c r="P3453" s="4"/>
      <c r="Q3453" s="4"/>
      <c r="R3453" s="4"/>
      <c r="S3453" s="4"/>
      <c r="T3453" s="4"/>
      <c r="U3453" s="4"/>
      <c r="V3453" s="4"/>
      <c r="W3453" s="4"/>
      <c r="X3453" s="4"/>
      <c r="Y3453" s="4"/>
      <c r="Z3453" s="4"/>
      <c r="AA3453" s="4"/>
    </row>
    <row r="3454" spans="1:27" ht="16" x14ac:dyDescent="0.2">
      <c r="A3454" s="10" t="s">
        <v>15</v>
      </c>
      <c r="B3454" s="10" t="s">
        <v>21</v>
      </c>
      <c r="C3454" s="10" t="s">
        <v>5907</v>
      </c>
      <c r="D3454" s="11">
        <v>1993</v>
      </c>
      <c r="E3454" s="10" t="s">
        <v>10</v>
      </c>
      <c r="F3454" s="10" t="s">
        <v>6428</v>
      </c>
      <c r="G3454" s="10" t="s">
        <v>6441</v>
      </c>
      <c r="H3454" s="13">
        <v>385</v>
      </c>
      <c r="I3454" s="14"/>
      <c r="J3454" s="4"/>
      <c r="K3454" s="4"/>
      <c r="L3454" s="4"/>
      <c r="M3454" s="4"/>
      <c r="N3454" s="4"/>
      <c r="O3454" s="4"/>
      <c r="P3454" s="4"/>
      <c r="Q3454" s="4"/>
      <c r="R3454" s="4"/>
      <c r="S3454" s="4"/>
      <c r="T3454" s="4"/>
      <c r="U3454" s="4"/>
      <c r="V3454" s="4"/>
      <c r="W3454" s="4"/>
      <c r="X3454" s="4"/>
      <c r="Y3454" s="4"/>
      <c r="Z3454" s="4"/>
      <c r="AA3454" s="4"/>
    </row>
    <row r="3455" spans="1:27" ht="16" x14ac:dyDescent="0.2">
      <c r="A3455" s="10" t="s">
        <v>15</v>
      </c>
      <c r="B3455" s="10" t="s">
        <v>21</v>
      </c>
      <c r="C3455" s="10" t="s">
        <v>6442</v>
      </c>
      <c r="D3455" s="11">
        <v>1993</v>
      </c>
      <c r="E3455" s="10" t="s">
        <v>10</v>
      </c>
      <c r="F3455" s="10" t="s">
        <v>6428</v>
      </c>
      <c r="G3455" s="10" t="s">
        <v>6443</v>
      </c>
      <c r="H3455" s="13">
        <v>366</v>
      </c>
      <c r="I3455" s="14"/>
      <c r="J3455" s="4"/>
      <c r="K3455" s="4"/>
      <c r="L3455" s="4"/>
      <c r="M3455" s="4"/>
      <c r="N3455" s="4"/>
      <c r="O3455" s="4"/>
      <c r="P3455" s="4"/>
      <c r="Q3455" s="4"/>
      <c r="R3455" s="4"/>
      <c r="S3455" s="4"/>
      <c r="T3455" s="4"/>
      <c r="U3455" s="4"/>
      <c r="V3455" s="4"/>
      <c r="W3455" s="4"/>
      <c r="X3455" s="4"/>
      <c r="Y3455" s="4"/>
      <c r="Z3455" s="4"/>
      <c r="AA3455" s="4"/>
    </row>
    <row r="3456" spans="1:27" ht="16" x14ac:dyDescent="0.2">
      <c r="A3456" s="10" t="s">
        <v>15</v>
      </c>
      <c r="B3456" s="10" t="s">
        <v>21</v>
      </c>
      <c r="C3456" s="10" t="s">
        <v>6444</v>
      </c>
      <c r="D3456" s="11">
        <v>1993</v>
      </c>
      <c r="E3456" s="10" t="s">
        <v>10</v>
      </c>
      <c r="F3456" s="10" t="s">
        <v>6428</v>
      </c>
      <c r="G3456" s="10" t="s">
        <v>6445</v>
      </c>
      <c r="H3456" s="13">
        <v>362</v>
      </c>
      <c r="I3456" s="14"/>
      <c r="J3456" s="4"/>
      <c r="K3456" s="4"/>
      <c r="L3456" s="4"/>
      <c r="M3456" s="4"/>
      <c r="N3456" s="4"/>
      <c r="O3456" s="4"/>
      <c r="P3456" s="4"/>
      <c r="Q3456" s="4"/>
      <c r="R3456" s="4"/>
      <c r="S3456" s="4"/>
      <c r="T3456" s="4"/>
      <c r="U3456" s="4"/>
      <c r="V3456" s="4"/>
      <c r="W3456" s="4"/>
      <c r="X3456" s="4"/>
      <c r="Y3456" s="4"/>
      <c r="Z3456" s="4"/>
      <c r="AA3456" s="4"/>
    </row>
    <row r="3457" spans="1:27" ht="16" x14ac:dyDescent="0.2">
      <c r="A3457" s="10" t="s">
        <v>15</v>
      </c>
      <c r="B3457" s="10" t="s">
        <v>21</v>
      </c>
      <c r="C3457" s="10" t="s">
        <v>6446</v>
      </c>
      <c r="D3457" s="11">
        <v>1993</v>
      </c>
      <c r="E3457" s="10" t="s">
        <v>10</v>
      </c>
      <c r="F3457" s="10" t="s">
        <v>6428</v>
      </c>
      <c r="G3457" s="10" t="s">
        <v>6447</v>
      </c>
      <c r="H3457" s="13">
        <v>356</v>
      </c>
      <c r="I3457" s="14"/>
      <c r="J3457" s="4"/>
      <c r="K3457" s="4"/>
      <c r="L3457" s="4"/>
      <c r="M3457" s="4"/>
      <c r="N3457" s="4"/>
      <c r="O3457" s="4"/>
      <c r="P3457" s="4"/>
      <c r="Q3457" s="4"/>
      <c r="R3457" s="4"/>
      <c r="S3457" s="4"/>
      <c r="T3457" s="4"/>
      <c r="U3457" s="4"/>
      <c r="V3457" s="4"/>
      <c r="W3457" s="4"/>
      <c r="X3457" s="4"/>
      <c r="Y3457" s="4"/>
      <c r="Z3457" s="4"/>
      <c r="AA3457" s="4"/>
    </row>
    <row r="3458" spans="1:27" ht="16" x14ac:dyDescent="0.2">
      <c r="A3458" s="10" t="s">
        <v>15</v>
      </c>
      <c r="B3458" s="10" t="s">
        <v>21</v>
      </c>
      <c r="C3458" s="10" t="s">
        <v>6448</v>
      </c>
      <c r="D3458" s="11">
        <v>1993</v>
      </c>
      <c r="E3458" s="10" t="s">
        <v>10</v>
      </c>
      <c r="F3458" s="10" t="s">
        <v>6428</v>
      </c>
      <c r="G3458" s="10" t="s">
        <v>6449</v>
      </c>
      <c r="H3458" s="13">
        <v>355</v>
      </c>
      <c r="I3458" s="14"/>
      <c r="J3458" s="4"/>
      <c r="K3458" s="4"/>
      <c r="L3458" s="4"/>
      <c r="M3458" s="4"/>
      <c r="N3458" s="4"/>
      <c r="O3458" s="4"/>
      <c r="P3458" s="4"/>
      <c r="Q3458" s="4"/>
      <c r="R3458" s="4"/>
      <c r="S3458" s="4"/>
      <c r="T3458" s="4"/>
      <c r="U3458" s="4"/>
      <c r="V3458" s="4"/>
      <c r="W3458" s="4"/>
      <c r="X3458" s="4"/>
      <c r="Y3458" s="4"/>
      <c r="Z3458" s="4"/>
      <c r="AA3458" s="4"/>
    </row>
    <row r="3459" spans="1:27" ht="16" x14ac:dyDescent="0.2">
      <c r="A3459" s="10" t="s">
        <v>15</v>
      </c>
      <c r="B3459" s="10" t="s">
        <v>21</v>
      </c>
      <c r="C3459" s="10" t="s">
        <v>6450</v>
      </c>
      <c r="D3459" s="11">
        <v>1993</v>
      </c>
      <c r="E3459" s="10" t="s">
        <v>10</v>
      </c>
      <c r="F3459" s="10" t="s">
        <v>6428</v>
      </c>
      <c r="G3459" s="10" t="s">
        <v>6451</v>
      </c>
      <c r="H3459" s="13">
        <v>355</v>
      </c>
      <c r="I3459" s="14"/>
      <c r="J3459" s="4"/>
      <c r="K3459" s="4"/>
      <c r="L3459" s="4"/>
      <c r="M3459" s="4"/>
      <c r="N3459" s="4"/>
      <c r="O3459" s="4"/>
      <c r="P3459" s="4"/>
      <c r="Q3459" s="4"/>
      <c r="R3459" s="4"/>
      <c r="S3459" s="4"/>
      <c r="T3459" s="4"/>
      <c r="U3459" s="4"/>
      <c r="V3459" s="4"/>
      <c r="W3459" s="4"/>
      <c r="X3459" s="4"/>
      <c r="Y3459" s="4"/>
      <c r="Z3459" s="4"/>
      <c r="AA3459" s="4"/>
    </row>
    <row r="3460" spans="1:27" ht="16" x14ac:dyDescent="0.2">
      <c r="A3460" s="10" t="s">
        <v>15</v>
      </c>
      <c r="B3460" s="10" t="s">
        <v>21</v>
      </c>
      <c r="C3460" s="10" t="s">
        <v>6452</v>
      </c>
      <c r="D3460" s="11">
        <v>1993</v>
      </c>
      <c r="E3460" s="10" t="s">
        <v>10</v>
      </c>
      <c r="F3460" s="10" t="s">
        <v>6428</v>
      </c>
      <c r="G3460" s="10" t="s">
        <v>6453</v>
      </c>
      <c r="H3460" s="13">
        <v>353</v>
      </c>
      <c r="I3460" s="14"/>
      <c r="J3460" s="4"/>
      <c r="K3460" s="4"/>
      <c r="L3460" s="4"/>
      <c r="M3460" s="4"/>
      <c r="N3460" s="4"/>
      <c r="O3460" s="4"/>
      <c r="P3460" s="4"/>
      <c r="Q3460" s="4"/>
      <c r="R3460" s="4"/>
      <c r="S3460" s="4"/>
      <c r="T3460" s="4"/>
      <c r="U3460" s="4"/>
      <c r="V3460" s="4"/>
      <c r="W3460" s="4"/>
      <c r="X3460" s="4"/>
      <c r="Y3460" s="4"/>
      <c r="Z3460" s="4"/>
      <c r="AA3460" s="4"/>
    </row>
    <row r="3461" spans="1:27" ht="16" x14ac:dyDescent="0.2">
      <c r="A3461" s="10" t="s">
        <v>15</v>
      </c>
      <c r="B3461" s="10" t="s">
        <v>21</v>
      </c>
      <c r="C3461" s="10" t="s">
        <v>6454</v>
      </c>
      <c r="D3461" s="11">
        <v>1993</v>
      </c>
      <c r="E3461" s="10" t="s">
        <v>10</v>
      </c>
      <c r="F3461" s="10" t="s">
        <v>6428</v>
      </c>
      <c r="G3461" s="10" t="s">
        <v>6455</v>
      </c>
      <c r="H3461" s="13">
        <v>352</v>
      </c>
      <c r="I3461" s="14"/>
      <c r="J3461" s="4"/>
      <c r="K3461" s="4"/>
      <c r="L3461" s="4"/>
      <c r="M3461" s="4"/>
      <c r="N3461" s="4"/>
      <c r="O3461" s="4"/>
      <c r="P3461" s="4"/>
      <c r="Q3461" s="4"/>
      <c r="R3461" s="4"/>
      <c r="S3461" s="4"/>
      <c r="T3461" s="4"/>
      <c r="U3461" s="4"/>
      <c r="V3461" s="4"/>
      <c r="W3461" s="4"/>
      <c r="X3461" s="4"/>
      <c r="Y3461" s="4"/>
      <c r="Z3461" s="4"/>
      <c r="AA3461" s="4"/>
    </row>
    <row r="3462" spans="1:27" ht="16" x14ac:dyDescent="0.2">
      <c r="A3462" s="10" t="s">
        <v>15</v>
      </c>
      <c r="B3462" s="10" t="s">
        <v>21</v>
      </c>
      <c r="C3462" s="10" t="s">
        <v>6456</v>
      </c>
      <c r="D3462" s="11">
        <v>1993</v>
      </c>
      <c r="E3462" s="10" t="s">
        <v>10</v>
      </c>
      <c r="F3462" s="10" t="s">
        <v>6428</v>
      </c>
      <c r="G3462" s="10" t="s">
        <v>6457</v>
      </c>
      <c r="H3462" s="13">
        <v>351</v>
      </c>
      <c r="I3462" s="14"/>
      <c r="J3462" s="4"/>
      <c r="K3462" s="4"/>
      <c r="L3462" s="4"/>
      <c r="M3462" s="4"/>
      <c r="N3462" s="4"/>
      <c r="O3462" s="4"/>
      <c r="P3462" s="4"/>
      <c r="Q3462" s="4"/>
      <c r="R3462" s="4"/>
      <c r="S3462" s="4"/>
      <c r="T3462" s="4"/>
      <c r="U3462" s="4"/>
      <c r="V3462" s="4"/>
      <c r="W3462" s="4"/>
      <c r="X3462" s="4"/>
      <c r="Y3462" s="4"/>
      <c r="Z3462" s="4"/>
      <c r="AA3462" s="4"/>
    </row>
    <row r="3463" spans="1:27" ht="16" x14ac:dyDescent="0.2">
      <c r="A3463" s="10" t="s">
        <v>15</v>
      </c>
      <c r="B3463" s="10" t="s">
        <v>21</v>
      </c>
      <c r="C3463" s="10" t="s">
        <v>6458</v>
      </c>
      <c r="D3463" s="11">
        <v>1993</v>
      </c>
      <c r="E3463" s="10" t="s">
        <v>10</v>
      </c>
      <c r="F3463" s="10" t="s">
        <v>6428</v>
      </c>
      <c r="G3463" s="10" t="s">
        <v>6459</v>
      </c>
      <c r="H3463" s="13">
        <v>346</v>
      </c>
      <c r="I3463" s="14"/>
      <c r="J3463" s="4"/>
      <c r="K3463" s="4"/>
      <c r="L3463" s="4"/>
      <c r="M3463" s="4"/>
      <c r="N3463" s="4"/>
      <c r="O3463" s="4"/>
      <c r="P3463" s="4"/>
      <c r="Q3463" s="4"/>
      <c r="R3463" s="4"/>
      <c r="S3463" s="4"/>
      <c r="T3463" s="4"/>
      <c r="U3463" s="4"/>
      <c r="V3463" s="4"/>
      <c r="W3463" s="4"/>
      <c r="X3463" s="4"/>
      <c r="Y3463" s="4"/>
      <c r="Z3463" s="4"/>
      <c r="AA3463" s="4"/>
    </row>
    <row r="3464" spans="1:27" ht="16" x14ac:dyDescent="0.2">
      <c r="A3464" s="10" t="s">
        <v>15</v>
      </c>
      <c r="B3464" s="10" t="s">
        <v>21</v>
      </c>
      <c r="C3464" s="10" t="s">
        <v>6460</v>
      </c>
      <c r="D3464" s="11">
        <v>1993</v>
      </c>
      <c r="E3464" s="10" t="s">
        <v>10</v>
      </c>
      <c r="F3464" s="10" t="s">
        <v>6428</v>
      </c>
      <c r="G3464" s="10" t="s">
        <v>6461</v>
      </c>
      <c r="H3464" s="13">
        <v>346</v>
      </c>
      <c r="I3464" s="14"/>
      <c r="J3464" s="4"/>
      <c r="K3464" s="4"/>
      <c r="L3464" s="4"/>
      <c r="M3464" s="4"/>
      <c r="N3464" s="4"/>
      <c r="O3464" s="4"/>
      <c r="P3464" s="4"/>
      <c r="Q3464" s="4"/>
      <c r="R3464" s="4"/>
      <c r="S3464" s="4"/>
      <c r="T3464" s="4"/>
      <c r="U3464" s="4"/>
      <c r="V3464" s="4"/>
      <c r="W3464" s="4"/>
      <c r="X3464" s="4"/>
      <c r="Y3464" s="4"/>
      <c r="Z3464" s="4"/>
      <c r="AA3464" s="4"/>
    </row>
    <row r="3465" spans="1:27" ht="16" x14ac:dyDescent="0.2">
      <c r="A3465" s="10" t="s">
        <v>15</v>
      </c>
      <c r="B3465" s="10" t="s">
        <v>21</v>
      </c>
      <c r="C3465" s="10" t="s">
        <v>6462</v>
      </c>
      <c r="D3465" s="11">
        <v>1993</v>
      </c>
      <c r="E3465" s="10" t="s">
        <v>10</v>
      </c>
      <c r="F3465" s="10" t="s">
        <v>6428</v>
      </c>
      <c r="G3465" s="10" t="s">
        <v>6463</v>
      </c>
      <c r="H3465" s="13">
        <v>344</v>
      </c>
      <c r="I3465" s="14"/>
      <c r="J3465" s="4"/>
      <c r="K3465" s="4"/>
      <c r="L3465" s="4"/>
      <c r="M3465" s="4"/>
      <c r="N3465" s="4"/>
      <c r="O3465" s="4"/>
      <c r="P3465" s="4"/>
      <c r="Q3465" s="4"/>
      <c r="R3465" s="4"/>
      <c r="S3465" s="4"/>
      <c r="T3465" s="4"/>
      <c r="U3465" s="4"/>
      <c r="V3465" s="4"/>
      <c r="W3465" s="4"/>
      <c r="X3465" s="4"/>
      <c r="Y3465" s="4"/>
      <c r="Z3465" s="4"/>
      <c r="AA3465" s="4"/>
    </row>
    <row r="3466" spans="1:27" ht="16" x14ac:dyDescent="0.2">
      <c r="A3466" s="10" t="s">
        <v>15</v>
      </c>
      <c r="B3466" s="10" t="s">
        <v>21</v>
      </c>
      <c r="C3466" s="10" t="s">
        <v>6464</v>
      </c>
      <c r="D3466" s="11">
        <v>1993</v>
      </c>
      <c r="E3466" s="10" t="s">
        <v>10</v>
      </c>
      <c r="F3466" s="10" t="s">
        <v>6428</v>
      </c>
      <c r="G3466" s="10" t="s">
        <v>6465</v>
      </c>
      <c r="H3466" s="13">
        <v>344</v>
      </c>
      <c r="I3466" s="14"/>
      <c r="J3466" s="4"/>
      <c r="K3466" s="4"/>
      <c r="L3466" s="4"/>
      <c r="M3466" s="4"/>
      <c r="N3466" s="4"/>
      <c r="O3466" s="4"/>
      <c r="P3466" s="4"/>
      <c r="Q3466" s="4"/>
      <c r="R3466" s="4"/>
      <c r="S3466" s="4"/>
      <c r="T3466" s="4"/>
      <c r="U3466" s="4"/>
      <c r="V3466" s="4"/>
      <c r="W3466" s="4"/>
      <c r="X3466" s="4"/>
      <c r="Y3466" s="4"/>
      <c r="Z3466" s="4"/>
      <c r="AA3466" s="4"/>
    </row>
    <row r="3467" spans="1:27" ht="16" x14ac:dyDescent="0.2">
      <c r="A3467" s="10" t="s">
        <v>15</v>
      </c>
      <c r="B3467" s="10" t="s">
        <v>21</v>
      </c>
      <c r="C3467" s="10" t="s">
        <v>6261</v>
      </c>
      <c r="D3467" s="11">
        <v>1993</v>
      </c>
      <c r="E3467" s="10" t="s">
        <v>10</v>
      </c>
      <c r="F3467" s="10" t="s">
        <v>6428</v>
      </c>
      <c r="G3467" s="10" t="s">
        <v>6466</v>
      </c>
      <c r="H3467" s="13">
        <v>341</v>
      </c>
      <c r="I3467" s="14"/>
      <c r="J3467" s="4"/>
      <c r="K3467" s="4"/>
      <c r="L3467" s="4"/>
      <c r="M3467" s="4"/>
      <c r="N3467" s="4"/>
      <c r="O3467" s="4"/>
      <c r="P3467" s="4"/>
      <c r="Q3467" s="4"/>
      <c r="R3467" s="4"/>
      <c r="S3467" s="4"/>
      <c r="T3467" s="4"/>
      <c r="U3467" s="4"/>
      <c r="V3467" s="4"/>
      <c r="W3467" s="4"/>
      <c r="X3467" s="4"/>
      <c r="Y3467" s="4"/>
      <c r="Z3467" s="4"/>
      <c r="AA3467" s="4"/>
    </row>
    <row r="3468" spans="1:27" ht="16" x14ac:dyDescent="0.2">
      <c r="A3468" s="10" t="s">
        <v>15</v>
      </c>
      <c r="B3468" s="10" t="s">
        <v>21</v>
      </c>
      <c r="C3468" s="10" t="s">
        <v>6467</v>
      </c>
      <c r="D3468" s="11">
        <v>1993</v>
      </c>
      <c r="E3468" s="10" t="s">
        <v>10</v>
      </c>
      <c r="F3468" s="10" t="s">
        <v>6428</v>
      </c>
      <c r="G3468" s="10" t="s">
        <v>6468</v>
      </c>
      <c r="H3468" s="13">
        <v>341</v>
      </c>
      <c r="I3468" s="14"/>
      <c r="J3468" s="4"/>
      <c r="K3468" s="4"/>
      <c r="L3468" s="4"/>
      <c r="M3468" s="4"/>
      <c r="N3468" s="4"/>
      <c r="O3468" s="4"/>
      <c r="P3468" s="4"/>
      <c r="Q3468" s="4"/>
      <c r="R3468" s="4"/>
      <c r="S3468" s="4"/>
      <c r="T3468" s="4"/>
      <c r="U3468" s="4"/>
      <c r="V3468" s="4"/>
      <c r="W3468" s="4"/>
      <c r="X3468" s="4"/>
      <c r="Y3468" s="4"/>
      <c r="Z3468" s="4"/>
      <c r="AA3468" s="4"/>
    </row>
    <row r="3469" spans="1:27" ht="16" x14ac:dyDescent="0.2">
      <c r="A3469" s="10" t="s">
        <v>15</v>
      </c>
      <c r="B3469" s="10" t="s">
        <v>21</v>
      </c>
      <c r="C3469" s="10" t="s">
        <v>5900</v>
      </c>
      <c r="D3469" s="11">
        <v>1993</v>
      </c>
      <c r="E3469" s="10" t="s">
        <v>10</v>
      </c>
      <c r="F3469" s="10" t="s">
        <v>6428</v>
      </c>
      <c r="G3469" s="10" t="s">
        <v>6469</v>
      </c>
      <c r="H3469" s="13">
        <v>335</v>
      </c>
      <c r="I3469" s="14"/>
      <c r="J3469" s="4"/>
      <c r="K3469" s="4"/>
      <c r="L3469" s="4"/>
      <c r="M3469" s="4"/>
      <c r="N3469" s="4"/>
      <c r="O3469" s="4"/>
      <c r="P3469" s="4"/>
      <c r="Q3469" s="4"/>
      <c r="R3469" s="4"/>
      <c r="S3469" s="4"/>
      <c r="T3469" s="4"/>
      <c r="U3469" s="4"/>
      <c r="V3469" s="4"/>
      <c r="W3469" s="4"/>
      <c r="X3469" s="4"/>
      <c r="Y3469" s="4"/>
      <c r="Z3469" s="4"/>
      <c r="AA3469" s="4"/>
    </row>
    <row r="3470" spans="1:27" ht="16" x14ac:dyDescent="0.2">
      <c r="A3470" s="10" t="s">
        <v>15</v>
      </c>
      <c r="B3470" s="10" t="s">
        <v>21</v>
      </c>
      <c r="C3470" s="10" t="s">
        <v>6470</v>
      </c>
      <c r="D3470" s="11">
        <v>1993</v>
      </c>
      <c r="E3470" s="10" t="s">
        <v>10</v>
      </c>
      <c r="F3470" s="10" t="s">
        <v>6428</v>
      </c>
      <c r="G3470" s="10" t="s">
        <v>6471</v>
      </c>
      <c r="H3470" s="13">
        <v>333</v>
      </c>
      <c r="I3470" s="14"/>
      <c r="J3470" s="4"/>
      <c r="K3470" s="4"/>
      <c r="L3470" s="4"/>
      <c r="M3470" s="4"/>
      <c r="N3470" s="4"/>
      <c r="O3470" s="4"/>
      <c r="P3470" s="4"/>
      <c r="Q3470" s="4"/>
      <c r="R3470" s="4"/>
      <c r="S3470" s="4"/>
      <c r="T3470" s="4"/>
      <c r="U3470" s="4"/>
      <c r="V3470" s="4"/>
      <c r="W3470" s="4"/>
      <c r="X3470" s="4"/>
      <c r="Y3470" s="4"/>
      <c r="Z3470" s="4"/>
      <c r="AA3470" s="4"/>
    </row>
    <row r="3471" spans="1:27" ht="16" x14ac:dyDescent="0.2">
      <c r="A3471" s="10" t="s">
        <v>15</v>
      </c>
      <c r="B3471" s="10" t="s">
        <v>21</v>
      </c>
      <c r="C3471" s="10" t="s">
        <v>6279</v>
      </c>
      <c r="D3471" s="11">
        <v>1993</v>
      </c>
      <c r="E3471" s="10" t="s">
        <v>10</v>
      </c>
      <c r="F3471" s="10" t="s">
        <v>6428</v>
      </c>
      <c r="G3471" s="10" t="s">
        <v>6472</v>
      </c>
      <c r="H3471" s="13">
        <v>330</v>
      </c>
      <c r="I3471" s="14"/>
      <c r="J3471" s="4"/>
      <c r="K3471" s="4"/>
      <c r="L3471" s="4"/>
      <c r="M3471" s="4"/>
      <c r="N3471" s="4"/>
      <c r="O3471" s="4"/>
      <c r="P3471" s="4"/>
      <c r="Q3471" s="4"/>
      <c r="R3471" s="4"/>
      <c r="S3471" s="4"/>
      <c r="T3471" s="4"/>
      <c r="U3471" s="4"/>
      <c r="V3471" s="4"/>
      <c r="W3471" s="4"/>
      <c r="X3471" s="4"/>
      <c r="Y3471" s="4"/>
      <c r="Z3471" s="4"/>
      <c r="AA3471" s="4"/>
    </row>
    <row r="3472" spans="1:27" ht="16" x14ac:dyDescent="0.2">
      <c r="A3472" s="10" t="s">
        <v>15</v>
      </c>
      <c r="B3472" s="10" t="s">
        <v>21</v>
      </c>
      <c r="C3472" s="10" t="s">
        <v>6473</v>
      </c>
      <c r="D3472" s="11">
        <v>1993</v>
      </c>
      <c r="E3472" s="10" t="s">
        <v>10</v>
      </c>
      <c r="F3472" s="10" t="s">
        <v>6428</v>
      </c>
      <c r="G3472" s="10" t="s">
        <v>6474</v>
      </c>
      <c r="H3472" s="13">
        <v>326</v>
      </c>
      <c r="I3472" s="14"/>
      <c r="J3472" s="4"/>
      <c r="K3472" s="4"/>
      <c r="L3472" s="4"/>
      <c r="M3472" s="4"/>
      <c r="N3472" s="4"/>
      <c r="O3472" s="4"/>
      <c r="P3472" s="4"/>
      <c r="Q3472" s="4"/>
      <c r="R3472" s="4"/>
      <c r="S3472" s="4"/>
      <c r="T3472" s="4"/>
      <c r="U3472" s="4"/>
      <c r="V3472" s="4"/>
      <c r="W3472" s="4"/>
      <c r="X3472" s="4"/>
      <c r="Y3472" s="4"/>
      <c r="Z3472" s="4"/>
      <c r="AA3472" s="4"/>
    </row>
    <row r="3473" spans="1:27" ht="16" x14ac:dyDescent="0.2">
      <c r="A3473" s="10" t="s">
        <v>15</v>
      </c>
      <c r="B3473" s="10" t="s">
        <v>21</v>
      </c>
      <c r="C3473" s="10" t="s">
        <v>6475</v>
      </c>
      <c r="D3473" s="11">
        <v>1993</v>
      </c>
      <c r="E3473" s="10" t="s">
        <v>10</v>
      </c>
      <c r="F3473" s="10" t="s">
        <v>6428</v>
      </c>
      <c r="G3473" s="10" t="s">
        <v>6476</v>
      </c>
      <c r="H3473" s="13">
        <v>322</v>
      </c>
      <c r="I3473" s="14"/>
      <c r="J3473" s="4"/>
      <c r="K3473" s="4"/>
      <c r="L3473" s="4"/>
      <c r="M3473" s="4"/>
      <c r="N3473" s="4"/>
      <c r="O3473" s="4"/>
      <c r="P3473" s="4"/>
      <c r="Q3473" s="4"/>
      <c r="R3473" s="4"/>
      <c r="S3473" s="4"/>
      <c r="T3473" s="4"/>
      <c r="U3473" s="4"/>
      <c r="V3473" s="4"/>
      <c r="W3473" s="4"/>
      <c r="X3473" s="4"/>
      <c r="Y3473" s="4"/>
      <c r="Z3473" s="4"/>
      <c r="AA3473" s="4"/>
    </row>
    <row r="3474" spans="1:27" ht="16" x14ac:dyDescent="0.2">
      <c r="A3474" s="10" t="s">
        <v>15</v>
      </c>
      <c r="B3474" s="10" t="s">
        <v>21</v>
      </c>
      <c r="C3474" s="10" t="s">
        <v>5886</v>
      </c>
      <c r="D3474" s="11">
        <v>1993</v>
      </c>
      <c r="E3474" s="10" t="s">
        <v>10</v>
      </c>
      <c r="F3474" s="10" t="s">
        <v>6428</v>
      </c>
      <c r="G3474" s="10" t="s">
        <v>6477</v>
      </c>
      <c r="H3474" s="13">
        <v>314</v>
      </c>
      <c r="I3474" s="14"/>
      <c r="J3474" s="4"/>
      <c r="K3474" s="4"/>
      <c r="L3474" s="4"/>
      <c r="M3474" s="4"/>
      <c r="N3474" s="4"/>
      <c r="O3474" s="4"/>
      <c r="P3474" s="4"/>
      <c r="Q3474" s="4"/>
      <c r="R3474" s="4"/>
      <c r="S3474" s="4"/>
      <c r="T3474" s="4"/>
      <c r="U3474" s="4"/>
      <c r="V3474" s="4"/>
      <c r="W3474" s="4"/>
      <c r="X3474" s="4"/>
      <c r="Y3474" s="4"/>
      <c r="Z3474" s="4"/>
      <c r="AA3474" s="4"/>
    </row>
    <row r="3475" spans="1:27" ht="16" x14ac:dyDescent="0.2">
      <c r="A3475" s="10" t="s">
        <v>15</v>
      </c>
      <c r="B3475" s="10" t="s">
        <v>21</v>
      </c>
      <c r="C3475" s="10" t="s">
        <v>5898</v>
      </c>
      <c r="D3475" s="11">
        <v>1993</v>
      </c>
      <c r="E3475" s="10" t="s">
        <v>10</v>
      </c>
      <c r="F3475" s="10" t="s">
        <v>6428</v>
      </c>
      <c r="G3475" s="10" t="s">
        <v>6478</v>
      </c>
      <c r="H3475" s="13">
        <v>313</v>
      </c>
      <c r="I3475" s="14"/>
      <c r="J3475" s="4"/>
      <c r="K3475" s="4"/>
      <c r="L3475" s="4"/>
      <c r="M3475" s="4"/>
      <c r="N3475" s="4"/>
      <c r="O3475" s="4"/>
      <c r="P3475" s="4"/>
      <c r="Q3475" s="4"/>
      <c r="R3475" s="4"/>
      <c r="S3475" s="4"/>
      <c r="T3475" s="4"/>
      <c r="U3475" s="4"/>
      <c r="V3475" s="4"/>
      <c r="W3475" s="4"/>
      <c r="X3475" s="4"/>
      <c r="Y3475" s="4"/>
      <c r="Z3475" s="4"/>
      <c r="AA3475" s="4"/>
    </row>
    <row r="3476" spans="1:27" ht="16" x14ac:dyDescent="0.2">
      <c r="A3476" s="10" t="s">
        <v>15</v>
      </c>
      <c r="B3476" s="10" t="s">
        <v>21</v>
      </c>
      <c r="C3476" s="10" t="s">
        <v>6479</v>
      </c>
      <c r="D3476" s="11">
        <v>1993</v>
      </c>
      <c r="E3476" s="10" t="s">
        <v>10</v>
      </c>
      <c r="F3476" s="10" t="s">
        <v>6428</v>
      </c>
      <c r="G3476" s="10" t="s">
        <v>6480</v>
      </c>
      <c r="H3476" s="13">
        <v>312</v>
      </c>
      <c r="I3476" s="14"/>
      <c r="J3476" s="4"/>
      <c r="K3476" s="4"/>
      <c r="L3476" s="4"/>
      <c r="M3476" s="4"/>
      <c r="N3476" s="4"/>
      <c r="O3476" s="4"/>
      <c r="P3476" s="4"/>
      <c r="Q3476" s="4"/>
      <c r="R3476" s="4"/>
      <c r="S3476" s="4"/>
      <c r="T3476" s="4"/>
      <c r="U3476" s="4"/>
      <c r="V3476" s="4"/>
      <c r="W3476" s="4"/>
      <c r="X3476" s="4"/>
      <c r="Y3476" s="4"/>
      <c r="Z3476" s="4"/>
      <c r="AA3476" s="4"/>
    </row>
    <row r="3477" spans="1:27" ht="16" x14ac:dyDescent="0.2">
      <c r="A3477" s="10" t="s">
        <v>15</v>
      </c>
      <c r="B3477" s="10" t="s">
        <v>21</v>
      </c>
      <c r="C3477" s="10" t="s">
        <v>6481</v>
      </c>
      <c r="D3477" s="11">
        <v>1993</v>
      </c>
      <c r="E3477" s="10" t="s">
        <v>10</v>
      </c>
      <c r="F3477" s="10" t="s">
        <v>6428</v>
      </c>
      <c r="G3477" s="10" t="s">
        <v>6482</v>
      </c>
      <c r="H3477" s="13">
        <v>311</v>
      </c>
      <c r="I3477" s="14"/>
      <c r="J3477" s="4"/>
      <c r="K3477" s="4"/>
      <c r="L3477" s="4"/>
      <c r="M3477" s="4"/>
      <c r="N3477" s="4"/>
      <c r="O3477" s="4"/>
      <c r="P3477" s="4"/>
      <c r="Q3477" s="4"/>
      <c r="R3477" s="4"/>
      <c r="S3477" s="4"/>
      <c r="T3477" s="4"/>
      <c r="U3477" s="4"/>
      <c r="V3477" s="4"/>
      <c r="W3477" s="4"/>
      <c r="X3477" s="4"/>
      <c r="Y3477" s="4"/>
      <c r="Z3477" s="4"/>
      <c r="AA3477" s="4"/>
    </row>
    <row r="3478" spans="1:27" ht="16" x14ac:dyDescent="0.2">
      <c r="A3478" s="10" t="s">
        <v>15</v>
      </c>
      <c r="B3478" s="10" t="s">
        <v>21</v>
      </c>
      <c r="C3478" s="10" t="s">
        <v>6483</v>
      </c>
      <c r="D3478" s="11">
        <v>1993</v>
      </c>
      <c r="E3478" s="10" t="s">
        <v>10</v>
      </c>
      <c r="F3478" s="10" t="s">
        <v>6428</v>
      </c>
      <c r="G3478" s="10" t="s">
        <v>6484</v>
      </c>
      <c r="H3478" s="13">
        <v>310</v>
      </c>
      <c r="I3478" s="14"/>
      <c r="J3478" s="4"/>
      <c r="K3478" s="4"/>
      <c r="L3478" s="4"/>
      <c r="M3478" s="4"/>
      <c r="N3478" s="4"/>
      <c r="O3478" s="4"/>
      <c r="P3478" s="4"/>
      <c r="Q3478" s="4"/>
      <c r="R3478" s="4"/>
      <c r="S3478" s="4"/>
      <c r="T3478" s="4"/>
      <c r="U3478" s="4"/>
      <c r="V3478" s="4"/>
      <c r="W3478" s="4"/>
      <c r="X3478" s="4"/>
      <c r="Y3478" s="4"/>
      <c r="Z3478" s="4"/>
      <c r="AA3478" s="4"/>
    </row>
    <row r="3479" spans="1:27" ht="16" x14ac:dyDescent="0.2">
      <c r="A3479" s="10" t="s">
        <v>15</v>
      </c>
      <c r="B3479" s="10" t="s">
        <v>21</v>
      </c>
      <c r="C3479" s="10" t="s">
        <v>6413</v>
      </c>
      <c r="D3479" s="11">
        <v>1993</v>
      </c>
      <c r="E3479" s="10" t="s">
        <v>10</v>
      </c>
      <c r="F3479" s="10" t="s">
        <v>6428</v>
      </c>
      <c r="G3479" s="10" t="s">
        <v>6485</v>
      </c>
      <c r="H3479" s="13">
        <v>308</v>
      </c>
      <c r="I3479" s="14"/>
      <c r="J3479" s="4"/>
      <c r="K3479" s="4"/>
      <c r="L3479" s="4"/>
      <c r="M3479" s="4"/>
      <c r="N3479" s="4"/>
      <c r="O3479" s="4"/>
      <c r="P3479" s="4"/>
      <c r="Q3479" s="4"/>
      <c r="R3479" s="4"/>
      <c r="S3479" s="4"/>
      <c r="T3479" s="4"/>
      <c r="U3479" s="4"/>
      <c r="V3479" s="4"/>
      <c r="W3479" s="4"/>
      <c r="X3479" s="4"/>
      <c r="Y3479" s="4"/>
      <c r="Z3479" s="4"/>
      <c r="AA3479" s="4"/>
    </row>
    <row r="3480" spans="1:27" ht="16" x14ac:dyDescent="0.2">
      <c r="A3480" s="10" t="s">
        <v>15</v>
      </c>
      <c r="B3480" s="10" t="s">
        <v>21</v>
      </c>
      <c r="C3480" s="10" t="s">
        <v>6486</v>
      </c>
      <c r="D3480" s="11">
        <v>1993</v>
      </c>
      <c r="E3480" s="10" t="s">
        <v>10</v>
      </c>
      <c r="F3480" s="10" t="s">
        <v>6428</v>
      </c>
      <c r="G3480" s="10" t="s">
        <v>6487</v>
      </c>
      <c r="H3480" s="13">
        <v>308</v>
      </c>
      <c r="I3480" s="14"/>
      <c r="J3480" s="4"/>
      <c r="K3480" s="4"/>
      <c r="L3480" s="4"/>
      <c r="M3480" s="4"/>
      <c r="N3480" s="4"/>
      <c r="O3480" s="4"/>
      <c r="P3480" s="4"/>
      <c r="Q3480" s="4"/>
      <c r="R3480" s="4"/>
      <c r="S3480" s="4"/>
      <c r="T3480" s="4"/>
      <c r="U3480" s="4"/>
      <c r="V3480" s="4"/>
      <c r="W3480" s="4"/>
      <c r="X3480" s="4"/>
      <c r="Y3480" s="4"/>
      <c r="Z3480" s="4"/>
      <c r="AA3480" s="4"/>
    </row>
    <row r="3481" spans="1:27" ht="16" x14ac:dyDescent="0.2">
      <c r="A3481" s="10" t="s">
        <v>15</v>
      </c>
      <c r="B3481" s="10" t="s">
        <v>21</v>
      </c>
      <c r="C3481" s="10" t="s">
        <v>6488</v>
      </c>
      <c r="D3481" s="11">
        <v>1993</v>
      </c>
      <c r="E3481" s="10" t="s">
        <v>10</v>
      </c>
      <c r="F3481" s="10" t="s">
        <v>6428</v>
      </c>
      <c r="G3481" s="10" t="s">
        <v>6489</v>
      </c>
      <c r="H3481" s="13">
        <v>305</v>
      </c>
      <c r="I3481" s="14"/>
      <c r="J3481" s="4"/>
      <c r="K3481" s="4"/>
      <c r="L3481" s="4"/>
      <c r="M3481" s="4"/>
      <c r="N3481" s="4"/>
      <c r="O3481" s="4"/>
      <c r="P3481" s="4"/>
      <c r="Q3481" s="4"/>
      <c r="R3481" s="4"/>
      <c r="S3481" s="4"/>
      <c r="T3481" s="4"/>
      <c r="U3481" s="4"/>
      <c r="V3481" s="4"/>
      <c r="W3481" s="4"/>
      <c r="X3481" s="4"/>
      <c r="Y3481" s="4"/>
      <c r="Z3481" s="4"/>
      <c r="AA3481" s="4"/>
    </row>
    <row r="3482" spans="1:27" ht="16" x14ac:dyDescent="0.2">
      <c r="A3482" s="10" t="s">
        <v>15</v>
      </c>
      <c r="B3482" s="10" t="s">
        <v>21</v>
      </c>
      <c r="C3482" s="10" t="s">
        <v>6490</v>
      </c>
      <c r="D3482" s="11">
        <v>1993</v>
      </c>
      <c r="E3482" s="10" t="s">
        <v>10</v>
      </c>
      <c r="F3482" s="10" t="s">
        <v>6428</v>
      </c>
      <c r="G3482" s="10" t="s">
        <v>6491</v>
      </c>
      <c r="H3482" s="13">
        <v>302</v>
      </c>
      <c r="I3482" s="14"/>
      <c r="J3482" s="4"/>
      <c r="K3482" s="4"/>
      <c r="L3482" s="4"/>
      <c r="M3482" s="4"/>
      <c r="N3482" s="4"/>
      <c r="O3482" s="4"/>
      <c r="P3482" s="4"/>
      <c r="Q3482" s="4"/>
      <c r="R3482" s="4"/>
      <c r="S3482" s="4"/>
      <c r="T3482" s="4"/>
      <c r="U3482" s="4"/>
      <c r="V3482" s="4"/>
      <c r="W3482" s="4"/>
      <c r="X3482" s="4"/>
      <c r="Y3482" s="4"/>
      <c r="Z3482" s="4"/>
      <c r="AA3482" s="4"/>
    </row>
    <row r="3483" spans="1:27" ht="16" x14ac:dyDescent="0.2">
      <c r="A3483" s="10" t="s">
        <v>15</v>
      </c>
      <c r="B3483" s="10" t="s">
        <v>21</v>
      </c>
      <c r="C3483" s="10" t="s">
        <v>6411</v>
      </c>
      <c r="D3483" s="11">
        <v>1993</v>
      </c>
      <c r="E3483" s="10" t="s">
        <v>10</v>
      </c>
      <c r="F3483" s="10" t="s">
        <v>6428</v>
      </c>
      <c r="G3483" s="10" t="s">
        <v>6492</v>
      </c>
      <c r="H3483" s="13">
        <v>299</v>
      </c>
      <c r="I3483" s="14"/>
      <c r="J3483" s="4"/>
      <c r="K3483" s="4"/>
      <c r="L3483" s="4"/>
      <c r="M3483" s="4"/>
      <c r="N3483" s="4"/>
      <c r="O3483" s="4"/>
      <c r="P3483" s="4"/>
      <c r="Q3483" s="4"/>
      <c r="R3483" s="4"/>
      <c r="S3483" s="4"/>
      <c r="T3483" s="4"/>
      <c r="U3483" s="4"/>
      <c r="V3483" s="4"/>
      <c r="W3483" s="4"/>
      <c r="X3483" s="4"/>
      <c r="Y3483" s="4"/>
      <c r="Z3483" s="4"/>
      <c r="AA3483" s="4"/>
    </row>
    <row r="3484" spans="1:27" ht="16" x14ac:dyDescent="0.2">
      <c r="A3484" s="10" t="s">
        <v>15</v>
      </c>
      <c r="B3484" s="10" t="s">
        <v>21</v>
      </c>
      <c r="C3484" s="10" t="s">
        <v>6394</v>
      </c>
      <c r="D3484" s="11">
        <v>1993</v>
      </c>
      <c r="E3484" s="10" t="s">
        <v>10</v>
      </c>
      <c r="F3484" s="10" t="s">
        <v>6428</v>
      </c>
      <c r="G3484" s="10" t="s">
        <v>6493</v>
      </c>
      <c r="H3484" s="13">
        <v>295</v>
      </c>
      <c r="I3484" s="14"/>
      <c r="J3484" s="4"/>
      <c r="K3484" s="4"/>
      <c r="L3484" s="4"/>
      <c r="M3484" s="4"/>
      <c r="N3484" s="4"/>
      <c r="O3484" s="4"/>
      <c r="P3484" s="4"/>
      <c r="Q3484" s="4"/>
      <c r="R3484" s="4"/>
      <c r="S3484" s="4"/>
      <c r="T3484" s="4"/>
      <c r="U3484" s="4"/>
      <c r="V3484" s="4"/>
      <c r="W3484" s="4"/>
      <c r="X3484" s="4"/>
      <c r="Y3484" s="4"/>
      <c r="Z3484" s="4"/>
      <c r="AA3484" s="4"/>
    </row>
    <row r="3485" spans="1:27" ht="16" x14ac:dyDescent="0.2">
      <c r="A3485" s="10" t="s">
        <v>15</v>
      </c>
      <c r="B3485" s="10" t="s">
        <v>21</v>
      </c>
      <c r="C3485" s="10" t="s">
        <v>6494</v>
      </c>
      <c r="D3485" s="11">
        <v>1993</v>
      </c>
      <c r="E3485" s="10" t="s">
        <v>10</v>
      </c>
      <c r="F3485" s="10" t="s">
        <v>6428</v>
      </c>
      <c r="G3485" s="10" t="s">
        <v>6495</v>
      </c>
      <c r="H3485" s="13">
        <v>295</v>
      </c>
      <c r="I3485" s="14"/>
      <c r="J3485" s="4"/>
      <c r="K3485" s="4"/>
      <c r="L3485" s="4"/>
      <c r="M3485" s="4"/>
      <c r="N3485" s="4"/>
      <c r="O3485" s="4"/>
      <c r="P3485" s="4"/>
      <c r="Q3485" s="4"/>
      <c r="R3485" s="4"/>
      <c r="S3485" s="4"/>
      <c r="T3485" s="4"/>
      <c r="U3485" s="4"/>
      <c r="V3485" s="4"/>
      <c r="W3485" s="4"/>
      <c r="X3485" s="4"/>
      <c r="Y3485" s="4"/>
      <c r="Z3485" s="4"/>
      <c r="AA3485" s="4"/>
    </row>
    <row r="3486" spans="1:27" ht="16" x14ac:dyDescent="0.2">
      <c r="A3486" s="10" t="s">
        <v>15</v>
      </c>
      <c r="B3486" s="10" t="s">
        <v>21</v>
      </c>
      <c r="C3486" s="10" t="s">
        <v>5880</v>
      </c>
      <c r="D3486" s="11">
        <v>1993</v>
      </c>
      <c r="E3486" s="10" t="s">
        <v>10</v>
      </c>
      <c r="F3486" s="10" t="s">
        <v>6428</v>
      </c>
      <c r="G3486" s="10" t="s">
        <v>6496</v>
      </c>
      <c r="H3486" s="13">
        <v>295</v>
      </c>
      <c r="I3486" s="14"/>
      <c r="J3486" s="4"/>
      <c r="K3486" s="4"/>
      <c r="L3486" s="4"/>
      <c r="M3486" s="4"/>
      <c r="N3486" s="4"/>
      <c r="O3486" s="4"/>
      <c r="P3486" s="4"/>
      <c r="Q3486" s="4"/>
      <c r="R3486" s="4"/>
      <c r="S3486" s="4"/>
      <c r="T3486" s="4"/>
      <c r="U3486" s="4"/>
      <c r="V3486" s="4"/>
      <c r="W3486" s="4"/>
      <c r="X3486" s="4"/>
      <c r="Y3486" s="4"/>
      <c r="Z3486" s="4"/>
      <c r="AA3486" s="4"/>
    </row>
    <row r="3487" spans="1:27" ht="16" x14ac:dyDescent="0.2">
      <c r="A3487" s="10" t="s">
        <v>15</v>
      </c>
      <c r="B3487" s="10" t="s">
        <v>21</v>
      </c>
      <c r="C3487" s="10" t="s">
        <v>6497</v>
      </c>
      <c r="D3487" s="11">
        <v>1993</v>
      </c>
      <c r="E3487" s="10" t="s">
        <v>10</v>
      </c>
      <c r="F3487" s="10" t="s">
        <v>6428</v>
      </c>
      <c r="G3487" s="10" t="s">
        <v>6498</v>
      </c>
      <c r="H3487" s="13">
        <v>293</v>
      </c>
      <c r="I3487" s="14"/>
      <c r="J3487" s="4"/>
      <c r="K3487" s="4"/>
      <c r="L3487" s="4"/>
      <c r="M3487" s="4"/>
      <c r="N3487" s="4"/>
      <c r="O3487" s="4"/>
      <c r="P3487" s="4"/>
      <c r="Q3487" s="4"/>
      <c r="R3487" s="4"/>
      <c r="S3487" s="4"/>
      <c r="T3487" s="4"/>
      <c r="U3487" s="4"/>
      <c r="V3487" s="4"/>
      <c r="W3487" s="4"/>
      <c r="X3487" s="4"/>
      <c r="Y3487" s="4"/>
      <c r="Z3487" s="4"/>
      <c r="AA3487" s="4"/>
    </row>
    <row r="3488" spans="1:27" ht="16" x14ac:dyDescent="0.2">
      <c r="A3488" s="10" t="s">
        <v>15</v>
      </c>
      <c r="B3488" s="10" t="s">
        <v>21</v>
      </c>
      <c r="C3488" s="10" t="s">
        <v>5872</v>
      </c>
      <c r="D3488" s="11">
        <v>1993</v>
      </c>
      <c r="E3488" s="10" t="s">
        <v>10</v>
      </c>
      <c r="F3488" s="10" t="s">
        <v>6428</v>
      </c>
      <c r="G3488" s="10" t="s">
        <v>6499</v>
      </c>
      <c r="H3488" s="13">
        <v>292</v>
      </c>
      <c r="I3488" s="14"/>
      <c r="J3488" s="4"/>
      <c r="K3488" s="4"/>
      <c r="L3488" s="4"/>
      <c r="M3488" s="4"/>
      <c r="N3488" s="4"/>
      <c r="O3488" s="4"/>
      <c r="P3488" s="4"/>
      <c r="Q3488" s="4"/>
      <c r="R3488" s="4"/>
      <c r="S3488" s="4"/>
      <c r="T3488" s="4"/>
      <c r="U3488" s="4"/>
      <c r="V3488" s="4"/>
      <c r="W3488" s="4"/>
      <c r="X3488" s="4"/>
      <c r="Y3488" s="4"/>
      <c r="Z3488" s="4"/>
      <c r="AA3488" s="4"/>
    </row>
    <row r="3489" spans="1:27" ht="16" x14ac:dyDescent="0.2">
      <c r="A3489" s="10" t="s">
        <v>15</v>
      </c>
      <c r="B3489" s="10" t="s">
        <v>21</v>
      </c>
      <c r="C3489" s="10" t="s">
        <v>6382</v>
      </c>
      <c r="D3489" s="11">
        <v>1993</v>
      </c>
      <c r="E3489" s="10" t="s">
        <v>10</v>
      </c>
      <c r="F3489" s="10" t="s">
        <v>6428</v>
      </c>
      <c r="G3489" s="10" t="s">
        <v>6500</v>
      </c>
      <c r="H3489" s="13">
        <v>291</v>
      </c>
      <c r="I3489" s="14"/>
      <c r="J3489" s="4"/>
      <c r="K3489" s="4"/>
      <c r="L3489" s="4"/>
      <c r="M3489" s="4"/>
      <c r="N3489" s="4"/>
      <c r="O3489" s="4"/>
      <c r="P3489" s="4"/>
      <c r="Q3489" s="4"/>
      <c r="R3489" s="4"/>
      <c r="S3489" s="4"/>
      <c r="T3489" s="4"/>
      <c r="U3489" s="4"/>
      <c r="V3489" s="4"/>
      <c r="W3489" s="4"/>
      <c r="X3489" s="4"/>
      <c r="Y3489" s="4"/>
      <c r="Z3489" s="4"/>
      <c r="AA3489" s="4"/>
    </row>
    <row r="3490" spans="1:27" ht="16" x14ac:dyDescent="0.2">
      <c r="A3490" s="10" t="s">
        <v>15</v>
      </c>
      <c r="B3490" s="10" t="s">
        <v>21</v>
      </c>
      <c r="C3490" s="10" t="s">
        <v>6501</v>
      </c>
      <c r="D3490" s="11">
        <v>1993</v>
      </c>
      <c r="E3490" s="10" t="s">
        <v>10</v>
      </c>
      <c r="F3490" s="10" t="s">
        <v>6428</v>
      </c>
      <c r="G3490" s="10" t="s">
        <v>6502</v>
      </c>
      <c r="H3490" s="13">
        <v>291</v>
      </c>
      <c r="I3490" s="14"/>
      <c r="J3490" s="4"/>
      <c r="K3490" s="4"/>
      <c r="L3490" s="4"/>
      <c r="M3490" s="4"/>
      <c r="N3490" s="4"/>
      <c r="O3490" s="4"/>
      <c r="P3490" s="4"/>
      <c r="Q3490" s="4"/>
      <c r="R3490" s="4"/>
      <c r="S3490" s="4"/>
      <c r="T3490" s="4"/>
      <c r="U3490" s="4"/>
      <c r="V3490" s="4"/>
      <c r="W3490" s="4"/>
      <c r="X3490" s="4"/>
      <c r="Y3490" s="4"/>
      <c r="Z3490" s="4"/>
      <c r="AA3490" s="4"/>
    </row>
    <row r="3491" spans="1:27" ht="16" x14ac:dyDescent="0.2">
      <c r="A3491" s="10" t="s">
        <v>15</v>
      </c>
      <c r="B3491" s="10" t="s">
        <v>21</v>
      </c>
      <c r="C3491" s="10" t="s">
        <v>6503</v>
      </c>
      <c r="D3491" s="11">
        <v>1993</v>
      </c>
      <c r="E3491" s="10" t="s">
        <v>10</v>
      </c>
      <c r="F3491" s="10" t="s">
        <v>6428</v>
      </c>
      <c r="G3491" s="10" t="s">
        <v>6504</v>
      </c>
      <c r="H3491" s="13">
        <v>290</v>
      </c>
      <c r="I3491" s="14"/>
      <c r="J3491" s="4"/>
      <c r="K3491" s="4"/>
      <c r="L3491" s="4"/>
      <c r="M3491" s="4"/>
      <c r="N3491" s="4"/>
      <c r="O3491" s="4"/>
      <c r="P3491" s="4"/>
      <c r="Q3491" s="4"/>
      <c r="R3491" s="4"/>
      <c r="S3491" s="4"/>
      <c r="T3491" s="4"/>
      <c r="U3491" s="4"/>
      <c r="V3491" s="4"/>
      <c r="W3491" s="4"/>
      <c r="X3491" s="4"/>
      <c r="Y3491" s="4"/>
      <c r="Z3491" s="4"/>
      <c r="AA3491" s="4"/>
    </row>
    <row r="3492" spans="1:27" ht="16" x14ac:dyDescent="0.2">
      <c r="A3492" s="10" t="s">
        <v>15</v>
      </c>
      <c r="B3492" s="10" t="s">
        <v>21</v>
      </c>
      <c r="C3492" s="10" t="s">
        <v>5874</v>
      </c>
      <c r="D3492" s="11">
        <v>1993</v>
      </c>
      <c r="E3492" s="10" t="s">
        <v>10</v>
      </c>
      <c r="F3492" s="10" t="s">
        <v>6428</v>
      </c>
      <c r="G3492" s="10" t="s">
        <v>6505</v>
      </c>
      <c r="H3492" s="13">
        <v>285</v>
      </c>
      <c r="I3492" s="14"/>
      <c r="J3492" s="4"/>
      <c r="K3492" s="4"/>
      <c r="L3492" s="4"/>
      <c r="M3492" s="4"/>
      <c r="N3492" s="4"/>
      <c r="O3492" s="4"/>
      <c r="P3492" s="4"/>
      <c r="Q3492" s="4"/>
      <c r="R3492" s="4"/>
      <c r="S3492" s="4"/>
      <c r="T3492" s="4"/>
      <c r="U3492" s="4"/>
      <c r="V3492" s="4"/>
      <c r="W3492" s="4"/>
      <c r="X3492" s="4"/>
      <c r="Y3492" s="4"/>
      <c r="Z3492" s="4"/>
      <c r="AA3492" s="4"/>
    </row>
    <row r="3493" spans="1:27" ht="16" x14ac:dyDescent="0.2">
      <c r="A3493" s="10" t="s">
        <v>15</v>
      </c>
      <c r="B3493" s="10" t="s">
        <v>21</v>
      </c>
      <c r="C3493" s="10" t="s">
        <v>6506</v>
      </c>
      <c r="D3493" s="11">
        <v>1993</v>
      </c>
      <c r="E3493" s="10" t="s">
        <v>10</v>
      </c>
      <c r="F3493" s="10" t="s">
        <v>6428</v>
      </c>
      <c r="G3493" s="10" t="s">
        <v>6507</v>
      </c>
      <c r="H3493" s="13">
        <v>278</v>
      </c>
      <c r="I3493" s="14"/>
      <c r="J3493" s="4"/>
      <c r="K3493" s="4"/>
      <c r="L3493" s="4"/>
      <c r="M3493" s="4"/>
      <c r="N3493" s="4"/>
      <c r="O3493" s="4"/>
      <c r="P3493" s="4"/>
      <c r="Q3493" s="4"/>
      <c r="R3493" s="4"/>
      <c r="S3493" s="4"/>
      <c r="T3493" s="4"/>
      <c r="U3493" s="4"/>
      <c r="V3493" s="4"/>
      <c r="W3493" s="4"/>
      <c r="X3493" s="4"/>
      <c r="Y3493" s="4"/>
      <c r="Z3493" s="4"/>
      <c r="AA3493" s="4"/>
    </row>
    <row r="3494" spans="1:27" ht="16" x14ac:dyDescent="0.2">
      <c r="A3494" s="10" t="s">
        <v>15</v>
      </c>
      <c r="B3494" s="10" t="s">
        <v>21</v>
      </c>
      <c r="C3494" s="10" t="s">
        <v>6508</v>
      </c>
      <c r="D3494" s="11">
        <v>1993</v>
      </c>
      <c r="E3494" s="10" t="s">
        <v>10</v>
      </c>
      <c r="F3494" s="10" t="s">
        <v>6428</v>
      </c>
      <c r="G3494" s="10" t="s">
        <v>6509</v>
      </c>
      <c r="H3494" s="13">
        <v>275</v>
      </c>
      <c r="I3494" s="14"/>
      <c r="J3494" s="4"/>
      <c r="K3494" s="4"/>
      <c r="L3494" s="4"/>
      <c r="M3494" s="4"/>
      <c r="N3494" s="4"/>
      <c r="O3494" s="4"/>
      <c r="P3494" s="4"/>
      <c r="Q3494" s="4"/>
      <c r="R3494" s="4"/>
      <c r="S3494" s="4"/>
      <c r="T3494" s="4"/>
      <c r="U3494" s="4"/>
      <c r="V3494" s="4"/>
      <c r="W3494" s="4"/>
      <c r="X3494" s="4"/>
      <c r="Y3494" s="4"/>
      <c r="Z3494" s="4"/>
      <c r="AA3494" s="4"/>
    </row>
    <row r="3495" spans="1:27" ht="16" x14ac:dyDescent="0.2">
      <c r="A3495" s="10" t="s">
        <v>15</v>
      </c>
      <c r="B3495" s="10" t="s">
        <v>21</v>
      </c>
      <c r="C3495" s="10" t="s">
        <v>6510</v>
      </c>
      <c r="D3495" s="11">
        <v>1993</v>
      </c>
      <c r="E3495" s="10" t="s">
        <v>10</v>
      </c>
      <c r="F3495" s="10" t="s">
        <v>6428</v>
      </c>
      <c r="G3495" s="10" t="s">
        <v>6511</v>
      </c>
      <c r="H3495" s="13">
        <v>271</v>
      </c>
      <c r="I3495" s="14"/>
      <c r="J3495" s="4"/>
      <c r="K3495" s="4"/>
      <c r="L3495" s="4"/>
      <c r="M3495" s="4"/>
      <c r="N3495" s="4"/>
      <c r="O3495" s="4"/>
      <c r="P3495" s="4"/>
      <c r="Q3495" s="4"/>
      <c r="R3495" s="4"/>
      <c r="S3495" s="4"/>
      <c r="T3495" s="4"/>
      <c r="U3495" s="4"/>
      <c r="V3495" s="4"/>
      <c r="W3495" s="4"/>
      <c r="X3495" s="4"/>
      <c r="Y3495" s="4"/>
      <c r="Z3495" s="4"/>
      <c r="AA3495" s="4"/>
    </row>
    <row r="3496" spans="1:27" ht="16" x14ac:dyDescent="0.2">
      <c r="A3496" s="10" t="s">
        <v>15</v>
      </c>
      <c r="B3496" s="10" t="s">
        <v>21</v>
      </c>
      <c r="C3496" s="10" t="s">
        <v>6512</v>
      </c>
      <c r="D3496" s="11">
        <v>1993</v>
      </c>
      <c r="E3496" s="10" t="s">
        <v>10</v>
      </c>
      <c r="F3496" s="10" t="s">
        <v>6428</v>
      </c>
      <c r="G3496" s="10" t="s">
        <v>6513</v>
      </c>
      <c r="H3496" s="13">
        <v>270</v>
      </c>
      <c r="I3496" s="14"/>
      <c r="J3496" s="4"/>
      <c r="K3496" s="4"/>
      <c r="L3496" s="4"/>
      <c r="M3496" s="4"/>
      <c r="N3496" s="4"/>
      <c r="O3496" s="4"/>
      <c r="P3496" s="4"/>
      <c r="Q3496" s="4"/>
      <c r="R3496" s="4"/>
      <c r="S3496" s="4"/>
      <c r="T3496" s="4"/>
      <c r="U3496" s="4"/>
      <c r="V3496" s="4"/>
      <c r="W3496" s="4"/>
      <c r="X3496" s="4"/>
      <c r="Y3496" s="4"/>
      <c r="Z3496" s="4"/>
      <c r="AA3496" s="4"/>
    </row>
    <row r="3497" spans="1:27" ht="16" x14ac:dyDescent="0.2">
      <c r="A3497" s="10" t="s">
        <v>15</v>
      </c>
      <c r="B3497" s="10" t="s">
        <v>21</v>
      </c>
      <c r="C3497" s="10" t="s">
        <v>6514</v>
      </c>
      <c r="D3497" s="11">
        <v>1993</v>
      </c>
      <c r="E3497" s="10" t="s">
        <v>10</v>
      </c>
      <c r="F3497" s="10" t="s">
        <v>6428</v>
      </c>
      <c r="G3497" s="10" t="s">
        <v>6515</v>
      </c>
      <c r="H3497" s="13">
        <v>265</v>
      </c>
      <c r="I3497" s="14"/>
      <c r="J3497" s="4"/>
      <c r="K3497" s="4"/>
      <c r="L3497" s="4"/>
      <c r="M3497" s="4"/>
      <c r="N3497" s="4"/>
      <c r="O3497" s="4"/>
      <c r="P3497" s="4"/>
      <c r="Q3497" s="4"/>
      <c r="R3497" s="4"/>
      <c r="S3497" s="4"/>
      <c r="T3497" s="4"/>
      <c r="U3497" s="4"/>
      <c r="V3497" s="4"/>
      <c r="W3497" s="4"/>
      <c r="X3497" s="4"/>
      <c r="Y3497" s="4"/>
      <c r="Z3497" s="4"/>
      <c r="AA3497" s="4"/>
    </row>
    <row r="3498" spans="1:27" ht="16" x14ac:dyDescent="0.2">
      <c r="A3498" s="10" t="s">
        <v>15</v>
      </c>
      <c r="B3498" s="10" t="s">
        <v>21</v>
      </c>
      <c r="C3498" s="10" t="s">
        <v>6516</v>
      </c>
      <c r="D3498" s="11">
        <v>1993</v>
      </c>
      <c r="E3498" s="10" t="s">
        <v>10</v>
      </c>
      <c r="F3498" s="10" t="s">
        <v>6428</v>
      </c>
      <c r="G3498" s="10" t="s">
        <v>6517</v>
      </c>
      <c r="H3498" s="13">
        <v>251</v>
      </c>
      <c r="I3498" s="14"/>
      <c r="J3498" s="4"/>
      <c r="K3498" s="4"/>
      <c r="L3498" s="4"/>
      <c r="M3498" s="4"/>
      <c r="N3498" s="4"/>
      <c r="O3498" s="4"/>
      <c r="P3498" s="4"/>
      <c r="Q3498" s="4"/>
      <c r="R3498" s="4"/>
      <c r="S3498" s="4"/>
      <c r="T3498" s="4"/>
      <c r="U3498" s="4"/>
      <c r="V3498" s="4"/>
      <c r="W3498" s="4"/>
      <c r="X3498" s="4"/>
      <c r="Y3498" s="4"/>
      <c r="Z3498" s="4"/>
      <c r="AA3498" s="4"/>
    </row>
    <row r="3499" spans="1:27" ht="16" x14ac:dyDescent="0.2">
      <c r="A3499" s="10" t="s">
        <v>15</v>
      </c>
      <c r="B3499" s="10" t="s">
        <v>21</v>
      </c>
      <c r="C3499" s="10" t="s">
        <v>6518</v>
      </c>
      <c r="D3499" s="11">
        <v>1993</v>
      </c>
      <c r="E3499" s="10" t="s">
        <v>10</v>
      </c>
      <c r="F3499" s="10" t="s">
        <v>6428</v>
      </c>
      <c r="G3499" s="10" t="s">
        <v>6519</v>
      </c>
      <c r="H3499" s="13">
        <v>112</v>
      </c>
      <c r="I3499" s="14"/>
      <c r="J3499" s="4"/>
      <c r="K3499" s="4"/>
      <c r="L3499" s="4"/>
      <c r="M3499" s="4"/>
      <c r="N3499" s="4"/>
      <c r="O3499" s="4"/>
      <c r="P3499" s="4"/>
      <c r="Q3499" s="4"/>
      <c r="R3499" s="4"/>
      <c r="S3499" s="4"/>
      <c r="T3499" s="4"/>
      <c r="U3499" s="4"/>
      <c r="V3499" s="4"/>
      <c r="W3499" s="4"/>
      <c r="X3499" s="4"/>
      <c r="Y3499" s="4"/>
      <c r="Z3499" s="4"/>
      <c r="AA3499" s="4"/>
    </row>
    <row r="3500" spans="1:27" ht="16" x14ac:dyDescent="0.2">
      <c r="A3500" s="25" t="s">
        <v>20</v>
      </c>
      <c r="B3500" s="25" t="s">
        <v>21</v>
      </c>
      <c r="C3500" s="10" t="s">
        <v>6520</v>
      </c>
      <c r="D3500" s="26">
        <v>1992</v>
      </c>
      <c r="E3500" s="20" t="s">
        <v>7</v>
      </c>
      <c r="F3500" s="20" t="s">
        <v>6521</v>
      </c>
      <c r="G3500" s="10" t="s">
        <v>6522</v>
      </c>
      <c r="H3500" s="13">
        <v>1866</v>
      </c>
      <c r="I3500" s="14"/>
      <c r="J3500" s="4"/>
      <c r="K3500" s="4"/>
      <c r="L3500" s="4"/>
      <c r="M3500" s="4"/>
      <c r="N3500" s="4"/>
      <c r="O3500" s="4"/>
      <c r="P3500" s="4"/>
      <c r="Q3500" s="4"/>
      <c r="R3500" s="4"/>
      <c r="S3500" s="4"/>
      <c r="T3500" s="4"/>
      <c r="U3500" s="4"/>
      <c r="V3500" s="4"/>
      <c r="W3500" s="4"/>
      <c r="X3500" s="4"/>
      <c r="Y3500" s="4"/>
      <c r="Z3500" s="4"/>
      <c r="AA3500" s="4"/>
    </row>
    <row r="3501" spans="1:27" ht="16" x14ac:dyDescent="0.2">
      <c r="A3501" s="25" t="s">
        <v>20</v>
      </c>
      <c r="B3501" s="25" t="s">
        <v>21</v>
      </c>
      <c r="C3501" s="10" t="s">
        <v>6186</v>
      </c>
      <c r="D3501" s="26">
        <v>1992</v>
      </c>
      <c r="E3501" s="20" t="s">
        <v>10</v>
      </c>
      <c r="F3501" s="20" t="s">
        <v>6521</v>
      </c>
      <c r="G3501" s="10" t="s">
        <v>6523</v>
      </c>
      <c r="H3501" s="13">
        <v>1711</v>
      </c>
      <c r="I3501" s="14"/>
      <c r="J3501" s="4"/>
      <c r="K3501" s="4"/>
      <c r="L3501" s="4"/>
      <c r="M3501" s="4"/>
      <c r="N3501" s="4"/>
      <c r="O3501" s="4"/>
      <c r="P3501" s="4"/>
      <c r="Q3501" s="4"/>
      <c r="R3501" s="4"/>
      <c r="S3501" s="4"/>
      <c r="T3501" s="4"/>
      <c r="U3501" s="4"/>
      <c r="V3501" s="4"/>
      <c r="W3501" s="4"/>
      <c r="X3501" s="4"/>
      <c r="Y3501" s="4"/>
      <c r="Z3501" s="4"/>
      <c r="AA3501" s="4"/>
    </row>
    <row r="3502" spans="1:27" ht="16" x14ac:dyDescent="0.2">
      <c r="A3502" s="25" t="s">
        <v>20</v>
      </c>
      <c r="B3502" s="25" t="s">
        <v>21</v>
      </c>
      <c r="C3502" s="10" t="s">
        <v>6524</v>
      </c>
      <c r="D3502" s="26">
        <v>1992</v>
      </c>
      <c r="E3502" s="20" t="s">
        <v>7</v>
      </c>
      <c r="F3502" s="20" t="s">
        <v>6521</v>
      </c>
      <c r="G3502" s="10" t="s">
        <v>6525</v>
      </c>
      <c r="H3502" s="13">
        <v>911</v>
      </c>
      <c r="I3502" s="14"/>
      <c r="J3502" s="4"/>
      <c r="K3502" s="4"/>
      <c r="L3502" s="4"/>
      <c r="M3502" s="4"/>
      <c r="N3502" s="4"/>
      <c r="O3502" s="4"/>
      <c r="P3502" s="4"/>
      <c r="Q3502" s="4"/>
      <c r="R3502" s="4"/>
      <c r="S3502" s="4"/>
      <c r="T3502" s="4"/>
      <c r="U3502" s="4"/>
      <c r="V3502" s="4"/>
      <c r="W3502" s="4"/>
      <c r="X3502" s="4"/>
      <c r="Y3502" s="4"/>
      <c r="Z3502" s="4"/>
      <c r="AA3502" s="4"/>
    </row>
    <row r="3503" spans="1:27" ht="16" x14ac:dyDescent="0.2">
      <c r="A3503" s="25" t="s">
        <v>20</v>
      </c>
      <c r="B3503" s="25" t="s">
        <v>21</v>
      </c>
      <c r="C3503" s="10" t="s">
        <v>6526</v>
      </c>
      <c r="D3503" s="26">
        <v>1992</v>
      </c>
      <c r="E3503" s="20" t="s">
        <v>10</v>
      </c>
      <c r="F3503" s="20" t="s">
        <v>6521</v>
      </c>
      <c r="G3503" s="10" t="s">
        <v>6527</v>
      </c>
      <c r="H3503" s="13">
        <v>714</v>
      </c>
      <c r="I3503" s="14"/>
      <c r="J3503" s="4"/>
      <c r="K3503" s="4"/>
      <c r="L3503" s="4"/>
      <c r="M3503" s="4"/>
      <c r="N3503" s="4"/>
      <c r="O3503" s="4"/>
      <c r="P3503" s="4"/>
      <c r="Q3503" s="4"/>
      <c r="R3503" s="4"/>
      <c r="S3503" s="4"/>
      <c r="T3503" s="4"/>
      <c r="U3503" s="4"/>
      <c r="V3503" s="4"/>
      <c r="W3503" s="4"/>
      <c r="X3503" s="4"/>
      <c r="Y3503" s="4"/>
      <c r="Z3503" s="4"/>
      <c r="AA3503" s="4"/>
    </row>
    <row r="3504" spans="1:27" ht="16" x14ac:dyDescent="0.2">
      <c r="A3504" s="25" t="s">
        <v>20</v>
      </c>
      <c r="B3504" s="25" t="s">
        <v>21</v>
      </c>
      <c r="C3504" s="10" t="s">
        <v>6370</v>
      </c>
      <c r="D3504" s="26">
        <v>1992</v>
      </c>
      <c r="E3504" s="20" t="s">
        <v>10</v>
      </c>
      <c r="F3504" s="20" t="s">
        <v>6521</v>
      </c>
      <c r="G3504" s="10" t="s">
        <v>6528</v>
      </c>
      <c r="H3504" s="13">
        <v>617</v>
      </c>
      <c r="I3504" s="14"/>
      <c r="J3504" s="4"/>
      <c r="K3504" s="4"/>
      <c r="L3504" s="4"/>
      <c r="M3504" s="4"/>
      <c r="N3504" s="4"/>
      <c r="O3504" s="4"/>
      <c r="P3504" s="4"/>
      <c r="Q3504" s="4"/>
      <c r="R3504" s="4"/>
      <c r="S3504" s="4"/>
      <c r="T3504" s="4"/>
      <c r="U3504" s="4"/>
      <c r="V3504" s="4"/>
      <c r="W3504" s="4"/>
      <c r="X3504" s="4"/>
      <c r="Y3504" s="4"/>
      <c r="Z3504" s="4"/>
      <c r="AA3504" s="4"/>
    </row>
    <row r="3505" spans="1:27" ht="16" x14ac:dyDescent="0.2">
      <c r="A3505" s="25" t="s">
        <v>20</v>
      </c>
      <c r="B3505" s="25" t="s">
        <v>21</v>
      </c>
      <c r="C3505" s="10" t="s">
        <v>6529</v>
      </c>
      <c r="D3505" s="26">
        <v>1992</v>
      </c>
      <c r="E3505" s="20" t="s">
        <v>10</v>
      </c>
      <c r="F3505" s="20" t="s">
        <v>6521</v>
      </c>
      <c r="G3505" s="10" t="s">
        <v>6530</v>
      </c>
      <c r="H3505" s="13">
        <v>556</v>
      </c>
      <c r="I3505" s="14"/>
      <c r="J3505" s="4"/>
      <c r="K3505" s="4"/>
      <c r="L3505" s="4"/>
      <c r="M3505" s="4"/>
      <c r="N3505" s="4"/>
      <c r="O3505" s="4"/>
      <c r="P3505" s="4"/>
      <c r="Q3505" s="4"/>
      <c r="R3505" s="4"/>
      <c r="S3505" s="4"/>
      <c r="T3505" s="4"/>
      <c r="U3505" s="4"/>
      <c r="V3505" s="4"/>
      <c r="W3505" s="4"/>
      <c r="X3505" s="4"/>
      <c r="Y3505" s="4"/>
      <c r="Z3505" s="4"/>
      <c r="AA3505" s="4"/>
    </row>
    <row r="3506" spans="1:27" ht="16" x14ac:dyDescent="0.2">
      <c r="A3506" s="25" t="s">
        <v>20</v>
      </c>
      <c r="B3506" s="25" t="s">
        <v>21</v>
      </c>
      <c r="C3506" s="10" t="s">
        <v>6223</v>
      </c>
      <c r="D3506" s="26">
        <v>1992</v>
      </c>
      <c r="E3506" s="20" t="s">
        <v>10</v>
      </c>
      <c r="F3506" s="20" t="s">
        <v>6521</v>
      </c>
      <c r="G3506" s="10" t="s">
        <v>6531</v>
      </c>
      <c r="H3506" s="13">
        <v>518</v>
      </c>
      <c r="I3506" s="14"/>
      <c r="J3506" s="4"/>
      <c r="K3506" s="4"/>
      <c r="L3506" s="4"/>
      <c r="M3506" s="4"/>
      <c r="N3506" s="4"/>
      <c r="O3506" s="4"/>
      <c r="P3506" s="4"/>
      <c r="Q3506" s="4"/>
      <c r="R3506" s="4"/>
      <c r="S3506" s="4"/>
      <c r="T3506" s="4"/>
      <c r="U3506" s="4"/>
      <c r="V3506" s="4"/>
      <c r="W3506" s="4"/>
      <c r="X3506" s="4"/>
      <c r="Y3506" s="4"/>
      <c r="Z3506" s="4"/>
      <c r="AA3506" s="4"/>
    </row>
    <row r="3507" spans="1:27" ht="16" x14ac:dyDescent="0.2">
      <c r="A3507" s="25" t="s">
        <v>20</v>
      </c>
      <c r="B3507" s="25" t="s">
        <v>21</v>
      </c>
      <c r="C3507" s="10" t="s">
        <v>6227</v>
      </c>
      <c r="D3507" s="26">
        <v>1992</v>
      </c>
      <c r="E3507" s="20" t="s">
        <v>10</v>
      </c>
      <c r="F3507" s="20" t="s">
        <v>6521</v>
      </c>
      <c r="G3507" s="10" t="s">
        <v>6532</v>
      </c>
      <c r="H3507" s="13">
        <v>498</v>
      </c>
      <c r="I3507" s="14"/>
      <c r="J3507" s="4"/>
      <c r="K3507" s="4"/>
      <c r="L3507" s="4"/>
      <c r="M3507" s="4"/>
      <c r="N3507" s="4"/>
      <c r="O3507" s="4"/>
      <c r="P3507" s="4"/>
      <c r="Q3507" s="4"/>
      <c r="R3507" s="4"/>
      <c r="S3507" s="4"/>
      <c r="T3507" s="4"/>
      <c r="U3507" s="4"/>
      <c r="V3507" s="4"/>
      <c r="W3507" s="4"/>
      <c r="X3507" s="4"/>
      <c r="Y3507" s="4"/>
      <c r="Z3507" s="4"/>
      <c r="AA3507" s="4"/>
    </row>
    <row r="3508" spans="1:27" ht="16" x14ac:dyDescent="0.2">
      <c r="A3508" s="25" t="s">
        <v>20</v>
      </c>
      <c r="B3508" s="25" t="s">
        <v>21</v>
      </c>
      <c r="C3508" s="10" t="s">
        <v>6533</v>
      </c>
      <c r="D3508" s="26">
        <v>1992</v>
      </c>
      <c r="E3508" s="20" t="s">
        <v>10</v>
      </c>
      <c r="F3508" s="20" t="s">
        <v>6521</v>
      </c>
      <c r="G3508" s="10" t="s">
        <v>6534</v>
      </c>
      <c r="H3508" s="13">
        <v>487</v>
      </c>
      <c r="I3508" s="14"/>
      <c r="J3508" s="4"/>
      <c r="K3508" s="4"/>
      <c r="L3508" s="4"/>
      <c r="M3508" s="4"/>
      <c r="N3508" s="4"/>
      <c r="O3508" s="4"/>
      <c r="P3508" s="4"/>
      <c r="Q3508" s="4"/>
      <c r="R3508" s="4"/>
      <c r="S3508" s="4"/>
      <c r="T3508" s="4"/>
      <c r="U3508" s="4"/>
      <c r="V3508" s="4"/>
      <c r="W3508" s="4"/>
      <c r="X3508" s="4"/>
      <c r="Y3508" s="4"/>
      <c r="Z3508" s="4"/>
      <c r="AA3508" s="4"/>
    </row>
    <row r="3509" spans="1:27" ht="16" x14ac:dyDescent="0.2">
      <c r="A3509" s="25" t="s">
        <v>20</v>
      </c>
      <c r="B3509" s="25" t="s">
        <v>21</v>
      </c>
      <c r="C3509" s="10" t="s">
        <v>6213</v>
      </c>
      <c r="D3509" s="26">
        <v>1992</v>
      </c>
      <c r="E3509" s="20" t="s">
        <v>10</v>
      </c>
      <c r="F3509" s="20" t="s">
        <v>6521</v>
      </c>
      <c r="G3509" s="10" t="s">
        <v>6534</v>
      </c>
      <c r="H3509" s="13">
        <v>487</v>
      </c>
      <c r="I3509" s="14"/>
      <c r="J3509" s="4"/>
      <c r="K3509" s="4"/>
      <c r="L3509" s="4"/>
      <c r="M3509" s="4"/>
      <c r="N3509" s="4"/>
      <c r="O3509" s="4"/>
      <c r="P3509" s="4"/>
      <c r="Q3509" s="4"/>
      <c r="R3509" s="4"/>
      <c r="S3509" s="4"/>
      <c r="T3509" s="4"/>
      <c r="U3509" s="4"/>
      <c r="V3509" s="4"/>
      <c r="W3509" s="4"/>
      <c r="X3509" s="4"/>
      <c r="Y3509" s="4"/>
      <c r="Z3509" s="4"/>
      <c r="AA3509" s="4"/>
    </row>
    <row r="3510" spans="1:27" ht="16" x14ac:dyDescent="0.2">
      <c r="A3510" s="25" t="s">
        <v>20</v>
      </c>
      <c r="B3510" s="25" t="s">
        <v>21</v>
      </c>
      <c r="C3510" s="10" t="s">
        <v>6533</v>
      </c>
      <c r="D3510" s="26">
        <v>1992</v>
      </c>
      <c r="E3510" s="20" t="s">
        <v>10</v>
      </c>
      <c r="F3510" s="20" t="s">
        <v>6521</v>
      </c>
      <c r="G3510" s="10" t="s">
        <v>6534</v>
      </c>
      <c r="H3510" s="13">
        <v>487</v>
      </c>
      <c r="I3510" s="14"/>
      <c r="J3510" s="4"/>
      <c r="K3510" s="4"/>
      <c r="L3510" s="4"/>
      <c r="M3510" s="4"/>
      <c r="N3510" s="4"/>
      <c r="O3510" s="4"/>
      <c r="P3510" s="4"/>
      <c r="Q3510" s="4"/>
      <c r="R3510" s="4"/>
      <c r="S3510" s="4"/>
      <c r="T3510" s="4"/>
      <c r="U3510" s="4"/>
      <c r="V3510" s="4"/>
      <c r="W3510" s="4"/>
      <c r="X3510" s="4"/>
      <c r="Y3510" s="4"/>
      <c r="Z3510" s="4"/>
      <c r="AA3510" s="4"/>
    </row>
    <row r="3511" spans="1:27" ht="16" x14ac:dyDescent="0.2">
      <c r="A3511" s="25" t="s">
        <v>20</v>
      </c>
      <c r="B3511" s="25" t="s">
        <v>21</v>
      </c>
      <c r="C3511" s="10" t="s">
        <v>6213</v>
      </c>
      <c r="D3511" s="26">
        <v>1992</v>
      </c>
      <c r="E3511" s="20" t="s">
        <v>10</v>
      </c>
      <c r="F3511" s="20" t="s">
        <v>6521</v>
      </c>
      <c r="G3511" s="10" t="s">
        <v>6534</v>
      </c>
      <c r="H3511" s="13">
        <v>487</v>
      </c>
      <c r="I3511" s="14"/>
      <c r="J3511" s="4"/>
      <c r="K3511" s="4"/>
      <c r="L3511" s="4"/>
      <c r="M3511" s="4"/>
      <c r="N3511" s="4"/>
      <c r="O3511" s="4"/>
      <c r="P3511" s="4"/>
      <c r="Q3511" s="4"/>
      <c r="R3511" s="4"/>
      <c r="S3511" s="4"/>
      <c r="T3511" s="4"/>
      <c r="U3511" s="4"/>
      <c r="V3511" s="4"/>
      <c r="W3511" s="4"/>
      <c r="X3511" s="4"/>
      <c r="Y3511" s="4"/>
      <c r="Z3511" s="4"/>
      <c r="AA3511" s="4"/>
    </row>
    <row r="3512" spans="1:27" ht="16" x14ac:dyDescent="0.2">
      <c r="A3512" s="25" t="s">
        <v>20</v>
      </c>
      <c r="B3512" s="25" t="s">
        <v>21</v>
      </c>
      <c r="C3512" s="10" t="s">
        <v>6535</v>
      </c>
      <c r="D3512" s="26">
        <v>1992</v>
      </c>
      <c r="E3512" s="20" t="s">
        <v>10</v>
      </c>
      <c r="F3512" s="20" t="s">
        <v>6521</v>
      </c>
      <c r="G3512" s="10" t="s">
        <v>6536</v>
      </c>
      <c r="H3512" s="13">
        <v>460</v>
      </c>
      <c r="I3512" s="14"/>
      <c r="J3512" s="4"/>
      <c r="K3512" s="4"/>
      <c r="L3512" s="4"/>
      <c r="M3512" s="4"/>
      <c r="N3512" s="4"/>
      <c r="O3512" s="4"/>
      <c r="P3512" s="4"/>
      <c r="Q3512" s="4"/>
      <c r="R3512" s="4"/>
      <c r="S3512" s="4"/>
      <c r="T3512" s="4"/>
      <c r="U3512" s="4"/>
      <c r="V3512" s="4"/>
      <c r="W3512" s="4"/>
      <c r="X3512" s="4"/>
      <c r="Y3512" s="4"/>
      <c r="Z3512" s="4"/>
      <c r="AA3512" s="4"/>
    </row>
    <row r="3513" spans="1:27" ht="16" x14ac:dyDescent="0.2">
      <c r="A3513" s="25" t="s">
        <v>20</v>
      </c>
      <c r="B3513" s="25" t="s">
        <v>21</v>
      </c>
      <c r="C3513" s="10" t="s">
        <v>6245</v>
      </c>
      <c r="D3513" s="26">
        <v>1992</v>
      </c>
      <c r="E3513" s="20" t="s">
        <v>10</v>
      </c>
      <c r="F3513" s="20" t="s">
        <v>6521</v>
      </c>
      <c r="G3513" s="10" t="s">
        <v>6537</v>
      </c>
      <c r="H3513" s="13">
        <v>450</v>
      </c>
      <c r="I3513" s="14"/>
      <c r="J3513" s="4"/>
      <c r="K3513" s="4"/>
      <c r="L3513" s="4"/>
      <c r="M3513" s="4"/>
      <c r="N3513" s="4"/>
      <c r="O3513" s="4"/>
      <c r="P3513" s="4"/>
      <c r="Q3513" s="4"/>
      <c r="R3513" s="4"/>
      <c r="S3513" s="4"/>
      <c r="T3513" s="4"/>
      <c r="U3513" s="4"/>
      <c r="V3513" s="4"/>
      <c r="W3513" s="4"/>
      <c r="X3513" s="4"/>
      <c r="Y3513" s="4"/>
      <c r="Z3513" s="4"/>
      <c r="AA3513" s="4"/>
    </row>
    <row r="3514" spans="1:27" ht="16" x14ac:dyDescent="0.2">
      <c r="A3514" s="25" t="s">
        <v>20</v>
      </c>
      <c r="B3514" s="25" t="s">
        <v>21</v>
      </c>
      <c r="C3514" s="10" t="s">
        <v>6538</v>
      </c>
      <c r="D3514" s="26">
        <v>1992</v>
      </c>
      <c r="E3514" s="20" t="s">
        <v>10</v>
      </c>
      <c r="F3514" s="20" t="s">
        <v>6521</v>
      </c>
      <c r="G3514" s="10" t="s">
        <v>6539</v>
      </c>
      <c r="H3514" s="13">
        <v>409</v>
      </c>
      <c r="I3514" s="14"/>
      <c r="J3514" s="4"/>
      <c r="K3514" s="4"/>
      <c r="L3514" s="4"/>
      <c r="M3514" s="4"/>
      <c r="N3514" s="4"/>
      <c r="O3514" s="4"/>
      <c r="P3514" s="4"/>
      <c r="Q3514" s="4"/>
      <c r="R3514" s="4"/>
      <c r="S3514" s="4"/>
      <c r="T3514" s="4"/>
      <c r="U3514" s="4"/>
      <c r="V3514" s="4"/>
      <c r="W3514" s="4"/>
      <c r="X3514" s="4"/>
      <c r="Y3514" s="4"/>
      <c r="Z3514" s="4"/>
      <c r="AA3514" s="4"/>
    </row>
    <row r="3515" spans="1:27" ht="16" x14ac:dyDescent="0.2">
      <c r="A3515" s="25" t="s">
        <v>20</v>
      </c>
      <c r="B3515" s="25" t="s">
        <v>21</v>
      </c>
      <c r="C3515" s="10" t="s">
        <v>6285</v>
      </c>
      <c r="D3515" s="26">
        <v>1992</v>
      </c>
      <c r="E3515" s="20" t="s">
        <v>10</v>
      </c>
      <c r="F3515" s="20" t="s">
        <v>6521</v>
      </c>
      <c r="G3515" s="10" t="s">
        <v>6540</v>
      </c>
      <c r="H3515" s="13">
        <v>404</v>
      </c>
      <c r="I3515" s="14"/>
      <c r="J3515" s="4"/>
      <c r="K3515" s="4"/>
      <c r="L3515" s="4"/>
      <c r="M3515" s="4"/>
      <c r="N3515" s="4"/>
      <c r="O3515" s="4"/>
      <c r="P3515" s="4"/>
      <c r="Q3515" s="4"/>
      <c r="R3515" s="4"/>
      <c r="S3515" s="4"/>
      <c r="T3515" s="4"/>
      <c r="U3515" s="4"/>
      <c r="V3515" s="4"/>
      <c r="W3515" s="4"/>
      <c r="X3515" s="4"/>
      <c r="Y3515" s="4"/>
      <c r="Z3515" s="4"/>
      <c r="AA3515" s="4"/>
    </row>
    <row r="3516" spans="1:27" ht="16" x14ac:dyDescent="0.2">
      <c r="A3516" s="25" t="s">
        <v>20</v>
      </c>
      <c r="B3516" s="25" t="s">
        <v>21</v>
      </c>
      <c r="C3516" s="10" t="s">
        <v>6211</v>
      </c>
      <c r="D3516" s="26">
        <v>1992</v>
      </c>
      <c r="E3516" s="20" t="s">
        <v>10</v>
      </c>
      <c r="F3516" s="20" t="s">
        <v>6521</v>
      </c>
      <c r="G3516" s="10" t="s">
        <v>6541</v>
      </c>
      <c r="H3516" s="13">
        <v>403</v>
      </c>
      <c r="I3516" s="14"/>
      <c r="J3516" s="4"/>
      <c r="K3516" s="4"/>
      <c r="L3516" s="4"/>
      <c r="M3516" s="4"/>
      <c r="N3516" s="4"/>
      <c r="O3516" s="4"/>
      <c r="P3516" s="4"/>
      <c r="Q3516" s="4"/>
      <c r="R3516" s="4"/>
      <c r="S3516" s="4"/>
      <c r="T3516" s="4"/>
      <c r="U3516" s="4"/>
      <c r="V3516" s="4"/>
      <c r="W3516" s="4"/>
      <c r="X3516" s="4"/>
      <c r="Y3516" s="4"/>
      <c r="Z3516" s="4"/>
      <c r="AA3516" s="4"/>
    </row>
    <row r="3517" spans="1:27" ht="16" x14ac:dyDescent="0.2">
      <c r="A3517" s="25" t="s">
        <v>20</v>
      </c>
      <c r="B3517" s="25" t="s">
        <v>21</v>
      </c>
      <c r="C3517" s="10" t="s">
        <v>6542</v>
      </c>
      <c r="D3517" s="26">
        <v>1992</v>
      </c>
      <c r="E3517" s="20" t="s">
        <v>10</v>
      </c>
      <c r="F3517" s="20" t="s">
        <v>6521</v>
      </c>
      <c r="G3517" s="10" t="s">
        <v>6543</v>
      </c>
      <c r="H3517" s="13">
        <v>397</v>
      </c>
      <c r="I3517" s="14"/>
      <c r="J3517" s="4"/>
      <c r="K3517" s="4"/>
      <c r="L3517" s="4"/>
      <c r="M3517" s="4"/>
      <c r="N3517" s="4"/>
      <c r="O3517" s="4"/>
      <c r="P3517" s="4"/>
      <c r="Q3517" s="4"/>
      <c r="R3517" s="4"/>
      <c r="S3517" s="4"/>
      <c r="T3517" s="4"/>
      <c r="U3517" s="4"/>
      <c r="V3517" s="4"/>
      <c r="W3517" s="4"/>
      <c r="X3517" s="4"/>
      <c r="Y3517" s="4"/>
      <c r="Z3517" s="4"/>
      <c r="AA3517" s="4"/>
    </row>
    <row r="3518" spans="1:27" ht="16" x14ac:dyDescent="0.2">
      <c r="A3518" s="25" t="s">
        <v>20</v>
      </c>
      <c r="B3518" s="25" t="s">
        <v>21</v>
      </c>
      <c r="C3518" s="10" t="s">
        <v>6542</v>
      </c>
      <c r="D3518" s="26">
        <v>1992</v>
      </c>
      <c r="E3518" s="20" t="s">
        <v>10</v>
      </c>
      <c r="F3518" s="20" t="s">
        <v>6521</v>
      </c>
      <c r="G3518" s="10" t="s">
        <v>6543</v>
      </c>
      <c r="H3518" s="13">
        <v>397</v>
      </c>
      <c r="I3518" s="14"/>
      <c r="J3518" s="4"/>
      <c r="K3518" s="4"/>
      <c r="L3518" s="4"/>
      <c r="M3518" s="4"/>
      <c r="N3518" s="4"/>
      <c r="O3518" s="4"/>
      <c r="P3518" s="4"/>
      <c r="Q3518" s="4"/>
      <c r="R3518" s="4"/>
      <c r="S3518" s="4"/>
      <c r="T3518" s="4"/>
      <c r="U3518" s="4"/>
      <c r="V3518" s="4"/>
      <c r="W3518" s="4"/>
      <c r="X3518" s="4"/>
      <c r="Y3518" s="4"/>
      <c r="Z3518" s="4"/>
      <c r="AA3518" s="4"/>
    </row>
    <row r="3519" spans="1:27" ht="16" x14ac:dyDescent="0.2">
      <c r="A3519" s="25" t="s">
        <v>20</v>
      </c>
      <c r="B3519" s="25" t="s">
        <v>21</v>
      </c>
      <c r="C3519" s="10" t="s">
        <v>6366</v>
      </c>
      <c r="D3519" s="26">
        <v>1992</v>
      </c>
      <c r="E3519" s="20" t="s">
        <v>10</v>
      </c>
      <c r="F3519" s="20" t="s">
        <v>6521</v>
      </c>
      <c r="G3519" s="10" t="s">
        <v>6544</v>
      </c>
      <c r="H3519" s="13">
        <v>387</v>
      </c>
      <c r="I3519" s="14"/>
      <c r="J3519" s="4"/>
      <c r="K3519" s="4"/>
      <c r="L3519" s="4"/>
      <c r="M3519" s="4"/>
      <c r="N3519" s="4"/>
      <c r="O3519" s="4"/>
      <c r="P3519" s="4"/>
      <c r="Q3519" s="4"/>
      <c r="R3519" s="4"/>
      <c r="S3519" s="4"/>
      <c r="T3519" s="4"/>
      <c r="U3519" s="4"/>
      <c r="V3519" s="4"/>
      <c r="W3519" s="4"/>
      <c r="X3519" s="4"/>
      <c r="Y3519" s="4"/>
      <c r="Z3519" s="4"/>
      <c r="AA3519" s="4"/>
    </row>
    <row r="3520" spans="1:27" ht="16" x14ac:dyDescent="0.2">
      <c r="A3520" s="25" t="s">
        <v>20</v>
      </c>
      <c r="B3520" s="25" t="s">
        <v>21</v>
      </c>
      <c r="C3520" s="10" t="s">
        <v>6545</v>
      </c>
      <c r="D3520" s="26">
        <v>1992</v>
      </c>
      <c r="E3520" s="20" t="s">
        <v>10</v>
      </c>
      <c r="F3520" s="20" t="s">
        <v>6521</v>
      </c>
      <c r="G3520" s="10" t="s">
        <v>6546</v>
      </c>
      <c r="H3520" s="13">
        <v>373</v>
      </c>
      <c r="I3520" s="14"/>
      <c r="J3520" s="4"/>
      <c r="K3520" s="4"/>
      <c r="L3520" s="4"/>
      <c r="M3520" s="4"/>
      <c r="N3520" s="4"/>
      <c r="O3520" s="4"/>
      <c r="P3520" s="4"/>
      <c r="Q3520" s="4"/>
      <c r="R3520" s="4"/>
      <c r="S3520" s="4"/>
      <c r="T3520" s="4"/>
      <c r="U3520" s="4"/>
      <c r="V3520" s="4"/>
      <c r="W3520" s="4"/>
      <c r="X3520" s="4"/>
      <c r="Y3520" s="4"/>
      <c r="Z3520" s="4"/>
      <c r="AA3520" s="4"/>
    </row>
    <row r="3521" spans="1:27" ht="16" x14ac:dyDescent="0.2">
      <c r="A3521" s="25" t="s">
        <v>20</v>
      </c>
      <c r="B3521" s="25" t="s">
        <v>21</v>
      </c>
      <c r="C3521" s="10" t="s">
        <v>6233</v>
      </c>
      <c r="D3521" s="26">
        <v>1992</v>
      </c>
      <c r="E3521" s="20" t="s">
        <v>10</v>
      </c>
      <c r="F3521" s="20" t="s">
        <v>6521</v>
      </c>
      <c r="G3521" s="10" t="s">
        <v>6547</v>
      </c>
      <c r="H3521" s="13">
        <v>362</v>
      </c>
      <c r="I3521" s="14"/>
      <c r="J3521" s="4"/>
      <c r="K3521" s="4"/>
      <c r="L3521" s="4"/>
      <c r="M3521" s="4"/>
      <c r="N3521" s="4"/>
      <c r="O3521" s="4"/>
      <c r="P3521" s="4"/>
      <c r="Q3521" s="4"/>
      <c r="R3521" s="4"/>
      <c r="S3521" s="4"/>
      <c r="T3521" s="4"/>
      <c r="U3521" s="4"/>
      <c r="V3521" s="4"/>
      <c r="W3521" s="4"/>
      <c r="X3521" s="4"/>
      <c r="Y3521" s="4"/>
      <c r="Z3521" s="4"/>
      <c r="AA3521" s="4"/>
    </row>
    <row r="3522" spans="1:27" ht="16" x14ac:dyDescent="0.2">
      <c r="A3522" s="25" t="s">
        <v>20</v>
      </c>
      <c r="B3522" s="25" t="s">
        <v>21</v>
      </c>
      <c r="C3522" s="10" t="s">
        <v>6267</v>
      </c>
      <c r="D3522" s="26">
        <v>1992</v>
      </c>
      <c r="E3522" s="20" t="s">
        <v>10</v>
      </c>
      <c r="F3522" s="20" t="s">
        <v>6521</v>
      </c>
      <c r="G3522" s="10" t="s">
        <v>6548</v>
      </c>
      <c r="H3522" s="13">
        <v>340</v>
      </c>
      <c r="I3522" s="14"/>
      <c r="J3522" s="4"/>
      <c r="K3522" s="4"/>
      <c r="L3522" s="4"/>
      <c r="M3522" s="4"/>
      <c r="N3522" s="4"/>
      <c r="O3522" s="4"/>
      <c r="P3522" s="4"/>
      <c r="Q3522" s="4"/>
      <c r="R3522" s="4"/>
      <c r="S3522" s="4"/>
      <c r="T3522" s="4"/>
      <c r="U3522" s="4"/>
      <c r="V3522" s="4"/>
      <c r="W3522" s="4"/>
      <c r="X3522" s="4"/>
      <c r="Y3522" s="4"/>
      <c r="Z3522" s="4"/>
      <c r="AA3522" s="4"/>
    </row>
    <row r="3523" spans="1:27" ht="16" x14ac:dyDescent="0.2">
      <c r="A3523" s="25" t="s">
        <v>20</v>
      </c>
      <c r="B3523" s="25" t="s">
        <v>21</v>
      </c>
      <c r="C3523" s="10" t="s">
        <v>6549</v>
      </c>
      <c r="D3523" s="26">
        <v>1992</v>
      </c>
      <c r="E3523" s="20" t="s">
        <v>10</v>
      </c>
      <c r="F3523" s="20" t="s">
        <v>6521</v>
      </c>
      <c r="G3523" s="10" t="s">
        <v>6550</v>
      </c>
      <c r="H3523" s="13">
        <v>340</v>
      </c>
      <c r="I3523" s="14"/>
      <c r="J3523" s="4"/>
      <c r="K3523" s="4"/>
      <c r="L3523" s="4"/>
      <c r="M3523" s="4"/>
      <c r="N3523" s="4"/>
      <c r="O3523" s="4"/>
      <c r="P3523" s="4"/>
      <c r="Q3523" s="4"/>
      <c r="R3523" s="4"/>
      <c r="S3523" s="4"/>
      <c r="T3523" s="4"/>
      <c r="U3523" s="4"/>
      <c r="V3523" s="4"/>
      <c r="W3523" s="4"/>
      <c r="X3523" s="4"/>
      <c r="Y3523" s="4"/>
      <c r="Z3523" s="4"/>
      <c r="AA3523" s="4"/>
    </row>
    <row r="3524" spans="1:27" ht="16" x14ac:dyDescent="0.2">
      <c r="A3524" s="25" t="s">
        <v>20</v>
      </c>
      <c r="B3524" s="25" t="s">
        <v>21</v>
      </c>
      <c r="C3524" s="10" t="s">
        <v>6255</v>
      </c>
      <c r="D3524" s="26">
        <v>1992</v>
      </c>
      <c r="E3524" s="20" t="s">
        <v>10</v>
      </c>
      <c r="F3524" s="20" t="s">
        <v>6521</v>
      </c>
      <c r="G3524" s="10" t="s">
        <v>6551</v>
      </c>
      <c r="H3524" s="13">
        <v>337</v>
      </c>
      <c r="I3524" s="14"/>
      <c r="J3524" s="4"/>
      <c r="K3524" s="4"/>
      <c r="L3524" s="4"/>
      <c r="M3524" s="4"/>
      <c r="N3524" s="4"/>
      <c r="O3524" s="4"/>
      <c r="P3524" s="4"/>
      <c r="Q3524" s="4"/>
      <c r="R3524" s="4"/>
      <c r="S3524" s="4"/>
      <c r="T3524" s="4"/>
      <c r="U3524" s="4"/>
      <c r="V3524" s="4"/>
      <c r="W3524" s="4"/>
      <c r="X3524" s="4"/>
      <c r="Y3524" s="4"/>
      <c r="Z3524" s="4"/>
      <c r="AA3524" s="4"/>
    </row>
    <row r="3525" spans="1:27" ht="16" x14ac:dyDescent="0.2">
      <c r="A3525" s="25" t="s">
        <v>20</v>
      </c>
      <c r="B3525" s="25" t="s">
        <v>21</v>
      </c>
      <c r="C3525" s="10" t="s">
        <v>6287</v>
      </c>
      <c r="D3525" s="26">
        <v>1992</v>
      </c>
      <c r="E3525" s="20" t="s">
        <v>10</v>
      </c>
      <c r="F3525" s="20" t="s">
        <v>6521</v>
      </c>
      <c r="G3525" s="10" t="s">
        <v>6552</v>
      </c>
      <c r="H3525" s="13">
        <v>336</v>
      </c>
      <c r="I3525" s="14"/>
      <c r="J3525" s="4"/>
      <c r="K3525" s="4"/>
      <c r="L3525" s="4"/>
      <c r="M3525" s="4"/>
      <c r="N3525" s="4"/>
      <c r="O3525" s="4"/>
      <c r="P3525" s="4"/>
      <c r="Q3525" s="4"/>
      <c r="R3525" s="4"/>
      <c r="S3525" s="4"/>
      <c r="T3525" s="4"/>
      <c r="U3525" s="4"/>
      <c r="V3525" s="4"/>
      <c r="W3525" s="4"/>
      <c r="X3525" s="4"/>
      <c r="Y3525" s="4"/>
      <c r="Z3525" s="4"/>
      <c r="AA3525" s="4"/>
    </row>
    <row r="3526" spans="1:27" ht="16" x14ac:dyDescent="0.2">
      <c r="A3526" s="25" t="s">
        <v>20</v>
      </c>
      <c r="B3526" s="25" t="s">
        <v>21</v>
      </c>
      <c r="C3526" s="10" t="s">
        <v>6553</v>
      </c>
      <c r="D3526" s="26">
        <v>1992</v>
      </c>
      <c r="E3526" s="20" t="s">
        <v>10</v>
      </c>
      <c r="F3526" s="20" t="s">
        <v>6521</v>
      </c>
      <c r="G3526" s="10" t="s">
        <v>6554</v>
      </c>
      <c r="H3526" s="13">
        <v>334</v>
      </c>
      <c r="I3526" s="14"/>
      <c r="J3526" s="4"/>
      <c r="K3526" s="4"/>
      <c r="L3526" s="4"/>
      <c r="M3526" s="4"/>
      <c r="N3526" s="4"/>
      <c r="O3526" s="4"/>
      <c r="P3526" s="4"/>
      <c r="Q3526" s="4"/>
      <c r="R3526" s="4"/>
      <c r="S3526" s="4"/>
      <c r="T3526" s="4"/>
      <c r="U3526" s="4"/>
      <c r="V3526" s="4"/>
      <c r="W3526" s="4"/>
      <c r="X3526" s="4"/>
      <c r="Y3526" s="4"/>
      <c r="Z3526" s="4"/>
      <c r="AA3526" s="4"/>
    </row>
    <row r="3527" spans="1:27" ht="16" x14ac:dyDescent="0.2">
      <c r="A3527" s="25" t="s">
        <v>20</v>
      </c>
      <c r="B3527" s="25" t="s">
        <v>21</v>
      </c>
      <c r="C3527" s="10" t="s">
        <v>6237</v>
      </c>
      <c r="D3527" s="26">
        <v>1992</v>
      </c>
      <c r="E3527" s="20" t="s">
        <v>10</v>
      </c>
      <c r="F3527" s="20" t="s">
        <v>6521</v>
      </c>
      <c r="G3527" s="10" t="s">
        <v>6555</v>
      </c>
      <c r="H3527" s="13">
        <v>332</v>
      </c>
      <c r="I3527" s="14"/>
      <c r="J3527" s="4"/>
      <c r="K3527" s="4"/>
      <c r="L3527" s="4"/>
      <c r="M3527" s="4"/>
      <c r="N3527" s="4"/>
      <c r="O3527" s="4"/>
      <c r="P3527" s="4"/>
      <c r="Q3527" s="4"/>
      <c r="R3527" s="4"/>
      <c r="S3527" s="4"/>
      <c r="T3527" s="4"/>
      <c r="U3527" s="4"/>
      <c r="V3527" s="4"/>
      <c r="W3527" s="4"/>
      <c r="X3527" s="4"/>
      <c r="Y3527" s="4"/>
      <c r="Z3527" s="4"/>
      <c r="AA3527" s="4"/>
    </row>
    <row r="3528" spans="1:27" ht="16" x14ac:dyDescent="0.2">
      <c r="A3528" s="25" t="s">
        <v>20</v>
      </c>
      <c r="B3528" s="25" t="s">
        <v>21</v>
      </c>
      <c r="C3528" s="10" t="s">
        <v>6219</v>
      </c>
      <c r="D3528" s="26">
        <v>1992</v>
      </c>
      <c r="E3528" s="20" t="s">
        <v>10</v>
      </c>
      <c r="F3528" s="20" t="s">
        <v>6521</v>
      </c>
      <c r="G3528" s="10" t="s">
        <v>6556</v>
      </c>
      <c r="H3528" s="13">
        <v>332</v>
      </c>
      <c r="I3528" s="14"/>
      <c r="J3528" s="4"/>
      <c r="K3528" s="4"/>
      <c r="L3528" s="4"/>
      <c r="M3528" s="4"/>
      <c r="N3528" s="4"/>
      <c r="O3528" s="4"/>
      <c r="P3528" s="4"/>
      <c r="Q3528" s="4"/>
      <c r="R3528" s="4"/>
      <c r="S3528" s="4"/>
      <c r="T3528" s="4"/>
      <c r="U3528" s="4"/>
      <c r="V3528" s="4"/>
      <c r="W3528" s="4"/>
      <c r="X3528" s="4"/>
      <c r="Y3528" s="4"/>
      <c r="Z3528" s="4"/>
      <c r="AA3528" s="4"/>
    </row>
    <row r="3529" spans="1:27" ht="16" x14ac:dyDescent="0.2">
      <c r="A3529" s="25" t="s">
        <v>20</v>
      </c>
      <c r="B3529" s="25" t="s">
        <v>21</v>
      </c>
      <c r="C3529" s="10" t="s">
        <v>6379</v>
      </c>
      <c r="D3529" s="26">
        <v>1992</v>
      </c>
      <c r="E3529" s="20" t="s">
        <v>10</v>
      </c>
      <c r="F3529" s="20" t="s">
        <v>6521</v>
      </c>
      <c r="G3529" s="10" t="s">
        <v>6557</v>
      </c>
      <c r="H3529" s="13">
        <v>330</v>
      </c>
      <c r="I3529" s="14"/>
      <c r="J3529" s="4"/>
      <c r="K3529" s="4"/>
      <c r="L3529" s="4"/>
      <c r="M3529" s="4"/>
      <c r="N3529" s="4"/>
      <c r="O3529" s="4"/>
      <c r="P3529" s="4"/>
      <c r="Q3529" s="4"/>
      <c r="R3529" s="4"/>
      <c r="S3529" s="4"/>
      <c r="T3529" s="4"/>
      <c r="U3529" s="4"/>
      <c r="V3529" s="4"/>
      <c r="W3529" s="4"/>
      <c r="X3529" s="4"/>
      <c r="Y3529" s="4"/>
      <c r="Z3529" s="4"/>
      <c r="AA3529" s="4"/>
    </row>
    <row r="3530" spans="1:27" ht="16" x14ac:dyDescent="0.2">
      <c r="A3530" s="25" t="s">
        <v>20</v>
      </c>
      <c r="B3530" s="25" t="s">
        <v>21</v>
      </c>
      <c r="C3530" s="10" t="s">
        <v>6241</v>
      </c>
      <c r="D3530" s="26">
        <v>1992</v>
      </c>
      <c r="E3530" s="20" t="s">
        <v>10</v>
      </c>
      <c r="F3530" s="20" t="s">
        <v>6521</v>
      </c>
      <c r="G3530" s="10" t="s">
        <v>6558</v>
      </c>
      <c r="H3530" s="13">
        <v>330</v>
      </c>
      <c r="I3530" s="14"/>
      <c r="J3530" s="4"/>
      <c r="K3530" s="4"/>
      <c r="L3530" s="4"/>
      <c r="M3530" s="4"/>
      <c r="N3530" s="4"/>
      <c r="O3530" s="4"/>
      <c r="P3530" s="4"/>
      <c r="Q3530" s="4"/>
      <c r="R3530" s="4"/>
      <c r="S3530" s="4"/>
      <c r="T3530" s="4"/>
      <c r="U3530" s="4"/>
      <c r="V3530" s="4"/>
      <c r="W3530" s="4"/>
      <c r="X3530" s="4"/>
      <c r="Y3530" s="4"/>
      <c r="Z3530" s="4"/>
      <c r="AA3530" s="4"/>
    </row>
    <row r="3531" spans="1:27" ht="16" x14ac:dyDescent="0.2">
      <c r="A3531" s="25" t="s">
        <v>20</v>
      </c>
      <c r="B3531" s="25" t="s">
        <v>21</v>
      </c>
      <c r="C3531" s="10" t="s">
        <v>6243</v>
      </c>
      <c r="D3531" s="26">
        <v>1992</v>
      </c>
      <c r="E3531" s="20" t="s">
        <v>10</v>
      </c>
      <c r="F3531" s="20" t="s">
        <v>6521</v>
      </c>
      <c r="G3531" s="10" t="s">
        <v>6559</v>
      </c>
      <c r="H3531" s="13">
        <v>330</v>
      </c>
      <c r="I3531" s="14"/>
      <c r="J3531" s="4"/>
      <c r="K3531" s="4"/>
      <c r="L3531" s="4"/>
      <c r="M3531" s="4"/>
      <c r="N3531" s="4"/>
      <c r="O3531" s="4"/>
      <c r="P3531" s="4"/>
      <c r="Q3531" s="4"/>
      <c r="R3531" s="4"/>
      <c r="S3531" s="4"/>
      <c r="T3531" s="4"/>
      <c r="U3531" s="4"/>
      <c r="V3531" s="4"/>
      <c r="W3531" s="4"/>
      <c r="X3531" s="4"/>
      <c r="Y3531" s="4"/>
      <c r="Z3531" s="4"/>
      <c r="AA3531" s="4"/>
    </row>
    <row r="3532" spans="1:27" ht="16" x14ac:dyDescent="0.2">
      <c r="A3532" s="25" t="s">
        <v>20</v>
      </c>
      <c r="B3532" s="25" t="s">
        <v>21</v>
      </c>
      <c r="C3532" s="10" t="s">
        <v>6213</v>
      </c>
      <c r="D3532" s="26">
        <v>1992</v>
      </c>
      <c r="E3532" s="20" t="s">
        <v>10</v>
      </c>
      <c r="F3532" s="20" t="s">
        <v>6521</v>
      </c>
      <c r="G3532" s="10" t="s">
        <v>6560</v>
      </c>
      <c r="H3532" s="13">
        <v>327</v>
      </c>
      <c r="I3532" s="14"/>
      <c r="J3532" s="4"/>
      <c r="K3532" s="4"/>
      <c r="L3532" s="4"/>
      <c r="M3532" s="4"/>
      <c r="N3532" s="4"/>
      <c r="O3532" s="4"/>
      <c r="P3532" s="4"/>
      <c r="Q3532" s="4"/>
      <c r="R3532" s="4"/>
      <c r="S3532" s="4"/>
      <c r="T3532" s="4"/>
      <c r="U3532" s="4"/>
      <c r="V3532" s="4"/>
      <c r="W3532" s="4"/>
      <c r="X3532" s="4"/>
      <c r="Y3532" s="4"/>
      <c r="Z3532" s="4"/>
      <c r="AA3532" s="4"/>
    </row>
    <row r="3533" spans="1:27" ht="16" x14ac:dyDescent="0.2">
      <c r="A3533" s="25" t="s">
        <v>20</v>
      </c>
      <c r="B3533" s="25" t="s">
        <v>21</v>
      </c>
      <c r="C3533" s="10" t="s">
        <v>6406</v>
      </c>
      <c r="D3533" s="26">
        <v>1992</v>
      </c>
      <c r="E3533" s="20" t="s">
        <v>10</v>
      </c>
      <c r="F3533" s="20" t="s">
        <v>6521</v>
      </c>
      <c r="G3533" s="10" t="s">
        <v>6561</v>
      </c>
      <c r="H3533" s="13">
        <v>327</v>
      </c>
      <c r="I3533" s="14"/>
      <c r="J3533" s="4"/>
      <c r="K3533" s="4"/>
      <c r="L3533" s="4"/>
      <c r="M3533" s="4"/>
      <c r="N3533" s="4"/>
      <c r="O3533" s="4"/>
      <c r="P3533" s="4"/>
      <c r="Q3533" s="4"/>
      <c r="R3533" s="4"/>
      <c r="S3533" s="4"/>
      <c r="T3533" s="4"/>
      <c r="U3533" s="4"/>
      <c r="V3533" s="4"/>
      <c r="W3533" s="4"/>
      <c r="X3533" s="4"/>
      <c r="Y3533" s="4"/>
      <c r="Z3533" s="4"/>
      <c r="AA3533" s="4"/>
    </row>
    <row r="3534" spans="1:27" ht="16" x14ac:dyDescent="0.2">
      <c r="A3534" s="25" t="s">
        <v>20</v>
      </c>
      <c r="B3534" s="25" t="s">
        <v>21</v>
      </c>
      <c r="C3534" s="10" t="s">
        <v>6273</v>
      </c>
      <c r="D3534" s="26">
        <v>1992</v>
      </c>
      <c r="E3534" s="20" t="s">
        <v>10</v>
      </c>
      <c r="F3534" s="20" t="s">
        <v>6521</v>
      </c>
      <c r="G3534" s="10" t="s">
        <v>6562</v>
      </c>
      <c r="H3534" s="13">
        <v>324</v>
      </c>
      <c r="I3534" s="14"/>
      <c r="J3534" s="4"/>
      <c r="K3534" s="4"/>
      <c r="L3534" s="4"/>
      <c r="M3534" s="4"/>
      <c r="N3534" s="4"/>
      <c r="O3534" s="4"/>
      <c r="P3534" s="4"/>
      <c r="Q3534" s="4"/>
      <c r="R3534" s="4"/>
      <c r="S3534" s="4"/>
      <c r="T3534" s="4"/>
      <c r="U3534" s="4"/>
      <c r="V3534" s="4"/>
      <c r="W3534" s="4"/>
      <c r="X3534" s="4"/>
      <c r="Y3534" s="4"/>
      <c r="Z3534" s="4"/>
      <c r="AA3534" s="4"/>
    </row>
    <row r="3535" spans="1:27" ht="16" x14ac:dyDescent="0.2">
      <c r="A3535" s="25" t="s">
        <v>20</v>
      </c>
      <c r="B3535" s="25" t="s">
        <v>21</v>
      </c>
      <c r="C3535" s="10" t="s">
        <v>6130</v>
      </c>
      <c r="D3535" s="26">
        <v>1992</v>
      </c>
      <c r="E3535" s="20" t="s">
        <v>10</v>
      </c>
      <c r="F3535" s="20" t="s">
        <v>6521</v>
      </c>
      <c r="G3535" s="10" t="s">
        <v>6563</v>
      </c>
      <c r="H3535" s="13">
        <v>320</v>
      </c>
      <c r="I3535" s="14"/>
      <c r="J3535" s="4"/>
      <c r="K3535" s="4"/>
      <c r="L3535" s="4"/>
      <c r="M3535" s="4"/>
      <c r="N3535" s="4"/>
      <c r="O3535" s="4"/>
      <c r="P3535" s="4"/>
      <c r="Q3535" s="4"/>
      <c r="R3535" s="4"/>
      <c r="S3535" s="4"/>
      <c r="T3535" s="4"/>
      <c r="U3535" s="4"/>
      <c r="V3535" s="4"/>
      <c r="W3535" s="4"/>
      <c r="X3535" s="4"/>
      <c r="Y3535" s="4"/>
      <c r="Z3535" s="4"/>
      <c r="AA3535" s="4"/>
    </row>
    <row r="3536" spans="1:27" ht="16" x14ac:dyDescent="0.2">
      <c r="A3536" s="25" t="s">
        <v>20</v>
      </c>
      <c r="B3536" s="25" t="s">
        <v>21</v>
      </c>
      <c r="C3536" s="10" t="s">
        <v>5907</v>
      </c>
      <c r="D3536" s="26">
        <v>1992</v>
      </c>
      <c r="E3536" s="20" t="s">
        <v>10</v>
      </c>
      <c r="F3536" s="20" t="s">
        <v>6521</v>
      </c>
      <c r="G3536" s="10" t="s">
        <v>6564</v>
      </c>
      <c r="H3536" s="13">
        <v>314</v>
      </c>
      <c r="I3536" s="14"/>
      <c r="J3536" s="4"/>
      <c r="K3536" s="4"/>
      <c r="L3536" s="4"/>
      <c r="M3536" s="4"/>
      <c r="N3536" s="4"/>
      <c r="O3536" s="4"/>
      <c r="P3536" s="4"/>
      <c r="Q3536" s="4"/>
      <c r="R3536" s="4"/>
      <c r="S3536" s="4"/>
      <c r="T3536" s="4"/>
      <c r="U3536" s="4"/>
      <c r="V3536" s="4"/>
      <c r="W3536" s="4"/>
      <c r="X3536" s="4"/>
      <c r="Y3536" s="4"/>
      <c r="Z3536" s="4"/>
      <c r="AA3536" s="4"/>
    </row>
    <row r="3537" spans="1:27" ht="16" x14ac:dyDescent="0.2">
      <c r="A3537" s="25" t="s">
        <v>20</v>
      </c>
      <c r="B3537" s="25" t="s">
        <v>21</v>
      </c>
      <c r="C3537" s="10" t="s">
        <v>6239</v>
      </c>
      <c r="D3537" s="26">
        <v>1992</v>
      </c>
      <c r="E3537" s="20" t="s">
        <v>10</v>
      </c>
      <c r="F3537" s="20" t="s">
        <v>6521</v>
      </c>
      <c r="G3537" s="10" t="s">
        <v>6565</v>
      </c>
      <c r="H3537" s="13">
        <v>313</v>
      </c>
      <c r="I3537" s="14"/>
      <c r="J3537" s="4"/>
      <c r="K3537" s="4"/>
      <c r="L3537" s="4"/>
      <c r="M3537" s="4"/>
      <c r="N3537" s="4"/>
      <c r="O3537" s="4"/>
      <c r="P3537" s="4"/>
      <c r="Q3537" s="4"/>
      <c r="R3537" s="4"/>
      <c r="S3537" s="4"/>
      <c r="T3537" s="4"/>
      <c r="U3537" s="4"/>
      <c r="V3537" s="4"/>
      <c r="W3537" s="4"/>
      <c r="X3537" s="4"/>
      <c r="Y3537" s="4"/>
      <c r="Z3537" s="4"/>
      <c r="AA3537" s="4"/>
    </row>
    <row r="3538" spans="1:27" ht="16" x14ac:dyDescent="0.2">
      <c r="A3538" s="25" t="s">
        <v>20</v>
      </c>
      <c r="B3538" s="25" t="s">
        <v>21</v>
      </c>
      <c r="C3538" s="10" t="s">
        <v>6566</v>
      </c>
      <c r="D3538" s="26">
        <v>1992</v>
      </c>
      <c r="E3538" s="20" t="s">
        <v>10</v>
      </c>
      <c r="F3538" s="20" t="s">
        <v>6521</v>
      </c>
      <c r="G3538" s="10" t="s">
        <v>6567</v>
      </c>
      <c r="H3538" s="13">
        <v>313</v>
      </c>
      <c r="I3538" s="14"/>
      <c r="J3538" s="4"/>
      <c r="K3538" s="4"/>
      <c r="L3538" s="4"/>
      <c r="M3538" s="4"/>
      <c r="N3538" s="4"/>
      <c r="O3538" s="4"/>
      <c r="P3538" s="4"/>
      <c r="Q3538" s="4"/>
      <c r="R3538" s="4"/>
      <c r="S3538" s="4"/>
      <c r="T3538" s="4"/>
      <c r="U3538" s="4"/>
      <c r="V3538" s="4"/>
      <c r="W3538" s="4"/>
      <c r="X3538" s="4"/>
      <c r="Y3538" s="4"/>
      <c r="Z3538" s="4"/>
      <c r="AA3538" s="4"/>
    </row>
    <row r="3539" spans="1:27" ht="16" x14ac:dyDescent="0.2">
      <c r="A3539" s="25" t="s">
        <v>20</v>
      </c>
      <c r="B3539" s="25" t="s">
        <v>21</v>
      </c>
      <c r="C3539" s="10" t="s">
        <v>6225</v>
      </c>
      <c r="D3539" s="26">
        <v>1992</v>
      </c>
      <c r="E3539" s="20" t="s">
        <v>10</v>
      </c>
      <c r="F3539" s="20" t="s">
        <v>6521</v>
      </c>
      <c r="G3539" s="10" t="s">
        <v>6568</v>
      </c>
      <c r="H3539" s="13">
        <v>307</v>
      </c>
      <c r="I3539" s="14"/>
      <c r="J3539" s="4"/>
      <c r="K3539" s="4"/>
      <c r="L3539" s="4"/>
      <c r="M3539" s="4"/>
      <c r="N3539" s="4"/>
      <c r="O3539" s="4"/>
      <c r="P3539" s="4"/>
      <c r="Q3539" s="4"/>
      <c r="R3539" s="4"/>
      <c r="S3539" s="4"/>
      <c r="T3539" s="4"/>
      <c r="U3539" s="4"/>
      <c r="V3539" s="4"/>
      <c r="W3539" s="4"/>
      <c r="X3539" s="4"/>
      <c r="Y3539" s="4"/>
      <c r="Z3539" s="4"/>
      <c r="AA3539" s="4"/>
    </row>
    <row r="3540" spans="1:27" ht="16" x14ac:dyDescent="0.2">
      <c r="A3540" s="25" t="s">
        <v>20</v>
      </c>
      <c r="B3540" s="25" t="s">
        <v>21</v>
      </c>
      <c r="C3540" s="10" t="s">
        <v>6201</v>
      </c>
      <c r="D3540" s="26">
        <v>1992</v>
      </c>
      <c r="E3540" s="20" t="s">
        <v>10</v>
      </c>
      <c r="F3540" s="20" t="s">
        <v>6521</v>
      </c>
      <c r="G3540" s="10" t="s">
        <v>6569</v>
      </c>
      <c r="H3540" s="13">
        <v>306</v>
      </c>
      <c r="I3540" s="14"/>
      <c r="J3540" s="4"/>
      <c r="K3540" s="4"/>
      <c r="L3540" s="4"/>
      <c r="M3540" s="4"/>
      <c r="N3540" s="4"/>
      <c r="O3540" s="4"/>
      <c r="P3540" s="4"/>
      <c r="Q3540" s="4"/>
      <c r="R3540" s="4"/>
      <c r="S3540" s="4"/>
      <c r="T3540" s="4"/>
      <c r="U3540" s="4"/>
      <c r="V3540" s="4"/>
      <c r="W3540" s="4"/>
      <c r="X3540" s="4"/>
      <c r="Y3540" s="4"/>
      <c r="Z3540" s="4"/>
      <c r="AA3540" s="4"/>
    </row>
    <row r="3541" spans="1:27" ht="16" x14ac:dyDescent="0.2">
      <c r="A3541" s="25" t="s">
        <v>20</v>
      </c>
      <c r="B3541" s="25" t="s">
        <v>21</v>
      </c>
      <c r="C3541" s="10" t="s">
        <v>6271</v>
      </c>
      <c r="D3541" s="26">
        <v>1992</v>
      </c>
      <c r="E3541" s="20" t="s">
        <v>10</v>
      </c>
      <c r="F3541" s="20" t="s">
        <v>6521</v>
      </c>
      <c r="G3541" s="10" t="s">
        <v>6570</v>
      </c>
      <c r="H3541" s="13">
        <v>300</v>
      </c>
      <c r="I3541" s="14"/>
      <c r="J3541" s="4"/>
      <c r="K3541" s="4"/>
      <c r="L3541" s="4"/>
      <c r="M3541" s="4"/>
      <c r="N3541" s="4"/>
      <c r="O3541" s="4"/>
      <c r="P3541" s="4"/>
      <c r="Q3541" s="4"/>
      <c r="R3541" s="4"/>
      <c r="S3541" s="4"/>
      <c r="T3541" s="4"/>
      <c r="U3541" s="4"/>
      <c r="V3541" s="4"/>
      <c r="W3541" s="4"/>
      <c r="X3541" s="4"/>
      <c r="Y3541" s="4"/>
      <c r="Z3541" s="4"/>
      <c r="AA3541" s="4"/>
    </row>
    <row r="3542" spans="1:27" ht="16" x14ac:dyDescent="0.2">
      <c r="A3542" s="25" t="s">
        <v>20</v>
      </c>
      <c r="B3542" s="25" t="s">
        <v>21</v>
      </c>
      <c r="C3542" s="10" t="s">
        <v>6422</v>
      </c>
      <c r="D3542" s="26">
        <v>1992</v>
      </c>
      <c r="E3542" s="20" t="s">
        <v>10</v>
      </c>
      <c r="F3542" s="20" t="s">
        <v>6521</v>
      </c>
      <c r="G3542" s="10" t="s">
        <v>6571</v>
      </c>
      <c r="H3542" s="13">
        <v>299</v>
      </c>
      <c r="I3542" s="14"/>
      <c r="J3542" s="4"/>
      <c r="K3542" s="4"/>
      <c r="L3542" s="4"/>
      <c r="M3542" s="4"/>
      <c r="N3542" s="4"/>
      <c r="O3542" s="4"/>
      <c r="P3542" s="4"/>
      <c r="Q3542" s="4"/>
      <c r="R3542" s="4"/>
      <c r="S3542" s="4"/>
      <c r="T3542" s="4"/>
      <c r="U3542" s="4"/>
      <c r="V3542" s="4"/>
      <c r="W3542" s="4"/>
      <c r="X3542" s="4"/>
      <c r="Y3542" s="4"/>
      <c r="Z3542" s="4"/>
      <c r="AA3542" s="4"/>
    </row>
    <row r="3543" spans="1:27" ht="16" x14ac:dyDescent="0.2">
      <c r="A3543" s="25" t="s">
        <v>20</v>
      </c>
      <c r="B3543" s="25" t="s">
        <v>21</v>
      </c>
      <c r="C3543" s="10" t="s">
        <v>6251</v>
      </c>
      <c r="D3543" s="26">
        <v>1992</v>
      </c>
      <c r="E3543" s="20" t="s">
        <v>10</v>
      </c>
      <c r="F3543" s="20" t="s">
        <v>6521</v>
      </c>
      <c r="G3543" s="10" t="s">
        <v>6572</v>
      </c>
      <c r="H3543" s="13">
        <v>298</v>
      </c>
      <c r="I3543" s="14"/>
      <c r="J3543" s="4"/>
      <c r="K3543" s="4"/>
      <c r="L3543" s="4"/>
      <c r="M3543" s="4"/>
      <c r="N3543" s="4"/>
      <c r="O3543" s="4"/>
      <c r="P3543" s="4"/>
      <c r="Q3543" s="4"/>
      <c r="R3543" s="4"/>
      <c r="S3543" s="4"/>
      <c r="T3543" s="4"/>
      <c r="U3543" s="4"/>
      <c r="V3543" s="4"/>
      <c r="W3543" s="4"/>
      <c r="X3543" s="4"/>
      <c r="Y3543" s="4"/>
      <c r="Z3543" s="4"/>
      <c r="AA3543" s="4"/>
    </row>
    <row r="3544" spans="1:27" ht="16" x14ac:dyDescent="0.2">
      <c r="A3544" s="25" t="s">
        <v>20</v>
      </c>
      <c r="B3544" s="25" t="s">
        <v>21</v>
      </c>
      <c r="C3544" s="10" t="s">
        <v>6283</v>
      </c>
      <c r="D3544" s="26">
        <v>1992</v>
      </c>
      <c r="E3544" s="20" t="s">
        <v>10</v>
      </c>
      <c r="F3544" s="20" t="s">
        <v>6521</v>
      </c>
      <c r="G3544" s="10" t="s">
        <v>6573</v>
      </c>
      <c r="H3544" s="13">
        <v>297</v>
      </c>
      <c r="I3544" s="14"/>
      <c r="J3544" s="4"/>
      <c r="K3544" s="4"/>
      <c r="L3544" s="4"/>
      <c r="M3544" s="4"/>
      <c r="N3544" s="4"/>
      <c r="O3544" s="4"/>
      <c r="P3544" s="4"/>
      <c r="Q3544" s="4"/>
      <c r="R3544" s="4"/>
      <c r="S3544" s="4"/>
      <c r="T3544" s="4"/>
      <c r="U3544" s="4"/>
      <c r="V3544" s="4"/>
      <c r="W3544" s="4"/>
      <c r="X3544" s="4"/>
      <c r="Y3544" s="4"/>
      <c r="Z3544" s="4"/>
      <c r="AA3544" s="4"/>
    </row>
    <row r="3545" spans="1:27" ht="16" x14ac:dyDescent="0.2">
      <c r="A3545" s="25" t="s">
        <v>20</v>
      </c>
      <c r="B3545" s="25" t="s">
        <v>21</v>
      </c>
      <c r="C3545" s="10" t="s">
        <v>6574</v>
      </c>
      <c r="D3545" s="26">
        <v>1992</v>
      </c>
      <c r="E3545" s="20" t="s">
        <v>11</v>
      </c>
      <c r="F3545" s="20" t="s">
        <v>6521</v>
      </c>
      <c r="G3545" s="10" t="s">
        <v>6575</v>
      </c>
      <c r="H3545" s="13">
        <v>295</v>
      </c>
      <c r="I3545" s="14"/>
      <c r="J3545" s="4"/>
      <c r="K3545" s="4"/>
      <c r="L3545" s="4"/>
      <c r="M3545" s="4"/>
      <c r="N3545" s="4"/>
      <c r="O3545" s="4"/>
      <c r="P3545" s="4"/>
      <c r="Q3545" s="4"/>
      <c r="R3545" s="4"/>
      <c r="S3545" s="4"/>
      <c r="T3545" s="4"/>
      <c r="U3545" s="4"/>
      <c r="V3545" s="4"/>
      <c r="W3545" s="4"/>
      <c r="X3545" s="4"/>
      <c r="Y3545" s="4"/>
      <c r="Z3545" s="4"/>
      <c r="AA3545" s="4"/>
    </row>
    <row r="3546" spans="1:27" ht="16" x14ac:dyDescent="0.2">
      <c r="A3546" s="25" t="s">
        <v>20</v>
      </c>
      <c r="B3546" s="25" t="s">
        <v>21</v>
      </c>
      <c r="C3546" s="10" t="s">
        <v>6205</v>
      </c>
      <c r="D3546" s="26">
        <v>1992</v>
      </c>
      <c r="E3546" s="20" t="s">
        <v>10</v>
      </c>
      <c r="F3546" s="20" t="s">
        <v>6521</v>
      </c>
      <c r="G3546" s="10" t="s">
        <v>6576</v>
      </c>
      <c r="H3546" s="13">
        <v>295</v>
      </c>
      <c r="I3546" s="14"/>
      <c r="J3546" s="4"/>
      <c r="K3546" s="4"/>
      <c r="L3546" s="4"/>
      <c r="M3546" s="4"/>
      <c r="N3546" s="4"/>
      <c r="O3546" s="4"/>
      <c r="P3546" s="4"/>
      <c r="Q3546" s="4"/>
      <c r="R3546" s="4"/>
      <c r="S3546" s="4"/>
      <c r="T3546" s="4"/>
      <c r="U3546" s="4"/>
      <c r="V3546" s="4"/>
      <c r="W3546" s="4"/>
      <c r="X3546" s="4"/>
      <c r="Y3546" s="4"/>
      <c r="Z3546" s="4"/>
      <c r="AA3546" s="4"/>
    </row>
    <row r="3547" spans="1:27" ht="16" x14ac:dyDescent="0.2">
      <c r="A3547" s="25" t="s">
        <v>20</v>
      </c>
      <c r="B3547" s="25" t="s">
        <v>21</v>
      </c>
      <c r="C3547" s="10" t="s">
        <v>6574</v>
      </c>
      <c r="D3547" s="26">
        <v>1992</v>
      </c>
      <c r="E3547" s="20" t="s">
        <v>11</v>
      </c>
      <c r="F3547" s="20" t="s">
        <v>6521</v>
      </c>
      <c r="G3547" s="10" t="s">
        <v>6575</v>
      </c>
      <c r="H3547" s="13">
        <v>295</v>
      </c>
      <c r="I3547" s="14"/>
      <c r="J3547" s="4"/>
      <c r="K3547" s="4"/>
      <c r="L3547" s="4"/>
      <c r="M3547" s="4"/>
      <c r="N3547" s="4"/>
      <c r="O3547" s="4"/>
      <c r="P3547" s="4"/>
      <c r="Q3547" s="4"/>
      <c r="R3547" s="4"/>
      <c r="S3547" s="4"/>
      <c r="T3547" s="4"/>
      <c r="U3547" s="4"/>
      <c r="V3547" s="4"/>
      <c r="W3547" s="4"/>
      <c r="X3547" s="4"/>
      <c r="Y3547" s="4"/>
      <c r="Z3547" s="4"/>
      <c r="AA3547" s="4"/>
    </row>
    <row r="3548" spans="1:27" ht="16" x14ac:dyDescent="0.2">
      <c r="A3548" s="25" t="s">
        <v>20</v>
      </c>
      <c r="B3548" s="25" t="s">
        <v>21</v>
      </c>
      <c r="C3548" s="10" t="s">
        <v>6199</v>
      </c>
      <c r="D3548" s="26">
        <v>1992</v>
      </c>
      <c r="E3548" s="20" t="s">
        <v>10</v>
      </c>
      <c r="F3548" s="20" t="s">
        <v>6521</v>
      </c>
      <c r="G3548" s="10" t="s">
        <v>6577</v>
      </c>
      <c r="H3548" s="13">
        <v>294</v>
      </c>
      <c r="I3548" s="14"/>
      <c r="J3548" s="4"/>
      <c r="K3548" s="4"/>
      <c r="L3548" s="4"/>
      <c r="M3548" s="4"/>
      <c r="N3548" s="4"/>
      <c r="O3548" s="4"/>
      <c r="P3548" s="4"/>
      <c r="Q3548" s="4"/>
      <c r="R3548" s="4"/>
      <c r="S3548" s="4"/>
      <c r="T3548" s="4"/>
      <c r="U3548" s="4"/>
      <c r="V3548" s="4"/>
      <c r="W3548" s="4"/>
      <c r="X3548" s="4"/>
      <c r="Y3548" s="4"/>
      <c r="Z3548" s="4"/>
      <c r="AA3548" s="4"/>
    </row>
    <row r="3549" spans="1:27" ht="16" x14ac:dyDescent="0.2">
      <c r="A3549" s="25" t="s">
        <v>20</v>
      </c>
      <c r="B3549" s="25" t="s">
        <v>21</v>
      </c>
      <c r="C3549" s="10" t="s">
        <v>6249</v>
      </c>
      <c r="D3549" s="26">
        <v>1992</v>
      </c>
      <c r="E3549" s="20" t="s">
        <v>10</v>
      </c>
      <c r="F3549" s="20" t="s">
        <v>6521</v>
      </c>
      <c r="G3549" s="10" t="s">
        <v>6578</v>
      </c>
      <c r="H3549" s="13">
        <v>291</v>
      </c>
      <c r="I3549" s="14"/>
      <c r="J3549" s="4"/>
      <c r="K3549" s="4"/>
      <c r="L3549" s="4"/>
      <c r="M3549" s="4"/>
      <c r="N3549" s="4"/>
      <c r="O3549" s="4"/>
      <c r="P3549" s="4"/>
      <c r="Q3549" s="4"/>
      <c r="R3549" s="4"/>
      <c r="S3549" s="4"/>
      <c r="T3549" s="4"/>
      <c r="U3549" s="4"/>
      <c r="V3549" s="4"/>
      <c r="W3549" s="4"/>
      <c r="X3549" s="4"/>
      <c r="Y3549" s="4"/>
      <c r="Z3549" s="4"/>
      <c r="AA3549" s="4"/>
    </row>
    <row r="3550" spans="1:27" ht="16" x14ac:dyDescent="0.2">
      <c r="A3550" s="25" t="s">
        <v>20</v>
      </c>
      <c r="B3550" s="25" t="s">
        <v>21</v>
      </c>
      <c r="C3550" s="10" t="s">
        <v>6259</v>
      </c>
      <c r="D3550" s="26">
        <v>1992</v>
      </c>
      <c r="E3550" s="20" t="s">
        <v>10</v>
      </c>
      <c r="F3550" s="20" t="s">
        <v>6521</v>
      </c>
      <c r="G3550" s="10" t="s">
        <v>6579</v>
      </c>
      <c r="H3550" s="13">
        <v>286</v>
      </c>
      <c r="I3550" s="14"/>
      <c r="J3550" s="4"/>
      <c r="K3550" s="4"/>
      <c r="L3550" s="4"/>
      <c r="M3550" s="4"/>
      <c r="N3550" s="4"/>
      <c r="O3550" s="4"/>
      <c r="P3550" s="4"/>
      <c r="Q3550" s="4"/>
      <c r="R3550" s="4"/>
      <c r="S3550" s="4"/>
      <c r="T3550" s="4"/>
      <c r="U3550" s="4"/>
      <c r="V3550" s="4"/>
      <c r="W3550" s="4"/>
      <c r="X3550" s="4"/>
      <c r="Y3550" s="4"/>
      <c r="Z3550" s="4"/>
      <c r="AA3550" s="4"/>
    </row>
    <row r="3551" spans="1:27" ht="16" x14ac:dyDescent="0.2">
      <c r="A3551" s="25" t="s">
        <v>20</v>
      </c>
      <c r="B3551" s="25" t="s">
        <v>21</v>
      </c>
      <c r="C3551" s="10" t="s">
        <v>6275</v>
      </c>
      <c r="D3551" s="26">
        <v>1992</v>
      </c>
      <c r="E3551" s="20" t="s">
        <v>10</v>
      </c>
      <c r="F3551" s="20" t="s">
        <v>6521</v>
      </c>
      <c r="G3551" s="10" t="s">
        <v>6580</v>
      </c>
      <c r="H3551" s="13">
        <v>284</v>
      </c>
      <c r="I3551" s="14"/>
      <c r="J3551" s="4"/>
      <c r="K3551" s="4"/>
      <c r="L3551" s="4"/>
      <c r="M3551" s="4"/>
      <c r="N3551" s="4"/>
      <c r="O3551" s="4"/>
      <c r="P3551" s="4"/>
      <c r="Q3551" s="4"/>
      <c r="R3551" s="4"/>
      <c r="S3551" s="4"/>
      <c r="T3551" s="4"/>
      <c r="U3551" s="4"/>
      <c r="V3551" s="4"/>
      <c r="W3551" s="4"/>
      <c r="X3551" s="4"/>
      <c r="Y3551" s="4"/>
      <c r="Z3551" s="4"/>
      <c r="AA3551" s="4"/>
    </row>
    <row r="3552" spans="1:27" ht="16" x14ac:dyDescent="0.2">
      <c r="A3552" s="25" t="s">
        <v>20</v>
      </c>
      <c r="B3552" s="25" t="s">
        <v>21</v>
      </c>
      <c r="C3552" s="10" t="s">
        <v>6415</v>
      </c>
      <c r="D3552" s="26">
        <v>1992</v>
      </c>
      <c r="E3552" s="20" t="s">
        <v>10</v>
      </c>
      <c r="F3552" s="20" t="s">
        <v>6521</v>
      </c>
      <c r="G3552" s="10" t="s">
        <v>6581</v>
      </c>
      <c r="H3552" s="13">
        <v>282</v>
      </c>
      <c r="I3552" s="14"/>
      <c r="J3552" s="4"/>
      <c r="K3552" s="4"/>
      <c r="L3552" s="4"/>
      <c r="M3552" s="4"/>
      <c r="N3552" s="4"/>
      <c r="O3552" s="4"/>
      <c r="P3552" s="4"/>
      <c r="Q3552" s="4"/>
      <c r="R3552" s="4"/>
      <c r="S3552" s="4"/>
      <c r="T3552" s="4"/>
      <c r="U3552" s="4"/>
      <c r="V3552" s="4"/>
      <c r="W3552" s="4"/>
      <c r="X3552" s="4"/>
      <c r="Y3552" s="4"/>
      <c r="Z3552" s="4"/>
      <c r="AA3552" s="4"/>
    </row>
    <row r="3553" spans="1:27" ht="16" x14ac:dyDescent="0.2">
      <c r="A3553" s="25" t="s">
        <v>20</v>
      </c>
      <c r="B3553" s="25" t="s">
        <v>21</v>
      </c>
      <c r="C3553" s="10" t="s">
        <v>6235</v>
      </c>
      <c r="D3553" s="26">
        <v>1992</v>
      </c>
      <c r="E3553" s="20" t="s">
        <v>10</v>
      </c>
      <c r="F3553" s="20" t="s">
        <v>6521</v>
      </c>
      <c r="G3553" s="10" t="s">
        <v>6582</v>
      </c>
      <c r="H3553" s="13">
        <v>281</v>
      </c>
      <c r="I3553" s="14"/>
      <c r="J3553" s="4"/>
      <c r="K3553" s="4"/>
      <c r="L3553" s="4"/>
      <c r="M3553" s="4"/>
      <c r="N3553" s="4"/>
      <c r="O3553" s="4"/>
      <c r="P3553" s="4"/>
      <c r="Q3553" s="4"/>
      <c r="R3553" s="4"/>
      <c r="S3553" s="4"/>
      <c r="T3553" s="4"/>
      <c r="U3553" s="4"/>
      <c r="V3553" s="4"/>
      <c r="W3553" s="4"/>
      <c r="X3553" s="4"/>
      <c r="Y3553" s="4"/>
      <c r="Z3553" s="4"/>
      <c r="AA3553" s="4"/>
    </row>
    <row r="3554" spans="1:27" ht="16" x14ac:dyDescent="0.2">
      <c r="A3554" s="25" t="s">
        <v>20</v>
      </c>
      <c r="B3554" s="25" t="s">
        <v>21</v>
      </c>
      <c r="C3554" s="10" t="s">
        <v>6221</v>
      </c>
      <c r="D3554" s="26">
        <v>1992</v>
      </c>
      <c r="E3554" s="20" t="s">
        <v>10</v>
      </c>
      <c r="F3554" s="20" t="s">
        <v>6521</v>
      </c>
      <c r="G3554" s="10" t="s">
        <v>6583</v>
      </c>
      <c r="H3554" s="13">
        <v>279</v>
      </c>
      <c r="I3554" s="14"/>
      <c r="J3554" s="4"/>
      <c r="K3554" s="4"/>
      <c r="L3554" s="4"/>
      <c r="M3554" s="4"/>
      <c r="N3554" s="4"/>
      <c r="O3554" s="4"/>
      <c r="P3554" s="4"/>
      <c r="Q3554" s="4"/>
      <c r="R3554" s="4"/>
      <c r="S3554" s="4"/>
      <c r="T3554" s="4"/>
      <c r="U3554" s="4"/>
      <c r="V3554" s="4"/>
      <c r="W3554" s="4"/>
      <c r="X3554" s="4"/>
      <c r="Y3554" s="4"/>
      <c r="Z3554" s="4"/>
      <c r="AA3554" s="4"/>
    </row>
    <row r="3555" spans="1:27" ht="16" x14ac:dyDescent="0.2">
      <c r="A3555" s="25" t="s">
        <v>20</v>
      </c>
      <c r="B3555" s="25" t="s">
        <v>21</v>
      </c>
      <c r="C3555" s="10" t="s">
        <v>6269</v>
      </c>
      <c r="D3555" s="26">
        <v>1992</v>
      </c>
      <c r="E3555" s="20" t="s">
        <v>10</v>
      </c>
      <c r="F3555" s="20" t="s">
        <v>6521</v>
      </c>
      <c r="G3555" s="10" t="s">
        <v>6584</v>
      </c>
      <c r="H3555" s="13">
        <v>267</v>
      </c>
      <c r="I3555" s="14"/>
      <c r="J3555" s="4"/>
      <c r="K3555" s="4"/>
      <c r="L3555" s="4"/>
      <c r="M3555" s="4"/>
      <c r="N3555" s="4"/>
      <c r="O3555" s="4"/>
      <c r="P3555" s="4"/>
      <c r="Q3555" s="4"/>
      <c r="R3555" s="4"/>
      <c r="S3555" s="4"/>
      <c r="T3555" s="4"/>
      <c r="U3555" s="4"/>
      <c r="V3555" s="4"/>
      <c r="W3555" s="4"/>
      <c r="X3555" s="4"/>
      <c r="Y3555" s="4"/>
      <c r="Z3555" s="4"/>
      <c r="AA3555" s="4"/>
    </row>
    <row r="3556" spans="1:27" ht="16" x14ac:dyDescent="0.2">
      <c r="A3556" s="25" t="s">
        <v>20</v>
      </c>
      <c r="B3556" s="25" t="s">
        <v>21</v>
      </c>
      <c r="C3556" s="10" t="s">
        <v>6419</v>
      </c>
      <c r="D3556" s="26">
        <v>1992</v>
      </c>
      <c r="E3556" s="20" t="s">
        <v>10</v>
      </c>
      <c r="F3556" s="20" t="s">
        <v>6521</v>
      </c>
      <c r="G3556" s="10" t="s">
        <v>6585</v>
      </c>
      <c r="H3556" s="13">
        <v>265</v>
      </c>
      <c r="I3556" s="14"/>
      <c r="J3556" s="4"/>
      <c r="K3556" s="4"/>
      <c r="L3556" s="4"/>
      <c r="M3556" s="4"/>
      <c r="N3556" s="4"/>
      <c r="O3556" s="4"/>
      <c r="P3556" s="4"/>
      <c r="Q3556" s="4"/>
      <c r="R3556" s="4"/>
      <c r="S3556" s="4"/>
      <c r="T3556" s="4"/>
      <c r="U3556" s="4"/>
      <c r="V3556" s="4"/>
      <c r="W3556" s="4"/>
      <c r="X3556" s="4"/>
      <c r="Y3556" s="4"/>
      <c r="Z3556" s="4"/>
      <c r="AA3556" s="4"/>
    </row>
    <row r="3557" spans="1:27" ht="16" x14ac:dyDescent="0.2">
      <c r="A3557" s="25" t="s">
        <v>20</v>
      </c>
      <c r="B3557" s="25" t="s">
        <v>21</v>
      </c>
      <c r="C3557" s="10" t="s">
        <v>6277</v>
      </c>
      <c r="D3557" s="26">
        <v>1992</v>
      </c>
      <c r="E3557" s="20" t="s">
        <v>10</v>
      </c>
      <c r="F3557" s="20" t="s">
        <v>6521</v>
      </c>
      <c r="G3557" s="10" t="s">
        <v>6586</v>
      </c>
      <c r="H3557" s="13">
        <v>262</v>
      </c>
      <c r="I3557" s="14"/>
      <c r="J3557" s="4"/>
      <c r="K3557" s="4"/>
      <c r="L3557" s="4"/>
      <c r="M3557" s="4"/>
      <c r="N3557" s="4"/>
      <c r="O3557" s="4"/>
      <c r="P3557" s="4"/>
      <c r="Q3557" s="4"/>
      <c r="R3557" s="4"/>
      <c r="S3557" s="4"/>
      <c r="T3557" s="4"/>
      <c r="U3557" s="4"/>
      <c r="V3557" s="4"/>
      <c r="W3557" s="4"/>
      <c r="X3557" s="4"/>
      <c r="Y3557" s="4"/>
      <c r="Z3557" s="4"/>
      <c r="AA3557" s="4"/>
    </row>
    <row r="3558" spans="1:27" ht="16" x14ac:dyDescent="0.2">
      <c r="A3558" s="25" t="s">
        <v>20</v>
      </c>
      <c r="B3558" s="25" t="s">
        <v>21</v>
      </c>
      <c r="C3558" s="10" t="s">
        <v>6587</v>
      </c>
      <c r="D3558" s="26">
        <v>1992</v>
      </c>
      <c r="E3558" s="20" t="s">
        <v>10</v>
      </c>
      <c r="F3558" s="20" t="s">
        <v>6521</v>
      </c>
      <c r="G3558" s="10" t="s">
        <v>6588</v>
      </c>
      <c r="H3558" s="13">
        <v>244</v>
      </c>
      <c r="I3558" s="14"/>
      <c r="J3558" s="4"/>
      <c r="K3558" s="4"/>
      <c r="L3558" s="4"/>
      <c r="M3558" s="4"/>
      <c r="N3558" s="4"/>
      <c r="O3558" s="4"/>
      <c r="P3558" s="4"/>
      <c r="Q3558" s="4"/>
      <c r="R3558" s="4"/>
      <c r="S3558" s="4"/>
      <c r="T3558" s="4"/>
      <c r="U3558" s="4"/>
      <c r="V3558" s="4"/>
      <c r="W3558" s="4"/>
      <c r="X3558" s="4"/>
      <c r="Y3558" s="4"/>
      <c r="Z3558" s="4"/>
      <c r="AA3558" s="4"/>
    </row>
    <row r="3559" spans="1:27" ht="16" x14ac:dyDescent="0.2">
      <c r="A3559" s="25" t="s">
        <v>20</v>
      </c>
      <c r="B3559" s="25" t="s">
        <v>21</v>
      </c>
      <c r="C3559" s="10" t="s">
        <v>6389</v>
      </c>
      <c r="D3559" s="26">
        <v>1992</v>
      </c>
      <c r="E3559" s="20" t="s">
        <v>10</v>
      </c>
      <c r="F3559" s="20" t="s">
        <v>6521</v>
      </c>
      <c r="G3559" s="10" t="s">
        <v>6589</v>
      </c>
      <c r="H3559" s="13">
        <v>224</v>
      </c>
      <c r="I3559" s="14"/>
      <c r="J3559" s="4"/>
      <c r="K3559" s="4"/>
      <c r="L3559" s="4"/>
      <c r="M3559" s="4"/>
      <c r="N3559" s="4"/>
      <c r="O3559" s="4"/>
      <c r="P3559" s="4"/>
      <c r="Q3559" s="4"/>
      <c r="R3559" s="4"/>
      <c r="S3559" s="4"/>
      <c r="T3559" s="4"/>
      <c r="U3559" s="4"/>
      <c r="V3559" s="4"/>
      <c r="W3559" s="4"/>
      <c r="X3559" s="4"/>
      <c r="Y3559" s="4"/>
      <c r="Z3559" s="4"/>
      <c r="AA3559" s="4"/>
    </row>
    <row r="3560" spans="1:27" ht="16" x14ac:dyDescent="0.2">
      <c r="A3560" s="25" t="s">
        <v>20</v>
      </c>
      <c r="B3560" s="25" t="s">
        <v>21</v>
      </c>
      <c r="C3560" s="10" t="s">
        <v>6389</v>
      </c>
      <c r="D3560" s="26">
        <v>1992</v>
      </c>
      <c r="E3560" s="20" t="s">
        <v>10</v>
      </c>
      <c r="F3560" s="20" t="s">
        <v>6521</v>
      </c>
      <c r="G3560" s="10" t="s">
        <v>6589</v>
      </c>
      <c r="H3560" s="13">
        <v>224</v>
      </c>
      <c r="I3560" s="14"/>
      <c r="J3560" s="4"/>
      <c r="K3560" s="4"/>
      <c r="L3560" s="4"/>
      <c r="M3560" s="4"/>
      <c r="N3560" s="4"/>
      <c r="O3560" s="4"/>
      <c r="P3560" s="4"/>
      <c r="Q3560" s="4"/>
      <c r="R3560" s="4"/>
      <c r="S3560" s="4"/>
      <c r="T3560" s="4"/>
      <c r="U3560" s="4"/>
      <c r="V3560" s="4"/>
      <c r="W3560" s="4"/>
      <c r="X3560" s="4"/>
      <c r="Y3560" s="4"/>
      <c r="Z3560" s="4"/>
      <c r="AA3560" s="4"/>
    </row>
    <row r="3561" spans="1:27" ht="16" x14ac:dyDescent="0.2">
      <c r="A3561" s="25" t="s">
        <v>20</v>
      </c>
      <c r="B3561" s="25" t="s">
        <v>21</v>
      </c>
      <c r="C3561" s="10" t="s">
        <v>6590</v>
      </c>
      <c r="D3561" s="26">
        <v>1992</v>
      </c>
      <c r="E3561" s="20" t="s">
        <v>10</v>
      </c>
      <c r="F3561" s="20" t="s">
        <v>6521</v>
      </c>
      <c r="G3561" s="10" t="s">
        <v>6591</v>
      </c>
      <c r="H3561" s="13">
        <v>162</v>
      </c>
      <c r="I3561" s="14"/>
      <c r="J3561" s="4"/>
      <c r="K3561" s="4"/>
      <c r="L3561" s="4"/>
      <c r="M3561" s="4"/>
      <c r="N3561" s="4"/>
      <c r="O3561" s="4"/>
      <c r="P3561" s="4"/>
      <c r="Q3561" s="4"/>
      <c r="R3561" s="4"/>
      <c r="S3561" s="4"/>
      <c r="T3561" s="4"/>
      <c r="U3561" s="4"/>
      <c r="V3561" s="4"/>
      <c r="W3561" s="4"/>
      <c r="X3561" s="4"/>
      <c r="Y3561" s="4"/>
      <c r="Z3561" s="4"/>
      <c r="AA3561" s="4"/>
    </row>
    <row r="3562" spans="1:27" ht="16" x14ac:dyDescent="0.2">
      <c r="A3562" s="25" t="s">
        <v>20</v>
      </c>
      <c r="B3562" s="25" t="s">
        <v>21</v>
      </c>
      <c r="C3562" s="10" t="s">
        <v>6281</v>
      </c>
      <c r="D3562" s="26">
        <v>1992</v>
      </c>
      <c r="E3562" s="20" t="s">
        <v>10</v>
      </c>
      <c r="F3562" s="20" t="s">
        <v>6521</v>
      </c>
      <c r="G3562" s="10" t="s">
        <v>6592</v>
      </c>
      <c r="H3562" s="13">
        <v>136</v>
      </c>
      <c r="I3562" s="14"/>
      <c r="J3562" s="4"/>
      <c r="K3562" s="4"/>
      <c r="L3562" s="4"/>
      <c r="M3562" s="4"/>
      <c r="N3562" s="4"/>
      <c r="O3562" s="4"/>
      <c r="P3562" s="4"/>
      <c r="Q3562" s="4"/>
      <c r="R3562" s="4"/>
      <c r="S3562" s="4"/>
      <c r="T3562" s="4"/>
      <c r="U3562" s="4"/>
      <c r="V3562" s="4"/>
      <c r="W3562" s="4"/>
      <c r="X3562" s="4"/>
      <c r="Y3562" s="4"/>
      <c r="Z3562" s="4"/>
      <c r="AA3562" s="4"/>
    </row>
    <row r="3563" spans="1:27" ht="16" x14ac:dyDescent="0.2">
      <c r="A3563" s="25" t="s">
        <v>20</v>
      </c>
      <c r="B3563" s="25" t="s">
        <v>21</v>
      </c>
      <c r="C3563" s="10" t="s">
        <v>6215</v>
      </c>
      <c r="D3563" s="26">
        <v>1992</v>
      </c>
      <c r="E3563" s="20" t="s">
        <v>10</v>
      </c>
      <c r="F3563" s="20" t="s">
        <v>6521</v>
      </c>
      <c r="G3563" s="10" t="s">
        <v>6593</v>
      </c>
      <c r="H3563" s="13">
        <v>113</v>
      </c>
      <c r="I3563" s="14"/>
      <c r="J3563" s="4"/>
      <c r="K3563" s="4"/>
      <c r="L3563" s="4"/>
      <c r="M3563" s="4"/>
      <c r="N3563" s="4"/>
      <c r="O3563" s="4"/>
      <c r="P3563" s="4"/>
      <c r="Q3563" s="4"/>
      <c r="R3563" s="4"/>
      <c r="S3563" s="4"/>
      <c r="T3563" s="4"/>
      <c r="U3563" s="4"/>
      <c r="V3563" s="4"/>
      <c r="W3563" s="4"/>
      <c r="X3563" s="4"/>
      <c r="Y3563" s="4"/>
      <c r="Z3563" s="4"/>
      <c r="AA3563" s="4"/>
    </row>
    <row r="3564" spans="1:27" ht="16" x14ac:dyDescent="0.2">
      <c r="A3564" s="25" t="s">
        <v>20</v>
      </c>
      <c r="B3564" s="25" t="s">
        <v>21</v>
      </c>
      <c r="C3564" s="10" t="s">
        <v>6229</v>
      </c>
      <c r="D3564" s="26">
        <v>1992</v>
      </c>
      <c r="E3564" s="20" t="s">
        <v>10</v>
      </c>
      <c r="F3564" s="20" t="s">
        <v>6521</v>
      </c>
      <c r="G3564" s="10" t="s">
        <v>6594</v>
      </c>
      <c r="H3564" s="13">
        <v>48</v>
      </c>
      <c r="I3564" s="14"/>
      <c r="J3564" s="4"/>
      <c r="K3564" s="4"/>
      <c r="L3564" s="4"/>
      <c r="M3564" s="4"/>
      <c r="N3564" s="4"/>
      <c r="O3564" s="4"/>
      <c r="P3564" s="4"/>
      <c r="Q3564" s="4"/>
      <c r="R3564" s="4"/>
      <c r="S3564" s="4"/>
      <c r="T3564" s="4"/>
      <c r="U3564" s="4"/>
      <c r="V3564" s="4"/>
      <c r="W3564" s="4"/>
      <c r="X3564" s="4"/>
      <c r="Y3564" s="4"/>
      <c r="Z3564" s="4"/>
      <c r="AA3564" s="4"/>
    </row>
    <row r="3565" spans="1:27" ht="16" x14ac:dyDescent="0.2">
      <c r="A3565" s="10" t="s">
        <v>15</v>
      </c>
      <c r="B3565" s="10" t="s">
        <v>21</v>
      </c>
      <c r="C3565" s="10" t="s">
        <v>6595</v>
      </c>
      <c r="D3565" s="11">
        <v>1991</v>
      </c>
      <c r="E3565" s="10" t="s">
        <v>7</v>
      </c>
      <c r="F3565" s="10" t="s">
        <v>6596</v>
      </c>
      <c r="G3565" s="10" t="s">
        <v>6597</v>
      </c>
      <c r="H3565" s="13">
        <v>1357</v>
      </c>
      <c r="I3565" s="14"/>
      <c r="J3565" s="4"/>
      <c r="K3565" s="4"/>
      <c r="L3565" s="4"/>
      <c r="M3565" s="4"/>
      <c r="N3565" s="4"/>
      <c r="O3565" s="4"/>
      <c r="P3565" s="4"/>
      <c r="Q3565" s="4"/>
      <c r="R3565" s="4"/>
      <c r="S3565" s="4"/>
      <c r="T3565" s="4"/>
      <c r="U3565" s="4"/>
      <c r="V3565" s="4"/>
      <c r="W3565" s="4"/>
      <c r="X3565" s="4"/>
      <c r="Y3565" s="4"/>
      <c r="Z3565" s="4"/>
      <c r="AA3565" s="4"/>
    </row>
    <row r="3566" spans="1:27" ht="16" x14ac:dyDescent="0.2">
      <c r="A3566" s="10" t="s">
        <v>15</v>
      </c>
      <c r="B3566" s="10" t="s">
        <v>21</v>
      </c>
      <c r="C3566" s="10" t="s">
        <v>389</v>
      </c>
      <c r="D3566" s="11">
        <v>1991</v>
      </c>
      <c r="E3566" s="10" t="s">
        <v>7</v>
      </c>
      <c r="F3566" s="10" t="s">
        <v>6596</v>
      </c>
      <c r="G3566" s="10" t="s">
        <v>6598</v>
      </c>
      <c r="H3566" s="13">
        <v>1305</v>
      </c>
      <c r="I3566" s="14"/>
      <c r="J3566" s="4"/>
      <c r="K3566" s="4"/>
      <c r="L3566" s="4"/>
      <c r="M3566" s="4"/>
      <c r="N3566" s="4"/>
      <c r="O3566" s="4"/>
      <c r="P3566" s="4"/>
      <c r="Q3566" s="4"/>
      <c r="R3566" s="4"/>
      <c r="S3566" s="4"/>
      <c r="T3566" s="4"/>
      <c r="U3566" s="4"/>
      <c r="V3566" s="4"/>
      <c r="W3566" s="4"/>
      <c r="X3566" s="4"/>
      <c r="Y3566" s="4"/>
      <c r="Z3566" s="4"/>
      <c r="AA3566" s="4"/>
    </row>
    <row r="3567" spans="1:27" ht="16" x14ac:dyDescent="0.2">
      <c r="A3567" s="10" t="s">
        <v>15</v>
      </c>
      <c r="B3567" s="10" t="s">
        <v>21</v>
      </c>
      <c r="C3567" s="10" t="s">
        <v>6599</v>
      </c>
      <c r="D3567" s="11">
        <v>1991</v>
      </c>
      <c r="E3567" s="10" t="s">
        <v>10</v>
      </c>
      <c r="F3567" s="10" t="s">
        <v>6596</v>
      </c>
      <c r="G3567" s="10" t="s">
        <v>6600</v>
      </c>
      <c r="H3567" s="13">
        <v>1160</v>
      </c>
      <c r="I3567" s="14"/>
      <c r="J3567" s="4"/>
      <c r="K3567" s="4"/>
      <c r="L3567" s="4"/>
      <c r="M3567" s="4"/>
      <c r="N3567" s="4"/>
      <c r="O3567" s="4"/>
      <c r="P3567" s="4"/>
      <c r="Q3567" s="4"/>
      <c r="R3567" s="4"/>
      <c r="S3567" s="4"/>
      <c r="T3567" s="4"/>
      <c r="U3567" s="4"/>
      <c r="V3567" s="4"/>
      <c r="W3567" s="4"/>
      <c r="X3567" s="4"/>
      <c r="Y3567" s="4"/>
      <c r="Z3567" s="4"/>
      <c r="AA3567" s="4"/>
    </row>
    <row r="3568" spans="1:27" ht="16" x14ac:dyDescent="0.2">
      <c r="A3568" s="10" t="s">
        <v>15</v>
      </c>
      <c r="B3568" s="10" t="s">
        <v>21</v>
      </c>
      <c r="C3568" s="10" t="s">
        <v>6291</v>
      </c>
      <c r="D3568" s="11">
        <v>1991</v>
      </c>
      <c r="E3568" s="10" t="s">
        <v>10</v>
      </c>
      <c r="F3568" s="10" t="s">
        <v>6596</v>
      </c>
      <c r="G3568" s="38" t="s">
        <v>6601</v>
      </c>
      <c r="H3568" s="13">
        <v>1051</v>
      </c>
      <c r="I3568" s="14"/>
      <c r="J3568" s="4"/>
      <c r="K3568" s="4"/>
      <c r="L3568" s="4"/>
      <c r="M3568" s="4"/>
      <c r="N3568" s="4"/>
      <c r="O3568" s="4"/>
      <c r="P3568" s="4"/>
      <c r="Q3568" s="4"/>
      <c r="R3568" s="4"/>
      <c r="S3568" s="4"/>
      <c r="T3568" s="4"/>
      <c r="U3568" s="4"/>
      <c r="V3568" s="4"/>
      <c r="W3568" s="4"/>
      <c r="X3568" s="4"/>
      <c r="Y3568" s="4"/>
      <c r="Z3568" s="4"/>
      <c r="AA3568" s="4"/>
    </row>
    <row r="3569" spans="1:27" ht="16" x14ac:dyDescent="0.2">
      <c r="A3569" s="10" t="s">
        <v>15</v>
      </c>
      <c r="B3569" s="10" t="s">
        <v>21</v>
      </c>
      <c r="C3569" s="10" t="s">
        <v>6602</v>
      </c>
      <c r="D3569" s="11">
        <v>1991</v>
      </c>
      <c r="E3569" s="10" t="s">
        <v>10</v>
      </c>
      <c r="F3569" s="10" t="s">
        <v>6596</v>
      </c>
      <c r="G3569" s="38" t="s">
        <v>6603</v>
      </c>
      <c r="H3569" s="13">
        <v>463</v>
      </c>
      <c r="I3569" s="14"/>
      <c r="J3569" s="4"/>
      <c r="K3569" s="4"/>
      <c r="L3569" s="4"/>
      <c r="M3569" s="4"/>
      <c r="N3569" s="4"/>
      <c r="O3569" s="4"/>
      <c r="P3569" s="4"/>
      <c r="Q3569" s="4"/>
      <c r="R3569" s="4"/>
      <c r="S3569" s="4"/>
      <c r="T3569" s="4"/>
      <c r="U3569" s="4"/>
      <c r="V3569" s="4"/>
      <c r="W3569" s="4"/>
      <c r="X3569" s="4"/>
      <c r="Y3569" s="4"/>
      <c r="Z3569" s="4"/>
      <c r="AA3569" s="4"/>
    </row>
    <row r="3570" spans="1:27" ht="16" x14ac:dyDescent="0.2">
      <c r="A3570" s="10" t="s">
        <v>15</v>
      </c>
      <c r="B3570" s="10" t="s">
        <v>21</v>
      </c>
      <c r="C3570" s="10" t="s">
        <v>6604</v>
      </c>
      <c r="D3570" s="11">
        <v>1991</v>
      </c>
      <c r="E3570" s="10" t="s">
        <v>10</v>
      </c>
      <c r="F3570" s="10" t="s">
        <v>6596</v>
      </c>
      <c r="G3570" s="38" t="s">
        <v>6605</v>
      </c>
      <c r="H3570" s="13">
        <v>441</v>
      </c>
      <c r="I3570" s="14"/>
      <c r="J3570" s="4"/>
      <c r="K3570" s="4"/>
      <c r="L3570" s="4"/>
      <c r="M3570" s="4"/>
      <c r="N3570" s="4"/>
      <c r="O3570" s="4"/>
      <c r="P3570" s="4"/>
      <c r="Q3570" s="4"/>
      <c r="R3570" s="4"/>
      <c r="S3570" s="4"/>
      <c r="T3570" s="4"/>
      <c r="U3570" s="4"/>
      <c r="V3570" s="4"/>
      <c r="W3570" s="4"/>
      <c r="X3570" s="4"/>
      <c r="Y3570" s="4"/>
      <c r="Z3570" s="4"/>
      <c r="AA3570" s="4"/>
    </row>
    <row r="3571" spans="1:27" ht="16" x14ac:dyDescent="0.2">
      <c r="A3571" s="10" t="s">
        <v>15</v>
      </c>
      <c r="B3571" s="10" t="s">
        <v>21</v>
      </c>
      <c r="C3571" s="10" t="s">
        <v>6099</v>
      </c>
      <c r="D3571" s="11">
        <v>1991</v>
      </c>
      <c r="E3571" s="10" t="s">
        <v>10</v>
      </c>
      <c r="F3571" s="10" t="s">
        <v>6596</v>
      </c>
      <c r="G3571" s="38" t="s">
        <v>6606</v>
      </c>
      <c r="H3571" s="13">
        <v>365</v>
      </c>
      <c r="I3571" s="14"/>
      <c r="J3571" s="4"/>
      <c r="K3571" s="4"/>
      <c r="L3571" s="4"/>
      <c r="M3571" s="4"/>
      <c r="N3571" s="4"/>
      <c r="O3571" s="4"/>
      <c r="P3571" s="4"/>
      <c r="Q3571" s="4"/>
      <c r="R3571" s="4"/>
      <c r="S3571" s="4"/>
      <c r="T3571" s="4"/>
      <c r="U3571" s="4"/>
      <c r="V3571" s="4"/>
      <c r="W3571" s="4"/>
      <c r="X3571" s="4"/>
      <c r="Y3571" s="4"/>
      <c r="Z3571" s="4"/>
      <c r="AA3571" s="4"/>
    </row>
    <row r="3572" spans="1:27" ht="16" x14ac:dyDescent="0.2">
      <c r="A3572" s="10" t="s">
        <v>15</v>
      </c>
      <c r="B3572" s="10" t="s">
        <v>21</v>
      </c>
      <c r="C3572" s="10" t="s">
        <v>6607</v>
      </c>
      <c r="D3572" s="11">
        <v>1991</v>
      </c>
      <c r="E3572" s="10" t="s">
        <v>10</v>
      </c>
      <c r="F3572" s="10" t="s">
        <v>6596</v>
      </c>
      <c r="G3572" s="38" t="s">
        <v>6608</v>
      </c>
      <c r="H3572" s="13">
        <v>358</v>
      </c>
      <c r="I3572" s="14"/>
      <c r="J3572" s="4"/>
      <c r="K3572" s="4"/>
      <c r="L3572" s="4"/>
      <c r="M3572" s="4"/>
      <c r="N3572" s="4"/>
      <c r="O3572" s="4"/>
      <c r="P3572" s="4"/>
      <c r="Q3572" s="4"/>
      <c r="R3572" s="4"/>
      <c r="S3572" s="4"/>
      <c r="T3572" s="4"/>
      <c r="U3572" s="4"/>
      <c r="V3572" s="4"/>
      <c r="W3572" s="4"/>
      <c r="X3572" s="4"/>
      <c r="Y3572" s="4"/>
      <c r="Z3572" s="4"/>
      <c r="AA3572" s="4"/>
    </row>
    <row r="3573" spans="1:27" ht="16" x14ac:dyDescent="0.2">
      <c r="A3573" s="10" t="s">
        <v>15</v>
      </c>
      <c r="B3573" s="10" t="s">
        <v>21</v>
      </c>
      <c r="C3573" s="10" t="s">
        <v>6609</v>
      </c>
      <c r="D3573" s="11">
        <v>1991</v>
      </c>
      <c r="E3573" s="10" t="s">
        <v>10</v>
      </c>
      <c r="F3573" s="10" t="s">
        <v>6596</v>
      </c>
      <c r="G3573" s="38" t="s">
        <v>6610</v>
      </c>
      <c r="H3573" s="13">
        <v>321</v>
      </c>
      <c r="I3573" s="14"/>
      <c r="J3573" s="4"/>
      <c r="K3573" s="4"/>
      <c r="L3573" s="4"/>
      <c r="M3573" s="4"/>
      <c r="N3573" s="4"/>
      <c r="O3573" s="4"/>
      <c r="P3573" s="4"/>
      <c r="Q3573" s="4"/>
      <c r="R3573" s="4"/>
      <c r="S3573" s="4"/>
      <c r="T3573" s="4"/>
      <c r="U3573" s="4"/>
      <c r="V3573" s="4"/>
      <c r="W3573" s="4"/>
      <c r="X3573" s="4"/>
      <c r="Y3573" s="4"/>
      <c r="Z3573" s="4"/>
      <c r="AA3573" s="4"/>
    </row>
    <row r="3574" spans="1:27" ht="16" x14ac:dyDescent="0.2">
      <c r="A3574" s="10" t="s">
        <v>15</v>
      </c>
      <c r="B3574" s="10" t="s">
        <v>21</v>
      </c>
      <c r="C3574" s="10" t="s">
        <v>6097</v>
      </c>
      <c r="D3574" s="11">
        <v>1991</v>
      </c>
      <c r="E3574" s="10" t="s">
        <v>10</v>
      </c>
      <c r="F3574" s="10" t="s">
        <v>6596</v>
      </c>
      <c r="G3574" s="38" t="s">
        <v>6611</v>
      </c>
      <c r="H3574" s="13">
        <v>315</v>
      </c>
      <c r="I3574" s="14"/>
      <c r="J3574" s="4"/>
      <c r="K3574" s="4"/>
      <c r="L3574" s="4"/>
      <c r="M3574" s="4"/>
      <c r="N3574" s="4"/>
      <c r="O3574" s="4"/>
      <c r="P3574" s="4"/>
      <c r="Q3574" s="4"/>
      <c r="R3574" s="4"/>
      <c r="S3574" s="4"/>
      <c r="T3574" s="4"/>
      <c r="U3574" s="4"/>
      <c r="V3574" s="4"/>
      <c r="W3574" s="4"/>
      <c r="X3574" s="4"/>
      <c r="Y3574" s="4"/>
      <c r="Z3574" s="4"/>
      <c r="AA3574" s="4"/>
    </row>
    <row r="3575" spans="1:27" ht="16" x14ac:dyDescent="0.2">
      <c r="A3575" s="10" t="s">
        <v>15</v>
      </c>
      <c r="B3575" s="10" t="s">
        <v>21</v>
      </c>
      <c r="C3575" s="10" t="s">
        <v>6612</v>
      </c>
      <c r="D3575" s="11">
        <v>1991</v>
      </c>
      <c r="E3575" s="10" t="s">
        <v>10</v>
      </c>
      <c r="F3575" s="10" t="s">
        <v>6596</v>
      </c>
      <c r="G3575" s="38" t="s">
        <v>6613</v>
      </c>
      <c r="H3575" s="13">
        <v>315</v>
      </c>
      <c r="I3575" s="14"/>
      <c r="J3575" s="4"/>
      <c r="K3575" s="4"/>
      <c r="L3575" s="4"/>
      <c r="M3575" s="4"/>
      <c r="N3575" s="4"/>
      <c r="O3575" s="4"/>
      <c r="P3575" s="4"/>
      <c r="Q3575" s="4"/>
      <c r="R3575" s="4"/>
      <c r="S3575" s="4"/>
      <c r="T3575" s="4"/>
      <c r="U3575" s="4"/>
      <c r="V3575" s="4"/>
      <c r="W3575" s="4"/>
      <c r="X3575" s="4"/>
      <c r="Y3575" s="4"/>
      <c r="Z3575" s="4"/>
      <c r="AA3575" s="4"/>
    </row>
    <row r="3576" spans="1:27" ht="16" x14ac:dyDescent="0.2">
      <c r="A3576" s="10" t="s">
        <v>15</v>
      </c>
      <c r="B3576" s="10" t="s">
        <v>21</v>
      </c>
      <c r="C3576" s="10" t="s">
        <v>6039</v>
      </c>
      <c r="D3576" s="11">
        <v>1991</v>
      </c>
      <c r="E3576" s="10" t="s">
        <v>10</v>
      </c>
      <c r="F3576" s="10" t="s">
        <v>6596</v>
      </c>
      <c r="G3576" s="38" t="s">
        <v>6614</v>
      </c>
      <c r="H3576" s="13">
        <v>314</v>
      </c>
      <c r="I3576" s="14"/>
      <c r="J3576" s="4"/>
      <c r="K3576" s="4"/>
      <c r="L3576" s="4"/>
      <c r="M3576" s="4"/>
      <c r="N3576" s="4"/>
      <c r="O3576" s="4"/>
      <c r="P3576" s="4"/>
      <c r="Q3576" s="4"/>
      <c r="R3576" s="4"/>
      <c r="S3576" s="4"/>
      <c r="T3576" s="4"/>
      <c r="U3576" s="4"/>
      <c r="V3576" s="4"/>
      <c r="W3576" s="4"/>
      <c r="X3576" s="4"/>
      <c r="Y3576" s="4"/>
      <c r="Z3576" s="4"/>
      <c r="AA3576" s="4"/>
    </row>
    <row r="3577" spans="1:27" ht="16" x14ac:dyDescent="0.2">
      <c r="A3577" s="10" t="s">
        <v>15</v>
      </c>
      <c r="B3577" s="10" t="s">
        <v>21</v>
      </c>
      <c r="C3577" s="10" t="s">
        <v>3400</v>
      </c>
      <c r="D3577" s="11">
        <v>1991</v>
      </c>
      <c r="E3577" s="10" t="s">
        <v>10</v>
      </c>
      <c r="F3577" s="10" t="s">
        <v>6596</v>
      </c>
      <c r="G3577" s="38" t="s">
        <v>6615</v>
      </c>
      <c r="H3577" s="13">
        <v>311</v>
      </c>
      <c r="I3577" s="14"/>
      <c r="J3577" s="4"/>
      <c r="K3577" s="4"/>
      <c r="L3577" s="4"/>
      <c r="M3577" s="4"/>
      <c r="N3577" s="4"/>
      <c r="O3577" s="4"/>
      <c r="P3577" s="4"/>
      <c r="Q3577" s="4"/>
      <c r="R3577" s="4"/>
      <c r="S3577" s="4"/>
      <c r="T3577" s="4"/>
      <c r="U3577" s="4"/>
      <c r="V3577" s="4"/>
      <c r="W3577" s="4"/>
      <c r="X3577" s="4"/>
      <c r="Y3577" s="4"/>
      <c r="Z3577" s="4"/>
      <c r="AA3577" s="4"/>
    </row>
    <row r="3578" spans="1:27" ht="16" x14ac:dyDescent="0.2">
      <c r="A3578" s="10" t="s">
        <v>15</v>
      </c>
      <c r="B3578" s="10" t="s">
        <v>21</v>
      </c>
      <c r="C3578" s="10" t="s">
        <v>5468</v>
      </c>
      <c r="D3578" s="11">
        <v>1991</v>
      </c>
      <c r="E3578" s="10" t="s">
        <v>10</v>
      </c>
      <c r="F3578" s="10" t="s">
        <v>6596</v>
      </c>
      <c r="G3578" s="38" t="s">
        <v>6616</v>
      </c>
      <c r="H3578" s="13">
        <v>311</v>
      </c>
      <c r="I3578" s="14"/>
      <c r="J3578" s="4"/>
      <c r="K3578" s="4"/>
      <c r="L3578" s="4"/>
      <c r="M3578" s="4"/>
      <c r="N3578" s="4"/>
      <c r="O3578" s="4"/>
      <c r="P3578" s="4"/>
      <c r="Q3578" s="4"/>
      <c r="R3578" s="4"/>
      <c r="S3578" s="4"/>
      <c r="T3578" s="4"/>
      <c r="U3578" s="4"/>
      <c r="V3578" s="4"/>
      <c r="W3578" s="4"/>
      <c r="X3578" s="4"/>
      <c r="Y3578" s="4"/>
      <c r="Z3578" s="4"/>
      <c r="AA3578" s="4"/>
    </row>
    <row r="3579" spans="1:27" ht="16" x14ac:dyDescent="0.2">
      <c r="A3579" s="10" t="s">
        <v>15</v>
      </c>
      <c r="B3579" s="10" t="s">
        <v>21</v>
      </c>
      <c r="C3579" s="10" t="s">
        <v>6136</v>
      </c>
      <c r="D3579" s="11">
        <v>1991</v>
      </c>
      <c r="E3579" s="10" t="s">
        <v>10</v>
      </c>
      <c r="F3579" s="10" t="s">
        <v>6596</v>
      </c>
      <c r="G3579" s="38" t="s">
        <v>6617</v>
      </c>
      <c r="H3579" s="13">
        <v>310</v>
      </c>
      <c r="I3579" s="14"/>
      <c r="J3579" s="4"/>
      <c r="K3579" s="4"/>
      <c r="L3579" s="4"/>
      <c r="M3579" s="4"/>
      <c r="N3579" s="4"/>
      <c r="O3579" s="4"/>
      <c r="P3579" s="4"/>
      <c r="Q3579" s="4"/>
      <c r="R3579" s="4"/>
      <c r="S3579" s="4"/>
      <c r="T3579" s="4"/>
      <c r="U3579" s="4"/>
      <c r="V3579" s="4"/>
      <c r="W3579" s="4"/>
      <c r="X3579" s="4"/>
      <c r="Y3579" s="4"/>
      <c r="Z3579" s="4"/>
      <c r="AA3579" s="4"/>
    </row>
    <row r="3580" spans="1:27" ht="16" x14ac:dyDescent="0.2">
      <c r="A3580" s="10" t="s">
        <v>15</v>
      </c>
      <c r="B3580" s="10" t="s">
        <v>21</v>
      </c>
      <c r="C3580" s="10" t="s">
        <v>6130</v>
      </c>
      <c r="D3580" s="11">
        <v>1991</v>
      </c>
      <c r="E3580" s="10" t="s">
        <v>10</v>
      </c>
      <c r="F3580" s="10" t="s">
        <v>6596</v>
      </c>
      <c r="G3580" s="38" t="s">
        <v>6618</v>
      </c>
      <c r="H3580" s="13">
        <v>304</v>
      </c>
      <c r="I3580" s="14"/>
      <c r="J3580" s="4"/>
      <c r="K3580" s="4"/>
      <c r="L3580" s="4"/>
      <c r="M3580" s="4"/>
      <c r="N3580" s="4"/>
      <c r="O3580" s="4"/>
      <c r="P3580" s="4"/>
      <c r="Q3580" s="4"/>
      <c r="R3580" s="4"/>
      <c r="S3580" s="4"/>
      <c r="T3580" s="4"/>
      <c r="U3580" s="4"/>
      <c r="V3580" s="4"/>
      <c r="W3580" s="4"/>
      <c r="X3580" s="4"/>
      <c r="Y3580" s="4"/>
      <c r="Z3580" s="4"/>
      <c r="AA3580" s="4"/>
    </row>
    <row r="3581" spans="1:27" ht="16" x14ac:dyDescent="0.2">
      <c r="A3581" s="10" t="s">
        <v>15</v>
      </c>
      <c r="B3581" s="10" t="s">
        <v>21</v>
      </c>
      <c r="C3581" s="10" t="s">
        <v>5458</v>
      </c>
      <c r="D3581" s="11">
        <v>1991</v>
      </c>
      <c r="E3581" s="10" t="s">
        <v>10</v>
      </c>
      <c r="F3581" s="10" t="s">
        <v>6596</v>
      </c>
      <c r="G3581" s="38" t="s">
        <v>6619</v>
      </c>
      <c r="H3581" s="13">
        <v>304</v>
      </c>
      <c r="I3581" s="14"/>
      <c r="J3581" s="4"/>
      <c r="K3581" s="4"/>
      <c r="L3581" s="4"/>
      <c r="M3581" s="4"/>
      <c r="N3581" s="4"/>
      <c r="O3581" s="4"/>
      <c r="P3581" s="4"/>
      <c r="Q3581" s="4"/>
      <c r="R3581" s="4"/>
      <c r="S3581" s="4"/>
      <c r="T3581" s="4"/>
      <c r="U3581" s="4"/>
      <c r="V3581" s="4"/>
      <c r="W3581" s="4"/>
      <c r="X3581" s="4"/>
      <c r="Y3581" s="4"/>
      <c r="Z3581" s="4"/>
      <c r="AA3581" s="4"/>
    </row>
    <row r="3582" spans="1:27" ht="16" x14ac:dyDescent="0.2">
      <c r="A3582" s="10" t="s">
        <v>15</v>
      </c>
      <c r="B3582" s="10" t="s">
        <v>21</v>
      </c>
      <c r="C3582" s="10" t="s">
        <v>6117</v>
      </c>
      <c r="D3582" s="11">
        <v>1991</v>
      </c>
      <c r="E3582" s="10" t="s">
        <v>10</v>
      </c>
      <c r="F3582" s="10" t="s">
        <v>6596</v>
      </c>
      <c r="G3582" s="38" t="s">
        <v>6620</v>
      </c>
      <c r="H3582" s="13">
        <v>301</v>
      </c>
      <c r="I3582" s="14"/>
      <c r="J3582" s="4"/>
      <c r="K3582" s="4"/>
      <c r="L3582" s="4"/>
      <c r="M3582" s="4"/>
      <c r="N3582" s="4"/>
      <c r="O3582" s="4"/>
      <c r="P3582" s="4"/>
      <c r="Q3582" s="4"/>
      <c r="R3582" s="4"/>
      <c r="S3582" s="4"/>
      <c r="T3582" s="4"/>
      <c r="U3582" s="4"/>
      <c r="V3582" s="4"/>
      <c r="W3582" s="4"/>
      <c r="X3582" s="4"/>
      <c r="Y3582" s="4"/>
      <c r="Z3582" s="4"/>
      <c r="AA3582" s="4"/>
    </row>
    <row r="3583" spans="1:27" ht="16" x14ac:dyDescent="0.2">
      <c r="A3583" s="10" t="s">
        <v>15</v>
      </c>
      <c r="B3583" s="10" t="s">
        <v>21</v>
      </c>
      <c r="C3583" s="10" t="s">
        <v>6109</v>
      </c>
      <c r="D3583" s="11">
        <v>1991</v>
      </c>
      <c r="E3583" s="10" t="s">
        <v>10</v>
      </c>
      <c r="F3583" s="10" t="s">
        <v>6596</v>
      </c>
      <c r="G3583" s="38" t="s">
        <v>6621</v>
      </c>
      <c r="H3583" s="13">
        <v>299</v>
      </c>
      <c r="I3583" s="14"/>
      <c r="J3583" s="4"/>
      <c r="K3583" s="4"/>
      <c r="L3583" s="4"/>
      <c r="M3583" s="4"/>
      <c r="N3583" s="4"/>
      <c r="O3583" s="4"/>
      <c r="P3583" s="4"/>
      <c r="Q3583" s="4"/>
      <c r="R3583" s="4"/>
      <c r="S3583" s="4"/>
      <c r="T3583" s="4"/>
      <c r="U3583" s="4"/>
      <c r="V3583" s="4"/>
      <c r="W3583" s="4"/>
      <c r="X3583" s="4"/>
      <c r="Y3583" s="4"/>
      <c r="Z3583" s="4"/>
      <c r="AA3583" s="4"/>
    </row>
    <row r="3584" spans="1:27" ht="16" x14ac:dyDescent="0.2">
      <c r="A3584" s="10" t="s">
        <v>15</v>
      </c>
      <c r="B3584" s="10" t="s">
        <v>21</v>
      </c>
      <c r="C3584" s="10" t="s">
        <v>6055</v>
      </c>
      <c r="D3584" s="11">
        <v>1991</v>
      </c>
      <c r="E3584" s="10" t="s">
        <v>10</v>
      </c>
      <c r="F3584" s="10" t="s">
        <v>6596</v>
      </c>
      <c r="G3584" s="38" t="s">
        <v>6622</v>
      </c>
      <c r="H3584" s="13">
        <v>298</v>
      </c>
      <c r="I3584" s="14"/>
      <c r="J3584" s="4"/>
      <c r="K3584" s="4"/>
      <c r="L3584" s="4"/>
      <c r="M3584" s="4"/>
      <c r="N3584" s="4"/>
      <c r="O3584" s="4"/>
      <c r="P3584" s="4"/>
      <c r="Q3584" s="4"/>
      <c r="R3584" s="4"/>
      <c r="S3584" s="4"/>
      <c r="T3584" s="4"/>
      <c r="U3584" s="4"/>
      <c r="V3584" s="4"/>
      <c r="W3584" s="4"/>
      <c r="X3584" s="4"/>
      <c r="Y3584" s="4"/>
      <c r="Z3584" s="4"/>
      <c r="AA3584" s="4"/>
    </row>
    <row r="3585" spans="1:27" ht="16" x14ac:dyDescent="0.2">
      <c r="A3585" s="10" t="s">
        <v>15</v>
      </c>
      <c r="B3585" s="10" t="s">
        <v>21</v>
      </c>
      <c r="C3585" s="10" t="s">
        <v>6091</v>
      </c>
      <c r="D3585" s="11">
        <v>1991</v>
      </c>
      <c r="E3585" s="10" t="s">
        <v>10</v>
      </c>
      <c r="F3585" s="10" t="s">
        <v>6596</v>
      </c>
      <c r="G3585" s="38" t="s">
        <v>6623</v>
      </c>
      <c r="H3585" s="13">
        <v>292</v>
      </c>
      <c r="I3585" s="14"/>
      <c r="J3585" s="4"/>
      <c r="K3585" s="4"/>
      <c r="L3585" s="4"/>
      <c r="M3585" s="4"/>
      <c r="N3585" s="4"/>
      <c r="O3585" s="4"/>
      <c r="P3585" s="4"/>
      <c r="Q3585" s="4"/>
      <c r="R3585" s="4"/>
      <c r="S3585" s="4"/>
      <c r="T3585" s="4"/>
      <c r="U3585" s="4"/>
      <c r="V3585" s="4"/>
      <c r="W3585" s="4"/>
      <c r="X3585" s="4"/>
      <c r="Y3585" s="4"/>
      <c r="Z3585" s="4"/>
      <c r="AA3585" s="4"/>
    </row>
    <row r="3586" spans="1:27" ht="16" x14ac:dyDescent="0.2">
      <c r="A3586" s="10" t="s">
        <v>15</v>
      </c>
      <c r="B3586" s="10" t="s">
        <v>21</v>
      </c>
      <c r="C3586" s="10" t="s">
        <v>6029</v>
      </c>
      <c r="D3586" s="11">
        <v>1991</v>
      </c>
      <c r="E3586" s="10" t="s">
        <v>10</v>
      </c>
      <c r="F3586" s="10" t="s">
        <v>6596</v>
      </c>
      <c r="G3586" s="38" t="s">
        <v>6624</v>
      </c>
      <c r="H3586" s="13">
        <v>291</v>
      </c>
      <c r="I3586" s="14"/>
      <c r="J3586" s="4"/>
      <c r="K3586" s="4"/>
      <c r="L3586" s="4"/>
      <c r="M3586" s="4"/>
      <c r="N3586" s="4"/>
      <c r="O3586" s="4"/>
      <c r="P3586" s="4"/>
      <c r="Q3586" s="4"/>
      <c r="R3586" s="4"/>
      <c r="S3586" s="4"/>
      <c r="T3586" s="4"/>
      <c r="U3586" s="4"/>
      <c r="V3586" s="4"/>
      <c r="W3586" s="4"/>
      <c r="X3586" s="4"/>
      <c r="Y3586" s="4"/>
      <c r="Z3586" s="4"/>
      <c r="AA3586" s="4"/>
    </row>
    <row r="3587" spans="1:27" ht="16" x14ac:dyDescent="0.2">
      <c r="A3587" s="10" t="s">
        <v>15</v>
      </c>
      <c r="B3587" s="10" t="s">
        <v>21</v>
      </c>
      <c r="C3587" s="10" t="s">
        <v>5462</v>
      </c>
      <c r="D3587" s="11">
        <v>1991</v>
      </c>
      <c r="E3587" s="10" t="s">
        <v>10</v>
      </c>
      <c r="F3587" s="10" t="s">
        <v>6596</v>
      </c>
      <c r="G3587" s="38" t="s">
        <v>6625</v>
      </c>
      <c r="H3587" s="13">
        <v>290</v>
      </c>
      <c r="I3587" s="14"/>
      <c r="J3587" s="4"/>
      <c r="K3587" s="4"/>
      <c r="L3587" s="4"/>
      <c r="M3587" s="4"/>
      <c r="N3587" s="4"/>
      <c r="O3587" s="4"/>
      <c r="P3587" s="4"/>
      <c r="Q3587" s="4"/>
      <c r="R3587" s="4"/>
      <c r="S3587" s="4"/>
      <c r="T3587" s="4"/>
      <c r="U3587" s="4"/>
      <c r="V3587" s="4"/>
      <c r="W3587" s="4"/>
      <c r="X3587" s="4"/>
      <c r="Y3587" s="4"/>
      <c r="Z3587" s="4"/>
      <c r="AA3587" s="4"/>
    </row>
    <row r="3588" spans="1:27" ht="16" x14ac:dyDescent="0.2">
      <c r="A3588" s="10" t="s">
        <v>15</v>
      </c>
      <c r="B3588" s="10" t="s">
        <v>21</v>
      </c>
      <c r="C3588" s="10" t="s">
        <v>6121</v>
      </c>
      <c r="D3588" s="11">
        <v>1991</v>
      </c>
      <c r="E3588" s="10" t="s">
        <v>10</v>
      </c>
      <c r="F3588" s="10" t="s">
        <v>6596</v>
      </c>
      <c r="G3588" s="38" t="s">
        <v>6626</v>
      </c>
      <c r="H3588" s="13">
        <v>289</v>
      </c>
      <c r="I3588" s="14"/>
      <c r="J3588" s="4"/>
      <c r="K3588" s="4"/>
      <c r="L3588" s="4"/>
      <c r="M3588" s="4"/>
      <c r="N3588" s="4"/>
      <c r="O3588" s="4"/>
      <c r="P3588" s="4"/>
      <c r="Q3588" s="4"/>
      <c r="R3588" s="4"/>
      <c r="S3588" s="4"/>
      <c r="T3588" s="4"/>
      <c r="U3588" s="4"/>
      <c r="V3588" s="4"/>
      <c r="W3588" s="4"/>
      <c r="X3588" s="4"/>
      <c r="Y3588" s="4"/>
      <c r="Z3588" s="4"/>
      <c r="AA3588" s="4"/>
    </row>
    <row r="3589" spans="1:27" ht="16" x14ac:dyDescent="0.2">
      <c r="A3589" s="10" t="s">
        <v>15</v>
      </c>
      <c r="B3589" s="10" t="s">
        <v>21</v>
      </c>
      <c r="C3589" s="10" t="s">
        <v>6025</v>
      </c>
      <c r="D3589" s="11">
        <v>1991</v>
      </c>
      <c r="E3589" s="10" t="s">
        <v>10</v>
      </c>
      <c r="F3589" s="10" t="s">
        <v>6596</v>
      </c>
      <c r="G3589" s="38" t="s">
        <v>6627</v>
      </c>
      <c r="H3589" s="13">
        <v>287</v>
      </c>
      <c r="I3589" s="14"/>
      <c r="J3589" s="4"/>
      <c r="K3589" s="4"/>
      <c r="L3589" s="4"/>
      <c r="M3589" s="4"/>
      <c r="N3589" s="4"/>
      <c r="O3589" s="4"/>
      <c r="P3589" s="4"/>
      <c r="Q3589" s="4"/>
      <c r="R3589" s="4"/>
      <c r="S3589" s="4"/>
      <c r="T3589" s="4"/>
      <c r="U3589" s="4"/>
      <c r="V3589" s="4"/>
      <c r="W3589" s="4"/>
      <c r="X3589" s="4"/>
      <c r="Y3589" s="4"/>
      <c r="Z3589" s="4"/>
      <c r="AA3589" s="4"/>
    </row>
    <row r="3590" spans="1:27" ht="16" x14ac:dyDescent="0.2">
      <c r="A3590" s="10" t="s">
        <v>15</v>
      </c>
      <c r="B3590" s="10" t="s">
        <v>21</v>
      </c>
      <c r="C3590" s="10" t="s">
        <v>6119</v>
      </c>
      <c r="D3590" s="11">
        <v>1991</v>
      </c>
      <c r="E3590" s="10" t="s">
        <v>10</v>
      </c>
      <c r="F3590" s="10" t="s">
        <v>6596</v>
      </c>
      <c r="G3590" s="38" t="s">
        <v>6628</v>
      </c>
      <c r="H3590" s="13">
        <v>286</v>
      </c>
      <c r="I3590" s="14"/>
      <c r="J3590" s="4"/>
      <c r="K3590" s="4"/>
      <c r="L3590" s="4"/>
      <c r="M3590" s="4"/>
      <c r="N3590" s="4"/>
      <c r="O3590" s="4"/>
      <c r="P3590" s="4"/>
      <c r="Q3590" s="4"/>
      <c r="R3590" s="4"/>
      <c r="S3590" s="4"/>
      <c r="T3590" s="4"/>
      <c r="U3590" s="4"/>
      <c r="V3590" s="4"/>
      <c r="W3590" s="4"/>
      <c r="X3590" s="4"/>
      <c r="Y3590" s="4"/>
      <c r="Z3590" s="4"/>
      <c r="AA3590" s="4"/>
    </row>
    <row r="3591" spans="1:27" ht="16" x14ac:dyDescent="0.2">
      <c r="A3591" s="10" t="s">
        <v>15</v>
      </c>
      <c r="B3591" s="10" t="s">
        <v>21</v>
      </c>
      <c r="C3591" s="10" t="s">
        <v>6151</v>
      </c>
      <c r="D3591" s="11">
        <v>1991</v>
      </c>
      <c r="E3591" s="10" t="s">
        <v>10</v>
      </c>
      <c r="F3591" s="10" t="s">
        <v>6596</v>
      </c>
      <c r="G3591" s="38" t="s">
        <v>6629</v>
      </c>
      <c r="H3591" s="13">
        <v>279</v>
      </c>
      <c r="I3591" s="14"/>
      <c r="J3591" s="4"/>
      <c r="K3591" s="4"/>
      <c r="L3591" s="4"/>
      <c r="M3591" s="4"/>
      <c r="N3591" s="4"/>
      <c r="O3591" s="4"/>
      <c r="P3591" s="4"/>
      <c r="Q3591" s="4"/>
      <c r="R3591" s="4"/>
      <c r="S3591" s="4"/>
      <c r="T3591" s="4"/>
      <c r="U3591" s="4"/>
      <c r="V3591" s="4"/>
      <c r="W3591" s="4"/>
      <c r="X3591" s="4"/>
      <c r="Y3591" s="4"/>
      <c r="Z3591" s="4"/>
      <c r="AA3591" s="4"/>
    </row>
    <row r="3592" spans="1:27" ht="16" x14ac:dyDescent="0.2">
      <c r="A3592" s="10" t="s">
        <v>15</v>
      </c>
      <c r="B3592" s="10" t="s">
        <v>21</v>
      </c>
      <c r="C3592" s="10" t="s">
        <v>3389</v>
      </c>
      <c r="D3592" s="11">
        <v>1991</v>
      </c>
      <c r="E3592" s="10" t="s">
        <v>10</v>
      </c>
      <c r="F3592" s="10" t="s">
        <v>6596</v>
      </c>
      <c r="G3592" s="38" t="s">
        <v>6630</v>
      </c>
      <c r="H3592" s="13">
        <v>276</v>
      </c>
      <c r="I3592" s="14"/>
      <c r="J3592" s="4"/>
      <c r="K3592" s="4"/>
      <c r="L3592" s="4"/>
      <c r="M3592" s="4"/>
      <c r="N3592" s="4"/>
      <c r="O3592" s="4"/>
      <c r="P3592" s="4"/>
      <c r="Q3592" s="4"/>
      <c r="R3592" s="4"/>
      <c r="S3592" s="4"/>
      <c r="T3592" s="4"/>
      <c r="U3592" s="4"/>
      <c r="V3592" s="4"/>
      <c r="W3592" s="4"/>
      <c r="X3592" s="4"/>
      <c r="Y3592" s="4"/>
      <c r="Z3592" s="4"/>
      <c r="AA3592" s="4"/>
    </row>
    <row r="3593" spans="1:27" ht="16" x14ac:dyDescent="0.2">
      <c r="A3593" s="10" t="s">
        <v>15</v>
      </c>
      <c r="B3593" s="10" t="s">
        <v>21</v>
      </c>
      <c r="C3593" s="10" t="s">
        <v>6086</v>
      </c>
      <c r="D3593" s="11">
        <v>1991</v>
      </c>
      <c r="E3593" s="10" t="s">
        <v>10</v>
      </c>
      <c r="F3593" s="10" t="s">
        <v>6596</v>
      </c>
      <c r="G3593" s="38" t="s">
        <v>6631</v>
      </c>
      <c r="H3593" s="13">
        <v>276</v>
      </c>
      <c r="I3593" s="14"/>
      <c r="J3593" s="4"/>
      <c r="K3593" s="4"/>
      <c r="L3593" s="4"/>
      <c r="M3593" s="4"/>
      <c r="N3593" s="4"/>
      <c r="O3593" s="4"/>
      <c r="P3593" s="4"/>
      <c r="Q3593" s="4"/>
      <c r="R3593" s="4"/>
      <c r="S3593" s="4"/>
      <c r="T3593" s="4"/>
      <c r="U3593" s="4"/>
      <c r="V3593" s="4"/>
      <c r="W3593" s="4"/>
      <c r="X3593" s="4"/>
      <c r="Y3593" s="4"/>
      <c r="Z3593" s="4"/>
      <c r="AA3593" s="4"/>
    </row>
    <row r="3594" spans="1:27" ht="16" x14ac:dyDescent="0.2">
      <c r="A3594" s="10" t="s">
        <v>15</v>
      </c>
      <c r="B3594" s="10" t="s">
        <v>21</v>
      </c>
      <c r="C3594" s="10" t="s">
        <v>6133</v>
      </c>
      <c r="D3594" s="11">
        <v>1991</v>
      </c>
      <c r="E3594" s="10" t="s">
        <v>10</v>
      </c>
      <c r="F3594" s="10" t="s">
        <v>6596</v>
      </c>
      <c r="G3594" s="38" t="s">
        <v>6632</v>
      </c>
      <c r="H3594" s="13">
        <v>274</v>
      </c>
      <c r="I3594" s="14"/>
      <c r="J3594" s="4"/>
      <c r="K3594" s="4"/>
      <c r="L3594" s="4"/>
      <c r="M3594" s="4"/>
      <c r="N3594" s="4"/>
      <c r="O3594" s="4"/>
      <c r="P3594" s="4"/>
      <c r="Q3594" s="4"/>
      <c r="R3594" s="4"/>
      <c r="S3594" s="4"/>
      <c r="T3594" s="4"/>
      <c r="U3594" s="4"/>
      <c r="V3594" s="4"/>
      <c r="W3594" s="4"/>
      <c r="X3594" s="4"/>
      <c r="Y3594" s="4"/>
      <c r="Z3594" s="4"/>
      <c r="AA3594" s="4"/>
    </row>
    <row r="3595" spans="1:27" ht="16" x14ac:dyDescent="0.2">
      <c r="A3595" s="10" t="s">
        <v>15</v>
      </c>
      <c r="B3595" s="10" t="s">
        <v>21</v>
      </c>
      <c r="C3595" s="10" t="s">
        <v>6093</v>
      </c>
      <c r="D3595" s="11">
        <v>1991</v>
      </c>
      <c r="E3595" s="10" t="s">
        <v>10</v>
      </c>
      <c r="F3595" s="10" t="s">
        <v>6596</v>
      </c>
      <c r="G3595" s="38" t="s">
        <v>6633</v>
      </c>
      <c r="H3595" s="13">
        <v>272</v>
      </c>
      <c r="I3595" s="14"/>
      <c r="J3595" s="4"/>
      <c r="K3595" s="4"/>
      <c r="L3595" s="4"/>
      <c r="M3595" s="4"/>
      <c r="N3595" s="4"/>
      <c r="O3595" s="4"/>
      <c r="P3595" s="4"/>
      <c r="Q3595" s="4"/>
      <c r="R3595" s="4"/>
      <c r="S3595" s="4"/>
      <c r="T3595" s="4"/>
      <c r="U3595" s="4"/>
      <c r="V3595" s="4"/>
      <c r="W3595" s="4"/>
      <c r="X3595" s="4"/>
      <c r="Y3595" s="4"/>
      <c r="Z3595" s="4"/>
      <c r="AA3595" s="4"/>
    </row>
    <row r="3596" spans="1:27" ht="16" x14ac:dyDescent="0.2">
      <c r="A3596" s="10" t="s">
        <v>15</v>
      </c>
      <c r="B3596" s="10" t="s">
        <v>21</v>
      </c>
      <c r="C3596" s="10" t="s">
        <v>6149</v>
      </c>
      <c r="D3596" s="11">
        <v>1991</v>
      </c>
      <c r="E3596" s="10" t="s">
        <v>10</v>
      </c>
      <c r="F3596" s="10" t="s">
        <v>6596</v>
      </c>
      <c r="G3596" s="38" t="s">
        <v>6634</v>
      </c>
      <c r="H3596" s="13">
        <v>272</v>
      </c>
      <c r="I3596" s="14"/>
      <c r="J3596" s="4"/>
      <c r="K3596" s="4"/>
      <c r="L3596" s="4"/>
      <c r="M3596" s="4"/>
      <c r="N3596" s="4"/>
      <c r="O3596" s="4"/>
      <c r="P3596" s="4"/>
      <c r="Q3596" s="4"/>
      <c r="R3596" s="4"/>
      <c r="S3596" s="4"/>
      <c r="T3596" s="4"/>
      <c r="U3596" s="4"/>
      <c r="V3596" s="4"/>
      <c r="W3596" s="4"/>
      <c r="X3596" s="4"/>
      <c r="Y3596" s="4"/>
      <c r="Z3596" s="4"/>
      <c r="AA3596" s="4"/>
    </row>
    <row r="3597" spans="1:27" ht="16" x14ac:dyDescent="0.2">
      <c r="A3597" s="10" t="s">
        <v>15</v>
      </c>
      <c r="B3597" s="10" t="s">
        <v>21</v>
      </c>
      <c r="C3597" s="10" t="s">
        <v>6061</v>
      </c>
      <c r="D3597" s="11">
        <v>1991</v>
      </c>
      <c r="E3597" s="10" t="s">
        <v>10</v>
      </c>
      <c r="F3597" s="10" t="s">
        <v>6596</v>
      </c>
      <c r="G3597" s="38" t="s">
        <v>6635</v>
      </c>
      <c r="H3597" s="13">
        <v>271</v>
      </c>
      <c r="I3597" s="14"/>
      <c r="J3597" s="4"/>
      <c r="K3597" s="4"/>
      <c r="L3597" s="4"/>
      <c r="M3597" s="4"/>
      <c r="N3597" s="4"/>
      <c r="O3597" s="4"/>
      <c r="P3597" s="4"/>
      <c r="Q3597" s="4"/>
      <c r="R3597" s="4"/>
      <c r="S3597" s="4"/>
      <c r="T3597" s="4"/>
      <c r="U3597" s="4"/>
      <c r="V3597" s="4"/>
      <c r="W3597" s="4"/>
      <c r="X3597" s="4"/>
      <c r="Y3597" s="4"/>
      <c r="Z3597" s="4"/>
      <c r="AA3597" s="4"/>
    </row>
    <row r="3598" spans="1:27" ht="16" x14ac:dyDescent="0.2">
      <c r="A3598" s="10" t="s">
        <v>15</v>
      </c>
      <c r="B3598" s="10" t="s">
        <v>21</v>
      </c>
      <c r="C3598" s="10" t="s">
        <v>6192</v>
      </c>
      <c r="D3598" s="11">
        <v>1991</v>
      </c>
      <c r="E3598" s="10" t="s">
        <v>10</v>
      </c>
      <c r="F3598" s="10" t="s">
        <v>6596</v>
      </c>
      <c r="G3598" s="38" t="s">
        <v>6636</v>
      </c>
      <c r="H3598" s="13">
        <v>270</v>
      </c>
      <c r="I3598" s="14"/>
      <c r="J3598" s="4"/>
      <c r="K3598" s="4"/>
      <c r="L3598" s="4"/>
      <c r="M3598" s="4"/>
      <c r="N3598" s="4"/>
      <c r="O3598" s="4"/>
      <c r="P3598" s="4"/>
      <c r="Q3598" s="4"/>
      <c r="R3598" s="4"/>
      <c r="S3598" s="4"/>
      <c r="T3598" s="4"/>
      <c r="U3598" s="4"/>
      <c r="V3598" s="4"/>
      <c r="W3598" s="4"/>
      <c r="X3598" s="4"/>
      <c r="Y3598" s="4"/>
      <c r="Z3598" s="4"/>
      <c r="AA3598" s="4"/>
    </row>
    <row r="3599" spans="1:27" ht="16" x14ac:dyDescent="0.2">
      <c r="A3599" s="10" t="s">
        <v>15</v>
      </c>
      <c r="B3599" s="10" t="s">
        <v>21</v>
      </c>
      <c r="C3599" s="10" t="s">
        <v>6053</v>
      </c>
      <c r="D3599" s="11">
        <v>1991</v>
      </c>
      <c r="E3599" s="10" t="s">
        <v>10</v>
      </c>
      <c r="F3599" s="10" t="s">
        <v>6596</v>
      </c>
      <c r="G3599" s="38" t="s">
        <v>6637</v>
      </c>
      <c r="H3599" s="13">
        <v>268</v>
      </c>
      <c r="I3599" s="14"/>
      <c r="J3599" s="4"/>
      <c r="K3599" s="4"/>
      <c r="L3599" s="4"/>
      <c r="M3599" s="4"/>
      <c r="N3599" s="4"/>
      <c r="O3599" s="4"/>
      <c r="P3599" s="4"/>
      <c r="Q3599" s="4"/>
      <c r="R3599" s="4"/>
      <c r="S3599" s="4"/>
      <c r="T3599" s="4"/>
      <c r="U3599" s="4"/>
      <c r="V3599" s="4"/>
      <c r="W3599" s="4"/>
      <c r="X3599" s="4"/>
      <c r="Y3599" s="4"/>
      <c r="Z3599" s="4"/>
      <c r="AA3599" s="4"/>
    </row>
    <row r="3600" spans="1:27" ht="16" x14ac:dyDescent="0.2">
      <c r="A3600" s="10" t="s">
        <v>15</v>
      </c>
      <c r="B3600" s="10" t="s">
        <v>21</v>
      </c>
      <c r="C3600" s="10" t="s">
        <v>6049</v>
      </c>
      <c r="D3600" s="11">
        <v>1991</v>
      </c>
      <c r="E3600" s="10" t="s">
        <v>10</v>
      </c>
      <c r="F3600" s="10" t="s">
        <v>6596</v>
      </c>
      <c r="G3600" s="38" t="s">
        <v>6638</v>
      </c>
      <c r="H3600" s="13">
        <v>266</v>
      </c>
      <c r="I3600" s="14"/>
      <c r="J3600" s="4"/>
      <c r="K3600" s="4"/>
      <c r="L3600" s="4"/>
      <c r="M3600" s="4"/>
      <c r="N3600" s="4"/>
      <c r="O3600" s="4"/>
      <c r="P3600" s="4"/>
      <c r="Q3600" s="4"/>
      <c r="R3600" s="4"/>
      <c r="S3600" s="4"/>
      <c r="T3600" s="4"/>
      <c r="U3600" s="4"/>
      <c r="V3600" s="4"/>
      <c r="W3600" s="4"/>
      <c r="X3600" s="4"/>
      <c r="Y3600" s="4"/>
      <c r="Z3600" s="4"/>
      <c r="AA3600" s="4"/>
    </row>
    <row r="3601" spans="1:27" ht="16" x14ac:dyDescent="0.2">
      <c r="A3601" s="10" t="s">
        <v>15</v>
      </c>
      <c r="B3601" s="10" t="s">
        <v>21</v>
      </c>
      <c r="C3601" s="10" t="s">
        <v>6155</v>
      </c>
      <c r="D3601" s="11">
        <v>1991</v>
      </c>
      <c r="E3601" s="10" t="s">
        <v>10</v>
      </c>
      <c r="F3601" s="10" t="s">
        <v>6596</v>
      </c>
      <c r="G3601" s="38" t="s">
        <v>6639</v>
      </c>
      <c r="H3601" s="13">
        <v>263</v>
      </c>
      <c r="I3601" s="14"/>
      <c r="J3601" s="4"/>
      <c r="K3601" s="4"/>
      <c r="L3601" s="4"/>
      <c r="M3601" s="4"/>
      <c r="N3601" s="4"/>
      <c r="O3601" s="4"/>
      <c r="P3601" s="4"/>
      <c r="Q3601" s="4"/>
      <c r="R3601" s="4"/>
      <c r="S3601" s="4"/>
      <c r="T3601" s="4"/>
      <c r="U3601" s="4"/>
      <c r="V3601" s="4"/>
      <c r="W3601" s="4"/>
      <c r="X3601" s="4"/>
      <c r="Y3601" s="4"/>
      <c r="Z3601" s="4"/>
      <c r="AA3601" s="4"/>
    </row>
    <row r="3602" spans="1:27" ht="16" x14ac:dyDescent="0.2">
      <c r="A3602" s="10" t="s">
        <v>15</v>
      </c>
      <c r="B3602" s="10" t="s">
        <v>21</v>
      </c>
      <c r="C3602" s="10" t="s">
        <v>6159</v>
      </c>
      <c r="D3602" s="11">
        <v>1991</v>
      </c>
      <c r="E3602" s="10" t="s">
        <v>10</v>
      </c>
      <c r="F3602" s="10" t="s">
        <v>6596</v>
      </c>
      <c r="G3602" s="38" t="s">
        <v>6640</v>
      </c>
      <c r="H3602" s="13">
        <v>263</v>
      </c>
      <c r="I3602" s="14"/>
      <c r="J3602" s="4"/>
      <c r="K3602" s="4"/>
      <c r="L3602" s="4"/>
      <c r="M3602" s="4"/>
      <c r="N3602" s="4"/>
      <c r="O3602" s="4"/>
      <c r="P3602" s="4"/>
      <c r="Q3602" s="4"/>
      <c r="R3602" s="4"/>
      <c r="S3602" s="4"/>
      <c r="T3602" s="4"/>
      <c r="U3602" s="4"/>
      <c r="V3602" s="4"/>
      <c r="W3602" s="4"/>
      <c r="X3602" s="4"/>
      <c r="Y3602" s="4"/>
      <c r="Z3602" s="4"/>
      <c r="AA3602" s="4"/>
    </row>
    <row r="3603" spans="1:27" ht="16" x14ac:dyDescent="0.2">
      <c r="A3603" s="10" t="s">
        <v>15</v>
      </c>
      <c r="B3603" s="10" t="s">
        <v>21</v>
      </c>
      <c r="C3603" s="10" t="s">
        <v>6035</v>
      </c>
      <c r="D3603" s="11">
        <v>1991</v>
      </c>
      <c r="E3603" s="10" t="s">
        <v>10</v>
      </c>
      <c r="F3603" s="10" t="s">
        <v>6596</v>
      </c>
      <c r="G3603" s="38" t="s">
        <v>6641</v>
      </c>
      <c r="H3603" s="13">
        <v>259</v>
      </c>
      <c r="I3603" s="14"/>
      <c r="J3603" s="4"/>
      <c r="K3603" s="4"/>
      <c r="L3603" s="4"/>
      <c r="M3603" s="4"/>
      <c r="N3603" s="4"/>
      <c r="O3603" s="4"/>
      <c r="P3603" s="4"/>
      <c r="Q3603" s="4"/>
      <c r="R3603" s="4"/>
      <c r="S3603" s="4"/>
      <c r="T3603" s="4"/>
      <c r="U3603" s="4"/>
      <c r="V3603" s="4"/>
      <c r="W3603" s="4"/>
      <c r="X3603" s="4"/>
      <c r="Y3603" s="4"/>
      <c r="Z3603" s="4"/>
      <c r="AA3603" s="4"/>
    </row>
    <row r="3604" spans="1:27" ht="16" x14ac:dyDescent="0.2">
      <c r="A3604" s="10" t="s">
        <v>15</v>
      </c>
      <c r="B3604" s="10" t="s">
        <v>21</v>
      </c>
      <c r="C3604" s="10" t="s">
        <v>6021</v>
      </c>
      <c r="D3604" s="11">
        <v>1991</v>
      </c>
      <c r="E3604" s="10" t="s">
        <v>10</v>
      </c>
      <c r="F3604" s="10" t="s">
        <v>6596</v>
      </c>
      <c r="G3604" s="38" t="s">
        <v>6642</v>
      </c>
      <c r="H3604" s="13">
        <v>252</v>
      </c>
      <c r="I3604" s="14"/>
      <c r="J3604" s="4"/>
      <c r="K3604" s="4"/>
      <c r="L3604" s="4"/>
      <c r="M3604" s="4"/>
      <c r="N3604" s="4"/>
      <c r="O3604" s="4"/>
      <c r="P3604" s="4"/>
      <c r="Q3604" s="4"/>
      <c r="R3604" s="4"/>
      <c r="S3604" s="4"/>
      <c r="T3604" s="4"/>
      <c r="U3604" s="4"/>
      <c r="V3604" s="4"/>
      <c r="W3604" s="4"/>
      <c r="X3604" s="4"/>
      <c r="Y3604" s="4"/>
      <c r="Z3604" s="4"/>
      <c r="AA3604" s="4"/>
    </row>
    <row r="3605" spans="1:27" ht="16" x14ac:dyDescent="0.2">
      <c r="A3605" s="10" t="s">
        <v>15</v>
      </c>
      <c r="B3605" s="10" t="s">
        <v>21</v>
      </c>
      <c r="C3605" s="10" t="s">
        <v>6057</v>
      </c>
      <c r="D3605" s="11">
        <v>1991</v>
      </c>
      <c r="E3605" s="10" t="s">
        <v>10</v>
      </c>
      <c r="F3605" s="10" t="s">
        <v>6596</v>
      </c>
      <c r="G3605" s="38" t="s">
        <v>6643</v>
      </c>
      <c r="H3605" s="13">
        <v>252</v>
      </c>
      <c r="I3605" s="14"/>
      <c r="J3605" s="4"/>
      <c r="K3605" s="4"/>
      <c r="L3605" s="4"/>
      <c r="M3605" s="4"/>
      <c r="N3605" s="4"/>
      <c r="O3605" s="4"/>
      <c r="P3605" s="4"/>
      <c r="Q3605" s="4"/>
      <c r="R3605" s="4"/>
      <c r="S3605" s="4"/>
      <c r="T3605" s="4"/>
      <c r="U3605" s="4"/>
      <c r="V3605" s="4"/>
      <c r="W3605" s="4"/>
      <c r="X3605" s="4"/>
      <c r="Y3605" s="4"/>
      <c r="Z3605" s="4"/>
      <c r="AA3605" s="4"/>
    </row>
    <row r="3606" spans="1:27" ht="16" x14ac:dyDescent="0.2">
      <c r="A3606" s="10" t="s">
        <v>15</v>
      </c>
      <c r="B3606" s="10" t="s">
        <v>21</v>
      </c>
      <c r="C3606" s="10" t="s">
        <v>6113</v>
      </c>
      <c r="D3606" s="11">
        <v>1991</v>
      </c>
      <c r="E3606" s="10" t="s">
        <v>10</v>
      </c>
      <c r="F3606" s="10" t="s">
        <v>6596</v>
      </c>
      <c r="G3606" s="38" t="s">
        <v>6644</v>
      </c>
      <c r="H3606" s="13">
        <v>251</v>
      </c>
      <c r="I3606" s="14"/>
      <c r="J3606" s="4"/>
      <c r="K3606" s="4"/>
      <c r="L3606" s="4"/>
      <c r="M3606" s="4"/>
      <c r="N3606" s="4"/>
      <c r="O3606" s="4"/>
      <c r="P3606" s="4"/>
      <c r="Q3606" s="4"/>
      <c r="R3606" s="4"/>
      <c r="S3606" s="4"/>
      <c r="T3606" s="4"/>
      <c r="U3606" s="4"/>
      <c r="V3606" s="4"/>
      <c r="W3606" s="4"/>
      <c r="X3606" s="4"/>
      <c r="Y3606" s="4"/>
      <c r="Z3606" s="4"/>
      <c r="AA3606" s="4"/>
    </row>
    <row r="3607" spans="1:27" ht="16" x14ac:dyDescent="0.2">
      <c r="A3607" s="10" t="s">
        <v>15</v>
      </c>
      <c r="B3607" s="10" t="s">
        <v>21</v>
      </c>
      <c r="C3607" s="10" t="s">
        <v>6081</v>
      </c>
      <c r="D3607" s="11">
        <v>1991</v>
      </c>
      <c r="E3607" s="10" t="s">
        <v>10</v>
      </c>
      <c r="F3607" s="10" t="s">
        <v>6596</v>
      </c>
      <c r="G3607" s="38" t="s">
        <v>6645</v>
      </c>
      <c r="H3607" s="13">
        <v>245</v>
      </c>
      <c r="I3607" s="14"/>
      <c r="J3607" s="4"/>
      <c r="K3607" s="4"/>
      <c r="L3607" s="4"/>
      <c r="M3607" s="4"/>
      <c r="N3607" s="4"/>
      <c r="O3607" s="4"/>
      <c r="P3607" s="4"/>
      <c r="Q3607" s="4"/>
      <c r="R3607" s="4"/>
      <c r="S3607" s="4"/>
      <c r="T3607" s="4"/>
      <c r="U3607" s="4"/>
      <c r="V3607" s="4"/>
      <c r="W3607" s="4"/>
      <c r="X3607" s="4"/>
      <c r="Y3607" s="4"/>
      <c r="Z3607" s="4"/>
      <c r="AA3607" s="4"/>
    </row>
    <row r="3608" spans="1:27" ht="16" x14ac:dyDescent="0.2">
      <c r="A3608" s="10" t="s">
        <v>15</v>
      </c>
      <c r="B3608" s="10" t="s">
        <v>21</v>
      </c>
      <c r="C3608" s="10" t="s">
        <v>6089</v>
      </c>
      <c r="D3608" s="11">
        <v>1991</v>
      </c>
      <c r="E3608" s="10" t="s">
        <v>10</v>
      </c>
      <c r="F3608" s="10" t="s">
        <v>6596</v>
      </c>
      <c r="G3608" s="38" t="s">
        <v>6646</v>
      </c>
      <c r="H3608" s="13">
        <v>240</v>
      </c>
      <c r="I3608" s="14"/>
      <c r="J3608" s="4"/>
      <c r="K3608" s="4"/>
      <c r="L3608" s="4"/>
      <c r="M3608" s="4"/>
      <c r="N3608" s="4"/>
      <c r="O3608" s="4"/>
      <c r="P3608" s="4"/>
      <c r="Q3608" s="4"/>
      <c r="R3608" s="4"/>
      <c r="S3608" s="4"/>
      <c r="T3608" s="4"/>
      <c r="U3608" s="4"/>
      <c r="V3608" s="4"/>
      <c r="W3608" s="4"/>
      <c r="X3608" s="4"/>
      <c r="Y3608" s="4"/>
      <c r="Z3608" s="4"/>
      <c r="AA3608" s="4"/>
    </row>
    <row r="3609" spans="1:27" ht="16" x14ac:dyDescent="0.2">
      <c r="A3609" s="10" t="s">
        <v>15</v>
      </c>
      <c r="B3609" s="10" t="s">
        <v>21</v>
      </c>
      <c r="C3609" s="10" t="s">
        <v>6066</v>
      </c>
      <c r="D3609" s="11">
        <v>1991</v>
      </c>
      <c r="E3609" s="10" t="s">
        <v>10</v>
      </c>
      <c r="F3609" s="10" t="s">
        <v>6596</v>
      </c>
      <c r="G3609" s="38" t="s">
        <v>6647</v>
      </c>
      <c r="H3609" s="13">
        <v>236</v>
      </c>
      <c r="I3609" s="14"/>
      <c r="J3609" s="4"/>
      <c r="K3609" s="4"/>
      <c r="L3609" s="4"/>
      <c r="M3609" s="4"/>
      <c r="N3609" s="4"/>
      <c r="O3609" s="4"/>
      <c r="P3609" s="4"/>
      <c r="Q3609" s="4"/>
      <c r="R3609" s="4"/>
      <c r="S3609" s="4"/>
      <c r="T3609" s="4"/>
      <c r="U3609" s="4"/>
      <c r="V3609" s="4"/>
      <c r="W3609" s="4"/>
      <c r="X3609" s="4"/>
      <c r="Y3609" s="4"/>
      <c r="Z3609" s="4"/>
      <c r="AA3609" s="4"/>
    </row>
    <row r="3610" spans="1:27" ht="16" x14ac:dyDescent="0.2">
      <c r="A3610" s="10" t="s">
        <v>15</v>
      </c>
      <c r="B3610" s="10" t="s">
        <v>21</v>
      </c>
      <c r="C3610" s="10" t="s">
        <v>6084</v>
      </c>
      <c r="D3610" s="11">
        <v>1991</v>
      </c>
      <c r="E3610" s="10" t="s">
        <v>10</v>
      </c>
      <c r="F3610" s="10" t="s">
        <v>6596</v>
      </c>
      <c r="G3610" s="38" t="s">
        <v>6648</v>
      </c>
      <c r="H3610" s="13">
        <v>233</v>
      </c>
      <c r="I3610" s="14"/>
      <c r="J3610" s="4"/>
      <c r="K3610" s="4"/>
      <c r="L3610" s="4"/>
      <c r="M3610" s="4"/>
      <c r="N3610" s="4"/>
      <c r="O3610" s="4"/>
      <c r="P3610" s="4"/>
      <c r="Q3610" s="4"/>
      <c r="R3610" s="4"/>
      <c r="S3610" s="4"/>
      <c r="T3610" s="4"/>
      <c r="U3610" s="4"/>
      <c r="V3610" s="4"/>
      <c r="W3610" s="4"/>
      <c r="X3610" s="4"/>
      <c r="Y3610" s="4"/>
      <c r="Z3610" s="4"/>
      <c r="AA3610" s="4"/>
    </row>
    <row r="3611" spans="1:27" ht="16" x14ac:dyDescent="0.2">
      <c r="A3611" s="10" t="s">
        <v>15</v>
      </c>
      <c r="B3611" s="10" t="s">
        <v>21</v>
      </c>
      <c r="C3611" s="10" t="s">
        <v>6143</v>
      </c>
      <c r="D3611" s="11">
        <v>1991</v>
      </c>
      <c r="E3611" s="10" t="s">
        <v>10</v>
      </c>
      <c r="F3611" s="10" t="s">
        <v>6596</v>
      </c>
      <c r="G3611" s="38" t="s">
        <v>6649</v>
      </c>
      <c r="H3611" s="13">
        <v>227</v>
      </c>
      <c r="I3611" s="14"/>
      <c r="J3611" s="4"/>
      <c r="K3611" s="4"/>
      <c r="L3611" s="4"/>
      <c r="M3611" s="4"/>
      <c r="N3611" s="4"/>
      <c r="O3611" s="4"/>
      <c r="P3611" s="4"/>
      <c r="Q3611" s="4"/>
      <c r="R3611" s="4"/>
      <c r="S3611" s="4"/>
      <c r="T3611" s="4"/>
      <c r="U3611" s="4"/>
      <c r="V3611" s="4"/>
      <c r="W3611" s="4"/>
      <c r="X3611" s="4"/>
      <c r="Y3611" s="4"/>
      <c r="Z3611" s="4"/>
      <c r="AA3611" s="4"/>
    </row>
    <row r="3612" spans="1:27" ht="16" x14ac:dyDescent="0.2">
      <c r="A3612" s="10" t="s">
        <v>15</v>
      </c>
      <c r="B3612" s="10" t="s">
        <v>21</v>
      </c>
      <c r="C3612" s="10" t="s">
        <v>6068</v>
      </c>
      <c r="D3612" s="11">
        <v>1991</v>
      </c>
      <c r="E3612" s="10" t="s">
        <v>10</v>
      </c>
      <c r="F3612" s="10" t="s">
        <v>6596</v>
      </c>
      <c r="G3612" s="38" t="s">
        <v>6650</v>
      </c>
      <c r="H3612" s="13">
        <v>221</v>
      </c>
      <c r="I3612" s="14"/>
      <c r="J3612" s="4"/>
      <c r="K3612" s="4"/>
      <c r="L3612" s="4"/>
      <c r="M3612" s="4"/>
      <c r="N3612" s="4"/>
      <c r="O3612" s="4"/>
      <c r="P3612" s="4"/>
      <c r="Q3612" s="4"/>
      <c r="R3612" s="4"/>
      <c r="S3612" s="4"/>
      <c r="T3612" s="4"/>
      <c r="U3612" s="4"/>
      <c r="V3612" s="4"/>
      <c r="W3612" s="4"/>
      <c r="X3612" s="4"/>
      <c r="Y3612" s="4"/>
      <c r="Z3612" s="4"/>
      <c r="AA3612" s="4"/>
    </row>
    <row r="3613" spans="1:27" ht="16" x14ac:dyDescent="0.2">
      <c r="A3613" s="10" t="s">
        <v>15</v>
      </c>
      <c r="B3613" s="10" t="s">
        <v>21</v>
      </c>
      <c r="C3613" s="10" t="s">
        <v>6128</v>
      </c>
      <c r="D3613" s="11">
        <v>1991</v>
      </c>
      <c r="E3613" s="10" t="s">
        <v>10</v>
      </c>
      <c r="F3613" s="10" t="s">
        <v>6596</v>
      </c>
      <c r="G3613" s="38" t="s">
        <v>6651</v>
      </c>
      <c r="H3613" s="13">
        <v>212</v>
      </c>
      <c r="I3613" s="14"/>
      <c r="J3613" s="4"/>
      <c r="K3613" s="4"/>
      <c r="L3613" s="4"/>
      <c r="M3613" s="4"/>
      <c r="N3613" s="4"/>
      <c r="O3613" s="4"/>
      <c r="P3613" s="4"/>
      <c r="Q3613" s="4"/>
      <c r="R3613" s="4"/>
      <c r="S3613" s="4"/>
      <c r="T3613" s="4"/>
      <c r="U3613" s="4"/>
      <c r="V3613" s="4"/>
      <c r="W3613" s="4"/>
      <c r="X3613" s="4"/>
      <c r="Y3613" s="4"/>
      <c r="Z3613" s="4"/>
      <c r="AA3613" s="4"/>
    </row>
    <row r="3614" spans="1:27" ht="16" x14ac:dyDescent="0.2">
      <c r="A3614" s="10" t="s">
        <v>15</v>
      </c>
      <c r="B3614" s="10" t="s">
        <v>21</v>
      </c>
      <c r="C3614" s="10" t="s">
        <v>6652</v>
      </c>
      <c r="D3614" s="11">
        <v>1991</v>
      </c>
      <c r="E3614" s="10" t="s">
        <v>10</v>
      </c>
      <c r="F3614" s="10" t="s">
        <v>6596</v>
      </c>
      <c r="G3614" s="38" t="s">
        <v>6653</v>
      </c>
      <c r="H3614" s="13">
        <v>210</v>
      </c>
      <c r="I3614" s="14"/>
      <c r="J3614" s="4"/>
      <c r="K3614" s="4"/>
      <c r="L3614" s="4"/>
      <c r="M3614" s="4"/>
      <c r="N3614" s="4"/>
      <c r="O3614" s="4"/>
      <c r="P3614" s="4"/>
      <c r="Q3614" s="4"/>
      <c r="R3614" s="4"/>
      <c r="S3614" s="4"/>
      <c r="T3614" s="4"/>
      <c r="U3614" s="4"/>
      <c r="V3614" s="4"/>
      <c r="W3614" s="4"/>
      <c r="X3614" s="4"/>
      <c r="Y3614" s="4"/>
      <c r="Z3614" s="4"/>
      <c r="AA3614" s="4"/>
    </row>
    <row r="3615" spans="1:27" ht="16" x14ac:dyDescent="0.2">
      <c r="A3615" s="10" t="s">
        <v>15</v>
      </c>
      <c r="B3615" s="10" t="s">
        <v>21</v>
      </c>
      <c r="C3615" s="10" t="s">
        <v>6345</v>
      </c>
      <c r="D3615" s="11">
        <v>1991</v>
      </c>
      <c r="E3615" s="10" t="s">
        <v>10</v>
      </c>
      <c r="F3615" s="10" t="s">
        <v>6596</v>
      </c>
      <c r="G3615" s="38" t="s">
        <v>6654</v>
      </c>
      <c r="H3615" s="13">
        <v>205</v>
      </c>
      <c r="I3615" s="14"/>
      <c r="J3615" s="4"/>
      <c r="K3615" s="4"/>
      <c r="L3615" s="4"/>
      <c r="M3615" s="4"/>
      <c r="N3615" s="4"/>
      <c r="O3615" s="4"/>
      <c r="P3615" s="4"/>
      <c r="Q3615" s="4"/>
      <c r="R3615" s="4"/>
      <c r="S3615" s="4"/>
      <c r="T3615" s="4"/>
      <c r="U3615" s="4"/>
      <c r="V3615" s="4"/>
      <c r="W3615" s="4"/>
      <c r="X3615" s="4"/>
      <c r="Y3615" s="4"/>
      <c r="Z3615" s="4"/>
      <c r="AA3615" s="4"/>
    </row>
    <row r="3616" spans="1:27" ht="16" x14ac:dyDescent="0.2">
      <c r="A3616" s="10" t="s">
        <v>15</v>
      </c>
      <c r="B3616" s="10" t="s">
        <v>21</v>
      </c>
      <c r="C3616" s="10" t="s">
        <v>6105</v>
      </c>
      <c r="D3616" s="11">
        <v>1991</v>
      </c>
      <c r="E3616" s="10" t="s">
        <v>10</v>
      </c>
      <c r="F3616" s="10" t="s">
        <v>6596</v>
      </c>
      <c r="G3616" s="38" t="s">
        <v>6655</v>
      </c>
      <c r="H3616" s="13">
        <v>199</v>
      </c>
      <c r="I3616" s="14"/>
      <c r="J3616" s="4"/>
      <c r="K3616" s="4"/>
      <c r="L3616" s="4"/>
      <c r="M3616" s="4"/>
      <c r="N3616" s="4"/>
      <c r="O3616" s="4"/>
      <c r="P3616" s="4"/>
      <c r="Q3616" s="4"/>
      <c r="R3616" s="4"/>
      <c r="S3616" s="4"/>
      <c r="T3616" s="4"/>
      <c r="U3616" s="4"/>
      <c r="V3616" s="4"/>
      <c r="W3616" s="4"/>
      <c r="X3616" s="4"/>
      <c r="Y3616" s="4"/>
      <c r="Z3616" s="4"/>
      <c r="AA3616" s="4"/>
    </row>
    <row r="3617" spans="1:27" ht="16" x14ac:dyDescent="0.2">
      <c r="A3617" s="10" t="s">
        <v>15</v>
      </c>
      <c r="B3617" s="10" t="s">
        <v>21</v>
      </c>
      <c r="C3617" s="10" t="s">
        <v>6079</v>
      </c>
      <c r="D3617" s="11">
        <v>1991</v>
      </c>
      <c r="E3617" s="10" t="s">
        <v>10</v>
      </c>
      <c r="F3617" s="10" t="s">
        <v>6596</v>
      </c>
      <c r="G3617" s="38" t="s">
        <v>6656</v>
      </c>
      <c r="H3617" s="13">
        <v>195</v>
      </c>
      <c r="I3617" s="14"/>
      <c r="J3617" s="4"/>
      <c r="K3617" s="4"/>
      <c r="L3617" s="4"/>
      <c r="M3617" s="4"/>
      <c r="N3617" s="4"/>
      <c r="O3617" s="4"/>
      <c r="P3617" s="4"/>
      <c r="Q3617" s="4"/>
      <c r="R3617" s="4"/>
      <c r="S3617" s="4"/>
      <c r="T3617" s="4"/>
      <c r="U3617" s="4"/>
      <c r="V3617" s="4"/>
      <c r="W3617" s="4"/>
      <c r="X3617" s="4"/>
      <c r="Y3617" s="4"/>
      <c r="Z3617" s="4"/>
      <c r="AA3617" s="4"/>
    </row>
    <row r="3618" spans="1:27" ht="16" x14ac:dyDescent="0.2">
      <c r="A3618" s="10" t="s">
        <v>15</v>
      </c>
      <c r="B3618" s="10" t="s">
        <v>21</v>
      </c>
      <c r="C3618" s="10" t="s">
        <v>5442</v>
      </c>
      <c r="D3618" s="11">
        <v>1991</v>
      </c>
      <c r="E3618" s="10" t="s">
        <v>10</v>
      </c>
      <c r="F3618" s="10" t="s">
        <v>6596</v>
      </c>
      <c r="G3618" s="38" t="s">
        <v>6657</v>
      </c>
      <c r="H3618" s="13">
        <v>188</v>
      </c>
      <c r="I3618" s="14"/>
      <c r="J3618" s="4"/>
      <c r="K3618" s="4"/>
      <c r="L3618" s="4"/>
      <c r="M3618" s="4"/>
      <c r="N3618" s="4"/>
      <c r="O3618" s="4"/>
      <c r="P3618" s="4"/>
      <c r="Q3618" s="4"/>
      <c r="R3618" s="4"/>
      <c r="S3618" s="4"/>
      <c r="T3618" s="4"/>
      <c r="U3618" s="4"/>
      <c r="V3618" s="4"/>
      <c r="W3618" s="4"/>
      <c r="X3618" s="4"/>
      <c r="Y3618" s="4"/>
      <c r="Z3618" s="4"/>
      <c r="AA3618" s="4"/>
    </row>
    <row r="3619" spans="1:27" ht="16" x14ac:dyDescent="0.2">
      <c r="A3619" s="10" t="s">
        <v>15</v>
      </c>
      <c r="B3619" s="10" t="s">
        <v>21</v>
      </c>
      <c r="C3619" s="10" t="s">
        <v>6095</v>
      </c>
      <c r="D3619" s="11">
        <v>1991</v>
      </c>
      <c r="E3619" s="10" t="s">
        <v>10</v>
      </c>
      <c r="F3619" s="10" t="s">
        <v>6596</v>
      </c>
      <c r="G3619" s="38" t="s">
        <v>6658</v>
      </c>
      <c r="H3619" s="13">
        <v>178</v>
      </c>
      <c r="I3619" s="14"/>
      <c r="J3619" s="4"/>
      <c r="K3619" s="4"/>
      <c r="L3619" s="4"/>
      <c r="M3619" s="4"/>
      <c r="N3619" s="4"/>
      <c r="O3619" s="4"/>
      <c r="P3619" s="4"/>
      <c r="Q3619" s="4"/>
      <c r="R3619" s="4"/>
      <c r="S3619" s="4"/>
      <c r="T3619" s="4"/>
      <c r="U3619" s="4"/>
      <c r="V3619" s="4"/>
      <c r="W3619" s="4"/>
      <c r="X3619" s="4"/>
      <c r="Y3619" s="4"/>
      <c r="Z3619" s="4"/>
      <c r="AA3619" s="4"/>
    </row>
    <row r="3620" spans="1:27" ht="16" x14ac:dyDescent="0.2">
      <c r="A3620" s="10" t="s">
        <v>15</v>
      </c>
      <c r="B3620" s="10" t="s">
        <v>21</v>
      </c>
      <c r="C3620" s="10" t="s">
        <v>6147</v>
      </c>
      <c r="D3620" s="11">
        <v>1991</v>
      </c>
      <c r="E3620" s="10" t="s">
        <v>10</v>
      </c>
      <c r="F3620" s="10" t="s">
        <v>6596</v>
      </c>
      <c r="G3620" s="38" t="s">
        <v>6659</v>
      </c>
      <c r="H3620" s="13">
        <v>170</v>
      </c>
      <c r="I3620" s="14"/>
      <c r="J3620" s="4"/>
      <c r="K3620" s="4"/>
      <c r="L3620" s="4"/>
      <c r="M3620" s="4"/>
      <c r="N3620" s="4"/>
      <c r="O3620" s="4"/>
      <c r="P3620" s="4"/>
      <c r="Q3620" s="4"/>
      <c r="R3620" s="4"/>
      <c r="S3620" s="4"/>
      <c r="T3620" s="4"/>
      <c r="U3620" s="4"/>
      <c r="V3620" s="4"/>
      <c r="W3620" s="4"/>
      <c r="X3620" s="4"/>
      <c r="Y3620" s="4"/>
      <c r="Z3620" s="4"/>
      <c r="AA3620" s="4"/>
    </row>
    <row r="3621" spans="1:27" ht="16" x14ac:dyDescent="0.2">
      <c r="A3621" s="25" t="s">
        <v>20</v>
      </c>
      <c r="B3621" s="25" t="s">
        <v>21</v>
      </c>
      <c r="C3621" s="21" t="s">
        <v>6660</v>
      </c>
      <c r="D3621" s="26">
        <v>1990</v>
      </c>
      <c r="E3621" s="20" t="s">
        <v>7</v>
      </c>
      <c r="F3621" s="20" t="s">
        <v>6661</v>
      </c>
      <c r="G3621" s="10" t="s">
        <v>6662</v>
      </c>
      <c r="H3621" s="13">
        <v>1961</v>
      </c>
      <c r="I3621" s="14"/>
      <c r="J3621" s="4"/>
      <c r="K3621" s="4"/>
      <c r="L3621" s="4"/>
      <c r="M3621" s="4"/>
      <c r="N3621" s="4"/>
      <c r="O3621" s="4"/>
      <c r="P3621" s="4"/>
      <c r="Q3621" s="4"/>
      <c r="R3621" s="4"/>
      <c r="S3621" s="4"/>
      <c r="T3621" s="4"/>
      <c r="U3621" s="4"/>
      <c r="V3621" s="4"/>
      <c r="W3621" s="4"/>
      <c r="X3621" s="4"/>
      <c r="Y3621" s="4"/>
      <c r="Z3621" s="4"/>
      <c r="AA3621" s="4"/>
    </row>
    <row r="3622" spans="1:27" ht="16" x14ac:dyDescent="0.2">
      <c r="A3622" s="25" t="s">
        <v>20</v>
      </c>
      <c r="B3622" s="25" t="s">
        <v>21</v>
      </c>
      <c r="C3622" s="10" t="s">
        <v>6663</v>
      </c>
      <c r="D3622" s="26">
        <v>1990</v>
      </c>
      <c r="E3622" s="20" t="s">
        <v>10</v>
      </c>
      <c r="F3622" s="20" t="s">
        <v>6661</v>
      </c>
      <c r="G3622" s="10" t="s">
        <v>6664</v>
      </c>
      <c r="H3622" s="13">
        <v>1073</v>
      </c>
      <c r="I3622" s="14"/>
      <c r="J3622" s="4"/>
      <c r="K3622" s="4"/>
      <c r="L3622" s="4"/>
      <c r="M3622" s="4"/>
      <c r="N3622" s="4"/>
      <c r="O3622" s="4"/>
      <c r="P3622" s="4"/>
      <c r="Q3622" s="4"/>
      <c r="R3622" s="4"/>
      <c r="S3622" s="4"/>
      <c r="T3622" s="4"/>
      <c r="U3622" s="4"/>
      <c r="V3622" s="4"/>
      <c r="W3622" s="4"/>
      <c r="X3622" s="4"/>
      <c r="Y3622" s="4"/>
      <c r="Z3622" s="4"/>
      <c r="AA3622" s="4"/>
    </row>
    <row r="3623" spans="1:27" ht="16" x14ac:dyDescent="0.2">
      <c r="A3623" s="25" t="s">
        <v>20</v>
      </c>
      <c r="B3623" s="25" t="s">
        <v>21</v>
      </c>
      <c r="C3623" s="10" t="s">
        <v>6665</v>
      </c>
      <c r="D3623" s="26">
        <v>1990</v>
      </c>
      <c r="E3623" s="20" t="s">
        <v>10</v>
      </c>
      <c r="F3623" s="20" t="s">
        <v>6661</v>
      </c>
      <c r="G3623" s="10" t="s">
        <v>6666</v>
      </c>
      <c r="H3623" s="13">
        <v>948</v>
      </c>
      <c r="I3623" s="14"/>
      <c r="J3623" s="4"/>
      <c r="K3623" s="4"/>
      <c r="L3623" s="4"/>
      <c r="M3623" s="4"/>
      <c r="N3623" s="4"/>
      <c r="O3623" s="4"/>
      <c r="P3623" s="4"/>
      <c r="Q3623" s="4"/>
      <c r="R3623" s="4"/>
      <c r="S3623" s="4"/>
      <c r="T3623" s="4"/>
      <c r="U3623" s="4"/>
      <c r="V3623" s="4"/>
      <c r="W3623" s="4"/>
      <c r="X3623" s="4"/>
      <c r="Y3623" s="4"/>
      <c r="Z3623" s="4"/>
      <c r="AA3623" s="4"/>
    </row>
    <row r="3624" spans="1:27" ht="16" x14ac:dyDescent="0.2">
      <c r="A3624" s="25" t="s">
        <v>20</v>
      </c>
      <c r="B3624" s="25" t="s">
        <v>21</v>
      </c>
      <c r="C3624" s="10" t="s">
        <v>6667</v>
      </c>
      <c r="D3624" s="26">
        <v>1990</v>
      </c>
      <c r="E3624" s="20" t="s">
        <v>7</v>
      </c>
      <c r="F3624" s="20" t="s">
        <v>6661</v>
      </c>
      <c r="G3624" s="10" t="s">
        <v>6668</v>
      </c>
      <c r="H3624" s="13">
        <v>888</v>
      </c>
      <c r="I3624" s="14"/>
      <c r="J3624" s="4"/>
      <c r="K3624" s="4"/>
      <c r="L3624" s="4"/>
      <c r="M3624" s="4"/>
      <c r="N3624" s="4"/>
      <c r="O3624" s="4"/>
      <c r="P3624" s="4"/>
      <c r="Q3624" s="4"/>
      <c r="R3624" s="4"/>
      <c r="S3624" s="4"/>
      <c r="T3624" s="4"/>
      <c r="U3624" s="4"/>
      <c r="V3624" s="4"/>
      <c r="W3624" s="4"/>
      <c r="X3624" s="4"/>
      <c r="Y3624" s="4"/>
      <c r="Z3624" s="4"/>
      <c r="AA3624" s="4"/>
    </row>
    <row r="3625" spans="1:27" ht="16" x14ac:dyDescent="0.2">
      <c r="A3625" s="25" t="s">
        <v>20</v>
      </c>
      <c r="B3625" s="25" t="s">
        <v>21</v>
      </c>
      <c r="C3625" s="10" t="s">
        <v>6669</v>
      </c>
      <c r="D3625" s="26">
        <v>1990</v>
      </c>
      <c r="E3625" s="20" t="s">
        <v>7</v>
      </c>
      <c r="F3625" s="20" t="s">
        <v>6661</v>
      </c>
      <c r="G3625" s="10" t="s">
        <v>6670</v>
      </c>
      <c r="H3625" s="13">
        <v>833</v>
      </c>
      <c r="I3625" s="14"/>
      <c r="J3625" s="4"/>
      <c r="K3625" s="4"/>
      <c r="L3625" s="4"/>
      <c r="M3625" s="4"/>
      <c r="N3625" s="4"/>
      <c r="O3625" s="4"/>
      <c r="P3625" s="4"/>
      <c r="Q3625" s="4"/>
      <c r="R3625" s="4"/>
      <c r="S3625" s="4"/>
      <c r="T3625" s="4"/>
      <c r="U3625" s="4"/>
      <c r="V3625" s="4"/>
      <c r="W3625" s="4"/>
      <c r="X3625" s="4"/>
      <c r="Y3625" s="4"/>
      <c r="Z3625" s="4"/>
      <c r="AA3625" s="4"/>
    </row>
    <row r="3626" spans="1:27" ht="16" x14ac:dyDescent="0.2">
      <c r="A3626" s="25" t="s">
        <v>20</v>
      </c>
      <c r="B3626" s="25" t="s">
        <v>21</v>
      </c>
      <c r="C3626" s="10" t="s">
        <v>6671</v>
      </c>
      <c r="D3626" s="26">
        <v>1990</v>
      </c>
      <c r="E3626" s="20" t="s">
        <v>7</v>
      </c>
      <c r="F3626" s="20" t="s">
        <v>6661</v>
      </c>
      <c r="G3626" s="59" t="s">
        <v>6672</v>
      </c>
      <c r="H3626" s="13">
        <v>724</v>
      </c>
      <c r="I3626" s="14"/>
      <c r="J3626" s="4"/>
      <c r="K3626" s="4"/>
      <c r="L3626" s="4"/>
      <c r="M3626" s="4"/>
      <c r="N3626" s="4"/>
      <c r="O3626" s="4"/>
      <c r="P3626" s="4"/>
      <c r="Q3626" s="4"/>
      <c r="R3626" s="4"/>
      <c r="S3626" s="4"/>
      <c r="T3626" s="4"/>
      <c r="U3626" s="4"/>
      <c r="V3626" s="4"/>
      <c r="W3626" s="4"/>
      <c r="X3626" s="4"/>
      <c r="Y3626" s="4"/>
      <c r="Z3626" s="4"/>
      <c r="AA3626" s="4"/>
    </row>
    <row r="3627" spans="1:27" ht="16" x14ac:dyDescent="0.2">
      <c r="A3627" s="25" t="s">
        <v>20</v>
      </c>
      <c r="B3627" s="25" t="s">
        <v>21</v>
      </c>
      <c r="C3627" s="10" t="s">
        <v>6673</v>
      </c>
      <c r="D3627" s="26">
        <v>1990</v>
      </c>
      <c r="E3627" s="20" t="s">
        <v>10</v>
      </c>
      <c r="F3627" s="20" t="s">
        <v>6661</v>
      </c>
      <c r="G3627" s="10" t="s">
        <v>6674</v>
      </c>
      <c r="H3627" s="13">
        <v>718</v>
      </c>
      <c r="I3627" s="14"/>
      <c r="J3627" s="4"/>
      <c r="K3627" s="4"/>
      <c r="L3627" s="4"/>
      <c r="M3627" s="4"/>
      <c r="N3627" s="4"/>
      <c r="O3627" s="4"/>
      <c r="P3627" s="4"/>
      <c r="Q3627" s="4"/>
      <c r="R3627" s="4"/>
      <c r="S3627" s="4"/>
      <c r="T3627" s="4"/>
      <c r="U3627" s="4"/>
      <c r="V3627" s="4"/>
      <c r="W3627" s="4"/>
      <c r="X3627" s="4"/>
      <c r="Y3627" s="4"/>
      <c r="Z3627" s="4"/>
      <c r="AA3627" s="4"/>
    </row>
    <row r="3628" spans="1:27" ht="16" x14ac:dyDescent="0.2">
      <c r="A3628" s="25" t="s">
        <v>20</v>
      </c>
      <c r="B3628" s="25" t="s">
        <v>21</v>
      </c>
      <c r="C3628" s="10" t="s">
        <v>6675</v>
      </c>
      <c r="D3628" s="26">
        <v>1990</v>
      </c>
      <c r="E3628" s="20" t="s">
        <v>10</v>
      </c>
      <c r="F3628" s="20" t="s">
        <v>6661</v>
      </c>
      <c r="G3628" s="10" t="s">
        <v>6676</v>
      </c>
      <c r="H3628" s="13">
        <v>320</v>
      </c>
      <c r="I3628" s="14"/>
      <c r="J3628" s="4"/>
      <c r="K3628" s="4"/>
      <c r="L3628" s="4"/>
      <c r="M3628" s="4"/>
      <c r="N3628" s="4"/>
      <c r="O3628" s="4"/>
      <c r="P3628" s="4"/>
      <c r="Q3628" s="4"/>
      <c r="R3628" s="4"/>
      <c r="S3628" s="4"/>
      <c r="T3628" s="4"/>
      <c r="U3628" s="4"/>
      <c r="V3628" s="4"/>
      <c r="W3628" s="4"/>
      <c r="X3628" s="4"/>
      <c r="Y3628" s="4"/>
      <c r="Z3628" s="4"/>
      <c r="AA3628" s="4"/>
    </row>
    <row r="3629" spans="1:27" ht="16" x14ac:dyDescent="0.2">
      <c r="A3629" s="25" t="s">
        <v>20</v>
      </c>
      <c r="B3629" s="25" t="s">
        <v>21</v>
      </c>
      <c r="C3629" s="10" t="s">
        <v>6677</v>
      </c>
      <c r="D3629" s="26">
        <v>1990</v>
      </c>
      <c r="E3629" s="20" t="s">
        <v>10</v>
      </c>
      <c r="F3629" s="20" t="s">
        <v>6661</v>
      </c>
      <c r="G3629" s="10" t="s">
        <v>6678</v>
      </c>
      <c r="H3629" s="13">
        <v>309</v>
      </c>
      <c r="I3629" s="14"/>
      <c r="J3629" s="4"/>
      <c r="K3629" s="4"/>
      <c r="L3629" s="4"/>
      <c r="M3629" s="4"/>
      <c r="N3629" s="4"/>
      <c r="O3629" s="4"/>
      <c r="P3629" s="4"/>
      <c r="Q3629" s="4"/>
      <c r="R3629" s="4"/>
      <c r="S3629" s="4"/>
      <c r="T3629" s="4"/>
      <c r="U3629" s="4"/>
      <c r="V3629" s="4"/>
      <c r="W3629" s="4"/>
      <c r="X3629" s="4"/>
      <c r="Y3629" s="4"/>
      <c r="Z3629" s="4"/>
      <c r="AA3629" s="4"/>
    </row>
    <row r="3630" spans="1:27" ht="16" x14ac:dyDescent="0.2">
      <c r="A3630" s="25" t="s">
        <v>20</v>
      </c>
      <c r="B3630" s="25" t="s">
        <v>21</v>
      </c>
      <c r="C3630" s="10" t="s">
        <v>6679</v>
      </c>
      <c r="D3630" s="26">
        <v>1990</v>
      </c>
      <c r="E3630" s="20" t="s">
        <v>10</v>
      </c>
      <c r="F3630" s="20" t="s">
        <v>6661</v>
      </c>
      <c r="G3630" s="10" t="s">
        <v>6680</v>
      </c>
      <c r="H3630" s="13">
        <v>304</v>
      </c>
      <c r="I3630" s="14"/>
      <c r="J3630" s="4"/>
      <c r="K3630" s="4"/>
      <c r="L3630" s="4"/>
      <c r="M3630" s="4"/>
      <c r="N3630" s="4"/>
      <c r="O3630" s="4"/>
      <c r="P3630" s="4"/>
      <c r="Q3630" s="4"/>
      <c r="R3630" s="4"/>
      <c r="S3630" s="4"/>
      <c r="T3630" s="4"/>
      <c r="U3630" s="4"/>
      <c r="V3630" s="4"/>
      <c r="W3630" s="4"/>
      <c r="X3630" s="4"/>
      <c r="Y3630" s="4"/>
      <c r="Z3630" s="4"/>
      <c r="AA3630" s="4"/>
    </row>
    <row r="3631" spans="1:27" ht="16" x14ac:dyDescent="0.2">
      <c r="A3631" s="25" t="s">
        <v>20</v>
      </c>
      <c r="B3631" s="25" t="s">
        <v>21</v>
      </c>
      <c r="C3631" s="10" t="s">
        <v>6681</v>
      </c>
      <c r="D3631" s="26">
        <v>1990</v>
      </c>
      <c r="E3631" s="20" t="s">
        <v>10</v>
      </c>
      <c r="F3631" s="20" t="s">
        <v>6661</v>
      </c>
      <c r="G3631" s="10" t="s">
        <v>6682</v>
      </c>
      <c r="H3631" s="13">
        <v>291</v>
      </c>
      <c r="I3631" s="14"/>
      <c r="J3631" s="4"/>
      <c r="K3631" s="4"/>
      <c r="L3631" s="4"/>
      <c r="M3631" s="4"/>
      <c r="N3631" s="4"/>
      <c r="O3631" s="4"/>
      <c r="P3631" s="4"/>
      <c r="Q3631" s="4"/>
      <c r="R3631" s="4"/>
      <c r="S3631" s="4"/>
      <c r="T3631" s="4"/>
      <c r="U3631" s="4"/>
      <c r="V3631" s="4"/>
      <c r="W3631" s="4"/>
      <c r="X3631" s="4"/>
      <c r="Y3631" s="4"/>
      <c r="Z3631" s="4"/>
      <c r="AA3631" s="4"/>
    </row>
    <row r="3632" spans="1:27" ht="16" x14ac:dyDescent="0.2">
      <c r="A3632" s="25" t="s">
        <v>20</v>
      </c>
      <c r="B3632" s="25" t="s">
        <v>21</v>
      </c>
      <c r="C3632" s="10" t="s">
        <v>6683</v>
      </c>
      <c r="D3632" s="26">
        <v>1990</v>
      </c>
      <c r="E3632" s="20" t="s">
        <v>10</v>
      </c>
      <c r="F3632" s="20" t="s">
        <v>6661</v>
      </c>
      <c r="G3632" s="10" t="s">
        <v>6684</v>
      </c>
      <c r="H3632" s="13">
        <v>278</v>
      </c>
      <c r="I3632" s="14"/>
      <c r="J3632" s="4"/>
      <c r="K3632" s="4"/>
      <c r="L3632" s="4"/>
      <c r="M3632" s="4"/>
      <c r="N3632" s="4"/>
      <c r="O3632" s="4"/>
      <c r="P3632" s="4"/>
      <c r="Q3632" s="4"/>
      <c r="R3632" s="4"/>
      <c r="S3632" s="4"/>
      <c r="T3632" s="4"/>
      <c r="U3632" s="4"/>
      <c r="V3632" s="4"/>
      <c r="W3632" s="4"/>
      <c r="X3632" s="4"/>
      <c r="Y3632" s="4"/>
      <c r="Z3632" s="4"/>
      <c r="AA3632" s="4"/>
    </row>
    <row r="3633" spans="1:27" ht="16" x14ac:dyDescent="0.2">
      <c r="A3633" s="25" t="s">
        <v>20</v>
      </c>
      <c r="B3633" s="25" t="s">
        <v>21</v>
      </c>
      <c r="C3633" s="10" t="s">
        <v>6685</v>
      </c>
      <c r="D3633" s="26">
        <v>1990</v>
      </c>
      <c r="E3633" s="20" t="s">
        <v>10</v>
      </c>
      <c r="F3633" s="20" t="s">
        <v>6661</v>
      </c>
      <c r="G3633" s="10" t="s">
        <v>6686</v>
      </c>
      <c r="H3633" s="13">
        <v>273</v>
      </c>
      <c r="I3633" s="14"/>
      <c r="J3633" s="4"/>
      <c r="K3633" s="4"/>
      <c r="L3633" s="4"/>
      <c r="M3633" s="4"/>
      <c r="N3633" s="4"/>
      <c r="O3633" s="4"/>
      <c r="P3633" s="4"/>
      <c r="Q3633" s="4"/>
      <c r="R3633" s="4"/>
      <c r="S3633" s="4"/>
      <c r="T3633" s="4"/>
      <c r="U3633" s="4"/>
      <c r="V3633" s="4"/>
      <c r="W3633" s="4"/>
      <c r="X3633" s="4"/>
      <c r="Y3633" s="4"/>
      <c r="Z3633" s="4"/>
      <c r="AA3633" s="4"/>
    </row>
    <row r="3634" spans="1:27" ht="16" x14ac:dyDescent="0.2">
      <c r="A3634" s="25" t="s">
        <v>20</v>
      </c>
      <c r="B3634" s="25" t="s">
        <v>21</v>
      </c>
      <c r="C3634" s="10" t="s">
        <v>6687</v>
      </c>
      <c r="D3634" s="26">
        <v>1990</v>
      </c>
      <c r="E3634" s="20" t="s">
        <v>10</v>
      </c>
      <c r="F3634" s="20" t="s">
        <v>6661</v>
      </c>
      <c r="G3634" s="10" t="s">
        <v>6688</v>
      </c>
      <c r="H3634" s="13">
        <v>261</v>
      </c>
      <c r="I3634" s="14"/>
      <c r="J3634" s="4"/>
      <c r="K3634" s="4"/>
      <c r="L3634" s="4"/>
      <c r="M3634" s="4"/>
      <c r="N3634" s="4"/>
      <c r="O3634" s="4"/>
      <c r="P3634" s="4"/>
      <c r="Q3634" s="4"/>
      <c r="R3634" s="4"/>
      <c r="S3634" s="4"/>
      <c r="T3634" s="4"/>
      <c r="U3634" s="4"/>
      <c r="V3634" s="4"/>
      <c r="W3634" s="4"/>
      <c r="X3634" s="4"/>
      <c r="Y3634" s="4"/>
      <c r="Z3634" s="4"/>
      <c r="AA3634" s="4"/>
    </row>
    <row r="3635" spans="1:27" ht="16" x14ac:dyDescent="0.2">
      <c r="A3635" s="25" t="s">
        <v>20</v>
      </c>
      <c r="B3635" s="25" t="s">
        <v>21</v>
      </c>
      <c r="C3635" s="10" t="s">
        <v>6689</v>
      </c>
      <c r="D3635" s="26">
        <v>1990</v>
      </c>
      <c r="E3635" s="20" t="s">
        <v>10</v>
      </c>
      <c r="F3635" s="20" t="s">
        <v>6661</v>
      </c>
      <c r="G3635" s="10" t="s">
        <v>6690</v>
      </c>
      <c r="H3635" s="13">
        <v>259</v>
      </c>
      <c r="I3635" s="14"/>
      <c r="J3635" s="4"/>
      <c r="K3635" s="4"/>
      <c r="L3635" s="4"/>
      <c r="M3635" s="4"/>
      <c r="N3635" s="4"/>
      <c r="O3635" s="4"/>
      <c r="P3635" s="4"/>
      <c r="Q3635" s="4"/>
      <c r="R3635" s="4"/>
      <c r="S3635" s="4"/>
      <c r="T3635" s="4"/>
      <c r="U3635" s="4"/>
      <c r="V3635" s="4"/>
      <c r="W3635" s="4"/>
      <c r="X3635" s="4"/>
      <c r="Y3635" s="4"/>
      <c r="Z3635" s="4"/>
      <c r="AA3635" s="4"/>
    </row>
    <row r="3636" spans="1:27" ht="16" x14ac:dyDescent="0.2">
      <c r="A3636" s="25" t="s">
        <v>20</v>
      </c>
      <c r="B3636" s="25" t="s">
        <v>21</v>
      </c>
      <c r="C3636" s="10" t="s">
        <v>5785</v>
      </c>
      <c r="D3636" s="26">
        <v>1990</v>
      </c>
      <c r="E3636" s="20" t="s">
        <v>10</v>
      </c>
      <c r="F3636" s="20" t="s">
        <v>6661</v>
      </c>
      <c r="G3636" s="10" t="s">
        <v>6691</v>
      </c>
      <c r="H3636" s="13">
        <v>243</v>
      </c>
      <c r="I3636" s="14"/>
      <c r="J3636" s="4"/>
      <c r="K3636" s="4"/>
      <c r="L3636" s="4"/>
      <c r="M3636" s="4"/>
      <c r="N3636" s="4"/>
      <c r="O3636" s="4"/>
      <c r="P3636" s="4"/>
      <c r="Q3636" s="4"/>
      <c r="R3636" s="4"/>
      <c r="S3636" s="4"/>
      <c r="T3636" s="4"/>
      <c r="U3636" s="4"/>
      <c r="V3636" s="4"/>
      <c r="W3636" s="4"/>
      <c r="X3636" s="4"/>
      <c r="Y3636" s="4"/>
      <c r="Z3636" s="4"/>
      <c r="AA3636" s="4"/>
    </row>
    <row r="3637" spans="1:27" ht="16" x14ac:dyDescent="0.2">
      <c r="A3637" s="25" t="s">
        <v>20</v>
      </c>
      <c r="B3637" s="25" t="s">
        <v>21</v>
      </c>
      <c r="C3637" s="10" t="s">
        <v>6692</v>
      </c>
      <c r="D3637" s="26">
        <v>1990</v>
      </c>
      <c r="E3637" s="20" t="s">
        <v>10</v>
      </c>
      <c r="F3637" s="20" t="s">
        <v>6661</v>
      </c>
      <c r="G3637" s="10" t="s">
        <v>6693</v>
      </c>
      <c r="H3637" s="13">
        <v>223</v>
      </c>
      <c r="I3637" s="14"/>
      <c r="J3637" s="4"/>
      <c r="K3637" s="4"/>
      <c r="L3637" s="4"/>
      <c r="M3637" s="4"/>
      <c r="N3637" s="4"/>
      <c r="O3637" s="4"/>
      <c r="P3637" s="4"/>
      <c r="Q3637" s="4"/>
      <c r="R3637" s="4"/>
      <c r="S3637" s="4"/>
      <c r="T3637" s="4"/>
      <c r="U3637" s="4"/>
      <c r="V3637" s="4"/>
      <c r="W3637" s="4"/>
      <c r="X3637" s="4"/>
      <c r="Y3637" s="4"/>
      <c r="Z3637" s="4"/>
      <c r="AA3637" s="4"/>
    </row>
    <row r="3638" spans="1:27" ht="16" x14ac:dyDescent="0.2">
      <c r="A3638" s="25" t="s">
        <v>20</v>
      </c>
      <c r="B3638" s="25" t="s">
        <v>21</v>
      </c>
      <c r="C3638" s="10" t="s">
        <v>6694</v>
      </c>
      <c r="D3638" s="26">
        <v>1990</v>
      </c>
      <c r="E3638" s="20" t="s">
        <v>10</v>
      </c>
      <c r="F3638" s="20" t="s">
        <v>6661</v>
      </c>
      <c r="G3638" s="10" t="s">
        <v>6695</v>
      </c>
      <c r="H3638" s="13">
        <v>222</v>
      </c>
      <c r="I3638" s="14"/>
      <c r="J3638" s="4"/>
      <c r="K3638" s="4"/>
      <c r="L3638" s="4"/>
      <c r="M3638" s="4"/>
      <c r="N3638" s="4"/>
      <c r="O3638" s="4"/>
      <c r="P3638" s="4"/>
      <c r="Q3638" s="4"/>
      <c r="R3638" s="4"/>
      <c r="S3638" s="4"/>
      <c r="T3638" s="4"/>
      <c r="U3638" s="4"/>
      <c r="V3638" s="4"/>
      <c r="W3638" s="4"/>
      <c r="X3638" s="4"/>
      <c r="Y3638" s="4"/>
      <c r="Z3638" s="4"/>
      <c r="AA3638" s="4"/>
    </row>
    <row r="3639" spans="1:27" ht="16" x14ac:dyDescent="0.2">
      <c r="A3639" s="25" t="s">
        <v>20</v>
      </c>
      <c r="B3639" s="25" t="s">
        <v>21</v>
      </c>
      <c r="C3639" s="10" t="s">
        <v>6696</v>
      </c>
      <c r="D3639" s="26">
        <v>1990</v>
      </c>
      <c r="E3639" s="20" t="s">
        <v>10</v>
      </c>
      <c r="F3639" s="20" t="s">
        <v>6661</v>
      </c>
      <c r="G3639" s="10" t="s">
        <v>6697</v>
      </c>
      <c r="H3639" s="13">
        <v>214</v>
      </c>
      <c r="I3639" s="14"/>
      <c r="J3639" s="4"/>
      <c r="K3639" s="4"/>
      <c r="L3639" s="4"/>
      <c r="M3639" s="4"/>
      <c r="N3639" s="4"/>
      <c r="O3639" s="4"/>
      <c r="P3639" s="4"/>
      <c r="Q3639" s="4"/>
      <c r="R3639" s="4"/>
      <c r="S3639" s="4"/>
      <c r="T3639" s="4"/>
      <c r="U3639" s="4"/>
      <c r="V3639" s="4"/>
      <c r="W3639" s="4"/>
      <c r="X3639" s="4"/>
      <c r="Y3639" s="4"/>
      <c r="Z3639" s="4"/>
      <c r="AA3639" s="4"/>
    </row>
    <row r="3640" spans="1:27" ht="16" x14ac:dyDescent="0.2">
      <c r="A3640" s="10" t="s">
        <v>15</v>
      </c>
      <c r="B3640" s="10" t="s">
        <v>21</v>
      </c>
      <c r="C3640" s="10" t="s">
        <v>6698</v>
      </c>
      <c r="D3640" s="11">
        <v>1989</v>
      </c>
      <c r="E3640" s="10" t="s">
        <v>10</v>
      </c>
      <c r="F3640" s="10" t="s">
        <v>6699</v>
      </c>
      <c r="G3640" s="10" t="s">
        <v>6700</v>
      </c>
      <c r="H3640" s="13">
        <v>923</v>
      </c>
      <c r="I3640" s="14"/>
      <c r="J3640" s="4"/>
      <c r="K3640" s="4"/>
      <c r="L3640" s="4"/>
      <c r="M3640" s="4"/>
      <c r="N3640" s="4"/>
      <c r="O3640" s="4"/>
      <c r="P3640" s="4"/>
      <c r="Q3640" s="4"/>
      <c r="R3640" s="4"/>
      <c r="S3640" s="4"/>
      <c r="T3640" s="4"/>
      <c r="U3640" s="4"/>
      <c r="V3640" s="4"/>
      <c r="W3640" s="4"/>
      <c r="X3640" s="4"/>
      <c r="Y3640" s="4"/>
      <c r="Z3640" s="4"/>
      <c r="AA3640" s="4"/>
    </row>
    <row r="3641" spans="1:27" ht="16" x14ac:dyDescent="0.2">
      <c r="A3641" s="10" t="s">
        <v>15</v>
      </c>
      <c r="B3641" s="10" t="s">
        <v>21</v>
      </c>
      <c r="C3641" s="10" t="s">
        <v>6701</v>
      </c>
      <c r="D3641" s="11">
        <v>1989</v>
      </c>
      <c r="E3641" s="10" t="s">
        <v>7</v>
      </c>
      <c r="F3641" s="10" t="s">
        <v>6699</v>
      </c>
      <c r="G3641" s="10" t="s">
        <v>6702</v>
      </c>
      <c r="H3641" s="13">
        <v>607</v>
      </c>
      <c r="I3641" s="14"/>
      <c r="J3641" s="4"/>
      <c r="K3641" s="4"/>
      <c r="L3641" s="4"/>
      <c r="M3641" s="4"/>
      <c r="N3641" s="4"/>
      <c r="O3641" s="4"/>
      <c r="P3641" s="4"/>
      <c r="Q3641" s="4"/>
      <c r="R3641" s="4"/>
      <c r="S3641" s="4"/>
      <c r="T3641" s="4"/>
      <c r="U3641" s="4"/>
      <c r="V3641" s="4"/>
      <c r="W3641" s="4"/>
      <c r="X3641" s="4"/>
      <c r="Y3641" s="4"/>
      <c r="Z3641" s="4"/>
      <c r="AA3641" s="4"/>
    </row>
    <row r="3642" spans="1:27" ht="16" x14ac:dyDescent="0.2">
      <c r="A3642" s="10" t="s">
        <v>15</v>
      </c>
      <c r="B3642" s="10" t="s">
        <v>21</v>
      </c>
      <c r="C3642" s="10" t="s">
        <v>6703</v>
      </c>
      <c r="D3642" s="11">
        <v>1989</v>
      </c>
      <c r="E3642" s="10" t="s">
        <v>10</v>
      </c>
      <c r="F3642" s="10" t="s">
        <v>6699</v>
      </c>
      <c r="G3642" s="10" t="s">
        <v>6704</v>
      </c>
      <c r="H3642" s="13">
        <v>557</v>
      </c>
      <c r="I3642" s="14"/>
      <c r="J3642" s="4"/>
      <c r="K3642" s="4"/>
      <c r="L3642" s="4"/>
      <c r="M3642" s="4"/>
      <c r="N3642" s="4"/>
      <c r="O3642" s="4"/>
      <c r="P3642" s="4"/>
      <c r="Q3642" s="4"/>
      <c r="R3642" s="4"/>
      <c r="S3642" s="4"/>
      <c r="T3642" s="4"/>
      <c r="U3642" s="4"/>
      <c r="V3642" s="4"/>
      <c r="W3642" s="4"/>
      <c r="X3642" s="4"/>
      <c r="Y3642" s="4"/>
      <c r="Z3642" s="4"/>
      <c r="AA3642" s="4"/>
    </row>
    <row r="3643" spans="1:27" ht="16" x14ac:dyDescent="0.2">
      <c r="A3643" s="10" t="s">
        <v>15</v>
      </c>
      <c r="B3643" s="10" t="s">
        <v>21</v>
      </c>
      <c r="C3643" s="10" t="s">
        <v>6705</v>
      </c>
      <c r="D3643" s="11">
        <v>1989</v>
      </c>
      <c r="E3643" s="10" t="s">
        <v>10</v>
      </c>
      <c r="F3643" s="10" t="s">
        <v>6699</v>
      </c>
      <c r="G3643" s="10" t="s">
        <v>6706</v>
      </c>
      <c r="H3643" s="13">
        <v>515</v>
      </c>
      <c r="I3643" s="14"/>
      <c r="J3643" s="4"/>
      <c r="K3643" s="4"/>
      <c r="L3643" s="4"/>
      <c r="M3643" s="4"/>
      <c r="N3643" s="4"/>
      <c r="O3643" s="4"/>
      <c r="P3643" s="4"/>
      <c r="Q3643" s="4"/>
      <c r="R3643" s="4"/>
      <c r="S3643" s="4"/>
      <c r="T3643" s="4"/>
      <c r="U3643" s="4"/>
      <c r="V3643" s="4"/>
      <c r="W3643" s="4"/>
      <c r="X3643" s="4"/>
      <c r="Y3643" s="4"/>
      <c r="Z3643" s="4"/>
      <c r="AA3643" s="4"/>
    </row>
    <row r="3644" spans="1:27" ht="16" x14ac:dyDescent="0.2">
      <c r="A3644" s="10" t="s">
        <v>15</v>
      </c>
      <c r="B3644" s="10" t="s">
        <v>21</v>
      </c>
      <c r="C3644" s="10" t="s">
        <v>6707</v>
      </c>
      <c r="D3644" s="11">
        <v>1989</v>
      </c>
      <c r="E3644" s="10" t="s">
        <v>10</v>
      </c>
      <c r="F3644" s="10" t="s">
        <v>6699</v>
      </c>
      <c r="G3644" s="10" t="s">
        <v>6708</v>
      </c>
      <c r="H3644" s="13">
        <v>259</v>
      </c>
      <c r="I3644" s="14"/>
      <c r="J3644" s="4"/>
      <c r="K3644" s="4"/>
      <c r="L3644" s="4"/>
      <c r="M3644" s="4"/>
      <c r="N3644" s="4"/>
      <c r="O3644" s="4"/>
      <c r="P3644" s="4"/>
      <c r="Q3644" s="4"/>
      <c r="R3644" s="4"/>
      <c r="S3644" s="4"/>
      <c r="T3644" s="4"/>
      <c r="U3644" s="4"/>
      <c r="V3644" s="4"/>
      <c r="W3644" s="4"/>
      <c r="X3644" s="4"/>
      <c r="Y3644" s="4"/>
      <c r="Z3644" s="4"/>
      <c r="AA3644" s="4"/>
    </row>
    <row r="3645" spans="1:27" ht="16" x14ac:dyDescent="0.2">
      <c r="A3645" s="10" t="s">
        <v>15</v>
      </c>
      <c r="B3645" s="10" t="s">
        <v>21</v>
      </c>
      <c r="C3645" s="10" t="s">
        <v>238</v>
      </c>
      <c r="D3645" s="11">
        <v>1989</v>
      </c>
      <c r="E3645" s="10" t="s">
        <v>10</v>
      </c>
      <c r="F3645" s="10" t="s">
        <v>6699</v>
      </c>
      <c r="G3645" s="38" t="s">
        <v>6709</v>
      </c>
      <c r="H3645" s="13">
        <v>206</v>
      </c>
      <c r="I3645" s="14"/>
      <c r="J3645" s="4"/>
      <c r="K3645" s="4"/>
      <c r="L3645" s="4"/>
      <c r="M3645" s="4"/>
      <c r="N3645" s="4"/>
      <c r="O3645" s="4"/>
      <c r="P3645" s="4"/>
      <c r="Q3645" s="4"/>
      <c r="R3645" s="4"/>
      <c r="S3645" s="4"/>
      <c r="T3645" s="4"/>
      <c r="U3645" s="4"/>
      <c r="V3645" s="4"/>
      <c r="W3645" s="4"/>
      <c r="X3645" s="4"/>
      <c r="Y3645" s="4"/>
      <c r="Z3645" s="4"/>
      <c r="AA3645" s="4"/>
    </row>
    <row r="3646" spans="1:27" ht="16" x14ac:dyDescent="0.2">
      <c r="A3646" s="10" t="s">
        <v>15</v>
      </c>
      <c r="B3646" s="10" t="s">
        <v>21</v>
      </c>
      <c r="C3646" s="10" t="s">
        <v>6710</v>
      </c>
      <c r="D3646" s="11">
        <v>1989</v>
      </c>
      <c r="E3646" s="10" t="s">
        <v>10</v>
      </c>
      <c r="F3646" s="10" t="s">
        <v>6699</v>
      </c>
      <c r="G3646" s="10" t="s">
        <v>6711</v>
      </c>
      <c r="H3646" s="13">
        <v>153</v>
      </c>
      <c r="I3646" s="14"/>
      <c r="J3646" s="4"/>
      <c r="K3646" s="4"/>
      <c r="L3646" s="4"/>
      <c r="M3646" s="4"/>
      <c r="N3646" s="4"/>
      <c r="O3646" s="4"/>
      <c r="P3646" s="4"/>
      <c r="Q3646" s="4"/>
      <c r="R3646" s="4"/>
      <c r="S3646" s="4"/>
      <c r="T3646" s="4"/>
      <c r="U3646" s="4"/>
      <c r="V3646" s="4"/>
      <c r="W3646" s="4"/>
      <c r="X3646" s="4"/>
      <c r="Y3646" s="4"/>
      <c r="Z3646" s="4"/>
      <c r="AA3646" s="4"/>
    </row>
    <row r="3647" spans="1:27" ht="16" x14ac:dyDescent="0.2">
      <c r="A3647" s="10" t="s">
        <v>15</v>
      </c>
      <c r="B3647" s="10" t="s">
        <v>21</v>
      </c>
      <c r="C3647" s="10" t="s">
        <v>6712</v>
      </c>
      <c r="D3647" s="11">
        <v>1989</v>
      </c>
      <c r="E3647" s="10" t="s">
        <v>10</v>
      </c>
      <c r="F3647" s="10" t="s">
        <v>6699</v>
      </c>
      <c r="G3647" s="38" t="s">
        <v>6713</v>
      </c>
      <c r="H3647" s="13">
        <v>151</v>
      </c>
      <c r="I3647" s="14"/>
      <c r="J3647" s="4"/>
      <c r="K3647" s="4"/>
      <c r="L3647" s="4"/>
      <c r="M3647" s="4"/>
      <c r="N3647" s="4"/>
      <c r="O3647" s="4"/>
      <c r="P3647" s="4"/>
      <c r="Q3647" s="4"/>
      <c r="R3647" s="4"/>
      <c r="S3647" s="4"/>
      <c r="T3647" s="4"/>
      <c r="U3647" s="4"/>
      <c r="V3647" s="4"/>
      <c r="W3647" s="4"/>
      <c r="X3647" s="4"/>
      <c r="Y3647" s="4"/>
      <c r="Z3647" s="4"/>
      <c r="AA3647" s="4"/>
    </row>
    <row r="3648" spans="1:27" ht="16" x14ac:dyDescent="0.2">
      <c r="A3648" s="10" t="s">
        <v>15</v>
      </c>
      <c r="B3648" s="10" t="s">
        <v>21</v>
      </c>
      <c r="C3648" s="10" t="s">
        <v>6714</v>
      </c>
      <c r="D3648" s="11">
        <v>1989</v>
      </c>
      <c r="E3648" s="10" t="s">
        <v>10</v>
      </c>
      <c r="F3648" s="10" t="s">
        <v>6699</v>
      </c>
      <c r="G3648" s="38" t="s">
        <v>6715</v>
      </c>
      <c r="H3648" s="13">
        <v>88</v>
      </c>
      <c r="I3648" s="14"/>
      <c r="J3648" s="4"/>
      <c r="K3648" s="4"/>
      <c r="L3648" s="4"/>
      <c r="M3648" s="4"/>
      <c r="N3648" s="4"/>
      <c r="O3648" s="4"/>
      <c r="P3648" s="4"/>
      <c r="Q3648" s="4"/>
      <c r="R3648" s="4"/>
      <c r="S3648" s="4"/>
      <c r="T3648" s="4"/>
      <c r="U3648" s="4"/>
      <c r="V3648" s="4"/>
      <c r="W3648" s="4"/>
      <c r="X3648" s="4"/>
      <c r="Y3648" s="4"/>
      <c r="Z3648" s="4"/>
      <c r="AA3648" s="4"/>
    </row>
    <row r="3649" spans="1:27" ht="16" x14ac:dyDescent="0.2">
      <c r="A3649" s="10" t="s">
        <v>15</v>
      </c>
      <c r="B3649" s="10" t="s">
        <v>21</v>
      </c>
      <c r="C3649" s="10" t="s">
        <v>6716</v>
      </c>
      <c r="D3649" s="11">
        <v>1989</v>
      </c>
      <c r="E3649" s="10" t="s">
        <v>10</v>
      </c>
      <c r="F3649" s="10" t="s">
        <v>6699</v>
      </c>
      <c r="G3649" s="38" t="s">
        <v>6717</v>
      </c>
      <c r="H3649" s="13">
        <v>78</v>
      </c>
      <c r="I3649" s="14"/>
      <c r="J3649" s="4"/>
      <c r="K3649" s="4"/>
      <c r="L3649" s="4"/>
      <c r="M3649" s="4"/>
      <c r="N3649" s="4"/>
      <c r="O3649" s="4"/>
      <c r="P3649" s="4"/>
      <c r="Q3649" s="4"/>
      <c r="R3649" s="4"/>
      <c r="S3649" s="4"/>
      <c r="T3649" s="4"/>
      <c r="U3649" s="4"/>
      <c r="V3649" s="4"/>
      <c r="W3649" s="4"/>
      <c r="X3649" s="4"/>
      <c r="Y3649" s="4"/>
      <c r="Z3649" s="4"/>
      <c r="AA3649" s="4"/>
    </row>
    <row r="3650" spans="1:27" ht="16" x14ac:dyDescent="0.2">
      <c r="A3650" s="25" t="s">
        <v>20</v>
      </c>
      <c r="B3650" s="25" t="s">
        <v>21</v>
      </c>
      <c r="C3650" s="20" t="s">
        <v>600</v>
      </c>
      <c r="D3650" s="23">
        <v>1988</v>
      </c>
      <c r="E3650" s="20" t="s">
        <v>7</v>
      </c>
      <c r="F3650" s="19" t="s">
        <v>6718</v>
      </c>
      <c r="G3650" s="20" t="s">
        <v>6719</v>
      </c>
      <c r="H3650" s="13">
        <v>831</v>
      </c>
      <c r="I3650" s="14"/>
      <c r="J3650" s="4"/>
      <c r="K3650" s="4"/>
      <c r="L3650" s="4"/>
      <c r="M3650" s="4"/>
      <c r="N3650" s="4"/>
      <c r="O3650" s="4"/>
      <c r="P3650" s="4"/>
      <c r="Q3650" s="4"/>
      <c r="R3650" s="4"/>
      <c r="S3650" s="4"/>
      <c r="T3650" s="4"/>
      <c r="U3650" s="4"/>
      <c r="V3650" s="4"/>
      <c r="W3650" s="4"/>
      <c r="X3650" s="4"/>
      <c r="Y3650" s="4"/>
      <c r="Z3650" s="4"/>
      <c r="AA3650" s="4"/>
    </row>
    <row r="3651" spans="1:27" ht="16" x14ac:dyDescent="0.2">
      <c r="A3651" s="25" t="s">
        <v>20</v>
      </c>
      <c r="B3651" s="25" t="s">
        <v>21</v>
      </c>
      <c r="C3651" s="20" t="s">
        <v>6481</v>
      </c>
      <c r="D3651" s="23">
        <v>1988</v>
      </c>
      <c r="E3651" s="19" t="s">
        <v>10</v>
      </c>
      <c r="F3651" s="19" t="s">
        <v>6718</v>
      </c>
      <c r="G3651" s="20" t="s">
        <v>6720</v>
      </c>
      <c r="H3651" s="13">
        <v>635</v>
      </c>
      <c r="I3651" s="14"/>
      <c r="J3651" s="4"/>
      <c r="K3651" s="4"/>
      <c r="L3651" s="4"/>
      <c r="M3651" s="4"/>
      <c r="N3651" s="4"/>
      <c r="O3651" s="4"/>
      <c r="P3651" s="4"/>
      <c r="Q3651" s="4"/>
      <c r="R3651" s="4"/>
      <c r="S3651" s="4"/>
      <c r="T3651" s="4"/>
      <c r="U3651" s="4"/>
      <c r="V3651" s="4"/>
      <c r="W3651" s="4"/>
      <c r="X3651" s="4"/>
      <c r="Y3651" s="4"/>
      <c r="Z3651" s="4"/>
      <c r="AA3651" s="4"/>
    </row>
    <row r="3652" spans="1:27" ht="16" x14ac:dyDescent="0.2">
      <c r="A3652" s="25" t="s">
        <v>20</v>
      </c>
      <c r="B3652" s="25" t="s">
        <v>21</v>
      </c>
      <c r="C3652" s="20" t="s">
        <v>6213</v>
      </c>
      <c r="D3652" s="23">
        <v>1988</v>
      </c>
      <c r="E3652" s="19" t="s">
        <v>10</v>
      </c>
      <c r="F3652" s="19" t="s">
        <v>6718</v>
      </c>
      <c r="G3652" s="20" t="s">
        <v>6721</v>
      </c>
      <c r="H3652" s="13">
        <v>604</v>
      </c>
      <c r="I3652" s="14"/>
      <c r="J3652" s="4"/>
      <c r="K3652" s="4"/>
      <c r="L3652" s="4"/>
      <c r="M3652" s="4"/>
      <c r="N3652" s="4"/>
      <c r="O3652" s="4"/>
      <c r="P3652" s="4"/>
      <c r="Q3652" s="4"/>
      <c r="R3652" s="4"/>
      <c r="S3652" s="4"/>
      <c r="T3652" s="4"/>
      <c r="U3652" s="4"/>
      <c r="V3652" s="4"/>
      <c r="W3652" s="4"/>
      <c r="X3652" s="4"/>
      <c r="Y3652" s="4"/>
      <c r="Z3652" s="4"/>
      <c r="AA3652" s="4"/>
    </row>
    <row r="3653" spans="1:27" ht="16" x14ac:dyDescent="0.2">
      <c r="A3653" s="25" t="s">
        <v>20</v>
      </c>
      <c r="B3653" s="25" t="s">
        <v>21</v>
      </c>
      <c r="C3653" s="20" t="s">
        <v>6267</v>
      </c>
      <c r="D3653" s="23">
        <v>1988</v>
      </c>
      <c r="E3653" s="19" t="s">
        <v>10</v>
      </c>
      <c r="F3653" s="19" t="s">
        <v>6718</v>
      </c>
      <c r="G3653" s="20" t="s">
        <v>6722</v>
      </c>
      <c r="H3653" s="13">
        <v>575</v>
      </c>
      <c r="I3653" s="14"/>
      <c r="J3653" s="4"/>
      <c r="K3653" s="4"/>
      <c r="L3653" s="4"/>
      <c r="M3653" s="4"/>
      <c r="N3653" s="4"/>
      <c r="O3653" s="4"/>
      <c r="P3653" s="4"/>
      <c r="Q3653" s="4"/>
      <c r="R3653" s="4"/>
      <c r="S3653" s="4"/>
      <c r="T3653" s="4"/>
      <c r="U3653" s="4"/>
      <c r="V3653" s="4"/>
      <c r="W3653" s="4"/>
      <c r="X3653" s="4"/>
      <c r="Y3653" s="4"/>
      <c r="Z3653" s="4"/>
      <c r="AA3653" s="4"/>
    </row>
    <row r="3654" spans="1:27" ht="16" x14ac:dyDescent="0.2">
      <c r="A3654" s="25" t="s">
        <v>20</v>
      </c>
      <c r="B3654" s="25" t="s">
        <v>21</v>
      </c>
      <c r="C3654" s="20" t="s">
        <v>6223</v>
      </c>
      <c r="D3654" s="23">
        <v>1988</v>
      </c>
      <c r="E3654" s="19" t="s">
        <v>10</v>
      </c>
      <c r="F3654" s="19" t="s">
        <v>6718</v>
      </c>
      <c r="G3654" s="20" t="s">
        <v>6723</v>
      </c>
      <c r="H3654" s="13">
        <v>528</v>
      </c>
      <c r="I3654" s="14"/>
      <c r="J3654" s="4"/>
      <c r="K3654" s="4"/>
      <c r="L3654" s="4"/>
      <c r="M3654" s="4"/>
      <c r="N3654" s="4"/>
      <c r="O3654" s="4"/>
      <c r="P3654" s="4"/>
      <c r="Q3654" s="4"/>
      <c r="R3654" s="4"/>
      <c r="S3654" s="4"/>
      <c r="T3654" s="4"/>
      <c r="U3654" s="4"/>
      <c r="V3654" s="4"/>
      <c r="W3654" s="4"/>
      <c r="X3654" s="4"/>
      <c r="Y3654" s="4"/>
      <c r="Z3654" s="4"/>
      <c r="AA3654" s="4"/>
    </row>
    <row r="3655" spans="1:27" ht="16" x14ac:dyDescent="0.2">
      <c r="A3655" s="25" t="s">
        <v>20</v>
      </c>
      <c r="B3655" s="25" t="s">
        <v>21</v>
      </c>
      <c r="C3655" s="20" t="s">
        <v>6237</v>
      </c>
      <c r="D3655" s="23">
        <v>1988</v>
      </c>
      <c r="E3655" s="19" t="s">
        <v>10</v>
      </c>
      <c r="F3655" s="19" t="s">
        <v>6718</v>
      </c>
      <c r="G3655" s="20" t="s">
        <v>6724</v>
      </c>
      <c r="H3655" s="13">
        <v>486</v>
      </c>
      <c r="I3655" s="14"/>
      <c r="J3655" s="4"/>
      <c r="K3655" s="4"/>
      <c r="L3655" s="4"/>
      <c r="M3655" s="4"/>
      <c r="N3655" s="4"/>
      <c r="O3655" s="4"/>
      <c r="P3655" s="4"/>
      <c r="Q3655" s="4"/>
      <c r="R3655" s="4"/>
      <c r="S3655" s="4"/>
      <c r="T3655" s="4"/>
      <c r="U3655" s="4"/>
      <c r="V3655" s="4"/>
      <c r="W3655" s="4"/>
      <c r="X3655" s="4"/>
      <c r="Y3655" s="4"/>
      <c r="Z3655" s="4"/>
      <c r="AA3655" s="4"/>
    </row>
    <row r="3656" spans="1:27" ht="16" x14ac:dyDescent="0.2">
      <c r="A3656" s="25" t="s">
        <v>20</v>
      </c>
      <c r="B3656" s="25" t="s">
        <v>21</v>
      </c>
      <c r="C3656" s="10" t="s">
        <v>6251</v>
      </c>
      <c r="D3656" s="23">
        <v>1988</v>
      </c>
      <c r="E3656" s="19" t="s">
        <v>10</v>
      </c>
      <c r="F3656" s="19" t="s">
        <v>6718</v>
      </c>
      <c r="G3656" s="10" t="s">
        <v>6725</v>
      </c>
      <c r="H3656" s="13">
        <v>465</v>
      </c>
      <c r="I3656" s="14"/>
      <c r="J3656" s="4"/>
      <c r="K3656" s="4"/>
      <c r="L3656" s="4"/>
      <c r="M3656" s="4"/>
      <c r="N3656" s="4"/>
      <c r="O3656" s="4"/>
      <c r="P3656" s="4"/>
      <c r="Q3656" s="4"/>
      <c r="R3656" s="4"/>
      <c r="S3656" s="4"/>
      <c r="T3656" s="4"/>
      <c r="U3656" s="4"/>
      <c r="V3656" s="4"/>
      <c r="W3656" s="4"/>
      <c r="X3656" s="4"/>
      <c r="Y3656" s="4"/>
      <c r="Z3656" s="4"/>
      <c r="AA3656" s="4"/>
    </row>
    <row r="3657" spans="1:27" ht="16" x14ac:dyDescent="0.2">
      <c r="A3657" s="25" t="s">
        <v>20</v>
      </c>
      <c r="B3657" s="25" t="s">
        <v>21</v>
      </c>
      <c r="C3657" s="21" t="s">
        <v>6726</v>
      </c>
      <c r="D3657" s="23">
        <v>1988</v>
      </c>
      <c r="E3657" s="19" t="s">
        <v>10</v>
      </c>
      <c r="F3657" s="19" t="s">
        <v>6718</v>
      </c>
      <c r="G3657" s="10" t="s">
        <v>6727</v>
      </c>
      <c r="H3657" s="13">
        <v>454</v>
      </c>
      <c r="I3657" s="14"/>
      <c r="J3657" s="4"/>
      <c r="K3657" s="4"/>
      <c r="L3657" s="4"/>
      <c r="M3657" s="4"/>
      <c r="N3657" s="4"/>
      <c r="O3657" s="4"/>
      <c r="P3657" s="4"/>
      <c r="Q3657" s="4"/>
      <c r="R3657" s="4"/>
      <c r="S3657" s="4"/>
      <c r="T3657" s="4"/>
      <c r="U3657" s="4"/>
      <c r="V3657" s="4"/>
      <c r="W3657" s="4"/>
      <c r="X3657" s="4"/>
      <c r="Y3657" s="4"/>
      <c r="Z3657" s="4"/>
      <c r="AA3657" s="4"/>
    </row>
    <row r="3658" spans="1:27" ht="16" x14ac:dyDescent="0.2">
      <c r="A3658" s="25" t="s">
        <v>20</v>
      </c>
      <c r="B3658" s="25" t="s">
        <v>21</v>
      </c>
      <c r="C3658" s="20" t="s">
        <v>6273</v>
      </c>
      <c r="D3658" s="23">
        <v>1988</v>
      </c>
      <c r="E3658" s="19" t="s">
        <v>10</v>
      </c>
      <c r="F3658" s="19" t="s">
        <v>6718</v>
      </c>
      <c r="G3658" s="20" t="s">
        <v>6728</v>
      </c>
      <c r="H3658" s="13">
        <v>418</v>
      </c>
      <c r="I3658" s="14"/>
      <c r="J3658" s="4"/>
      <c r="K3658" s="4"/>
      <c r="L3658" s="4"/>
      <c r="M3658" s="4"/>
      <c r="N3658" s="4"/>
      <c r="O3658" s="4"/>
      <c r="P3658" s="4"/>
      <c r="Q3658" s="4"/>
      <c r="R3658" s="4"/>
      <c r="S3658" s="4"/>
      <c r="T3658" s="4"/>
      <c r="U3658" s="4"/>
      <c r="V3658" s="4"/>
      <c r="W3658" s="4"/>
      <c r="X3658" s="4"/>
      <c r="Y3658" s="4"/>
      <c r="Z3658" s="4"/>
      <c r="AA3658" s="4"/>
    </row>
    <row r="3659" spans="1:27" ht="16" x14ac:dyDescent="0.2">
      <c r="A3659" s="25" t="s">
        <v>20</v>
      </c>
      <c r="B3659" s="25" t="s">
        <v>21</v>
      </c>
      <c r="C3659" s="10" t="s">
        <v>6729</v>
      </c>
      <c r="D3659" s="23">
        <v>1988</v>
      </c>
      <c r="E3659" s="19" t="s">
        <v>10</v>
      </c>
      <c r="F3659" s="19" t="s">
        <v>6718</v>
      </c>
      <c r="G3659" s="10" t="s">
        <v>6730</v>
      </c>
      <c r="H3659" s="13">
        <v>417</v>
      </c>
      <c r="I3659" s="14"/>
      <c r="J3659" s="4"/>
      <c r="K3659" s="4"/>
      <c r="L3659" s="4"/>
      <c r="M3659" s="4"/>
      <c r="N3659" s="4"/>
      <c r="O3659" s="4"/>
      <c r="P3659" s="4"/>
      <c r="Q3659" s="4"/>
      <c r="R3659" s="4"/>
      <c r="S3659" s="4"/>
      <c r="T3659" s="4"/>
      <c r="U3659" s="4"/>
      <c r="V3659" s="4"/>
      <c r="W3659" s="4"/>
      <c r="X3659" s="4"/>
      <c r="Y3659" s="4"/>
      <c r="Z3659" s="4"/>
      <c r="AA3659" s="4"/>
    </row>
    <row r="3660" spans="1:27" ht="16" x14ac:dyDescent="0.2">
      <c r="A3660" s="25" t="s">
        <v>20</v>
      </c>
      <c r="B3660" s="25" t="s">
        <v>21</v>
      </c>
      <c r="C3660" s="20" t="s">
        <v>5907</v>
      </c>
      <c r="D3660" s="23">
        <v>1988</v>
      </c>
      <c r="E3660" s="19" t="s">
        <v>10</v>
      </c>
      <c r="F3660" s="19" t="s">
        <v>6718</v>
      </c>
      <c r="G3660" s="20" t="s">
        <v>6731</v>
      </c>
      <c r="H3660" s="13">
        <v>404</v>
      </c>
      <c r="I3660" s="14"/>
      <c r="J3660" s="4"/>
      <c r="K3660" s="4"/>
      <c r="L3660" s="4"/>
      <c r="M3660" s="4"/>
      <c r="N3660" s="4"/>
      <c r="O3660" s="4"/>
      <c r="P3660" s="4"/>
      <c r="Q3660" s="4"/>
      <c r="R3660" s="4"/>
      <c r="S3660" s="4"/>
      <c r="T3660" s="4"/>
      <c r="U3660" s="4"/>
      <c r="V3660" s="4"/>
      <c r="W3660" s="4"/>
      <c r="X3660" s="4"/>
      <c r="Y3660" s="4"/>
      <c r="Z3660" s="4"/>
      <c r="AA3660" s="4"/>
    </row>
    <row r="3661" spans="1:27" ht="16" x14ac:dyDescent="0.2">
      <c r="A3661" s="25" t="s">
        <v>20</v>
      </c>
      <c r="B3661" s="25" t="s">
        <v>21</v>
      </c>
      <c r="C3661" s="20" t="s">
        <v>6732</v>
      </c>
      <c r="D3661" s="23">
        <v>1988</v>
      </c>
      <c r="E3661" s="19" t="s">
        <v>10</v>
      </c>
      <c r="F3661" s="19" t="s">
        <v>6718</v>
      </c>
      <c r="G3661" s="20" t="s">
        <v>6733</v>
      </c>
      <c r="H3661" s="13">
        <v>367</v>
      </c>
      <c r="I3661" s="14"/>
      <c r="J3661" s="4"/>
      <c r="K3661" s="4"/>
      <c r="L3661" s="4"/>
      <c r="M3661" s="4"/>
      <c r="N3661" s="4"/>
      <c r="O3661" s="4"/>
      <c r="P3661" s="4"/>
      <c r="Q3661" s="4"/>
      <c r="R3661" s="4"/>
      <c r="S3661" s="4"/>
      <c r="T3661" s="4"/>
      <c r="U3661" s="4"/>
      <c r="V3661" s="4"/>
      <c r="W3661" s="4"/>
      <c r="X3661" s="4"/>
      <c r="Y3661" s="4"/>
      <c r="Z3661" s="4"/>
      <c r="AA3661" s="4"/>
    </row>
    <row r="3662" spans="1:27" ht="16" x14ac:dyDescent="0.2">
      <c r="A3662" s="25" t="s">
        <v>20</v>
      </c>
      <c r="B3662" s="25" t="s">
        <v>21</v>
      </c>
      <c r="C3662" s="20" t="s">
        <v>6209</v>
      </c>
      <c r="D3662" s="23">
        <v>1988</v>
      </c>
      <c r="E3662" s="19" t="s">
        <v>10</v>
      </c>
      <c r="F3662" s="19" t="s">
        <v>6718</v>
      </c>
      <c r="G3662" s="20" t="s">
        <v>6734</v>
      </c>
      <c r="H3662" s="13">
        <v>357</v>
      </c>
      <c r="I3662" s="14"/>
      <c r="J3662" s="4"/>
      <c r="K3662" s="4"/>
      <c r="L3662" s="4"/>
      <c r="M3662" s="4"/>
      <c r="N3662" s="4"/>
      <c r="O3662" s="4"/>
      <c r="P3662" s="4"/>
      <c r="Q3662" s="4"/>
      <c r="R3662" s="4"/>
      <c r="S3662" s="4"/>
      <c r="T3662" s="4"/>
      <c r="U3662" s="4"/>
      <c r="V3662" s="4"/>
      <c r="W3662" s="4"/>
      <c r="X3662" s="4"/>
      <c r="Y3662" s="4"/>
      <c r="Z3662" s="4"/>
      <c r="AA3662" s="4"/>
    </row>
    <row r="3663" spans="1:27" ht="16" x14ac:dyDescent="0.2">
      <c r="A3663" s="25" t="s">
        <v>20</v>
      </c>
      <c r="B3663" s="25" t="s">
        <v>21</v>
      </c>
      <c r="C3663" s="10" t="s">
        <v>6283</v>
      </c>
      <c r="D3663" s="23">
        <v>1988</v>
      </c>
      <c r="E3663" s="19" t="s">
        <v>10</v>
      </c>
      <c r="F3663" s="19" t="s">
        <v>6718</v>
      </c>
      <c r="G3663" s="10" t="s">
        <v>6735</v>
      </c>
      <c r="H3663" s="13">
        <v>357</v>
      </c>
      <c r="I3663" s="14"/>
      <c r="J3663" s="4"/>
      <c r="K3663" s="4"/>
      <c r="L3663" s="4"/>
      <c r="M3663" s="4"/>
      <c r="N3663" s="4"/>
      <c r="O3663" s="4"/>
      <c r="P3663" s="4"/>
      <c r="Q3663" s="4"/>
      <c r="R3663" s="4"/>
      <c r="S3663" s="4"/>
      <c r="T3663" s="4"/>
      <c r="U3663" s="4"/>
      <c r="V3663" s="4"/>
      <c r="W3663" s="4"/>
      <c r="X3663" s="4"/>
      <c r="Y3663" s="4"/>
      <c r="Z3663" s="4"/>
      <c r="AA3663" s="4"/>
    </row>
    <row r="3664" spans="1:27" ht="16" x14ac:dyDescent="0.2">
      <c r="A3664" s="25" t="s">
        <v>20</v>
      </c>
      <c r="B3664" s="25" t="s">
        <v>21</v>
      </c>
      <c r="C3664" s="21" t="s">
        <v>6736</v>
      </c>
      <c r="D3664" s="23">
        <v>1988</v>
      </c>
      <c r="E3664" s="19" t="s">
        <v>10</v>
      </c>
      <c r="F3664" s="19" t="s">
        <v>6718</v>
      </c>
      <c r="G3664" s="10" t="s">
        <v>6737</v>
      </c>
      <c r="H3664" s="13">
        <v>353</v>
      </c>
      <c r="I3664" s="14"/>
      <c r="J3664" s="4"/>
      <c r="K3664" s="4"/>
      <c r="L3664" s="4"/>
      <c r="M3664" s="4"/>
      <c r="N3664" s="4"/>
      <c r="O3664" s="4"/>
      <c r="P3664" s="4"/>
      <c r="Q3664" s="4"/>
      <c r="R3664" s="4"/>
      <c r="S3664" s="4"/>
      <c r="T3664" s="4"/>
      <c r="U3664" s="4"/>
      <c r="V3664" s="4"/>
      <c r="W3664" s="4"/>
      <c r="X3664" s="4"/>
      <c r="Y3664" s="4"/>
      <c r="Z3664" s="4"/>
      <c r="AA3664" s="4"/>
    </row>
    <row r="3665" spans="1:27" ht="16" x14ac:dyDescent="0.2">
      <c r="A3665" s="25" t="s">
        <v>20</v>
      </c>
      <c r="B3665" s="25" t="s">
        <v>21</v>
      </c>
      <c r="C3665" s="10" t="s">
        <v>6243</v>
      </c>
      <c r="D3665" s="23">
        <v>1988</v>
      </c>
      <c r="E3665" s="19" t="s">
        <v>10</v>
      </c>
      <c r="F3665" s="19" t="s">
        <v>6718</v>
      </c>
      <c r="G3665" s="10" t="s">
        <v>6738</v>
      </c>
      <c r="H3665" s="13">
        <v>334</v>
      </c>
      <c r="I3665" s="14"/>
      <c r="J3665" s="4"/>
      <c r="K3665" s="4"/>
      <c r="L3665" s="4"/>
      <c r="M3665" s="4"/>
      <c r="N3665" s="4"/>
      <c r="O3665" s="4"/>
      <c r="P3665" s="4"/>
      <c r="Q3665" s="4"/>
      <c r="R3665" s="4"/>
      <c r="S3665" s="4"/>
      <c r="T3665" s="4"/>
      <c r="U3665" s="4"/>
      <c r="V3665" s="4"/>
      <c r="W3665" s="4"/>
      <c r="X3665" s="4"/>
      <c r="Y3665" s="4"/>
      <c r="Z3665" s="4"/>
      <c r="AA3665" s="4"/>
    </row>
    <row r="3666" spans="1:27" ht="16" x14ac:dyDescent="0.2">
      <c r="A3666" s="25" t="s">
        <v>20</v>
      </c>
      <c r="B3666" s="25" t="s">
        <v>21</v>
      </c>
      <c r="C3666" s="20" t="s">
        <v>6201</v>
      </c>
      <c r="D3666" s="23">
        <v>1988</v>
      </c>
      <c r="E3666" s="19" t="s">
        <v>10</v>
      </c>
      <c r="F3666" s="19" t="s">
        <v>6718</v>
      </c>
      <c r="G3666" s="20" t="s">
        <v>6739</v>
      </c>
      <c r="H3666" s="13">
        <v>299</v>
      </c>
      <c r="I3666" s="14"/>
      <c r="J3666" s="4"/>
      <c r="K3666" s="4"/>
      <c r="L3666" s="4"/>
      <c r="M3666" s="4"/>
      <c r="N3666" s="4"/>
      <c r="O3666" s="4"/>
      <c r="P3666" s="4"/>
      <c r="Q3666" s="4"/>
      <c r="R3666" s="4"/>
      <c r="S3666" s="4"/>
      <c r="T3666" s="4"/>
      <c r="U3666" s="4"/>
      <c r="V3666" s="4"/>
      <c r="W3666" s="4"/>
      <c r="X3666" s="4"/>
      <c r="Y3666" s="4"/>
      <c r="Z3666" s="4"/>
      <c r="AA3666" s="4"/>
    </row>
    <row r="3667" spans="1:27" ht="16" x14ac:dyDescent="0.2">
      <c r="A3667" s="25" t="s">
        <v>20</v>
      </c>
      <c r="B3667" s="25" t="s">
        <v>21</v>
      </c>
      <c r="C3667" s="10" t="s">
        <v>6241</v>
      </c>
      <c r="D3667" s="23">
        <v>1988</v>
      </c>
      <c r="E3667" s="19" t="s">
        <v>10</v>
      </c>
      <c r="F3667" s="19" t="s">
        <v>6718</v>
      </c>
      <c r="G3667" s="10" t="s">
        <v>6740</v>
      </c>
      <c r="H3667" s="13">
        <v>291</v>
      </c>
      <c r="I3667" s="14"/>
      <c r="J3667" s="4"/>
      <c r="K3667" s="4"/>
      <c r="L3667" s="4"/>
      <c r="M3667" s="4"/>
      <c r="N3667" s="4"/>
      <c r="O3667" s="4"/>
      <c r="P3667" s="4"/>
      <c r="Q3667" s="4"/>
      <c r="R3667" s="4"/>
      <c r="S3667" s="4"/>
      <c r="T3667" s="4"/>
      <c r="U3667" s="4"/>
      <c r="V3667" s="4"/>
      <c r="W3667" s="4"/>
      <c r="X3667" s="4"/>
      <c r="Y3667" s="4"/>
      <c r="Z3667" s="4"/>
      <c r="AA3667" s="4"/>
    </row>
    <row r="3668" spans="1:27" ht="16" x14ac:dyDescent="0.2">
      <c r="A3668" s="25" t="s">
        <v>20</v>
      </c>
      <c r="B3668" s="25" t="s">
        <v>21</v>
      </c>
      <c r="C3668" s="21" t="s">
        <v>6741</v>
      </c>
      <c r="D3668" s="23">
        <v>1988</v>
      </c>
      <c r="E3668" s="19" t="s">
        <v>10</v>
      </c>
      <c r="F3668" s="19" t="s">
        <v>6718</v>
      </c>
      <c r="G3668" s="20" t="s">
        <v>6742</v>
      </c>
      <c r="H3668" s="13">
        <v>283</v>
      </c>
      <c r="I3668" s="14"/>
      <c r="J3668" s="4"/>
      <c r="K3668" s="4"/>
      <c r="L3668" s="4"/>
      <c r="M3668" s="4"/>
      <c r="N3668" s="4"/>
      <c r="O3668" s="4"/>
      <c r="P3668" s="4"/>
      <c r="Q3668" s="4"/>
      <c r="R3668" s="4"/>
      <c r="S3668" s="4"/>
      <c r="T3668" s="4"/>
      <c r="U3668" s="4"/>
      <c r="V3668" s="4"/>
      <c r="W3668" s="4"/>
      <c r="X3668" s="4"/>
      <c r="Y3668" s="4"/>
      <c r="Z3668" s="4"/>
      <c r="AA3668" s="4"/>
    </row>
    <row r="3669" spans="1:27" ht="16" x14ac:dyDescent="0.2">
      <c r="A3669" s="25" t="s">
        <v>20</v>
      </c>
      <c r="B3669" s="25" t="s">
        <v>21</v>
      </c>
      <c r="C3669" s="10" t="s">
        <v>6406</v>
      </c>
      <c r="D3669" s="23">
        <v>1988</v>
      </c>
      <c r="E3669" s="19" t="s">
        <v>10</v>
      </c>
      <c r="F3669" s="19" t="s">
        <v>6718</v>
      </c>
      <c r="G3669" s="10" t="s">
        <v>6743</v>
      </c>
      <c r="H3669" s="13">
        <v>274</v>
      </c>
      <c r="I3669" s="14"/>
      <c r="J3669" s="4"/>
      <c r="K3669" s="4"/>
      <c r="L3669" s="4"/>
      <c r="M3669" s="4"/>
      <c r="N3669" s="4"/>
      <c r="O3669" s="4"/>
      <c r="P3669" s="4"/>
      <c r="Q3669" s="4"/>
      <c r="R3669" s="4"/>
      <c r="S3669" s="4"/>
      <c r="T3669" s="4"/>
      <c r="U3669" s="4"/>
      <c r="V3669" s="4"/>
      <c r="W3669" s="4"/>
      <c r="X3669" s="4"/>
      <c r="Y3669" s="4"/>
      <c r="Z3669" s="4"/>
      <c r="AA3669" s="4"/>
    </row>
    <row r="3670" spans="1:27" ht="16" x14ac:dyDescent="0.2">
      <c r="A3670" s="25" t="s">
        <v>20</v>
      </c>
      <c r="B3670" s="25" t="s">
        <v>21</v>
      </c>
      <c r="C3670" s="10" t="s">
        <v>6271</v>
      </c>
      <c r="D3670" s="23">
        <v>1988</v>
      </c>
      <c r="E3670" s="19" t="s">
        <v>10</v>
      </c>
      <c r="F3670" s="19" t="s">
        <v>6718</v>
      </c>
      <c r="G3670" s="10" t="s">
        <v>6744</v>
      </c>
      <c r="H3670" s="13">
        <v>255</v>
      </c>
      <c r="I3670" s="14"/>
      <c r="J3670" s="4"/>
      <c r="K3670" s="4"/>
      <c r="L3670" s="4"/>
      <c r="M3670" s="4"/>
      <c r="N3670" s="4"/>
      <c r="O3670" s="4"/>
      <c r="P3670" s="4"/>
      <c r="Q3670" s="4"/>
      <c r="R3670" s="4"/>
      <c r="S3670" s="4"/>
      <c r="T3670" s="4"/>
      <c r="U3670" s="4"/>
      <c r="V3670" s="4"/>
      <c r="W3670" s="4"/>
      <c r="X3670" s="4"/>
      <c r="Y3670" s="4"/>
      <c r="Z3670" s="4"/>
      <c r="AA3670" s="4"/>
    </row>
    <row r="3671" spans="1:27" ht="16" x14ac:dyDescent="0.2">
      <c r="A3671" s="25" t="s">
        <v>20</v>
      </c>
      <c r="B3671" s="25" t="s">
        <v>21</v>
      </c>
      <c r="C3671" s="10" t="s">
        <v>6271</v>
      </c>
      <c r="D3671" s="23">
        <v>1988</v>
      </c>
      <c r="E3671" s="19" t="s">
        <v>10</v>
      </c>
      <c r="F3671" s="19" t="s">
        <v>6718</v>
      </c>
      <c r="G3671" s="10" t="s">
        <v>6744</v>
      </c>
      <c r="H3671" s="13">
        <v>255</v>
      </c>
      <c r="I3671" s="14"/>
      <c r="J3671" s="4"/>
      <c r="K3671" s="4"/>
      <c r="L3671" s="4"/>
      <c r="M3671" s="4"/>
      <c r="N3671" s="4"/>
      <c r="O3671" s="4"/>
      <c r="P3671" s="4"/>
      <c r="Q3671" s="4"/>
      <c r="R3671" s="4"/>
      <c r="S3671" s="4"/>
      <c r="T3671" s="4"/>
      <c r="U3671" s="4"/>
      <c r="V3671" s="4"/>
      <c r="W3671" s="4"/>
      <c r="X3671" s="4"/>
      <c r="Y3671" s="4"/>
      <c r="Z3671" s="4"/>
      <c r="AA3671" s="4"/>
    </row>
    <row r="3672" spans="1:27" ht="16" x14ac:dyDescent="0.2">
      <c r="A3672" s="25" t="s">
        <v>20</v>
      </c>
      <c r="B3672" s="25" t="s">
        <v>21</v>
      </c>
      <c r="C3672" s="10" t="s">
        <v>6379</v>
      </c>
      <c r="D3672" s="23">
        <v>1988</v>
      </c>
      <c r="E3672" s="19" t="s">
        <v>10</v>
      </c>
      <c r="F3672" s="19" t="s">
        <v>6718</v>
      </c>
      <c r="G3672" s="10" t="s">
        <v>6745</v>
      </c>
      <c r="H3672" s="13">
        <v>231</v>
      </c>
      <c r="I3672" s="14"/>
      <c r="J3672" s="4"/>
      <c r="K3672" s="4"/>
      <c r="L3672" s="4"/>
      <c r="M3672" s="4"/>
      <c r="N3672" s="4"/>
      <c r="O3672" s="4"/>
      <c r="P3672" s="4"/>
      <c r="Q3672" s="4"/>
      <c r="R3672" s="4"/>
      <c r="S3672" s="4"/>
      <c r="T3672" s="4"/>
      <c r="U3672" s="4"/>
      <c r="V3672" s="4"/>
      <c r="W3672" s="4"/>
      <c r="X3672" s="4"/>
      <c r="Y3672" s="4"/>
      <c r="Z3672" s="4"/>
      <c r="AA3672" s="4"/>
    </row>
    <row r="3673" spans="1:27" ht="16" x14ac:dyDescent="0.2">
      <c r="A3673" s="25" t="s">
        <v>20</v>
      </c>
      <c r="B3673" s="25" t="s">
        <v>21</v>
      </c>
      <c r="C3673" s="10" t="s">
        <v>6217</v>
      </c>
      <c r="D3673" s="23">
        <v>1988</v>
      </c>
      <c r="E3673" s="19" t="s">
        <v>10</v>
      </c>
      <c r="F3673" s="19" t="s">
        <v>6718</v>
      </c>
      <c r="G3673" s="10" t="s">
        <v>6746</v>
      </c>
      <c r="H3673" s="13">
        <v>228</v>
      </c>
      <c r="I3673" s="14"/>
      <c r="J3673" s="4"/>
      <c r="K3673" s="4"/>
      <c r="L3673" s="4"/>
      <c r="M3673" s="4"/>
      <c r="N3673" s="4"/>
      <c r="O3673" s="4"/>
      <c r="P3673" s="4"/>
      <c r="Q3673" s="4"/>
      <c r="R3673" s="4"/>
      <c r="S3673" s="4"/>
      <c r="T3673" s="4"/>
      <c r="U3673" s="4"/>
      <c r="V3673" s="4"/>
      <c r="W3673" s="4"/>
      <c r="X3673" s="4"/>
      <c r="Y3673" s="4"/>
      <c r="Z3673" s="4"/>
      <c r="AA3673" s="4"/>
    </row>
    <row r="3674" spans="1:27" ht="16" x14ac:dyDescent="0.2">
      <c r="A3674" s="25" t="s">
        <v>20</v>
      </c>
      <c r="B3674" s="25" t="s">
        <v>21</v>
      </c>
      <c r="C3674" s="20" t="s">
        <v>6245</v>
      </c>
      <c r="D3674" s="23">
        <v>1988</v>
      </c>
      <c r="E3674" s="19" t="s">
        <v>10</v>
      </c>
      <c r="F3674" s="19" t="s">
        <v>6718</v>
      </c>
      <c r="G3674" s="20" t="s">
        <v>6747</v>
      </c>
      <c r="H3674" s="13">
        <v>221</v>
      </c>
      <c r="I3674" s="14"/>
      <c r="J3674" s="4"/>
      <c r="K3674" s="4"/>
      <c r="L3674" s="4"/>
      <c r="M3674" s="4"/>
      <c r="N3674" s="4"/>
      <c r="O3674" s="4"/>
      <c r="P3674" s="4"/>
      <c r="Q3674" s="4"/>
      <c r="R3674" s="4"/>
      <c r="S3674" s="4"/>
      <c r="T3674" s="4"/>
      <c r="U3674" s="4"/>
      <c r="V3674" s="4"/>
      <c r="W3674" s="4"/>
      <c r="X3674" s="4"/>
      <c r="Y3674" s="4"/>
      <c r="Z3674" s="4"/>
      <c r="AA3674" s="4"/>
    </row>
    <row r="3675" spans="1:27" ht="16" x14ac:dyDescent="0.2">
      <c r="A3675" s="25" t="s">
        <v>20</v>
      </c>
      <c r="B3675" s="25" t="s">
        <v>21</v>
      </c>
      <c r="C3675" s="10" t="s">
        <v>6748</v>
      </c>
      <c r="D3675" s="23">
        <v>1988</v>
      </c>
      <c r="E3675" s="19" t="s">
        <v>10</v>
      </c>
      <c r="F3675" s="19" t="s">
        <v>6718</v>
      </c>
      <c r="G3675" s="10" t="s">
        <v>6749</v>
      </c>
      <c r="H3675" s="13">
        <v>213</v>
      </c>
      <c r="I3675" s="14"/>
      <c r="J3675" s="4"/>
      <c r="K3675" s="4"/>
      <c r="L3675" s="4"/>
      <c r="M3675" s="4"/>
      <c r="N3675" s="4"/>
      <c r="O3675" s="4"/>
      <c r="P3675" s="4"/>
      <c r="Q3675" s="4"/>
      <c r="R3675" s="4"/>
      <c r="S3675" s="4"/>
      <c r="T3675" s="4"/>
      <c r="U3675" s="4"/>
      <c r="V3675" s="4"/>
      <c r="W3675" s="4"/>
      <c r="X3675" s="4"/>
      <c r="Y3675" s="4"/>
      <c r="Z3675" s="4"/>
      <c r="AA3675" s="4"/>
    </row>
    <row r="3676" spans="1:27" ht="16" x14ac:dyDescent="0.2">
      <c r="A3676" s="25" t="s">
        <v>20</v>
      </c>
      <c r="B3676" s="25" t="s">
        <v>21</v>
      </c>
      <c r="C3676" s="10" t="s">
        <v>6545</v>
      </c>
      <c r="D3676" s="23">
        <v>1988</v>
      </c>
      <c r="E3676" s="19" t="s">
        <v>10</v>
      </c>
      <c r="F3676" s="19" t="s">
        <v>6718</v>
      </c>
      <c r="G3676" s="10" t="s">
        <v>6750</v>
      </c>
      <c r="H3676" s="13">
        <v>212</v>
      </c>
      <c r="I3676" s="14"/>
      <c r="J3676" s="4"/>
      <c r="K3676" s="4"/>
      <c r="L3676" s="4"/>
      <c r="M3676" s="4"/>
      <c r="N3676" s="4"/>
      <c r="O3676" s="4"/>
      <c r="P3676" s="4"/>
      <c r="Q3676" s="4"/>
      <c r="R3676" s="4"/>
      <c r="S3676" s="4"/>
      <c r="T3676" s="4"/>
      <c r="U3676" s="4"/>
      <c r="V3676" s="4"/>
      <c r="W3676" s="4"/>
      <c r="X3676" s="4"/>
      <c r="Y3676" s="4"/>
      <c r="Z3676" s="4"/>
      <c r="AA3676" s="4"/>
    </row>
    <row r="3677" spans="1:27" ht="16" x14ac:dyDescent="0.2">
      <c r="A3677" s="25" t="s">
        <v>20</v>
      </c>
      <c r="B3677" s="25" t="s">
        <v>21</v>
      </c>
      <c r="C3677" s="20" t="s">
        <v>6259</v>
      </c>
      <c r="D3677" s="23">
        <v>1988</v>
      </c>
      <c r="E3677" s="19" t="s">
        <v>10</v>
      </c>
      <c r="F3677" s="19" t="s">
        <v>6718</v>
      </c>
      <c r="G3677" s="20" t="s">
        <v>6751</v>
      </c>
      <c r="H3677" s="13">
        <v>205</v>
      </c>
      <c r="I3677" s="14"/>
      <c r="J3677" s="4"/>
      <c r="K3677" s="4"/>
      <c r="L3677" s="4"/>
      <c r="M3677" s="4"/>
      <c r="N3677" s="4"/>
      <c r="O3677" s="4"/>
      <c r="P3677" s="4"/>
      <c r="Q3677" s="4"/>
      <c r="R3677" s="4"/>
      <c r="S3677" s="4"/>
      <c r="T3677" s="4"/>
      <c r="U3677" s="4"/>
      <c r="V3677" s="4"/>
      <c r="W3677" s="4"/>
      <c r="X3677" s="4"/>
      <c r="Y3677" s="4"/>
      <c r="Z3677" s="4"/>
      <c r="AA3677" s="4"/>
    </row>
    <row r="3678" spans="1:27" ht="16" x14ac:dyDescent="0.2">
      <c r="A3678" s="25" t="s">
        <v>20</v>
      </c>
      <c r="B3678" s="25" t="s">
        <v>21</v>
      </c>
      <c r="C3678" s="20" t="s">
        <v>6729</v>
      </c>
      <c r="D3678" s="23">
        <v>1988</v>
      </c>
      <c r="E3678" s="19" t="s">
        <v>10</v>
      </c>
      <c r="F3678" s="19" t="s">
        <v>6718</v>
      </c>
      <c r="G3678" s="20" t="s">
        <v>6752</v>
      </c>
      <c r="H3678" s="13">
        <v>205</v>
      </c>
      <c r="I3678" s="14"/>
      <c r="J3678" s="4"/>
      <c r="K3678" s="4"/>
      <c r="L3678" s="4"/>
      <c r="M3678" s="4"/>
      <c r="N3678" s="4"/>
      <c r="O3678" s="4"/>
      <c r="P3678" s="4"/>
      <c r="Q3678" s="4"/>
      <c r="R3678" s="4"/>
      <c r="S3678" s="4"/>
      <c r="T3678" s="4"/>
      <c r="U3678" s="4"/>
      <c r="V3678" s="4"/>
      <c r="W3678" s="4"/>
      <c r="X3678" s="4"/>
      <c r="Y3678" s="4"/>
      <c r="Z3678" s="4"/>
      <c r="AA3678" s="4"/>
    </row>
    <row r="3679" spans="1:27" ht="16" x14ac:dyDescent="0.2">
      <c r="A3679" s="25" t="s">
        <v>20</v>
      </c>
      <c r="B3679" s="25" t="s">
        <v>21</v>
      </c>
      <c r="C3679" s="10" t="s">
        <v>6215</v>
      </c>
      <c r="D3679" s="23">
        <v>1988</v>
      </c>
      <c r="E3679" s="19" t="s">
        <v>10</v>
      </c>
      <c r="F3679" s="19" t="s">
        <v>6718</v>
      </c>
      <c r="G3679" s="10" t="s">
        <v>6753</v>
      </c>
      <c r="H3679" s="13">
        <v>195</v>
      </c>
      <c r="I3679" s="14"/>
      <c r="J3679" s="4"/>
      <c r="K3679" s="4"/>
      <c r="L3679" s="4"/>
      <c r="M3679" s="4"/>
      <c r="N3679" s="4"/>
      <c r="O3679" s="4"/>
      <c r="P3679" s="4"/>
      <c r="Q3679" s="4"/>
      <c r="R3679" s="4"/>
      <c r="S3679" s="4"/>
      <c r="T3679" s="4"/>
      <c r="U3679" s="4"/>
      <c r="V3679" s="4"/>
      <c r="W3679" s="4"/>
      <c r="X3679" s="4"/>
      <c r="Y3679" s="4"/>
      <c r="Z3679" s="4"/>
      <c r="AA3679" s="4"/>
    </row>
    <row r="3680" spans="1:27" ht="16" x14ac:dyDescent="0.2">
      <c r="A3680" s="25" t="s">
        <v>20</v>
      </c>
      <c r="B3680" s="25" t="s">
        <v>21</v>
      </c>
      <c r="C3680" s="10" t="s">
        <v>6227</v>
      </c>
      <c r="D3680" s="23">
        <v>1988</v>
      </c>
      <c r="E3680" s="19" t="s">
        <v>10</v>
      </c>
      <c r="F3680" s="19" t="s">
        <v>6718</v>
      </c>
      <c r="G3680" s="10" t="s">
        <v>6754</v>
      </c>
      <c r="H3680" s="13">
        <v>183</v>
      </c>
      <c r="I3680" s="14"/>
      <c r="J3680" s="4"/>
      <c r="K3680" s="4"/>
      <c r="L3680" s="4"/>
      <c r="M3680" s="4"/>
      <c r="N3680" s="4"/>
      <c r="O3680" s="4"/>
      <c r="P3680" s="4"/>
      <c r="Q3680" s="4"/>
      <c r="R3680" s="4"/>
      <c r="S3680" s="4"/>
      <c r="T3680" s="4"/>
      <c r="U3680" s="4"/>
      <c r="V3680" s="4"/>
      <c r="W3680" s="4"/>
      <c r="X3680" s="4"/>
      <c r="Y3680" s="4"/>
      <c r="Z3680" s="4"/>
      <c r="AA3680" s="4"/>
    </row>
    <row r="3681" spans="1:27" ht="16" x14ac:dyDescent="0.2">
      <c r="A3681" s="25" t="s">
        <v>20</v>
      </c>
      <c r="B3681" s="25" t="s">
        <v>21</v>
      </c>
      <c r="C3681" s="20" t="s">
        <v>6225</v>
      </c>
      <c r="D3681" s="23">
        <v>1988</v>
      </c>
      <c r="E3681" s="19" t="s">
        <v>10</v>
      </c>
      <c r="F3681" s="19" t="s">
        <v>6718</v>
      </c>
      <c r="G3681" s="20" t="s">
        <v>6755</v>
      </c>
      <c r="H3681" s="13">
        <v>182</v>
      </c>
      <c r="I3681" s="14"/>
      <c r="J3681" s="4"/>
      <c r="K3681" s="4"/>
      <c r="L3681" s="4"/>
      <c r="M3681" s="4"/>
      <c r="N3681" s="4"/>
      <c r="O3681" s="4"/>
      <c r="P3681" s="4"/>
      <c r="Q3681" s="4"/>
      <c r="R3681" s="4"/>
      <c r="S3681" s="4"/>
      <c r="T3681" s="4"/>
      <c r="U3681" s="4"/>
      <c r="V3681" s="4"/>
      <c r="W3681" s="4"/>
      <c r="X3681" s="4"/>
      <c r="Y3681" s="4"/>
      <c r="Z3681" s="4"/>
      <c r="AA3681" s="4"/>
    </row>
    <row r="3682" spans="1:27" ht="16" x14ac:dyDescent="0.2">
      <c r="A3682" s="25" t="s">
        <v>20</v>
      </c>
      <c r="B3682" s="25" t="s">
        <v>21</v>
      </c>
      <c r="C3682" s="20" t="s">
        <v>6756</v>
      </c>
      <c r="D3682" s="23">
        <v>1988</v>
      </c>
      <c r="E3682" s="20" t="s">
        <v>9</v>
      </c>
      <c r="F3682" s="19" t="s">
        <v>6718</v>
      </c>
      <c r="G3682" s="20" t="s">
        <v>6757</v>
      </c>
      <c r="H3682" s="13">
        <v>174</v>
      </c>
      <c r="I3682" s="14"/>
      <c r="J3682" s="4"/>
      <c r="K3682" s="4"/>
      <c r="L3682" s="4"/>
      <c r="M3682" s="4"/>
      <c r="N3682" s="4"/>
      <c r="O3682" s="4"/>
      <c r="P3682" s="4"/>
      <c r="Q3682" s="4"/>
      <c r="R3682" s="4"/>
      <c r="S3682" s="4"/>
      <c r="T3682" s="4"/>
      <c r="U3682" s="4"/>
      <c r="V3682" s="4"/>
      <c r="W3682" s="4"/>
      <c r="X3682" s="4"/>
      <c r="Y3682" s="4"/>
      <c r="Z3682" s="4"/>
      <c r="AA3682" s="4"/>
    </row>
    <row r="3683" spans="1:27" ht="16" x14ac:dyDescent="0.2">
      <c r="A3683" s="25" t="s">
        <v>20</v>
      </c>
      <c r="B3683" s="25" t="s">
        <v>21</v>
      </c>
      <c r="C3683" s="20" t="s">
        <v>6497</v>
      </c>
      <c r="D3683" s="23">
        <v>1988</v>
      </c>
      <c r="E3683" s="19" t="s">
        <v>10</v>
      </c>
      <c r="F3683" s="19" t="s">
        <v>6718</v>
      </c>
      <c r="G3683" s="20" t="s">
        <v>6758</v>
      </c>
      <c r="H3683" s="13">
        <v>146</v>
      </c>
      <c r="I3683" s="14"/>
      <c r="J3683" s="4"/>
      <c r="K3683" s="4"/>
      <c r="L3683" s="4"/>
      <c r="M3683" s="4"/>
      <c r="N3683" s="4"/>
      <c r="O3683" s="4"/>
      <c r="P3683" s="4"/>
      <c r="Q3683" s="4"/>
      <c r="R3683" s="4"/>
      <c r="S3683" s="4"/>
      <c r="T3683" s="4"/>
      <c r="U3683" s="4"/>
      <c r="V3683" s="4"/>
      <c r="W3683" s="4"/>
      <c r="X3683" s="4"/>
      <c r="Y3683" s="4"/>
      <c r="Z3683" s="4"/>
      <c r="AA3683" s="4"/>
    </row>
    <row r="3684" spans="1:27" ht="16" x14ac:dyDescent="0.2">
      <c r="A3684" s="25" t="s">
        <v>20</v>
      </c>
      <c r="B3684" s="25" t="s">
        <v>21</v>
      </c>
      <c r="C3684" s="10" t="s">
        <v>6255</v>
      </c>
      <c r="D3684" s="23">
        <v>1988</v>
      </c>
      <c r="E3684" s="19" t="s">
        <v>10</v>
      </c>
      <c r="F3684" s="19" t="s">
        <v>6718</v>
      </c>
      <c r="G3684" s="10" t="s">
        <v>6759</v>
      </c>
      <c r="H3684" s="13">
        <v>143</v>
      </c>
      <c r="I3684" s="14"/>
      <c r="J3684" s="4"/>
      <c r="K3684" s="4"/>
      <c r="L3684" s="4"/>
      <c r="M3684" s="4"/>
      <c r="N3684" s="4"/>
      <c r="O3684" s="4"/>
      <c r="P3684" s="4"/>
      <c r="Q3684" s="4"/>
      <c r="R3684" s="4"/>
      <c r="S3684" s="4"/>
      <c r="T3684" s="4"/>
      <c r="U3684" s="4"/>
      <c r="V3684" s="4"/>
      <c r="W3684" s="4"/>
      <c r="X3684" s="4"/>
      <c r="Y3684" s="4"/>
      <c r="Z3684" s="4"/>
      <c r="AA3684" s="4"/>
    </row>
    <row r="3685" spans="1:27" ht="16" x14ac:dyDescent="0.2">
      <c r="A3685" s="25" t="s">
        <v>20</v>
      </c>
      <c r="B3685" s="25" t="s">
        <v>21</v>
      </c>
      <c r="C3685" s="10" t="s">
        <v>6285</v>
      </c>
      <c r="D3685" s="23">
        <v>1988</v>
      </c>
      <c r="E3685" s="19" t="s">
        <v>10</v>
      </c>
      <c r="F3685" s="19" t="s">
        <v>6718</v>
      </c>
      <c r="G3685" s="10" t="s">
        <v>6760</v>
      </c>
      <c r="H3685" s="13">
        <v>142</v>
      </c>
      <c r="I3685" s="14"/>
      <c r="J3685" s="4"/>
      <c r="K3685" s="4"/>
      <c r="L3685" s="4"/>
      <c r="M3685" s="4"/>
      <c r="N3685" s="4"/>
      <c r="O3685" s="4"/>
      <c r="P3685" s="4"/>
      <c r="Q3685" s="4"/>
      <c r="R3685" s="4"/>
      <c r="S3685" s="4"/>
      <c r="T3685" s="4"/>
      <c r="U3685" s="4"/>
      <c r="V3685" s="4"/>
      <c r="W3685" s="4"/>
      <c r="X3685" s="4"/>
      <c r="Y3685" s="4"/>
      <c r="Z3685" s="4"/>
      <c r="AA3685" s="4"/>
    </row>
    <row r="3686" spans="1:27" ht="16" x14ac:dyDescent="0.2">
      <c r="A3686" s="25" t="s">
        <v>20</v>
      </c>
      <c r="B3686" s="25" t="s">
        <v>21</v>
      </c>
      <c r="C3686" s="20" t="s">
        <v>6389</v>
      </c>
      <c r="D3686" s="23">
        <v>1988</v>
      </c>
      <c r="E3686" s="19" t="s">
        <v>10</v>
      </c>
      <c r="F3686" s="19" t="s">
        <v>6718</v>
      </c>
      <c r="G3686" s="20" t="s">
        <v>6761</v>
      </c>
      <c r="H3686" s="13">
        <v>137</v>
      </c>
      <c r="I3686" s="14"/>
      <c r="J3686" s="4"/>
      <c r="K3686" s="4"/>
      <c r="L3686" s="4"/>
      <c r="M3686" s="4"/>
      <c r="N3686" s="4"/>
      <c r="O3686" s="4"/>
      <c r="P3686" s="4"/>
      <c r="Q3686" s="4"/>
      <c r="R3686" s="4"/>
      <c r="S3686" s="4"/>
      <c r="T3686" s="4"/>
      <c r="U3686" s="4"/>
      <c r="V3686" s="4"/>
      <c r="W3686" s="4"/>
      <c r="X3686" s="4"/>
      <c r="Y3686" s="4"/>
      <c r="Z3686" s="4"/>
      <c r="AA3686" s="4"/>
    </row>
    <row r="3687" spans="1:27" ht="16" x14ac:dyDescent="0.2">
      <c r="A3687" s="25" t="s">
        <v>20</v>
      </c>
      <c r="B3687" s="25" t="s">
        <v>21</v>
      </c>
      <c r="C3687" s="10" t="s">
        <v>6239</v>
      </c>
      <c r="D3687" s="23">
        <v>1988</v>
      </c>
      <c r="E3687" s="19" t="s">
        <v>10</v>
      </c>
      <c r="F3687" s="19" t="s">
        <v>6718</v>
      </c>
      <c r="G3687" s="10" t="s">
        <v>6762</v>
      </c>
      <c r="H3687" s="13">
        <v>137</v>
      </c>
      <c r="I3687" s="14"/>
      <c r="J3687" s="4"/>
      <c r="K3687" s="4"/>
      <c r="L3687" s="4"/>
      <c r="M3687" s="4"/>
      <c r="N3687" s="4"/>
      <c r="O3687" s="4"/>
      <c r="P3687" s="4"/>
      <c r="Q3687" s="4"/>
      <c r="R3687" s="4"/>
      <c r="S3687" s="4"/>
      <c r="T3687" s="4"/>
      <c r="U3687" s="4"/>
      <c r="V3687" s="4"/>
      <c r="W3687" s="4"/>
      <c r="X3687" s="4"/>
      <c r="Y3687" s="4"/>
      <c r="Z3687" s="4"/>
      <c r="AA3687" s="4"/>
    </row>
    <row r="3688" spans="1:27" ht="16" x14ac:dyDescent="0.2">
      <c r="A3688" s="25" t="s">
        <v>20</v>
      </c>
      <c r="B3688" s="25" t="s">
        <v>21</v>
      </c>
      <c r="C3688" s="10" t="s">
        <v>6186</v>
      </c>
      <c r="D3688" s="23">
        <v>1988</v>
      </c>
      <c r="E3688" s="19" t="s">
        <v>10</v>
      </c>
      <c r="F3688" s="19" t="s">
        <v>6718</v>
      </c>
      <c r="G3688" s="10" t="s">
        <v>6763</v>
      </c>
      <c r="H3688" s="13">
        <v>124</v>
      </c>
      <c r="I3688" s="14"/>
      <c r="J3688" s="4"/>
      <c r="K3688" s="4"/>
      <c r="L3688" s="4"/>
      <c r="M3688" s="4"/>
      <c r="N3688" s="4"/>
      <c r="O3688" s="4"/>
      <c r="P3688" s="4"/>
      <c r="Q3688" s="4"/>
      <c r="R3688" s="4"/>
      <c r="S3688" s="4"/>
      <c r="T3688" s="4"/>
      <c r="U3688" s="4"/>
      <c r="V3688" s="4"/>
      <c r="W3688" s="4"/>
      <c r="X3688" s="4"/>
      <c r="Y3688" s="4"/>
      <c r="Z3688" s="4"/>
      <c r="AA3688" s="4"/>
    </row>
    <row r="3689" spans="1:27" ht="16" x14ac:dyDescent="0.2">
      <c r="A3689" s="25" t="s">
        <v>20</v>
      </c>
      <c r="B3689" s="25" t="s">
        <v>21</v>
      </c>
      <c r="C3689" s="10" t="s">
        <v>6186</v>
      </c>
      <c r="D3689" s="23">
        <v>1988</v>
      </c>
      <c r="E3689" s="19" t="s">
        <v>10</v>
      </c>
      <c r="F3689" s="19" t="s">
        <v>6718</v>
      </c>
      <c r="G3689" s="10" t="s">
        <v>6763</v>
      </c>
      <c r="H3689" s="13">
        <v>124</v>
      </c>
      <c r="I3689" s="14"/>
      <c r="J3689" s="4"/>
      <c r="K3689" s="4"/>
      <c r="L3689" s="4"/>
      <c r="M3689" s="4"/>
      <c r="N3689" s="4"/>
      <c r="O3689" s="4"/>
      <c r="P3689" s="4"/>
      <c r="Q3689" s="4"/>
      <c r="R3689" s="4"/>
      <c r="S3689" s="4"/>
      <c r="T3689" s="4"/>
      <c r="U3689" s="4"/>
      <c r="V3689" s="4"/>
      <c r="W3689" s="4"/>
      <c r="X3689" s="4"/>
      <c r="Y3689" s="4"/>
      <c r="Z3689" s="4"/>
      <c r="AA3689" s="4"/>
    </row>
    <row r="3690" spans="1:27" ht="16" x14ac:dyDescent="0.2">
      <c r="A3690" s="25" t="s">
        <v>20</v>
      </c>
      <c r="B3690" s="25" t="s">
        <v>21</v>
      </c>
      <c r="C3690" s="10" t="s">
        <v>6490</v>
      </c>
      <c r="D3690" s="23">
        <v>1988</v>
      </c>
      <c r="E3690" s="19" t="s">
        <v>10</v>
      </c>
      <c r="F3690" s="19" t="s">
        <v>6718</v>
      </c>
      <c r="G3690" s="10" t="s">
        <v>6764</v>
      </c>
      <c r="H3690" s="13">
        <v>122</v>
      </c>
      <c r="I3690" s="14"/>
      <c r="J3690" s="4"/>
      <c r="K3690" s="4"/>
      <c r="L3690" s="4"/>
      <c r="M3690" s="4"/>
      <c r="N3690" s="4"/>
      <c r="O3690" s="4"/>
      <c r="P3690" s="4"/>
      <c r="Q3690" s="4"/>
      <c r="R3690" s="4"/>
      <c r="S3690" s="4"/>
      <c r="T3690" s="4"/>
      <c r="U3690" s="4"/>
      <c r="V3690" s="4"/>
      <c r="W3690" s="4"/>
      <c r="X3690" s="4"/>
      <c r="Y3690" s="4"/>
      <c r="Z3690" s="4"/>
      <c r="AA3690" s="4"/>
    </row>
    <row r="3691" spans="1:27" ht="16" x14ac:dyDescent="0.2">
      <c r="A3691" s="25" t="s">
        <v>20</v>
      </c>
      <c r="B3691" s="25" t="s">
        <v>21</v>
      </c>
      <c r="C3691" s="10" t="s">
        <v>5874</v>
      </c>
      <c r="D3691" s="23">
        <v>1988</v>
      </c>
      <c r="E3691" s="19" t="s">
        <v>10</v>
      </c>
      <c r="F3691" s="19" t="s">
        <v>6718</v>
      </c>
      <c r="G3691" s="10" t="s">
        <v>6765</v>
      </c>
      <c r="H3691" s="13">
        <v>122</v>
      </c>
      <c r="I3691" s="14"/>
      <c r="J3691" s="4"/>
      <c r="K3691" s="4"/>
      <c r="L3691" s="4"/>
      <c r="M3691" s="4"/>
      <c r="N3691" s="4"/>
      <c r="O3691" s="4"/>
      <c r="P3691" s="4"/>
      <c r="Q3691" s="4"/>
      <c r="R3691" s="4"/>
      <c r="S3691" s="4"/>
      <c r="T3691" s="4"/>
      <c r="U3691" s="4"/>
      <c r="V3691" s="4"/>
      <c r="W3691" s="4"/>
      <c r="X3691" s="4"/>
      <c r="Y3691" s="4"/>
      <c r="Z3691" s="4"/>
      <c r="AA3691" s="4"/>
    </row>
    <row r="3692" spans="1:27" ht="16" x14ac:dyDescent="0.2">
      <c r="A3692" s="25" t="s">
        <v>20</v>
      </c>
      <c r="B3692" s="25" t="s">
        <v>21</v>
      </c>
      <c r="C3692" s="20" t="s">
        <v>6249</v>
      </c>
      <c r="D3692" s="23">
        <v>1988</v>
      </c>
      <c r="E3692" s="19" t="s">
        <v>10</v>
      </c>
      <c r="F3692" s="19" t="s">
        <v>6718</v>
      </c>
      <c r="G3692" s="38" t="s">
        <v>6766</v>
      </c>
      <c r="H3692" s="13">
        <v>121</v>
      </c>
      <c r="I3692" s="14"/>
      <c r="J3692" s="4"/>
      <c r="K3692" s="4"/>
      <c r="L3692" s="4"/>
      <c r="M3692" s="4"/>
      <c r="N3692" s="4"/>
      <c r="O3692" s="4"/>
      <c r="P3692" s="4"/>
      <c r="Q3692" s="4"/>
      <c r="R3692" s="4"/>
      <c r="S3692" s="4"/>
      <c r="T3692" s="4"/>
      <c r="U3692" s="4"/>
      <c r="V3692" s="4"/>
      <c r="W3692" s="4"/>
      <c r="X3692" s="4"/>
      <c r="Y3692" s="4"/>
      <c r="Z3692" s="4"/>
      <c r="AA3692" s="4"/>
    </row>
    <row r="3693" spans="1:27" ht="16" x14ac:dyDescent="0.2">
      <c r="A3693" s="25" t="s">
        <v>20</v>
      </c>
      <c r="B3693" s="25" t="s">
        <v>21</v>
      </c>
      <c r="C3693" s="20" t="s">
        <v>6221</v>
      </c>
      <c r="D3693" s="23">
        <v>1988</v>
      </c>
      <c r="E3693" s="19" t="s">
        <v>10</v>
      </c>
      <c r="F3693" s="19" t="s">
        <v>6718</v>
      </c>
      <c r="G3693" s="20" t="s">
        <v>6767</v>
      </c>
      <c r="H3693" s="13">
        <v>120</v>
      </c>
      <c r="I3693" s="14"/>
      <c r="J3693" s="4"/>
      <c r="K3693" s="4"/>
      <c r="L3693" s="4"/>
      <c r="M3693" s="4"/>
      <c r="N3693" s="4"/>
      <c r="O3693" s="4"/>
      <c r="P3693" s="4"/>
      <c r="Q3693" s="4"/>
      <c r="R3693" s="4"/>
      <c r="S3693" s="4"/>
      <c r="T3693" s="4"/>
      <c r="U3693" s="4"/>
      <c r="V3693" s="4"/>
      <c r="W3693" s="4"/>
      <c r="X3693" s="4"/>
      <c r="Y3693" s="4"/>
      <c r="Z3693" s="4"/>
      <c r="AA3693" s="4"/>
    </row>
    <row r="3694" spans="1:27" ht="16" x14ac:dyDescent="0.2">
      <c r="A3694" s="25" t="s">
        <v>20</v>
      </c>
      <c r="B3694" s="25" t="s">
        <v>21</v>
      </c>
      <c r="C3694" s="10" t="s">
        <v>6422</v>
      </c>
      <c r="D3694" s="23">
        <v>1988</v>
      </c>
      <c r="E3694" s="19" t="s">
        <v>10</v>
      </c>
      <c r="F3694" s="19" t="s">
        <v>6718</v>
      </c>
      <c r="G3694" s="10" t="s">
        <v>6768</v>
      </c>
      <c r="H3694" s="13">
        <v>105</v>
      </c>
      <c r="I3694" s="14"/>
      <c r="J3694" s="4"/>
      <c r="K3694" s="4"/>
      <c r="L3694" s="4"/>
      <c r="M3694" s="4"/>
      <c r="N3694" s="4"/>
      <c r="O3694" s="4"/>
      <c r="P3694" s="4"/>
      <c r="Q3694" s="4"/>
      <c r="R3694" s="4"/>
      <c r="S3694" s="4"/>
      <c r="T3694" s="4"/>
      <c r="U3694" s="4"/>
      <c r="V3694" s="4"/>
      <c r="W3694" s="4"/>
      <c r="X3694" s="4"/>
      <c r="Y3694" s="4"/>
      <c r="Z3694" s="4"/>
      <c r="AA3694" s="4"/>
    </row>
    <row r="3695" spans="1:27" ht="16" x14ac:dyDescent="0.2">
      <c r="A3695" s="25" t="s">
        <v>20</v>
      </c>
      <c r="B3695" s="25" t="s">
        <v>21</v>
      </c>
      <c r="C3695" s="20" t="s">
        <v>6199</v>
      </c>
      <c r="D3695" s="23">
        <v>1988</v>
      </c>
      <c r="E3695" s="19" t="s">
        <v>10</v>
      </c>
      <c r="F3695" s="19" t="s">
        <v>6718</v>
      </c>
      <c r="G3695" s="20" t="s">
        <v>6769</v>
      </c>
      <c r="H3695" s="13">
        <v>102</v>
      </c>
      <c r="I3695" s="14"/>
      <c r="J3695" s="4"/>
      <c r="K3695" s="4"/>
      <c r="L3695" s="4"/>
      <c r="M3695" s="4"/>
      <c r="N3695" s="4"/>
      <c r="O3695" s="4"/>
      <c r="P3695" s="4"/>
      <c r="Q3695" s="4"/>
      <c r="R3695" s="4"/>
      <c r="S3695" s="4"/>
      <c r="T3695" s="4"/>
      <c r="U3695" s="4"/>
      <c r="V3695" s="4"/>
      <c r="W3695" s="4"/>
      <c r="X3695" s="4"/>
      <c r="Y3695" s="4"/>
      <c r="Z3695" s="4"/>
      <c r="AA3695" s="4"/>
    </row>
    <row r="3696" spans="1:27" ht="16" x14ac:dyDescent="0.2">
      <c r="A3696" s="25" t="s">
        <v>20</v>
      </c>
      <c r="B3696" s="25" t="s">
        <v>21</v>
      </c>
      <c r="C3696" s="10" t="s">
        <v>6219</v>
      </c>
      <c r="D3696" s="23">
        <v>1988</v>
      </c>
      <c r="E3696" s="19" t="s">
        <v>10</v>
      </c>
      <c r="F3696" s="19" t="s">
        <v>6718</v>
      </c>
      <c r="G3696" s="10" t="s">
        <v>6770</v>
      </c>
      <c r="H3696" s="13">
        <v>77</v>
      </c>
      <c r="I3696" s="14"/>
      <c r="J3696" s="4"/>
      <c r="K3696" s="4"/>
      <c r="L3696" s="4"/>
      <c r="M3696" s="4"/>
      <c r="N3696" s="4"/>
      <c r="O3696" s="4"/>
      <c r="P3696" s="4"/>
      <c r="Q3696" s="4"/>
      <c r="R3696" s="4"/>
      <c r="S3696" s="4"/>
      <c r="T3696" s="4"/>
      <c r="U3696" s="4"/>
      <c r="V3696" s="4"/>
      <c r="W3696" s="4"/>
      <c r="X3696" s="4"/>
      <c r="Y3696" s="4"/>
      <c r="Z3696" s="4"/>
      <c r="AA3696" s="4"/>
    </row>
    <row r="3697" spans="1:27" ht="16" x14ac:dyDescent="0.2">
      <c r="A3697" s="25" t="s">
        <v>20</v>
      </c>
      <c r="B3697" s="25" t="s">
        <v>21</v>
      </c>
      <c r="C3697" s="10" t="s">
        <v>6253</v>
      </c>
      <c r="D3697" s="23">
        <v>1988</v>
      </c>
      <c r="E3697" s="19" t="s">
        <v>10</v>
      </c>
      <c r="F3697" s="19" t="s">
        <v>6718</v>
      </c>
      <c r="G3697" s="10" t="s">
        <v>6771</v>
      </c>
      <c r="H3697" s="13">
        <v>58</v>
      </c>
      <c r="I3697" s="14"/>
      <c r="J3697" s="4"/>
      <c r="K3697" s="4"/>
      <c r="L3697" s="4"/>
      <c r="M3697" s="4"/>
      <c r="N3697" s="4"/>
      <c r="O3697" s="4"/>
      <c r="P3697" s="4"/>
      <c r="Q3697" s="4"/>
      <c r="R3697" s="4"/>
      <c r="S3697" s="4"/>
      <c r="T3697" s="4"/>
      <c r="U3697" s="4"/>
      <c r="V3697" s="4"/>
      <c r="W3697" s="4"/>
      <c r="X3697" s="4"/>
      <c r="Y3697" s="4"/>
      <c r="Z3697" s="4"/>
      <c r="AA3697" s="4"/>
    </row>
    <row r="3698" spans="1:27" ht="16" x14ac:dyDescent="0.2">
      <c r="A3698" s="25" t="s">
        <v>20</v>
      </c>
      <c r="B3698" s="25" t="s">
        <v>21</v>
      </c>
      <c r="C3698" s="20" t="s">
        <v>6772</v>
      </c>
      <c r="D3698" s="23">
        <v>1988</v>
      </c>
      <c r="E3698" s="19" t="s">
        <v>10</v>
      </c>
      <c r="F3698" s="19" t="s">
        <v>6718</v>
      </c>
      <c r="G3698" s="12" t="s">
        <v>6773</v>
      </c>
      <c r="H3698" s="13">
        <v>34</v>
      </c>
      <c r="I3698" s="14"/>
      <c r="J3698" s="4"/>
      <c r="K3698" s="4"/>
      <c r="L3698" s="4"/>
      <c r="M3698" s="4"/>
      <c r="N3698" s="4"/>
      <c r="O3698" s="4"/>
      <c r="P3698" s="4"/>
      <c r="Q3698" s="4"/>
      <c r="R3698" s="4"/>
      <c r="S3698" s="4"/>
      <c r="T3698" s="4"/>
      <c r="U3698" s="4"/>
      <c r="V3698" s="4"/>
      <c r="W3698" s="4"/>
      <c r="X3698" s="4"/>
      <c r="Y3698" s="4"/>
      <c r="Z3698" s="4"/>
      <c r="AA3698" s="4"/>
    </row>
    <row r="3699" spans="1:27" ht="16" x14ac:dyDescent="0.2">
      <c r="A3699" s="25" t="s">
        <v>20</v>
      </c>
      <c r="B3699" s="20" t="s">
        <v>21</v>
      </c>
      <c r="C3699" s="21" t="s">
        <v>6774</v>
      </c>
      <c r="D3699" s="11">
        <v>1986</v>
      </c>
      <c r="E3699" s="20" t="s">
        <v>7</v>
      </c>
      <c r="F3699" s="10" t="s">
        <v>4717</v>
      </c>
      <c r="G3699" s="10" t="s">
        <v>6775</v>
      </c>
      <c r="H3699" s="13">
        <v>2389</v>
      </c>
      <c r="I3699" s="14"/>
      <c r="J3699" s="4"/>
      <c r="K3699" s="4"/>
      <c r="L3699" s="4"/>
      <c r="M3699" s="4"/>
      <c r="N3699" s="4"/>
      <c r="O3699" s="4"/>
      <c r="P3699" s="4"/>
      <c r="Q3699" s="4"/>
      <c r="R3699" s="4"/>
      <c r="S3699" s="4"/>
      <c r="T3699" s="4"/>
      <c r="U3699" s="4"/>
      <c r="V3699" s="4"/>
      <c r="W3699" s="4"/>
      <c r="X3699" s="4"/>
      <c r="Y3699" s="4"/>
      <c r="Z3699" s="4"/>
      <c r="AA3699" s="4"/>
    </row>
    <row r="3700" spans="1:27" ht="16" x14ac:dyDescent="0.2">
      <c r="A3700" s="25" t="s">
        <v>20</v>
      </c>
      <c r="B3700" s="20" t="s">
        <v>21</v>
      </c>
      <c r="C3700" s="21" t="s">
        <v>6237</v>
      </c>
      <c r="D3700" s="11">
        <v>1986</v>
      </c>
      <c r="E3700" s="20" t="s">
        <v>10</v>
      </c>
      <c r="F3700" s="10" t="s">
        <v>4717</v>
      </c>
      <c r="G3700" s="10" t="s">
        <v>6776</v>
      </c>
      <c r="H3700" s="13">
        <v>683</v>
      </c>
      <c r="I3700" s="14"/>
      <c r="J3700" s="4"/>
      <c r="K3700" s="4"/>
      <c r="L3700" s="4"/>
      <c r="M3700" s="4"/>
      <c r="N3700" s="4"/>
      <c r="O3700" s="4"/>
      <c r="P3700" s="4"/>
      <c r="Q3700" s="4"/>
      <c r="R3700" s="4"/>
      <c r="S3700" s="4"/>
      <c r="T3700" s="4"/>
      <c r="U3700" s="4"/>
      <c r="V3700" s="4"/>
      <c r="W3700" s="4"/>
      <c r="X3700" s="4"/>
      <c r="Y3700" s="4"/>
      <c r="Z3700" s="4"/>
      <c r="AA3700" s="4"/>
    </row>
    <row r="3701" spans="1:27" ht="16" x14ac:dyDescent="0.2">
      <c r="A3701" s="25" t="s">
        <v>20</v>
      </c>
      <c r="B3701" s="25" t="s">
        <v>21</v>
      </c>
      <c r="C3701" s="10" t="s">
        <v>6186</v>
      </c>
      <c r="D3701" s="30">
        <v>1986</v>
      </c>
      <c r="E3701" s="19" t="s">
        <v>10</v>
      </c>
      <c r="F3701" s="25" t="s">
        <v>4717</v>
      </c>
      <c r="G3701" s="10" t="s">
        <v>6777</v>
      </c>
      <c r="H3701" s="13">
        <v>615</v>
      </c>
      <c r="I3701" s="14"/>
      <c r="J3701" s="4"/>
      <c r="K3701" s="4"/>
      <c r="L3701" s="4"/>
      <c r="M3701" s="4"/>
      <c r="N3701" s="4"/>
      <c r="O3701" s="4"/>
      <c r="P3701" s="4"/>
      <c r="Q3701" s="4"/>
      <c r="R3701" s="4"/>
      <c r="S3701" s="4"/>
      <c r="T3701" s="4"/>
      <c r="U3701" s="4"/>
      <c r="V3701" s="4"/>
      <c r="W3701" s="4"/>
      <c r="X3701" s="4"/>
      <c r="Y3701" s="4"/>
      <c r="Z3701" s="4"/>
      <c r="AA3701" s="4"/>
    </row>
    <row r="3702" spans="1:27" ht="16" x14ac:dyDescent="0.2">
      <c r="A3702" s="25" t="s">
        <v>20</v>
      </c>
      <c r="B3702" s="20" t="s">
        <v>21</v>
      </c>
      <c r="C3702" s="21" t="s">
        <v>6481</v>
      </c>
      <c r="D3702" s="11">
        <v>1986</v>
      </c>
      <c r="E3702" s="20" t="s">
        <v>10</v>
      </c>
      <c r="F3702" s="10" t="s">
        <v>4717</v>
      </c>
      <c r="G3702" s="10" t="s">
        <v>6778</v>
      </c>
      <c r="H3702" s="13">
        <v>606</v>
      </c>
      <c r="I3702" s="14"/>
      <c r="J3702" s="4"/>
      <c r="K3702" s="4"/>
      <c r="L3702" s="4"/>
      <c r="M3702" s="4"/>
      <c r="N3702" s="4"/>
      <c r="O3702" s="4"/>
      <c r="P3702" s="4"/>
      <c r="Q3702" s="4"/>
      <c r="R3702" s="4"/>
      <c r="S3702" s="4"/>
      <c r="T3702" s="4"/>
      <c r="U3702" s="4"/>
      <c r="V3702" s="4"/>
      <c r="W3702" s="4"/>
      <c r="X3702" s="4"/>
      <c r="Y3702" s="4"/>
      <c r="Z3702" s="4"/>
      <c r="AA3702" s="4"/>
    </row>
    <row r="3703" spans="1:27" ht="16" x14ac:dyDescent="0.2">
      <c r="A3703" s="19" t="s">
        <v>20</v>
      </c>
      <c r="B3703" s="19" t="s">
        <v>21</v>
      </c>
      <c r="C3703" s="63" t="s">
        <v>5907</v>
      </c>
      <c r="D3703" s="23">
        <v>1986</v>
      </c>
      <c r="E3703" s="19" t="s">
        <v>10</v>
      </c>
      <c r="F3703" s="19" t="s">
        <v>4717</v>
      </c>
      <c r="G3703" s="25" t="s">
        <v>6779</v>
      </c>
      <c r="H3703" s="13">
        <v>566</v>
      </c>
      <c r="I3703" s="14"/>
      <c r="J3703" s="4"/>
      <c r="K3703" s="4"/>
      <c r="L3703" s="4"/>
      <c r="M3703" s="4"/>
      <c r="N3703" s="4"/>
      <c r="O3703" s="4"/>
      <c r="P3703" s="4"/>
      <c r="Q3703" s="4"/>
      <c r="R3703" s="4"/>
      <c r="S3703" s="4"/>
      <c r="T3703" s="4"/>
      <c r="U3703" s="4"/>
      <c r="V3703" s="4"/>
      <c r="W3703" s="4"/>
      <c r="X3703" s="4"/>
      <c r="Y3703" s="4"/>
      <c r="Z3703" s="4"/>
      <c r="AA3703" s="4"/>
    </row>
    <row r="3704" spans="1:27" ht="16" x14ac:dyDescent="0.2">
      <c r="A3704" s="25" t="s">
        <v>20</v>
      </c>
      <c r="B3704" s="25" t="s">
        <v>21</v>
      </c>
      <c r="C3704" s="10" t="s">
        <v>6243</v>
      </c>
      <c r="D3704" s="30">
        <v>1986</v>
      </c>
      <c r="E3704" s="19" t="s">
        <v>10</v>
      </c>
      <c r="F3704" s="25" t="s">
        <v>4717</v>
      </c>
      <c r="G3704" s="10" t="s">
        <v>6780</v>
      </c>
      <c r="H3704" s="13">
        <v>555</v>
      </c>
      <c r="I3704" s="14"/>
      <c r="J3704" s="4"/>
      <c r="K3704" s="4"/>
      <c r="L3704" s="4"/>
      <c r="M3704" s="4"/>
      <c r="N3704" s="4"/>
      <c r="O3704" s="4"/>
      <c r="P3704" s="4"/>
      <c r="Q3704" s="4"/>
      <c r="R3704" s="4"/>
      <c r="S3704" s="4"/>
      <c r="T3704" s="4"/>
      <c r="U3704" s="4"/>
      <c r="V3704" s="4"/>
      <c r="W3704" s="4"/>
      <c r="X3704" s="4"/>
      <c r="Y3704" s="4"/>
      <c r="Z3704" s="4"/>
      <c r="AA3704" s="4"/>
    </row>
    <row r="3705" spans="1:27" ht="16" x14ac:dyDescent="0.2">
      <c r="A3705" s="25" t="s">
        <v>20</v>
      </c>
      <c r="B3705" s="25" t="s">
        <v>21</v>
      </c>
      <c r="C3705" s="63" t="s">
        <v>6271</v>
      </c>
      <c r="D3705" s="30">
        <v>1986</v>
      </c>
      <c r="E3705" s="19" t="s">
        <v>10</v>
      </c>
      <c r="F3705" s="25" t="s">
        <v>4717</v>
      </c>
      <c r="G3705" s="20" t="s">
        <v>6781</v>
      </c>
      <c r="H3705" s="13">
        <v>498</v>
      </c>
      <c r="I3705" s="14"/>
      <c r="J3705" s="4"/>
      <c r="K3705" s="4"/>
      <c r="L3705" s="4"/>
      <c r="M3705" s="4"/>
      <c r="N3705" s="4"/>
      <c r="O3705" s="4"/>
      <c r="P3705" s="4"/>
      <c r="Q3705" s="4"/>
      <c r="R3705" s="4"/>
      <c r="S3705" s="4"/>
      <c r="T3705" s="4"/>
      <c r="U3705" s="4"/>
      <c r="V3705" s="4"/>
      <c r="W3705" s="4"/>
      <c r="X3705" s="4"/>
      <c r="Y3705" s="4"/>
      <c r="Z3705" s="4"/>
      <c r="AA3705" s="4"/>
    </row>
    <row r="3706" spans="1:27" ht="16" x14ac:dyDescent="0.2">
      <c r="A3706" s="25" t="s">
        <v>20</v>
      </c>
      <c r="B3706" s="20" t="s">
        <v>21</v>
      </c>
      <c r="C3706" s="22" t="s">
        <v>6223</v>
      </c>
      <c r="D3706" s="30">
        <v>1986</v>
      </c>
      <c r="E3706" s="19" t="s">
        <v>10</v>
      </c>
      <c r="F3706" s="25" t="s">
        <v>4717</v>
      </c>
      <c r="G3706" s="20" t="s">
        <v>6782</v>
      </c>
      <c r="H3706" s="13">
        <v>491</v>
      </c>
      <c r="I3706" s="14"/>
      <c r="J3706" s="4"/>
      <c r="K3706" s="4"/>
      <c r="L3706" s="4"/>
      <c r="M3706" s="4"/>
      <c r="N3706" s="4"/>
      <c r="O3706" s="4"/>
      <c r="P3706" s="4"/>
      <c r="Q3706" s="4"/>
      <c r="R3706" s="4"/>
      <c r="S3706" s="4"/>
      <c r="T3706" s="4"/>
      <c r="U3706" s="4"/>
      <c r="V3706" s="4"/>
      <c r="W3706" s="4"/>
      <c r="X3706" s="4"/>
      <c r="Y3706" s="4"/>
      <c r="Z3706" s="4"/>
      <c r="AA3706" s="4"/>
    </row>
    <row r="3707" spans="1:27" ht="16" x14ac:dyDescent="0.2">
      <c r="A3707" s="25" t="s">
        <v>20</v>
      </c>
      <c r="B3707" s="25" t="s">
        <v>21</v>
      </c>
      <c r="C3707" s="10" t="s">
        <v>6255</v>
      </c>
      <c r="D3707" s="30">
        <v>1986</v>
      </c>
      <c r="E3707" s="19" t="s">
        <v>10</v>
      </c>
      <c r="F3707" s="25" t="s">
        <v>4717</v>
      </c>
      <c r="G3707" s="10" t="s">
        <v>6783</v>
      </c>
      <c r="H3707" s="13">
        <v>448</v>
      </c>
      <c r="I3707" s="14"/>
      <c r="J3707" s="4"/>
      <c r="K3707" s="4"/>
      <c r="L3707" s="4"/>
      <c r="M3707" s="4"/>
      <c r="N3707" s="4"/>
      <c r="O3707" s="4"/>
      <c r="P3707" s="4"/>
      <c r="Q3707" s="4"/>
      <c r="R3707" s="4"/>
      <c r="S3707" s="4"/>
      <c r="T3707" s="4"/>
      <c r="U3707" s="4"/>
      <c r="V3707" s="4"/>
      <c r="W3707" s="4"/>
      <c r="X3707" s="4"/>
      <c r="Y3707" s="4"/>
      <c r="Z3707" s="4"/>
      <c r="AA3707" s="4"/>
    </row>
    <row r="3708" spans="1:27" ht="16" x14ac:dyDescent="0.2">
      <c r="A3708" s="25" t="s">
        <v>20</v>
      </c>
      <c r="B3708" s="20" t="s">
        <v>21</v>
      </c>
      <c r="C3708" s="21" t="s">
        <v>6784</v>
      </c>
      <c r="D3708" s="11">
        <v>1986</v>
      </c>
      <c r="E3708" s="20" t="s">
        <v>10</v>
      </c>
      <c r="F3708" s="10" t="s">
        <v>4717</v>
      </c>
      <c r="G3708" s="10" t="s">
        <v>6785</v>
      </c>
      <c r="H3708" s="13">
        <v>444</v>
      </c>
      <c r="I3708" s="14"/>
      <c r="J3708" s="4"/>
      <c r="K3708" s="4"/>
      <c r="L3708" s="4"/>
      <c r="M3708" s="4"/>
      <c r="N3708" s="4"/>
      <c r="O3708" s="4"/>
      <c r="P3708" s="4"/>
      <c r="Q3708" s="4"/>
      <c r="R3708" s="4"/>
      <c r="S3708" s="4"/>
      <c r="T3708" s="4"/>
      <c r="U3708" s="4"/>
      <c r="V3708" s="4"/>
      <c r="W3708" s="4"/>
      <c r="X3708" s="4"/>
      <c r="Y3708" s="4"/>
      <c r="Z3708" s="4"/>
      <c r="AA3708" s="4"/>
    </row>
    <row r="3709" spans="1:27" ht="16" x14ac:dyDescent="0.2">
      <c r="A3709" s="25" t="s">
        <v>20</v>
      </c>
      <c r="B3709" s="25" t="s">
        <v>21</v>
      </c>
      <c r="C3709" s="10" t="s">
        <v>6251</v>
      </c>
      <c r="D3709" s="30">
        <v>1986</v>
      </c>
      <c r="E3709" s="19" t="s">
        <v>10</v>
      </c>
      <c r="F3709" s="25" t="s">
        <v>4717</v>
      </c>
      <c r="G3709" s="10" t="s">
        <v>6786</v>
      </c>
      <c r="H3709" s="13">
        <v>435</v>
      </c>
      <c r="I3709" s="14"/>
      <c r="J3709" s="4"/>
      <c r="K3709" s="4"/>
      <c r="L3709" s="4"/>
      <c r="M3709" s="4"/>
      <c r="N3709" s="4"/>
      <c r="O3709" s="4"/>
      <c r="P3709" s="4"/>
      <c r="Q3709" s="4"/>
      <c r="R3709" s="4"/>
      <c r="S3709" s="4"/>
      <c r="T3709" s="4"/>
      <c r="U3709" s="4"/>
      <c r="V3709" s="4"/>
      <c r="W3709" s="4"/>
      <c r="X3709" s="4"/>
      <c r="Y3709" s="4"/>
      <c r="Z3709" s="4"/>
      <c r="AA3709" s="4"/>
    </row>
    <row r="3710" spans="1:27" ht="16" x14ac:dyDescent="0.2">
      <c r="A3710" s="25" t="s">
        <v>20</v>
      </c>
      <c r="B3710" s="25" t="s">
        <v>21</v>
      </c>
      <c r="C3710" s="10" t="s">
        <v>6729</v>
      </c>
      <c r="D3710" s="30">
        <v>1986</v>
      </c>
      <c r="E3710" s="19" t="s">
        <v>10</v>
      </c>
      <c r="F3710" s="25" t="s">
        <v>4717</v>
      </c>
      <c r="G3710" s="10" t="s">
        <v>6787</v>
      </c>
      <c r="H3710" s="13">
        <v>378</v>
      </c>
      <c r="I3710" s="14"/>
      <c r="J3710" s="4"/>
      <c r="K3710" s="4"/>
      <c r="L3710" s="4"/>
      <c r="M3710" s="4"/>
      <c r="N3710" s="4"/>
      <c r="O3710" s="4"/>
      <c r="P3710" s="4"/>
      <c r="Q3710" s="4"/>
      <c r="R3710" s="4"/>
      <c r="S3710" s="4"/>
      <c r="T3710" s="4"/>
      <c r="U3710" s="4"/>
      <c r="V3710" s="4"/>
      <c r="W3710" s="4"/>
      <c r="X3710" s="4"/>
      <c r="Y3710" s="4"/>
      <c r="Z3710" s="4"/>
      <c r="AA3710" s="4"/>
    </row>
    <row r="3711" spans="1:27" ht="16" x14ac:dyDescent="0.2">
      <c r="A3711" s="25" t="s">
        <v>20</v>
      </c>
      <c r="B3711" s="20" t="s">
        <v>21</v>
      </c>
      <c r="C3711" s="21" t="s">
        <v>6788</v>
      </c>
      <c r="D3711" s="11">
        <v>1986</v>
      </c>
      <c r="E3711" s="20" t="s">
        <v>10</v>
      </c>
      <c r="F3711" s="10" t="s">
        <v>4717</v>
      </c>
      <c r="G3711" s="10" t="s">
        <v>6789</v>
      </c>
      <c r="H3711" s="13">
        <v>374</v>
      </c>
      <c r="I3711" s="14"/>
      <c r="J3711" s="4"/>
      <c r="K3711" s="4"/>
      <c r="L3711" s="4"/>
      <c r="M3711" s="4"/>
      <c r="N3711" s="4"/>
      <c r="O3711" s="4"/>
      <c r="P3711" s="4"/>
      <c r="Q3711" s="4"/>
      <c r="R3711" s="4"/>
      <c r="S3711" s="4"/>
      <c r="T3711" s="4"/>
      <c r="U3711" s="4"/>
      <c r="V3711" s="4"/>
      <c r="W3711" s="4"/>
      <c r="X3711" s="4"/>
      <c r="Y3711" s="4"/>
      <c r="Z3711" s="4"/>
      <c r="AA3711" s="4"/>
    </row>
    <row r="3712" spans="1:27" ht="16" x14ac:dyDescent="0.2">
      <c r="A3712" s="25" t="s">
        <v>20</v>
      </c>
      <c r="B3712" s="20" t="s">
        <v>21</v>
      </c>
      <c r="C3712" s="21" t="s">
        <v>6508</v>
      </c>
      <c r="D3712" s="11">
        <v>1986</v>
      </c>
      <c r="E3712" s="20" t="s">
        <v>10</v>
      </c>
      <c r="F3712" s="10" t="s">
        <v>4717</v>
      </c>
      <c r="G3712" s="10" t="s">
        <v>6790</v>
      </c>
      <c r="H3712" s="13">
        <v>351</v>
      </c>
      <c r="I3712" s="14"/>
      <c r="J3712" s="4"/>
      <c r="K3712" s="4"/>
      <c r="L3712" s="4"/>
      <c r="M3712" s="4"/>
      <c r="N3712" s="4"/>
      <c r="O3712" s="4"/>
      <c r="P3712" s="4"/>
      <c r="Q3712" s="4"/>
      <c r="R3712" s="4"/>
      <c r="S3712" s="4"/>
      <c r="T3712" s="4"/>
      <c r="U3712" s="4"/>
      <c r="V3712" s="4"/>
      <c r="W3712" s="4"/>
      <c r="X3712" s="4"/>
      <c r="Y3712" s="4"/>
      <c r="Z3712" s="4"/>
      <c r="AA3712" s="4"/>
    </row>
    <row r="3713" spans="1:27" ht="16" x14ac:dyDescent="0.2">
      <c r="A3713" s="25" t="s">
        <v>20</v>
      </c>
      <c r="B3713" s="20" t="s">
        <v>21</v>
      </c>
      <c r="C3713" s="22" t="s">
        <v>6791</v>
      </c>
      <c r="D3713" s="30">
        <v>1986</v>
      </c>
      <c r="E3713" s="19" t="s">
        <v>10</v>
      </c>
      <c r="F3713" s="25" t="s">
        <v>4717</v>
      </c>
      <c r="G3713" s="20" t="s">
        <v>6792</v>
      </c>
      <c r="H3713" s="13">
        <v>330</v>
      </c>
      <c r="I3713" s="14"/>
      <c r="J3713" s="4"/>
      <c r="K3713" s="4"/>
      <c r="L3713" s="4"/>
      <c r="M3713" s="4"/>
      <c r="N3713" s="4"/>
      <c r="O3713" s="4"/>
      <c r="P3713" s="4"/>
      <c r="Q3713" s="4"/>
      <c r="R3713" s="4"/>
      <c r="S3713" s="4"/>
      <c r="T3713" s="4"/>
      <c r="U3713" s="4"/>
      <c r="V3713" s="4"/>
      <c r="W3713" s="4"/>
      <c r="X3713" s="4"/>
      <c r="Y3713" s="4"/>
      <c r="Z3713" s="4"/>
      <c r="AA3713" s="4"/>
    </row>
    <row r="3714" spans="1:27" ht="16" x14ac:dyDescent="0.2">
      <c r="A3714" s="25" t="s">
        <v>20</v>
      </c>
      <c r="B3714" s="20" t="s">
        <v>21</v>
      </c>
      <c r="C3714" s="21" t="s">
        <v>3400</v>
      </c>
      <c r="D3714" s="11">
        <v>1986</v>
      </c>
      <c r="E3714" s="20" t="s">
        <v>10</v>
      </c>
      <c r="F3714" s="10" t="s">
        <v>4717</v>
      </c>
      <c r="G3714" s="10" t="s">
        <v>6793</v>
      </c>
      <c r="H3714" s="13">
        <v>322</v>
      </c>
      <c r="I3714" s="14"/>
      <c r="J3714" s="4"/>
      <c r="K3714" s="4"/>
      <c r="L3714" s="4"/>
      <c r="M3714" s="4"/>
      <c r="N3714" s="4"/>
      <c r="O3714" s="4"/>
      <c r="P3714" s="4"/>
      <c r="Q3714" s="4"/>
      <c r="R3714" s="4"/>
      <c r="S3714" s="4"/>
      <c r="T3714" s="4"/>
      <c r="U3714" s="4"/>
      <c r="V3714" s="4"/>
      <c r="W3714" s="4"/>
      <c r="X3714" s="4"/>
      <c r="Y3714" s="4"/>
      <c r="Z3714" s="4"/>
      <c r="AA3714" s="4"/>
    </row>
    <row r="3715" spans="1:27" ht="16" x14ac:dyDescent="0.2">
      <c r="A3715" s="25" t="s">
        <v>20</v>
      </c>
      <c r="B3715" s="25" t="s">
        <v>21</v>
      </c>
      <c r="C3715" s="10" t="s">
        <v>6249</v>
      </c>
      <c r="D3715" s="30">
        <v>1986</v>
      </c>
      <c r="E3715" s="19" t="s">
        <v>10</v>
      </c>
      <c r="F3715" s="25" t="s">
        <v>4717</v>
      </c>
      <c r="G3715" s="10" t="s">
        <v>6794</v>
      </c>
      <c r="H3715" s="13">
        <v>316</v>
      </c>
      <c r="I3715" s="14"/>
      <c r="J3715" s="4"/>
      <c r="K3715" s="4"/>
      <c r="L3715" s="4"/>
      <c r="M3715" s="4"/>
      <c r="N3715" s="4"/>
      <c r="O3715" s="4"/>
      <c r="P3715" s="4"/>
      <c r="Q3715" s="4"/>
      <c r="R3715" s="4"/>
      <c r="S3715" s="4"/>
      <c r="T3715" s="4"/>
      <c r="U3715" s="4"/>
      <c r="V3715" s="4"/>
      <c r="W3715" s="4"/>
      <c r="X3715" s="4"/>
      <c r="Y3715" s="4"/>
      <c r="Z3715" s="4"/>
      <c r="AA3715" s="4"/>
    </row>
    <row r="3716" spans="1:27" ht="16" x14ac:dyDescent="0.2">
      <c r="A3716" s="25" t="s">
        <v>20</v>
      </c>
      <c r="B3716" s="25" t="s">
        <v>21</v>
      </c>
      <c r="C3716" s="10" t="s">
        <v>6235</v>
      </c>
      <c r="D3716" s="30">
        <v>1986</v>
      </c>
      <c r="E3716" s="19" t="s">
        <v>10</v>
      </c>
      <c r="F3716" s="25" t="s">
        <v>4717</v>
      </c>
      <c r="G3716" s="10" t="s">
        <v>6795</v>
      </c>
      <c r="H3716" s="13">
        <v>289</v>
      </c>
      <c r="I3716" s="14"/>
      <c r="J3716" s="4"/>
      <c r="K3716" s="4"/>
      <c r="L3716" s="4"/>
      <c r="M3716" s="4"/>
      <c r="N3716" s="4"/>
      <c r="O3716" s="4"/>
      <c r="P3716" s="4"/>
      <c r="Q3716" s="4"/>
      <c r="R3716" s="4"/>
      <c r="S3716" s="4"/>
      <c r="T3716" s="4"/>
      <c r="U3716" s="4"/>
      <c r="V3716" s="4"/>
      <c r="W3716" s="4"/>
      <c r="X3716" s="4"/>
      <c r="Y3716" s="4"/>
      <c r="Z3716" s="4"/>
      <c r="AA3716" s="4"/>
    </row>
    <row r="3717" spans="1:27" ht="16" x14ac:dyDescent="0.2">
      <c r="A3717" s="25" t="s">
        <v>20</v>
      </c>
      <c r="B3717" s="25" t="s">
        <v>21</v>
      </c>
      <c r="C3717" s="10" t="s">
        <v>6566</v>
      </c>
      <c r="D3717" s="30">
        <v>1986</v>
      </c>
      <c r="E3717" s="19" t="s">
        <v>10</v>
      </c>
      <c r="F3717" s="25" t="s">
        <v>4717</v>
      </c>
      <c r="G3717" s="10" t="s">
        <v>6796</v>
      </c>
      <c r="H3717" s="13">
        <v>256</v>
      </c>
      <c r="I3717" s="14"/>
      <c r="J3717" s="4"/>
      <c r="K3717" s="4"/>
      <c r="L3717" s="4"/>
      <c r="M3717" s="4"/>
      <c r="N3717" s="4"/>
      <c r="O3717" s="4"/>
      <c r="P3717" s="4"/>
      <c r="Q3717" s="4"/>
      <c r="R3717" s="4"/>
      <c r="S3717" s="4"/>
      <c r="T3717" s="4"/>
      <c r="U3717" s="4"/>
      <c r="V3717" s="4"/>
      <c r="W3717" s="4"/>
      <c r="X3717" s="4"/>
      <c r="Y3717" s="4"/>
      <c r="Z3717" s="4"/>
      <c r="AA3717" s="4"/>
    </row>
    <row r="3718" spans="1:27" ht="16" x14ac:dyDescent="0.2">
      <c r="A3718" s="25" t="s">
        <v>20</v>
      </c>
      <c r="B3718" s="25" t="s">
        <v>21</v>
      </c>
      <c r="C3718" s="63" t="s">
        <v>6275</v>
      </c>
      <c r="D3718" s="30">
        <v>1986</v>
      </c>
      <c r="E3718" s="19" t="s">
        <v>10</v>
      </c>
      <c r="F3718" s="25" t="s">
        <v>4717</v>
      </c>
      <c r="G3718" s="20" t="s">
        <v>6797</v>
      </c>
      <c r="H3718" s="13">
        <v>255</v>
      </c>
      <c r="I3718" s="14"/>
      <c r="J3718" s="4"/>
      <c r="K3718" s="4"/>
      <c r="L3718" s="4"/>
      <c r="M3718" s="4"/>
      <c r="N3718" s="4"/>
      <c r="O3718" s="4"/>
      <c r="P3718" s="4"/>
      <c r="Q3718" s="4"/>
      <c r="R3718" s="4"/>
      <c r="S3718" s="4"/>
      <c r="T3718" s="4"/>
      <c r="U3718" s="4"/>
      <c r="V3718" s="4"/>
      <c r="W3718" s="4"/>
      <c r="X3718" s="4"/>
      <c r="Y3718" s="4"/>
      <c r="Z3718" s="4"/>
      <c r="AA3718" s="4"/>
    </row>
    <row r="3719" spans="1:27" ht="16" x14ac:dyDescent="0.2">
      <c r="A3719" s="25" t="s">
        <v>20</v>
      </c>
      <c r="B3719" s="25" t="s">
        <v>21</v>
      </c>
      <c r="C3719" s="10" t="s">
        <v>6283</v>
      </c>
      <c r="D3719" s="30">
        <v>1986</v>
      </c>
      <c r="E3719" s="19" t="s">
        <v>10</v>
      </c>
      <c r="F3719" s="25" t="s">
        <v>4717</v>
      </c>
      <c r="G3719" s="10" t="s">
        <v>6798</v>
      </c>
      <c r="H3719" s="13">
        <v>248</v>
      </c>
      <c r="I3719" s="14"/>
      <c r="J3719" s="4"/>
      <c r="K3719" s="4"/>
      <c r="L3719" s="4"/>
      <c r="M3719" s="4"/>
      <c r="N3719" s="4"/>
      <c r="O3719" s="4"/>
      <c r="P3719" s="4"/>
      <c r="Q3719" s="4"/>
      <c r="R3719" s="4"/>
      <c r="S3719" s="4"/>
      <c r="T3719" s="4"/>
      <c r="U3719" s="4"/>
      <c r="V3719" s="4"/>
      <c r="W3719" s="4"/>
      <c r="X3719" s="4"/>
      <c r="Y3719" s="4"/>
      <c r="Z3719" s="4"/>
      <c r="AA3719" s="4"/>
    </row>
    <row r="3720" spans="1:27" ht="16" x14ac:dyDescent="0.2">
      <c r="A3720" s="25" t="s">
        <v>20</v>
      </c>
      <c r="B3720" s="25" t="s">
        <v>21</v>
      </c>
      <c r="C3720" s="10" t="s">
        <v>6227</v>
      </c>
      <c r="D3720" s="30">
        <v>1986</v>
      </c>
      <c r="E3720" s="19" t="s">
        <v>10</v>
      </c>
      <c r="F3720" s="25" t="s">
        <v>4717</v>
      </c>
      <c r="G3720" s="10" t="s">
        <v>6799</v>
      </c>
      <c r="H3720" s="13">
        <v>240</v>
      </c>
      <c r="I3720" s="14"/>
      <c r="J3720" s="4"/>
      <c r="K3720" s="4"/>
      <c r="L3720" s="4"/>
      <c r="M3720" s="4"/>
      <c r="N3720" s="4"/>
      <c r="O3720" s="4"/>
      <c r="P3720" s="4"/>
      <c r="Q3720" s="4"/>
      <c r="R3720" s="4"/>
      <c r="S3720" s="4"/>
      <c r="T3720" s="4"/>
      <c r="U3720" s="4"/>
      <c r="V3720" s="4"/>
      <c r="W3720" s="4"/>
      <c r="X3720" s="4"/>
      <c r="Y3720" s="4"/>
      <c r="Z3720" s="4"/>
      <c r="AA3720" s="4"/>
    </row>
    <row r="3721" spans="1:27" ht="16" x14ac:dyDescent="0.2">
      <c r="A3721" s="25" t="s">
        <v>20</v>
      </c>
      <c r="B3721" s="20" t="s">
        <v>21</v>
      </c>
      <c r="C3721" s="22" t="s">
        <v>6488</v>
      </c>
      <c r="D3721" s="30">
        <v>1986</v>
      </c>
      <c r="E3721" s="19" t="s">
        <v>10</v>
      </c>
      <c r="F3721" s="25" t="s">
        <v>4717</v>
      </c>
      <c r="G3721" s="20" t="s">
        <v>6800</v>
      </c>
      <c r="H3721" s="13">
        <v>236</v>
      </c>
      <c r="I3721" s="14"/>
      <c r="J3721" s="4"/>
      <c r="K3721" s="4"/>
      <c r="L3721" s="4"/>
      <c r="M3721" s="4"/>
      <c r="N3721" s="4"/>
      <c r="O3721" s="4"/>
      <c r="P3721" s="4"/>
      <c r="Q3721" s="4"/>
      <c r="R3721" s="4"/>
      <c r="S3721" s="4"/>
      <c r="T3721" s="4"/>
      <c r="U3721" s="4"/>
      <c r="V3721" s="4"/>
      <c r="W3721" s="4"/>
      <c r="X3721" s="4"/>
      <c r="Y3721" s="4"/>
      <c r="Z3721" s="4"/>
      <c r="AA3721" s="4"/>
    </row>
    <row r="3722" spans="1:27" ht="16" x14ac:dyDescent="0.2">
      <c r="A3722" s="25" t="s">
        <v>20</v>
      </c>
      <c r="B3722" s="20" t="s">
        <v>21</v>
      </c>
      <c r="C3722" s="21" t="s">
        <v>6444</v>
      </c>
      <c r="D3722" s="11">
        <v>1986</v>
      </c>
      <c r="E3722" s="20" t="s">
        <v>10</v>
      </c>
      <c r="F3722" s="10" t="s">
        <v>4717</v>
      </c>
      <c r="G3722" s="10" t="s">
        <v>6801</v>
      </c>
      <c r="H3722" s="13">
        <v>217</v>
      </c>
      <c r="I3722" s="14"/>
      <c r="J3722" s="4"/>
      <c r="K3722" s="4"/>
      <c r="L3722" s="4"/>
      <c r="M3722" s="4"/>
      <c r="N3722" s="4"/>
      <c r="O3722" s="4"/>
      <c r="P3722" s="4"/>
      <c r="Q3722" s="4"/>
      <c r="R3722" s="4"/>
      <c r="S3722" s="4"/>
      <c r="T3722" s="4"/>
      <c r="U3722" s="4"/>
      <c r="V3722" s="4"/>
      <c r="W3722" s="4"/>
      <c r="X3722" s="4"/>
      <c r="Y3722" s="4"/>
      <c r="Z3722" s="4"/>
      <c r="AA3722" s="4"/>
    </row>
    <row r="3723" spans="1:27" ht="16" x14ac:dyDescent="0.2">
      <c r="A3723" s="25" t="s">
        <v>20</v>
      </c>
      <c r="B3723" s="20" t="s">
        <v>21</v>
      </c>
      <c r="C3723" s="21" t="s">
        <v>6506</v>
      </c>
      <c r="D3723" s="11">
        <v>1986</v>
      </c>
      <c r="E3723" s="20" t="s">
        <v>10</v>
      </c>
      <c r="F3723" s="10" t="s">
        <v>4717</v>
      </c>
      <c r="G3723" s="10" t="s">
        <v>6802</v>
      </c>
      <c r="H3723" s="13">
        <v>204</v>
      </c>
      <c r="I3723" s="14"/>
      <c r="J3723" s="4"/>
      <c r="K3723" s="4"/>
      <c r="L3723" s="4"/>
      <c r="M3723" s="4"/>
      <c r="N3723" s="4"/>
      <c r="O3723" s="4"/>
      <c r="P3723" s="4"/>
      <c r="Q3723" s="4"/>
      <c r="R3723" s="4"/>
      <c r="S3723" s="4"/>
      <c r="T3723" s="4"/>
      <c r="U3723" s="4"/>
      <c r="V3723" s="4"/>
      <c r="W3723" s="4"/>
      <c r="X3723" s="4"/>
      <c r="Y3723" s="4"/>
      <c r="Z3723" s="4"/>
      <c r="AA3723" s="4"/>
    </row>
    <row r="3724" spans="1:27" ht="16" x14ac:dyDescent="0.2">
      <c r="A3724" s="19" t="s">
        <v>20</v>
      </c>
      <c r="B3724" s="19" t="s">
        <v>21</v>
      </c>
      <c r="C3724" s="63" t="s">
        <v>6803</v>
      </c>
      <c r="D3724" s="23">
        <v>1986</v>
      </c>
      <c r="E3724" s="19" t="s">
        <v>10</v>
      </c>
      <c r="F3724" s="19" t="s">
        <v>4717</v>
      </c>
      <c r="G3724" s="20" t="s">
        <v>6804</v>
      </c>
      <c r="H3724" s="13">
        <v>186</v>
      </c>
      <c r="I3724" s="14"/>
      <c r="J3724" s="4"/>
      <c r="K3724" s="4"/>
      <c r="L3724" s="4"/>
      <c r="M3724" s="4"/>
      <c r="N3724" s="4"/>
      <c r="O3724" s="4"/>
      <c r="P3724" s="4"/>
      <c r="Q3724" s="4"/>
      <c r="R3724" s="4"/>
      <c r="S3724" s="4"/>
      <c r="T3724" s="4"/>
      <c r="U3724" s="4"/>
      <c r="V3724" s="4"/>
      <c r="W3724" s="4"/>
      <c r="X3724" s="4"/>
      <c r="Y3724" s="4"/>
      <c r="Z3724" s="4"/>
      <c r="AA3724" s="4"/>
    </row>
    <row r="3725" spans="1:27" ht="16" x14ac:dyDescent="0.2">
      <c r="A3725" s="25" t="s">
        <v>20</v>
      </c>
      <c r="B3725" s="20" t="s">
        <v>21</v>
      </c>
      <c r="C3725" s="22" t="s">
        <v>6245</v>
      </c>
      <c r="D3725" s="30">
        <v>1986</v>
      </c>
      <c r="E3725" s="19" t="s">
        <v>10</v>
      </c>
      <c r="F3725" s="25" t="s">
        <v>4717</v>
      </c>
      <c r="G3725" s="20" t="s">
        <v>6805</v>
      </c>
      <c r="H3725" s="13">
        <v>178</v>
      </c>
      <c r="I3725" s="14"/>
      <c r="J3725" s="4"/>
      <c r="K3725" s="4"/>
      <c r="L3725" s="4"/>
      <c r="M3725" s="4"/>
      <c r="N3725" s="4"/>
      <c r="O3725" s="4"/>
      <c r="P3725" s="4"/>
      <c r="Q3725" s="4"/>
      <c r="R3725" s="4"/>
      <c r="S3725" s="4"/>
      <c r="T3725" s="4"/>
      <c r="U3725" s="4"/>
      <c r="V3725" s="4"/>
      <c r="W3725" s="4"/>
      <c r="X3725" s="4"/>
      <c r="Y3725" s="4"/>
      <c r="Z3725" s="4"/>
      <c r="AA3725" s="4"/>
    </row>
    <row r="3726" spans="1:27" ht="16" x14ac:dyDescent="0.2">
      <c r="A3726" s="25" t="s">
        <v>20</v>
      </c>
      <c r="B3726" s="25" t="s">
        <v>21</v>
      </c>
      <c r="C3726" s="10" t="s">
        <v>6545</v>
      </c>
      <c r="D3726" s="30">
        <v>1986</v>
      </c>
      <c r="E3726" s="19" t="s">
        <v>10</v>
      </c>
      <c r="F3726" s="25" t="s">
        <v>4717</v>
      </c>
      <c r="G3726" s="10" t="s">
        <v>6806</v>
      </c>
      <c r="H3726" s="13">
        <v>160</v>
      </c>
      <c r="I3726" s="14"/>
      <c r="J3726" s="4"/>
      <c r="K3726" s="4"/>
      <c r="L3726" s="4"/>
      <c r="M3726" s="4"/>
      <c r="N3726" s="4"/>
      <c r="O3726" s="4"/>
      <c r="P3726" s="4"/>
      <c r="Q3726" s="4"/>
      <c r="R3726" s="4"/>
      <c r="S3726" s="4"/>
      <c r="T3726" s="4"/>
      <c r="U3726" s="4"/>
      <c r="V3726" s="4"/>
      <c r="W3726" s="4"/>
      <c r="X3726" s="4"/>
      <c r="Y3726" s="4"/>
      <c r="Z3726" s="4"/>
      <c r="AA3726" s="4"/>
    </row>
    <row r="3727" spans="1:27" ht="16" x14ac:dyDescent="0.2">
      <c r="A3727" s="25" t="s">
        <v>20</v>
      </c>
      <c r="B3727" s="20" t="s">
        <v>21</v>
      </c>
      <c r="C3727" s="21" t="s">
        <v>6473</v>
      </c>
      <c r="D3727" s="11">
        <v>1986</v>
      </c>
      <c r="E3727" s="20" t="s">
        <v>10</v>
      </c>
      <c r="F3727" s="10" t="s">
        <v>4717</v>
      </c>
      <c r="G3727" s="10" t="s">
        <v>6807</v>
      </c>
      <c r="H3727" s="13">
        <v>154</v>
      </c>
      <c r="I3727" s="14"/>
      <c r="J3727" s="4"/>
      <c r="K3727" s="4"/>
      <c r="L3727" s="4"/>
      <c r="M3727" s="4"/>
      <c r="N3727" s="4"/>
      <c r="O3727" s="4"/>
      <c r="P3727" s="4"/>
      <c r="Q3727" s="4"/>
      <c r="R3727" s="4"/>
      <c r="S3727" s="4"/>
      <c r="T3727" s="4"/>
      <c r="U3727" s="4"/>
      <c r="V3727" s="4"/>
      <c r="W3727" s="4"/>
      <c r="X3727" s="4"/>
      <c r="Y3727" s="4"/>
      <c r="Z3727" s="4"/>
      <c r="AA3727" s="4"/>
    </row>
    <row r="3728" spans="1:27" ht="16" x14ac:dyDescent="0.2">
      <c r="A3728" s="25" t="s">
        <v>20</v>
      </c>
      <c r="B3728" s="25" t="s">
        <v>21</v>
      </c>
      <c r="C3728" s="10" t="s">
        <v>6257</v>
      </c>
      <c r="D3728" s="30">
        <v>1986</v>
      </c>
      <c r="E3728" s="19" t="s">
        <v>10</v>
      </c>
      <c r="F3728" s="25" t="s">
        <v>4717</v>
      </c>
      <c r="G3728" s="10" t="s">
        <v>6808</v>
      </c>
      <c r="H3728" s="13">
        <v>144</v>
      </c>
      <c r="I3728" s="14"/>
      <c r="J3728" s="4"/>
      <c r="K3728" s="4"/>
      <c r="L3728" s="4"/>
      <c r="M3728" s="4"/>
      <c r="N3728" s="4"/>
      <c r="O3728" s="4"/>
      <c r="P3728" s="4"/>
      <c r="Q3728" s="4"/>
      <c r="R3728" s="4"/>
      <c r="S3728" s="4"/>
      <c r="T3728" s="4"/>
      <c r="U3728" s="4"/>
      <c r="V3728" s="4"/>
      <c r="W3728" s="4"/>
      <c r="X3728" s="4"/>
      <c r="Y3728" s="4"/>
      <c r="Z3728" s="4"/>
      <c r="AA3728" s="4"/>
    </row>
    <row r="3729" spans="1:27" ht="16" x14ac:dyDescent="0.2">
      <c r="A3729" s="25" t="s">
        <v>20</v>
      </c>
      <c r="B3729" s="20" t="s">
        <v>21</v>
      </c>
      <c r="C3729" s="21" t="s">
        <v>6809</v>
      </c>
      <c r="D3729" s="11">
        <v>1986</v>
      </c>
      <c r="E3729" s="20" t="s">
        <v>10</v>
      </c>
      <c r="F3729" s="10" t="s">
        <v>4717</v>
      </c>
      <c r="G3729" s="10" t="s">
        <v>6810</v>
      </c>
      <c r="H3729" s="13">
        <v>143</v>
      </c>
      <c r="I3729" s="14"/>
      <c r="J3729" s="4"/>
      <c r="K3729" s="4"/>
      <c r="L3729" s="4"/>
      <c r="M3729" s="4"/>
      <c r="N3729" s="4"/>
      <c r="O3729" s="4"/>
      <c r="P3729" s="4"/>
      <c r="Q3729" s="4"/>
      <c r="R3729" s="4"/>
      <c r="S3729" s="4"/>
      <c r="T3729" s="4"/>
      <c r="U3729" s="4"/>
      <c r="V3729" s="4"/>
      <c r="W3729" s="4"/>
      <c r="X3729" s="4"/>
      <c r="Y3729" s="4"/>
      <c r="Z3729" s="4"/>
      <c r="AA3729" s="4"/>
    </row>
    <row r="3730" spans="1:27" ht="16" x14ac:dyDescent="0.2">
      <c r="A3730" s="25" t="s">
        <v>20</v>
      </c>
      <c r="B3730" s="25" t="s">
        <v>21</v>
      </c>
      <c r="C3730" s="10" t="s">
        <v>6269</v>
      </c>
      <c r="D3730" s="30">
        <v>1986</v>
      </c>
      <c r="E3730" s="19" t="s">
        <v>10</v>
      </c>
      <c r="F3730" s="25" t="s">
        <v>4717</v>
      </c>
      <c r="G3730" s="10" t="s">
        <v>6811</v>
      </c>
      <c r="H3730" s="13">
        <v>125</v>
      </c>
      <c r="I3730" s="14"/>
      <c r="J3730" s="4"/>
      <c r="K3730" s="4"/>
      <c r="L3730" s="4"/>
      <c r="M3730" s="4"/>
      <c r="N3730" s="4"/>
      <c r="O3730" s="4"/>
      <c r="P3730" s="4"/>
      <c r="Q3730" s="4"/>
      <c r="R3730" s="4"/>
      <c r="S3730" s="4"/>
      <c r="T3730" s="4"/>
      <c r="U3730" s="4"/>
      <c r="V3730" s="4"/>
      <c r="W3730" s="4"/>
      <c r="X3730" s="4"/>
      <c r="Y3730" s="4"/>
      <c r="Z3730" s="4"/>
      <c r="AA3730" s="4"/>
    </row>
    <row r="3731" spans="1:27" ht="16" x14ac:dyDescent="0.2">
      <c r="A3731" s="25" t="s">
        <v>20</v>
      </c>
      <c r="B3731" s="25" t="s">
        <v>21</v>
      </c>
      <c r="C3731" s="10" t="s">
        <v>6729</v>
      </c>
      <c r="D3731" s="30">
        <v>1986</v>
      </c>
      <c r="E3731" s="19" t="s">
        <v>10</v>
      </c>
      <c r="F3731" s="25" t="s">
        <v>4717</v>
      </c>
      <c r="G3731" s="10" t="s">
        <v>6812</v>
      </c>
      <c r="H3731" s="13">
        <v>123</v>
      </c>
      <c r="I3731" s="14"/>
      <c r="J3731" s="4"/>
      <c r="K3731" s="4"/>
      <c r="L3731" s="4"/>
      <c r="M3731" s="4"/>
      <c r="N3731" s="4"/>
      <c r="O3731" s="4"/>
      <c r="P3731" s="4"/>
      <c r="Q3731" s="4"/>
      <c r="R3731" s="4"/>
      <c r="S3731" s="4"/>
      <c r="T3731" s="4"/>
      <c r="U3731" s="4"/>
      <c r="V3731" s="4"/>
      <c r="W3731" s="4"/>
      <c r="X3731" s="4"/>
      <c r="Y3731" s="4"/>
      <c r="Z3731" s="4"/>
      <c r="AA3731" s="4"/>
    </row>
    <row r="3732" spans="1:27" ht="16" x14ac:dyDescent="0.2">
      <c r="A3732" s="25" t="s">
        <v>20</v>
      </c>
      <c r="B3732" s="20" t="s">
        <v>21</v>
      </c>
      <c r="C3732" s="21" t="s">
        <v>6389</v>
      </c>
      <c r="D3732" s="11">
        <v>1986</v>
      </c>
      <c r="E3732" s="20" t="s">
        <v>10</v>
      </c>
      <c r="F3732" s="10" t="s">
        <v>4717</v>
      </c>
      <c r="G3732" s="10" t="s">
        <v>6813</v>
      </c>
      <c r="H3732" s="13">
        <v>98</v>
      </c>
      <c r="I3732" s="14"/>
      <c r="J3732" s="4"/>
      <c r="K3732" s="4"/>
      <c r="L3732" s="4"/>
      <c r="M3732" s="4"/>
      <c r="N3732" s="4"/>
      <c r="O3732" s="4"/>
      <c r="P3732" s="4"/>
      <c r="Q3732" s="4"/>
      <c r="R3732" s="4"/>
      <c r="S3732" s="4"/>
      <c r="T3732" s="4"/>
      <c r="U3732" s="4"/>
      <c r="V3732" s="4"/>
      <c r="W3732" s="4"/>
      <c r="X3732" s="4"/>
      <c r="Y3732" s="4"/>
      <c r="Z3732" s="4"/>
      <c r="AA3732" s="4"/>
    </row>
    <row r="3733" spans="1:27" ht="16" x14ac:dyDescent="0.2">
      <c r="A3733" s="25" t="s">
        <v>20</v>
      </c>
      <c r="B3733" s="20" t="s">
        <v>21</v>
      </c>
      <c r="C3733" s="21" t="s">
        <v>6452</v>
      </c>
      <c r="D3733" s="11">
        <v>1986</v>
      </c>
      <c r="E3733" s="20" t="s">
        <v>10</v>
      </c>
      <c r="F3733" s="10" t="s">
        <v>4717</v>
      </c>
      <c r="G3733" s="10" t="s">
        <v>6814</v>
      </c>
      <c r="H3733" s="13">
        <v>97</v>
      </c>
      <c r="I3733" s="14"/>
      <c r="J3733" s="4"/>
      <c r="K3733" s="4"/>
      <c r="L3733" s="4"/>
      <c r="M3733" s="4"/>
      <c r="N3733" s="4"/>
      <c r="O3733" s="4"/>
      <c r="P3733" s="4"/>
      <c r="Q3733" s="4"/>
      <c r="R3733" s="4"/>
      <c r="S3733" s="4"/>
      <c r="T3733" s="4"/>
      <c r="U3733" s="4"/>
      <c r="V3733" s="4"/>
      <c r="W3733" s="4"/>
      <c r="X3733" s="4"/>
      <c r="Y3733" s="4"/>
      <c r="Z3733" s="4"/>
      <c r="AA3733" s="4"/>
    </row>
    <row r="3734" spans="1:27" ht="16" x14ac:dyDescent="0.2">
      <c r="A3734" s="25" t="s">
        <v>20</v>
      </c>
      <c r="B3734" s="25" t="s">
        <v>21</v>
      </c>
      <c r="C3734" s="10" t="s">
        <v>6379</v>
      </c>
      <c r="D3734" s="30">
        <v>1986</v>
      </c>
      <c r="E3734" s="19" t="s">
        <v>10</v>
      </c>
      <c r="F3734" s="25" t="s">
        <v>4717</v>
      </c>
      <c r="G3734" s="10" t="s">
        <v>6815</v>
      </c>
      <c r="H3734" s="13">
        <v>94</v>
      </c>
      <c r="I3734" s="14"/>
      <c r="J3734" s="4"/>
      <c r="K3734" s="4"/>
      <c r="L3734" s="4"/>
      <c r="M3734" s="4"/>
      <c r="N3734" s="4"/>
      <c r="O3734" s="4"/>
      <c r="P3734" s="4"/>
      <c r="Q3734" s="4"/>
      <c r="R3734" s="4"/>
      <c r="S3734" s="4"/>
      <c r="T3734" s="4"/>
      <c r="U3734" s="4"/>
      <c r="V3734" s="4"/>
      <c r="W3734" s="4"/>
      <c r="X3734" s="4"/>
      <c r="Y3734" s="4"/>
      <c r="Z3734" s="4"/>
      <c r="AA3734" s="4"/>
    </row>
    <row r="3735" spans="1:27" ht="16" x14ac:dyDescent="0.2">
      <c r="A3735" s="19" t="s">
        <v>20</v>
      </c>
      <c r="B3735" s="19" t="s">
        <v>21</v>
      </c>
      <c r="C3735" s="10" t="s">
        <v>6816</v>
      </c>
      <c r="D3735" s="23">
        <v>1986</v>
      </c>
      <c r="E3735" s="19" t="s">
        <v>10</v>
      </c>
      <c r="F3735" s="19" t="s">
        <v>4717</v>
      </c>
      <c r="G3735" s="10" t="s">
        <v>6817</v>
      </c>
      <c r="H3735" s="13">
        <v>85</v>
      </c>
      <c r="I3735" s="14"/>
      <c r="J3735" s="4"/>
      <c r="K3735" s="4"/>
      <c r="L3735" s="4"/>
      <c r="M3735" s="4"/>
      <c r="N3735" s="4"/>
      <c r="O3735" s="4"/>
      <c r="P3735" s="4"/>
      <c r="Q3735" s="4"/>
      <c r="R3735" s="4"/>
      <c r="S3735" s="4"/>
      <c r="T3735" s="4"/>
      <c r="U3735" s="4"/>
      <c r="V3735" s="4"/>
      <c r="W3735" s="4"/>
      <c r="X3735" s="4"/>
      <c r="Y3735" s="4"/>
      <c r="Z3735" s="4"/>
      <c r="AA3735" s="4"/>
    </row>
    <row r="3736" spans="1:27" ht="16" x14ac:dyDescent="0.2">
      <c r="A3736" s="25" t="s">
        <v>20</v>
      </c>
      <c r="B3736" s="20" t="s">
        <v>21</v>
      </c>
      <c r="C3736" s="21" t="s">
        <v>6818</v>
      </c>
      <c r="D3736" s="11">
        <v>1986</v>
      </c>
      <c r="E3736" s="20" t="s">
        <v>10</v>
      </c>
      <c r="F3736" s="10" t="s">
        <v>4717</v>
      </c>
      <c r="G3736" s="10" t="s">
        <v>6819</v>
      </c>
      <c r="H3736" s="13">
        <v>73</v>
      </c>
      <c r="I3736" s="14"/>
      <c r="J3736" s="4"/>
      <c r="K3736" s="4"/>
      <c r="L3736" s="4"/>
      <c r="M3736" s="4"/>
      <c r="N3736" s="4"/>
      <c r="O3736" s="4"/>
      <c r="P3736" s="4"/>
      <c r="Q3736" s="4"/>
      <c r="R3736" s="4"/>
      <c r="S3736" s="4"/>
      <c r="T3736" s="4"/>
      <c r="U3736" s="4"/>
      <c r="V3736" s="4"/>
      <c r="W3736" s="4"/>
      <c r="X3736" s="4"/>
      <c r="Y3736" s="4"/>
      <c r="Z3736" s="4"/>
      <c r="AA3736" s="4"/>
    </row>
    <row r="3737" spans="1:27" ht="16" x14ac:dyDescent="0.2">
      <c r="A3737" s="25" t="s">
        <v>20</v>
      </c>
      <c r="B3737" s="25" t="s">
        <v>21</v>
      </c>
      <c r="C3737" s="10" t="s">
        <v>6239</v>
      </c>
      <c r="D3737" s="30">
        <v>1986</v>
      </c>
      <c r="E3737" s="19" t="s">
        <v>10</v>
      </c>
      <c r="F3737" s="25" t="s">
        <v>4717</v>
      </c>
      <c r="G3737" s="10" t="s">
        <v>6820</v>
      </c>
      <c r="H3737" s="13">
        <v>60</v>
      </c>
      <c r="I3737" s="14"/>
      <c r="J3737" s="4"/>
      <c r="K3737" s="4"/>
      <c r="L3737" s="4"/>
      <c r="M3737" s="4"/>
      <c r="N3737" s="4"/>
      <c r="O3737" s="4"/>
      <c r="P3737" s="4"/>
      <c r="Q3737" s="4"/>
      <c r="R3737" s="4"/>
      <c r="S3737" s="4"/>
      <c r="T3737" s="4"/>
      <c r="U3737" s="4"/>
      <c r="V3737" s="4"/>
      <c r="W3737" s="4"/>
      <c r="X3737" s="4"/>
      <c r="Y3737" s="4"/>
      <c r="Z3737" s="4"/>
      <c r="AA3737" s="4"/>
    </row>
    <row r="3738" spans="1:27" ht="16" x14ac:dyDescent="0.2">
      <c r="A3738" s="25" t="s">
        <v>20</v>
      </c>
      <c r="B3738" s="25" t="s">
        <v>21</v>
      </c>
      <c r="C3738" s="10" t="s">
        <v>6241</v>
      </c>
      <c r="D3738" s="30">
        <v>1986</v>
      </c>
      <c r="E3738" s="19" t="s">
        <v>10</v>
      </c>
      <c r="F3738" s="25" t="s">
        <v>4717</v>
      </c>
      <c r="G3738" s="10" t="s">
        <v>6821</v>
      </c>
      <c r="H3738" s="13">
        <v>60</v>
      </c>
      <c r="I3738" s="14"/>
      <c r="J3738" s="4"/>
      <c r="K3738" s="4"/>
      <c r="L3738" s="4"/>
      <c r="M3738" s="4"/>
      <c r="N3738" s="4"/>
      <c r="O3738" s="4"/>
      <c r="P3738" s="4"/>
      <c r="Q3738" s="4"/>
      <c r="R3738" s="4"/>
      <c r="S3738" s="4"/>
      <c r="T3738" s="4"/>
      <c r="U3738" s="4"/>
      <c r="V3738" s="4"/>
      <c r="W3738" s="4"/>
      <c r="X3738" s="4"/>
      <c r="Y3738" s="4"/>
      <c r="Z3738" s="4"/>
      <c r="AA3738" s="4"/>
    </row>
    <row r="3739" spans="1:27" ht="16" x14ac:dyDescent="0.2">
      <c r="A3739" s="25" t="s">
        <v>20</v>
      </c>
      <c r="B3739" s="20" t="s">
        <v>21</v>
      </c>
      <c r="C3739" s="21" t="s">
        <v>6279</v>
      </c>
      <c r="D3739" s="11">
        <v>1986</v>
      </c>
      <c r="E3739" s="20" t="s">
        <v>10</v>
      </c>
      <c r="F3739" s="10" t="s">
        <v>4717</v>
      </c>
      <c r="G3739" s="10" t="s">
        <v>6822</v>
      </c>
      <c r="H3739" s="13">
        <v>44</v>
      </c>
      <c r="I3739" s="14"/>
      <c r="J3739" s="4"/>
      <c r="K3739" s="4"/>
      <c r="L3739" s="4"/>
      <c r="M3739" s="4"/>
      <c r="N3739" s="4"/>
      <c r="O3739" s="4"/>
      <c r="P3739" s="4"/>
      <c r="Q3739" s="4"/>
      <c r="R3739" s="4"/>
      <c r="S3739" s="4"/>
      <c r="T3739" s="4"/>
      <c r="U3739" s="4"/>
      <c r="V3739" s="4"/>
      <c r="W3739" s="4"/>
      <c r="X3739" s="4"/>
      <c r="Y3739" s="4"/>
      <c r="Z3739" s="4"/>
      <c r="AA3739" s="4"/>
    </row>
    <row r="3740" spans="1:27" ht="16" x14ac:dyDescent="0.2">
      <c r="A3740" s="25" t="s">
        <v>20</v>
      </c>
      <c r="B3740" s="25" t="s">
        <v>21</v>
      </c>
      <c r="C3740" s="10" t="s">
        <v>6285</v>
      </c>
      <c r="D3740" s="30">
        <v>1986</v>
      </c>
      <c r="E3740" s="19" t="s">
        <v>10</v>
      </c>
      <c r="F3740" s="25" t="s">
        <v>4717</v>
      </c>
      <c r="G3740" s="10" t="s">
        <v>6823</v>
      </c>
      <c r="H3740" s="13">
        <v>36</v>
      </c>
      <c r="I3740" s="14"/>
      <c r="J3740" s="4"/>
      <c r="K3740" s="4"/>
      <c r="L3740" s="4"/>
      <c r="M3740" s="4"/>
      <c r="N3740" s="4"/>
      <c r="O3740" s="4"/>
      <c r="P3740" s="4"/>
      <c r="Q3740" s="4"/>
      <c r="R3740" s="4"/>
      <c r="S3740" s="4"/>
      <c r="T3740" s="4"/>
      <c r="U3740" s="4"/>
      <c r="V3740" s="4"/>
      <c r="W3740" s="4"/>
      <c r="X3740" s="4"/>
      <c r="Y3740" s="4"/>
      <c r="Z3740" s="4"/>
      <c r="AA3740" s="4"/>
    </row>
    <row r="3741" spans="1:27" ht="16" x14ac:dyDescent="0.2">
      <c r="A3741" s="25" t="s">
        <v>20</v>
      </c>
      <c r="B3741" s="25" t="s">
        <v>21</v>
      </c>
      <c r="C3741" s="10" t="s">
        <v>6219</v>
      </c>
      <c r="D3741" s="30">
        <v>1986</v>
      </c>
      <c r="E3741" s="19" t="s">
        <v>10</v>
      </c>
      <c r="F3741" s="25" t="s">
        <v>4717</v>
      </c>
      <c r="G3741" s="10" t="s">
        <v>6824</v>
      </c>
      <c r="H3741" s="13">
        <v>35</v>
      </c>
      <c r="I3741" s="14"/>
      <c r="J3741" s="4"/>
      <c r="K3741" s="4"/>
      <c r="L3741" s="4"/>
      <c r="M3741" s="4"/>
      <c r="N3741" s="4"/>
      <c r="O3741" s="4"/>
      <c r="P3741" s="4"/>
      <c r="Q3741" s="4"/>
      <c r="R3741" s="4"/>
      <c r="S3741" s="4"/>
      <c r="T3741" s="4"/>
      <c r="U3741" s="4"/>
      <c r="V3741" s="4"/>
      <c r="W3741" s="4"/>
      <c r="X3741" s="4"/>
      <c r="Y3741" s="4"/>
      <c r="Z3741" s="4"/>
      <c r="AA3741" s="4"/>
    </row>
    <row r="3742" spans="1:27" ht="16" x14ac:dyDescent="0.2">
      <c r="A3742" s="25" t="s">
        <v>20</v>
      </c>
      <c r="B3742" s="25" t="s">
        <v>21</v>
      </c>
      <c r="C3742" s="10" t="s">
        <v>6217</v>
      </c>
      <c r="D3742" s="30">
        <v>1986</v>
      </c>
      <c r="E3742" s="19" t="s">
        <v>10</v>
      </c>
      <c r="F3742" s="25" t="s">
        <v>4717</v>
      </c>
      <c r="G3742" s="10" t="s">
        <v>6825</v>
      </c>
      <c r="H3742" s="13">
        <v>34</v>
      </c>
      <c r="I3742" s="14"/>
      <c r="J3742" s="4"/>
      <c r="K3742" s="4"/>
      <c r="L3742" s="4"/>
      <c r="M3742" s="4"/>
      <c r="N3742" s="4"/>
      <c r="O3742" s="4"/>
      <c r="P3742" s="4"/>
      <c r="Q3742" s="4"/>
      <c r="R3742" s="4"/>
      <c r="S3742" s="4"/>
      <c r="T3742" s="4"/>
      <c r="U3742" s="4"/>
      <c r="V3742" s="4"/>
      <c r="W3742" s="4"/>
      <c r="X3742" s="4"/>
      <c r="Y3742" s="4"/>
      <c r="Z3742" s="4"/>
      <c r="AA3742" s="4"/>
    </row>
    <row r="3743" spans="1:27" ht="16" x14ac:dyDescent="0.2">
      <c r="A3743" s="10" t="s">
        <v>15</v>
      </c>
      <c r="B3743" s="10" t="s">
        <v>21</v>
      </c>
      <c r="C3743" s="10" t="s">
        <v>6826</v>
      </c>
      <c r="D3743" s="11">
        <v>1985</v>
      </c>
      <c r="E3743" s="10" t="s">
        <v>7</v>
      </c>
      <c r="F3743" s="10" t="s">
        <v>6827</v>
      </c>
      <c r="G3743" s="10" t="s">
        <v>6828</v>
      </c>
      <c r="H3743" s="13">
        <v>2715</v>
      </c>
      <c r="I3743" s="14"/>
      <c r="J3743" s="4"/>
      <c r="K3743" s="4"/>
      <c r="L3743" s="4"/>
      <c r="M3743" s="4"/>
      <c r="N3743" s="4"/>
      <c r="O3743" s="4"/>
      <c r="P3743" s="4"/>
      <c r="Q3743" s="4"/>
      <c r="R3743" s="4"/>
      <c r="S3743" s="4"/>
      <c r="T3743" s="4"/>
      <c r="U3743" s="4"/>
      <c r="V3743" s="4"/>
      <c r="W3743" s="4"/>
      <c r="X3743" s="4"/>
      <c r="Y3743" s="4"/>
      <c r="Z3743" s="4"/>
      <c r="AA3743" s="4"/>
    </row>
    <row r="3744" spans="1:27" ht="16" x14ac:dyDescent="0.2">
      <c r="A3744" s="10" t="s">
        <v>15</v>
      </c>
      <c r="B3744" s="10" t="s">
        <v>21</v>
      </c>
      <c r="C3744" s="10" t="s">
        <v>5894</v>
      </c>
      <c r="D3744" s="39">
        <v>1985</v>
      </c>
      <c r="E3744" s="10" t="s">
        <v>10</v>
      </c>
      <c r="F3744" s="10" t="s">
        <v>6827</v>
      </c>
      <c r="G3744" s="10" t="s">
        <v>6829</v>
      </c>
      <c r="H3744" s="13">
        <v>544</v>
      </c>
      <c r="I3744" s="14"/>
      <c r="J3744" s="4"/>
      <c r="K3744" s="4"/>
      <c r="L3744" s="4"/>
      <c r="M3744" s="4"/>
      <c r="N3744" s="4"/>
      <c r="O3744" s="4"/>
      <c r="P3744" s="4"/>
      <c r="Q3744" s="4"/>
      <c r="R3744" s="4"/>
      <c r="S3744" s="4"/>
      <c r="T3744" s="4"/>
      <c r="U3744" s="4"/>
      <c r="V3744" s="4"/>
      <c r="W3744" s="4"/>
      <c r="X3744" s="4"/>
      <c r="Y3744" s="4"/>
      <c r="Z3744" s="4"/>
      <c r="AA3744" s="4"/>
    </row>
    <row r="3745" spans="1:27" ht="16" x14ac:dyDescent="0.2">
      <c r="A3745" s="10" t="s">
        <v>15</v>
      </c>
      <c r="B3745" s="10" t="s">
        <v>21</v>
      </c>
      <c r="C3745" s="10" t="s">
        <v>6460</v>
      </c>
      <c r="D3745" s="39">
        <v>1985</v>
      </c>
      <c r="E3745" s="10" t="s">
        <v>10</v>
      </c>
      <c r="F3745" s="10" t="s">
        <v>6827</v>
      </c>
      <c r="G3745" s="10" t="s">
        <v>6830</v>
      </c>
      <c r="H3745" s="13">
        <v>538</v>
      </c>
      <c r="I3745" s="14"/>
      <c r="J3745" s="4"/>
      <c r="K3745" s="4"/>
      <c r="L3745" s="4"/>
      <c r="M3745" s="4"/>
      <c r="N3745" s="4"/>
      <c r="O3745" s="4"/>
      <c r="P3745" s="4"/>
      <c r="Q3745" s="4"/>
      <c r="R3745" s="4"/>
      <c r="S3745" s="4"/>
      <c r="T3745" s="4"/>
      <c r="U3745" s="4"/>
      <c r="V3745" s="4"/>
      <c r="W3745" s="4"/>
      <c r="X3745" s="4"/>
      <c r="Y3745" s="4"/>
      <c r="Z3745" s="4"/>
      <c r="AA3745" s="4"/>
    </row>
    <row r="3746" spans="1:27" ht="16" x14ac:dyDescent="0.2">
      <c r="A3746" s="10" t="s">
        <v>15</v>
      </c>
      <c r="B3746" s="10" t="s">
        <v>21</v>
      </c>
      <c r="C3746" s="10" t="s">
        <v>5907</v>
      </c>
      <c r="D3746" s="39">
        <v>1985</v>
      </c>
      <c r="E3746" s="10" t="s">
        <v>10</v>
      </c>
      <c r="F3746" s="10" t="s">
        <v>6827</v>
      </c>
      <c r="G3746" s="10" t="s">
        <v>6831</v>
      </c>
      <c r="H3746" s="13">
        <v>531</v>
      </c>
      <c r="I3746" s="14"/>
      <c r="J3746" s="4"/>
      <c r="K3746" s="4"/>
      <c r="L3746" s="4"/>
      <c r="M3746" s="4"/>
      <c r="N3746" s="4"/>
      <c r="O3746" s="4"/>
      <c r="P3746" s="4"/>
      <c r="Q3746" s="4"/>
      <c r="R3746" s="4"/>
      <c r="S3746" s="4"/>
      <c r="T3746" s="4"/>
      <c r="U3746" s="4"/>
      <c r="V3746" s="4"/>
      <c r="W3746" s="4"/>
      <c r="X3746" s="4"/>
      <c r="Y3746" s="4"/>
      <c r="Z3746" s="4"/>
      <c r="AA3746" s="4"/>
    </row>
    <row r="3747" spans="1:27" ht="16" x14ac:dyDescent="0.2">
      <c r="A3747" s="10" t="s">
        <v>15</v>
      </c>
      <c r="B3747" s="10" t="s">
        <v>21</v>
      </c>
      <c r="C3747" s="10" t="s">
        <v>5898</v>
      </c>
      <c r="D3747" s="39">
        <v>1985</v>
      </c>
      <c r="E3747" s="10" t="s">
        <v>10</v>
      </c>
      <c r="F3747" s="10" t="s">
        <v>6827</v>
      </c>
      <c r="G3747" s="10" t="s">
        <v>6832</v>
      </c>
      <c r="H3747" s="13">
        <v>473</v>
      </c>
      <c r="I3747" s="14"/>
      <c r="J3747" s="4"/>
      <c r="K3747" s="4"/>
      <c r="L3747" s="4"/>
      <c r="M3747" s="4"/>
      <c r="N3747" s="4"/>
      <c r="O3747" s="4"/>
      <c r="P3747" s="4"/>
      <c r="Q3747" s="4"/>
      <c r="R3747" s="4"/>
      <c r="S3747" s="4"/>
      <c r="T3747" s="4"/>
      <c r="U3747" s="4"/>
      <c r="V3747" s="4"/>
      <c r="W3747" s="4"/>
      <c r="X3747" s="4"/>
      <c r="Y3747" s="4"/>
      <c r="Z3747" s="4"/>
      <c r="AA3747" s="4"/>
    </row>
    <row r="3748" spans="1:27" ht="16" x14ac:dyDescent="0.2">
      <c r="A3748" s="10" t="s">
        <v>15</v>
      </c>
      <c r="B3748" s="10" t="s">
        <v>21</v>
      </c>
      <c r="C3748" s="10" t="s">
        <v>5462</v>
      </c>
      <c r="D3748" s="39">
        <v>1985</v>
      </c>
      <c r="E3748" s="10" t="s">
        <v>10</v>
      </c>
      <c r="F3748" s="10" t="s">
        <v>6827</v>
      </c>
      <c r="G3748" s="10" t="s">
        <v>6833</v>
      </c>
      <c r="H3748" s="13">
        <v>439</v>
      </c>
      <c r="I3748" s="14"/>
      <c r="J3748" s="4"/>
      <c r="K3748" s="4"/>
      <c r="L3748" s="4"/>
      <c r="M3748" s="4"/>
      <c r="N3748" s="4"/>
      <c r="O3748" s="4"/>
      <c r="P3748" s="4"/>
      <c r="Q3748" s="4"/>
      <c r="R3748" s="4"/>
      <c r="S3748" s="4"/>
      <c r="T3748" s="4"/>
      <c r="U3748" s="4"/>
      <c r="V3748" s="4"/>
      <c r="W3748" s="4"/>
      <c r="X3748" s="4"/>
      <c r="Y3748" s="4"/>
      <c r="Z3748" s="4"/>
      <c r="AA3748" s="4"/>
    </row>
    <row r="3749" spans="1:27" ht="16" x14ac:dyDescent="0.2">
      <c r="A3749" s="10" t="s">
        <v>15</v>
      </c>
      <c r="B3749" s="10" t="s">
        <v>21</v>
      </c>
      <c r="C3749" s="1" t="s">
        <v>6109</v>
      </c>
      <c r="D3749" s="39">
        <v>1985</v>
      </c>
      <c r="E3749" s="10" t="s">
        <v>10</v>
      </c>
      <c r="F3749" s="10" t="s">
        <v>6827</v>
      </c>
      <c r="G3749" s="10" t="s">
        <v>6834</v>
      </c>
      <c r="H3749" s="13">
        <v>385</v>
      </c>
      <c r="I3749" s="14"/>
      <c r="J3749" s="4"/>
      <c r="K3749" s="4"/>
      <c r="L3749" s="4"/>
      <c r="M3749" s="4"/>
      <c r="N3749" s="4"/>
      <c r="O3749" s="4"/>
      <c r="P3749" s="4"/>
      <c r="Q3749" s="4"/>
      <c r="R3749" s="4"/>
      <c r="S3749" s="4"/>
      <c r="T3749" s="4"/>
      <c r="U3749" s="4"/>
      <c r="V3749" s="4"/>
      <c r="W3749" s="4"/>
      <c r="X3749" s="4"/>
      <c r="Y3749" s="4"/>
      <c r="Z3749" s="4"/>
      <c r="AA3749" s="4"/>
    </row>
    <row r="3750" spans="1:27" ht="16" x14ac:dyDescent="0.2">
      <c r="A3750" s="10" t="s">
        <v>15</v>
      </c>
      <c r="B3750" s="10" t="s">
        <v>21</v>
      </c>
      <c r="C3750" s="10" t="s">
        <v>6128</v>
      </c>
      <c r="D3750" s="39">
        <v>1985</v>
      </c>
      <c r="E3750" s="10" t="s">
        <v>10</v>
      </c>
      <c r="F3750" s="10" t="s">
        <v>6827</v>
      </c>
      <c r="G3750" s="10" t="s">
        <v>6835</v>
      </c>
      <c r="H3750" s="13">
        <v>380</v>
      </c>
      <c r="I3750" s="14"/>
      <c r="J3750" s="4"/>
      <c r="K3750" s="4"/>
      <c r="L3750" s="4"/>
      <c r="M3750" s="4"/>
      <c r="N3750" s="4"/>
      <c r="O3750" s="4"/>
      <c r="P3750" s="4"/>
      <c r="Q3750" s="4"/>
      <c r="R3750" s="4"/>
      <c r="S3750" s="4"/>
      <c r="T3750" s="4"/>
      <c r="U3750" s="4"/>
      <c r="V3750" s="4"/>
      <c r="W3750" s="4"/>
      <c r="X3750" s="4"/>
      <c r="Y3750" s="4"/>
      <c r="Z3750" s="4"/>
      <c r="AA3750" s="4"/>
    </row>
    <row r="3751" spans="1:27" ht="16" x14ac:dyDescent="0.2">
      <c r="A3751" s="10" t="s">
        <v>15</v>
      </c>
      <c r="B3751" s="10" t="s">
        <v>21</v>
      </c>
      <c r="C3751" s="10" t="s">
        <v>6494</v>
      </c>
      <c r="D3751" s="39">
        <v>1985</v>
      </c>
      <c r="E3751" s="10" t="s">
        <v>10</v>
      </c>
      <c r="F3751" s="10" t="s">
        <v>6827</v>
      </c>
      <c r="G3751" s="10" t="s">
        <v>6836</v>
      </c>
      <c r="H3751" s="13">
        <v>379</v>
      </c>
      <c r="I3751" s="14"/>
      <c r="J3751" s="4"/>
      <c r="K3751" s="4"/>
      <c r="L3751" s="4"/>
      <c r="M3751" s="4"/>
      <c r="N3751" s="4"/>
      <c r="O3751" s="4"/>
      <c r="P3751" s="4"/>
      <c r="Q3751" s="4"/>
      <c r="R3751" s="4"/>
      <c r="S3751" s="4"/>
      <c r="T3751" s="4"/>
      <c r="U3751" s="4"/>
      <c r="V3751" s="4"/>
      <c r="W3751" s="4"/>
      <c r="X3751" s="4"/>
      <c r="Y3751" s="4"/>
      <c r="Z3751" s="4"/>
      <c r="AA3751" s="4"/>
    </row>
    <row r="3752" spans="1:27" ht="16" x14ac:dyDescent="0.2">
      <c r="A3752" s="10" t="s">
        <v>15</v>
      </c>
      <c r="B3752" s="10" t="s">
        <v>21</v>
      </c>
      <c r="C3752" s="10" t="s">
        <v>6479</v>
      </c>
      <c r="D3752" s="39">
        <v>1985</v>
      </c>
      <c r="E3752" s="10" t="s">
        <v>10</v>
      </c>
      <c r="F3752" s="10" t="s">
        <v>6827</v>
      </c>
      <c r="G3752" s="10" t="s">
        <v>6837</v>
      </c>
      <c r="H3752" s="13">
        <v>367</v>
      </c>
      <c r="I3752" s="14"/>
      <c r="J3752" s="4"/>
      <c r="K3752" s="4"/>
      <c r="L3752" s="4"/>
      <c r="M3752" s="4"/>
      <c r="N3752" s="4"/>
      <c r="O3752" s="4"/>
      <c r="P3752" s="4"/>
      <c r="Q3752" s="4"/>
      <c r="R3752" s="4"/>
      <c r="S3752" s="4"/>
      <c r="T3752" s="4"/>
      <c r="U3752" s="4"/>
      <c r="V3752" s="4"/>
      <c r="W3752" s="4"/>
      <c r="X3752" s="4"/>
      <c r="Y3752" s="4"/>
      <c r="Z3752" s="4"/>
      <c r="AA3752" s="4"/>
    </row>
    <row r="3753" spans="1:27" ht="16" x14ac:dyDescent="0.2">
      <c r="A3753" s="10" t="s">
        <v>15</v>
      </c>
      <c r="B3753" s="10" t="s">
        <v>21</v>
      </c>
      <c r="C3753" s="10" t="s">
        <v>6481</v>
      </c>
      <c r="D3753" s="39">
        <v>1985</v>
      </c>
      <c r="E3753" s="10" t="s">
        <v>10</v>
      </c>
      <c r="F3753" s="10" t="s">
        <v>6827</v>
      </c>
      <c r="G3753" s="10" t="s">
        <v>6838</v>
      </c>
      <c r="H3753" s="13">
        <v>305</v>
      </c>
      <c r="I3753" s="14"/>
      <c r="J3753" s="4"/>
      <c r="K3753" s="4"/>
      <c r="L3753" s="4"/>
      <c r="M3753" s="4"/>
      <c r="N3753" s="4"/>
      <c r="O3753" s="4"/>
      <c r="P3753" s="4"/>
      <c r="Q3753" s="4"/>
      <c r="R3753" s="4"/>
      <c r="S3753" s="4"/>
      <c r="T3753" s="4"/>
      <c r="U3753" s="4"/>
      <c r="V3753" s="4"/>
      <c r="W3753" s="4"/>
      <c r="X3753" s="4"/>
      <c r="Y3753" s="4"/>
      <c r="Z3753" s="4"/>
      <c r="AA3753" s="4"/>
    </row>
    <row r="3754" spans="1:27" ht="16" x14ac:dyDescent="0.2">
      <c r="A3754" s="10" t="s">
        <v>15</v>
      </c>
      <c r="B3754" s="10" t="s">
        <v>21</v>
      </c>
      <c r="C3754" s="10" t="s">
        <v>6345</v>
      </c>
      <c r="D3754" s="39">
        <v>1985</v>
      </c>
      <c r="E3754" s="10" t="s">
        <v>10</v>
      </c>
      <c r="F3754" s="10" t="s">
        <v>6827</v>
      </c>
      <c r="G3754" s="10" t="s">
        <v>6839</v>
      </c>
      <c r="H3754" s="13">
        <v>305</v>
      </c>
      <c r="I3754" s="14"/>
      <c r="J3754" s="4"/>
      <c r="K3754" s="4"/>
      <c r="L3754" s="4"/>
      <c r="M3754" s="4"/>
      <c r="N3754" s="4"/>
      <c r="O3754" s="4"/>
      <c r="P3754" s="4"/>
      <c r="Q3754" s="4"/>
      <c r="R3754" s="4"/>
      <c r="S3754" s="4"/>
      <c r="T3754" s="4"/>
      <c r="U3754" s="4"/>
      <c r="V3754" s="4"/>
      <c r="W3754" s="4"/>
      <c r="X3754" s="4"/>
      <c r="Y3754" s="4"/>
      <c r="Z3754" s="4"/>
      <c r="AA3754" s="4"/>
    </row>
    <row r="3755" spans="1:27" ht="16" x14ac:dyDescent="0.2">
      <c r="A3755" s="10" t="s">
        <v>15</v>
      </c>
      <c r="B3755" s="10" t="s">
        <v>21</v>
      </c>
      <c r="C3755" s="10" t="s">
        <v>5900</v>
      </c>
      <c r="D3755" s="39">
        <v>1985</v>
      </c>
      <c r="E3755" s="10" t="s">
        <v>10</v>
      </c>
      <c r="F3755" s="10" t="s">
        <v>6827</v>
      </c>
      <c r="G3755" s="10" t="s">
        <v>6840</v>
      </c>
      <c r="H3755" s="13">
        <v>275</v>
      </c>
      <c r="I3755" s="14"/>
      <c r="J3755" s="4"/>
      <c r="K3755" s="4"/>
      <c r="L3755" s="4"/>
      <c r="M3755" s="4"/>
      <c r="N3755" s="4"/>
      <c r="O3755" s="4"/>
      <c r="P3755" s="4"/>
      <c r="Q3755" s="4"/>
      <c r="R3755" s="4"/>
      <c r="S3755" s="4"/>
      <c r="T3755" s="4"/>
      <c r="U3755" s="4"/>
      <c r="V3755" s="4"/>
      <c r="W3755" s="4"/>
      <c r="X3755" s="4"/>
      <c r="Y3755" s="4"/>
      <c r="Z3755" s="4"/>
      <c r="AA3755" s="4"/>
    </row>
    <row r="3756" spans="1:27" ht="16" x14ac:dyDescent="0.2">
      <c r="A3756" s="10" t="s">
        <v>15</v>
      </c>
      <c r="B3756" s="10" t="s">
        <v>21</v>
      </c>
      <c r="C3756" s="10" t="s">
        <v>6450</v>
      </c>
      <c r="D3756" s="39">
        <v>1985</v>
      </c>
      <c r="E3756" s="10" t="s">
        <v>10</v>
      </c>
      <c r="F3756" s="10" t="s">
        <v>6827</v>
      </c>
      <c r="G3756" s="10" t="s">
        <v>6841</v>
      </c>
      <c r="H3756" s="13">
        <v>250</v>
      </c>
      <c r="I3756" s="14"/>
      <c r="J3756" s="4"/>
      <c r="K3756" s="4"/>
      <c r="L3756" s="4"/>
      <c r="M3756" s="4"/>
      <c r="N3756" s="4"/>
      <c r="O3756" s="4"/>
      <c r="P3756" s="4"/>
      <c r="Q3756" s="4"/>
      <c r="R3756" s="4"/>
      <c r="S3756" s="4"/>
      <c r="T3756" s="4"/>
      <c r="U3756" s="4"/>
      <c r="V3756" s="4"/>
      <c r="W3756" s="4"/>
      <c r="X3756" s="4"/>
      <c r="Y3756" s="4"/>
      <c r="Z3756" s="4"/>
      <c r="AA3756" s="4"/>
    </row>
    <row r="3757" spans="1:27" ht="16" x14ac:dyDescent="0.2">
      <c r="A3757" s="10" t="s">
        <v>15</v>
      </c>
      <c r="B3757" s="10" t="s">
        <v>21</v>
      </c>
      <c r="C3757" s="10" t="s">
        <v>6467</v>
      </c>
      <c r="D3757" s="39">
        <v>1985</v>
      </c>
      <c r="E3757" s="10" t="s">
        <v>10</v>
      </c>
      <c r="F3757" s="10" t="s">
        <v>6827</v>
      </c>
      <c r="G3757" s="10" t="s">
        <v>6842</v>
      </c>
      <c r="H3757" s="13">
        <v>232</v>
      </c>
      <c r="I3757" s="14"/>
      <c r="J3757" s="4"/>
      <c r="K3757" s="4"/>
      <c r="L3757" s="4"/>
      <c r="M3757" s="4"/>
      <c r="N3757" s="4"/>
      <c r="O3757" s="4"/>
      <c r="P3757" s="4"/>
      <c r="Q3757" s="4"/>
      <c r="R3757" s="4"/>
      <c r="S3757" s="4"/>
      <c r="T3757" s="4"/>
      <c r="U3757" s="4"/>
      <c r="V3757" s="4"/>
      <c r="W3757" s="4"/>
      <c r="X3757" s="4"/>
      <c r="Y3757" s="4"/>
      <c r="Z3757" s="4"/>
      <c r="AA3757" s="4"/>
    </row>
    <row r="3758" spans="1:27" ht="16" x14ac:dyDescent="0.2">
      <c r="A3758" s="10" t="s">
        <v>15</v>
      </c>
      <c r="B3758" s="10" t="s">
        <v>21</v>
      </c>
      <c r="C3758" s="10" t="s">
        <v>6456</v>
      </c>
      <c r="D3758" s="39">
        <v>1985</v>
      </c>
      <c r="E3758" s="10" t="s">
        <v>10</v>
      </c>
      <c r="F3758" s="10" t="s">
        <v>6827</v>
      </c>
      <c r="G3758" s="10" t="s">
        <v>6843</v>
      </c>
      <c r="H3758" s="13">
        <v>230</v>
      </c>
      <c r="I3758" s="14"/>
      <c r="J3758" s="4"/>
      <c r="K3758" s="4"/>
      <c r="L3758" s="4"/>
      <c r="M3758" s="4"/>
      <c r="N3758" s="4"/>
      <c r="O3758" s="4"/>
      <c r="P3758" s="4"/>
      <c r="Q3758" s="4"/>
      <c r="R3758" s="4"/>
      <c r="S3758" s="4"/>
      <c r="T3758" s="4"/>
      <c r="U3758" s="4"/>
      <c r="V3758" s="4"/>
      <c r="W3758" s="4"/>
      <c r="X3758" s="4"/>
      <c r="Y3758" s="4"/>
      <c r="Z3758" s="4"/>
      <c r="AA3758" s="4"/>
    </row>
    <row r="3759" spans="1:27" ht="16" x14ac:dyDescent="0.2">
      <c r="A3759" s="10" t="s">
        <v>15</v>
      </c>
      <c r="B3759" s="10" t="s">
        <v>21</v>
      </c>
      <c r="C3759" s="10" t="s">
        <v>6490</v>
      </c>
      <c r="D3759" s="39">
        <v>1985</v>
      </c>
      <c r="E3759" s="10" t="s">
        <v>10</v>
      </c>
      <c r="F3759" s="10" t="s">
        <v>6827</v>
      </c>
      <c r="G3759" s="10" t="s">
        <v>6844</v>
      </c>
      <c r="H3759" s="13">
        <v>190</v>
      </c>
      <c r="I3759" s="14"/>
      <c r="J3759" s="4"/>
      <c r="K3759" s="4"/>
      <c r="L3759" s="4"/>
      <c r="M3759" s="4"/>
      <c r="N3759" s="4"/>
      <c r="O3759" s="4"/>
      <c r="P3759" s="4"/>
      <c r="Q3759" s="4"/>
      <c r="R3759" s="4"/>
      <c r="S3759" s="4"/>
      <c r="T3759" s="4"/>
      <c r="U3759" s="4"/>
      <c r="V3759" s="4"/>
      <c r="W3759" s="4"/>
      <c r="X3759" s="4"/>
      <c r="Y3759" s="4"/>
      <c r="Z3759" s="4"/>
      <c r="AA3759" s="4"/>
    </row>
    <row r="3760" spans="1:27" ht="16" x14ac:dyDescent="0.2">
      <c r="A3760" s="10" t="s">
        <v>15</v>
      </c>
      <c r="B3760" s="10" t="s">
        <v>21</v>
      </c>
      <c r="C3760" s="10" t="s">
        <v>6845</v>
      </c>
      <c r="D3760" s="39">
        <v>1985</v>
      </c>
      <c r="E3760" s="10" t="s">
        <v>10</v>
      </c>
      <c r="F3760" s="10" t="s">
        <v>6827</v>
      </c>
      <c r="G3760" s="10" t="s">
        <v>6846</v>
      </c>
      <c r="H3760" s="13">
        <v>177</v>
      </c>
      <c r="I3760" s="14"/>
      <c r="J3760" s="4"/>
      <c r="K3760" s="4"/>
      <c r="L3760" s="4"/>
      <c r="M3760" s="4"/>
      <c r="N3760" s="4"/>
      <c r="O3760" s="4"/>
      <c r="P3760" s="4"/>
      <c r="Q3760" s="4"/>
      <c r="R3760" s="4"/>
      <c r="S3760" s="4"/>
      <c r="T3760" s="4"/>
      <c r="U3760" s="4"/>
      <c r="V3760" s="4"/>
      <c r="W3760" s="4"/>
      <c r="X3760" s="4"/>
      <c r="Y3760" s="4"/>
      <c r="Z3760" s="4"/>
      <c r="AA3760" s="4"/>
    </row>
    <row r="3761" spans="1:27" ht="16" x14ac:dyDescent="0.2">
      <c r="A3761" s="10" t="s">
        <v>15</v>
      </c>
      <c r="B3761" s="10" t="s">
        <v>21</v>
      </c>
      <c r="C3761" s="10" t="s">
        <v>6497</v>
      </c>
      <c r="D3761" s="39">
        <v>1985</v>
      </c>
      <c r="E3761" s="10" t="s">
        <v>10</v>
      </c>
      <c r="F3761" s="10" t="s">
        <v>6827</v>
      </c>
      <c r="G3761" s="10" t="s">
        <v>6847</v>
      </c>
      <c r="H3761" s="13">
        <v>173</v>
      </c>
      <c r="I3761" s="14"/>
      <c r="J3761" s="4"/>
      <c r="K3761" s="4"/>
      <c r="L3761" s="4"/>
      <c r="M3761" s="4"/>
      <c r="N3761" s="4"/>
      <c r="O3761" s="4"/>
      <c r="P3761" s="4"/>
      <c r="Q3761" s="4"/>
      <c r="R3761" s="4"/>
      <c r="S3761" s="4"/>
      <c r="T3761" s="4"/>
      <c r="U3761" s="4"/>
      <c r="V3761" s="4"/>
      <c r="W3761" s="4"/>
      <c r="X3761" s="4"/>
      <c r="Y3761" s="4"/>
      <c r="Z3761" s="4"/>
      <c r="AA3761" s="4"/>
    </row>
    <row r="3762" spans="1:27" ht="16" x14ac:dyDescent="0.2">
      <c r="A3762" s="10" t="s">
        <v>15</v>
      </c>
      <c r="B3762" s="10" t="s">
        <v>21</v>
      </c>
      <c r="C3762" s="10" t="s">
        <v>6848</v>
      </c>
      <c r="D3762" s="39">
        <v>1985</v>
      </c>
      <c r="E3762" s="10" t="s">
        <v>10</v>
      </c>
      <c r="F3762" s="10" t="s">
        <v>6827</v>
      </c>
      <c r="G3762" s="10" t="s">
        <v>6849</v>
      </c>
      <c r="H3762" s="13">
        <v>172</v>
      </c>
      <c r="I3762" s="14"/>
      <c r="J3762" s="4"/>
      <c r="K3762" s="4"/>
      <c r="L3762" s="4"/>
      <c r="M3762" s="4"/>
      <c r="N3762" s="4"/>
      <c r="O3762" s="4"/>
      <c r="P3762" s="4"/>
      <c r="Q3762" s="4"/>
      <c r="R3762" s="4"/>
      <c r="S3762" s="4"/>
      <c r="T3762" s="4"/>
      <c r="U3762" s="4"/>
      <c r="V3762" s="4"/>
      <c r="W3762" s="4"/>
      <c r="X3762" s="4"/>
      <c r="Y3762" s="4"/>
      <c r="Z3762" s="4"/>
      <c r="AA3762" s="4"/>
    </row>
    <row r="3763" spans="1:27" ht="16" x14ac:dyDescent="0.2">
      <c r="A3763" s="10" t="s">
        <v>15</v>
      </c>
      <c r="B3763" s="10" t="s">
        <v>21</v>
      </c>
      <c r="C3763" s="10" t="s">
        <v>6439</v>
      </c>
      <c r="D3763" s="39">
        <v>1985</v>
      </c>
      <c r="E3763" s="10" t="s">
        <v>10</v>
      </c>
      <c r="F3763" s="10" t="s">
        <v>6827</v>
      </c>
      <c r="G3763" s="10" t="s">
        <v>6850</v>
      </c>
      <c r="H3763" s="13">
        <v>171</v>
      </c>
      <c r="I3763" s="14"/>
      <c r="J3763" s="4"/>
      <c r="K3763" s="4"/>
      <c r="L3763" s="4"/>
      <c r="M3763" s="4"/>
      <c r="N3763" s="4"/>
      <c r="O3763" s="4"/>
      <c r="P3763" s="4"/>
      <c r="Q3763" s="4"/>
      <c r="R3763" s="4"/>
      <c r="S3763" s="4"/>
      <c r="T3763" s="4"/>
      <c r="U3763" s="4"/>
      <c r="V3763" s="4"/>
      <c r="W3763" s="4"/>
      <c r="X3763" s="4"/>
      <c r="Y3763" s="4"/>
      <c r="Z3763" s="4"/>
      <c r="AA3763" s="4"/>
    </row>
    <row r="3764" spans="1:27" ht="16" x14ac:dyDescent="0.2">
      <c r="A3764" s="10" t="s">
        <v>15</v>
      </c>
      <c r="B3764" s="10" t="s">
        <v>21</v>
      </c>
      <c r="C3764" s="10" t="s">
        <v>6851</v>
      </c>
      <c r="D3764" s="39">
        <v>1985</v>
      </c>
      <c r="E3764" s="10" t="s">
        <v>10</v>
      </c>
      <c r="F3764" s="10" t="s">
        <v>6827</v>
      </c>
      <c r="G3764" s="10" t="s">
        <v>6852</v>
      </c>
      <c r="H3764" s="13">
        <v>170</v>
      </c>
      <c r="I3764" s="14"/>
      <c r="J3764" s="4"/>
      <c r="K3764" s="4"/>
      <c r="L3764" s="4"/>
      <c r="M3764" s="4"/>
      <c r="N3764" s="4"/>
      <c r="O3764" s="4"/>
      <c r="P3764" s="4"/>
      <c r="Q3764" s="4"/>
      <c r="R3764" s="4"/>
      <c r="S3764" s="4"/>
      <c r="T3764" s="4"/>
      <c r="U3764" s="4"/>
      <c r="V3764" s="4"/>
      <c r="W3764" s="4"/>
      <c r="X3764" s="4"/>
      <c r="Y3764" s="4"/>
      <c r="Z3764" s="4"/>
      <c r="AA3764" s="4"/>
    </row>
    <row r="3765" spans="1:27" ht="16" x14ac:dyDescent="0.2">
      <c r="A3765" s="10" t="s">
        <v>15</v>
      </c>
      <c r="B3765" s="10" t="s">
        <v>21</v>
      </c>
      <c r="C3765" s="10" t="s">
        <v>6853</v>
      </c>
      <c r="D3765" s="39">
        <v>1985</v>
      </c>
      <c r="E3765" s="10" t="s">
        <v>10</v>
      </c>
      <c r="F3765" s="10" t="s">
        <v>6827</v>
      </c>
      <c r="G3765" s="10" t="s">
        <v>6854</v>
      </c>
      <c r="H3765" s="13">
        <v>166</v>
      </c>
      <c r="I3765" s="14"/>
      <c r="J3765" s="4"/>
      <c r="K3765" s="4"/>
      <c r="L3765" s="4"/>
      <c r="M3765" s="4"/>
      <c r="N3765" s="4"/>
      <c r="O3765" s="4"/>
      <c r="P3765" s="4"/>
      <c r="Q3765" s="4"/>
      <c r="R3765" s="4"/>
      <c r="S3765" s="4"/>
      <c r="T3765" s="4"/>
      <c r="U3765" s="4"/>
      <c r="V3765" s="4"/>
      <c r="W3765" s="4"/>
      <c r="X3765" s="4"/>
      <c r="Y3765" s="4"/>
      <c r="Z3765" s="4"/>
      <c r="AA3765" s="4"/>
    </row>
    <row r="3766" spans="1:27" ht="16" x14ac:dyDescent="0.2">
      <c r="A3766" s="10" t="s">
        <v>15</v>
      </c>
      <c r="B3766" s="10" t="s">
        <v>21</v>
      </c>
      <c r="C3766" s="10" t="s">
        <v>6855</v>
      </c>
      <c r="D3766" s="39">
        <v>1985</v>
      </c>
      <c r="E3766" s="10" t="s">
        <v>10</v>
      </c>
      <c r="F3766" s="10" t="s">
        <v>6827</v>
      </c>
      <c r="G3766" s="10" t="s">
        <v>6856</v>
      </c>
      <c r="H3766" s="13">
        <v>164</v>
      </c>
      <c r="I3766" s="14"/>
      <c r="J3766" s="4"/>
      <c r="K3766" s="4"/>
      <c r="L3766" s="4"/>
      <c r="M3766" s="4"/>
      <c r="N3766" s="4"/>
      <c r="O3766" s="4"/>
      <c r="P3766" s="4"/>
      <c r="Q3766" s="4"/>
      <c r="R3766" s="4"/>
      <c r="S3766" s="4"/>
      <c r="T3766" s="4"/>
      <c r="U3766" s="4"/>
      <c r="V3766" s="4"/>
      <c r="W3766" s="4"/>
      <c r="X3766" s="4"/>
      <c r="Y3766" s="4"/>
      <c r="Z3766" s="4"/>
      <c r="AA3766" s="4"/>
    </row>
    <row r="3767" spans="1:27" ht="16" x14ac:dyDescent="0.2">
      <c r="A3767" s="10" t="s">
        <v>15</v>
      </c>
      <c r="B3767" s="10" t="s">
        <v>21</v>
      </c>
      <c r="C3767" s="10" t="s">
        <v>6444</v>
      </c>
      <c r="D3767" s="39">
        <v>1985</v>
      </c>
      <c r="E3767" s="10" t="s">
        <v>10</v>
      </c>
      <c r="F3767" s="10" t="s">
        <v>6827</v>
      </c>
      <c r="G3767" s="10" t="s">
        <v>6857</v>
      </c>
      <c r="H3767" s="13">
        <v>163</v>
      </c>
      <c r="I3767" s="14"/>
      <c r="J3767" s="4"/>
      <c r="K3767" s="4"/>
      <c r="L3767" s="4"/>
      <c r="M3767" s="4"/>
      <c r="N3767" s="4"/>
      <c r="O3767" s="4"/>
      <c r="P3767" s="4"/>
      <c r="Q3767" s="4"/>
      <c r="R3767" s="4"/>
      <c r="S3767" s="4"/>
      <c r="T3767" s="4"/>
      <c r="U3767" s="4"/>
      <c r="V3767" s="4"/>
      <c r="W3767" s="4"/>
      <c r="X3767" s="4"/>
      <c r="Y3767" s="4"/>
      <c r="Z3767" s="4"/>
      <c r="AA3767" s="4"/>
    </row>
    <row r="3768" spans="1:27" ht="16" x14ac:dyDescent="0.2">
      <c r="A3768" s="10" t="s">
        <v>15</v>
      </c>
      <c r="B3768" s="10" t="s">
        <v>21</v>
      </c>
      <c r="C3768" s="10" t="s">
        <v>5442</v>
      </c>
      <c r="D3768" s="39">
        <v>1985</v>
      </c>
      <c r="E3768" s="10" t="s">
        <v>10</v>
      </c>
      <c r="F3768" s="10" t="s">
        <v>6827</v>
      </c>
      <c r="G3768" s="10" t="s">
        <v>6858</v>
      </c>
      <c r="H3768" s="13">
        <v>163</v>
      </c>
      <c r="I3768" s="14"/>
      <c r="J3768" s="4"/>
      <c r="K3768" s="4"/>
      <c r="L3768" s="4"/>
      <c r="M3768" s="4"/>
      <c r="N3768" s="4"/>
      <c r="O3768" s="4"/>
      <c r="P3768" s="4"/>
      <c r="Q3768" s="4"/>
      <c r="R3768" s="4"/>
      <c r="S3768" s="4"/>
      <c r="T3768" s="4"/>
      <c r="U3768" s="4"/>
      <c r="V3768" s="4"/>
      <c r="W3768" s="4"/>
      <c r="X3768" s="4"/>
      <c r="Y3768" s="4"/>
      <c r="Z3768" s="4"/>
      <c r="AA3768" s="4"/>
    </row>
    <row r="3769" spans="1:27" ht="16" x14ac:dyDescent="0.2">
      <c r="A3769" s="10" t="s">
        <v>15</v>
      </c>
      <c r="B3769" s="10" t="s">
        <v>21</v>
      </c>
      <c r="C3769" s="10" t="s">
        <v>6859</v>
      </c>
      <c r="D3769" s="39">
        <v>1985</v>
      </c>
      <c r="E3769" s="10" t="s">
        <v>10</v>
      </c>
      <c r="F3769" s="10" t="s">
        <v>6827</v>
      </c>
      <c r="G3769" s="10" t="s">
        <v>6860</v>
      </c>
      <c r="H3769" s="13">
        <v>157</v>
      </c>
      <c r="I3769" s="14"/>
      <c r="J3769" s="4"/>
      <c r="K3769" s="4"/>
      <c r="L3769" s="4"/>
      <c r="M3769" s="4"/>
      <c r="N3769" s="4"/>
      <c r="O3769" s="4"/>
      <c r="P3769" s="4"/>
      <c r="Q3769" s="4"/>
      <c r="R3769" s="4"/>
      <c r="S3769" s="4"/>
      <c r="T3769" s="4"/>
      <c r="U3769" s="4"/>
      <c r="V3769" s="4"/>
      <c r="W3769" s="4"/>
      <c r="X3769" s="4"/>
      <c r="Y3769" s="4"/>
      <c r="Z3769" s="4"/>
      <c r="AA3769" s="4"/>
    </row>
    <row r="3770" spans="1:27" ht="16" x14ac:dyDescent="0.2">
      <c r="A3770" s="10" t="s">
        <v>15</v>
      </c>
      <c r="B3770" s="10" t="s">
        <v>21</v>
      </c>
      <c r="C3770" s="10" t="s">
        <v>6861</v>
      </c>
      <c r="D3770" s="39">
        <v>1985</v>
      </c>
      <c r="E3770" s="10" t="s">
        <v>10</v>
      </c>
      <c r="F3770" s="10" t="s">
        <v>6827</v>
      </c>
      <c r="G3770" s="10" t="s">
        <v>6862</v>
      </c>
      <c r="H3770" s="13">
        <v>157</v>
      </c>
      <c r="I3770" s="14"/>
      <c r="J3770" s="4"/>
      <c r="K3770" s="4"/>
      <c r="L3770" s="4"/>
      <c r="M3770" s="4"/>
      <c r="N3770" s="4"/>
      <c r="O3770" s="4"/>
      <c r="P3770" s="4"/>
      <c r="Q3770" s="4"/>
      <c r="R3770" s="4"/>
      <c r="S3770" s="4"/>
      <c r="T3770" s="4"/>
      <c r="U3770" s="4"/>
      <c r="V3770" s="4"/>
      <c r="W3770" s="4"/>
      <c r="X3770" s="4"/>
      <c r="Y3770" s="4"/>
      <c r="Z3770" s="4"/>
      <c r="AA3770" s="4"/>
    </row>
    <row r="3771" spans="1:27" ht="16" x14ac:dyDescent="0.2">
      <c r="A3771" s="10" t="s">
        <v>15</v>
      </c>
      <c r="B3771" s="10" t="s">
        <v>21</v>
      </c>
      <c r="C3771" s="10" t="s">
        <v>6863</v>
      </c>
      <c r="D3771" s="39">
        <v>1985</v>
      </c>
      <c r="E3771" s="10" t="s">
        <v>10</v>
      </c>
      <c r="F3771" s="10" t="s">
        <v>6827</v>
      </c>
      <c r="G3771" s="10" t="s">
        <v>6864</v>
      </c>
      <c r="H3771" s="13">
        <v>141</v>
      </c>
      <c r="I3771" s="14"/>
      <c r="J3771" s="4"/>
      <c r="K3771" s="4"/>
      <c r="L3771" s="4"/>
      <c r="M3771" s="4"/>
      <c r="N3771" s="4"/>
      <c r="O3771" s="4"/>
      <c r="P3771" s="4"/>
      <c r="Q3771" s="4"/>
      <c r="R3771" s="4"/>
      <c r="S3771" s="4"/>
      <c r="T3771" s="4"/>
      <c r="U3771" s="4"/>
      <c r="V3771" s="4"/>
      <c r="W3771" s="4"/>
      <c r="X3771" s="4"/>
      <c r="Y3771" s="4"/>
      <c r="Z3771" s="4"/>
      <c r="AA3771" s="4"/>
    </row>
    <row r="3772" spans="1:27" ht="16" x14ac:dyDescent="0.2">
      <c r="A3772" s="10" t="s">
        <v>15</v>
      </c>
      <c r="B3772" s="10" t="s">
        <v>21</v>
      </c>
      <c r="C3772" s="10" t="s">
        <v>6865</v>
      </c>
      <c r="D3772" s="39">
        <v>1985</v>
      </c>
      <c r="E3772" s="10" t="s">
        <v>10</v>
      </c>
      <c r="F3772" s="10" t="s">
        <v>6827</v>
      </c>
      <c r="G3772" s="10" t="s">
        <v>6866</v>
      </c>
      <c r="H3772" s="13">
        <v>140</v>
      </c>
      <c r="I3772" s="14"/>
      <c r="J3772" s="4"/>
      <c r="K3772" s="4"/>
      <c r="L3772" s="4"/>
      <c r="M3772" s="4"/>
      <c r="N3772" s="4"/>
      <c r="O3772" s="4"/>
      <c r="P3772" s="4"/>
      <c r="Q3772" s="4"/>
      <c r="R3772" s="4"/>
      <c r="S3772" s="4"/>
      <c r="T3772" s="4"/>
      <c r="U3772" s="4"/>
      <c r="V3772" s="4"/>
      <c r="W3772" s="4"/>
      <c r="X3772" s="4"/>
      <c r="Y3772" s="4"/>
      <c r="Z3772" s="4"/>
      <c r="AA3772" s="4"/>
    </row>
    <row r="3773" spans="1:27" ht="16" x14ac:dyDescent="0.2">
      <c r="A3773" s="10" t="s">
        <v>15</v>
      </c>
      <c r="B3773" s="10" t="s">
        <v>21</v>
      </c>
      <c r="C3773" s="10" t="s">
        <v>6508</v>
      </c>
      <c r="D3773" s="39">
        <v>1985</v>
      </c>
      <c r="E3773" s="10" t="s">
        <v>10</v>
      </c>
      <c r="F3773" s="10" t="s">
        <v>6827</v>
      </c>
      <c r="G3773" s="10" t="s">
        <v>6867</v>
      </c>
      <c r="H3773" s="13">
        <v>139</v>
      </c>
      <c r="I3773" s="14"/>
      <c r="J3773" s="4"/>
      <c r="K3773" s="4"/>
      <c r="L3773" s="4"/>
      <c r="M3773" s="4"/>
      <c r="N3773" s="4"/>
      <c r="O3773" s="4"/>
      <c r="P3773" s="4"/>
      <c r="Q3773" s="4"/>
      <c r="R3773" s="4"/>
      <c r="S3773" s="4"/>
      <c r="T3773" s="4"/>
      <c r="U3773" s="4"/>
      <c r="V3773" s="4"/>
      <c r="W3773" s="4"/>
      <c r="X3773" s="4"/>
      <c r="Y3773" s="4"/>
      <c r="Z3773" s="4"/>
      <c r="AA3773" s="4"/>
    </row>
    <row r="3774" spans="1:27" ht="16" x14ac:dyDescent="0.2">
      <c r="A3774" s="10" t="s">
        <v>15</v>
      </c>
      <c r="B3774" s="10" t="s">
        <v>21</v>
      </c>
      <c r="C3774" s="10" t="s">
        <v>6868</v>
      </c>
      <c r="D3774" s="39">
        <v>1985</v>
      </c>
      <c r="E3774" s="10" t="s">
        <v>10</v>
      </c>
      <c r="F3774" s="10" t="s">
        <v>6827</v>
      </c>
      <c r="G3774" s="10" t="s">
        <v>6869</v>
      </c>
      <c r="H3774" s="13">
        <v>137</v>
      </c>
      <c r="I3774" s="14"/>
      <c r="J3774" s="4"/>
      <c r="K3774" s="4"/>
      <c r="L3774" s="4"/>
      <c r="M3774" s="4"/>
      <c r="N3774" s="4"/>
      <c r="O3774" s="4"/>
      <c r="P3774" s="4"/>
      <c r="Q3774" s="4"/>
      <c r="R3774" s="4"/>
      <c r="S3774" s="4"/>
      <c r="T3774" s="4"/>
      <c r="U3774" s="4"/>
      <c r="V3774" s="4"/>
      <c r="W3774" s="4"/>
      <c r="X3774" s="4"/>
      <c r="Y3774" s="4"/>
      <c r="Z3774" s="4"/>
      <c r="AA3774" s="4"/>
    </row>
    <row r="3775" spans="1:27" ht="16" x14ac:dyDescent="0.2">
      <c r="A3775" s="10" t="s">
        <v>15</v>
      </c>
      <c r="B3775" s="10" t="s">
        <v>21</v>
      </c>
      <c r="C3775" s="10" t="s">
        <v>6870</v>
      </c>
      <c r="D3775" s="39">
        <v>1985</v>
      </c>
      <c r="E3775" s="10" t="s">
        <v>10</v>
      </c>
      <c r="F3775" s="10" t="s">
        <v>6827</v>
      </c>
      <c r="G3775" s="10" t="s">
        <v>6871</v>
      </c>
      <c r="H3775" s="13">
        <v>135</v>
      </c>
      <c r="I3775" s="14"/>
      <c r="J3775" s="4"/>
      <c r="K3775" s="4"/>
      <c r="L3775" s="4"/>
      <c r="M3775" s="4"/>
      <c r="N3775" s="4"/>
      <c r="O3775" s="4"/>
      <c r="P3775" s="4"/>
      <c r="Q3775" s="4"/>
      <c r="R3775" s="4"/>
      <c r="S3775" s="4"/>
      <c r="T3775" s="4"/>
      <c r="U3775" s="4"/>
      <c r="V3775" s="4"/>
      <c r="W3775" s="4"/>
      <c r="X3775" s="4"/>
      <c r="Y3775" s="4"/>
      <c r="Z3775" s="4"/>
      <c r="AA3775" s="4"/>
    </row>
    <row r="3776" spans="1:27" ht="16" x14ac:dyDescent="0.2">
      <c r="A3776" s="10" t="s">
        <v>15</v>
      </c>
      <c r="B3776" s="10" t="s">
        <v>21</v>
      </c>
      <c r="C3776" s="10" t="s">
        <v>6872</v>
      </c>
      <c r="D3776" s="39">
        <v>1985</v>
      </c>
      <c r="E3776" s="10" t="s">
        <v>10</v>
      </c>
      <c r="F3776" s="10" t="s">
        <v>6827</v>
      </c>
      <c r="G3776" s="10" t="s">
        <v>6873</v>
      </c>
      <c r="H3776" s="13">
        <v>133</v>
      </c>
      <c r="I3776" s="14"/>
      <c r="J3776" s="4"/>
      <c r="K3776" s="4"/>
      <c r="L3776" s="4"/>
      <c r="M3776" s="4"/>
      <c r="N3776" s="4"/>
      <c r="O3776" s="4"/>
      <c r="P3776" s="4"/>
      <c r="Q3776" s="4"/>
      <c r="R3776" s="4"/>
      <c r="S3776" s="4"/>
      <c r="T3776" s="4"/>
      <c r="U3776" s="4"/>
      <c r="V3776" s="4"/>
      <c r="W3776" s="4"/>
      <c r="X3776" s="4"/>
      <c r="Y3776" s="4"/>
      <c r="Z3776" s="4"/>
      <c r="AA3776" s="4"/>
    </row>
    <row r="3777" spans="1:27" ht="16" x14ac:dyDescent="0.2">
      <c r="A3777" s="10" t="s">
        <v>15</v>
      </c>
      <c r="B3777" s="10" t="s">
        <v>21</v>
      </c>
      <c r="C3777" s="10" t="s">
        <v>6411</v>
      </c>
      <c r="D3777" s="39">
        <v>1985</v>
      </c>
      <c r="E3777" s="10" t="s">
        <v>10</v>
      </c>
      <c r="F3777" s="10" t="s">
        <v>6827</v>
      </c>
      <c r="G3777" s="10" t="s">
        <v>6874</v>
      </c>
      <c r="H3777" s="13">
        <v>117</v>
      </c>
      <c r="I3777" s="14"/>
      <c r="J3777" s="4"/>
      <c r="K3777" s="4"/>
      <c r="L3777" s="4"/>
      <c r="M3777" s="4"/>
      <c r="N3777" s="4"/>
      <c r="O3777" s="4"/>
      <c r="P3777" s="4"/>
      <c r="Q3777" s="4"/>
      <c r="R3777" s="4"/>
      <c r="S3777" s="4"/>
      <c r="T3777" s="4"/>
      <c r="U3777" s="4"/>
      <c r="V3777" s="4"/>
      <c r="W3777" s="4"/>
      <c r="X3777" s="4"/>
      <c r="Y3777" s="4"/>
      <c r="Z3777" s="4"/>
      <c r="AA3777" s="4"/>
    </row>
    <row r="3778" spans="1:27" ht="16" x14ac:dyDescent="0.2">
      <c r="A3778" s="10" t="s">
        <v>15</v>
      </c>
      <c r="B3778" s="10" t="s">
        <v>21</v>
      </c>
      <c r="C3778" s="10" t="s">
        <v>6510</v>
      </c>
      <c r="D3778" s="39">
        <v>1985</v>
      </c>
      <c r="E3778" s="10" t="s">
        <v>10</v>
      </c>
      <c r="F3778" s="10" t="s">
        <v>6827</v>
      </c>
      <c r="G3778" s="10" t="s">
        <v>6875</v>
      </c>
      <c r="H3778" s="13">
        <v>115</v>
      </c>
      <c r="I3778" s="14"/>
      <c r="J3778" s="4"/>
      <c r="K3778" s="4"/>
      <c r="L3778" s="4"/>
      <c r="M3778" s="4"/>
      <c r="N3778" s="4"/>
      <c r="O3778" s="4"/>
      <c r="P3778" s="4"/>
      <c r="Q3778" s="4"/>
      <c r="R3778" s="4"/>
      <c r="S3778" s="4"/>
      <c r="T3778" s="4"/>
      <c r="U3778" s="4"/>
      <c r="V3778" s="4"/>
      <c r="W3778" s="4"/>
      <c r="X3778" s="4"/>
      <c r="Y3778" s="4"/>
      <c r="Z3778" s="4"/>
      <c r="AA3778" s="4"/>
    </row>
    <row r="3779" spans="1:27" ht="16" x14ac:dyDescent="0.2">
      <c r="A3779" s="10" t="s">
        <v>15</v>
      </c>
      <c r="B3779" s="10" t="s">
        <v>21</v>
      </c>
      <c r="C3779" s="10" t="s">
        <v>6454</v>
      </c>
      <c r="D3779" s="39">
        <v>1985</v>
      </c>
      <c r="E3779" s="10" t="s">
        <v>10</v>
      </c>
      <c r="F3779" s="10" t="s">
        <v>6827</v>
      </c>
      <c r="G3779" s="10" t="s">
        <v>6876</v>
      </c>
      <c r="H3779" s="13">
        <v>109</v>
      </c>
      <c r="I3779" s="14"/>
      <c r="J3779" s="4"/>
      <c r="K3779" s="4"/>
      <c r="L3779" s="4"/>
      <c r="M3779" s="4"/>
      <c r="N3779" s="4"/>
      <c r="O3779" s="4"/>
      <c r="P3779" s="4"/>
      <c r="Q3779" s="4"/>
      <c r="R3779" s="4"/>
      <c r="S3779" s="4"/>
      <c r="T3779" s="4"/>
      <c r="U3779" s="4"/>
      <c r="V3779" s="4"/>
      <c r="W3779" s="4"/>
      <c r="X3779" s="4"/>
      <c r="Y3779" s="4"/>
      <c r="Z3779" s="4"/>
      <c r="AA3779" s="4"/>
    </row>
    <row r="3780" spans="1:27" ht="16" x14ac:dyDescent="0.2">
      <c r="A3780" s="10" t="s">
        <v>15</v>
      </c>
      <c r="B3780" s="10" t="s">
        <v>21</v>
      </c>
      <c r="C3780" s="10" t="s">
        <v>5886</v>
      </c>
      <c r="D3780" s="39">
        <v>1985</v>
      </c>
      <c r="E3780" s="10" t="s">
        <v>10</v>
      </c>
      <c r="F3780" s="10" t="s">
        <v>6827</v>
      </c>
      <c r="G3780" s="10" t="s">
        <v>6877</v>
      </c>
      <c r="H3780" s="13">
        <v>105</v>
      </c>
      <c r="I3780" s="14"/>
      <c r="J3780" s="4"/>
      <c r="K3780" s="4"/>
      <c r="L3780" s="4"/>
      <c r="M3780" s="4"/>
      <c r="N3780" s="4"/>
      <c r="O3780" s="4"/>
      <c r="P3780" s="4"/>
      <c r="Q3780" s="4"/>
      <c r="R3780" s="4"/>
      <c r="S3780" s="4"/>
      <c r="T3780" s="4"/>
      <c r="U3780" s="4"/>
      <c r="V3780" s="4"/>
      <c r="W3780" s="4"/>
      <c r="X3780" s="4"/>
      <c r="Y3780" s="4"/>
      <c r="Z3780" s="4"/>
      <c r="AA3780" s="4"/>
    </row>
    <row r="3781" spans="1:27" ht="16" x14ac:dyDescent="0.2">
      <c r="A3781" s="10" t="s">
        <v>15</v>
      </c>
      <c r="B3781" s="10" t="s">
        <v>21</v>
      </c>
      <c r="C3781" s="10" t="s">
        <v>6119</v>
      </c>
      <c r="D3781" s="39">
        <v>1985</v>
      </c>
      <c r="E3781" s="10" t="s">
        <v>10</v>
      </c>
      <c r="F3781" s="10" t="s">
        <v>6827</v>
      </c>
      <c r="G3781" s="10" t="s">
        <v>6878</v>
      </c>
      <c r="H3781" s="13">
        <v>102</v>
      </c>
      <c r="I3781" s="14"/>
      <c r="J3781" s="4"/>
      <c r="K3781" s="4"/>
      <c r="L3781" s="4"/>
      <c r="M3781" s="4"/>
      <c r="N3781" s="4"/>
      <c r="O3781" s="4"/>
      <c r="P3781" s="4"/>
      <c r="Q3781" s="4"/>
      <c r="R3781" s="4"/>
      <c r="S3781" s="4"/>
      <c r="T3781" s="4"/>
      <c r="U3781" s="4"/>
      <c r="V3781" s="4"/>
      <c r="W3781" s="4"/>
      <c r="X3781" s="4"/>
      <c r="Y3781" s="4"/>
      <c r="Z3781" s="4"/>
      <c r="AA3781" s="4"/>
    </row>
    <row r="3782" spans="1:27" ht="16" x14ac:dyDescent="0.2">
      <c r="A3782" s="10" t="s">
        <v>15</v>
      </c>
      <c r="B3782" s="10" t="s">
        <v>21</v>
      </c>
      <c r="C3782" s="10" t="s">
        <v>6506</v>
      </c>
      <c r="D3782" s="39">
        <v>1985</v>
      </c>
      <c r="E3782" s="10" t="s">
        <v>10</v>
      </c>
      <c r="F3782" s="10" t="s">
        <v>6827</v>
      </c>
      <c r="G3782" s="10" t="s">
        <v>6879</v>
      </c>
      <c r="H3782" s="13">
        <v>100</v>
      </c>
      <c r="I3782" s="14"/>
      <c r="J3782" s="4"/>
      <c r="K3782" s="4"/>
      <c r="L3782" s="4"/>
      <c r="M3782" s="4"/>
      <c r="N3782" s="4"/>
      <c r="O3782" s="4"/>
      <c r="P3782" s="4"/>
      <c r="Q3782" s="4"/>
      <c r="R3782" s="4"/>
      <c r="S3782" s="4"/>
      <c r="T3782" s="4"/>
      <c r="U3782" s="4"/>
      <c r="V3782" s="4"/>
      <c r="W3782" s="4"/>
      <c r="X3782" s="4"/>
      <c r="Y3782" s="4"/>
      <c r="Z3782" s="4"/>
      <c r="AA3782" s="4"/>
    </row>
    <row r="3783" spans="1:27" ht="16" x14ac:dyDescent="0.2">
      <c r="A3783" s="10" t="s">
        <v>15</v>
      </c>
      <c r="B3783" s="10" t="s">
        <v>21</v>
      </c>
      <c r="C3783" s="10" t="s">
        <v>6501</v>
      </c>
      <c r="D3783" s="39">
        <v>1985</v>
      </c>
      <c r="E3783" s="10" t="s">
        <v>10</v>
      </c>
      <c r="F3783" s="10" t="s">
        <v>6827</v>
      </c>
      <c r="G3783" s="10" t="s">
        <v>6880</v>
      </c>
      <c r="H3783" s="13">
        <v>100</v>
      </c>
      <c r="I3783" s="14"/>
      <c r="J3783" s="4"/>
      <c r="K3783" s="4"/>
      <c r="L3783" s="4"/>
      <c r="M3783" s="4"/>
      <c r="N3783" s="4"/>
      <c r="O3783" s="4"/>
      <c r="P3783" s="4"/>
      <c r="Q3783" s="4"/>
      <c r="R3783" s="4"/>
      <c r="S3783" s="4"/>
      <c r="T3783" s="4"/>
      <c r="U3783" s="4"/>
      <c r="V3783" s="4"/>
      <c r="W3783" s="4"/>
      <c r="X3783" s="4"/>
      <c r="Y3783" s="4"/>
      <c r="Z3783" s="4"/>
      <c r="AA3783" s="4"/>
    </row>
    <row r="3784" spans="1:27" ht="16" x14ac:dyDescent="0.2">
      <c r="A3784" s="10" t="s">
        <v>15</v>
      </c>
      <c r="B3784" s="10" t="s">
        <v>21</v>
      </c>
      <c r="C3784" s="10" t="s">
        <v>6066</v>
      </c>
      <c r="D3784" s="39">
        <v>1985</v>
      </c>
      <c r="E3784" s="10" t="s">
        <v>10</v>
      </c>
      <c r="F3784" s="10" t="s">
        <v>6827</v>
      </c>
      <c r="G3784" s="10" t="s">
        <v>6881</v>
      </c>
      <c r="H3784" s="13">
        <v>68</v>
      </c>
      <c r="I3784" s="14"/>
      <c r="J3784" s="4"/>
      <c r="K3784" s="4"/>
      <c r="L3784" s="4"/>
      <c r="M3784" s="4"/>
      <c r="N3784" s="4"/>
      <c r="O3784" s="4"/>
      <c r="P3784" s="4"/>
      <c r="Q3784" s="4"/>
      <c r="R3784" s="4"/>
      <c r="S3784" s="4"/>
      <c r="T3784" s="4"/>
      <c r="U3784" s="4"/>
      <c r="V3784" s="4"/>
      <c r="W3784" s="4"/>
      <c r="X3784" s="4"/>
      <c r="Y3784" s="4"/>
      <c r="Z3784" s="4"/>
      <c r="AA3784" s="4"/>
    </row>
    <row r="3785" spans="1:27" ht="16" x14ac:dyDescent="0.2">
      <c r="A3785" s="10" t="s">
        <v>15</v>
      </c>
      <c r="B3785" s="10" t="s">
        <v>21</v>
      </c>
      <c r="C3785" s="10" t="s">
        <v>6279</v>
      </c>
      <c r="D3785" s="39">
        <v>1985</v>
      </c>
      <c r="E3785" s="10" t="s">
        <v>10</v>
      </c>
      <c r="F3785" s="10" t="s">
        <v>6827</v>
      </c>
      <c r="G3785" s="10" t="s">
        <v>6882</v>
      </c>
      <c r="H3785" s="13">
        <v>67</v>
      </c>
      <c r="I3785" s="14"/>
      <c r="J3785" s="4"/>
      <c r="K3785" s="4"/>
      <c r="L3785" s="4"/>
      <c r="M3785" s="4"/>
      <c r="N3785" s="4"/>
      <c r="O3785" s="4"/>
      <c r="P3785" s="4"/>
      <c r="Q3785" s="4"/>
      <c r="R3785" s="4"/>
      <c r="S3785" s="4"/>
      <c r="T3785" s="4"/>
      <c r="U3785" s="4"/>
      <c r="V3785" s="4"/>
      <c r="W3785" s="4"/>
      <c r="X3785" s="4"/>
      <c r="Y3785" s="4"/>
      <c r="Z3785" s="4"/>
      <c r="AA3785" s="4"/>
    </row>
    <row r="3786" spans="1:27" ht="16" x14ac:dyDescent="0.2">
      <c r="A3786" s="10" t="s">
        <v>15</v>
      </c>
      <c r="B3786" s="10" t="s">
        <v>21</v>
      </c>
      <c r="C3786" s="10" t="s">
        <v>6883</v>
      </c>
      <c r="D3786" s="39">
        <v>1985</v>
      </c>
      <c r="E3786" s="10" t="s">
        <v>10</v>
      </c>
      <c r="F3786" s="10" t="s">
        <v>6827</v>
      </c>
      <c r="G3786" s="10" t="s">
        <v>6884</v>
      </c>
      <c r="H3786" s="13">
        <v>67</v>
      </c>
      <c r="I3786" s="14"/>
      <c r="J3786" s="4"/>
      <c r="K3786" s="4"/>
      <c r="L3786" s="4"/>
      <c r="M3786" s="4"/>
      <c r="N3786" s="4"/>
      <c r="O3786" s="4"/>
      <c r="P3786" s="4"/>
      <c r="Q3786" s="4"/>
      <c r="R3786" s="4"/>
      <c r="S3786" s="4"/>
      <c r="T3786" s="4"/>
      <c r="U3786" s="4"/>
      <c r="V3786" s="4"/>
      <c r="W3786" s="4"/>
      <c r="X3786" s="4"/>
      <c r="Y3786" s="4"/>
      <c r="Z3786" s="4"/>
      <c r="AA3786" s="4"/>
    </row>
    <row r="3787" spans="1:27" ht="16" x14ac:dyDescent="0.2">
      <c r="A3787" s="10" t="s">
        <v>15</v>
      </c>
      <c r="B3787" s="10" t="s">
        <v>21</v>
      </c>
      <c r="C3787" s="10" t="s">
        <v>6413</v>
      </c>
      <c r="D3787" s="39">
        <v>1985</v>
      </c>
      <c r="E3787" s="10" t="s">
        <v>10</v>
      </c>
      <c r="F3787" s="10" t="s">
        <v>6827</v>
      </c>
      <c r="G3787" s="10" t="s">
        <v>6885</v>
      </c>
      <c r="H3787" s="13">
        <v>55</v>
      </c>
      <c r="I3787" s="14"/>
      <c r="J3787" s="4"/>
      <c r="K3787" s="4"/>
      <c r="L3787" s="4"/>
      <c r="M3787" s="4"/>
      <c r="N3787" s="4"/>
      <c r="O3787" s="4"/>
      <c r="P3787" s="4"/>
      <c r="Q3787" s="4"/>
      <c r="R3787" s="4"/>
      <c r="S3787" s="4"/>
      <c r="T3787" s="4"/>
      <c r="U3787" s="4"/>
      <c r="V3787" s="4"/>
      <c r="W3787" s="4"/>
      <c r="X3787" s="4"/>
      <c r="Y3787" s="4"/>
      <c r="Z3787" s="4"/>
      <c r="AA3787" s="4"/>
    </row>
    <row r="3788" spans="1:27" ht="16" x14ac:dyDescent="0.2">
      <c r="A3788" s="10" t="s">
        <v>15</v>
      </c>
      <c r="B3788" s="10" t="s">
        <v>21</v>
      </c>
      <c r="C3788" s="10" t="s">
        <v>6886</v>
      </c>
      <c r="D3788" s="39">
        <v>1985</v>
      </c>
      <c r="E3788" s="10" t="s">
        <v>10</v>
      </c>
      <c r="F3788" s="10" t="s">
        <v>6827</v>
      </c>
      <c r="G3788" s="10" t="s">
        <v>6887</v>
      </c>
      <c r="H3788" s="13">
        <v>53</v>
      </c>
      <c r="I3788" s="14"/>
      <c r="J3788" s="4"/>
      <c r="K3788" s="4"/>
      <c r="L3788" s="4"/>
      <c r="M3788" s="4"/>
      <c r="N3788" s="4"/>
      <c r="O3788" s="4"/>
      <c r="P3788" s="4"/>
      <c r="Q3788" s="4"/>
      <c r="R3788" s="4"/>
      <c r="S3788" s="4"/>
      <c r="T3788" s="4"/>
      <c r="U3788" s="4"/>
      <c r="V3788" s="4"/>
      <c r="W3788" s="4"/>
      <c r="X3788" s="4"/>
      <c r="Y3788" s="4"/>
      <c r="Z3788" s="4"/>
      <c r="AA3788" s="4"/>
    </row>
    <row r="3789" spans="1:27" ht="16" x14ac:dyDescent="0.2">
      <c r="A3789" s="10" t="s">
        <v>15</v>
      </c>
      <c r="B3789" s="10" t="s">
        <v>21</v>
      </c>
      <c r="C3789" s="10" t="s">
        <v>6888</v>
      </c>
      <c r="D3789" s="39">
        <v>1985</v>
      </c>
      <c r="E3789" s="10" t="s">
        <v>10</v>
      </c>
      <c r="F3789" s="10" t="s">
        <v>6827</v>
      </c>
      <c r="G3789" s="10" t="s">
        <v>6889</v>
      </c>
      <c r="H3789" s="13">
        <v>51</v>
      </c>
      <c r="I3789" s="14"/>
      <c r="J3789" s="4"/>
      <c r="K3789" s="4"/>
      <c r="L3789" s="4"/>
      <c r="M3789" s="4"/>
      <c r="N3789" s="4"/>
      <c r="O3789" s="4"/>
      <c r="P3789" s="4"/>
      <c r="Q3789" s="4"/>
      <c r="R3789" s="4"/>
      <c r="S3789" s="4"/>
      <c r="T3789" s="4"/>
      <c r="U3789" s="4"/>
      <c r="V3789" s="4"/>
      <c r="W3789" s="4"/>
      <c r="X3789" s="4"/>
      <c r="Y3789" s="4"/>
      <c r="Z3789" s="4"/>
      <c r="AA3789" s="4"/>
    </row>
    <row r="3790" spans="1:27" ht="16" x14ac:dyDescent="0.2">
      <c r="A3790" s="10" t="s">
        <v>15</v>
      </c>
      <c r="B3790" s="10" t="s">
        <v>21</v>
      </c>
      <c r="C3790" s="10" t="s">
        <v>6483</v>
      </c>
      <c r="D3790" s="39">
        <v>1985</v>
      </c>
      <c r="E3790" s="10" t="s">
        <v>10</v>
      </c>
      <c r="F3790" s="10" t="s">
        <v>6827</v>
      </c>
      <c r="G3790" s="10" t="s">
        <v>6890</v>
      </c>
      <c r="H3790" s="13">
        <v>47</v>
      </c>
      <c r="I3790" s="14"/>
      <c r="J3790" s="4"/>
      <c r="K3790" s="4"/>
      <c r="L3790" s="4"/>
      <c r="M3790" s="4"/>
      <c r="N3790" s="4"/>
      <c r="O3790" s="4"/>
      <c r="P3790" s="4"/>
      <c r="Q3790" s="4"/>
      <c r="R3790" s="4"/>
      <c r="S3790" s="4"/>
      <c r="T3790" s="4"/>
      <c r="U3790" s="4"/>
      <c r="V3790" s="4"/>
      <c r="W3790" s="4"/>
      <c r="X3790" s="4"/>
      <c r="Y3790" s="4"/>
      <c r="Z3790" s="4"/>
      <c r="AA3790" s="4"/>
    </row>
    <row r="3791" spans="1:27" ht="16" x14ac:dyDescent="0.2">
      <c r="A3791" s="10" t="s">
        <v>15</v>
      </c>
      <c r="B3791" s="10" t="s">
        <v>21</v>
      </c>
      <c r="C3791" s="10" t="s">
        <v>6503</v>
      </c>
      <c r="D3791" s="39">
        <v>1985</v>
      </c>
      <c r="E3791" s="10" t="s">
        <v>10</v>
      </c>
      <c r="F3791" s="10" t="s">
        <v>6827</v>
      </c>
      <c r="G3791" s="10" t="s">
        <v>6891</v>
      </c>
      <c r="H3791" s="13">
        <v>46</v>
      </c>
      <c r="I3791" s="14"/>
      <c r="J3791" s="4"/>
      <c r="K3791" s="4"/>
      <c r="L3791" s="4"/>
      <c r="M3791" s="4"/>
      <c r="N3791" s="4"/>
      <c r="O3791" s="4"/>
      <c r="P3791" s="4"/>
      <c r="Q3791" s="4"/>
      <c r="R3791" s="4"/>
      <c r="S3791" s="4"/>
      <c r="T3791" s="4"/>
      <c r="U3791" s="4"/>
      <c r="V3791" s="4"/>
      <c r="W3791" s="4"/>
      <c r="X3791" s="4"/>
      <c r="Y3791" s="4"/>
      <c r="Z3791" s="4"/>
      <c r="AA3791" s="4"/>
    </row>
    <row r="3792" spans="1:27" ht="16" x14ac:dyDescent="0.2">
      <c r="A3792" s="10" t="s">
        <v>15</v>
      </c>
      <c r="B3792" s="10" t="s">
        <v>21</v>
      </c>
      <c r="C3792" s="10" t="s">
        <v>6452</v>
      </c>
      <c r="D3792" s="39">
        <v>1985</v>
      </c>
      <c r="E3792" s="10" t="s">
        <v>10</v>
      </c>
      <c r="F3792" s="10" t="s">
        <v>6827</v>
      </c>
      <c r="G3792" s="10" t="s">
        <v>6892</v>
      </c>
      <c r="H3792" s="13">
        <v>45</v>
      </c>
      <c r="I3792" s="14"/>
      <c r="J3792" s="4"/>
      <c r="K3792" s="4"/>
      <c r="L3792" s="4"/>
      <c r="M3792" s="4"/>
      <c r="N3792" s="4"/>
      <c r="O3792" s="4"/>
      <c r="P3792" s="4"/>
      <c r="Q3792" s="4"/>
      <c r="R3792" s="4"/>
      <c r="S3792" s="4"/>
      <c r="T3792" s="4"/>
      <c r="U3792" s="4"/>
      <c r="V3792" s="4"/>
      <c r="W3792" s="4"/>
      <c r="X3792" s="4"/>
      <c r="Y3792" s="4"/>
      <c r="Z3792" s="4"/>
      <c r="AA3792" s="4"/>
    </row>
    <row r="3793" spans="1:27" ht="16" x14ac:dyDescent="0.2">
      <c r="A3793" s="10" t="s">
        <v>15</v>
      </c>
      <c r="B3793" s="10" t="s">
        <v>21</v>
      </c>
      <c r="C3793" s="10" t="s">
        <v>5872</v>
      </c>
      <c r="D3793" s="39">
        <v>1985</v>
      </c>
      <c r="E3793" s="10" t="s">
        <v>10</v>
      </c>
      <c r="F3793" s="10" t="s">
        <v>6827</v>
      </c>
      <c r="G3793" s="10" t="s">
        <v>6893</v>
      </c>
      <c r="H3793" s="13">
        <v>43</v>
      </c>
      <c r="I3793" s="14"/>
      <c r="J3793" s="4"/>
      <c r="K3793" s="4"/>
      <c r="L3793" s="4"/>
      <c r="M3793" s="4"/>
      <c r="N3793" s="4"/>
      <c r="O3793" s="4"/>
      <c r="P3793" s="4"/>
      <c r="Q3793" s="4"/>
      <c r="R3793" s="4"/>
      <c r="S3793" s="4"/>
      <c r="T3793" s="4"/>
      <c r="U3793" s="4"/>
      <c r="V3793" s="4"/>
      <c r="W3793" s="4"/>
      <c r="X3793" s="4"/>
      <c r="Y3793" s="4"/>
      <c r="Z3793" s="4"/>
      <c r="AA3793" s="4"/>
    </row>
    <row r="3794" spans="1:27" ht="16" x14ac:dyDescent="0.2">
      <c r="A3794" s="10" t="s">
        <v>15</v>
      </c>
      <c r="B3794" s="10" t="s">
        <v>21</v>
      </c>
      <c r="C3794" s="10" t="s">
        <v>5874</v>
      </c>
      <c r="D3794" s="39">
        <v>1985</v>
      </c>
      <c r="E3794" s="10" t="s">
        <v>10</v>
      </c>
      <c r="F3794" s="10" t="s">
        <v>6827</v>
      </c>
      <c r="G3794" s="10" t="s">
        <v>6894</v>
      </c>
      <c r="H3794" s="13">
        <v>39</v>
      </c>
      <c r="I3794" s="14"/>
      <c r="J3794" s="4"/>
      <c r="K3794" s="4"/>
      <c r="L3794" s="4"/>
      <c r="M3794" s="4"/>
      <c r="N3794" s="4"/>
      <c r="O3794" s="4"/>
      <c r="P3794" s="4"/>
      <c r="Q3794" s="4"/>
      <c r="R3794" s="4"/>
      <c r="S3794" s="4"/>
      <c r="T3794" s="4"/>
      <c r="U3794" s="4"/>
      <c r="V3794" s="4"/>
      <c r="W3794" s="4"/>
      <c r="X3794" s="4"/>
      <c r="Y3794" s="4"/>
      <c r="Z3794" s="4"/>
      <c r="AA3794" s="4"/>
    </row>
    <row r="3795" spans="1:27" ht="16" x14ac:dyDescent="0.2">
      <c r="A3795" s="25" t="s">
        <v>20</v>
      </c>
      <c r="B3795" s="20" t="s">
        <v>21</v>
      </c>
      <c r="C3795" s="21" t="s">
        <v>6895</v>
      </c>
      <c r="D3795" s="11">
        <v>1984</v>
      </c>
      <c r="E3795" s="20" t="s">
        <v>7</v>
      </c>
      <c r="F3795" s="10" t="s">
        <v>6896</v>
      </c>
      <c r="G3795" s="10" t="s">
        <v>6897</v>
      </c>
      <c r="H3795" s="13">
        <v>2549</v>
      </c>
      <c r="I3795" s="14"/>
      <c r="J3795" s="4"/>
      <c r="K3795" s="4"/>
      <c r="L3795" s="4"/>
      <c r="M3795" s="4"/>
      <c r="N3795" s="4"/>
      <c r="O3795" s="4"/>
      <c r="P3795" s="4"/>
      <c r="Q3795" s="4"/>
      <c r="R3795" s="4"/>
      <c r="S3795" s="4"/>
      <c r="T3795" s="4"/>
      <c r="U3795" s="4"/>
      <c r="V3795" s="4"/>
      <c r="W3795" s="4"/>
      <c r="X3795" s="4"/>
      <c r="Y3795" s="4"/>
      <c r="Z3795" s="4"/>
      <c r="AA3795" s="4"/>
    </row>
    <row r="3796" spans="1:27" ht="16" x14ac:dyDescent="0.2">
      <c r="A3796" s="25" t="s">
        <v>20</v>
      </c>
      <c r="B3796" s="20" t="s">
        <v>21</v>
      </c>
      <c r="C3796" s="21" t="s">
        <v>3400</v>
      </c>
      <c r="D3796" s="11">
        <v>1984</v>
      </c>
      <c r="E3796" s="20" t="s">
        <v>10</v>
      </c>
      <c r="F3796" s="10" t="s">
        <v>6896</v>
      </c>
      <c r="G3796" s="10" t="s">
        <v>6898</v>
      </c>
      <c r="H3796" s="13">
        <v>689</v>
      </c>
      <c r="I3796" s="14"/>
      <c r="J3796" s="4"/>
      <c r="K3796" s="4"/>
      <c r="L3796" s="4"/>
      <c r="M3796" s="4"/>
      <c r="N3796" s="4"/>
      <c r="O3796" s="4"/>
      <c r="P3796" s="4"/>
      <c r="Q3796" s="4"/>
      <c r="R3796" s="4"/>
      <c r="S3796" s="4"/>
      <c r="T3796" s="4"/>
      <c r="U3796" s="4"/>
      <c r="V3796" s="4"/>
      <c r="W3796" s="4"/>
      <c r="X3796" s="4"/>
      <c r="Y3796" s="4"/>
      <c r="Z3796" s="4"/>
      <c r="AA3796" s="4"/>
    </row>
    <row r="3797" spans="1:27" ht="16" x14ac:dyDescent="0.2">
      <c r="A3797" s="25" t="s">
        <v>20</v>
      </c>
      <c r="B3797" s="20" t="s">
        <v>21</v>
      </c>
      <c r="C3797" s="21" t="s">
        <v>6186</v>
      </c>
      <c r="D3797" s="11">
        <v>1984</v>
      </c>
      <c r="E3797" s="20" t="s">
        <v>10</v>
      </c>
      <c r="F3797" s="10" t="s">
        <v>6896</v>
      </c>
      <c r="G3797" s="10" t="s">
        <v>6899</v>
      </c>
      <c r="H3797" s="13">
        <v>660</v>
      </c>
      <c r="I3797" s="14"/>
      <c r="J3797" s="4"/>
      <c r="K3797" s="4"/>
      <c r="L3797" s="4"/>
      <c r="M3797" s="4"/>
      <c r="N3797" s="4"/>
      <c r="O3797" s="4"/>
      <c r="P3797" s="4"/>
      <c r="Q3797" s="4"/>
      <c r="R3797" s="4"/>
      <c r="S3797" s="4"/>
      <c r="T3797" s="4"/>
      <c r="U3797" s="4"/>
      <c r="V3797" s="4"/>
      <c r="W3797" s="4"/>
      <c r="X3797" s="4"/>
      <c r="Y3797" s="4"/>
      <c r="Z3797" s="4"/>
      <c r="AA3797" s="4"/>
    </row>
    <row r="3798" spans="1:27" ht="16" x14ac:dyDescent="0.2">
      <c r="A3798" s="25" t="s">
        <v>20</v>
      </c>
      <c r="B3798" s="20" t="s">
        <v>21</v>
      </c>
      <c r="C3798" s="21" t="s">
        <v>6494</v>
      </c>
      <c r="D3798" s="11">
        <v>1984</v>
      </c>
      <c r="E3798" s="20" t="s">
        <v>10</v>
      </c>
      <c r="F3798" s="10" t="s">
        <v>6896</v>
      </c>
      <c r="G3798" s="10" t="s">
        <v>6900</v>
      </c>
      <c r="H3798" s="13">
        <v>555</v>
      </c>
      <c r="I3798" s="14"/>
      <c r="J3798" s="4"/>
      <c r="K3798" s="4"/>
      <c r="L3798" s="4"/>
      <c r="M3798" s="4"/>
      <c r="N3798" s="4"/>
      <c r="O3798" s="4"/>
      <c r="P3798" s="4"/>
      <c r="Q3798" s="4"/>
      <c r="R3798" s="4"/>
      <c r="S3798" s="4"/>
      <c r="T3798" s="4"/>
      <c r="U3798" s="4"/>
      <c r="V3798" s="4"/>
      <c r="W3798" s="4"/>
      <c r="X3798" s="4"/>
      <c r="Y3798" s="4"/>
      <c r="Z3798" s="4"/>
      <c r="AA3798" s="4"/>
    </row>
    <row r="3799" spans="1:27" ht="16" x14ac:dyDescent="0.2">
      <c r="A3799" s="25" t="s">
        <v>20</v>
      </c>
      <c r="B3799" s="20" t="s">
        <v>21</v>
      </c>
      <c r="C3799" s="21" t="s">
        <v>5907</v>
      </c>
      <c r="D3799" s="11">
        <v>1984</v>
      </c>
      <c r="E3799" s="20" t="s">
        <v>10</v>
      </c>
      <c r="F3799" s="10" t="s">
        <v>6896</v>
      </c>
      <c r="G3799" s="10" t="s">
        <v>6901</v>
      </c>
      <c r="H3799" s="13">
        <v>521</v>
      </c>
      <c r="I3799" s="14"/>
      <c r="J3799" s="4"/>
      <c r="K3799" s="4"/>
      <c r="L3799" s="4"/>
      <c r="M3799" s="4"/>
      <c r="N3799" s="4"/>
      <c r="O3799" s="4"/>
      <c r="P3799" s="4"/>
      <c r="Q3799" s="4"/>
      <c r="R3799" s="4"/>
      <c r="S3799" s="4"/>
      <c r="T3799" s="4"/>
      <c r="U3799" s="4"/>
      <c r="V3799" s="4"/>
      <c r="W3799" s="4"/>
      <c r="X3799" s="4"/>
      <c r="Y3799" s="4"/>
      <c r="Z3799" s="4"/>
      <c r="AA3799" s="4"/>
    </row>
    <row r="3800" spans="1:27" ht="16" x14ac:dyDescent="0.2">
      <c r="A3800" s="25" t="s">
        <v>20</v>
      </c>
      <c r="B3800" s="20" t="s">
        <v>21</v>
      </c>
      <c r="C3800" s="21" t="s">
        <v>6439</v>
      </c>
      <c r="D3800" s="11">
        <v>1984</v>
      </c>
      <c r="E3800" s="20" t="s">
        <v>10</v>
      </c>
      <c r="F3800" s="10" t="s">
        <v>6896</v>
      </c>
      <c r="G3800" s="10" t="s">
        <v>6902</v>
      </c>
      <c r="H3800" s="13">
        <v>494</v>
      </c>
      <c r="I3800" s="14"/>
      <c r="J3800" s="4"/>
      <c r="K3800" s="4"/>
      <c r="L3800" s="4"/>
      <c r="M3800" s="4"/>
      <c r="N3800" s="4"/>
      <c r="O3800" s="4"/>
      <c r="P3800" s="4"/>
      <c r="Q3800" s="4"/>
      <c r="R3800" s="4"/>
      <c r="S3800" s="4"/>
      <c r="T3800" s="4"/>
      <c r="U3800" s="4"/>
      <c r="V3800" s="4"/>
      <c r="W3800" s="4"/>
      <c r="X3800" s="4"/>
      <c r="Y3800" s="4"/>
      <c r="Z3800" s="4"/>
      <c r="AA3800" s="4"/>
    </row>
    <row r="3801" spans="1:27" ht="16" x14ac:dyDescent="0.2">
      <c r="A3801" s="25" t="s">
        <v>20</v>
      </c>
      <c r="B3801" s="20" t="s">
        <v>21</v>
      </c>
      <c r="C3801" s="21" t="s">
        <v>6481</v>
      </c>
      <c r="D3801" s="11">
        <v>1984</v>
      </c>
      <c r="E3801" s="20" t="s">
        <v>10</v>
      </c>
      <c r="F3801" s="10" t="s">
        <v>6896</v>
      </c>
      <c r="G3801" s="10" t="s">
        <v>6903</v>
      </c>
      <c r="H3801" s="13">
        <v>490</v>
      </c>
      <c r="I3801" s="14"/>
      <c r="J3801" s="4"/>
      <c r="K3801" s="4"/>
      <c r="L3801" s="4"/>
      <c r="M3801" s="4"/>
      <c r="N3801" s="4"/>
      <c r="O3801" s="4"/>
      <c r="P3801" s="4"/>
      <c r="Q3801" s="4"/>
      <c r="R3801" s="4"/>
      <c r="S3801" s="4"/>
      <c r="T3801" s="4"/>
      <c r="U3801" s="4"/>
      <c r="V3801" s="4"/>
      <c r="W3801" s="4"/>
      <c r="X3801" s="4"/>
      <c r="Y3801" s="4"/>
      <c r="Z3801" s="4"/>
      <c r="AA3801" s="4"/>
    </row>
    <row r="3802" spans="1:27" ht="16" x14ac:dyDescent="0.2">
      <c r="A3802" s="25" t="s">
        <v>20</v>
      </c>
      <c r="B3802" s="20" t="s">
        <v>21</v>
      </c>
      <c r="C3802" s="21" t="s">
        <v>6271</v>
      </c>
      <c r="D3802" s="11">
        <v>1984</v>
      </c>
      <c r="E3802" s="20" t="s">
        <v>10</v>
      </c>
      <c r="F3802" s="10" t="s">
        <v>6896</v>
      </c>
      <c r="G3802" s="10" t="s">
        <v>6904</v>
      </c>
      <c r="H3802" s="13">
        <v>477</v>
      </c>
      <c r="I3802" s="14"/>
      <c r="J3802" s="4"/>
      <c r="K3802" s="4"/>
      <c r="L3802" s="4"/>
      <c r="M3802" s="4"/>
      <c r="N3802" s="4"/>
      <c r="O3802" s="4"/>
      <c r="P3802" s="4"/>
      <c r="Q3802" s="4"/>
      <c r="R3802" s="4"/>
      <c r="S3802" s="4"/>
      <c r="T3802" s="4"/>
      <c r="U3802" s="4"/>
      <c r="V3802" s="4"/>
      <c r="W3802" s="4"/>
      <c r="X3802" s="4"/>
      <c r="Y3802" s="4"/>
      <c r="Z3802" s="4"/>
      <c r="AA3802" s="4"/>
    </row>
    <row r="3803" spans="1:27" ht="16" x14ac:dyDescent="0.2">
      <c r="A3803" s="25" t="s">
        <v>20</v>
      </c>
      <c r="B3803" s="20" t="s">
        <v>21</v>
      </c>
      <c r="C3803" s="21" t="s">
        <v>6245</v>
      </c>
      <c r="D3803" s="11">
        <v>1984</v>
      </c>
      <c r="E3803" s="20" t="s">
        <v>10</v>
      </c>
      <c r="F3803" s="10" t="s">
        <v>6896</v>
      </c>
      <c r="G3803" s="10" t="s">
        <v>6905</v>
      </c>
      <c r="H3803" s="13">
        <v>475</v>
      </c>
      <c r="I3803" s="14"/>
      <c r="J3803" s="4"/>
      <c r="K3803" s="4"/>
      <c r="L3803" s="4"/>
      <c r="M3803" s="4"/>
      <c r="N3803" s="4"/>
      <c r="O3803" s="4"/>
      <c r="P3803" s="4"/>
      <c r="Q3803" s="4"/>
      <c r="R3803" s="4"/>
      <c r="S3803" s="4"/>
      <c r="T3803" s="4"/>
      <c r="U3803" s="4"/>
      <c r="V3803" s="4"/>
      <c r="W3803" s="4"/>
      <c r="X3803" s="4"/>
      <c r="Y3803" s="4"/>
      <c r="Z3803" s="4"/>
      <c r="AA3803" s="4"/>
    </row>
    <row r="3804" spans="1:27" ht="16" x14ac:dyDescent="0.2">
      <c r="A3804" s="25" t="s">
        <v>20</v>
      </c>
      <c r="B3804" s="20" t="s">
        <v>21</v>
      </c>
      <c r="C3804" s="21" t="s">
        <v>6255</v>
      </c>
      <c r="D3804" s="11">
        <v>1984</v>
      </c>
      <c r="E3804" s="20" t="s">
        <v>10</v>
      </c>
      <c r="F3804" s="10" t="s">
        <v>6896</v>
      </c>
      <c r="G3804" s="10" t="s">
        <v>6906</v>
      </c>
      <c r="H3804" s="13">
        <v>447</v>
      </c>
      <c r="I3804" s="14"/>
      <c r="J3804" s="4"/>
      <c r="K3804" s="4"/>
      <c r="L3804" s="4"/>
      <c r="M3804" s="4"/>
      <c r="N3804" s="4"/>
      <c r="O3804" s="4"/>
      <c r="P3804" s="4"/>
      <c r="Q3804" s="4"/>
      <c r="R3804" s="4"/>
      <c r="S3804" s="4"/>
      <c r="T3804" s="4"/>
      <c r="U3804" s="4"/>
      <c r="V3804" s="4"/>
      <c r="W3804" s="4"/>
      <c r="X3804" s="4"/>
      <c r="Y3804" s="4"/>
      <c r="Z3804" s="4"/>
      <c r="AA3804" s="4"/>
    </row>
    <row r="3805" spans="1:27" ht="16" x14ac:dyDescent="0.2">
      <c r="A3805" s="25" t="s">
        <v>20</v>
      </c>
      <c r="B3805" s="20" t="s">
        <v>21</v>
      </c>
      <c r="C3805" s="21" t="s">
        <v>6251</v>
      </c>
      <c r="D3805" s="11">
        <v>1984</v>
      </c>
      <c r="E3805" s="20" t="s">
        <v>10</v>
      </c>
      <c r="F3805" s="10" t="s">
        <v>6896</v>
      </c>
      <c r="G3805" s="10" t="s">
        <v>6907</v>
      </c>
      <c r="H3805" s="13">
        <v>441</v>
      </c>
      <c r="I3805" s="14"/>
      <c r="J3805" s="4"/>
      <c r="K3805" s="4"/>
      <c r="L3805" s="4"/>
      <c r="M3805" s="4"/>
      <c r="N3805" s="4"/>
      <c r="O3805" s="4"/>
      <c r="P3805" s="4"/>
      <c r="Q3805" s="4"/>
      <c r="R3805" s="4"/>
      <c r="S3805" s="4"/>
      <c r="T3805" s="4"/>
      <c r="U3805" s="4"/>
      <c r="V3805" s="4"/>
      <c r="W3805" s="4"/>
      <c r="X3805" s="4"/>
      <c r="Y3805" s="4"/>
      <c r="Z3805" s="4"/>
      <c r="AA3805" s="4"/>
    </row>
    <row r="3806" spans="1:27" ht="16" x14ac:dyDescent="0.2">
      <c r="A3806" s="25" t="s">
        <v>20</v>
      </c>
      <c r="B3806" s="20" t="s">
        <v>21</v>
      </c>
      <c r="C3806" s="21" t="s">
        <v>6223</v>
      </c>
      <c r="D3806" s="11">
        <v>1984</v>
      </c>
      <c r="E3806" s="20" t="s">
        <v>10</v>
      </c>
      <c r="F3806" s="10" t="s">
        <v>6896</v>
      </c>
      <c r="G3806" s="10" t="s">
        <v>6908</v>
      </c>
      <c r="H3806" s="13">
        <v>437</v>
      </c>
      <c r="I3806" s="14"/>
      <c r="J3806" s="4"/>
      <c r="K3806" s="4"/>
      <c r="L3806" s="4"/>
      <c r="M3806" s="4"/>
      <c r="N3806" s="4"/>
      <c r="O3806" s="4"/>
      <c r="P3806" s="4"/>
      <c r="Q3806" s="4"/>
      <c r="R3806" s="4"/>
      <c r="S3806" s="4"/>
      <c r="T3806" s="4"/>
      <c r="U3806" s="4"/>
      <c r="V3806" s="4"/>
      <c r="W3806" s="4"/>
      <c r="X3806" s="4"/>
      <c r="Y3806" s="4"/>
      <c r="Z3806" s="4"/>
      <c r="AA3806" s="4"/>
    </row>
    <row r="3807" spans="1:27" ht="16" x14ac:dyDescent="0.2">
      <c r="A3807" s="25" t="s">
        <v>20</v>
      </c>
      <c r="B3807" s="20" t="s">
        <v>21</v>
      </c>
      <c r="C3807" s="21" t="s">
        <v>6470</v>
      </c>
      <c r="D3807" s="11">
        <v>1984</v>
      </c>
      <c r="E3807" s="20" t="s">
        <v>10</v>
      </c>
      <c r="F3807" s="10" t="s">
        <v>6896</v>
      </c>
      <c r="G3807" s="10" t="s">
        <v>6909</v>
      </c>
      <c r="H3807" s="13">
        <v>428</v>
      </c>
      <c r="I3807" s="14"/>
      <c r="J3807" s="4"/>
      <c r="K3807" s="4"/>
      <c r="L3807" s="4"/>
      <c r="M3807" s="4"/>
      <c r="N3807" s="4"/>
      <c r="O3807" s="4"/>
      <c r="P3807" s="4"/>
      <c r="Q3807" s="4"/>
      <c r="R3807" s="4"/>
      <c r="S3807" s="4"/>
      <c r="T3807" s="4"/>
      <c r="U3807" s="4"/>
      <c r="V3807" s="4"/>
      <c r="W3807" s="4"/>
      <c r="X3807" s="4"/>
      <c r="Y3807" s="4"/>
      <c r="Z3807" s="4"/>
      <c r="AA3807" s="4"/>
    </row>
    <row r="3808" spans="1:27" ht="16" x14ac:dyDescent="0.2">
      <c r="A3808" s="25" t="s">
        <v>20</v>
      </c>
      <c r="B3808" s="20" t="s">
        <v>21</v>
      </c>
      <c r="C3808" s="21" t="s">
        <v>6545</v>
      </c>
      <c r="D3808" s="11">
        <v>1984</v>
      </c>
      <c r="E3808" s="20" t="s">
        <v>10</v>
      </c>
      <c r="F3808" s="10" t="s">
        <v>6896</v>
      </c>
      <c r="G3808" s="10" t="s">
        <v>6910</v>
      </c>
      <c r="H3808" s="13">
        <v>386</v>
      </c>
      <c r="I3808" s="14"/>
      <c r="J3808" s="4"/>
      <c r="K3808" s="4"/>
      <c r="L3808" s="4"/>
      <c r="M3808" s="4"/>
      <c r="N3808" s="4"/>
      <c r="O3808" s="4"/>
      <c r="P3808" s="4"/>
      <c r="Q3808" s="4"/>
      <c r="R3808" s="4"/>
      <c r="S3808" s="4"/>
      <c r="T3808" s="4"/>
      <c r="U3808" s="4"/>
      <c r="V3808" s="4"/>
      <c r="W3808" s="4"/>
      <c r="X3808" s="4"/>
      <c r="Y3808" s="4"/>
      <c r="Z3808" s="4"/>
      <c r="AA3808" s="4"/>
    </row>
    <row r="3809" spans="1:27" ht="16" x14ac:dyDescent="0.2">
      <c r="A3809" s="25" t="s">
        <v>20</v>
      </c>
      <c r="B3809" s="20" t="s">
        <v>21</v>
      </c>
      <c r="C3809" s="21" t="s">
        <v>6911</v>
      </c>
      <c r="D3809" s="11">
        <v>1984</v>
      </c>
      <c r="E3809" s="20" t="s">
        <v>10</v>
      </c>
      <c r="F3809" s="10" t="s">
        <v>6896</v>
      </c>
      <c r="G3809" s="10" t="s">
        <v>6912</v>
      </c>
      <c r="H3809" s="13">
        <v>346</v>
      </c>
      <c r="I3809" s="14"/>
      <c r="J3809" s="4"/>
      <c r="K3809" s="4"/>
      <c r="L3809" s="4"/>
      <c r="M3809" s="4"/>
      <c r="N3809" s="4"/>
      <c r="O3809" s="4"/>
      <c r="P3809" s="4"/>
      <c r="Q3809" s="4"/>
      <c r="R3809" s="4"/>
      <c r="S3809" s="4"/>
      <c r="T3809" s="4"/>
      <c r="U3809" s="4"/>
      <c r="V3809" s="4"/>
      <c r="W3809" s="4"/>
      <c r="X3809" s="4"/>
      <c r="Y3809" s="4"/>
      <c r="Z3809" s="4"/>
      <c r="AA3809" s="4"/>
    </row>
    <row r="3810" spans="1:27" ht="16" x14ac:dyDescent="0.2">
      <c r="A3810" s="25" t="s">
        <v>20</v>
      </c>
      <c r="B3810" s="20" t="s">
        <v>21</v>
      </c>
      <c r="C3810" s="21" t="s">
        <v>6422</v>
      </c>
      <c r="D3810" s="11">
        <v>1984</v>
      </c>
      <c r="E3810" s="20" t="s">
        <v>10</v>
      </c>
      <c r="F3810" s="10" t="s">
        <v>6896</v>
      </c>
      <c r="G3810" s="10" t="s">
        <v>6913</v>
      </c>
      <c r="H3810" s="13">
        <v>309</v>
      </c>
      <c r="I3810" s="14"/>
      <c r="J3810" s="4"/>
      <c r="K3810" s="4"/>
      <c r="L3810" s="4"/>
      <c r="M3810" s="4"/>
      <c r="N3810" s="4"/>
      <c r="O3810" s="4"/>
      <c r="P3810" s="4"/>
      <c r="Q3810" s="4"/>
      <c r="R3810" s="4"/>
      <c r="S3810" s="4"/>
      <c r="T3810" s="4"/>
      <c r="U3810" s="4"/>
      <c r="V3810" s="4"/>
      <c r="W3810" s="4"/>
      <c r="X3810" s="4"/>
      <c r="Y3810" s="4"/>
      <c r="Z3810" s="4"/>
      <c r="AA3810" s="4"/>
    </row>
    <row r="3811" spans="1:27" ht="16" x14ac:dyDescent="0.2">
      <c r="A3811" s="25" t="s">
        <v>20</v>
      </c>
      <c r="B3811" s="20" t="s">
        <v>21</v>
      </c>
      <c r="C3811" s="21" t="s">
        <v>6275</v>
      </c>
      <c r="D3811" s="11">
        <v>1984</v>
      </c>
      <c r="E3811" s="20" t="s">
        <v>10</v>
      </c>
      <c r="F3811" s="10" t="s">
        <v>6896</v>
      </c>
      <c r="G3811" s="10" t="s">
        <v>6914</v>
      </c>
      <c r="H3811" s="13">
        <v>285</v>
      </c>
      <c r="I3811" s="14"/>
      <c r="J3811" s="4"/>
      <c r="K3811" s="4"/>
      <c r="L3811" s="4"/>
      <c r="M3811" s="4"/>
      <c r="N3811" s="4"/>
      <c r="O3811" s="4"/>
      <c r="P3811" s="4"/>
      <c r="Q3811" s="4"/>
      <c r="R3811" s="4"/>
      <c r="S3811" s="4"/>
      <c r="T3811" s="4"/>
      <c r="U3811" s="4"/>
      <c r="V3811" s="4"/>
      <c r="W3811" s="4"/>
      <c r="X3811" s="4"/>
      <c r="Y3811" s="4"/>
      <c r="Z3811" s="4"/>
      <c r="AA3811" s="4"/>
    </row>
    <row r="3812" spans="1:27" ht="16" x14ac:dyDescent="0.2">
      <c r="A3812" s="25" t="s">
        <v>20</v>
      </c>
      <c r="B3812" s="20" t="s">
        <v>21</v>
      </c>
      <c r="C3812" s="21" t="s">
        <v>6411</v>
      </c>
      <c r="D3812" s="11">
        <v>1984</v>
      </c>
      <c r="E3812" s="20" t="s">
        <v>10</v>
      </c>
      <c r="F3812" s="10" t="s">
        <v>6896</v>
      </c>
      <c r="G3812" s="10" t="s">
        <v>6915</v>
      </c>
      <c r="H3812" s="13">
        <v>283</v>
      </c>
      <c r="I3812" s="14"/>
      <c r="J3812" s="4"/>
      <c r="K3812" s="4"/>
      <c r="L3812" s="4"/>
      <c r="M3812" s="4"/>
      <c r="N3812" s="4"/>
      <c r="O3812" s="4"/>
      <c r="P3812" s="4"/>
      <c r="Q3812" s="4"/>
      <c r="R3812" s="4"/>
      <c r="S3812" s="4"/>
      <c r="T3812" s="4"/>
      <c r="U3812" s="4"/>
      <c r="V3812" s="4"/>
      <c r="W3812" s="4"/>
      <c r="X3812" s="4"/>
      <c r="Y3812" s="4"/>
      <c r="Z3812" s="4"/>
      <c r="AA3812" s="4"/>
    </row>
    <row r="3813" spans="1:27" ht="16" x14ac:dyDescent="0.2">
      <c r="A3813" s="25" t="s">
        <v>20</v>
      </c>
      <c r="B3813" s="20" t="s">
        <v>21</v>
      </c>
      <c r="C3813" s="21" t="s">
        <v>5468</v>
      </c>
      <c r="D3813" s="11">
        <v>1984</v>
      </c>
      <c r="E3813" s="20" t="s">
        <v>10</v>
      </c>
      <c r="F3813" s="10" t="s">
        <v>6896</v>
      </c>
      <c r="G3813" s="10" t="s">
        <v>6916</v>
      </c>
      <c r="H3813" s="13">
        <v>282</v>
      </c>
      <c r="I3813" s="14"/>
      <c r="J3813" s="4"/>
      <c r="K3813" s="4"/>
      <c r="L3813" s="4"/>
      <c r="M3813" s="4"/>
      <c r="N3813" s="4"/>
      <c r="O3813" s="4"/>
      <c r="P3813" s="4"/>
      <c r="Q3813" s="4"/>
      <c r="R3813" s="4"/>
      <c r="S3813" s="4"/>
      <c r="T3813" s="4"/>
      <c r="U3813" s="4"/>
      <c r="V3813" s="4"/>
      <c r="W3813" s="4"/>
      <c r="X3813" s="4"/>
      <c r="Y3813" s="4"/>
      <c r="Z3813" s="4"/>
      <c r="AA3813" s="4"/>
    </row>
    <row r="3814" spans="1:27" ht="16" x14ac:dyDescent="0.2">
      <c r="A3814" s="25" t="s">
        <v>20</v>
      </c>
      <c r="B3814" s="20" t="s">
        <v>21</v>
      </c>
      <c r="C3814" s="21" t="s">
        <v>6917</v>
      </c>
      <c r="D3814" s="11">
        <v>1984</v>
      </c>
      <c r="E3814" s="20" t="s">
        <v>10</v>
      </c>
      <c r="F3814" s="10" t="s">
        <v>6896</v>
      </c>
      <c r="G3814" s="10" t="s">
        <v>6918</v>
      </c>
      <c r="H3814" s="13">
        <v>255</v>
      </c>
      <c r="I3814" s="14"/>
      <c r="J3814" s="4"/>
      <c r="K3814" s="4"/>
      <c r="L3814" s="4"/>
      <c r="M3814" s="4"/>
      <c r="N3814" s="4"/>
      <c r="O3814" s="4"/>
      <c r="P3814" s="4"/>
      <c r="Q3814" s="4"/>
      <c r="R3814" s="4"/>
      <c r="S3814" s="4"/>
      <c r="T3814" s="4"/>
      <c r="U3814" s="4"/>
      <c r="V3814" s="4"/>
      <c r="W3814" s="4"/>
      <c r="X3814" s="4"/>
      <c r="Y3814" s="4"/>
      <c r="Z3814" s="4"/>
      <c r="AA3814" s="4"/>
    </row>
    <row r="3815" spans="1:27" ht="16" x14ac:dyDescent="0.2">
      <c r="A3815" s="25" t="s">
        <v>20</v>
      </c>
      <c r="B3815" s="20" t="s">
        <v>21</v>
      </c>
      <c r="C3815" s="21" t="s">
        <v>6283</v>
      </c>
      <c r="D3815" s="11">
        <v>1984</v>
      </c>
      <c r="E3815" s="20" t="s">
        <v>10</v>
      </c>
      <c r="F3815" s="10" t="s">
        <v>6896</v>
      </c>
      <c r="G3815" s="10" t="s">
        <v>6919</v>
      </c>
      <c r="H3815" s="13">
        <v>247</v>
      </c>
      <c r="I3815" s="14"/>
      <c r="J3815" s="4"/>
      <c r="K3815" s="4"/>
      <c r="L3815" s="4"/>
      <c r="M3815" s="4"/>
      <c r="N3815" s="4"/>
      <c r="O3815" s="4"/>
      <c r="P3815" s="4"/>
      <c r="Q3815" s="4"/>
      <c r="R3815" s="4"/>
      <c r="S3815" s="4"/>
      <c r="T3815" s="4"/>
      <c r="U3815" s="4"/>
      <c r="V3815" s="4"/>
      <c r="W3815" s="4"/>
      <c r="X3815" s="4"/>
      <c r="Y3815" s="4"/>
      <c r="Z3815" s="4"/>
      <c r="AA3815" s="4"/>
    </row>
    <row r="3816" spans="1:27" ht="16" x14ac:dyDescent="0.2">
      <c r="A3816" s="25" t="s">
        <v>20</v>
      </c>
      <c r="B3816" s="20" t="s">
        <v>21</v>
      </c>
      <c r="C3816" s="21" t="s">
        <v>6227</v>
      </c>
      <c r="D3816" s="11">
        <v>1984</v>
      </c>
      <c r="E3816" s="20" t="s">
        <v>10</v>
      </c>
      <c r="F3816" s="10" t="s">
        <v>6896</v>
      </c>
      <c r="G3816" s="10" t="s">
        <v>6920</v>
      </c>
      <c r="H3816" s="13">
        <v>241</v>
      </c>
      <c r="I3816" s="14"/>
      <c r="J3816" s="4"/>
      <c r="K3816" s="4"/>
      <c r="L3816" s="4"/>
      <c r="M3816" s="4"/>
      <c r="N3816" s="4"/>
      <c r="O3816" s="4"/>
      <c r="P3816" s="4"/>
      <c r="Q3816" s="4"/>
      <c r="R3816" s="4"/>
      <c r="S3816" s="4"/>
      <c r="T3816" s="4"/>
      <c r="U3816" s="4"/>
      <c r="V3816" s="4"/>
      <c r="W3816" s="4"/>
      <c r="X3816" s="4"/>
      <c r="Y3816" s="4"/>
      <c r="Z3816" s="4"/>
      <c r="AA3816" s="4"/>
    </row>
    <row r="3817" spans="1:27" ht="16" x14ac:dyDescent="0.2">
      <c r="A3817" s="25" t="s">
        <v>20</v>
      </c>
      <c r="B3817" s="20" t="s">
        <v>21</v>
      </c>
      <c r="C3817" s="21" t="s">
        <v>6460</v>
      </c>
      <c r="D3817" s="11">
        <v>1984</v>
      </c>
      <c r="E3817" s="20" t="s">
        <v>10</v>
      </c>
      <c r="F3817" s="10" t="s">
        <v>6896</v>
      </c>
      <c r="G3817" s="10" t="s">
        <v>6921</v>
      </c>
      <c r="H3817" s="13">
        <v>205</v>
      </c>
      <c r="I3817" s="14"/>
      <c r="J3817" s="4"/>
      <c r="K3817" s="4"/>
      <c r="L3817" s="4"/>
      <c r="M3817" s="4"/>
      <c r="N3817" s="4"/>
      <c r="O3817" s="4"/>
      <c r="P3817" s="4"/>
      <c r="Q3817" s="4"/>
      <c r="R3817" s="4"/>
      <c r="S3817" s="4"/>
      <c r="T3817" s="4"/>
      <c r="U3817" s="4"/>
      <c r="V3817" s="4"/>
      <c r="W3817" s="4"/>
      <c r="X3817" s="4"/>
      <c r="Y3817" s="4"/>
      <c r="Z3817" s="4"/>
      <c r="AA3817" s="4"/>
    </row>
    <row r="3818" spans="1:27" ht="16" x14ac:dyDescent="0.2">
      <c r="A3818" s="25" t="s">
        <v>20</v>
      </c>
      <c r="B3818" s="20" t="s">
        <v>21</v>
      </c>
      <c r="C3818" s="21" t="s">
        <v>6235</v>
      </c>
      <c r="D3818" s="11">
        <v>1984</v>
      </c>
      <c r="E3818" s="20" t="s">
        <v>10</v>
      </c>
      <c r="F3818" s="10" t="s">
        <v>6896</v>
      </c>
      <c r="G3818" s="10" t="s">
        <v>6922</v>
      </c>
      <c r="H3818" s="13">
        <v>204</v>
      </c>
      <c r="I3818" s="14"/>
      <c r="J3818" s="4"/>
      <c r="K3818" s="4"/>
      <c r="L3818" s="4"/>
      <c r="M3818" s="4"/>
      <c r="N3818" s="4"/>
      <c r="O3818" s="4"/>
      <c r="P3818" s="4"/>
      <c r="Q3818" s="4"/>
      <c r="R3818" s="4"/>
      <c r="S3818" s="4"/>
      <c r="T3818" s="4"/>
      <c r="U3818" s="4"/>
      <c r="V3818" s="4"/>
      <c r="W3818" s="4"/>
      <c r="X3818" s="4"/>
      <c r="Y3818" s="4"/>
      <c r="Z3818" s="4"/>
      <c r="AA3818" s="4"/>
    </row>
    <row r="3819" spans="1:27" ht="16" x14ac:dyDescent="0.2">
      <c r="A3819" s="25" t="s">
        <v>20</v>
      </c>
      <c r="B3819" s="20" t="s">
        <v>21</v>
      </c>
      <c r="C3819" s="21" t="s">
        <v>5872</v>
      </c>
      <c r="D3819" s="11">
        <v>1984</v>
      </c>
      <c r="E3819" s="20" t="s">
        <v>10</v>
      </c>
      <c r="F3819" s="10" t="s">
        <v>6896</v>
      </c>
      <c r="G3819" s="10" t="s">
        <v>6923</v>
      </c>
      <c r="H3819" s="13">
        <v>183</v>
      </c>
      <c r="I3819" s="14"/>
      <c r="J3819" s="4"/>
      <c r="K3819" s="4"/>
      <c r="L3819" s="4"/>
      <c r="M3819" s="4"/>
      <c r="N3819" s="4"/>
      <c r="O3819" s="4"/>
      <c r="P3819" s="4"/>
      <c r="Q3819" s="4"/>
      <c r="R3819" s="4"/>
      <c r="S3819" s="4"/>
      <c r="T3819" s="4"/>
      <c r="U3819" s="4"/>
      <c r="V3819" s="4"/>
      <c r="W3819" s="4"/>
      <c r="X3819" s="4"/>
      <c r="Y3819" s="4"/>
      <c r="Z3819" s="4"/>
      <c r="AA3819" s="4"/>
    </row>
    <row r="3820" spans="1:27" ht="16" x14ac:dyDescent="0.2">
      <c r="A3820" s="25" t="s">
        <v>20</v>
      </c>
      <c r="B3820" s="20" t="s">
        <v>21</v>
      </c>
      <c r="C3820" s="21" t="s">
        <v>6803</v>
      </c>
      <c r="D3820" s="11">
        <v>1984</v>
      </c>
      <c r="E3820" s="20" t="s">
        <v>10</v>
      </c>
      <c r="F3820" s="10" t="s">
        <v>6896</v>
      </c>
      <c r="G3820" s="10" t="s">
        <v>6924</v>
      </c>
      <c r="H3820" s="13">
        <v>181</v>
      </c>
      <c r="I3820" s="14"/>
      <c r="J3820" s="4"/>
      <c r="K3820" s="4"/>
      <c r="L3820" s="4"/>
      <c r="M3820" s="4"/>
      <c r="N3820" s="4"/>
      <c r="O3820" s="4"/>
      <c r="P3820" s="4"/>
      <c r="Q3820" s="4"/>
      <c r="R3820" s="4"/>
      <c r="S3820" s="4"/>
      <c r="T3820" s="4"/>
      <c r="U3820" s="4"/>
      <c r="V3820" s="4"/>
      <c r="W3820" s="4"/>
      <c r="X3820" s="4"/>
      <c r="Y3820" s="4"/>
      <c r="Z3820" s="4"/>
      <c r="AA3820" s="4"/>
    </row>
    <row r="3821" spans="1:27" ht="16" x14ac:dyDescent="0.2">
      <c r="A3821" s="25" t="s">
        <v>20</v>
      </c>
      <c r="B3821" s="20" t="s">
        <v>21</v>
      </c>
      <c r="C3821" s="21" t="s">
        <v>6271</v>
      </c>
      <c r="D3821" s="11">
        <v>1984</v>
      </c>
      <c r="E3821" s="20" t="s">
        <v>10</v>
      </c>
      <c r="F3821" s="10" t="s">
        <v>6896</v>
      </c>
      <c r="G3821" s="10" t="s">
        <v>6925</v>
      </c>
      <c r="H3821" s="13">
        <v>164</v>
      </c>
      <c r="I3821" s="14"/>
      <c r="J3821" s="4"/>
      <c r="K3821" s="4"/>
      <c r="L3821" s="4"/>
      <c r="M3821" s="4"/>
      <c r="N3821" s="4"/>
      <c r="O3821" s="4"/>
      <c r="P3821" s="4"/>
      <c r="Q3821" s="4"/>
      <c r="R3821" s="4"/>
      <c r="S3821" s="4"/>
      <c r="T3821" s="4"/>
      <c r="U3821" s="4"/>
      <c r="V3821" s="4"/>
      <c r="W3821" s="4"/>
      <c r="X3821" s="4"/>
      <c r="Y3821" s="4"/>
      <c r="Z3821" s="4"/>
      <c r="AA3821" s="4"/>
    </row>
    <row r="3822" spans="1:27" ht="16" x14ac:dyDescent="0.2">
      <c r="A3822" s="25" t="s">
        <v>20</v>
      </c>
      <c r="B3822" s="20" t="s">
        <v>21</v>
      </c>
      <c r="C3822" s="21" t="s">
        <v>6756</v>
      </c>
      <c r="D3822" s="11">
        <v>1984</v>
      </c>
      <c r="E3822" s="20" t="s">
        <v>9</v>
      </c>
      <c r="F3822" s="10" t="s">
        <v>6896</v>
      </c>
      <c r="G3822" s="10" t="s">
        <v>6926</v>
      </c>
      <c r="H3822" s="13">
        <v>138</v>
      </c>
      <c r="I3822" s="14"/>
      <c r="J3822" s="4"/>
      <c r="K3822" s="4"/>
      <c r="L3822" s="4"/>
      <c r="M3822" s="4"/>
      <c r="N3822" s="4"/>
      <c r="O3822" s="4"/>
      <c r="P3822" s="4"/>
      <c r="Q3822" s="4"/>
      <c r="R3822" s="4"/>
      <c r="S3822" s="4"/>
      <c r="T3822" s="4"/>
      <c r="U3822" s="4"/>
      <c r="V3822" s="4"/>
      <c r="W3822" s="4"/>
      <c r="X3822" s="4"/>
      <c r="Y3822" s="4"/>
      <c r="Z3822" s="4"/>
      <c r="AA3822" s="4"/>
    </row>
    <row r="3823" spans="1:27" ht="16" x14ac:dyDescent="0.2">
      <c r="A3823" s="25" t="s">
        <v>20</v>
      </c>
      <c r="B3823" s="20" t="s">
        <v>21</v>
      </c>
      <c r="C3823" s="21" t="s">
        <v>6269</v>
      </c>
      <c r="D3823" s="11">
        <v>1984</v>
      </c>
      <c r="E3823" s="20" t="s">
        <v>10</v>
      </c>
      <c r="F3823" s="10" t="s">
        <v>6896</v>
      </c>
      <c r="G3823" s="10" t="s">
        <v>6927</v>
      </c>
      <c r="H3823" s="13">
        <v>127</v>
      </c>
      <c r="I3823" s="14"/>
      <c r="J3823" s="4"/>
      <c r="K3823" s="4"/>
      <c r="L3823" s="4"/>
      <c r="M3823" s="4"/>
      <c r="N3823" s="4"/>
      <c r="O3823" s="4"/>
      <c r="P3823" s="4"/>
      <c r="Q3823" s="4"/>
      <c r="R3823" s="4"/>
      <c r="S3823" s="4"/>
      <c r="T3823" s="4"/>
      <c r="U3823" s="4"/>
      <c r="V3823" s="4"/>
      <c r="W3823" s="4"/>
      <c r="X3823" s="4"/>
      <c r="Y3823" s="4"/>
      <c r="Z3823" s="4"/>
      <c r="AA3823" s="4"/>
    </row>
    <row r="3824" spans="1:27" ht="16" x14ac:dyDescent="0.2">
      <c r="A3824" s="25" t="s">
        <v>20</v>
      </c>
      <c r="B3824" s="20" t="s">
        <v>21</v>
      </c>
      <c r="C3824" s="21" t="s">
        <v>6389</v>
      </c>
      <c r="D3824" s="11">
        <v>1984</v>
      </c>
      <c r="E3824" s="20" t="s">
        <v>10</v>
      </c>
      <c r="F3824" s="10" t="s">
        <v>6896</v>
      </c>
      <c r="G3824" s="10" t="s">
        <v>6928</v>
      </c>
      <c r="H3824" s="13">
        <v>94</v>
      </c>
      <c r="I3824" s="14"/>
      <c r="J3824" s="4"/>
      <c r="K3824" s="4"/>
      <c r="L3824" s="4"/>
      <c r="M3824" s="4"/>
      <c r="N3824" s="4"/>
      <c r="O3824" s="4"/>
      <c r="P3824" s="4"/>
      <c r="Q3824" s="4"/>
      <c r="R3824" s="4"/>
      <c r="S3824" s="4"/>
      <c r="T3824" s="4"/>
      <c r="U3824" s="4"/>
      <c r="V3824" s="4"/>
      <c r="W3824" s="4"/>
      <c r="X3824" s="4"/>
      <c r="Y3824" s="4"/>
      <c r="Z3824" s="4"/>
      <c r="AA3824" s="4"/>
    </row>
    <row r="3825" spans="1:27" ht="16" x14ac:dyDescent="0.2">
      <c r="A3825" s="25" t="s">
        <v>20</v>
      </c>
      <c r="B3825" s="20" t="s">
        <v>21</v>
      </c>
      <c r="C3825" s="21" t="s">
        <v>6379</v>
      </c>
      <c r="D3825" s="11">
        <v>1984</v>
      </c>
      <c r="E3825" s="20" t="s">
        <v>10</v>
      </c>
      <c r="F3825" s="10" t="s">
        <v>6896</v>
      </c>
      <c r="G3825" s="10" t="s">
        <v>6929</v>
      </c>
      <c r="H3825" s="13">
        <v>94</v>
      </c>
      <c r="I3825" s="14"/>
      <c r="J3825" s="4"/>
      <c r="K3825" s="4"/>
      <c r="L3825" s="4"/>
      <c r="M3825" s="4"/>
      <c r="N3825" s="4"/>
      <c r="O3825" s="4"/>
      <c r="P3825" s="4"/>
      <c r="Q3825" s="4"/>
      <c r="R3825" s="4"/>
      <c r="S3825" s="4"/>
      <c r="T3825" s="4"/>
      <c r="U3825" s="4"/>
      <c r="V3825" s="4"/>
      <c r="W3825" s="4"/>
      <c r="X3825" s="4"/>
      <c r="Y3825" s="4"/>
      <c r="Z3825" s="4"/>
      <c r="AA3825" s="4"/>
    </row>
    <row r="3826" spans="1:27" ht="16" x14ac:dyDescent="0.2">
      <c r="A3826" s="25" t="s">
        <v>20</v>
      </c>
      <c r="B3826" s="20" t="s">
        <v>21</v>
      </c>
      <c r="C3826" s="21" t="s">
        <v>6452</v>
      </c>
      <c r="D3826" s="11">
        <v>1984</v>
      </c>
      <c r="E3826" s="20" t="s">
        <v>10</v>
      </c>
      <c r="F3826" s="10" t="s">
        <v>6896</v>
      </c>
      <c r="G3826" s="10" t="s">
        <v>6930</v>
      </c>
      <c r="H3826" s="13">
        <v>87</v>
      </c>
      <c r="I3826" s="14"/>
      <c r="J3826" s="4"/>
      <c r="K3826" s="4"/>
      <c r="L3826" s="4"/>
      <c r="M3826" s="4"/>
      <c r="N3826" s="4"/>
      <c r="O3826" s="4"/>
      <c r="P3826" s="4"/>
      <c r="Q3826" s="4"/>
      <c r="R3826" s="4"/>
      <c r="S3826" s="4"/>
      <c r="T3826" s="4"/>
      <c r="U3826" s="4"/>
      <c r="V3826" s="4"/>
      <c r="W3826" s="4"/>
      <c r="X3826" s="4"/>
      <c r="Y3826" s="4"/>
      <c r="Z3826" s="4"/>
      <c r="AA3826" s="4"/>
    </row>
    <row r="3827" spans="1:27" ht="16" x14ac:dyDescent="0.2">
      <c r="A3827" s="25" t="s">
        <v>20</v>
      </c>
      <c r="B3827" s="20" t="s">
        <v>21</v>
      </c>
      <c r="C3827" s="21" t="s">
        <v>6931</v>
      </c>
      <c r="D3827" s="11">
        <v>1984</v>
      </c>
      <c r="E3827" s="20" t="s">
        <v>9</v>
      </c>
      <c r="F3827" s="10" t="s">
        <v>6896</v>
      </c>
      <c r="G3827" s="10" t="s">
        <v>6932</v>
      </c>
      <c r="H3827" s="13">
        <v>86</v>
      </c>
      <c r="I3827" s="14"/>
      <c r="J3827" s="4"/>
      <c r="K3827" s="4"/>
      <c r="L3827" s="4"/>
      <c r="M3827" s="4"/>
      <c r="N3827" s="4"/>
      <c r="O3827" s="4"/>
      <c r="P3827" s="4"/>
      <c r="Q3827" s="4"/>
      <c r="R3827" s="4"/>
      <c r="S3827" s="4"/>
      <c r="T3827" s="4"/>
      <c r="U3827" s="4"/>
      <c r="V3827" s="4"/>
      <c r="W3827" s="4"/>
      <c r="X3827" s="4"/>
      <c r="Y3827" s="4"/>
      <c r="Z3827" s="4"/>
      <c r="AA3827" s="4"/>
    </row>
    <row r="3828" spans="1:27" ht="16" x14ac:dyDescent="0.2">
      <c r="A3828" s="25" t="s">
        <v>20</v>
      </c>
      <c r="B3828" s="20" t="s">
        <v>21</v>
      </c>
      <c r="C3828" s="21" t="s">
        <v>6816</v>
      </c>
      <c r="D3828" s="11">
        <v>1984</v>
      </c>
      <c r="E3828" s="20" t="s">
        <v>10</v>
      </c>
      <c r="F3828" s="10" t="s">
        <v>6896</v>
      </c>
      <c r="G3828" s="10" t="s">
        <v>6817</v>
      </c>
      <c r="H3828" s="13">
        <v>85</v>
      </c>
      <c r="I3828" s="14"/>
      <c r="J3828" s="4"/>
      <c r="K3828" s="4"/>
      <c r="L3828" s="4"/>
      <c r="M3828" s="4"/>
      <c r="N3828" s="4"/>
      <c r="O3828" s="4"/>
      <c r="P3828" s="4"/>
      <c r="Q3828" s="4"/>
      <c r="R3828" s="4"/>
      <c r="S3828" s="4"/>
      <c r="T3828" s="4"/>
      <c r="U3828" s="4"/>
      <c r="V3828" s="4"/>
      <c r="W3828" s="4"/>
      <c r="X3828" s="4"/>
      <c r="Y3828" s="4"/>
      <c r="Z3828" s="4"/>
      <c r="AA3828" s="4"/>
    </row>
    <row r="3829" spans="1:27" ht="16" x14ac:dyDescent="0.2">
      <c r="A3829" s="25" t="s">
        <v>20</v>
      </c>
      <c r="B3829" s="20" t="s">
        <v>21</v>
      </c>
      <c r="C3829" s="21" t="s">
        <v>6097</v>
      </c>
      <c r="D3829" s="11">
        <v>1984</v>
      </c>
      <c r="E3829" s="20" t="s">
        <v>10</v>
      </c>
      <c r="F3829" s="10" t="s">
        <v>6896</v>
      </c>
      <c r="G3829" s="10" t="s">
        <v>6933</v>
      </c>
      <c r="H3829" s="13">
        <v>81</v>
      </c>
      <c r="I3829" s="14"/>
      <c r="J3829" s="4"/>
      <c r="K3829" s="4"/>
      <c r="L3829" s="4"/>
      <c r="M3829" s="4"/>
      <c r="N3829" s="4"/>
      <c r="O3829" s="4"/>
      <c r="P3829" s="4"/>
      <c r="Q3829" s="4"/>
      <c r="R3829" s="4"/>
      <c r="S3829" s="4"/>
      <c r="T3829" s="4"/>
      <c r="U3829" s="4"/>
      <c r="V3829" s="4"/>
      <c r="W3829" s="4"/>
      <c r="X3829" s="4"/>
      <c r="Y3829" s="4"/>
      <c r="Z3829" s="4"/>
      <c r="AA3829" s="4"/>
    </row>
    <row r="3830" spans="1:27" ht="16" x14ac:dyDescent="0.2">
      <c r="A3830" s="25" t="s">
        <v>20</v>
      </c>
      <c r="B3830" s="20" t="s">
        <v>21</v>
      </c>
      <c r="C3830" s="21" t="s">
        <v>6934</v>
      </c>
      <c r="D3830" s="11">
        <v>1984</v>
      </c>
      <c r="E3830" s="20" t="s">
        <v>10</v>
      </c>
      <c r="F3830" s="10" t="s">
        <v>6896</v>
      </c>
      <c r="G3830" s="10" t="s">
        <v>6935</v>
      </c>
      <c r="H3830" s="13">
        <v>68</v>
      </c>
      <c r="I3830" s="14"/>
      <c r="J3830" s="4"/>
      <c r="K3830" s="4"/>
      <c r="L3830" s="4"/>
      <c r="M3830" s="4"/>
      <c r="N3830" s="4"/>
      <c r="O3830" s="4"/>
      <c r="P3830" s="4"/>
      <c r="Q3830" s="4"/>
      <c r="R3830" s="4"/>
      <c r="S3830" s="4"/>
      <c r="T3830" s="4"/>
      <c r="U3830" s="4"/>
      <c r="V3830" s="4"/>
      <c r="W3830" s="4"/>
      <c r="X3830" s="4"/>
      <c r="Y3830" s="4"/>
      <c r="Z3830" s="4"/>
      <c r="AA3830" s="4"/>
    </row>
    <row r="3831" spans="1:27" ht="16" x14ac:dyDescent="0.2">
      <c r="A3831" s="25" t="s">
        <v>20</v>
      </c>
      <c r="B3831" s="20" t="s">
        <v>21</v>
      </c>
      <c r="C3831" s="21" t="s">
        <v>6105</v>
      </c>
      <c r="D3831" s="11">
        <v>1984</v>
      </c>
      <c r="E3831" s="20" t="s">
        <v>10</v>
      </c>
      <c r="F3831" s="10" t="s">
        <v>6896</v>
      </c>
      <c r="G3831" s="10" t="s">
        <v>6936</v>
      </c>
      <c r="H3831" s="13">
        <v>65</v>
      </c>
      <c r="I3831" s="14"/>
      <c r="J3831" s="4"/>
      <c r="K3831" s="4"/>
      <c r="L3831" s="4"/>
      <c r="M3831" s="4"/>
      <c r="N3831" s="4"/>
      <c r="O3831" s="4"/>
      <c r="P3831" s="4"/>
      <c r="Q3831" s="4"/>
      <c r="R3831" s="4"/>
      <c r="S3831" s="4"/>
      <c r="T3831" s="4"/>
      <c r="U3831" s="4"/>
      <c r="V3831" s="4"/>
      <c r="W3831" s="4"/>
      <c r="X3831" s="4"/>
      <c r="Y3831" s="4"/>
      <c r="Z3831" s="4"/>
      <c r="AA3831" s="4"/>
    </row>
    <row r="3832" spans="1:27" ht="16" x14ac:dyDescent="0.2">
      <c r="A3832" s="25" t="s">
        <v>20</v>
      </c>
      <c r="B3832" s="20" t="s">
        <v>21</v>
      </c>
      <c r="C3832" s="21" t="s">
        <v>6279</v>
      </c>
      <c r="D3832" s="11">
        <v>1984</v>
      </c>
      <c r="E3832" s="20" t="s">
        <v>10</v>
      </c>
      <c r="F3832" s="10" t="s">
        <v>6896</v>
      </c>
      <c r="G3832" s="10" t="s">
        <v>6937</v>
      </c>
      <c r="H3832" s="13">
        <v>63</v>
      </c>
      <c r="I3832" s="14"/>
      <c r="J3832" s="4"/>
      <c r="K3832" s="4"/>
      <c r="L3832" s="4"/>
      <c r="M3832" s="4"/>
      <c r="N3832" s="4"/>
      <c r="O3832" s="4"/>
      <c r="P3832" s="4"/>
      <c r="Q3832" s="4"/>
      <c r="R3832" s="4"/>
      <c r="S3832" s="4"/>
      <c r="T3832" s="4"/>
      <c r="U3832" s="4"/>
      <c r="V3832" s="4"/>
      <c r="W3832" s="4"/>
      <c r="X3832" s="4"/>
      <c r="Y3832" s="4"/>
      <c r="Z3832" s="4"/>
      <c r="AA3832" s="4"/>
    </row>
    <row r="3833" spans="1:27" ht="16" x14ac:dyDescent="0.2">
      <c r="A3833" s="25" t="s">
        <v>20</v>
      </c>
      <c r="B3833" s="20" t="s">
        <v>21</v>
      </c>
      <c r="C3833" s="21" t="s">
        <v>6486</v>
      </c>
      <c r="D3833" s="11">
        <v>1984</v>
      </c>
      <c r="E3833" s="20" t="s">
        <v>10</v>
      </c>
      <c r="F3833" s="10" t="s">
        <v>6896</v>
      </c>
      <c r="G3833" s="10" t="s">
        <v>6820</v>
      </c>
      <c r="H3833" s="13">
        <v>60</v>
      </c>
      <c r="I3833" s="14"/>
      <c r="J3833" s="4"/>
      <c r="K3833" s="4"/>
      <c r="L3833" s="4"/>
      <c r="M3833" s="4"/>
      <c r="N3833" s="4"/>
      <c r="O3833" s="4"/>
      <c r="P3833" s="4"/>
      <c r="Q3833" s="4"/>
      <c r="R3833" s="4"/>
      <c r="S3833" s="4"/>
      <c r="T3833" s="4"/>
      <c r="U3833" s="4"/>
      <c r="V3833" s="4"/>
      <c r="W3833" s="4"/>
      <c r="X3833" s="4"/>
      <c r="Y3833" s="4"/>
      <c r="Z3833" s="4"/>
      <c r="AA3833" s="4"/>
    </row>
    <row r="3834" spans="1:27" ht="16" x14ac:dyDescent="0.2">
      <c r="A3834" s="25" t="s">
        <v>20</v>
      </c>
      <c r="B3834" s="20" t="s">
        <v>21</v>
      </c>
      <c r="C3834" s="21" t="s">
        <v>6450</v>
      </c>
      <c r="D3834" s="11">
        <v>1984</v>
      </c>
      <c r="E3834" s="20" t="s">
        <v>10</v>
      </c>
      <c r="F3834" s="10" t="s">
        <v>6896</v>
      </c>
      <c r="G3834" s="10" t="s">
        <v>6938</v>
      </c>
      <c r="H3834" s="13">
        <v>60</v>
      </c>
      <c r="I3834" s="14"/>
      <c r="J3834" s="4"/>
      <c r="K3834" s="4"/>
      <c r="L3834" s="4"/>
      <c r="M3834" s="4"/>
      <c r="N3834" s="4"/>
      <c r="O3834" s="4"/>
      <c r="P3834" s="4"/>
      <c r="Q3834" s="4"/>
      <c r="R3834" s="4"/>
      <c r="S3834" s="4"/>
      <c r="T3834" s="4"/>
      <c r="U3834" s="4"/>
      <c r="V3834" s="4"/>
      <c r="W3834" s="4"/>
      <c r="X3834" s="4"/>
      <c r="Y3834" s="4"/>
      <c r="Z3834" s="4"/>
      <c r="AA3834" s="4"/>
    </row>
    <row r="3835" spans="1:27" ht="16" x14ac:dyDescent="0.2">
      <c r="A3835" s="25" t="s">
        <v>20</v>
      </c>
      <c r="B3835" s="20" t="s">
        <v>21</v>
      </c>
      <c r="C3835" s="21" t="s">
        <v>6886</v>
      </c>
      <c r="D3835" s="11">
        <v>1984</v>
      </c>
      <c r="E3835" s="20" t="s">
        <v>9</v>
      </c>
      <c r="F3835" s="10" t="s">
        <v>6896</v>
      </c>
      <c r="G3835" s="10" t="s">
        <v>6939</v>
      </c>
      <c r="H3835" s="13">
        <v>51</v>
      </c>
      <c r="I3835" s="14"/>
      <c r="J3835" s="4"/>
      <c r="K3835" s="4"/>
      <c r="L3835" s="4"/>
      <c r="M3835" s="4"/>
      <c r="N3835" s="4"/>
      <c r="O3835" s="4"/>
      <c r="P3835" s="4"/>
      <c r="Q3835" s="4"/>
      <c r="R3835" s="4"/>
      <c r="S3835" s="4"/>
      <c r="T3835" s="4"/>
      <c r="U3835" s="4"/>
      <c r="V3835" s="4"/>
      <c r="W3835" s="4"/>
      <c r="X3835" s="4"/>
      <c r="Y3835" s="4"/>
      <c r="Z3835" s="4"/>
      <c r="AA3835" s="4"/>
    </row>
    <row r="3836" spans="1:27" ht="16" x14ac:dyDescent="0.2">
      <c r="A3836" s="25" t="s">
        <v>20</v>
      </c>
      <c r="B3836" s="20" t="s">
        <v>21</v>
      </c>
      <c r="C3836" s="21" t="s">
        <v>6473</v>
      </c>
      <c r="D3836" s="11">
        <v>1984</v>
      </c>
      <c r="E3836" s="20" t="s">
        <v>10</v>
      </c>
      <c r="F3836" s="10" t="s">
        <v>6896</v>
      </c>
      <c r="G3836" s="10" t="s">
        <v>6940</v>
      </c>
      <c r="H3836" s="13">
        <v>37</v>
      </c>
      <c r="I3836" s="14"/>
      <c r="J3836" s="4"/>
      <c r="K3836" s="4"/>
      <c r="L3836" s="4"/>
      <c r="M3836" s="4"/>
      <c r="N3836" s="4"/>
      <c r="O3836" s="4"/>
      <c r="P3836" s="4"/>
      <c r="Q3836" s="4"/>
      <c r="R3836" s="4"/>
      <c r="S3836" s="4"/>
      <c r="T3836" s="4"/>
      <c r="U3836" s="4"/>
      <c r="V3836" s="4"/>
      <c r="W3836" s="4"/>
      <c r="X3836" s="4"/>
      <c r="Y3836" s="4"/>
      <c r="Z3836" s="4"/>
      <c r="AA3836" s="4"/>
    </row>
    <row r="3837" spans="1:27" ht="16" x14ac:dyDescent="0.2">
      <c r="A3837" s="25" t="s">
        <v>20</v>
      </c>
      <c r="B3837" s="20" t="s">
        <v>21</v>
      </c>
      <c r="C3837" s="21" t="s">
        <v>5880</v>
      </c>
      <c r="D3837" s="11">
        <v>1984</v>
      </c>
      <c r="E3837" s="20" t="s">
        <v>10</v>
      </c>
      <c r="F3837" s="10" t="s">
        <v>6896</v>
      </c>
      <c r="G3837" s="10" t="s">
        <v>6823</v>
      </c>
      <c r="H3837" s="13">
        <v>36</v>
      </c>
      <c r="I3837" s="14"/>
      <c r="J3837" s="4"/>
      <c r="K3837" s="4"/>
      <c r="L3837" s="4"/>
      <c r="M3837" s="4"/>
      <c r="N3837" s="4"/>
      <c r="O3837" s="4"/>
      <c r="P3837" s="4"/>
      <c r="Q3837" s="4"/>
      <c r="R3837" s="4"/>
      <c r="S3837" s="4"/>
      <c r="T3837" s="4"/>
      <c r="U3837" s="4"/>
      <c r="V3837" s="4"/>
      <c r="W3837" s="4"/>
      <c r="X3837" s="4"/>
      <c r="Y3837" s="4"/>
      <c r="Z3837" s="4"/>
      <c r="AA3837" s="4"/>
    </row>
    <row r="3838" spans="1:27" ht="16" x14ac:dyDescent="0.2">
      <c r="A3838" s="25" t="s">
        <v>20</v>
      </c>
      <c r="B3838" s="20" t="s">
        <v>21</v>
      </c>
      <c r="C3838" s="21" t="s">
        <v>6888</v>
      </c>
      <c r="D3838" s="11">
        <v>1984</v>
      </c>
      <c r="E3838" s="20" t="s">
        <v>10</v>
      </c>
      <c r="F3838" s="10" t="s">
        <v>6896</v>
      </c>
      <c r="G3838" s="10" t="s">
        <v>6941</v>
      </c>
      <c r="H3838" s="13">
        <v>35</v>
      </c>
      <c r="I3838" s="14"/>
      <c r="J3838" s="4"/>
      <c r="K3838" s="4"/>
      <c r="L3838" s="4"/>
      <c r="M3838" s="4"/>
      <c r="N3838" s="4"/>
      <c r="O3838" s="4"/>
      <c r="P3838" s="4"/>
      <c r="Q3838" s="4"/>
      <c r="R3838" s="4"/>
      <c r="S3838" s="4"/>
      <c r="T3838" s="4"/>
      <c r="U3838" s="4"/>
      <c r="V3838" s="4"/>
      <c r="W3838" s="4"/>
      <c r="X3838" s="4"/>
      <c r="Y3838" s="4"/>
      <c r="Z3838" s="4"/>
      <c r="AA3838" s="4"/>
    </row>
    <row r="3839" spans="1:27" ht="16" x14ac:dyDescent="0.2">
      <c r="A3839" s="25" t="s">
        <v>20</v>
      </c>
      <c r="B3839" s="20" t="s">
        <v>21</v>
      </c>
      <c r="C3839" s="21" t="s">
        <v>6510</v>
      </c>
      <c r="D3839" s="11">
        <v>1984</v>
      </c>
      <c r="E3839" s="20" t="s">
        <v>10</v>
      </c>
      <c r="F3839" s="10" t="s">
        <v>6896</v>
      </c>
      <c r="G3839" s="10" t="s">
        <v>6824</v>
      </c>
      <c r="H3839" s="13">
        <v>35</v>
      </c>
      <c r="I3839" s="14"/>
      <c r="J3839" s="4"/>
      <c r="K3839" s="4"/>
      <c r="L3839" s="4"/>
      <c r="M3839" s="4"/>
      <c r="N3839" s="4"/>
      <c r="O3839" s="4"/>
      <c r="P3839" s="4"/>
      <c r="Q3839" s="4"/>
      <c r="R3839" s="4"/>
      <c r="S3839" s="4"/>
      <c r="T3839" s="4"/>
      <c r="U3839" s="4"/>
      <c r="V3839" s="4"/>
      <c r="W3839" s="4"/>
      <c r="X3839" s="4"/>
      <c r="Y3839" s="4"/>
      <c r="Z3839" s="4"/>
      <c r="AA3839" s="4"/>
    </row>
    <row r="3840" spans="1:27" ht="16" x14ac:dyDescent="0.2">
      <c r="A3840" s="10" t="s">
        <v>15</v>
      </c>
      <c r="B3840" s="10" t="s">
        <v>21</v>
      </c>
      <c r="C3840" s="10" t="s">
        <v>6942</v>
      </c>
      <c r="D3840" s="11">
        <v>1983</v>
      </c>
      <c r="E3840" s="10" t="s">
        <v>7</v>
      </c>
      <c r="F3840" s="10" t="s">
        <v>6943</v>
      </c>
      <c r="G3840" s="10" t="s">
        <v>6944</v>
      </c>
      <c r="H3840" s="13">
        <v>1754</v>
      </c>
      <c r="I3840" s="14"/>
      <c r="J3840" s="4"/>
      <c r="K3840" s="4"/>
      <c r="L3840" s="4"/>
      <c r="M3840" s="4"/>
      <c r="N3840" s="4"/>
      <c r="O3840" s="4"/>
      <c r="P3840" s="4"/>
      <c r="Q3840" s="4"/>
      <c r="R3840" s="4"/>
      <c r="S3840" s="4"/>
      <c r="T3840" s="4"/>
      <c r="U3840" s="4"/>
      <c r="V3840" s="4"/>
      <c r="W3840" s="4"/>
      <c r="X3840" s="4"/>
      <c r="Y3840" s="4"/>
      <c r="Z3840" s="4"/>
      <c r="AA3840" s="4"/>
    </row>
    <row r="3841" spans="1:27" ht="16" x14ac:dyDescent="0.2">
      <c r="A3841" s="10" t="s">
        <v>15</v>
      </c>
      <c r="B3841" s="10" t="s">
        <v>21</v>
      </c>
      <c r="C3841" s="10" t="s">
        <v>5894</v>
      </c>
      <c r="D3841" s="11">
        <v>1983</v>
      </c>
      <c r="E3841" s="10" t="s">
        <v>10</v>
      </c>
      <c r="F3841" s="10" t="s">
        <v>6943</v>
      </c>
      <c r="G3841" s="38" t="s">
        <v>6945</v>
      </c>
      <c r="H3841" s="13">
        <v>953</v>
      </c>
      <c r="I3841" s="14"/>
      <c r="J3841" s="4"/>
      <c r="K3841" s="4"/>
      <c r="L3841" s="4"/>
      <c r="M3841" s="4"/>
      <c r="N3841" s="4"/>
      <c r="O3841" s="4"/>
      <c r="P3841" s="4"/>
      <c r="Q3841" s="4"/>
      <c r="R3841" s="4"/>
      <c r="S3841" s="4"/>
      <c r="T3841" s="4"/>
      <c r="U3841" s="4"/>
      <c r="V3841" s="4"/>
      <c r="W3841" s="4"/>
      <c r="X3841" s="4"/>
      <c r="Y3841" s="4"/>
      <c r="Z3841" s="4"/>
      <c r="AA3841" s="4"/>
    </row>
    <row r="3842" spans="1:27" ht="16" x14ac:dyDescent="0.2">
      <c r="A3842" s="10" t="s">
        <v>15</v>
      </c>
      <c r="B3842" s="10" t="s">
        <v>21</v>
      </c>
      <c r="C3842" s="10" t="s">
        <v>6488</v>
      </c>
      <c r="D3842" s="11">
        <v>1983</v>
      </c>
      <c r="E3842" s="10" t="s">
        <v>10</v>
      </c>
      <c r="F3842" s="10" t="s">
        <v>6943</v>
      </c>
      <c r="G3842" s="43" t="s">
        <v>6946</v>
      </c>
      <c r="H3842" s="13">
        <v>481</v>
      </c>
      <c r="I3842" s="14"/>
      <c r="J3842" s="4"/>
      <c r="K3842" s="4"/>
      <c r="L3842" s="4"/>
      <c r="M3842" s="4"/>
      <c r="N3842" s="4"/>
      <c r="O3842" s="4"/>
      <c r="P3842" s="4"/>
      <c r="Q3842" s="4"/>
      <c r="R3842" s="4"/>
      <c r="S3842" s="4"/>
      <c r="T3842" s="4"/>
      <c r="U3842" s="4"/>
      <c r="V3842" s="4"/>
      <c r="W3842" s="4"/>
      <c r="X3842" s="4"/>
      <c r="Y3842" s="4"/>
      <c r="Z3842" s="4"/>
      <c r="AA3842" s="4"/>
    </row>
    <row r="3843" spans="1:27" ht="16" x14ac:dyDescent="0.2">
      <c r="A3843" s="10" t="s">
        <v>15</v>
      </c>
      <c r="B3843" s="10" t="s">
        <v>21</v>
      </c>
      <c r="C3843" s="10" t="s">
        <v>6458</v>
      </c>
      <c r="D3843" s="11">
        <v>1983</v>
      </c>
      <c r="E3843" s="10" t="s">
        <v>10</v>
      </c>
      <c r="F3843" s="10" t="s">
        <v>6943</v>
      </c>
      <c r="G3843" s="43" t="s">
        <v>6947</v>
      </c>
      <c r="H3843" s="13">
        <v>467</v>
      </c>
      <c r="I3843" s="14"/>
      <c r="J3843" s="4"/>
      <c r="K3843" s="4"/>
      <c r="L3843" s="4"/>
      <c r="M3843" s="4"/>
      <c r="N3843" s="4"/>
      <c r="O3843" s="4"/>
      <c r="P3843" s="4"/>
      <c r="Q3843" s="4"/>
      <c r="R3843" s="4"/>
      <c r="S3843" s="4"/>
      <c r="T3843" s="4"/>
      <c r="U3843" s="4"/>
      <c r="V3843" s="4"/>
      <c r="W3843" s="4"/>
      <c r="X3843" s="4"/>
      <c r="Y3843" s="4"/>
      <c r="Z3843" s="4"/>
      <c r="AA3843" s="4"/>
    </row>
    <row r="3844" spans="1:27" ht="16" x14ac:dyDescent="0.2">
      <c r="A3844" s="10" t="s">
        <v>15</v>
      </c>
      <c r="B3844" s="10" t="s">
        <v>21</v>
      </c>
      <c r="C3844" s="10" t="s">
        <v>5898</v>
      </c>
      <c r="D3844" s="11">
        <v>1983</v>
      </c>
      <c r="E3844" s="10" t="s">
        <v>10</v>
      </c>
      <c r="F3844" s="10" t="s">
        <v>6943</v>
      </c>
      <c r="G3844" s="43" t="s">
        <v>6948</v>
      </c>
      <c r="H3844" s="13">
        <v>430</v>
      </c>
      <c r="I3844" s="14"/>
      <c r="J3844" s="4"/>
      <c r="K3844" s="4"/>
      <c r="L3844" s="4"/>
      <c r="M3844" s="4"/>
      <c r="N3844" s="4"/>
      <c r="O3844" s="4"/>
      <c r="P3844" s="4"/>
      <c r="Q3844" s="4"/>
      <c r="R3844" s="4"/>
      <c r="S3844" s="4"/>
      <c r="T3844" s="4"/>
      <c r="U3844" s="4"/>
      <c r="V3844" s="4"/>
      <c r="W3844" s="4"/>
      <c r="X3844" s="4"/>
      <c r="Y3844" s="4"/>
      <c r="Z3844" s="4"/>
      <c r="AA3844" s="4"/>
    </row>
    <row r="3845" spans="1:27" ht="16" x14ac:dyDescent="0.2">
      <c r="A3845" s="10" t="s">
        <v>15</v>
      </c>
      <c r="B3845" s="10" t="s">
        <v>21</v>
      </c>
      <c r="C3845" s="10" t="s">
        <v>6464</v>
      </c>
      <c r="D3845" s="11">
        <v>1983</v>
      </c>
      <c r="E3845" s="10" t="s">
        <v>10</v>
      </c>
      <c r="F3845" s="10" t="s">
        <v>6943</v>
      </c>
      <c r="G3845" s="38" t="s">
        <v>6949</v>
      </c>
      <c r="H3845" s="13">
        <v>427</v>
      </c>
      <c r="I3845" s="14"/>
      <c r="J3845" s="4"/>
      <c r="K3845" s="4"/>
      <c r="L3845" s="4"/>
      <c r="M3845" s="4"/>
      <c r="N3845" s="4"/>
      <c r="O3845" s="4"/>
      <c r="P3845" s="4"/>
      <c r="Q3845" s="4"/>
      <c r="R3845" s="4"/>
      <c r="S3845" s="4"/>
      <c r="T3845" s="4"/>
      <c r="U3845" s="4"/>
      <c r="V3845" s="4"/>
      <c r="W3845" s="4"/>
      <c r="X3845" s="4"/>
      <c r="Y3845" s="4"/>
      <c r="Z3845" s="4"/>
      <c r="AA3845" s="4"/>
    </row>
    <row r="3846" spans="1:27" ht="16" x14ac:dyDescent="0.2">
      <c r="A3846" s="10" t="s">
        <v>15</v>
      </c>
      <c r="B3846" s="10" t="s">
        <v>21</v>
      </c>
      <c r="C3846" s="10" t="s">
        <v>5907</v>
      </c>
      <c r="D3846" s="11">
        <v>1983</v>
      </c>
      <c r="E3846" s="10" t="s">
        <v>10</v>
      </c>
      <c r="F3846" s="10" t="s">
        <v>6943</v>
      </c>
      <c r="G3846" s="38" t="s">
        <v>6950</v>
      </c>
      <c r="H3846" s="13">
        <v>381</v>
      </c>
      <c r="I3846" s="14"/>
      <c r="J3846" s="4"/>
      <c r="K3846" s="4"/>
      <c r="L3846" s="4"/>
      <c r="M3846" s="4"/>
      <c r="N3846" s="4"/>
      <c r="O3846" s="4"/>
      <c r="P3846" s="4"/>
      <c r="Q3846" s="4"/>
      <c r="R3846" s="4"/>
      <c r="S3846" s="4"/>
      <c r="T3846" s="4"/>
      <c r="U3846" s="4"/>
      <c r="V3846" s="4"/>
      <c r="W3846" s="4"/>
      <c r="X3846" s="4"/>
      <c r="Y3846" s="4"/>
      <c r="Z3846" s="4"/>
      <c r="AA3846" s="4"/>
    </row>
    <row r="3847" spans="1:27" ht="16" x14ac:dyDescent="0.2">
      <c r="A3847" s="10" t="s">
        <v>15</v>
      </c>
      <c r="B3847" s="10" t="s">
        <v>21</v>
      </c>
      <c r="C3847" s="10" t="s">
        <v>6512</v>
      </c>
      <c r="D3847" s="11">
        <v>1983</v>
      </c>
      <c r="E3847" s="10" t="s">
        <v>10</v>
      </c>
      <c r="F3847" s="10" t="s">
        <v>6943</v>
      </c>
      <c r="G3847" s="38" t="s">
        <v>6951</v>
      </c>
      <c r="H3847" s="13">
        <v>353</v>
      </c>
      <c r="I3847" s="14"/>
      <c r="J3847" s="4"/>
      <c r="K3847" s="4"/>
      <c r="L3847" s="4"/>
      <c r="M3847" s="4"/>
      <c r="N3847" s="4"/>
      <c r="O3847" s="4"/>
      <c r="P3847" s="4"/>
      <c r="Q3847" s="4"/>
      <c r="R3847" s="4"/>
      <c r="S3847" s="4"/>
      <c r="T3847" s="4"/>
      <c r="U3847" s="4"/>
      <c r="V3847" s="4"/>
      <c r="W3847" s="4"/>
      <c r="X3847" s="4"/>
      <c r="Y3847" s="4"/>
      <c r="Z3847" s="4"/>
      <c r="AA3847" s="4"/>
    </row>
    <row r="3848" spans="1:27" ht="16" x14ac:dyDescent="0.2">
      <c r="A3848" s="10" t="s">
        <v>15</v>
      </c>
      <c r="B3848" s="10" t="s">
        <v>21</v>
      </c>
      <c r="C3848" s="10" t="s">
        <v>6470</v>
      </c>
      <c r="D3848" s="11">
        <v>1983</v>
      </c>
      <c r="E3848" s="10" t="s">
        <v>10</v>
      </c>
      <c r="F3848" s="10" t="s">
        <v>6943</v>
      </c>
      <c r="G3848" s="43" t="s">
        <v>6952</v>
      </c>
      <c r="H3848" s="13">
        <v>304</v>
      </c>
      <c r="I3848" s="14"/>
      <c r="J3848" s="4"/>
      <c r="K3848" s="4"/>
      <c r="L3848" s="4"/>
      <c r="M3848" s="4"/>
      <c r="N3848" s="4"/>
      <c r="O3848" s="4"/>
      <c r="P3848" s="4"/>
      <c r="Q3848" s="4"/>
      <c r="R3848" s="4"/>
      <c r="S3848" s="4"/>
      <c r="T3848" s="4"/>
      <c r="U3848" s="4"/>
      <c r="V3848" s="4"/>
      <c r="W3848" s="4"/>
      <c r="X3848" s="4"/>
      <c r="Y3848" s="4"/>
      <c r="Z3848" s="4"/>
      <c r="AA3848" s="4"/>
    </row>
    <row r="3849" spans="1:27" ht="16" x14ac:dyDescent="0.2">
      <c r="A3849" s="10" t="s">
        <v>15</v>
      </c>
      <c r="B3849" s="10" t="s">
        <v>21</v>
      </c>
      <c r="C3849" s="10" t="s">
        <v>6481</v>
      </c>
      <c r="D3849" s="11">
        <v>1983</v>
      </c>
      <c r="E3849" s="10" t="s">
        <v>10</v>
      </c>
      <c r="F3849" s="10" t="s">
        <v>6943</v>
      </c>
      <c r="G3849" s="43" t="s">
        <v>6953</v>
      </c>
      <c r="H3849" s="13">
        <v>304</v>
      </c>
      <c r="I3849" s="14"/>
      <c r="J3849" s="4"/>
      <c r="K3849" s="4"/>
      <c r="L3849" s="4"/>
      <c r="M3849" s="4"/>
      <c r="N3849" s="4"/>
      <c r="O3849" s="4"/>
      <c r="P3849" s="4"/>
      <c r="Q3849" s="4"/>
      <c r="R3849" s="4"/>
      <c r="S3849" s="4"/>
      <c r="T3849" s="4"/>
      <c r="U3849" s="4"/>
      <c r="V3849" s="4"/>
      <c r="W3849" s="4"/>
      <c r="X3849" s="4"/>
      <c r="Y3849" s="4"/>
      <c r="Z3849" s="4"/>
      <c r="AA3849" s="4"/>
    </row>
    <row r="3850" spans="1:27" ht="16" x14ac:dyDescent="0.2">
      <c r="A3850" s="10" t="s">
        <v>15</v>
      </c>
      <c r="B3850" s="10" t="s">
        <v>21</v>
      </c>
      <c r="C3850" s="10" t="s">
        <v>6494</v>
      </c>
      <c r="D3850" s="11">
        <v>1983</v>
      </c>
      <c r="E3850" s="10" t="s">
        <v>10</v>
      </c>
      <c r="F3850" s="10" t="s">
        <v>6943</v>
      </c>
      <c r="G3850" s="38" t="s">
        <v>6954</v>
      </c>
      <c r="H3850" s="13">
        <v>277</v>
      </c>
      <c r="I3850" s="14"/>
      <c r="J3850" s="4"/>
      <c r="K3850" s="4"/>
      <c r="L3850" s="4"/>
      <c r="M3850" s="4"/>
      <c r="N3850" s="4"/>
      <c r="O3850" s="4"/>
      <c r="P3850" s="4"/>
      <c r="Q3850" s="4"/>
      <c r="R3850" s="4"/>
      <c r="S3850" s="4"/>
      <c r="T3850" s="4"/>
      <c r="U3850" s="4"/>
      <c r="V3850" s="4"/>
      <c r="W3850" s="4"/>
      <c r="X3850" s="4"/>
      <c r="Y3850" s="4"/>
      <c r="Z3850" s="4"/>
      <c r="AA3850" s="4"/>
    </row>
    <row r="3851" spans="1:27" ht="16" x14ac:dyDescent="0.2">
      <c r="A3851" s="10" t="s">
        <v>15</v>
      </c>
      <c r="B3851" s="10" t="s">
        <v>21</v>
      </c>
      <c r="C3851" s="1" t="s">
        <v>5886</v>
      </c>
      <c r="D3851" s="11">
        <v>1983</v>
      </c>
      <c r="E3851" s="10" t="s">
        <v>10</v>
      </c>
      <c r="F3851" s="10" t="s">
        <v>6943</v>
      </c>
      <c r="G3851" s="38" t="s">
        <v>6955</v>
      </c>
      <c r="H3851" s="13">
        <v>230</v>
      </c>
      <c r="I3851" s="14"/>
      <c r="J3851" s="4"/>
      <c r="K3851" s="4"/>
      <c r="L3851" s="4"/>
      <c r="M3851" s="4"/>
      <c r="N3851" s="4"/>
      <c r="O3851" s="4"/>
      <c r="P3851" s="4"/>
      <c r="Q3851" s="4"/>
      <c r="R3851" s="4"/>
      <c r="S3851" s="4"/>
      <c r="T3851" s="4"/>
      <c r="U3851" s="4"/>
      <c r="V3851" s="4"/>
      <c r="W3851" s="4"/>
      <c r="X3851" s="4"/>
      <c r="Y3851" s="4"/>
      <c r="Z3851" s="4"/>
      <c r="AA3851" s="4"/>
    </row>
    <row r="3852" spans="1:27" ht="16" x14ac:dyDescent="0.2">
      <c r="A3852" s="10" t="s">
        <v>15</v>
      </c>
      <c r="B3852" s="10" t="s">
        <v>21</v>
      </c>
      <c r="C3852" s="10" t="s">
        <v>6956</v>
      </c>
      <c r="D3852" s="11">
        <v>1983</v>
      </c>
      <c r="E3852" s="10" t="s">
        <v>10</v>
      </c>
      <c r="F3852" s="10" t="s">
        <v>6943</v>
      </c>
      <c r="G3852" s="43" t="s">
        <v>6957</v>
      </c>
      <c r="H3852" s="13">
        <v>219</v>
      </c>
      <c r="I3852" s="14"/>
      <c r="J3852" s="4"/>
      <c r="K3852" s="4"/>
      <c r="L3852" s="4"/>
      <c r="M3852" s="4"/>
      <c r="N3852" s="4"/>
      <c r="O3852" s="4"/>
      <c r="P3852" s="4"/>
      <c r="Q3852" s="4"/>
      <c r="R3852" s="4"/>
      <c r="S3852" s="4"/>
      <c r="T3852" s="4"/>
      <c r="U3852" s="4"/>
      <c r="V3852" s="4"/>
      <c r="W3852" s="4"/>
      <c r="X3852" s="4"/>
      <c r="Y3852" s="4"/>
      <c r="Z3852" s="4"/>
      <c r="AA3852" s="4"/>
    </row>
    <row r="3853" spans="1:27" ht="16" x14ac:dyDescent="0.2">
      <c r="A3853" s="10" t="s">
        <v>15</v>
      </c>
      <c r="B3853" s="10" t="s">
        <v>21</v>
      </c>
      <c r="C3853" s="10" t="s">
        <v>5900</v>
      </c>
      <c r="D3853" s="11">
        <v>1983</v>
      </c>
      <c r="E3853" s="10" t="s">
        <v>10</v>
      </c>
      <c r="F3853" s="10" t="s">
        <v>6943</v>
      </c>
      <c r="G3853" s="43" t="s">
        <v>6958</v>
      </c>
      <c r="H3853" s="13">
        <v>213</v>
      </c>
      <c r="I3853" s="14"/>
      <c r="J3853" s="4"/>
      <c r="K3853" s="4"/>
      <c r="L3853" s="4"/>
      <c r="M3853" s="4"/>
      <c r="N3853" s="4"/>
      <c r="O3853" s="4"/>
      <c r="P3853" s="4"/>
      <c r="Q3853" s="4"/>
      <c r="R3853" s="4"/>
      <c r="S3853" s="4"/>
      <c r="T3853" s="4"/>
      <c r="U3853" s="4"/>
      <c r="V3853" s="4"/>
      <c r="W3853" s="4"/>
      <c r="X3853" s="4"/>
      <c r="Y3853" s="4"/>
      <c r="Z3853" s="4"/>
      <c r="AA3853" s="4"/>
    </row>
    <row r="3854" spans="1:27" ht="16" x14ac:dyDescent="0.2">
      <c r="A3854" s="10" t="s">
        <v>15</v>
      </c>
      <c r="B3854" s="10" t="s">
        <v>21</v>
      </c>
      <c r="C3854" s="10" t="s">
        <v>6959</v>
      </c>
      <c r="D3854" s="11">
        <v>1983</v>
      </c>
      <c r="E3854" s="10" t="s">
        <v>10</v>
      </c>
      <c r="F3854" s="10" t="s">
        <v>6943</v>
      </c>
      <c r="G3854" s="10" t="s">
        <v>6960</v>
      </c>
      <c r="H3854" s="13">
        <v>209</v>
      </c>
      <c r="I3854" s="14"/>
      <c r="J3854" s="4"/>
      <c r="K3854" s="4"/>
      <c r="L3854" s="4"/>
      <c r="M3854" s="4"/>
      <c r="N3854" s="4"/>
      <c r="O3854" s="4"/>
      <c r="P3854" s="4"/>
      <c r="Q3854" s="4"/>
      <c r="R3854" s="4"/>
      <c r="S3854" s="4"/>
      <c r="T3854" s="4"/>
      <c r="U3854" s="4"/>
      <c r="V3854" s="4"/>
      <c r="W3854" s="4"/>
      <c r="X3854" s="4"/>
      <c r="Y3854" s="4"/>
      <c r="Z3854" s="4"/>
      <c r="AA3854" s="4"/>
    </row>
    <row r="3855" spans="1:27" ht="16" x14ac:dyDescent="0.2">
      <c r="A3855" s="10" t="s">
        <v>15</v>
      </c>
      <c r="B3855" s="10" t="s">
        <v>21</v>
      </c>
      <c r="C3855" s="10" t="s">
        <v>6961</v>
      </c>
      <c r="D3855" s="11">
        <v>1983</v>
      </c>
      <c r="E3855" s="10" t="s">
        <v>10</v>
      </c>
      <c r="F3855" s="10" t="s">
        <v>6943</v>
      </c>
      <c r="G3855" s="38" t="s">
        <v>6962</v>
      </c>
      <c r="H3855" s="13">
        <v>204</v>
      </c>
      <c r="I3855" s="14"/>
      <c r="J3855" s="4"/>
      <c r="K3855" s="4"/>
      <c r="L3855" s="4"/>
      <c r="M3855" s="4"/>
      <c r="N3855" s="4"/>
      <c r="O3855" s="4"/>
      <c r="P3855" s="4"/>
      <c r="Q3855" s="4"/>
      <c r="R3855" s="4"/>
      <c r="S3855" s="4"/>
      <c r="T3855" s="4"/>
      <c r="U3855" s="4"/>
      <c r="V3855" s="4"/>
      <c r="W3855" s="4"/>
      <c r="X3855" s="4"/>
      <c r="Y3855" s="4"/>
      <c r="Z3855" s="4"/>
      <c r="AA3855" s="4"/>
    </row>
    <row r="3856" spans="1:27" ht="16" x14ac:dyDescent="0.2">
      <c r="A3856" s="10" t="s">
        <v>15</v>
      </c>
      <c r="B3856" s="10" t="s">
        <v>21</v>
      </c>
      <c r="C3856" s="10" t="s">
        <v>6963</v>
      </c>
      <c r="D3856" s="11">
        <v>1983</v>
      </c>
      <c r="E3856" s="10" t="s">
        <v>10</v>
      </c>
      <c r="F3856" s="10" t="s">
        <v>6943</v>
      </c>
      <c r="G3856" s="38" t="s">
        <v>6964</v>
      </c>
      <c r="H3856" s="13">
        <v>200</v>
      </c>
      <c r="I3856" s="14"/>
      <c r="J3856" s="4"/>
      <c r="K3856" s="4"/>
      <c r="L3856" s="4"/>
      <c r="M3856" s="4"/>
      <c r="N3856" s="4"/>
      <c r="O3856" s="4"/>
      <c r="P3856" s="4"/>
      <c r="Q3856" s="4"/>
      <c r="R3856" s="4"/>
      <c r="S3856" s="4"/>
      <c r="T3856" s="4"/>
      <c r="U3856" s="4"/>
      <c r="V3856" s="4"/>
      <c r="W3856" s="4"/>
      <c r="X3856" s="4"/>
      <c r="Y3856" s="4"/>
      <c r="Z3856" s="4"/>
      <c r="AA3856" s="4"/>
    </row>
    <row r="3857" spans="1:27" ht="16" x14ac:dyDescent="0.2">
      <c r="A3857" s="10" t="s">
        <v>15</v>
      </c>
      <c r="B3857" s="10" t="s">
        <v>21</v>
      </c>
      <c r="C3857" s="10" t="s">
        <v>6456</v>
      </c>
      <c r="D3857" s="11">
        <v>1983</v>
      </c>
      <c r="E3857" s="10" t="s">
        <v>10</v>
      </c>
      <c r="F3857" s="10" t="s">
        <v>6943</v>
      </c>
      <c r="G3857" s="38" t="s">
        <v>6965</v>
      </c>
      <c r="H3857" s="13">
        <v>195</v>
      </c>
      <c r="I3857" s="14"/>
      <c r="J3857" s="4"/>
      <c r="K3857" s="4"/>
      <c r="L3857" s="4"/>
      <c r="M3857" s="4"/>
      <c r="N3857" s="4"/>
      <c r="O3857" s="4"/>
      <c r="P3857" s="4"/>
      <c r="Q3857" s="4"/>
      <c r="R3857" s="4"/>
      <c r="S3857" s="4"/>
      <c r="T3857" s="4"/>
      <c r="U3857" s="4"/>
      <c r="V3857" s="4"/>
      <c r="W3857" s="4"/>
      <c r="X3857" s="4"/>
      <c r="Y3857" s="4"/>
      <c r="Z3857" s="4"/>
      <c r="AA3857" s="4"/>
    </row>
    <row r="3858" spans="1:27" ht="16" x14ac:dyDescent="0.2">
      <c r="A3858" s="10" t="s">
        <v>15</v>
      </c>
      <c r="B3858" s="10" t="s">
        <v>21</v>
      </c>
      <c r="C3858" s="10" t="s">
        <v>6503</v>
      </c>
      <c r="D3858" s="11">
        <v>1983</v>
      </c>
      <c r="E3858" s="10" t="s">
        <v>10</v>
      </c>
      <c r="F3858" s="10" t="s">
        <v>6943</v>
      </c>
      <c r="G3858" s="38" t="s">
        <v>6966</v>
      </c>
      <c r="H3858" s="13">
        <v>193</v>
      </c>
      <c r="I3858" s="14"/>
      <c r="J3858" s="4"/>
      <c r="K3858" s="4"/>
      <c r="L3858" s="4"/>
      <c r="M3858" s="4"/>
      <c r="N3858" s="4"/>
      <c r="O3858" s="4"/>
      <c r="P3858" s="4"/>
      <c r="Q3858" s="4"/>
      <c r="R3858" s="4"/>
      <c r="S3858" s="4"/>
      <c r="T3858" s="4"/>
      <c r="U3858" s="4"/>
      <c r="V3858" s="4"/>
      <c r="W3858" s="4"/>
      <c r="X3858" s="4"/>
      <c r="Y3858" s="4"/>
      <c r="Z3858" s="4"/>
      <c r="AA3858" s="4"/>
    </row>
    <row r="3859" spans="1:27" ht="16" x14ac:dyDescent="0.2">
      <c r="A3859" s="10" t="s">
        <v>15</v>
      </c>
      <c r="B3859" s="10" t="s">
        <v>21</v>
      </c>
      <c r="C3859" s="10" t="s">
        <v>6967</v>
      </c>
      <c r="D3859" s="11">
        <v>1983</v>
      </c>
      <c r="E3859" s="10" t="s">
        <v>10</v>
      </c>
      <c r="F3859" s="10" t="s">
        <v>6943</v>
      </c>
      <c r="G3859" s="10" t="s">
        <v>6968</v>
      </c>
      <c r="H3859" s="13">
        <v>176</v>
      </c>
      <c r="I3859" s="14"/>
      <c r="J3859" s="4"/>
      <c r="K3859" s="4"/>
      <c r="L3859" s="4"/>
      <c r="M3859" s="4"/>
      <c r="N3859" s="4"/>
      <c r="O3859" s="4"/>
      <c r="P3859" s="4"/>
      <c r="Q3859" s="4"/>
      <c r="R3859" s="4"/>
      <c r="S3859" s="4"/>
      <c r="T3859" s="4"/>
      <c r="U3859" s="4"/>
      <c r="V3859" s="4"/>
      <c r="W3859" s="4"/>
      <c r="X3859" s="4"/>
      <c r="Y3859" s="4"/>
      <c r="Z3859" s="4"/>
      <c r="AA3859" s="4"/>
    </row>
    <row r="3860" spans="1:27" ht="16" x14ac:dyDescent="0.2">
      <c r="A3860" s="10" t="s">
        <v>15</v>
      </c>
      <c r="B3860" s="10" t="s">
        <v>21</v>
      </c>
      <c r="C3860" s="10" t="s">
        <v>6969</v>
      </c>
      <c r="D3860" s="11">
        <v>1983</v>
      </c>
      <c r="E3860" s="10" t="s">
        <v>10</v>
      </c>
      <c r="F3860" s="10" t="s">
        <v>6943</v>
      </c>
      <c r="G3860" s="43" t="s">
        <v>6970</v>
      </c>
      <c r="H3860" s="13">
        <v>174</v>
      </c>
      <c r="I3860" s="14"/>
      <c r="J3860" s="4"/>
      <c r="K3860" s="4"/>
      <c r="L3860" s="4"/>
      <c r="M3860" s="4"/>
      <c r="N3860" s="4"/>
      <c r="O3860" s="4"/>
      <c r="P3860" s="4"/>
      <c r="Q3860" s="4"/>
      <c r="R3860" s="4"/>
      <c r="S3860" s="4"/>
      <c r="T3860" s="4"/>
      <c r="U3860" s="4"/>
      <c r="V3860" s="4"/>
      <c r="W3860" s="4"/>
      <c r="X3860" s="4"/>
      <c r="Y3860" s="4"/>
      <c r="Z3860" s="4"/>
      <c r="AA3860" s="4"/>
    </row>
    <row r="3861" spans="1:27" ht="16" x14ac:dyDescent="0.2">
      <c r="A3861" s="10" t="s">
        <v>15</v>
      </c>
      <c r="B3861" s="10" t="s">
        <v>21</v>
      </c>
      <c r="C3861" s="10" t="s">
        <v>6460</v>
      </c>
      <c r="D3861" s="11">
        <v>1983</v>
      </c>
      <c r="E3861" s="10" t="s">
        <v>10</v>
      </c>
      <c r="F3861" s="10" t="s">
        <v>6943</v>
      </c>
      <c r="G3861" s="43" t="s">
        <v>6971</v>
      </c>
      <c r="H3861" s="13">
        <v>172</v>
      </c>
      <c r="I3861" s="14"/>
      <c r="J3861" s="4"/>
      <c r="K3861" s="4"/>
      <c r="L3861" s="4"/>
      <c r="M3861" s="4"/>
      <c r="N3861" s="4"/>
      <c r="O3861" s="4"/>
      <c r="P3861" s="4"/>
      <c r="Q3861" s="4"/>
      <c r="R3861" s="4"/>
      <c r="S3861" s="4"/>
      <c r="T3861" s="4"/>
      <c r="U3861" s="4"/>
      <c r="V3861" s="4"/>
      <c r="W3861" s="4"/>
      <c r="X3861" s="4"/>
      <c r="Y3861" s="4"/>
      <c r="Z3861" s="4"/>
      <c r="AA3861" s="4"/>
    </row>
    <row r="3862" spans="1:27" ht="16" x14ac:dyDescent="0.2">
      <c r="A3862" s="10" t="s">
        <v>15</v>
      </c>
      <c r="B3862" s="10" t="s">
        <v>21</v>
      </c>
      <c r="C3862" s="10" t="s">
        <v>6516</v>
      </c>
      <c r="D3862" s="11">
        <v>1983</v>
      </c>
      <c r="E3862" s="10" t="s">
        <v>10</v>
      </c>
      <c r="F3862" s="10" t="s">
        <v>6943</v>
      </c>
      <c r="G3862" s="38" t="s">
        <v>6972</v>
      </c>
      <c r="H3862" s="13">
        <v>172</v>
      </c>
      <c r="I3862" s="14"/>
      <c r="J3862" s="4"/>
      <c r="K3862" s="4"/>
      <c r="L3862" s="4"/>
      <c r="M3862" s="4"/>
      <c r="N3862" s="4"/>
      <c r="O3862" s="4"/>
      <c r="P3862" s="4"/>
      <c r="Q3862" s="4"/>
      <c r="R3862" s="4"/>
      <c r="S3862" s="4"/>
      <c r="T3862" s="4"/>
      <c r="U3862" s="4"/>
      <c r="V3862" s="4"/>
      <c r="W3862" s="4"/>
      <c r="X3862" s="4"/>
      <c r="Y3862" s="4"/>
      <c r="Z3862" s="4"/>
      <c r="AA3862" s="4"/>
    </row>
    <row r="3863" spans="1:27" ht="16" x14ac:dyDescent="0.2">
      <c r="A3863" s="10" t="s">
        <v>15</v>
      </c>
      <c r="B3863" s="10" t="s">
        <v>21</v>
      </c>
      <c r="C3863" s="10" t="s">
        <v>6973</v>
      </c>
      <c r="D3863" s="11">
        <v>1983</v>
      </c>
      <c r="E3863" s="10" t="s">
        <v>10</v>
      </c>
      <c r="F3863" s="10" t="s">
        <v>6943</v>
      </c>
      <c r="G3863" s="38" t="s">
        <v>6974</v>
      </c>
      <c r="H3863" s="13">
        <v>167</v>
      </c>
      <c r="I3863" s="14"/>
      <c r="J3863" s="4"/>
      <c r="K3863" s="4"/>
      <c r="L3863" s="4"/>
      <c r="M3863" s="4"/>
      <c r="N3863" s="4"/>
      <c r="O3863" s="4"/>
      <c r="P3863" s="4"/>
      <c r="Q3863" s="4"/>
      <c r="R3863" s="4"/>
      <c r="S3863" s="4"/>
      <c r="T3863" s="4"/>
      <c r="U3863" s="4"/>
      <c r="V3863" s="4"/>
      <c r="W3863" s="4"/>
      <c r="X3863" s="4"/>
      <c r="Y3863" s="4"/>
      <c r="Z3863" s="4"/>
      <c r="AA3863" s="4"/>
    </row>
    <row r="3864" spans="1:27" ht="16" x14ac:dyDescent="0.2">
      <c r="A3864" s="10" t="s">
        <v>15</v>
      </c>
      <c r="B3864" s="10" t="s">
        <v>21</v>
      </c>
      <c r="C3864" s="10" t="s">
        <v>5880</v>
      </c>
      <c r="D3864" s="11">
        <v>1983</v>
      </c>
      <c r="E3864" s="10" t="s">
        <v>10</v>
      </c>
      <c r="F3864" s="10" t="s">
        <v>6943</v>
      </c>
      <c r="G3864" s="38" t="s">
        <v>6975</v>
      </c>
      <c r="H3864" s="13">
        <v>165</v>
      </c>
      <c r="I3864" s="14"/>
      <c r="J3864" s="4"/>
      <c r="K3864" s="4"/>
      <c r="L3864" s="4"/>
      <c r="M3864" s="4"/>
      <c r="N3864" s="4"/>
      <c r="O3864" s="4"/>
      <c r="P3864" s="4"/>
      <c r="Q3864" s="4"/>
      <c r="R3864" s="4"/>
      <c r="S3864" s="4"/>
      <c r="T3864" s="4"/>
      <c r="U3864" s="4"/>
      <c r="V3864" s="4"/>
      <c r="W3864" s="4"/>
      <c r="X3864" s="4"/>
      <c r="Y3864" s="4"/>
      <c r="Z3864" s="4"/>
      <c r="AA3864" s="4"/>
    </row>
    <row r="3865" spans="1:27" ht="16" x14ac:dyDescent="0.2">
      <c r="A3865" s="10" t="s">
        <v>15</v>
      </c>
      <c r="B3865" s="10" t="s">
        <v>21</v>
      </c>
      <c r="C3865" s="10" t="s">
        <v>6976</v>
      </c>
      <c r="D3865" s="11">
        <v>1983</v>
      </c>
      <c r="E3865" s="10" t="s">
        <v>10</v>
      </c>
      <c r="F3865" s="10" t="s">
        <v>6943</v>
      </c>
      <c r="G3865" s="10" t="s">
        <v>6977</v>
      </c>
      <c r="H3865" s="13">
        <v>153</v>
      </c>
      <c r="I3865" s="14"/>
      <c r="J3865" s="4"/>
      <c r="K3865" s="4"/>
      <c r="L3865" s="4"/>
      <c r="M3865" s="4"/>
      <c r="N3865" s="4"/>
      <c r="O3865" s="4"/>
      <c r="P3865" s="4"/>
      <c r="Q3865" s="4"/>
      <c r="R3865" s="4"/>
      <c r="S3865" s="4"/>
      <c r="T3865" s="4"/>
      <c r="U3865" s="4"/>
      <c r="V3865" s="4"/>
      <c r="W3865" s="4"/>
      <c r="X3865" s="4"/>
      <c r="Y3865" s="4"/>
      <c r="Z3865" s="4"/>
      <c r="AA3865" s="4"/>
    </row>
    <row r="3866" spans="1:27" ht="16" x14ac:dyDescent="0.2">
      <c r="A3866" s="10" t="s">
        <v>15</v>
      </c>
      <c r="B3866" s="10" t="s">
        <v>21</v>
      </c>
      <c r="C3866" s="10" t="s">
        <v>6978</v>
      </c>
      <c r="D3866" s="11">
        <v>1983</v>
      </c>
      <c r="E3866" s="10" t="s">
        <v>10</v>
      </c>
      <c r="F3866" s="10" t="s">
        <v>6943</v>
      </c>
      <c r="G3866" s="38" t="s">
        <v>6979</v>
      </c>
      <c r="H3866" s="13">
        <v>152</v>
      </c>
      <c r="I3866" s="14"/>
      <c r="J3866" s="4"/>
      <c r="K3866" s="4"/>
      <c r="L3866" s="4"/>
      <c r="M3866" s="4"/>
      <c r="N3866" s="4"/>
      <c r="O3866" s="4"/>
      <c r="P3866" s="4"/>
      <c r="Q3866" s="4"/>
      <c r="R3866" s="4"/>
      <c r="S3866" s="4"/>
      <c r="T3866" s="4"/>
      <c r="U3866" s="4"/>
      <c r="V3866" s="4"/>
      <c r="W3866" s="4"/>
      <c r="X3866" s="4"/>
      <c r="Y3866" s="4"/>
      <c r="Z3866" s="4"/>
      <c r="AA3866" s="4"/>
    </row>
    <row r="3867" spans="1:27" ht="16" x14ac:dyDescent="0.2">
      <c r="A3867" s="10" t="s">
        <v>15</v>
      </c>
      <c r="B3867" s="10" t="s">
        <v>21</v>
      </c>
      <c r="C3867" s="10" t="s">
        <v>6411</v>
      </c>
      <c r="D3867" s="11">
        <v>1983</v>
      </c>
      <c r="E3867" s="10" t="s">
        <v>10</v>
      </c>
      <c r="F3867" s="10" t="s">
        <v>6943</v>
      </c>
      <c r="G3867" s="38" t="s">
        <v>6980</v>
      </c>
      <c r="H3867" s="13">
        <v>150</v>
      </c>
      <c r="I3867" s="14"/>
      <c r="J3867" s="4"/>
      <c r="K3867" s="4"/>
      <c r="L3867" s="4"/>
      <c r="M3867" s="4"/>
      <c r="N3867" s="4"/>
      <c r="O3867" s="4"/>
      <c r="P3867" s="4"/>
      <c r="Q3867" s="4"/>
      <c r="R3867" s="4"/>
      <c r="S3867" s="4"/>
      <c r="T3867" s="4"/>
      <c r="U3867" s="4"/>
      <c r="V3867" s="4"/>
      <c r="W3867" s="4"/>
      <c r="X3867" s="4"/>
      <c r="Y3867" s="4"/>
      <c r="Z3867" s="4"/>
      <c r="AA3867" s="4"/>
    </row>
    <row r="3868" spans="1:27" ht="16" x14ac:dyDescent="0.2">
      <c r="A3868" s="10" t="s">
        <v>15</v>
      </c>
      <c r="B3868" s="10" t="s">
        <v>21</v>
      </c>
      <c r="C3868" s="10" t="s">
        <v>6851</v>
      </c>
      <c r="D3868" s="11">
        <v>1983</v>
      </c>
      <c r="E3868" s="10" t="s">
        <v>10</v>
      </c>
      <c r="F3868" s="10" t="s">
        <v>6943</v>
      </c>
      <c r="G3868" s="38" t="s">
        <v>6981</v>
      </c>
      <c r="H3868" s="13">
        <v>148</v>
      </c>
      <c r="I3868" s="14"/>
      <c r="J3868" s="4"/>
      <c r="K3868" s="4"/>
      <c r="L3868" s="4"/>
      <c r="M3868" s="4"/>
      <c r="N3868" s="4"/>
      <c r="O3868" s="4"/>
      <c r="P3868" s="4"/>
      <c r="Q3868" s="4"/>
      <c r="R3868" s="4"/>
      <c r="S3868" s="4"/>
      <c r="T3868" s="4"/>
      <c r="U3868" s="4"/>
      <c r="V3868" s="4"/>
      <c r="W3868" s="4"/>
      <c r="X3868" s="4"/>
      <c r="Y3868" s="4"/>
      <c r="Z3868" s="4"/>
      <c r="AA3868" s="4"/>
    </row>
    <row r="3869" spans="1:27" ht="16" x14ac:dyDescent="0.2">
      <c r="A3869" s="10" t="s">
        <v>15</v>
      </c>
      <c r="B3869" s="10" t="s">
        <v>21</v>
      </c>
      <c r="C3869" s="10" t="s">
        <v>6982</v>
      </c>
      <c r="D3869" s="11">
        <v>1983</v>
      </c>
      <c r="E3869" s="10" t="s">
        <v>10</v>
      </c>
      <c r="F3869" s="10" t="s">
        <v>6943</v>
      </c>
      <c r="G3869" s="43" t="s">
        <v>6983</v>
      </c>
      <c r="H3869" s="13">
        <v>145</v>
      </c>
      <c r="I3869" s="14"/>
      <c r="J3869" s="4"/>
      <c r="K3869" s="4"/>
      <c r="L3869" s="4"/>
      <c r="M3869" s="4"/>
      <c r="N3869" s="4"/>
      <c r="O3869" s="4"/>
      <c r="P3869" s="4"/>
      <c r="Q3869" s="4"/>
      <c r="R3869" s="4"/>
      <c r="S3869" s="4"/>
      <c r="T3869" s="4"/>
      <c r="U3869" s="4"/>
      <c r="V3869" s="4"/>
      <c r="W3869" s="4"/>
      <c r="X3869" s="4"/>
      <c r="Y3869" s="4"/>
      <c r="Z3869" s="4"/>
      <c r="AA3869" s="4"/>
    </row>
    <row r="3870" spans="1:27" ht="16" x14ac:dyDescent="0.2">
      <c r="A3870" s="10" t="s">
        <v>15</v>
      </c>
      <c r="B3870" s="10" t="s">
        <v>21</v>
      </c>
      <c r="C3870" s="10" t="s">
        <v>6984</v>
      </c>
      <c r="D3870" s="11">
        <v>1983</v>
      </c>
      <c r="E3870" s="10" t="s">
        <v>10</v>
      </c>
      <c r="F3870" s="10" t="s">
        <v>6943</v>
      </c>
      <c r="G3870" s="10" t="s">
        <v>6985</v>
      </c>
      <c r="H3870" s="13">
        <v>145</v>
      </c>
      <c r="I3870" s="14"/>
      <c r="J3870" s="4"/>
      <c r="K3870" s="4"/>
      <c r="L3870" s="4"/>
      <c r="M3870" s="4"/>
      <c r="N3870" s="4"/>
      <c r="O3870" s="4"/>
      <c r="P3870" s="4"/>
      <c r="Q3870" s="4"/>
      <c r="R3870" s="4"/>
      <c r="S3870" s="4"/>
      <c r="T3870" s="4"/>
      <c r="U3870" s="4"/>
      <c r="V3870" s="4"/>
      <c r="W3870" s="4"/>
      <c r="X3870" s="4"/>
      <c r="Y3870" s="4"/>
      <c r="Z3870" s="4"/>
      <c r="AA3870" s="4"/>
    </row>
    <row r="3871" spans="1:27" ht="16" x14ac:dyDescent="0.2">
      <c r="A3871" s="10" t="s">
        <v>15</v>
      </c>
      <c r="B3871" s="10" t="s">
        <v>21</v>
      </c>
      <c r="C3871" s="10" t="s">
        <v>6452</v>
      </c>
      <c r="D3871" s="11">
        <v>1983</v>
      </c>
      <c r="E3871" s="10" t="s">
        <v>10</v>
      </c>
      <c r="F3871" s="10" t="s">
        <v>6943</v>
      </c>
      <c r="G3871" s="43" t="s">
        <v>6986</v>
      </c>
      <c r="H3871" s="13">
        <v>123</v>
      </c>
      <c r="I3871" s="14"/>
      <c r="J3871" s="4"/>
      <c r="K3871" s="4"/>
      <c r="L3871" s="4"/>
      <c r="M3871" s="4"/>
      <c r="N3871" s="4"/>
      <c r="O3871" s="4"/>
      <c r="P3871" s="4"/>
      <c r="Q3871" s="4"/>
      <c r="R3871" s="4"/>
      <c r="S3871" s="4"/>
      <c r="T3871" s="4"/>
      <c r="U3871" s="4"/>
      <c r="V3871" s="4"/>
      <c r="W3871" s="4"/>
      <c r="X3871" s="4"/>
      <c r="Y3871" s="4"/>
      <c r="Z3871" s="4"/>
      <c r="AA3871" s="4"/>
    </row>
    <row r="3872" spans="1:27" ht="16" x14ac:dyDescent="0.2">
      <c r="A3872" s="10" t="s">
        <v>15</v>
      </c>
      <c r="B3872" s="10" t="s">
        <v>21</v>
      </c>
      <c r="C3872" s="10" t="s">
        <v>5874</v>
      </c>
      <c r="D3872" s="11">
        <v>1983</v>
      </c>
      <c r="E3872" s="10" t="s">
        <v>10</v>
      </c>
      <c r="F3872" s="10" t="s">
        <v>6943</v>
      </c>
      <c r="G3872" s="38" t="s">
        <v>6987</v>
      </c>
      <c r="H3872" s="13">
        <v>121</v>
      </c>
      <c r="I3872" s="14"/>
      <c r="J3872" s="4"/>
      <c r="K3872" s="4"/>
      <c r="L3872" s="4"/>
      <c r="M3872" s="4"/>
      <c r="N3872" s="4"/>
      <c r="O3872" s="4"/>
      <c r="P3872" s="4"/>
      <c r="Q3872" s="4"/>
      <c r="R3872" s="4"/>
      <c r="S3872" s="4"/>
      <c r="T3872" s="4"/>
      <c r="U3872" s="4"/>
      <c r="V3872" s="4"/>
      <c r="W3872" s="4"/>
      <c r="X3872" s="4"/>
      <c r="Y3872" s="4"/>
      <c r="Z3872" s="4"/>
      <c r="AA3872" s="4"/>
    </row>
    <row r="3873" spans="1:27" ht="16" x14ac:dyDescent="0.2">
      <c r="A3873" s="10" t="s">
        <v>15</v>
      </c>
      <c r="B3873" s="10" t="s">
        <v>21</v>
      </c>
      <c r="C3873" s="1" t="s">
        <v>6486</v>
      </c>
      <c r="D3873" s="11">
        <v>1983</v>
      </c>
      <c r="E3873" s="10" t="s">
        <v>10</v>
      </c>
      <c r="F3873" s="10" t="s">
        <v>6943</v>
      </c>
      <c r="G3873" s="38" t="s">
        <v>6988</v>
      </c>
      <c r="H3873" s="13">
        <v>113</v>
      </c>
      <c r="I3873" s="14"/>
      <c r="J3873" s="4"/>
      <c r="K3873" s="4"/>
      <c r="L3873" s="4"/>
      <c r="M3873" s="4"/>
      <c r="N3873" s="4"/>
      <c r="O3873" s="4"/>
      <c r="P3873" s="4"/>
      <c r="Q3873" s="4"/>
      <c r="R3873" s="4"/>
      <c r="S3873" s="4"/>
      <c r="T3873" s="4"/>
      <c r="U3873" s="4"/>
      <c r="V3873" s="4"/>
      <c r="W3873" s="4"/>
      <c r="X3873" s="4"/>
      <c r="Y3873" s="4"/>
      <c r="Z3873" s="4"/>
      <c r="AA3873" s="4"/>
    </row>
    <row r="3874" spans="1:27" ht="16" x14ac:dyDescent="0.2">
      <c r="A3874" s="10" t="s">
        <v>15</v>
      </c>
      <c r="B3874" s="10" t="s">
        <v>21</v>
      </c>
      <c r="C3874" s="10" t="s">
        <v>6467</v>
      </c>
      <c r="D3874" s="11">
        <v>1983</v>
      </c>
      <c r="E3874" s="10" t="s">
        <v>10</v>
      </c>
      <c r="F3874" s="10" t="s">
        <v>6943</v>
      </c>
      <c r="G3874" s="38" t="s">
        <v>6989</v>
      </c>
      <c r="H3874" s="13">
        <v>113</v>
      </c>
      <c r="I3874" s="14"/>
      <c r="J3874" s="4"/>
      <c r="K3874" s="4"/>
      <c r="L3874" s="4"/>
      <c r="M3874" s="4"/>
      <c r="N3874" s="4"/>
      <c r="O3874" s="4"/>
      <c r="P3874" s="4"/>
      <c r="Q3874" s="4"/>
      <c r="R3874" s="4"/>
      <c r="S3874" s="4"/>
      <c r="T3874" s="4"/>
      <c r="U3874" s="4"/>
      <c r="V3874" s="4"/>
      <c r="W3874" s="4"/>
      <c r="X3874" s="4"/>
      <c r="Y3874" s="4"/>
      <c r="Z3874" s="4"/>
      <c r="AA3874" s="4"/>
    </row>
    <row r="3875" spans="1:27" ht="16" x14ac:dyDescent="0.2">
      <c r="A3875" s="10" t="s">
        <v>15</v>
      </c>
      <c r="B3875" s="10" t="s">
        <v>21</v>
      </c>
      <c r="C3875" s="10" t="s">
        <v>6454</v>
      </c>
      <c r="D3875" s="11">
        <v>1983</v>
      </c>
      <c r="E3875" s="10" t="s">
        <v>10</v>
      </c>
      <c r="F3875" s="10" t="s">
        <v>6943</v>
      </c>
      <c r="G3875" s="38" t="s">
        <v>6990</v>
      </c>
      <c r="H3875" s="13">
        <v>112</v>
      </c>
      <c r="I3875" s="14"/>
      <c r="J3875" s="4"/>
      <c r="K3875" s="4"/>
      <c r="L3875" s="4"/>
      <c r="M3875" s="4"/>
      <c r="N3875" s="4"/>
      <c r="O3875" s="4"/>
      <c r="P3875" s="4"/>
      <c r="Q3875" s="4"/>
      <c r="R3875" s="4"/>
      <c r="S3875" s="4"/>
      <c r="T3875" s="4"/>
      <c r="U3875" s="4"/>
      <c r="V3875" s="4"/>
      <c r="W3875" s="4"/>
      <c r="X3875" s="4"/>
      <c r="Y3875" s="4"/>
      <c r="Z3875" s="4"/>
      <c r="AA3875" s="4"/>
    </row>
    <row r="3876" spans="1:27" ht="16" x14ac:dyDescent="0.2">
      <c r="A3876" s="10" t="s">
        <v>15</v>
      </c>
      <c r="B3876" s="10" t="s">
        <v>21</v>
      </c>
      <c r="C3876" s="10" t="s">
        <v>6991</v>
      </c>
      <c r="D3876" s="11">
        <v>1983</v>
      </c>
      <c r="E3876" s="10" t="s">
        <v>10</v>
      </c>
      <c r="F3876" s="10" t="s">
        <v>6943</v>
      </c>
      <c r="G3876" s="10" t="s">
        <v>6992</v>
      </c>
      <c r="H3876" s="13">
        <v>110</v>
      </c>
      <c r="I3876" s="14"/>
      <c r="J3876" s="4"/>
      <c r="K3876" s="4"/>
      <c r="L3876" s="4"/>
      <c r="M3876" s="4"/>
      <c r="N3876" s="4"/>
      <c r="O3876" s="4"/>
      <c r="P3876" s="4"/>
      <c r="Q3876" s="4"/>
      <c r="R3876" s="4"/>
      <c r="S3876" s="4"/>
      <c r="T3876" s="4"/>
      <c r="U3876" s="4"/>
      <c r="V3876" s="4"/>
      <c r="W3876" s="4"/>
      <c r="X3876" s="4"/>
      <c r="Y3876" s="4"/>
      <c r="Z3876" s="4"/>
      <c r="AA3876" s="4"/>
    </row>
    <row r="3877" spans="1:27" ht="16" x14ac:dyDescent="0.2">
      <c r="A3877" s="10" t="s">
        <v>15</v>
      </c>
      <c r="B3877" s="10" t="s">
        <v>21</v>
      </c>
      <c r="C3877" s="10" t="s">
        <v>6444</v>
      </c>
      <c r="D3877" s="11">
        <v>1983</v>
      </c>
      <c r="E3877" s="10" t="s">
        <v>10</v>
      </c>
      <c r="F3877" s="10" t="s">
        <v>6943</v>
      </c>
      <c r="G3877" s="43" t="s">
        <v>6993</v>
      </c>
      <c r="H3877" s="13">
        <v>96</v>
      </c>
      <c r="I3877" s="14"/>
      <c r="J3877" s="4"/>
      <c r="K3877" s="4"/>
      <c r="L3877" s="4"/>
      <c r="M3877" s="4"/>
      <c r="N3877" s="4"/>
      <c r="O3877" s="4"/>
      <c r="P3877" s="4"/>
      <c r="Q3877" s="4"/>
      <c r="R3877" s="4"/>
      <c r="S3877" s="4"/>
      <c r="T3877" s="4"/>
      <c r="U3877" s="4"/>
      <c r="V3877" s="4"/>
      <c r="W3877" s="4"/>
      <c r="X3877" s="4"/>
      <c r="Y3877" s="4"/>
      <c r="Z3877" s="4"/>
      <c r="AA3877" s="4"/>
    </row>
    <row r="3878" spans="1:27" ht="16" x14ac:dyDescent="0.2">
      <c r="A3878" s="10" t="s">
        <v>15</v>
      </c>
      <c r="B3878" s="10" t="s">
        <v>21</v>
      </c>
      <c r="C3878" s="10" t="s">
        <v>6497</v>
      </c>
      <c r="D3878" s="11">
        <v>1983</v>
      </c>
      <c r="E3878" s="10" t="s">
        <v>10</v>
      </c>
      <c r="F3878" s="10" t="s">
        <v>6943</v>
      </c>
      <c r="G3878" s="43" t="s">
        <v>6994</v>
      </c>
      <c r="H3878" s="13">
        <v>80</v>
      </c>
      <c r="I3878" s="14"/>
      <c r="J3878" s="4"/>
      <c r="K3878" s="4"/>
      <c r="L3878" s="4"/>
      <c r="M3878" s="4"/>
      <c r="N3878" s="4"/>
      <c r="O3878" s="4"/>
      <c r="P3878" s="4"/>
      <c r="Q3878" s="4"/>
      <c r="R3878" s="4"/>
      <c r="S3878" s="4"/>
      <c r="T3878" s="4"/>
      <c r="U3878" s="4"/>
      <c r="V3878" s="4"/>
      <c r="W3878" s="4"/>
      <c r="X3878" s="4"/>
      <c r="Y3878" s="4"/>
      <c r="Z3878" s="4"/>
      <c r="AA3878" s="4"/>
    </row>
    <row r="3879" spans="1:27" ht="16" x14ac:dyDescent="0.2">
      <c r="A3879" s="10" t="s">
        <v>15</v>
      </c>
      <c r="B3879" s="10" t="s">
        <v>21</v>
      </c>
      <c r="C3879" s="10" t="s">
        <v>6279</v>
      </c>
      <c r="D3879" s="11">
        <v>1983</v>
      </c>
      <c r="E3879" s="10" t="s">
        <v>10</v>
      </c>
      <c r="F3879" s="10" t="s">
        <v>6943</v>
      </c>
      <c r="G3879" s="43" t="s">
        <v>6995</v>
      </c>
      <c r="H3879" s="13">
        <v>79</v>
      </c>
      <c r="I3879" s="14"/>
      <c r="J3879" s="4"/>
      <c r="K3879" s="4"/>
      <c r="L3879" s="4"/>
      <c r="M3879" s="4"/>
      <c r="N3879" s="4"/>
      <c r="O3879" s="4"/>
      <c r="P3879" s="4"/>
      <c r="Q3879" s="4"/>
      <c r="R3879" s="4"/>
      <c r="S3879" s="4"/>
      <c r="T3879" s="4"/>
      <c r="U3879" s="4"/>
      <c r="V3879" s="4"/>
      <c r="W3879" s="4"/>
      <c r="X3879" s="4"/>
      <c r="Y3879" s="4"/>
      <c r="Z3879" s="4"/>
      <c r="AA3879" s="4"/>
    </row>
    <row r="3880" spans="1:27" ht="16" x14ac:dyDescent="0.2">
      <c r="A3880" s="10" t="s">
        <v>15</v>
      </c>
      <c r="B3880" s="10" t="s">
        <v>21</v>
      </c>
      <c r="C3880" s="10" t="s">
        <v>6490</v>
      </c>
      <c r="D3880" s="11">
        <v>1983</v>
      </c>
      <c r="E3880" s="10" t="s">
        <v>10</v>
      </c>
      <c r="F3880" s="10" t="s">
        <v>6943</v>
      </c>
      <c r="G3880" s="38" t="s">
        <v>6996</v>
      </c>
      <c r="H3880" s="13">
        <v>76</v>
      </c>
      <c r="I3880" s="14"/>
      <c r="J3880" s="4"/>
      <c r="K3880" s="4"/>
      <c r="L3880" s="4"/>
      <c r="M3880" s="4"/>
      <c r="N3880" s="4"/>
      <c r="O3880" s="4"/>
      <c r="P3880" s="4"/>
      <c r="Q3880" s="4"/>
      <c r="R3880" s="4"/>
      <c r="S3880" s="4"/>
      <c r="T3880" s="4"/>
      <c r="U3880" s="4"/>
      <c r="V3880" s="4"/>
      <c r="W3880" s="4"/>
      <c r="X3880" s="4"/>
      <c r="Y3880" s="4"/>
      <c r="Z3880" s="4"/>
      <c r="AA3880" s="4"/>
    </row>
    <row r="3881" spans="1:27" ht="16" x14ac:dyDescent="0.2">
      <c r="A3881" s="10" t="s">
        <v>15</v>
      </c>
      <c r="B3881" s="10" t="s">
        <v>21</v>
      </c>
      <c r="C3881" s="10" t="s">
        <v>6886</v>
      </c>
      <c r="D3881" s="11">
        <v>1983</v>
      </c>
      <c r="E3881" s="10" t="s">
        <v>10</v>
      </c>
      <c r="F3881" s="10" t="s">
        <v>6943</v>
      </c>
      <c r="G3881" s="38" t="s">
        <v>6997</v>
      </c>
      <c r="H3881" s="13">
        <v>74</v>
      </c>
      <c r="I3881" s="14"/>
      <c r="J3881" s="4"/>
      <c r="K3881" s="4"/>
      <c r="L3881" s="4"/>
      <c r="M3881" s="4"/>
      <c r="N3881" s="4"/>
      <c r="O3881" s="4"/>
      <c r="P3881" s="4"/>
      <c r="Q3881" s="4"/>
      <c r="R3881" s="4"/>
      <c r="S3881" s="4"/>
      <c r="T3881" s="4"/>
      <c r="U3881" s="4"/>
      <c r="V3881" s="4"/>
      <c r="W3881" s="4"/>
      <c r="X3881" s="4"/>
      <c r="Y3881" s="4"/>
      <c r="Z3881" s="4"/>
      <c r="AA3881" s="4"/>
    </row>
    <row r="3882" spans="1:27" ht="16" x14ac:dyDescent="0.2">
      <c r="A3882" s="10" t="s">
        <v>15</v>
      </c>
      <c r="B3882" s="10" t="s">
        <v>21</v>
      </c>
      <c r="C3882" s="10" t="s">
        <v>6506</v>
      </c>
      <c r="D3882" s="11">
        <v>1983</v>
      </c>
      <c r="E3882" s="10" t="s">
        <v>10</v>
      </c>
      <c r="F3882" s="10" t="s">
        <v>6943</v>
      </c>
      <c r="G3882" s="43" t="s">
        <v>6998</v>
      </c>
      <c r="H3882" s="13">
        <v>64</v>
      </c>
      <c r="I3882" s="14"/>
      <c r="J3882" s="4"/>
      <c r="K3882" s="4"/>
      <c r="L3882" s="4"/>
      <c r="M3882" s="4"/>
      <c r="N3882" s="4"/>
      <c r="O3882" s="4"/>
      <c r="P3882" s="4"/>
      <c r="Q3882" s="4"/>
      <c r="R3882" s="4"/>
      <c r="S3882" s="4"/>
      <c r="T3882" s="4"/>
      <c r="U3882" s="4"/>
      <c r="V3882" s="4"/>
      <c r="W3882" s="4"/>
      <c r="X3882" s="4"/>
      <c r="Y3882" s="4"/>
      <c r="Z3882" s="4"/>
      <c r="AA3882" s="4"/>
    </row>
    <row r="3883" spans="1:27" ht="16" x14ac:dyDescent="0.2">
      <c r="A3883" s="10" t="s">
        <v>15</v>
      </c>
      <c r="B3883" s="10" t="s">
        <v>21</v>
      </c>
      <c r="C3883" s="10" t="s">
        <v>6483</v>
      </c>
      <c r="D3883" s="11">
        <v>1983</v>
      </c>
      <c r="E3883" s="10" t="s">
        <v>10</v>
      </c>
      <c r="F3883" s="10" t="s">
        <v>6943</v>
      </c>
      <c r="G3883" s="43" t="s">
        <v>6999</v>
      </c>
      <c r="H3883" s="13">
        <v>63</v>
      </c>
      <c r="I3883" s="14"/>
      <c r="J3883" s="4"/>
      <c r="K3883" s="4"/>
      <c r="L3883" s="4"/>
      <c r="M3883" s="4"/>
      <c r="N3883" s="4"/>
      <c r="O3883" s="4"/>
      <c r="P3883" s="4"/>
      <c r="Q3883" s="4"/>
      <c r="R3883" s="4"/>
      <c r="S3883" s="4"/>
      <c r="T3883" s="4"/>
      <c r="U3883" s="4"/>
      <c r="V3883" s="4"/>
      <c r="W3883" s="4"/>
      <c r="X3883" s="4"/>
      <c r="Y3883" s="4"/>
      <c r="Z3883" s="4"/>
      <c r="AA3883" s="4"/>
    </row>
    <row r="3884" spans="1:27" ht="16" x14ac:dyDescent="0.2">
      <c r="A3884" s="10" t="s">
        <v>15</v>
      </c>
      <c r="B3884" s="10" t="s">
        <v>21</v>
      </c>
      <c r="C3884" s="10" t="s">
        <v>7000</v>
      </c>
      <c r="D3884" s="11">
        <v>1983</v>
      </c>
      <c r="E3884" s="10" t="s">
        <v>10</v>
      </c>
      <c r="F3884" s="10" t="s">
        <v>6943</v>
      </c>
      <c r="G3884" s="38" t="s">
        <v>7001</v>
      </c>
      <c r="H3884" s="13">
        <v>55</v>
      </c>
      <c r="I3884" s="14"/>
      <c r="J3884" s="4"/>
      <c r="K3884" s="4"/>
      <c r="L3884" s="4"/>
      <c r="M3884" s="4"/>
      <c r="N3884" s="4"/>
      <c r="O3884" s="4"/>
      <c r="P3884" s="4"/>
      <c r="Q3884" s="4"/>
      <c r="R3884" s="4"/>
      <c r="S3884" s="4"/>
      <c r="T3884" s="4"/>
      <c r="U3884" s="4"/>
      <c r="V3884" s="4"/>
      <c r="W3884" s="4"/>
      <c r="X3884" s="4"/>
      <c r="Y3884" s="4"/>
      <c r="Z3884" s="4"/>
      <c r="AA3884" s="4"/>
    </row>
    <row r="3885" spans="1:27" ht="16" x14ac:dyDescent="0.2">
      <c r="A3885" s="10" t="s">
        <v>15</v>
      </c>
      <c r="B3885" s="10" t="s">
        <v>21</v>
      </c>
      <c r="C3885" s="10" t="s">
        <v>6450</v>
      </c>
      <c r="D3885" s="11">
        <v>1983</v>
      </c>
      <c r="E3885" s="10" t="s">
        <v>10</v>
      </c>
      <c r="F3885" s="10" t="s">
        <v>6943</v>
      </c>
      <c r="G3885" s="38" t="s">
        <v>7002</v>
      </c>
      <c r="H3885" s="13">
        <v>40</v>
      </c>
      <c r="I3885" s="14"/>
      <c r="J3885" s="4"/>
      <c r="K3885" s="4"/>
      <c r="L3885" s="4"/>
      <c r="M3885" s="4"/>
      <c r="N3885" s="4"/>
      <c r="O3885" s="4"/>
      <c r="P3885" s="4"/>
      <c r="Q3885" s="4"/>
      <c r="R3885" s="4"/>
      <c r="S3885" s="4"/>
      <c r="T3885" s="4"/>
      <c r="U3885" s="4"/>
      <c r="V3885" s="4"/>
      <c r="W3885" s="4"/>
      <c r="X3885" s="4"/>
      <c r="Y3885" s="4"/>
      <c r="Z3885" s="4"/>
      <c r="AA3885" s="4"/>
    </row>
    <row r="3886" spans="1:27" ht="16" x14ac:dyDescent="0.2">
      <c r="A3886" s="10" t="s">
        <v>15</v>
      </c>
      <c r="B3886" s="10" t="s">
        <v>21</v>
      </c>
      <c r="C3886" s="10" t="s">
        <v>6510</v>
      </c>
      <c r="D3886" s="11">
        <v>1983</v>
      </c>
      <c r="E3886" s="10" t="s">
        <v>10</v>
      </c>
      <c r="F3886" s="10" t="s">
        <v>6943</v>
      </c>
      <c r="G3886" s="38" t="s">
        <v>7003</v>
      </c>
      <c r="H3886" s="13">
        <v>33</v>
      </c>
      <c r="I3886" s="14"/>
      <c r="J3886" s="4"/>
      <c r="K3886" s="4"/>
      <c r="L3886" s="4"/>
      <c r="M3886" s="4"/>
      <c r="N3886" s="4"/>
      <c r="O3886" s="4"/>
      <c r="P3886" s="4"/>
      <c r="Q3886" s="4"/>
      <c r="R3886" s="4"/>
      <c r="S3886" s="4"/>
      <c r="T3886" s="4"/>
      <c r="U3886" s="4"/>
      <c r="V3886" s="4"/>
      <c r="W3886" s="4"/>
      <c r="X3886" s="4"/>
      <c r="Y3886" s="4"/>
      <c r="Z3886" s="4"/>
      <c r="AA3886" s="4"/>
    </row>
    <row r="3887" spans="1:27" ht="16" x14ac:dyDescent="0.2">
      <c r="A3887" s="10" t="s">
        <v>15</v>
      </c>
      <c r="B3887" s="10" t="s">
        <v>21</v>
      </c>
      <c r="C3887" s="10" t="s">
        <v>6413</v>
      </c>
      <c r="D3887" s="11">
        <v>1983</v>
      </c>
      <c r="E3887" s="10" t="s">
        <v>10</v>
      </c>
      <c r="F3887" s="10" t="s">
        <v>6943</v>
      </c>
      <c r="G3887" s="43" t="s">
        <v>7004</v>
      </c>
      <c r="H3887" s="13">
        <v>30</v>
      </c>
      <c r="I3887" s="14"/>
      <c r="J3887" s="4"/>
      <c r="K3887" s="4"/>
      <c r="L3887" s="4"/>
      <c r="M3887" s="4"/>
      <c r="N3887" s="4"/>
      <c r="O3887" s="4"/>
      <c r="P3887" s="4"/>
      <c r="Q3887" s="4"/>
      <c r="R3887" s="4"/>
      <c r="S3887" s="4"/>
      <c r="T3887" s="4"/>
      <c r="U3887" s="4"/>
      <c r="V3887" s="4"/>
      <c r="W3887" s="4"/>
      <c r="X3887" s="4"/>
      <c r="Y3887" s="4"/>
      <c r="Z3887" s="4"/>
      <c r="AA3887" s="4"/>
    </row>
    <row r="3888" spans="1:27" ht="16" x14ac:dyDescent="0.2">
      <c r="A3888" s="10" t="s">
        <v>15</v>
      </c>
      <c r="B3888" s="10" t="s">
        <v>21</v>
      </c>
      <c r="C3888" s="10" t="s">
        <v>6473</v>
      </c>
      <c r="D3888" s="11">
        <v>1983</v>
      </c>
      <c r="E3888" s="10" t="s">
        <v>10</v>
      </c>
      <c r="F3888" s="10" t="s">
        <v>6943</v>
      </c>
      <c r="G3888" s="43" t="s">
        <v>7005</v>
      </c>
      <c r="H3888" s="13">
        <v>29</v>
      </c>
      <c r="I3888" s="14"/>
      <c r="J3888" s="4"/>
      <c r="K3888" s="4"/>
      <c r="L3888" s="4"/>
      <c r="M3888" s="4"/>
      <c r="N3888" s="4"/>
      <c r="O3888" s="4"/>
      <c r="P3888" s="4"/>
      <c r="Q3888" s="4"/>
      <c r="R3888" s="4"/>
      <c r="S3888" s="4"/>
      <c r="T3888" s="4"/>
      <c r="U3888" s="4"/>
      <c r="V3888" s="4"/>
      <c r="W3888" s="4"/>
      <c r="X3888" s="4"/>
      <c r="Y3888" s="4"/>
      <c r="Z3888" s="4"/>
      <c r="AA3888" s="4"/>
    </row>
    <row r="3889" spans="1:27" ht="16" x14ac:dyDescent="0.2">
      <c r="A3889" s="10" t="s">
        <v>15</v>
      </c>
      <c r="B3889" s="10" t="s">
        <v>21</v>
      </c>
      <c r="C3889" s="10" t="s">
        <v>6439</v>
      </c>
      <c r="D3889" s="11">
        <v>1983</v>
      </c>
      <c r="E3889" s="10" t="s">
        <v>10</v>
      </c>
      <c r="F3889" s="10" t="s">
        <v>6943</v>
      </c>
      <c r="G3889" s="38" t="s">
        <v>7006</v>
      </c>
      <c r="H3889" s="13">
        <v>18</v>
      </c>
      <c r="I3889" s="14"/>
      <c r="J3889" s="4"/>
      <c r="K3889" s="4"/>
      <c r="L3889" s="4"/>
      <c r="M3889" s="4"/>
      <c r="N3889" s="4"/>
      <c r="O3889" s="4"/>
      <c r="P3889" s="4"/>
      <c r="Q3889" s="4"/>
      <c r="R3889" s="4"/>
      <c r="S3889" s="4"/>
      <c r="T3889" s="4"/>
      <c r="U3889" s="4"/>
      <c r="V3889" s="4"/>
      <c r="W3889" s="4"/>
      <c r="X3889" s="4"/>
      <c r="Y3889" s="4"/>
      <c r="Z3889" s="4"/>
      <c r="AA3889" s="4"/>
    </row>
    <row r="3890" spans="1:27" ht="16" x14ac:dyDescent="0.2">
      <c r="A3890" s="25" t="s">
        <v>20</v>
      </c>
      <c r="B3890" s="20" t="s">
        <v>21</v>
      </c>
      <c r="C3890" s="21" t="s">
        <v>7007</v>
      </c>
      <c r="D3890" s="11">
        <v>1982</v>
      </c>
      <c r="E3890" s="20" t="s">
        <v>7</v>
      </c>
      <c r="F3890" s="10" t="s">
        <v>7008</v>
      </c>
      <c r="G3890" s="10" t="s">
        <v>7009</v>
      </c>
      <c r="H3890" s="13">
        <v>2283</v>
      </c>
      <c r="I3890" s="14"/>
      <c r="J3890" s="4"/>
      <c r="K3890" s="4"/>
      <c r="L3890" s="4"/>
      <c r="M3890" s="4"/>
      <c r="N3890" s="4"/>
      <c r="O3890" s="4"/>
      <c r="P3890" s="4"/>
      <c r="Q3890" s="4"/>
      <c r="R3890" s="4"/>
      <c r="S3890" s="4"/>
      <c r="T3890" s="4"/>
      <c r="U3890" s="4"/>
      <c r="V3890" s="4"/>
      <c r="W3890" s="4"/>
      <c r="X3890" s="4"/>
      <c r="Y3890" s="4"/>
      <c r="Z3890" s="4"/>
      <c r="AA3890" s="4"/>
    </row>
    <row r="3891" spans="1:27" ht="16" x14ac:dyDescent="0.2">
      <c r="A3891" s="25" t="s">
        <v>20</v>
      </c>
      <c r="B3891" s="20" t="s">
        <v>21</v>
      </c>
      <c r="C3891" s="21" t="s">
        <v>7010</v>
      </c>
      <c r="D3891" s="11">
        <v>1982</v>
      </c>
      <c r="E3891" s="20" t="s">
        <v>9</v>
      </c>
      <c r="F3891" s="10" t="s">
        <v>7008</v>
      </c>
      <c r="G3891" s="10" t="s">
        <v>7011</v>
      </c>
      <c r="H3891" s="13">
        <v>793</v>
      </c>
      <c r="I3891" s="14"/>
      <c r="J3891" s="4"/>
      <c r="K3891" s="4"/>
      <c r="L3891" s="4"/>
      <c r="M3891" s="4"/>
      <c r="N3891" s="4"/>
      <c r="O3891" s="4"/>
      <c r="P3891" s="4"/>
      <c r="Q3891" s="4"/>
      <c r="R3891" s="4"/>
      <c r="S3891" s="4"/>
      <c r="T3891" s="4"/>
      <c r="U3891" s="4"/>
      <c r="V3891" s="4"/>
      <c r="W3891" s="4"/>
      <c r="X3891" s="4"/>
      <c r="Y3891" s="4"/>
      <c r="Z3891" s="4"/>
      <c r="AA3891" s="4"/>
    </row>
    <row r="3892" spans="1:27" ht="16" x14ac:dyDescent="0.2">
      <c r="A3892" s="25" t="s">
        <v>20</v>
      </c>
      <c r="B3892" s="20" t="s">
        <v>21</v>
      </c>
      <c r="C3892" s="21" t="s">
        <v>6186</v>
      </c>
      <c r="D3892" s="11">
        <v>1982</v>
      </c>
      <c r="E3892" s="20" t="s">
        <v>10</v>
      </c>
      <c r="F3892" s="10" t="s">
        <v>7008</v>
      </c>
      <c r="G3892" s="10" t="s">
        <v>7012</v>
      </c>
      <c r="H3892" s="13">
        <v>692</v>
      </c>
      <c r="I3892" s="14"/>
      <c r="J3892" s="4"/>
      <c r="K3892" s="4"/>
      <c r="L3892" s="4"/>
      <c r="M3892" s="4"/>
      <c r="N3892" s="4"/>
      <c r="O3892" s="4"/>
      <c r="P3892" s="4"/>
      <c r="Q3892" s="4"/>
      <c r="R3892" s="4"/>
      <c r="S3892" s="4"/>
      <c r="T3892" s="4"/>
      <c r="U3892" s="4"/>
      <c r="V3892" s="4"/>
      <c r="W3892" s="4"/>
      <c r="X3892" s="4"/>
      <c r="Y3892" s="4"/>
      <c r="Z3892" s="4"/>
      <c r="AA3892" s="4"/>
    </row>
    <row r="3893" spans="1:27" ht="16" x14ac:dyDescent="0.2">
      <c r="A3893" s="25" t="s">
        <v>20</v>
      </c>
      <c r="B3893" s="20" t="s">
        <v>21</v>
      </c>
      <c r="C3893" s="21" t="s">
        <v>6237</v>
      </c>
      <c r="D3893" s="11">
        <v>1982</v>
      </c>
      <c r="E3893" s="20" t="s">
        <v>10</v>
      </c>
      <c r="F3893" s="10" t="s">
        <v>7008</v>
      </c>
      <c r="G3893" s="10" t="s">
        <v>7013</v>
      </c>
      <c r="H3893" s="13">
        <v>612</v>
      </c>
      <c r="I3893" s="14"/>
      <c r="J3893" s="4"/>
      <c r="K3893" s="4"/>
      <c r="L3893" s="4"/>
      <c r="M3893" s="4"/>
      <c r="N3893" s="4"/>
      <c r="O3893" s="4"/>
      <c r="P3893" s="4"/>
      <c r="Q3893" s="4"/>
      <c r="R3893" s="4"/>
      <c r="S3893" s="4"/>
      <c r="T3893" s="4"/>
      <c r="U3893" s="4"/>
      <c r="V3893" s="4"/>
      <c r="W3893" s="4"/>
      <c r="X3893" s="4"/>
      <c r="Y3893" s="4"/>
      <c r="Z3893" s="4"/>
      <c r="AA3893" s="4"/>
    </row>
    <row r="3894" spans="1:27" ht="16" x14ac:dyDescent="0.2">
      <c r="A3894" s="25" t="s">
        <v>20</v>
      </c>
      <c r="B3894" s="20" t="s">
        <v>21</v>
      </c>
      <c r="C3894" s="21" t="s">
        <v>6271</v>
      </c>
      <c r="D3894" s="11">
        <v>1982</v>
      </c>
      <c r="E3894" s="20" t="s">
        <v>10</v>
      </c>
      <c r="F3894" s="10" t="s">
        <v>7008</v>
      </c>
      <c r="G3894" s="10" t="s">
        <v>7014</v>
      </c>
      <c r="H3894" s="13">
        <v>527</v>
      </c>
      <c r="I3894" s="14"/>
      <c r="J3894" s="4"/>
      <c r="K3894" s="4"/>
      <c r="L3894" s="4"/>
      <c r="M3894" s="4"/>
      <c r="N3894" s="4"/>
      <c r="O3894" s="4"/>
      <c r="P3894" s="4"/>
      <c r="Q3894" s="4"/>
      <c r="R3894" s="4"/>
      <c r="S3894" s="4"/>
      <c r="T3894" s="4"/>
      <c r="U3894" s="4"/>
      <c r="V3894" s="4"/>
      <c r="W3894" s="4"/>
      <c r="X3894" s="4"/>
      <c r="Y3894" s="4"/>
      <c r="Z3894" s="4"/>
      <c r="AA3894" s="4"/>
    </row>
    <row r="3895" spans="1:27" ht="16" x14ac:dyDescent="0.2">
      <c r="A3895" s="25" t="s">
        <v>20</v>
      </c>
      <c r="B3895" s="20" t="s">
        <v>21</v>
      </c>
      <c r="C3895" s="21" t="s">
        <v>6205</v>
      </c>
      <c r="D3895" s="11">
        <v>1982</v>
      </c>
      <c r="E3895" s="20" t="s">
        <v>10</v>
      </c>
      <c r="F3895" s="10" t="s">
        <v>7008</v>
      </c>
      <c r="G3895" s="10" t="s">
        <v>7015</v>
      </c>
      <c r="H3895" s="13">
        <v>491</v>
      </c>
      <c r="I3895" s="14"/>
      <c r="J3895" s="4"/>
      <c r="K3895" s="4"/>
      <c r="L3895" s="4"/>
      <c r="M3895" s="4"/>
      <c r="N3895" s="4"/>
      <c r="O3895" s="4"/>
      <c r="P3895" s="4"/>
      <c r="Q3895" s="4"/>
      <c r="R3895" s="4"/>
      <c r="S3895" s="4"/>
      <c r="T3895" s="4"/>
      <c r="U3895" s="4"/>
      <c r="V3895" s="4"/>
      <c r="W3895" s="4"/>
      <c r="X3895" s="4"/>
      <c r="Y3895" s="4"/>
      <c r="Z3895" s="4"/>
      <c r="AA3895" s="4"/>
    </row>
    <row r="3896" spans="1:27" ht="16" x14ac:dyDescent="0.2">
      <c r="A3896" s="25" t="s">
        <v>20</v>
      </c>
      <c r="B3896" s="20" t="s">
        <v>21</v>
      </c>
      <c r="C3896" s="21" t="s">
        <v>6494</v>
      </c>
      <c r="D3896" s="11">
        <v>1982</v>
      </c>
      <c r="E3896" s="20" t="s">
        <v>10</v>
      </c>
      <c r="F3896" s="10" t="s">
        <v>7008</v>
      </c>
      <c r="G3896" s="10" t="s">
        <v>7016</v>
      </c>
      <c r="H3896" s="13">
        <v>451</v>
      </c>
      <c r="I3896" s="14"/>
      <c r="J3896" s="4"/>
      <c r="K3896" s="4"/>
      <c r="L3896" s="4"/>
      <c r="M3896" s="4"/>
      <c r="N3896" s="4"/>
      <c r="O3896" s="4"/>
      <c r="P3896" s="4"/>
      <c r="Q3896" s="4"/>
      <c r="R3896" s="4"/>
      <c r="S3896" s="4"/>
      <c r="T3896" s="4"/>
      <c r="U3896" s="4"/>
      <c r="V3896" s="4"/>
      <c r="W3896" s="4"/>
      <c r="X3896" s="4"/>
      <c r="Y3896" s="4"/>
      <c r="Z3896" s="4"/>
      <c r="AA3896" s="4"/>
    </row>
    <row r="3897" spans="1:27" ht="16" x14ac:dyDescent="0.2">
      <c r="A3897" s="25" t="s">
        <v>20</v>
      </c>
      <c r="B3897" s="20" t="s">
        <v>21</v>
      </c>
      <c r="C3897" s="21" t="s">
        <v>6479</v>
      </c>
      <c r="D3897" s="11">
        <v>1982</v>
      </c>
      <c r="E3897" s="20" t="s">
        <v>10</v>
      </c>
      <c r="F3897" s="10" t="s">
        <v>7008</v>
      </c>
      <c r="G3897" s="10" t="s">
        <v>7017</v>
      </c>
      <c r="H3897" s="13">
        <v>449</v>
      </c>
      <c r="I3897" s="14"/>
      <c r="J3897" s="4"/>
      <c r="K3897" s="4"/>
      <c r="L3897" s="4"/>
      <c r="M3897" s="4"/>
      <c r="N3897" s="4"/>
      <c r="O3897" s="4"/>
      <c r="P3897" s="4"/>
      <c r="Q3897" s="4"/>
      <c r="R3897" s="4"/>
      <c r="S3897" s="4"/>
      <c r="T3897" s="4"/>
      <c r="U3897" s="4"/>
      <c r="V3897" s="4"/>
      <c r="W3897" s="4"/>
      <c r="X3897" s="4"/>
      <c r="Y3897" s="4"/>
      <c r="Z3897" s="4"/>
      <c r="AA3897" s="4"/>
    </row>
    <row r="3898" spans="1:27" ht="16" x14ac:dyDescent="0.2">
      <c r="A3898" s="25" t="s">
        <v>20</v>
      </c>
      <c r="B3898" s="20" t="s">
        <v>21</v>
      </c>
      <c r="C3898" s="21" t="s">
        <v>5907</v>
      </c>
      <c r="D3898" s="11">
        <v>1982</v>
      </c>
      <c r="E3898" s="20" t="s">
        <v>10</v>
      </c>
      <c r="F3898" s="10" t="s">
        <v>7008</v>
      </c>
      <c r="G3898" s="10" t="s">
        <v>7018</v>
      </c>
      <c r="H3898" s="13">
        <v>420</v>
      </c>
      <c r="I3898" s="14"/>
      <c r="J3898" s="4"/>
      <c r="K3898" s="4"/>
      <c r="L3898" s="4"/>
      <c r="M3898" s="4"/>
      <c r="N3898" s="4"/>
      <c r="O3898" s="4"/>
      <c r="P3898" s="4"/>
      <c r="Q3898" s="4"/>
      <c r="R3898" s="4"/>
      <c r="S3898" s="4"/>
      <c r="T3898" s="4"/>
      <c r="U3898" s="4"/>
      <c r="V3898" s="4"/>
      <c r="W3898" s="4"/>
      <c r="X3898" s="4"/>
      <c r="Y3898" s="4"/>
      <c r="Z3898" s="4"/>
      <c r="AA3898" s="4"/>
    </row>
    <row r="3899" spans="1:27" ht="16" x14ac:dyDescent="0.2">
      <c r="A3899" s="25" t="s">
        <v>20</v>
      </c>
      <c r="B3899" s="20" t="s">
        <v>21</v>
      </c>
      <c r="C3899" s="21" t="s">
        <v>6389</v>
      </c>
      <c r="D3899" s="11">
        <v>1982</v>
      </c>
      <c r="E3899" s="20" t="s">
        <v>10</v>
      </c>
      <c r="F3899" s="10" t="s">
        <v>7008</v>
      </c>
      <c r="G3899" s="10" t="s">
        <v>7019</v>
      </c>
      <c r="H3899" s="13">
        <v>268</v>
      </c>
      <c r="I3899" s="14"/>
      <c r="J3899" s="4"/>
      <c r="K3899" s="4"/>
      <c r="L3899" s="4"/>
      <c r="M3899" s="4"/>
      <c r="N3899" s="4"/>
      <c r="O3899" s="4"/>
      <c r="P3899" s="4"/>
      <c r="Q3899" s="4"/>
      <c r="R3899" s="4"/>
      <c r="S3899" s="4"/>
      <c r="T3899" s="4"/>
      <c r="U3899" s="4"/>
      <c r="V3899" s="4"/>
      <c r="W3899" s="4"/>
      <c r="X3899" s="4"/>
      <c r="Y3899" s="4"/>
      <c r="Z3899" s="4"/>
      <c r="AA3899" s="4"/>
    </row>
    <row r="3900" spans="1:27" ht="16" x14ac:dyDescent="0.2">
      <c r="A3900" s="25" t="s">
        <v>20</v>
      </c>
      <c r="B3900" s="20" t="s">
        <v>21</v>
      </c>
      <c r="C3900" s="21" t="s">
        <v>6473</v>
      </c>
      <c r="D3900" s="11">
        <v>1982</v>
      </c>
      <c r="E3900" s="20" t="s">
        <v>10</v>
      </c>
      <c r="F3900" s="10" t="s">
        <v>7008</v>
      </c>
      <c r="G3900" s="10" t="s">
        <v>7020</v>
      </c>
      <c r="H3900" s="13">
        <v>221</v>
      </c>
      <c r="I3900" s="14"/>
      <c r="J3900" s="4"/>
      <c r="K3900" s="4"/>
      <c r="L3900" s="4"/>
      <c r="M3900" s="4"/>
      <c r="N3900" s="4"/>
      <c r="O3900" s="4"/>
      <c r="P3900" s="4"/>
      <c r="Q3900" s="4"/>
      <c r="R3900" s="4"/>
      <c r="S3900" s="4"/>
      <c r="T3900" s="4"/>
      <c r="U3900" s="4"/>
      <c r="V3900" s="4"/>
      <c r="W3900" s="4"/>
      <c r="X3900" s="4"/>
      <c r="Y3900" s="4"/>
      <c r="Z3900" s="4"/>
      <c r="AA3900" s="4"/>
    </row>
    <row r="3901" spans="1:27" ht="16" x14ac:dyDescent="0.2">
      <c r="A3901" s="25" t="s">
        <v>20</v>
      </c>
      <c r="B3901" s="20" t="s">
        <v>21</v>
      </c>
      <c r="C3901" s="21" t="s">
        <v>6066</v>
      </c>
      <c r="D3901" s="11">
        <v>1982</v>
      </c>
      <c r="E3901" s="20" t="s">
        <v>10</v>
      </c>
      <c r="F3901" s="10" t="s">
        <v>7008</v>
      </c>
      <c r="G3901" s="10" t="s">
        <v>7021</v>
      </c>
      <c r="H3901" s="13">
        <v>216</v>
      </c>
      <c r="I3901" s="14"/>
      <c r="J3901" s="4"/>
      <c r="K3901" s="4"/>
      <c r="L3901" s="4"/>
      <c r="M3901" s="4"/>
      <c r="N3901" s="4"/>
      <c r="O3901" s="4"/>
      <c r="P3901" s="4"/>
      <c r="Q3901" s="4"/>
      <c r="R3901" s="4"/>
      <c r="S3901" s="4"/>
      <c r="T3901" s="4"/>
      <c r="U3901" s="4"/>
      <c r="V3901" s="4"/>
      <c r="W3901" s="4"/>
      <c r="X3901" s="4"/>
      <c r="Y3901" s="4"/>
      <c r="Z3901" s="4"/>
      <c r="AA3901" s="4"/>
    </row>
    <row r="3902" spans="1:27" ht="16" x14ac:dyDescent="0.2">
      <c r="A3902" s="25" t="s">
        <v>20</v>
      </c>
      <c r="B3902" s="20" t="s">
        <v>21</v>
      </c>
      <c r="C3902" s="21" t="s">
        <v>5898</v>
      </c>
      <c r="D3902" s="11">
        <v>1982</v>
      </c>
      <c r="E3902" s="20" t="s">
        <v>10</v>
      </c>
      <c r="F3902" s="10" t="s">
        <v>7008</v>
      </c>
      <c r="G3902" s="10" t="s">
        <v>7022</v>
      </c>
      <c r="H3902" s="13">
        <v>208</v>
      </c>
      <c r="I3902" s="14"/>
      <c r="J3902" s="4"/>
      <c r="K3902" s="4"/>
      <c r="L3902" s="4"/>
      <c r="M3902" s="4"/>
      <c r="N3902" s="4"/>
      <c r="O3902" s="4"/>
      <c r="P3902" s="4"/>
      <c r="Q3902" s="4"/>
      <c r="R3902" s="4"/>
      <c r="S3902" s="4"/>
      <c r="T3902" s="4"/>
      <c r="U3902" s="4"/>
      <c r="V3902" s="4"/>
      <c r="W3902" s="4"/>
      <c r="X3902" s="4"/>
      <c r="Y3902" s="4"/>
      <c r="Z3902" s="4"/>
      <c r="AA3902" s="4"/>
    </row>
    <row r="3903" spans="1:27" ht="16" x14ac:dyDescent="0.2">
      <c r="A3903" s="25" t="s">
        <v>20</v>
      </c>
      <c r="B3903" s="20" t="s">
        <v>21</v>
      </c>
      <c r="C3903" s="21" t="s">
        <v>7023</v>
      </c>
      <c r="D3903" s="11">
        <v>1982</v>
      </c>
      <c r="E3903" s="20" t="s">
        <v>10</v>
      </c>
      <c r="F3903" s="10" t="s">
        <v>7008</v>
      </c>
      <c r="G3903" s="10" t="s">
        <v>7024</v>
      </c>
      <c r="H3903" s="13">
        <v>205</v>
      </c>
      <c r="I3903" s="14"/>
      <c r="J3903" s="4"/>
      <c r="K3903" s="4"/>
      <c r="L3903" s="4"/>
      <c r="M3903" s="4"/>
      <c r="N3903" s="4"/>
      <c r="O3903" s="4"/>
      <c r="P3903" s="4"/>
      <c r="Q3903" s="4"/>
      <c r="R3903" s="4"/>
      <c r="S3903" s="4"/>
      <c r="T3903" s="4"/>
      <c r="U3903" s="4"/>
      <c r="V3903" s="4"/>
      <c r="W3903" s="4"/>
      <c r="X3903" s="4"/>
      <c r="Y3903" s="4"/>
      <c r="Z3903" s="4"/>
      <c r="AA3903" s="4"/>
    </row>
    <row r="3904" spans="1:27" ht="16" x14ac:dyDescent="0.2">
      <c r="A3904" s="25" t="s">
        <v>20</v>
      </c>
      <c r="B3904" s="20" t="s">
        <v>21</v>
      </c>
      <c r="C3904" s="21" t="s">
        <v>6456</v>
      </c>
      <c r="D3904" s="11">
        <v>1982</v>
      </c>
      <c r="E3904" s="20" t="s">
        <v>10</v>
      </c>
      <c r="F3904" s="10" t="s">
        <v>7008</v>
      </c>
      <c r="G3904" s="10" t="s">
        <v>7025</v>
      </c>
      <c r="H3904" s="13">
        <v>201</v>
      </c>
      <c r="I3904" s="14"/>
      <c r="J3904" s="4"/>
      <c r="K3904" s="4"/>
      <c r="L3904" s="4"/>
      <c r="M3904" s="4"/>
      <c r="N3904" s="4"/>
      <c r="O3904" s="4"/>
      <c r="P3904" s="4"/>
      <c r="Q3904" s="4"/>
      <c r="R3904" s="4"/>
      <c r="S3904" s="4"/>
      <c r="T3904" s="4"/>
      <c r="U3904" s="4"/>
      <c r="V3904" s="4"/>
      <c r="W3904" s="4"/>
      <c r="X3904" s="4"/>
      <c r="Y3904" s="4"/>
      <c r="Z3904" s="4"/>
      <c r="AA3904" s="4"/>
    </row>
    <row r="3905" spans="1:27" ht="16" x14ac:dyDescent="0.2">
      <c r="A3905" s="25" t="s">
        <v>20</v>
      </c>
      <c r="B3905" s="20" t="s">
        <v>21</v>
      </c>
      <c r="C3905" s="21" t="s">
        <v>6273</v>
      </c>
      <c r="D3905" s="11">
        <v>1982</v>
      </c>
      <c r="E3905" s="20" t="s">
        <v>10</v>
      </c>
      <c r="F3905" s="10" t="s">
        <v>7008</v>
      </c>
      <c r="G3905" s="10" t="s">
        <v>7026</v>
      </c>
      <c r="H3905" s="13">
        <v>194</v>
      </c>
      <c r="I3905" s="14"/>
      <c r="J3905" s="4"/>
      <c r="K3905" s="4"/>
      <c r="L3905" s="4"/>
      <c r="M3905" s="4"/>
      <c r="N3905" s="4"/>
      <c r="O3905" s="4"/>
      <c r="P3905" s="4"/>
      <c r="Q3905" s="4"/>
      <c r="R3905" s="4"/>
      <c r="S3905" s="4"/>
      <c r="T3905" s="4"/>
      <c r="U3905" s="4"/>
      <c r="V3905" s="4"/>
      <c r="W3905" s="4"/>
      <c r="X3905" s="4"/>
      <c r="Y3905" s="4"/>
      <c r="Z3905" s="4"/>
      <c r="AA3905" s="4"/>
    </row>
    <row r="3906" spans="1:27" ht="16" x14ac:dyDescent="0.2">
      <c r="A3906" s="25" t="s">
        <v>20</v>
      </c>
      <c r="B3906" s="20" t="s">
        <v>21</v>
      </c>
      <c r="C3906" s="21" t="s">
        <v>6267</v>
      </c>
      <c r="D3906" s="11">
        <v>1982</v>
      </c>
      <c r="E3906" s="20" t="s">
        <v>10</v>
      </c>
      <c r="F3906" s="10" t="s">
        <v>7008</v>
      </c>
      <c r="G3906" s="10" t="s">
        <v>7027</v>
      </c>
      <c r="H3906" s="13">
        <v>188</v>
      </c>
      <c r="I3906" s="14"/>
      <c r="J3906" s="4"/>
      <c r="K3906" s="4"/>
      <c r="L3906" s="4"/>
      <c r="M3906" s="4"/>
      <c r="N3906" s="4"/>
      <c r="O3906" s="4"/>
      <c r="P3906" s="4"/>
      <c r="Q3906" s="4"/>
      <c r="R3906" s="4"/>
      <c r="S3906" s="4"/>
      <c r="T3906" s="4"/>
      <c r="U3906" s="4"/>
      <c r="V3906" s="4"/>
      <c r="W3906" s="4"/>
      <c r="X3906" s="4"/>
      <c r="Y3906" s="4"/>
      <c r="Z3906" s="4"/>
      <c r="AA3906" s="4"/>
    </row>
    <row r="3907" spans="1:27" ht="16" x14ac:dyDescent="0.2">
      <c r="A3907" s="25" t="s">
        <v>20</v>
      </c>
      <c r="B3907" s="20" t="s">
        <v>21</v>
      </c>
      <c r="C3907" s="21" t="s">
        <v>6275</v>
      </c>
      <c r="D3907" s="11">
        <v>1982</v>
      </c>
      <c r="E3907" s="20" t="s">
        <v>10</v>
      </c>
      <c r="F3907" s="10" t="s">
        <v>7008</v>
      </c>
      <c r="G3907" s="10" t="s">
        <v>7028</v>
      </c>
      <c r="H3907" s="13">
        <v>188</v>
      </c>
      <c r="I3907" s="14"/>
      <c r="J3907" s="4"/>
      <c r="K3907" s="4"/>
      <c r="L3907" s="4"/>
      <c r="M3907" s="4"/>
      <c r="N3907" s="4"/>
      <c r="O3907" s="4"/>
      <c r="P3907" s="4"/>
      <c r="Q3907" s="4"/>
      <c r="R3907" s="4"/>
      <c r="S3907" s="4"/>
      <c r="T3907" s="4"/>
      <c r="U3907" s="4"/>
      <c r="V3907" s="4"/>
      <c r="W3907" s="4"/>
      <c r="X3907" s="4"/>
      <c r="Y3907" s="4"/>
      <c r="Z3907" s="4"/>
      <c r="AA3907" s="4"/>
    </row>
    <row r="3908" spans="1:27" ht="16" x14ac:dyDescent="0.2">
      <c r="A3908" s="25" t="s">
        <v>20</v>
      </c>
      <c r="B3908" s="20" t="s">
        <v>21</v>
      </c>
      <c r="C3908" s="21" t="s">
        <v>6816</v>
      </c>
      <c r="D3908" s="11">
        <v>1982</v>
      </c>
      <c r="E3908" s="20" t="s">
        <v>10</v>
      </c>
      <c r="F3908" s="10" t="s">
        <v>7008</v>
      </c>
      <c r="G3908" s="10" t="s">
        <v>7029</v>
      </c>
      <c r="H3908" s="13">
        <v>165</v>
      </c>
      <c r="I3908" s="14"/>
      <c r="J3908" s="4"/>
      <c r="K3908" s="4"/>
      <c r="L3908" s="4"/>
      <c r="M3908" s="4"/>
      <c r="N3908" s="4"/>
      <c r="O3908" s="4"/>
      <c r="P3908" s="4"/>
      <c r="Q3908" s="4"/>
      <c r="R3908" s="4"/>
      <c r="S3908" s="4"/>
      <c r="T3908" s="4"/>
      <c r="U3908" s="4"/>
      <c r="V3908" s="4"/>
      <c r="W3908" s="4"/>
      <c r="X3908" s="4"/>
      <c r="Y3908" s="4"/>
      <c r="Z3908" s="4"/>
      <c r="AA3908" s="4"/>
    </row>
    <row r="3909" spans="1:27" ht="16" x14ac:dyDescent="0.2">
      <c r="A3909" s="25" t="s">
        <v>20</v>
      </c>
      <c r="B3909" s="20" t="s">
        <v>21</v>
      </c>
      <c r="C3909" s="21" t="s">
        <v>6458</v>
      </c>
      <c r="D3909" s="11">
        <v>1982</v>
      </c>
      <c r="E3909" s="20" t="s">
        <v>10</v>
      </c>
      <c r="F3909" s="10" t="s">
        <v>7008</v>
      </c>
      <c r="G3909" s="10" t="s">
        <v>7030</v>
      </c>
      <c r="H3909" s="13">
        <v>158</v>
      </c>
      <c r="I3909" s="14"/>
      <c r="J3909" s="4"/>
      <c r="K3909" s="4"/>
      <c r="L3909" s="4"/>
      <c r="M3909" s="4"/>
      <c r="N3909" s="4"/>
      <c r="O3909" s="4"/>
      <c r="P3909" s="4"/>
      <c r="Q3909" s="4"/>
      <c r="R3909" s="4"/>
      <c r="S3909" s="4"/>
      <c r="T3909" s="4"/>
      <c r="U3909" s="4"/>
      <c r="V3909" s="4"/>
      <c r="W3909" s="4"/>
      <c r="X3909" s="4"/>
      <c r="Y3909" s="4"/>
      <c r="Z3909" s="4"/>
      <c r="AA3909" s="4"/>
    </row>
    <row r="3910" spans="1:27" ht="16" x14ac:dyDescent="0.2">
      <c r="A3910" s="25" t="s">
        <v>20</v>
      </c>
      <c r="B3910" s="20" t="s">
        <v>21</v>
      </c>
      <c r="C3910" s="21" t="s">
        <v>6851</v>
      </c>
      <c r="D3910" s="11">
        <v>1982</v>
      </c>
      <c r="E3910" s="20" t="s">
        <v>10</v>
      </c>
      <c r="F3910" s="10" t="s">
        <v>7008</v>
      </c>
      <c r="G3910" s="10" t="s">
        <v>7031</v>
      </c>
      <c r="H3910" s="13">
        <v>149</v>
      </c>
      <c r="I3910" s="14"/>
      <c r="J3910" s="4"/>
      <c r="K3910" s="4"/>
      <c r="L3910" s="4"/>
      <c r="M3910" s="4"/>
      <c r="N3910" s="4"/>
      <c r="O3910" s="4"/>
      <c r="P3910" s="4"/>
      <c r="Q3910" s="4"/>
      <c r="R3910" s="4"/>
      <c r="S3910" s="4"/>
      <c r="T3910" s="4"/>
      <c r="U3910" s="4"/>
      <c r="V3910" s="4"/>
      <c r="W3910" s="4"/>
      <c r="X3910" s="4"/>
      <c r="Y3910" s="4"/>
      <c r="Z3910" s="4"/>
      <c r="AA3910" s="4"/>
    </row>
    <row r="3911" spans="1:27" ht="16" x14ac:dyDescent="0.2">
      <c r="A3911" s="25" t="s">
        <v>20</v>
      </c>
      <c r="B3911" s="20" t="s">
        <v>21</v>
      </c>
      <c r="C3911" s="21" t="s">
        <v>6488</v>
      </c>
      <c r="D3911" s="11">
        <v>1982</v>
      </c>
      <c r="E3911" s="20" t="s">
        <v>10</v>
      </c>
      <c r="F3911" s="10" t="s">
        <v>7008</v>
      </c>
      <c r="G3911" s="10" t="s">
        <v>7032</v>
      </c>
      <c r="H3911" s="13">
        <v>147</v>
      </c>
      <c r="I3911" s="14"/>
      <c r="J3911" s="4"/>
      <c r="K3911" s="4"/>
      <c r="L3911" s="4"/>
      <c r="M3911" s="4"/>
      <c r="N3911" s="4"/>
      <c r="O3911" s="4"/>
      <c r="P3911" s="4"/>
      <c r="Q3911" s="4"/>
      <c r="R3911" s="4"/>
      <c r="S3911" s="4"/>
      <c r="T3911" s="4"/>
      <c r="U3911" s="4"/>
      <c r="V3911" s="4"/>
      <c r="W3911" s="4"/>
      <c r="X3911" s="4"/>
      <c r="Y3911" s="4"/>
      <c r="Z3911" s="4"/>
      <c r="AA3911" s="4"/>
    </row>
    <row r="3912" spans="1:27" ht="16" x14ac:dyDescent="0.2">
      <c r="A3912" s="25" t="s">
        <v>20</v>
      </c>
      <c r="B3912" s="20" t="s">
        <v>21</v>
      </c>
      <c r="C3912" s="21" t="s">
        <v>6756</v>
      </c>
      <c r="D3912" s="11">
        <v>1982</v>
      </c>
      <c r="E3912" s="20" t="s">
        <v>9</v>
      </c>
      <c r="F3912" s="10" t="s">
        <v>7008</v>
      </c>
      <c r="G3912" s="10" t="s">
        <v>7033</v>
      </c>
      <c r="H3912" s="13">
        <v>134</v>
      </c>
      <c r="I3912" s="14"/>
      <c r="J3912" s="4"/>
      <c r="K3912" s="4"/>
      <c r="L3912" s="4"/>
      <c r="M3912" s="4"/>
      <c r="N3912" s="4"/>
      <c r="O3912" s="4"/>
      <c r="P3912" s="4"/>
      <c r="Q3912" s="4"/>
      <c r="R3912" s="4"/>
      <c r="S3912" s="4"/>
      <c r="T3912" s="4"/>
      <c r="U3912" s="4"/>
      <c r="V3912" s="4"/>
      <c r="W3912" s="4"/>
      <c r="X3912" s="4"/>
      <c r="Y3912" s="4"/>
      <c r="Z3912" s="4"/>
      <c r="AA3912" s="4"/>
    </row>
    <row r="3913" spans="1:27" ht="16" x14ac:dyDescent="0.2">
      <c r="A3913" s="25" t="s">
        <v>20</v>
      </c>
      <c r="B3913" s="20" t="s">
        <v>21</v>
      </c>
      <c r="C3913" s="21" t="s">
        <v>6497</v>
      </c>
      <c r="D3913" s="11">
        <v>1982</v>
      </c>
      <c r="E3913" s="20" t="s">
        <v>10</v>
      </c>
      <c r="F3913" s="10" t="s">
        <v>7008</v>
      </c>
      <c r="G3913" s="10" t="s">
        <v>7034</v>
      </c>
      <c r="H3913" s="13">
        <v>134</v>
      </c>
      <c r="I3913" s="14"/>
      <c r="J3913" s="4"/>
      <c r="K3913" s="4"/>
      <c r="L3913" s="4"/>
      <c r="M3913" s="4"/>
      <c r="N3913" s="4"/>
      <c r="O3913" s="4"/>
      <c r="P3913" s="4"/>
      <c r="Q3913" s="4"/>
      <c r="R3913" s="4"/>
      <c r="S3913" s="4"/>
      <c r="T3913" s="4"/>
      <c r="U3913" s="4"/>
      <c r="V3913" s="4"/>
      <c r="W3913" s="4"/>
      <c r="X3913" s="4"/>
      <c r="Y3913" s="4"/>
      <c r="Z3913" s="4"/>
      <c r="AA3913" s="4"/>
    </row>
    <row r="3914" spans="1:27" ht="16" x14ac:dyDescent="0.2">
      <c r="A3914" s="25" t="s">
        <v>20</v>
      </c>
      <c r="B3914" s="20" t="s">
        <v>21</v>
      </c>
      <c r="C3914" s="21" t="s">
        <v>6251</v>
      </c>
      <c r="D3914" s="11">
        <v>1982</v>
      </c>
      <c r="E3914" s="20" t="s">
        <v>10</v>
      </c>
      <c r="F3914" s="10" t="s">
        <v>7008</v>
      </c>
      <c r="G3914" s="10" t="s">
        <v>7035</v>
      </c>
      <c r="H3914" s="13">
        <v>133</v>
      </c>
      <c r="I3914" s="14"/>
      <c r="J3914" s="4"/>
      <c r="K3914" s="4"/>
      <c r="L3914" s="4"/>
      <c r="M3914" s="4"/>
      <c r="N3914" s="4"/>
      <c r="O3914" s="4"/>
      <c r="P3914" s="4"/>
      <c r="Q3914" s="4"/>
      <c r="R3914" s="4"/>
      <c r="S3914" s="4"/>
      <c r="T3914" s="4"/>
      <c r="U3914" s="4"/>
      <c r="V3914" s="4"/>
      <c r="W3914" s="4"/>
      <c r="X3914" s="4"/>
      <c r="Y3914" s="4"/>
      <c r="Z3914" s="4"/>
      <c r="AA3914" s="4"/>
    </row>
    <row r="3915" spans="1:27" ht="16" x14ac:dyDescent="0.2">
      <c r="A3915" s="25" t="s">
        <v>20</v>
      </c>
      <c r="B3915" s="20" t="s">
        <v>21</v>
      </c>
      <c r="C3915" s="21" t="s">
        <v>6545</v>
      </c>
      <c r="D3915" s="11">
        <v>1982</v>
      </c>
      <c r="E3915" s="20" t="s">
        <v>10</v>
      </c>
      <c r="F3915" s="10" t="s">
        <v>7008</v>
      </c>
      <c r="G3915" s="10" t="s">
        <v>7036</v>
      </c>
      <c r="H3915" s="13">
        <v>120</v>
      </c>
      <c r="I3915" s="14"/>
      <c r="J3915" s="4"/>
      <c r="K3915" s="4"/>
      <c r="L3915" s="4"/>
      <c r="M3915" s="4"/>
      <c r="N3915" s="4"/>
      <c r="O3915" s="4"/>
      <c r="P3915" s="4"/>
      <c r="Q3915" s="4"/>
      <c r="R3915" s="4"/>
      <c r="S3915" s="4"/>
      <c r="T3915" s="4"/>
      <c r="U3915" s="4"/>
      <c r="V3915" s="4"/>
      <c r="W3915" s="4"/>
      <c r="X3915" s="4"/>
      <c r="Y3915" s="4"/>
      <c r="Z3915" s="4"/>
      <c r="AA3915" s="4"/>
    </row>
    <row r="3916" spans="1:27" ht="16" x14ac:dyDescent="0.2">
      <c r="A3916" s="25" t="s">
        <v>20</v>
      </c>
      <c r="B3916" s="20" t="s">
        <v>21</v>
      </c>
      <c r="C3916" s="21" t="s">
        <v>6235</v>
      </c>
      <c r="D3916" s="11">
        <v>1982</v>
      </c>
      <c r="E3916" s="20" t="s">
        <v>10</v>
      </c>
      <c r="F3916" s="10" t="s">
        <v>7008</v>
      </c>
      <c r="G3916" s="10" t="s">
        <v>7037</v>
      </c>
      <c r="H3916" s="13">
        <v>106</v>
      </c>
      <c r="I3916" s="14"/>
      <c r="J3916" s="4"/>
      <c r="K3916" s="4"/>
      <c r="L3916" s="4"/>
      <c r="M3916" s="4"/>
      <c r="N3916" s="4"/>
      <c r="O3916" s="4"/>
      <c r="P3916" s="4"/>
      <c r="Q3916" s="4"/>
      <c r="R3916" s="4"/>
      <c r="S3916" s="4"/>
      <c r="T3916" s="4"/>
      <c r="U3916" s="4"/>
      <c r="V3916" s="4"/>
      <c r="W3916" s="4"/>
      <c r="X3916" s="4"/>
      <c r="Y3916" s="4"/>
      <c r="Z3916" s="4"/>
      <c r="AA3916" s="4"/>
    </row>
    <row r="3917" spans="1:27" ht="16" x14ac:dyDescent="0.2">
      <c r="A3917" s="25" t="s">
        <v>20</v>
      </c>
      <c r="B3917" s="20" t="s">
        <v>21</v>
      </c>
      <c r="C3917" s="21" t="s">
        <v>6422</v>
      </c>
      <c r="D3917" s="11">
        <v>1982</v>
      </c>
      <c r="E3917" s="20" t="s">
        <v>10</v>
      </c>
      <c r="F3917" s="10" t="s">
        <v>7008</v>
      </c>
      <c r="G3917" s="10" t="s">
        <v>7038</v>
      </c>
      <c r="H3917" s="13">
        <v>101</v>
      </c>
      <c r="I3917" s="14"/>
      <c r="J3917" s="4"/>
      <c r="K3917" s="4"/>
      <c r="L3917" s="4"/>
      <c r="M3917" s="4"/>
      <c r="N3917" s="4"/>
      <c r="O3917" s="4"/>
      <c r="P3917" s="4"/>
      <c r="Q3917" s="4"/>
      <c r="R3917" s="4"/>
      <c r="S3917" s="4"/>
      <c r="T3917" s="4"/>
      <c r="U3917" s="4"/>
      <c r="V3917" s="4"/>
      <c r="W3917" s="4"/>
      <c r="X3917" s="4"/>
      <c r="Y3917" s="4"/>
      <c r="Z3917" s="4"/>
      <c r="AA3917" s="4"/>
    </row>
    <row r="3918" spans="1:27" ht="16" x14ac:dyDescent="0.2">
      <c r="A3918" s="25" t="s">
        <v>20</v>
      </c>
      <c r="B3918" s="20" t="s">
        <v>21</v>
      </c>
      <c r="C3918" s="21" t="s">
        <v>6508</v>
      </c>
      <c r="D3918" s="11">
        <v>1982</v>
      </c>
      <c r="E3918" s="20" t="s">
        <v>10</v>
      </c>
      <c r="F3918" s="10" t="s">
        <v>7008</v>
      </c>
      <c r="G3918" s="10" t="s">
        <v>7039</v>
      </c>
      <c r="H3918" s="13">
        <v>99</v>
      </c>
      <c r="I3918" s="14"/>
      <c r="J3918" s="4"/>
      <c r="K3918" s="4"/>
      <c r="L3918" s="4"/>
      <c r="M3918" s="4"/>
      <c r="N3918" s="4"/>
      <c r="O3918" s="4"/>
      <c r="P3918" s="4"/>
      <c r="Q3918" s="4"/>
      <c r="R3918" s="4"/>
      <c r="S3918" s="4"/>
      <c r="T3918" s="4"/>
      <c r="U3918" s="4"/>
      <c r="V3918" s="4"/>
      <c r="W3918" s="4"/>
      <c r="X3918" s="4"/>
      <c r="Y3918" s="4"/>
      <c r="Z3918" s="4"/>
      <c r="AA3918" s="4"/>
    </row>
    <row r="3919" spans="1:27" ht="16" x14ac:dyDescent="0.2">
      <c r="A3919" s="25" t="s">
        <v>20</v>
      </c>
      <c r="B3919" s="20" t="s">
        <v>21</v>
      </c>
      <c r="C3919" s="21" t="s">
        <v>6279</v>
      </c>
      <c r="D3919" s="11">
        <v>1982</v>
      </c>
      <c r="E3919" s="20" t="s">
        <v>7</v>
      </c>
      <c r="F3919" s="10" t="s">
        <v>7008</v>
      </c>
      <c r="G3919" s="10" t="s">
        <v>7040</v>
      </c>
      <c r="H3919" s="13">
        <v>83</v>
      </c>
      <c r="I3919" s="14"/>
      <c r="J3919" s="4"/>
      <c r="K3919" s="4"/>
      <c r="L3919" s="4"/>
      <c r="M3919" s="4"/>
      <c r="N3919" s="4"/>
      <c r="O3919" s="4"/>
      <c r="P3919" s="4"/>
      <c r="Q3919" s="4"/>
      <c r="R3919" s="4"/>
      <c r="S3919" s="4"/>
      <c r="T3919" s="4"/>
      <c r="U3919" s="4"/>
      <c r="V3919" s="4"/>
      <c r="W3919" s="4"/>
      <c r="X3919" s="4"/>
      <c r="Y3919" s="4"/>
      <c r="Z3919" s="4"/>
      <c r="AA3919" s="4"/>
    </row>
    <row r="3920" spans="1:27" ht="16" x14ac:dyDescent="0.2">
      <c r="A3920" s="25" t="s">
        <v>20</v>
      </c>
      <c r="B3920" s="20" t="s">
        <v>21</v>
      </c>
      <c r="C3920" s="21" t="s">
        <v>7041</v>
      </c>
      <c r="D3920" s="11">
        <v>1982</v>
      </c>
      <c r="E3920" s="20" t="s">
        <v>10</v>
      </c>
      <c r="F3920" s="10" t="s">
        <v>7008</v>
      </c>
      <c r="G3920" s="10" t="s">
        <v>7042</v>
      </c>
      <c r="H3920" s="13">
        <v>74</v>
      </c>
      <c r="I3920" s="14"/>
      <c r="J3920" s="4"/>
      <c r="K3920" s="4"/>
      <c r="L3920" s="4"/>
      <c r="M3920" s="4"/>
      <c r="N3920" s="4"/>
      <c r="O3920" s="4"/>
      <c r="P3920" s="4"/>
      <c r="Q3920" s="4"/>
      <c r="R3920" s="4"/>
      <c r="S3920" s="4"/>
      <c r="T3920" s="4"/>
      <c r="U3920" s="4"/>
      <c r="V3920" s="4"/>
      <c r="W3920" s="4"/>
      <c r="X3920" s="4"/>
      <c r="Y3920" s="4"/>
      <c r="Z3920" s="4"/>
      <c r="AA3920" s="4"/>
    </row>
    <row r="3921" spans="1:27" ht="16" x14ac:dyDescent="0.2">
      <c r="A3921" s="25" t="s">
        <v>20</v>
      </c>
      <c r="B3921" s="20" t="s">
        <v>21</v>
      </c>
      <c r="C3921" s="21" t="s">
        <v>6201</v>
      </c>
      <c r="D3921" s="11">
        <v>1982</v>
      </c>
      <c r="E3921" s="20" t="s">
        <v>10</v>
      </c>
      <c r="F3921" s="10" t="s">
        <v>7008</v>
      </c>
      <c r="G3921" s="10" t="s">
        <v>7043</v>
      </c>
      <c r="H3921" s="13">
        <v>69</v>
      </c>
      <c r="I3921" s="14"/>
      <c r="J3921" s="4"/>
      <c r="K3921" s="4"/>
      <c r="L3921" s="4"/>
      <c r="M3921" s="4"/>
      <c r="N3921" s="4"/>
      <c r="O3921" s="4"/>
      <c r="P3921" s="4"/>
      <c r="Q3921" s="4"/>
      <c r="R3921" s="4"/>
      <c r="S3921" s="4"/>
      <c r="T3921" s="4"/>
      <c r="U3921" s="4"/>
      <c r="V3921" s="4"/>
      <c r="W3921" s="4"/>
      <c r="X3921" s="4"/>
      <c r="Y3921" s="4"/>
      <c r="Z3921" s="4"/>
      <c r="AA3921" s="4"/>
    </row>
    <row r="3922" spans="1:27" ht="16" x14ac:dyDescent="0.2">
      <c r="A3922" s="25" t="s">
        <v>20</v>
      </c>
      <c r="B3922" s="20" t="s">
        <v>21</v>
      </c>
      <c r="C3922" s="21" t="s">
        <v>5872</v>
      </c>
      <c r="D3922" s="11">
        <v>1982</v>
      </c>
      <c r="E3922" s="20" t="s">
        <v>10</v>
      </c>
      <c r="F3922" s="10" t="s">
        <v>7008</v>
      </c>
      <c r="G3922" s="10" t="s">
        <v>7044</v>
      </c>
      <c r="H3922" s="13">
        <v>61</v>
      </c>
      <c r="I3922" s="14"/>
      <c r="J3922" s="4"/>
      <c r="K3922" s="4"/>
      <c r="L3922" s="4"/>
      <c r="M3922" s="4"/>
      <c r="N3922" s="4"/>
      <c r="O3922" s="4"/>
      <c r="P3922" s="4"/>
      <c r="Q3922" s="4"/>
      <c r="R3922" s="4"/>
      <c r="S3922" s="4"/>
      <c r="T3922" s="4"/>
      <c r="U3922" s="4"/>
      <c r="V3922" s="4"/>
      <c r="W3922" s="4"/>
      <c r="X3922" s="4"/>
      <c r="Y3922" s="4"/>
      <c r="Z3922" s="4"/>
      <c r="AA3922" s="4"/>
    </row>
    <row r="3923" spans="1:27" ht="16" x14ac:dyDescent="0.2">
      <c r="A3923" s="25" t="s">
        <v>20</v>
      </c>
      <c r="B3923" s="20" t="s">
        <v>21</v>
      </c>
      <c r="C3923" s="21" t="s">
        <v>6215</v>
      </c>
      <c r="D3923" s="11">
        <v>1982</v>
      </c>
      <c r="E3923" s="20" t="s">
        <v>10</v>
      </c>
      <c r="F3923" s="10" t="s">
        <v>7008</v>
      </c>
      <c r="G3923" s="10" t="s">
        <v>7045</v>
      </c>
      <c r="H3923" s="13">
        <v>50</v>
      </c>
      <c r="I3923" s="14"/>
      <c r="J3923" s="4"/>
      <c r="K3923" s="4"/>
      <c r="L3923" s="4"/>
      <c r="M3923" s="4"/>
      <c r="N3923" s="4"/>
      <c r="O3923" s="4"/>
      <c r="P3923" s="4"/>
      <c r="Q3923" s="4"/>
      <c r="R3923" s="4"/>
      <c r="S3923" s="4"/>
      <c r="T3923" s="4"/>
      <c r="U3923" s="4"/>
      <c r="V3923" s="4"/>
      <c r="W3923" s="4"/>
      <c r="X3923" s="4"/>
      <c r="Y3923" s="4"/>
      <c r="Z3923" s="4"/>
      <c r="AA3923" s="4"/>
    </row>
    <row r="3924" spans="1:27" ht="16" x14ac:dyDescent="0.2">
      <c r="A3924" s="25" t="s">
        <v>20</v>
      </c>
      <c r="B3924" s="20" t="s">
        <v>21</v>
      </c>
      <c r="C3924" s="21" t="s">
        <v>6269</v>
      </c>
      <c r="D3924" s="11">
        <v>1982</v>
      </c>
      <c r="E3924" s="20" t="s">
        <v>10</v>
      </c>
      <c r="F3924" s="10" t="s">
        <v>7008</v>
      </c>
      <c r="G3924" s="10" t="s">
        <v>7046</v>
      </c>
      <c r="H3924" s="13">
        <v>47</v>
      </c>
      <c r="I3924" s="14"/>
      <c r="J3924" s="4"/>
      <c r="K3924" s="4"/>
      <c r="L3924" s="4"/>
      <c r="M3924" s="4"/>
      <c r="N3924" s="4"/>
      <c r="O3924" s="4"/>
      <c r="P3924" s="4"/>
      <c r="Q3924" s="4"/>
      <c r="R3924" s="4"/>
      <c r="S3924" s="4"/>
      <c r="T3924" s="4"/>
      <c r="U3924" s="4"/>
      <c r="V3924" s="4"/>
      <c r="W3924" s="4"/>
      <c r="X3924" s="4"/>
      <c r="Y3924" s="4"/>
      <c r="Z3924" s="4"/>
      <c r="AA3924" s="4"/>
    </row>
    <row r="3925" spans="1:27" ht="16" x14ac:dyDescent="0.2">
      <c r="A3925" s="25" t="s">
        <v>20</v>
      </c>
      <c r="B3925" s="20" t="s">
        <v>21</v>
      </c>
      <c r="C3925" s="21" t="s">
        <v>6452</v>
      </c>
      <c r="D3925" s="11">
        <v>1982</v>
      </c>
      <c r="E3925" s="20" t="s">
        <v>10</v>
      </c>
      <c r="F3925" s="10" t="s">
        <v>7008</v>
      </c>
      <c r="G3925" s="10" t="s">
        <v>7047</v>
      </c>
      <c r="H3925" s="13">
        <v>43</v>
      </c>
      <c r="I3925" s="14"/>
      <c r="J3925" s="4"/>
      <c r="K3925" s="4"/>
      <c r="L3925" s="4"/>
      <c r="M3925" s="4"/>
      <c r="N3925" s="4"/>
      <c r="O3925" s="4"/>
      <c r="P3925" s="4"/>
      <c r="Q3925" s="4"/>
      <c r="R3925" s="4"/>
      <c r="S3925" s="4"/>
      <c r="T3925" s="4"/>
      <c r="U3925" s="4"/>
      <c r="V3925" s="4"/>
      <c r="W3925" s="4"/>
      <c r="X3925" s="4"/>
      <c r="Y3925" s="4"/>
      <c r="Z3925" s="4"/>
      <c r="AA3925" s="4"/>
    </row>
    <row r="3926" spans="1:27" ht="16" x14ac:dyDescent="0.2">
      <c r="A3926" s="25" t="s">
        <v>20</v>
      </c>
      <c r="B3926" s="20" t="s">
        <v>21</v>
      </c>
      <c r="C3926" s="21" t="s">
        <v>6285</v>
      </c>
      <c r="D3926" s="11">
        <v>1982</v>
      </c>
      <c r="E3926" s="20" t="s">
        <v>10</v>
      </c>
      <c r="F3926" s="10" t="s">
        <v>7008</v>
      </c>
      <c r="G3926" s="10" t="s">
        <v>7048</v>
      </c>
      <c r="H3926" s="13">
        <v>43</v>
      </c>
      <c r="I3926" s="14"/>
      <c r="J3926" s="4"/>
      <c r="K3926" s="4"/>
      <c r="L3926" s="4"/>
      <c r="M3926" s="4"/>
      <c r="N3926" s="4"/>
      <c r="O3926" s="4"/>
      <c r="P3926" s="4"/>
      <c r="Q3926" s="4"/>
      <c r="R3926" s="4"/>
      <c r="S3926" s="4"/>
      <c r="T3926" s="4"/>
      <c r="U3926" s="4"/>
      <c r="V3926" s="4"/>
      <c r="W3926" s="4"/>
      <c r="X3926" s="4"/>
      <c r="Y3926" s="4"/>
      <c r="Z3926" s="4"/>
      <c r="AA3926" s="4"/>
    </row>
    <row r="3927" spans="1:27" ht="16" x14ac:dyDescent="0.2">
      <c r="A3927" s="25" t="s">
        <v>20</v>
      </c>
      <c r="B3927" s="20" t="s">
        <v>21</v>
      </c>
      <c r="C3927" s="21" t="s">
        <v>7049</v>
      </c>
      <c r="D3927" s="11">
        <v>1982</v>
      </c>
      <c r="E3927" s="20" t="s">
        <v>10</v>
      </c>
      <c r="F3927" s="10" t="s">
        <v>7008</v>
      </c>
      <c r="G3927" s="10" t="s">
        <v>7050</v>
      </c>
      <c r="H3927" s="13">
        <v>43</v>
      </c>
      <c r="I3927" s="14"/>
      <c r="J3927" s="4"/>
      <c r="K3927" s="4"/>
      <c r="L3927" s="4"/>
      <c r="M3927" s="4"/>
      <c r="N3927" s="4"/>
      <c r="O3927" s="4"/>
      <c r="P3927" s="4"/>
      <c r="Q3927" s="4"/>
      <c r="R3927" s="4"/>
      <c r="S3927" s="4"/>
      <c r="T3927" s="4"/>
      <c r="U3927" s="4"/>
      <c r="V3927" s="4"/>
      <c r="W3927" s="4"/>
      <c r="X3927" s="4"/>
      <c r="Y3927" s="4"/>
      <c r="Z3927" s="4"/>
      <c r="AA3927" s="4"/>
    </row>
    <row r="3928" spans="1:27" ht="16" x14ac:dyDescent="0.2">
      <c r="A3928" s="25" t="s">
        <v>20</v>
      </c>
      <c r="B3928" s="20" t="s">
        <v>21</v>
      </c>
      <c r="C3928" s="21" t="s">
        <v>6510</v>
      </c>
      <c r="D3928" s="11">
        <v>1982</v>
      </c>
      <c r="E3928" s="20" t="s">
        <v>10</v>
      </c>
      <c r="F3928" s="10" t="s">
        <v>7008</v>
      </c>
      <c r="G3928" s="10" t="s">
        <v>7051</v>
      </c>
      <c r="H3928" s="13">
        <v>42</v>
      </c>
      <c r="I3928" s="14"/>
      <c r="J3928" s="4"/>
      <c r="K3928" s="4"/>
      <c r="L3928" s="4"/>
      <c r="M3928" s="4"/>
      <c r="N3928" s="4"/>
      <c r="O3928" s="4"/>
      <c r="P3928" s="4"/>
      <c r="Q3928" s="4"/>
      <c r="R3928" s="4"/>
      <c r="S3928" s="4"/>
      <c r="T3928" s="4"/>
      <c r="U3928" s="4"/>
      <c r="V3928" s="4"/>
      <c r="W3928" s="4"/>
      <c r="X3928" s="4"/>
      <c r="Y3928" s="4"/>
      <c r="Z3928" s="4"/>
      <c r="AA3928" s="4"/>
    </row>
    <row r="3929" spans="1:27" ht="16" x14ac:dyDescent="0.2">
      <c r="A3929" s="25" t="s">
        <v>20</v>
      </c>
      <c r="B3929" s="20" t="s">
        <v>21</v>
      </c>
      <c r="C3929" s="21" t="s">
        <v>6439</v>
      </c>
      <c r="D3929" s="11">
        <v>1982</v>
      </c>
      <c r="E3929" s="20" t="s">
        <v>10</v>
      </c>
      <c r="F3929" s="10" t="s">
        <v>7008</v>
      </c>
      <c r="G3929" s="10" t="s">
        <v>7052</v>
      </c>
      <c r="H3929" s="13">
        <v>40</v>
      </c>
      <c r="I3929" s="14"/>
      <c r="J3929" s="4"/>
      <c r="K3929" s="4"/>
      <c r="L3929" s="4"/>
      <c r="M3929" s="4"/>
      <c r="N3929" s="4"/>
      <c r="O3929" s="4"/>
      <c r="P3929" s="4"/>
      <c r="Q3929" s="4"/>
      <c r="R3929" s="4"/>
      <c r="S3929" s="4"/>
      <c r="T3929" s="4"/>
      <c r="U3929" s="4"/>
      <c r="V3929" s="4"/>
      <c r="W3929" s="4"/>
      <c r="X3929" s="4"/>
      <c r="Y3929" s="4"/>
      <c r="Z3929" s="4"/>
      <c r="AA3929" s="4"/>
    </row>
    <row r="3930" spans="1:27" ht="16" x14ac:dyDescent="0.2">
      <c r="A3930" s="25" t="s">
        <v>20</v>
      </c>
      <c r="B3930" s="20" t="s">
        <v>21</v>
      </c>
      <c r="C3930" s="21" t="s">
        <v>6501</v>
      </c>
      <c r="D3930" s="11">
        <v>1982</v>
      </c>
      <c r="E3930" s="20" t="s">
        <v>10</v>
      </c>
      <c r="F3930" s="10" t="s">
        <v>7008</v>
      </c>
      <c r="G3930" s="10" t="s">
        <v>7053</v>
      </c>
      <c r="H3930" s="13">
        <v>30</v>
      </c>
      <c r="I3930" s="14"/>
      <c r="J3930" s="4"/>
      <c r="K3930" s="4"/>
      <c r="L3930" s="4"/>
      <c r="M3930" s="4"/>
      <c r="N3930" s="4"/>
      <c r="O3930" s="4"/>
      <c r="P3930" s="4"/>
      <c r="Q3930" s="4"/>
      <c r="R3930" s="4"/>
      <c r="S3930" s="4"/>
      <c r="T3930" s="4"/>
      <c r="U3930" s="4"/>
      <c r="V3930" s="4"/>
      <c r="W3930" s="4"/>
      <c r="X3930" s="4"/>
      <c r="Y3930" s="4"/>
      <c r="Z3930" s="4"/>
      <c r="AA3930" s="4"/>
    </row>
    <row r="3931" spans="1:27" ht="16" x14ac:dyDescent="0.2">
      <c r="A3931" s="10" t="s">
        <v>15</v>
      </c>
      <c r="B3931" s="10" t="s">
        <v>21</v>
      </c>
      <c r="C3931" s="10" t="s">
        <v>7054</v>
      </c>
      <c r="D3931" s="11">
        <v>1981</v>
      </c>
      <c r="E3931" s="10" t="s">
        <v>7</v>
      </c>
      <c r="F3931" s="10" t="s">
        <v>7055</v>
      </c>
      <c r="G3931" s="10" t="s">
        <v>7056</v>
      </c>
      <c r="H3931" s="13">
        <v>1821</v>
      </c>
      <c r="I3931" s="14"/>
      <c r="J3931" s="4"/>
      <c r="K3931" s="4"/>
      <c r="L3931" s="4"/>
      <c r="M3931" s="4"/>
      <c r="N3931" s="4"/>
      <c r="O3931" s="4"/>
      <c r="P3931" s="4"/>
      <c r="Q3931" s="4"/>
      <c r="R3931" s="4"/>
      <c r="S3931" s="4"/>
      <c r="T3931" s="4"/>
      <c r="U3931" s="4"/>
      <c r="V3931" s="4"/>
      <c r="W3931" s="4"/>
      <c r="X3931" s="4"/>
      <c r="Y3931" s="4"/>
      <c r="Z3931" s="4"/>
      <c r="AA3931" s="4"/>
    </row>
    <row r="3932" spans="1:27" ht="16" x14ac:dyDescent="0.2">
      <c r="A3932" s="10" t="s">
        <v>15</v>
      </c>
      <c r="B3932" s="10" t="s">
        <v>21</v>
      </c>
      <c r="C3932" s="10" t="s">
        <v>5894</v>
      </c>
      <c r="D3932" s="11">
        <v>1981</v>
      </c>
      <c r="E3932" s="10" t="s">
        <v>10</v>
      </c>
      <c r="F3932" s="10" t="s">
        <v>7055</v>
      </c>
      <c r="G3932" s="10" t="s">
        <v>7057</v>
      </c>
      <c r="H3932" s="13">
        <v>805</v>
      </c>
      <c r="I3932" s="14"/>
      <c r="J3932" s="4"/>
      <c r="K3932" s="4"/>
      <c r="L3932" s="4"/>
      <c r="M3932" s="4"/>
      <c r="N3932" s="4"/>
      <c r="O3932" s="4"/>
      <c r="P3932" s="4"/>
      <c r="Q3932" s="4"/>
      <c r="R3932" s="4"/>
      <c r="S3932" s="4"/>
      <c r="T3932" s="4"/>
      <c r="U3932" s="4"/>
      <c r="V3932" s="4"/>
      <c r="W3932" s="4"/>
      <c r="X3932" s="4"/>
      <c r="Y3932" s="4"/>
      <c r="Z3932" s="4"/>
      <c r="AA3932" s="4"/>
    </row>
    <row r="3933" spans="1:27" ht="16" x14ac:dyDescent="0.2">
      <c r="A3933" s="10" t="s">
        <v>15</v>
      </c>
      <c r="B3933" s="10" t="s">
        <v>21</v>
      </c>
      <c r="C3933" s="10" t="s">
        <v>7058</v>
      </c>
      <c r="D3933" s="11">
        <v>1981</v>
      </c>
      <c r="E3933" s="10" t="s">
        <v>7</v>
      </c>
      <c r="F3933" s="10" t="s">
        <v>7055</v>
      </c>
      <c r="G3933" s="10" t="s">
        <v>7059</v>
      </c>
      <c r="H3933" s="13">
        <v>618</v>
      </c>
      <c r="I3933" s="14"/>
      <c r="J3933" s="4"/>
      <c r="K3933" s="4"/>
      <c r="L3933" s="4"/>
      <c r="M3933" s="4"/>
      <c r="N3933" s="4"/>
      <c r="O3933" s="4"/>
      <c r="P3933" s="4"/>
      <c r="Q3933" s="4"/>
      <c r="R3933" s="4"/>
      <c r="S3933" s="4"/>
      <c r="T3933" s="4"/>
      <c r="U3933" s="4"/>
      <c r="V3933" s="4"/>
      <c r="W3933" s="4"/>
      <c r="X3933" s="4"/>
      <c r="Y3933" s="4"/>
      <c r="Z3933" s="4"/>
      <c r="AA3933" s="4"/>
    </row>
    <row r="3934" spans="1:27" ht="16" x14ac:dyDescent="0.2">
      <c r="A3934" s="10" t="s">
        <v>15</v>
      </c>
      <c r="B3934" s="10" t="s">
        <v>21</v>
      </c>
      <c r="C3934" s="10" t="s">
        <v>6494</v>
      </c>
      <c r="D3934" s="11">
        <v>1981</v>
      </c>
      <c r="E3934" s="10" t="s">
        <v>10</v>
      </c>
      <c r="F3934" s="10" t="s">
        <v>7055</v>
      </c>
      <c r="G3934" s="10" t="s">
        <v>7060</v>
      </c>
      <c r="H3934" s="13">
        <v>561</v>
      </c>
      <c r="I3934" s="14"/>
      <c r="J3934" s="4"/>
      <c r="K3934" s="4"/>
      <c r="L3934" s="4"/>
      <c r="M3934" s="4"/>
      <c r="N3934" s="4"/>
      <c r="O3934" s="4"/>
      <c r="P3934" s="4"/>
      <c r="Q3934" s="4"/>
      <c r="R3934" s="4"/>
      <c r="S3934" s="4"/>
      <c r="T3934" s="4"/>
      <c r="U3934" s="4"/>
      <c r="V3934" s="4"/>
      <c r="W3934" s="4"/>
      <c r="X3934" s="4"/>
      <c r="Y3934" s="4"/>
      <c r="Z3934" s="4"/>
      <c r="AA3934" s="4"/>
    </row>
    <row r="3935" spans="1:27" ht="16" x14ac:dyDescent="0.2">
      <c r="A3935" s="10" t="s">
        <v>15</v>
      </c>
      <c r="B3935" s="10" t="s">
        <v>21</v>
      </c>
      <c r="C3935" s="10" t="s">
        <v>6481</v>
      </c>
      <c r="D3935" s="11">
        <v>1981</v>
      </c>
      <c r="E3935" s="10" t="s">
        <v>10</v>
      </c>
      <c r="F3935" s="10" t="s">
        <v>7055</v>
      </c>
      <c r="G3935" s="10" t="s">
        <v>7061</v>
      </c>
      <c r="H3935" s="13">
        <v>413</v>
      </c>
      <c r="I3935" s="14"/>
      <c r="J3935" s="4"/>
      <c r="K3935" s="4"/>
      <c r="L3935" s="4"/>
      <c r="M3935" s="4"/>
      <c r="N3935" s="4"/>
      <c r="O3935" s="4"/>
      <c r="P3935" s="4"/>
      <c r="Q3935" s="4"/>
      <c r="R3935" s="4"/>
      <c r="S3935" s="4"/>
      <c r="T3935" s="4"/>
      <c r="U3935" s="4"/>
      <c r="V3935" s="4"/>
      <c r="W3935" s="4"/>
      <c r="X3935" s="4"/>
      <c r="Y3935" s="4"/>
      <c r="Z3935" s="4"/>
      <c r="AA3935" s="4"/>
    </row>
    <row r="3936" spans="1:27" ht="16" x14ac:dyDescent="0.2">
      <c r="A3936" s="10" t="s">
        <v>15</v>
      </c>
      <c r="B3936" s="10" t="s">
        <v>21</v>
      </c>
      <c r="C3936" s="10" t="s">
        <v>6093</v>
      </c>
      <c r="D3936" s="11">
        <v>1981</v>
      </c>
      <c r="E3936" s="10" t="s">
        <v>10</v>
      </c>
      <c r="F3936" s="10" t="s">
        <v>7055</v>
      </c>
      <c r="G3936" s="10" t="s">
        <v>7062</v>
      </c>
      <c r="H3936" s="13">
        <v>339</v>
      </c>
      <c r="I3936" s="14"/>
      <c r="J3936" s="4"/>
      <c r="K3936" s="4"/>
      <c r="L3936" s="4"/>
      <c r="M3936" s="4"/>
      <c r="N3936" s="4"/>
      <c r="O3936" s="4"/>
      <c r="P3936" s="4"/>
      <c r="Q3936" s="4"/>
      <c r="R3936" s="4"/>
      <c r="S3936" s="4"/>
      <c r="T3936" s="4"/>
      <c r="U3936" s="4"/>
      <c r="V3936" s="4"/>
      <c r="W3936" s="4"/>
      <c r="X3936" s="4"/>
      <c r="Y3936" s="4"/>
      <c r="Z3936" s="4"/>
      <c r="AA3936" s="4"/>
    </row>
    <row r="3937" spans="1:27" ht="16" x14ac:dyDescent="0.2">
      <c r="A3937" s="10" t="s">
        <v>15</v>
      </c>
      <c r="B3937" s="10" t="s">
        <v>21</v>
      </c>
      <c r="C3937" s="10" t="s">
        <v>5900</v>
      </c>
      <c r="D3937" s="11">
        <v>1981</v>
      </c>
      <c r="E3937" s="10" t="s">
        <v>10</v>
      </c>
      <c r="F3937" s="10" t="s">
        <v>7055</v>
      </c>
      <c r="G3937" s="10" t="s">
        <v>7063</v>
      </c>
      <c r="H3937" s="13">
        <v>328</v>
      </c>
      <c r="I3937" s="14"/>
      <c r="J3937" s="4"/>
      <c r="K3937" s="4"/>
      <c r="L3937" s="4"/>
      <c r="M3937" s="4"/>
      <c r="N3937" s="4"/>
      <c r="O3937" s="4"/>
      <c r="P3937" s="4"/>
      <c r="Q3937" s="4"/>
      <c r="R3937" s="4"/>
      <c r="S3937" s="4"/>
      <c r="T3937" s="4"/>
      <c r="U3937" s="4"/>
      <c r="V3937" s="4"/>
      <c r="W3937" s="4"/>
      <c r="X3937" s="4"/>
      <c r="Y3937" s="4"/>
      <c r="Z3937" s="4"/>
      <c r="AA3937" s="4"/>
    </row>
    <row r="3938" spans="1:27" ht="16" x14ac:dyDescent="0.2">
      <c r="A3938" s="10" t="s">
        <v>15</v>
      </c>
      <c r="B3938" s="10" t="s">
        <v>21</v>
      </c>
      <c r="C3938" s="10" t="s">
        <v>5907</v>
      </c>
      <c r="D3938" s="11">
        <v>1981</v>
      </c>
      <c r="E3938" s="10" t="s">
        <v>10</v>
      </c>
      <c r="F3938" s="10" t="s">
        <v>7055</v>
      </c>
      <c r="G3938" s="43" t="s">
        <v>7064</v>
      </c>
      <c r="H3938" s="13">
        <v>290</v>
      </c>
      <c r="I3938" s="14"/>
      <c r="J3938" s="4"/>
      <c r="K3938" s="4"/>
      <c r="L3938" s="4"/>
      <c r="M3938" s="4"/>
      <c r="N3938" s="4"/>
      <c r="O3938" s="4"/>
      <c r="P3938" s="4"/>
      <c r="Q3938" s="4"/>
      <c r="R3938" s="4"/>
      <c r="S3938" s="4"/>
      <c r="T3938" s="4"/>
      <c r="U3938" s="4"/>
      <c r="V3938" s="4"/>
      <c r="W3938" s="4"/>
      <c r="X3938" s="4"/>
      <c r="Y3938" s="4"/>
      <c r="Z3938" s="4"/>
      <c r="AA3938" s="4"/>
    </row>
    <row r="3939" spans="1:27" ht="16" x14ac:dyDescent="0.2">
      <c r="A3939" s="10" t="s">
        <v>15</v>
      </c>
      <c r="B3939" s="10" t="s">
        <v>21</v>
      </c>
      <c r="C3939" s="10" t="s">
        <v>7065</v>
      </c>
      <c r="D3939" s="11">
        <v>1981</v>
      </c>
      <c r="E3939" s="10" t="s">
        <v>10</v>
      </c>
      <c r="F3939" s="10" t="s">
        <v>7055</v>
      </c>
      <c r="G3939" s="10" t="s">
        <v>7066</v>
      </c>
      <c r="H3939" s="13">
        <v>238</v>
      </c>
      <c r="I3939" s="14"/>
      <c r="J3939" s="4"/>
      <c r="K3939" s="4"/>
      <c r="L3939" s="4"/>
      <c r="M3939" s="4"/>
      <c r="N3939" s="4"/>
      <c r="O3939" s="4"/>
      <c r="P3939" s="4"/>
      <c r="Q3939" s="4"/>
      <c r="R3939" s="4"/>
      <c r="S3939" s="4"/>
      <c r="T3939" s="4"/>
      <c r="U3939" s="4"/>
      <c r="V3939" s="4"/>
      <c r="W3939" s="4"/>
      <c r="X3939" s="4"/>
      <c r="Y3939" s="4"/>
      <c r="Z3939" s="4"/>
      <c r="AA3939" s="4"/>
    </row>
    <row r="3940" spans="1:27" ht="16" x14ac:dyDescent="0.2">
      <c r="A3940" s="10" t="s">
        <v>15</v>
      </c>
      <c r="B3940" s="10" t="s">
        <v>21</v>
      </c>
      <c r="C3940" s="10" t="s">
        <v>7067</v>
      </c>
      <c r="D3940" s="11">
        <v>1981</v>
      </c>
      <c r="E3940" s="10" t="s">
        <v>10</v>
      </c>
      <c r="F3940" s="10" t="s">
        <v>7055</v>
      </c>
      <c r="G3940" s="10" t="s">
        <v>7068</v>
      </c>
      <c r="H3940" s="13">
        <v>230</v>
      </c>
      <c r="I3940" s="14"/>
      <c r="J3940" s="4"/>
      <c r="K3940" s="4"/>
      <c r="L3940" s="4"/>
      <c r="M3940" s="4"/>
      <c r="N3940" s="4"/>
      <c r="O3940" s="4"/>
      <c r="P3940" s="4"/>
      <c r="Q3940" s="4"/>
      <c r="R3940" s="4"/>
      <c r="S3940" s="4"/>
      <c r="T3940" s="4"/>
      <c r="U3940" s="4"/>
      <c r="V3940" s="4"/>
      <c r="W3940" s="4"/>
      <c r="X3940" s="4"/>
      <c r="Y3940" s="4"/>
      <c r="Z3940" s="4"/>
      <c r="AA3940" s="4"/>
    </row>
    <row r="3941" spans="1:27" ht="16" x14ac:dyDescent="0.2">
      <c r="A3941" s="10" t="s">
        <v>15</v>
      </c>
      <c r="B3941" s="10" t="s">
        <v>21</v>
      </c>
      <c r="C3941" s="10" t="s">
        <v>6458</v>
      </c>
      <c r="D3941" s="11">
        <v>1981</v>
      </c>
      <c r="E3941" s="10" t="s">
        <v>10</v>
      </c>
      <c r="F3941" s="10" t="s">
        <v>7055</v>
      </c>
      <c r="G3941" s="10" t="s">
        <v>7069</v>
      </c>
      <c r="H3941" s="13">
        <v>226</v>
      </c>
      <c r="I3941" s="14"/>
      <c r="J3941" s="4"/>
      <c r="K3941" s="4"/>
      <c r="L3941" s="4"/>
      <c r="M3941" s="4"/>
      <c r="N3941" s="4"/>
      <c r="O3941" s="4"/>
      <c r="P3941" s="4"/>
      <c r="Q3941" s="4"/>
      <c r="R3941" s="4"/>
      <c r="S3941" s="4"/>
      <c r="T3941" s="4"/>
      <c r="U3941" s="4"/>
      <c r="V3941" s="4"/>
      <c r="W3941" s="4"/>
      <c r="X3941" s="4"/>
      <c r="Y3941" s="4"/>
      <c r="Z3941" s="4"/>
      <c r="AA3941" s="4"/>
    </row>
    <row r="3942" spans="1:27" ht="16" x14ac:dyDescent="0.2">
      <c r="A3942" s="10" t="s">
        <v>15</v>
      </c>
      <c r="B3942" s="10" t="s">
        <v>21</v>
      </c>
      <c r="C3942" s="10" t="s">
        <v>7070</v>
      </c>
      <c r="D3942" s="11">
        <v>1981</v>
      </c>
      <c r="E3942" s="10" t="s">
        <v>10</v>
      </c>
      <c r="F3942" s="10" t="s">
        <v>7055</v>
      </c>
      <c r="G3942" s="10" t="s">
        <v>7071</v>
      </c>
      <c r="H3942" s="13">
        <v>225</v>
      </c>
      <c r="I3942" s="14"/>
      <c r="J3942" s="4"/>
      <c r="K3942" s="4"/>
      <c r="L3942" s="4"/>
      <c r="M3942" s="4"/>
      <c r="N3942" s="4"/>
      <c r="O3942" s="4"/>
      <c r="P3942" s="4"/>
      <c r="Q3942" s="4"/>
      <c r="R3942" s="4"/>
      <c r="S3942" s="4"/>
      <c r="T3942" s="4"/>
      <c r="U3942" s="4"/>
      <c r="V3942" s="4"/>
      <c r="W3942" s="4"/>
      <c r="X3942" s="4"/>
      <c r="Y3942" s="4"/>
      <c r="Z3942" s="4"/>
      <c r="AA3942" s="4"/>
    </row>
    <row r="3943" spans="1:27" ht="16" x14ac:dyDescent="0.2">
      <c r="A3943" s="10" t="s">
        <v>15</v>
      </c>
      <c r="B3943" s="10" t="s">
        <v>21</v>
      </c>
      <c r="C3943" s="10" t="s">
        <v>6470</v>
      </c>
      <c r="D3943" s="11">
        <v>1981</v>
      </c>
      <c r="E3943" s="10" t="s">
        <v>10</v>
      </c>
      <c r="F3943" s="10" t="s">
        <v>7055</v>
      </c>
      <c r="G3943" s="10" t="s">
        <v>7072</v>
      </c>
      <c r="H3943" s="13">
        <v>223</v>
      </c>
      <c r="I3943" s="14"/>
      <c r="J3943" s="4"/>
      <c r="K3943" s="4"/>
      <c r="L3943" s="4"/>
      <c r="M3943" s="4"/>
      <c r="N3943" s="4"/>
      <c r="O3943" s="4"/>
      <c r="P3943" s="4"/>
      <c r="Q3943" s="4"/>
      <c r="R3943" s="4"/>
      <c r="S3943" s="4"/>
      <c r="T3943" s="4"/>
      <c r="U3943" s="4"/>
      <c r="V3943" s="4"/>
      <c r="W3943" s="4"/>
      <c r="X3943" s="4"/>
      <c r="Y3943" s="4"/>
      <c r="Z3943" s="4"/>
      <c r="AA3943" s="4"/>
    </row>
    <row r="3944" spans="1:27" ht="16" x14ac:dyDescent="0.2">
      <c r="A3944" s="10" t="s">
        <v>15</v>
      </c>
      <c r="B3944" s="10" t="s">
        <v>21</v>
      </c>
      <c r="C3944" s="10" t="s">
        <v>7073</v>
      </c>
      <c r="D3944" s="11">
        <v>1981</v>
      </c>
      <c r="E3944" s="10" t="s">
        <v>10</v>
      </c>
      <c r="F3944" s="10" t="s">
        <v>7055</v>
      </c>
      <c r="G3944" s="10" t="s">
        <v>7074</v>
      </c>
      <c r="H3944" s="13">
        <v>212</v>
      </c>
      <c r="I3944" s="14"/>
      <c r="J3944" s="4"/>
      <c r="K3944" s="4"/>
      <c r="L3944" s="4"/>
      <c r="M3944" s="4"/>
      <c r="N3944" s="4"/>
      <c r="O3944" s="4"/>
      <c r="P3944" s="4"/>
      <c r="Q3944" s="4"/>
      <c r="R3944" s="4"/>
      <c r="S3944" s="4"/>
      <c r="T3944" s="4"/>
      <c r="U3944" s="4"/>
      <c r="V3944" s="4"/>
      <c r="W3944" s="4"/>
      <c r="X3944" s="4"/>
      <c r="Y3944" s="4"/>
      <c r="Z3944" s="4"/>
      <c r="AA3944" s="4"/>
    </row>
    <row r="3945" spans="1:27" ht="16" x14ac:dyDescent="0.2">
      <c r="A3945" s="10" t="s">
        <v>15</v>
      </c>
      <c r="B3945" s="10" t="s">
        <v>21</v>
      </c>
      <c r="C3945" s="10" t="s">
        <v>7075</v>
      </c>
      <c r="D3945" s="11">
        <v>1981</v>
      </c>
      <c r="E3945" s="10" t="s">
        <v>10</v>
      </c>
      <c r="F3945" s="10" t="s">
        <v>7055</v>
      </c>
      <c r="G3945" s="10" t="s">
        <v>7076</v>
      </c>
      <c r="H3945" s="13">
        <v>207</v>
      </c>
      <c r="I3945" s="14"/>
      <c r="J3945" s="4"/>
      <c r="K3945" s="4"/>
      <c r="L3945" s="4"/>
      <c r="M3945" s="4"/>
      <c r="N3945" s="4"/>
      <c r="O3945" s="4"/>
      <c r="P3945" s="4"/>
      <c r="Q3945" s="4"/>
      <c r="R3945" s="4"/>
      <c r="S3945" s="4"/>
      <c r="T3945" s="4"/>
      <c r="U3945" s="4"/>
      <c r="V3945" s="4"/>
      <c r="W3945" s="4"/>
      <c r="X3945" s="4"/>
      <c r="Y3945" s="4"/>
      <c r="Z3945" s="4"/>
      <c r="AA3945" s="4"/>
    </row>
    <row r="3946" spans="1:27" ht="16" x14ac:dyDescent="0.2">
      <c r="A3946" s="10" t="s">
        <v>15</v>
      </c>
      <c r="B3946" s="10" t="s">
        <v>21</v>
      </c>
      <c r="C3946" s="10" t="s">
        <v>7077</v>
      </c>
      <c r="D3946" s="11">
        <v>1981</v>
      </c>
      <c r="E3946" s="10" t="s">
        <v>10</v>
      </c>
      <c r="F3946" s="10" t="s">
        <v>7055</v>
      </c>
      <c r="G3946" s="10" t="s">
        <v>7078</v>
      </c>
      <c r="H3946" s="13">
        <v>202</v>
      </c>
      <c r="I3946" s="14"/>
      <c r="J3946" s="4"/>
      <c r="K3946" s="4"/>
      <c r="L3946" s="4"/>
      <c r="M3946" s="4"/>
      <c r="N3946" s="4"/>
      <c r="O3946" s="4"/>
      <c r="P3946" s="4"/>
      <c r="Q3946" s="4"/>
      <c r="R3946" s="4"/>
      <c r="S3946" s="4"/>
      <c r="T3946" s="4"/>
      <c r="U3946" s="4"/>
      <c r="V3946" s="4"/>
      <c r="W3946" s="4"/>
      <c r="X3946" s="4"/>
      <c r="Y3946" s="4"/>
      <c r="Z3946" s="4"/>
      <c r="AA3946" s="4"/>
    </row>
    <row r="3947" spans="1:27" ht="16" x14ac:dyDescent="0.2">
      <c r="A3947" s="10" t="s">
        <v>15</v>
      </c>
      <c r="B3947" s="10" t="s">
        <v>21</v>
      </c>
      <c r="C3947" s="10" t="s">
        <v>6512</v>
      </c>
      <c r="D3947" s="11">
        <v>1981</v>
      </c>
      <c r="E3947" s="10" t="s">
        <v>10</v>
      </c>
      <c r="F3947" s="10" t="s">
        <v>7055</v>
      </c>
      <c r="G3947" s="10" t="s">
        <v>7079</v>
      </c>
      <c r="H3947" s="13">
        <v>197</v>
      </c>
      <c r="I3947" s="14"/>
      <c r="J3947" s="4"/>
      <c r="K3947" s="4"/>
      <c r="L3947" s="4"/>
      <c r="M3947" s="4"/>
      <c r="N3947" s="4"/>
      <c r="O3947" s="4"/>
      <c r="P3947" s="4"/>
      <c r="Q3947" s="4"/>
      <c r="R3947" s="4"/>
      <c r="S3947" s="4"/>
      <c r="T3947" s="4"/>
      <c r="U3947" s="4"/>
      <c r="V3947" s="4"/>
      <c r="W3947" s="4"/>
      <c r="X3947" s="4"/>
      <c r="Y3947" s="4"/>
      <c r="Z3947" s="4"/>
      <c r="AA3947" s="4"/>
    </row>
    <row r="3948" spans="1:27" ht="16" x14ac:dyDescent="0.2">
      <c r="A3948" s="10" t="s">
        <v>15</v>
      </c>
      <c r="B3948" s="10" t="s">
        <v>21</v>
      </c>
      <c r="C3948" s="10" t="s">
        <v>7080</v>
      </c>
      <c r="D3948" s="11">
        <v>1981</v>
      </c>
      <c r="E3948" s="10" t="s">
        <v>10</v>
      </c>
      <c r="F3948" s="10" t="s">
        <v>7055</v>
      </c>
      <c r="G3948" s="10" t="s">
        <v>7081</v>
      </c>
      <c r="H3948" s="13">
        <v>197</v>
      </c>
      <c r="I3948" s="14"/>
      <c r="J3948" s="4"/>
      <c r="K3948" s="4"/>
      <c r="L3948" s="4"/>
      <c r="M3948" s="4"/>
      <c r="N3948" s="4"/>
      <c r="O3948" s="4"/>
      <c r="P3948" s="4"/>
      <c r="Q3948" s="4"/>
      <c r="R3948" s="4"/>
      <c r="S3948" s="4"/>
      <c r="T3948" s="4"/>
      <c r="U3948" s="4"/>
      <c r="V3948" s="4"/>
      <c r="W3948" s="4"/>
      <c r="X3948" s="4"/>
      <c r="Y3948" s="4"/>
      <c r="Z3948" s="4"/>
      <c r="AA3948" s="4"/>
    </row>
    <row r="3949" spans="1:27" ht="16" x14ac:dyDescent="0.2">
      <c r="A3949" s="10" t="s">
        <v>15</v>
      </c>
      <c r="B3949" s="10" t="s">
        <v>21</v>
      </c>
      <c r="C3949" s="10" t="s">
        <v>6479</v>
      </c>
      <c r="D3949" s="11">
        <v>1981</v>
      </c>
      <c r="E3949" s="10" t="s">
        <v>10</v>
      </c>
      <c r="F3949" s="10" t="s">
        <v>7055</v>
      </c>
      <c r="G3949" s="43" t="s">
        <v>7082</v>
      </c>
      <c r="H3949" s="13">
        <v>194</v>
      </c>
      <c r="I3949" s="14"/>
      <c r="J3949" s="4"/>
      <c r="K3949" s="4"/>
      <c r="L3949" s="4"/>
      <c r="M3949" s="4"/>
      <c r="N3949" s="4"/>
      <c r="O3949" s="4"/>
      <c r="P3949" s="4"/>
      <c r="Q3949" s="4"/>
      <c r="R3949" s="4"/>
      <c r="S3949" s="4"/>
      <c r="T3949" s="4"/>
      <c r="U3949" s="4"/>
      <c r="V3949" s="4"/>
      <c r="W3949" s="4"/>
      <c r="X3949" s="4"/>
      <c r="Y3949" s="4"/>
      <c r="Z3949" s="4"/>
      <c r="AA3949" s="4"/>
    </row>
    <row r="3950" spans="1:27" ht="16" x14ac:dyDescent="0.2">
      <c r="A3950" s="10" t="s">
        <v>15</v>
      </c>
      <c r="B3950" s="10" t="s">
        <v>21</v>
      </c>
      <c r="C3950" s="10" t="s">
        <v>6411</v>
      </c>
      <c r="D3950" s="11">
        <v>1981</v>
      </c>
      <c r="E3950" s="10" t="s">
        <v>10</v>
      </c>
      <c r="F3950" s="10" t="s">
        <v>7055</v>
      </c>
      <c r="G3950" s="10" t="s">
        <v>7083</v>
      </c>
      <c r="H3950" s="13">
        <v>189</v>
      </c>
      <c r="I3950" s="14"/>
      <c r="J3950" s="4"/>
      <c r="K3950" s="4"/>
      <c r="L3950" s="4"/>
      <c r="M3950" s="4"/>
      <c r="N3950" s="4"/>
      <c r="O3950" s="4"/>
      <c r="P3950" s="4"/>
      <c r="Q3950" s="4"/>
      <c r="R3950" s="4"/>
      <c r="S3950" s="4"/>
      <c r="T3950" s="4"/>
      <c r="U3950" s="4"/>
      <c r="V3950" s="4"/>
      <c r="W3950" s="4"/>
      <c r="X3950" s="4"/>
      <c r="Y3950" s="4"/>
      <c r="Z3950" s="4"/>
      <c r="AA3950" s="4"/>
    </row>
    <row r="3951" spans="1:27" ht="16" x14ac:dyDescent="0.2">
      <c r="A3951" s="10" t="s">
        <v>15</v>
      </c>
      <c r="B3951" s="10" t="s">
        <v>21</v>
      </c>
      <c r="C3951" s="10" t="s">
        <v>7084</v>
      </c>
      <c r="D3951" s="11">
        <v>1981</v>
      </c>
      <c r="E3951" s="10" t="s">
        <v>10</v>
      </c>
      <c r="F3951" s="10" t="s">
        <v>7055</v>
      </c>
      <c r="G3951" s="43" t="s">
        <v>7085</v>
      </c>
      <c r="H3951" s="13">
        <v>182</v>
      </c>
      <c r="I3951" s="14"/>
      <c r="J3951" s="4"/>
      <c r="K3951" s="4"/>
      <c r="L3951" s="4"/>
      <c r="M3951" s="4"/>
      <c r="N3951" s="4"/>
      <c r="O3951" s="4"/>
      <c r="P3951" s="4"/>
      <c r="Q3951" s="4"/>
      <c r="R3951" s="4"/>
      <c r="S3951" s="4"/>
      <c r="T3951" s="4"/>
      <c r="U3951" s="4"/>
      <c r="V3951" s="4"/>
      <c r="W3951" s="4"/>
      <c r="X3951" s="4"/>
      <c r="Y3951" s="4"/>
      <c r="Z3951" s="4"/>
      <c r="AA3951" s="4"/>
    </row>
    <row r="3952" spans="1:27" ht="16" x14ac:dyDescent="0.2">
      <c r="A3952" s="10" t="s">
        <v>15</v>
      </c>
      <c r="B3952" s="10" t="s">
        <v>21</v>
      </c>
      <c r="C3952" s="10" t="s">
        <v>6488</v>
      </c>
      <c r="D3952" s="11">
        <v>1981</v>
      </c>
      <c r="E3952" s="10" t="s">
        <v>10</v>
      </c>
      <c r="F3952" s="10" t="s">
        <v>7055</v>
      </c>
      <c r="G3952" s="10" t="s">
        <v>7086</v>
      </c>
      <c r="H3952" s="13">
        <v>181</v>
      </c>
      <c r="I3952" s="14"/>
      <c r="J3952" s="4"/>
      <c r="K3952" s="4"/>
      <c r="L3952" s="4"/>
      <c r="M3952" s="4"/>
      <c r="N3952" s="4"/>
      <c r="O3952" s="4"/>
      <c r="P3952" s="4"/>
      <c r="Q3952" s="4"/>
      <c r="R3952" s="4"/>
      <c r="S3952" s="4"/>
      <c r="T3952" s="4"/>
      <c r="U3952" s="4"/>
      <c r="V3952" s="4"/>
      <c r="W3952" s="4"/>
      <c r="X3952" s="4"/>
      <c r="Y3952" s="4"/>
      <c r="Z3952" s="4"/>
      <c r="AA3952" s="4"/>
    </row>
    <row r="3953" spans="1:27" ht="16" x14ac:dyDescent="0.2">
      <c r="A3953" s="10" t="s">
        <v>15</v>
      </c>
      <c r="B3953" s="10" t="s">
        <v>21</v>
      </c>
      <c r="C3953" s="10" t="s">
        <v>5898</v>
      </c>
      <c r="D3953" s="11">
        <v>1981</v>
      </c>
      <c r="E3953" s="10" t="s">
        <v>10</v>
      </c>
      <c r="F3953" s="10" t="s">
        <v>7055</v>
      </c>
      <c r="G3953" s="10" t="s">
        <v>7087</v>
      </c>
      <c r="H3953" s="13">
        <v>171</v>
      </c>
      <c r="I3953" s="14"/>
      <c r="J3953" s="4"/>
      <c r="K3953" s="4"/>
      <c r="L3953" s="4"/>
      <c r="M3953" s="4"/>
      <c r="N3953" s="4"/>
      <c r="O3953" s="4"/>
      <c r="P3953" s="4"/>
      <c r="Q3953" s="4"/>
      <c r="R3953" s="4"/>
      <c r="S3953" s="4"/>
      <c r="T3953" s="4"/>
      <c r="U3953" s="4"/>
      <c r="V3953" s="4"/>
      <c r="W3953" s="4"/>
      <c r="X3953" s="4"/>
      <c r="Y3953" s="4"/>
      <c r="Z3953" s="4"/>
      <c r="AA3953" s="4"/>
    </row>
    <row r="3954" spans="1:27" ht="16" x14ac:dyDescent="0.2">
      <c r="A3954" s="10" t="s">
        <v>15</v>
      </c>
      <c r="B3954" s="10" t="s">
        <v>21</v>
      </c>
      <c r="C3954" s="10" t="s">
        <v>7088</v>
      </c>
      <c r="D3954" s="11">
        <v>1981</v>
      </c>
      <c r="E3954" s="10" t="s">
        <v>10</v>
      </c>
      <c r="F3954" s="10" t="s">
        <v>7055</v>
      </c>
      <c r="G3954" s="10" t="s">
        <v>7089</v>
      </c>
      <c r="H3954" s="13">
        <v>169</v>
      </c>
      <c r="I3954" s="14"/>
      <c r="J3954" s="4"/>
      <c r="K3954" s="4"/>
      <c r="L3954" s="4"/>
      <c r="M3954" s="4"/>
      <c r="N3954" s="4"/>
      <c r="O3954" s="4"/>
      <c r="P3954" s="4"/>
      <c r="Q3954" s="4"/>
      <c r="R3954" s="4"/>
      <c r="S3954" s="4"/>
      <c r="T3954" s="4"/>
      <c r="U3954" s="4"/>
      <c r="V3954" s="4"/>
      <c r="W3954" s="4"/>
      <c r="X3954" s="4"/>
      <c r="Y3954" s="4"/>
      <c r="Z3954" s="4"/>
      <c r="AA3954" s="4"/>
    </row>
    <row r="3955" spans="1:27" ht="16" x14ac:dyDescent="0.2">
      <c r="A3955" s="10" t="s">
        <v>15</v>
      </c>
      <c r="B3955" s="10" t="s">
        <v>21</v>
      </c>
      <c r="C3955" s="10" t="s">
        <v>6456</v>
      </c>
      <c r="D3955" s="11">
        <v>1981</v>
      </c>
      <c r="E3955" s="10" t="s">
        <v>10</v>
      </c>
      <c r="F3955" s="10" t="s">
        <v>7055</v>
      </c>
      <c r="G3955" s="10" t="s">
        <v>7090</v>
      </c>
      <c r="H3955" s="13">
        <v>167</v>
      </c>
      <c r="I3955" s="14"/>
      <c r="J3955" s="4"/>
      <c r="K3955" s="4"/>
      <c r="L3955" s="4"/>
      <c r="M3955" s="4"/>
      <c r="N3955" s="4"/>
      <c r="O3955" s="4"/>
      <c r="P3955" s="4"/>
      <c r="Q3955" s="4"/>
      <c r="R3955" s="4"/>
      <c r="S3955" s="4"/>
      <c r="T3955" s="4"/>
      <c r="U3955" s="4"/>
      <c r="V3955" s="4"/>
      <c r="W3955" s="4"/>
      <c r="X3955" s="4"/>
      <c r="Y3955" s="4"/>
      <c r="Z3955" s="4"/>
      <c r="AA3955" s="4"/>
    </row>
    <row r="3956" spans="1:27" ht="16" x14ac:dyDescent="0.2">
      <c r="A3956" s="10" t="s">
        <v>15</v>
      </c>
      <c r="B3956" s="10" t="s">
        <v>21</v>
      </c>
      <c r="C3956" s="10" t="s">
        <v>7091</v>
      </c>
      <c r="D3956" s="11">
        <v>1981</v>
      </c>
      <c r="E3956" s="10" t="s">
        <v>10</v>
      </c>
      <c r="F3956" s="10" t="s">
        <v>7055</v>
      </c>
      <c r="G3956" s="10" t="s">
        <v>7092</v>
      </c>
      <c r="H3956" s="13">
        <v>159</v>
      </c>
      <c r="I3956" s="14"/>
      <c r="J3956" s="4"/>
      <c r="K3956" s="4"/>
      <c r="L3956" s="4"/>
      <c r="M3956" s="4"/>
      <c r="N3956" s="4"/>
      <c r="O3956" s="4"/>
      <c r="P3956" s="4"/>
      <c r="Q3956" s="4"/>
      <c r="R3956" s="4"/>
      <c r="S3956" s="4"/>
      <c r="T3956" s="4"/>
      <c r="U3956" s="4"/>
      <c r="V3956" s="4"/>
      <c r="W3956" s="4"/>
      <c r="X3956" s="4"/>
      <c r="Y3956" s="4"/>
      <c r="Z3956" s="4"/>
      <c r="AA3956" s="4"/>
    </row>
    <row r="3957" spans="1:27" ht="16" x14ac:dyDescent="0.2">
      <c r="A3957" s="10" t="s">
        <v>15</v>
      </c>
      <c r="B3957" s="10" t="s">
        <v>21</v>
      </c>
      <c r="C3957" s="10" t="s">
        <v>5886</v>
      </c>
      <c r="D3957" s="11">
        <v>1981</v>
      </c>
      <c r="E3957" s="10" t="s">
        <v>10</v>
      </c>
      <c r="F3957" s="10" t="s">
        <v>7055</v>
      </c>
      <c r="G3957" s="43" t="s">
        <v>7093</v>
      </c>
      <c r="H3957" s="13">
        <v>143</v>
      </c>
      <c r="I3957" s="14"/>
      <c r="J3957" s="4"/>
      <c r="K3957" s="4"/>
      <c r="L3957" s="4"/>
      <c r="M3957" s="4"/>
      <c r="N3957" s="4"/>
      <c r="O3957" s="4"/>
      <c r="P3957" s="4"/>
      <c r="Q3957" s="4"/>
      <c r="R3957" s="4"/>
      <c r="S3957" s="4"/>
      <c r="T3957" s="4"/>
      <c r="U3957" s="4"/>
      <c r="V3957" s="4"/>
      <c r="W3957" s="4"/>
      <c r="X3957" s="4"/>
      <c r="Y3957" s="4"/>
      <c r="Z3957" s="4"/>
      <c r="AA3957" s="4"/>
    </row>
    <row r="3958" spans="1:27" ht="16" x14ac:dyDescent="0.2">
      <c r="A3958" s="10" t="s">
        <v>15</v>
      </c>
      <c r="B3958" s="10" t="s">
        <v>21</v>
      </c>
      <c r="C3958" s="10" t="s">
        <v>7094</v>
      </c>
      <c r="D3958" s="11">
        <v>1981</v>
      </c>
      <c r="E3958" s="10" t="s">
        <v>10</v>
      </c>
      <c r="F3958" s="10" t="s">
        <v>7055</v>
      </c>
      <c r="G3958" s="10" t="s">
        <v>7095</v>
      </c>
      <c r="H3958" s="13">
        <v>134</v>
      </c>
      <c r="I3958" s="14"/>
      <c r="J3958" s="4"/>
      <c r="K3958" s="4"/>
      <c r="L3958" s="4"/>
      <c r="M3958" s="4"/>
      <c r="N3958" s="4"/>
      <c r="O3958" s="4"/>
      <c r="P3958" s="4"/>
      <c r="Q3958" s="4"/>
      <c r="R3958" s="4"/>
      <c r="S3958" s="4"/>
      <c r="T3958" s="4"/>
      <c r="U3958" s="4"/>
      <c r="V3958" s="4"/>
      <c r="W3958" s="4"/>
      <c r="X3958" s="4"/>
      <c r="Y3958" s="4"/>
      <c r="Z3958" s="4"/>
      <c r="AA3958" s="4"/>
    </row>
    <row r="3959" spans="1:27" ht="16" x14ac:dyDescent="0.2">
      <c r="A3959" s="10" t="s">
        <v>15</v>
      </c>
      <c r="B3959" s="10" t="s">
        <v>21</v>
      </c>
      <c r="C3959" s="10" t="s">
        <v>7096</v>
      </c>
      <c r="D3959" s="11">
        <v>1981</v>
      </c>
      <c r="E3959" s="10" t="s">
        <v>10</v>
      </c>
      <c r="F3959" s="10" t="s">
        <v>7055</v>
      </c>
      <c r="G3959" s="10" t="s">
        <v>7097</v>
      </c>
      <c r="H3959" s="13">
        <v>133</v>
      </c>
      <c r="I3959" s="14"/>
      <c r="J3959" s="4"/>
      <c r="K3959" s="4"/>
      <c r="L3959" s="4"/>
      <c r="M3959" s="4"/>
      <c r="N3959" s="4"/>
      <c r="O3959" s="4"/>
      <c r="P3959" s="4"/>
      <c r="Q3959" s="4"/>
      <c r="R3959" s="4"/>
      <c r="S3959" s="4"/>
      <c r="T3959" s="4"/>
      <c r="U3959" s="4"/>
      <c r="V3959" s="4"/>
      <c r="W3959" s="4"/>
      <c r="X3959" s="4"/>
      <c r="Y3959" s="4"/>
      <c r="Z3959" s="4"/>
      <c r="AA3959" s="4"/>
    </row>
    <row r="3960" spans="1:27" ht="16" x14ac:dyDescent="0.2">
      <c r="A3960" s="10" t="s">
        <v>15</v>
      </c>
      <c r="B3960" s="10" t="s">
        <v>21</v>
      </c>
      <c r="C3960" s="10" t="s">
        <v>6464</v>
      </c>
      <c r="D3960" s="11">
        <v>1981</v>
      </c>
      <c r="E3960" s="10" t="s">
        <v>10</v>
      </c>
      <c r="F3960" s="10" t="s">
        <v>7055</v>
      </c>
      <c r="G3960" s="10" t="s">
        <v>7098</v>
      </c>
      <c r="H3960" s="13">
        <v>130</v>
      </c>
      <c r="I3960" s="14"/>
      <c r="J3960" s="4"/>
      <c r="K3960" s="4"/>
      <c r="L3960" s="4"/>
      <c r="M3960" s="4"/>
      <c r="N3960" s="4"/>
      <c r="O3960" s="4"/>
      <c r="P3960" s="4"/>
      <c r="Q3960" s="4"/>
      <c r="R3960" s="4"/>
      <c r="S3960" s="4"/>
      <c r="T3960" s="4"/>
      <c r="U3960" s="4"/>
      <c r="V3960" s="4"/>
      <c r="W3960" s="4"/>
      <c r="X3960" s="4"/>
      <c r="Y3960" s="4"/>
      <c r="Z3960" s="4"/>
      <c r="AA3960" s="4"/>
    </row>
    <row r="3961" spans="1:27" ht="16" x14ac:dyDescent="0.2">
      <c r="A3961" s="10" t="s">
        <v>15</v>
      </c>
      <c r="B3961" s="10" t="s">
        <v>21</v>
      </c>
      <c r="C3961" s="10" t="s">
        <v>6483</v>
      </c>
      <c r="D3961" s="11">
        <v>1981</v>
      </c>
      <c r="E3961" s="10" t="s">
        <v>10</v>
      </c>
      <c r="F3961" s="10" t="s">
        <v>7055</v>
      </c>
      <c r="G3961" s="10" t="s">
        <v>7099</v>
      </c>
      <c r="H3961" s="13">
        <v>110</v>
      </c>
      <c r="I3961" s="14"/>
      <c r="J3961" s="4"/>
      <c r="K3961" s="4"/>
      <c r="L3961" s="4"/>
      <c r="M3961" s="4"/>
      <c r="N3961" s="4"/>
      <c r="O3961" s="4"/>
      <c r="P3961" s="4"/>
      <c r="Q3961" s="4"/>
      <c r="R3961" s="4"/>
      <c r="S3961" s="4"/>
      <c r="T3961" s="4"/>
      <c r="U3961" s="4"/>
      <c r="V3961" s="4"/>
      <c r="W3961" s="4"/>
      <c r="X3961" s="4"/>
      <c r="Y3961" s="4"/>
      <c r="Z3961" s="4"/>
      <c r="AA3961" s="4"/>
    </row>
    <row r="3962" spans="1:27" ht="16" x14ac:dyDescent="0.2">
      <c r="A3962" s="10" t="s">
        <v>15</v>
      </c>
      <c r="B3962" s="10" t="s">
        <v>21</v>
      </c>
      <c r="C3962" s="10" t="s">
        <v>5880</v>
      </c>
      <c r="D3962" s="11">
        <v>1981</v>
      </c>
      <c r="E3962" s="10" t="s">
        <v>10</v>
      </c>
      <c r="F3962" s="10" t="s">
        <v>7055</v>
      </c>
      <c r="G3962" s="10" t="s">
        <v>7100</v>
      </c>
      <c r="H3962" s="13">
        <v>106</v>
      </c>
      <c r="I3962" s="14"/>
      <c r="J3962" s="4"/>
      <c r="K3962" s="4"/>
      <c r="L3962" s="4"/>
      <c r="M3962" s="4"/>
      <c r="N3962" s="4"/>
      <c r="O3962" s="4"/>
      <c r="P3962" s="4"/>
      <c r="Q3962" s="4"/>
      <c r="R3962" s="4"/>
      <c r="S3962" s="4"/>
      <c r="T3962" s="4"/>
      <c r="U3962" s="4"/>
      <c r="V3962" s="4"/>
      <c r="W3962" s="4"/>
      <c r="X3962" s="4"/>
      <c r="Y3962" s="4"/>
      <c r="Z3962" s="4"/>
      <c r="AA3962" s="4"/>
    </row>
    <row r="3963" spans="1:27" ht="16" x14ac:dyDescent="0.2">
      <c r="A3963" s="10" t="s">
        <v>15</v>
      </c>
      <c r="B3963" s="10" t="s">
        <v>21</v>
      </c>
      <c r="C3963" s="10" t="s">
        <v>6516</v>
      </c>
      <c r="D3963" s="11">
        <v>1981</v>
      </c>
      <c r="E3963" s="10" t="s">
        <v>10</v>
      </c>
      <c r="F3963" s="10" t="s">
        <v>7055</v>
      </c>
      <c r="G3963" s="43" t="s">
        <v>7101</v>
      </c>
      <c r="H3963" s="13">
        <v>103</v>
      </c>
      <c r="I3963" s="14"/>
      <c r="J3963" s="4"/>
      <c r="K3963" s="4"/>
      <c r="L3963" s="4"/>
      <c r="M3963" s="4"/>
      <c r="N3963" s="4"/>
      <c r="O3963" s="4"/>
      <c r="P3963" s="4"/>
      <c r="Q3963" s="4"/>
      <c r="R3963" s="4"/>
      <c r="S3963" s="4"/>
      <c r="T3963" s="4"/>
      <c r="U3963" s="4"/>
      <c r="V3963" s="4"/>
      <c r="W3963" s="4"/>
      <c r="X3963" s="4"/>
      <c r="Y3963" s="4"/>
      <c r="Z3963" s="4"/>
      <c r="AA3963" s="4"/>
    </row>
    <row r="3964" spans="1:27" ht="16" x14ac:dyDescent="0.2">
      <c r="A3964" s="10" t="s">
        <v>15</v>
      </c>
      <c r="B3964" s="10" t="s">
        <v>21</v>
      </c>
      <c r="C3964" s="10" t="s">
        <v>6486</v>
      </c>
      <c r="D3964" s="11">
        <v>1981</v>
      </c>
      <c r="E3964" s="10" t="s">
        <v>10</v>
      </c>
      <c r="F3964" s="10" t="s">
        <v>7055</v>
      </c>
      <c r="G3964" s="43" t="s">
        <v>7102</v>
      </c>
      <c r="H3964" s="13">
        <v>92</v>
      </c>
      <c r="I3964" s="14"/>
      <c r="J3964" s="4"/>
      <c r="K3964" s="4"/>
      <c r="L3964" s="4"/>
      <c r="M3964" s="4"/>
      <c r="N3964" s="4"/>
      <c r="O3964" s="4"/>
      <c r="P3964" s="4"/>
      <c r="Q3964" s="4"/>
      <c r="R3964" s="4"/>
      <c r="S3964" s="4"/>
      <c r="T3964" s="4"/>
      <c r="U3964" s="4"/>
      <c r="V3964" s="4"/>
      <c r="W3964" s="4"/>
      <c r="X3964" s="4"/>
      <c r="Y3964" s="4"/>
      <c r="Z3964" s="4"/>
      <c r="AA3964" s="4"/>
    </row>
    <row r="3965" spans="1:27" ht="16" x14ac:dyDescent="0.2">
      <c r="A3965" s="10" t="s">
        <v>15</v>
      </c>
      <c r="B3965" s="10" t="s">
        <v>21</v>
      </c>
      <c r="C3965" s="10" t="s">
        <v>6454</v>
      </c>
      <c r="D3965" s="11">
        <v>1981</v>
      </c>
      <c r="E3965" s="10" t="s">
        <v>10</v>
      </c>
      <c r="F3965" s="10" t="s">
        <v>7055</v>
      </c>
      <c r="G3965" s="43" t="s">
        <v>7103</v>
      </c>
      <c r="H3965" s="13">
        <v>90</v>
      </c>
      <c r="I3965" s="14"/>
      <c r="J3965" s="4"/>
      <c r="K3965" s="4"/>
      <c r="L3965" s="4"/>
      <c r="M3965" s="4"/>
      <c r="N3965" s="4"/>
      <c r="O3965" s="4"/>
      <c r="P3965" s="4"/>
      <c r="Q3965" s="4"/>
      <c r="R3965" s="4"/>
      <c r="S3965" s="4"/>
      <c r="T3965" s="4"/>
      <c r="U3965" s="4"/>
      <c r="V3965" s="4"/>
      <c r="W3965" s="4"/>
      <c r="X3965" s="4"/>
      <c r="Y3965" s="4"/>
      <c r="Z3965" s="4"/>
      <c r="AA3965" s="4"/>
    </row>
    <row r="3966" spans="1:27" ht="16" x14ac:dyDescent="0.2">
      <c r="A3966" s="10" t="s">
        <v>15</v>
      </c>
      <c r="B3966" s="10" t="s">
        <v>21</v>
      </c>
      <c r="C3966" s="10" t="s">
        <v>6510</v>
      </c>
      <c r="D3966" s="11">
        <v>1981</v>
      </c>
      <c r="E3966" s="10" t="s">
        <v>10</v>
      </c>
      <c r="F3966" s="10" t="s">
        <v>7055</v>
      </c>
      <c r="G3966" s="10" t="s">
        <v>7104</v>
      </c>
      <c r="H3966" s="13">
        <v>88</v>
      </c>
      <c r="I3966" s="14"/>
      <c r="J3966" s="4"/>
      <c r="K3966" s="4"/>
      <c r="L3966" s="4"/>
      <c r="M3966" s="4"/>
      <c r="N3966" s="4"/>
      <c r="O3966" s="4"/>
      <c r="P3966" s="4"/>
      <c r="Q3966" s="4"/>
      <c r="R3966" s="4"/>
      <c r="S3966" s="4"/>
      <c r="T3966" s="4"/>
      <c r="U3966" s="4"/>
      <c r="V3966" s="4"/>
      <c r="W3966" s="4"/>
      <c r="X3966" s="4"/>
      <c r="Y3966" s="4"/>
      <c r="Z3966" s="4"/>
      <c r="AA3966" s="4"/>
    </row>
    <row r="3967" spans="1:27" ht="16" x14ac:dyDescent="0.2">
      <c r="A3967" s="10" t="s">
        <v>15</v>
      </c>
      <c r="B3967" s="10" t="s">
        <v>21</v>
      </c>
      <c r="C3967" s="1" t="s">
        <v>6851</v>
      </c>
      <c r="D3967" s="11">
        <v>1981</v>
      </c>
      <c r="E3967" s="10" t="s">
        <v>10</v>
      </c>
      <c r="F3967" s="10" t="s">
        <v>7055</v>
      </c>
      <c r="G3967" s="43" t="s">
        <v>7105</v>
      </c>
      <c r="H3967" s="13">
        <v>86</v>
      </c>
      <c r="I3967" s="14"/>
      <c r="J3967" s="4"/>
      <c r="K3967" s="4"/>
      <c r="L3967" s="4"/>
      <c r="M3967" s="4"/>
      <c r="N3967" s="4"/>
      <c r="O3967" s="4"/>
      <c r="P3967" s="4"/>
      <c r="Q3967" s="4"/>
      <c r="R3967" s="4"/>
      <c r="S3967" s="4"/>
      <c r="T3967" s="4"/>
      <c r="U3967" s="4"/>
      <c r="V3967" s="4"/>
      <c r="W3967" s="4"/>
      <c r="X3967" s="4"/>
      <c r="Y3967" s="4"/>
      <c r="Z3967" s="4"/>
      <c r="AA3967" s="4"/>
    </row>
    <row r="3968" spans="1:27" ht="16" x14ac:dyDescent="0.2">
      <c r="A3968" s="10" t="s">
        <v>15</v>
      </c>
      <c r="B3968" s="10" t="s">
        <v>21</v>
      </c>
      <c r="C3968" s="10" t="s">
        <v>6462</v>
      </c>
      <c r="D3968" s="11">
        <v>1981</v>
      </c>
      <c r="E3968" s="10" t="s">
        <v>10</v>
      </c>
      <c r="F3968" s="10" t="s">
        <v>7055</v>
      </c>
      <c r="G3968" s="43" t="s">
        <v>7106</v>
      </c>
      <c r="H3968" s="13">
        <v>85</v>
      </c>
      <c r="I3968" s="14"/>
      <c r="J3968" s="4"/>
      <c r="K3968" s="4"/>
      <c r="L3968" s="4"/>
      <c r="M3968" s="4"/>
      <c r="N3968" s="4"/>
      <c r="O3968" s="4"/>
      <c r="P3968" s="4"/>
      <c r="Q3968" s="4"/>
      <c r="R3968" s="4"/>
      <c r="S3968" s="4"/>
      <c r="T3968" s="4"/>
      <c r="U3968" s="4"/>
      <c r="V3968" s="4"/>
      <c r="W3968" s="4"/>
      <c r="X3968" s="4"/>
      <c r="Y3968" s="4"/>
      <c r="Z3968" s="4"/>
      <c r="AA3968" s="4"/>
    </row>
    <row r="3969" spans="1:27" ht="16" x14ac:dyDescent="0.2">
      <c r="A3969" s="10" t="s">
        <v>15</v>
      </c>
      <c r="B3969" s="10" t="s">
        <v>21</v>
      </c>
      <c r="C3969" s="10" t="s">
        <v>6279</v>
      </c>
      <c r="D3969" s="11">
        <v>1981</v>
      </c>
      <c r="E3969" s="10" t="s">
        <v>10</v>
      </c>
      <c r="F3969" s="10" t="s">
        <v>7055</v>
      </c>
      <c r="G3969" s="10" t="s">
        <v>7107</v>
      </c>
      <c r="H3969" s="13">
        <v>84</v>
      </c>
      <c r="I3969" s="14"/>
      <c r="J3969" s="4"/>
      <c r="K3969" s="4"/>
      <c r="L3969" s="4"/>
      <c r="M3969" s="4"/>
      <c r="N3969" s="4"/>
      <c r="O3969" s="4"/>
      <c r="P3969" s="4"/>
      <c r="Q3969" s="4"/>
      <c r="R3969" s="4"/>
      <c r="S3969" s="4"/>
      <c r="T3969" s="4"/>
      <c r="U3969" s="4"/>
      <c r="V3969" s="4"/>
      <c r="W3969" s="4"/>
      <c r="X3969" s="4"/>
      <c r="Y3969" s="4"/>
      <c r="Z3969" s="4"/>
      <c r="AA3969" s="4"/>
    </row>
    <row r="3970" spans="1:27" ht="16" x14ac:dyDescent="0.2">
      <c r="A3970" s="10" t="s">
        <v>15</v>
      </c>
      <c r="B3970" s="10" t="s">
        <v>21</v>
      </c>
      <c r="C3970" s="10" t="s">
        <v>6886</v>
      </c>
      <c r="D3970" s="11">
        <v>1981</v>
      </c>
      <c r="E3970" s="10" t="s">
        <v>10</v>
      </c>
      <c r="F3970" s="10" t="s">
        <v>7055</v>
      </c>
      <c r="G3970" s="10" t="s">
        <v>7108</v>
      </c>
      <c r="H3970" s="13">
        <v>77</v>
      </c>
      <c r="I3970" s="14"/>
      <c r="J3970" s="4"/>
      <c r="K3970" s="4"/>
      <c r="L3970" s="4"/>
      <c r="M3970" s="4"/>
      <c r="N3970" s="4"/>
      <c r="O3970" s="4"/>
      <c r="P3970" s="4"/>
      <c r="Q3970" s="4"/>
      <c r="R3970" s="4"/>
      <c r="S3970" s="4"/>
      <c r="T3970" s="4"/>
      <c r="U3970" s="4"/>
      <c r="V3970" s="4"/>
      <c r="W3970" s="4"/>
      <c r="X3970" s="4"/>
      <c r="Y3970" s="4"/>
      <c r="Z3970" s="4"/>
      <c r="AA3970" s="4"/>
    </row>
    <row r="3971" spans="1:27" ht="16" x14ac:dyDescent="0.2">
      <c r="A3971" s="10" t="s">
        <v>15</v>
      </c>
      <c r="B3971" s="10" t="s">
        <v>21</v>
      </c>
      <c r="C3971" s="10" t="s">
        <v>6439</v>
      </c>
      <c r="D3971" s="11">
        <v>1981</v>
      </c>
      <c r="E3971" s="10" t="s">
        <v>10</v>
      </c>
      <c r="F3971" s="10" t="s">
        <v>7055</v>
      </c>
      <c r="G3971" s="43" t="s">
        <v>7109</v>
      </c>
      <c r="H3971" s="13">
        <v>67</v>
      </c>
      <c r="I3971" s="14"/>
      <c r="J3971" s="4"/>
      <c r="K3971" s="4"/>
      <c r="L3971" s="4"/>
      <c r="M3971" s="4"/>
      <c r="N3971" s="4"/>
      <c r="O3971" s="4"/>
      <c r="P3971" s="4"/>
      <c r="Q3971" s="4"/>
      <c r="R3971" s="4"/>
      <c r="S3971" s="4"/>
      <c r="T3971" s="4"/>
      <c r="U3971" s="4"/>
      <c r="V3971" s="4"/>
      <c r="W3971" s="4"/>
      <c r="X3971" s="4"/>
      <c r="Y3971" s="4"/>
      <c r="Z3971" s="4"/>
      <c r="AA3971" s="4"/>
    </row>
    <row r="3972" spans="1:27" ht="16" x14ac:dyDescent="0.2">
      <c r="A3972" s="10" t="s">
        <v>15</v>
      </c>
      <c r="B3972" s="10" t="s">
        <v>21</v>
      </c>
      <c r="C3972" s="10" t="s">
        <v>6467</v>
      </c>
      <c r="D3972" s="11">
        <v>1981</v>
      </c>
      <c r="E3972" s="10" t="s">
        <v>10</v>
      </c>
      <c r="F3972" s="10" t="s">
        <v>7055</v>
      </c>
      <c r="G3972" s="43" t="s">
        <v>7110</v>
      </c>
      <c r="H3972" s="13">
        <v>53</v>
      </c>
      <c r="I3972" s="14"/>
      <c r="J3972" s="4"/>
      <c r="K3972" s="4"/>
      <c r="L3972" s="4"/>
      <c r="M3972" s="4"/>
      <c r="N3972" s="4"/>
      <c r="O3972" s="4"/>
      <c r="P3972" s="4"/>
      <c r="Q3972" s="4"/>
      <c r="R3972" s="4"/>
      <c r="S3972" s="4"/>
      <c r="T3972" s="4"/>
      <c r="U3972" s="4"/>
      <c r="V3972" s="4"/>
      <c r="W3972" s="4"/>
      <c r="X3972" s="4"/>
      <c r="Y3972" s="4"/>
      <c r="Z3972" s="4"/>
      <c r="AA3972" s="4"/>
    </row>
    <row r="3973" spans="1:27" ht="16" x14ac:dyDescent="0.2">
      <c r="A3973" s="10" t="s">
        <v>15</v>
      </c>
      <c r="B3973" s="10" t="s">
        <v>21</v>
      </c>
      <c r="C3973" s="10" t="s">
        <v>7111</v>
      </c>
      <c r="D3973" s="11">
        <v>1981</v>
      </c>
      <c r="E3973" s="10" t="s">
        <v>10</v>
      </c>
      <c r="F3973" s="10" t="s">
        <v>7055</v>
      </c>
      <c r="G3973" s="10" t="s">
        <v>7112</v>
      </c>
      <c r="H3973" s="13">
        <v>52</v>
      </c>
      <c r="I3973" s="14"/>
      <c r="J3973" s="4"/>
      <c r="K3973" s="4"/>
      <c r="L3973" s="4"/>
      <c r="M3973" s="4"/>
      <c r="N3973" s="4"/>
      <c r="O3973" s="4"/>
      <c r="P3973" s="4"/>
      <c r="Q3973" s="4"/>
      <c r="R3973" s="4"/>
      <c r="S3973" s="4"/>
      <c r="T3973" s="4"/>
      <c r="U3973" s="4"/>
      <c r="V3973" s="4"/>
      <c r="W3973" s="4"/>
      <c r="X3973" s="4"/>
      <c r="Y3973" s="4"/>
      <c r="Z3973" s="4"/>
      <c r="AA3973" s="4"/>
    </row>
    <row r="3974" spans="1:27" ht="17.25" customHeight="1" x14ac:dyDescent="0.2">
      <c r="A3974" s="10" t="s">
        <v>15</v>
      </c>
      <c r="B3974" s="10" t="s">
        <v>21</v>
      </c>
      <c r="C3974" s="10" t="s">
        <v>6503</v>
      </c>
      <c r="D3974" s="11">
        <v>1981</v>
      </c>
      <c r="E3974" s="10" t="s">
        <v>10</v>
      </c>
      <c r="F3974" s="10" t="s">
        <v>7055</v>
      </c>
      <c r="G3974" s="43" t="s">
        <v>7113</v>
      </c>
      <c r="H3974" s="13">
        <v>52</v>
      </c>
      <c r="I3974" s="14"/>
      <c r="J3974" s="4"/>
      <c r="K3974" s="4"/>
      <c r="L3974" s="4"/>
      <c r="M3974" s="4"/>
      <c r="N3974" s="4"/>
      <c r="O3974" s="4"/>
      <c r="P3974" s="4"/>
      <c r="Q3974" s="4"/>
      <c r="R3974" s="4"/>
      <c r="S3974" s="4"/>
      <c r="T3974" s="4"/>
      <c r="U3974" s="4"/>
      <c r="V3974" s="4"/>
      <c r="W3974" s="4"/>
      <c r="X3974" s="4"/>
      <c r="Y3974" s="4"/>
      <c r="Z3974" s="4"/>
      <c r="AA3974" s="4"/>
    </row>
    <row r="3975" spans="1:27" ht="17.25" customHeight="1" x14ac:dyDescent="0.2">
      <c r="A3975" s="10" t="s">
        <v>15</v>
      </c>
      <c r="B3975" s="10" t="s">
        <v>21</v>
      </c>
      <c r="C3975" s="10" t="s">
        <v>6508</v>
      </c>
      <c r="D3975" s="11">
        <v>1981</v>
      </c>
      <c r="E3975" s="10" t="s">
        <v>10</v>
      </c>
      <c r="F3975" s="10" t="s">
        <v>7055</v>
      </c>
      <c r="G3975" s="10" t="s">
        <v>7114</v>
      </c>
      <c r="H3975" s="13">
        <v>41</v>
      </c>
      <c r="I3975" s="14"/>
      <c r="J3975" s="4"/>
      <c r="K3975" s="4"/>
      <c r="L3975" s="4"/>
      <c r="M3975" s="4"/>
      <c r="N3975" s="4"/>
      <c r="O3975" s="4"/>
      <c r="P3975" s="4"/>
      <c r="Q3975" s="4"/>
      <c r="R3975" s="4"/>
      <c r="S3975" s="4"/>
      <c r="T3975" s="4"/>
      <c r="U3975" s="4"/>
      <c r="V3975" s="4"/>
      <c r="W3975" s="4"/>
      <c r="X3975" s="4"/>
      <c r="Y3975" s="4"/>
      <c r="Z3975" s="4"/>
      <c r="AA3975" s="4"/>
    </row>
    <row r="3976" spans="1:27" ht="17.25" customHeight="1" x14ac:dyDescent="0.2">
      <c r="A3976" s="10" t="s">
        <v>15</v>
      </c>
      <c r="B3976" s="10" t="s">
        <v>21</v>
      </c>
      <c r="C3976" s="10" t="s">
        <v>6413</v>
      </c>
      <c r="D3976" s="11">
        <v>1981</v>
      </c>
      <c r="E3976" s="10" t="s">
        <v>10</v>
      </c>
      <c r="F3976" s="10" t="s">
        <v>7055</v>
      </c>
      <c r="G3976" s="10" t="s">
        <v>7115</v>
      </c>
      <c r="H3976" s="13">
        <v>40</v>
      </c>
      <c r="I3976" s="14"/>
      <c r="J3976" s="4"/>
      <c r="K3976" s="4"/>
      <c r="L3976" s="4"/>
      <c r="M3976" s="4"/>
      <c r="N3976" s="4"/>
      <c r="O3976" s="4"/>
      <c r="P3976" s="4"/>
      <c r="Q3976" s="4"/>
      <c r="R3976" s="4"/>
      <c r="S3976" s="4"/>
      <c r="T3976" s="4"/>
      <c r="U3976" s="4"/>
      <c r="V3976" s="4"/>
      <c r="W3976" s="4"/>
      <c r="X3976" s="4"/>
      <c r="Y3976" s="4"/>
      <c r="Z3976" s="4"/>
      <c r="AA3976" s="4"/>
    </row>
    <row r="3977" spans="1:27" ht="17.25" customHeight="1" x14ac:dyDescent="0.2">
      <c r="A3977" s="10" t="s">
        <v>15</v>
      </c>
      <c r="B3977" s="10" t="s">
        <v>21</v>
      </c>
      <c r="C3977" s="10" t="s">
        <v>5874</v>
      </c>
      <c r="D3977" s="11">
        <v>1981</v>
      </c>
      <c r="E3977" s="10" t="s">
        <v>10</v>
      </c>
      <c r="F3977" s="10" t="s">
        <v>7055</v>
      </c>
      <c r="G3977" s="10" t="s">
        <v>7116</v>
      </c>
      <c r="H3977" s="13">
        <v>32</v>
      </c>
      <c r="I3977" s="14"/>
      <c r="J3977" s="4"/>
      <c r="K3977" s="4"/>
      <c r="L3977" s="4"/>
      <c r="M3977" s="4"/>
      <c r="N3977" s="4"/>
      <c r="O3977" s="4"/>
      <c r="P3977" s="4"/>
      <c r="Q3977" s="4"/>
      <c r="R3977" s="4"/>
      <c r="S3977" s="4"/>
      <c r="T3977" s="4"/>
      <c r="U3977" s="4"/>
      <c r="V3977" s="4"/>
      <c r="W3977" s="4"/>
      <c r="X3977" s="4"/>
      <c r="Y3977" s="4"/>
      <c r="Z3977" s="4"/>
      <c r="AA3977" s="4"/>
    </row>
    <row r="3978" spans="1:27" ht="17.25" customHeight="1" x14ac:dyDescent="0.2">
      <c r="A3978" s="10" t="s">
        <v>15</v>
      </c>
      <c r="B3978" s="10" t="s">
        <v>21</v>
      </c>
      <c r="C3978" s="10" t="s">
        <v>6501</v>
      </c>
      <c r="D3978" s="11">
        <v>1981</v>
      </c>
      <c r="E3978" s="10" t="s">
        <v>10</v>
      </c>
      <c r="F3978" s="10" t="s">
        <v>7055</v>
      </c>
      <c r="G3978" s="10" t="s">
        <v>7117</v>
      </c>
      <c r="H3978" s="13">
        <v>30</v>
      </c>
      <c r="I3978" s="14"/>
      <c r="J3978" s="4"/>
      <c r="K3978" s="4"/>
      <c r="L3978" s="4"/>
      <c r="M3978" s="4"/>
      <c r="N3978" s="4"/>
      <c r="O3978" s="4"/>
      <c r="P3978" s="4"/>
      <c r="Q3978" s="4"/>
      <c r="R3978" s="4"/>
      <c r="S3978" s="4"/>
      <c r="T3978" s="4"/>
      <c r="U3978" s="4"/>
      <c r="V3978" s="4"/>
      <c r="W3978" s="4"/>
      <c r="X3978" s="4"/>
      <c r="Y3978" s="4"/>
      <c r="Z3978" s="4"/>
      <c r="AA3978" s="4"/>
    </row>
    <row r="3979" spans="1:27" ht="17.25" customHeight="1" x14ac:dyDescent="0.2">
      <c r="A3979" s="10" t="s">
        <v>15</v>
      </c>
      <c r="B3979" s="10" t="s">
        <v>21</v>
      </c>
      <c r="C3979" s="10" t="s">
        <v>6490</v>
      </c>
      <c r="D3979" s="11">
        <v>1981</v>
      </c>
      <c r="E3979" s="10" t="s">
        <v>10</v>
      </c>
      <c r="F3979" s="10" t="s">
        <v>7055</v>
      </c>
      <c r="G3979" s="10" t="s">
        <v>7118</v>
      </c>
      <c r="H3979" s="13">
        <v>29</v>
      </c>
      <c r="I3979" s="14"/>
      <c r="J3979" s="4"/>
      <c r="K3979" s="4"/>
      <c r="L3979" s="4"/>
      <c r="M3979" s="4"/>
      <c r="N3979" s="4"/>
      <c r="O3979" s="4"/>
      <c r="P3979" s="4"/>
      <c r="Q3979" s="4"/>
      <c r="R3979" s="4"/>
      <c r="S3979" s="4"/>
      <c r="T3979" s="4"/>
      <c r="U3979" s="4"/>
      <c r="V3979" s="4"/>
      <c r="W3979" s="4"/>
      <c r="X3979" s="4"/>
      <c r="Y3979" s="4"/>
      <c r="Z3979" s="4"/>
      <c r="AA3979" s="4"/>
    </row>
    <row r="3980" spans="1:27" ht="17.25" customHeight="1" x14ac:dyDescent="0.2">
      <c r="A3980" s="10" t="s">
        <v>15</v>
      </c>
      <c r="B3980" s="10" t="s">
        <v>21</v>
      </c>
      <c r="C3980" s="10" t="s">
        <v>6253</v>
      </c>
      <c r="D3980" s="11">
        <v>1981</v>
      </c>
      <c r="E3980" s="10" t="s">
        <v>10</v>
      </c>
      <c r="F3980" s="10" t="s">
        <v>7055</v>
      </c>
      <c r="G3980" s="10" t="s">
        <v>7119</v>
      </c>
      <c r="H3980" s="13">
        <v>20</v>
      </c>
      <c r="I3980" s="14"/>
      <c r="J3980" s="4"/>
      <c r="K3980" s="4"/>
      <c r="L3980" s="4"/>
      <c r="M3980" s="4"/>
      <c r="N3980" s="4"/>
      <c r="O3980" s="4"/>
      <c r="P3980" s="4"/>
      <c r="Q3980" s="4"/>
      <c r="R3980" s="4"/>
      <c r="S3980" s="4"/>
      <c r="T3980" s="4"/>
      <c r="U3980" s="4"/>
      <c r="V3980" s="4"/>
      <c r="W3980" s="4"/>
      <c r="X3980" s="4"/>
      <c r="Y3980" s="4"/>
      <c r="Z3980" s="4"/>
      <c r="AA3980" s="4"/>
    </row>
    <row r="3981" spans="1:27" ht="17.25" customHeight="1" x14ac:dyDescent="0.2">
      <c r="A3981" s="10" t="s">
        <v>15</v>
      </c>
      <c r="B3981" s="10" t="s">
        <v>21</v>
      </c>
      <c r="C3981" s="10" t="s">
        <v>6450</v>
      </c>
      <c r="D3981" s="11">
        <v>1981</v>
      </c>
      <c r="E3981" s="10" t="s">
        <v>10</v>
      </c>
      <c r="F3981" s="10" t="s">
        <v>7055</v>
      </c>
      <c r="G3981" s="43" t="s">
        <v>7120</v>
      </c>
      <c r="H3981" s="13">
        <v>20</v>
      </c>
      <c r="I3981" s="14"/>
      <c r="J3981" s="4"/>
      <c r="K3981" s="4"/>
      <c r="L3981" s="4"/>
      <c r="M3981" s="4"/>
      <c r="N3981" s="4"/>
      <c r="O3981" s="4"/>
      <c r="P3981" s="4"/>
      <c r="Q3981" s="4"/>
      <c r="R3981" s="4"/>
      <c r="S3981" s="4"/>
      <c r="T3981" s="4"/>
      <c r="U3981" s="4"/>
      <c r="V3981" s="4"/>
      <c r="W3981" s="4"/>
      <c r="X3981" s="4"/>
      <c r="Y3981" s="4"/>
      <c r="Z3981" s="4"/>
      <c r="AA3981" s="4"/>
    </row>
    <row r="3982" spans="1:27" ht="17.25" customHeight="1" x14ac:dyDescent="0.2">
      <c r="A3982" s="25" t="s">
        <v>20</v>
      </c>
      <c r="B3982" s="20" t="s">
        <v>21</v>
      </c>
      <c r="C3982" s="21" t="s">
        <v>7121</v>
      </c>
      <c r="D3982" s="11">
        <v>1980</v>
      </c>
      <c r="E3982" s="20" t="s">
        <v>10</v>
      </c>
      <c r="F3982" s="10" t="s">
        <v>7122</v>
      </c>
      <c r="G3982" s="10" t="s">
        <v>7123</v>
      </c>
      <c r="H3982" s="13">
        <v>2575</v>
      </c>
      <c r="I3982" s="14"/>
      <c r="J3982" s="4"/>
      <c r="K3982" s="4"/>
      <c r="L3982" s="4"/>
      <c r="M3982" s="4"/>
      <c r="N3982" s="4"/>
      <c r="O3982" s="4"/>
      <c r="P3982" s="4"/>
      <c r="Q3982" s="4"/>
      <c r="R3982" s="4"/>
      <c r="S3982" s="4"/>
      <c r="T3982" s="4"/>
      <c r="U3982" s="4"/>
      <c r="V3982" s="4"/>
      <c r="W3982" s="4"/>
      <c r="X3982" s="4"/>
      <c r="Y3982" s="4"/>
      <c r="Z3982" s="4"/>
      <c r="AA3982" s="4"/>
    </row>
    <row r="3983" spans="1:27" ht="17.25" customHeight="1" x14ac:dyDescent="0.2">
      <c r="A3983" s="25" t="s">
        <v>20</v>
      </c>
      <c r="B3983" s="20" t="s">
        <v>21</v>
      </c>
      <c r="C3983" s="21" t="s">
        <v>7124</v>
      </c>
      <c r="D3983" s="11">
        <v>1980</v>
      </c>
      <c r="E3983" s="20" t="s">
        <v>7</v>
      </c>
      <c r="F3983" s="10" t="s">
        <v>7122</v>
      </c>
      <c r="G3983" s="10" t="s">
        <v>7125</v>
      </c>
      <c r="H3983" s="13">
        <v>2159</v>
      </c>
      <c r="I3983" s="14"/>
      <c r="J3983" s="4"/>
      <c r="K3983" s="4"/>
      <c r="L3983" s="4"/>
      <c r="M3983" s="4"/>
      <c r="N3983" s="4"/>
      <c r="O3983" s="4"/>
      <c r="P3983" s="4"/>
      <c r="Q3983" s="4"/>
      <c r="R3983" s="4"/>
      <c r="S3983" s="4"/>
      <c r="T3983" s="4"/>
      <c r="U3983" s="4"/>
      <c r="V3983" s="4"/>
      <c r="W3983" s="4"/>
      <c r="X3983" s="4"/>
      <c r="Y3983" s="4"/>
      <c r="Z3983" s="4"/>
      <c r="AA3983" s="4"/>
    </row>
    <row r="3984" spans="1:27" ht="17.25" customHeight="1" x14ac:dyDescent="0.2">
      <c r="A3984" s="25" t="s">
        <v>20</v>
      </c>
      <c r="B3984" s="20" t="s">
        <v>21</v>
      </c>
      <c r="C3984" s="21" t="s">
        <v>7121</v>
      </c>
      <c r="D3984" s="11">
        <v>1980</v>
      </c>
      <c r="E3984" s="20" t="s">
        <v>10</v>
      </c>
      <c r="F3984" s="10" t="s">
        <v>7122</v>
      </c>
      <c r="G3984" s="10" t="s">
        <v>7126</v>
      </c>
      <c r="H3984" s="13">
        <v>2103</v>
      </c>
      <c r="I3984" s="14"/>
      <c r="J3984" s="4"/>
      <c r="K3984" s="4"/>
      <c r="L3984" s="4"/>
      <c r="M3984" s="4"/>
      <c r="N3984" s="4"/>
      <c r="O3984" s="4"/>
      <c r="P3984" s="4"/>
      <c r="Q3984" s="4"/>
      <c r="R3984" s="4"/>
      <c r="S3984" s="4"/>
      <c r="T3984" s="4"/>
      <c r="U3984" s="4"/>
      <c r="V3984" s="4"/>
      <c r="W3984" s="4"/>
      <c r="X3984" s="4"/>
      <c r="Y3984" s="4"/>
      <c r="Z3984" s="4"/>
      <c r="AA3984" s="4"/>
    </row>
    <row r="3985" spans="1:27" ht="17.25" customHeight="1" x14ac:dyDescent="0.2">
      <c r="A3985" s="25" t="s">
        <v>20</v>
      </c>
      <c r="B3985" s="20" t="s">
        <v>21</v>
      </c>
      <c r="C3985" s="21" t="s">
        <v>7127</v>
      </c>
      <c r="D3985" s="11">
        <v>1980</v>
      </c>
      <c r="E3985" s="10" t="s">
        <v>10</v>
      </c>
      <c r="F3985" s="10" t="s">
        <v>7122</v>
      </c>
      <c r="G3985" s="21" t="s">
        <v>7128</v>
      </c>
      <c r="H3985" s="13">
        <v>1868</v>
      </c>
      <c r="I3985" s="14"/>
      <c r="J3985" s="4"/>
      <c r="K3985" s="4"/>
      <c r="L3985" s="4"/>
      <c r="M3985" s="4"/>
      <c r="N3985" s="4"/>
      <c r="O3985" s="4"/>
      <c r="P3985" s="4"/>
      <c r="Q3985" s="4"/>
      <c r="R3985" s="4"/>
      <c r="S3985" s="4"/>
      <c r="T3985" s="4"/>
      <c r="U3985" s="4"/>
      <c r="V3985" s="4"/>
      <c r="W3985" s="4"/>
      <c r="X3985" s="4"/>
      <c r="Y3985" s="4"/>
      <c r="Z3985" s="4"/>
      <c r="AA3985" s="4"/>
    </row>
    <row r="3986" spans="1:27" ht="17.25" customHeight="1" x14ac:dyDescent="0.2">
      <c r="A3986" s="25" t="s">
        <v>20</v>
      </c>
      <c r="B3986" s="20" t="s">
        <v>21</v>
      </c>
      <c r="C3986" s="21" t="s">
        <v>7129</v>
      </c>
      <c r="D3986" s="11">
        <v>1980</v>
      </c>
      <c r="E3986" s="10" t="s">
        <v>10</v>
      </c>
      <c r="F3986" s="10" t="s">
        <v>7122</v>
      </c>
      <c r="G3986" s="10" t="s">
        <v>7130</v>
      </c>
      <c r="H3986" s="13">
        <v>1244</v>
      </c>
      <c r="I3986" s="14"/>
      <c r="J3986" s="4"/>
      <c r="K3986" s="4"/>
      <c r="L3986" s="4"/>
      <c r="M3986" s="4"/>
      <c r="N3986" s="4"/>
      <c r="O3986" s="4"/>
      <c r="P3986" s="4"/>
      <c r="Q3986" s="4"/>
      <c r="R3986" s="4"/>
      <c r="S3986" s="4"/>
      <c r="T3986" s="4"/>
      <c r="U3986" s="4"/>
      <c r="V3986" s="4"/>
      <c r="W3986" s="4"/>
      <c r="X3986" s="4"/>
      <c r="Y3986" s="4"/>
      <c r="Z3986" s="4"/>
      <c r="AA3986" s="4"/>
    </row>
    <row r="3987" spans="1:27" ht="17.25" customHeight="1" x14ac:dyDescent="0.2">
      <c r="A3987" s="25" t="s">
        <v>20</v>
      </c>
      <c r="B3987" s="20" t="s">
        <v>21</v>
      </c>
      <c r="C3987" s="21" t="s">
        <v>7010</v>
      </c>
      <c r="D3987" s="11">
        <v>1980</v>
      </c>
      <c r="E3987" s="20" t="s">
        <v>9</v>
      </c>
      <c r="F3987" s="10" t="s">
        <v>7122</v>
      </c>
      <c r="G3987" s="10" t="s">
        <v>7131</v>
      </c>
      <c r="H3987" s="13">
        <v>1066</v>
      </c>
      <c r="I3987" s="14"/>
      <c r="J3987" s="4"/>
      <c r="K3987" s="4"/>
      <c r="L3987" s="4"/>
      <c r="M3987" s="4"/>
      <c r="N3987" s="4"/>
      <c r="O3987" s="4"/>
      <c r="P3987" s="4"/>
      <c r="Q3987" s="4"/>
      <c r="R3987" s="4"/>
      <c r="S3987" s="4"/>
      <c r="T3987" s="4"/>
      <c r="U3987" s="4"/>
      <c r="V3987" s="4"/>
      <c r="W3987" s="4"/>
      <c r="X3987" s="4"/>
      <c r="Y3987" s="4"/>
      <c r="Z3987" s="4"/>
      <c r="AA3987" s="4"/>
    </row>
    <row r="3988" spans="1:27" ht="17.25" customHeight="1" x14ac:dyDescent="0.2">
      <c r="A3988" s="25" t="s">
        <v>20</v>
      </c>
      <c r="B3988" s="20" t="s">
        <v>21</v>
      </c>
      <c r="C3988" s="21" t="s">
        <v>6756</v>
      </c>
      <c r="D3988" s="11">
        <v>1980</v>
      </c>
      <c r="E3988" s="20" t="s">
        <v>9</v>
      </c>
      <c r="F3988" s="10" t="s">
        <v>7122</v>
      </c>
      <c r="G3988" s="10" t="s">
        <v>7132</v>
      </c>
      <c r="H3988" s="13">
        <v>134</v>
      </c>
      <c r="I3988" s="14"/>
      <c r="J3988" s="4"/>
      <c r="K3988" s="4"/>
      <c r="L3988" s="4"/>
      <c r="M3988" s="4"/>
      <c r="N3988" s="4"/>
      <c r="O3988" s="4"/>
      <c r="P3988" s="4"/>
      <c r="Q3988" s="4"/>
      <c r="R3988" s="4"/>
      <c r="S3988" s="4"/>
      <c r="T3988" s="4"/>
      <c r="U3988" s="4"/>
      <c r="V3988" s="4"/>
      <c r="W3988" s="4"/>
      <c r="X3988" s="4"/>
      <c r="Y3988" s="4"/>
      <c r="Z3988" s="4"/>
      <c r="AA3988" s="4"/>
    </row>
    <row r="3989" spans="1:27" ht="17.25" customHeight="1" x14ac:dyDescent="0.2">
      <c r="A3989" s="25" t="s">
        <v>13</v>
      </c>
      <c r="B3989" s="25" t="s">
        <v>17</v>
      </c>
      <c r="C3989" s="10" t="s">
        <v>7133</v>
      </c>
      <c r="D3989" s="11">
        <v>2020</v>
      </c>
      <c r="E3989" s="10" t="s">
        <v>10</v>
      </c>
      <c r="F3989" s="10" t="s">
        <v>7134</v>
      </c>
      <c r="G3989" s="10" t="s">
        <v>7135</v>
      </c>
      <c r="H3989" s="13">
        <v>512</v>
      </c>
      <c r="I3989" s="14"/>
      <c r="J3989" s="4"/>
      <c r="K3989" s="4"/>
      <c r="L3989" s="4"/>
      <c r="M3989" s="4"/>
      <c r="N3989" s="4"/>
      <c r="O3989" s="4"/>
      <c r="P3989" s="4"/>
      <c r="Q3989" s="4"/>
      <c r="R3989" s="4"/>
      <c r="S3989" s="4"/>
      <c r="T3989" s="4"/>
      <c r="U3989" s="4"/>
      <c r="V3989" s="4"/>
      <c r="W3989" s="4"/>
      <c r="X3989" s="4"/>
      <c r="Y3989" s="4"/>
      <c r="Z3989" s="4"/>
      <c r="AA3989" s="4"/>
    </row>
    <row r="3990" spans="1:27" ht="17.25" customHeight="1" x14ac:dyDescent="0.2">
      <c r="A3990" s="25" t="s">
        <v>13</v>
      </c>
      <c r="B3990" s="25" t="s">
        <v>17</v>
      </c>
      <c r="C3990" s="10" t="s">
        <v>537</v>
      </c>
      <c r="D3990" s="11">
        <v>2020</v>
      </c>
      <c r="E3990" s="10" t="s">
        <v>7</v>
      </c>
      <c r="F3990" s="10" t="s">
        <v>7134</v>
      </c>
      <c r="G3990" s="10" t="s">
        <v>7136</v>
      </c>
      <c r="H3990" s="13">
        <v>296</v>
      </c>
      <c r="I3990" s="14"/>
      <c r="J3990" s="4"/>
      <c r="K3990" s="4"/>
      <c r="L3990" s="4"/>
      <c r="M3990" s="4"/>
      <c r="N3990" s="4"/>
      <c r="O3990" s="4"/>
      <c r="P3990" s="4"/>
      <c r="Q3990" s="4"/>
      <c r="R3990" s="4"/>
      <c r="S3990" s="4"/>
      <c r="T3990" s="4"/>
      <c r="U3990" s="4"/>
      <c r="V3990" s="4"/>
      <c r="W3990" s="4"/>
      <c r="X3990" s="4"/>
      <c r="Y3990" s="4"/>
      <c r="Z3990" s="4"/>
      <c r="AA3990" s="4"/>
    </row>
    <row r="3991" spans="1:27" ht="17.25" customHeight="1" x14ac:dyDescent="0.2">
      <c r="A3991" s="25" t="s">
        <v>13</v>
      </c>
      <c r="B3991" s="25" t="s">
        <v>17</v>
      </c>
      <c r="C3991" s="10" t="s">
        <v>7137</v>
      </c>
      <c r="D3991" s="11">
        <v>2020</v>
      </c>
      <c r="E3991" s="10" t="s">
        <v>10</v>
      </c>
      <c r="F3991" s="10" t="s">
        <v>7134</v>
      </c>
      <c r="G3991" s="10" t="s">
        <v>7138</v>
      </c>
      <c r="H3991" s="13">
        <v>188</v>
      </c>
      <c r="I3991" s="14"/>
      <c r="J3991" s="4"/>
      <c r="K3991" s="4"/>
      <c r="L3991" s="4"/>
      <c r="M3991" s="4"/>
      <c r="N3991" s="4"/>
      <c r="O3991" s="4"/>
      <c r="P3991" s="4"/>
      <c r="Q3991" s="4"/>
      <c r="R3991" s="4"/>
      <c r="S3991" s="4"/>
      <c r="T3991" s="4"/>
      <c r="U3991" s="4"/>
      <c r="V3991" s="4"/>
      <c r="W3991" s="4"/>
      <c r="X3991" s="4"/>
      <c r="Y3991" s="4"/>
      <c r="Z3991" s="4"/>
      <c r="AA3991" s="4"/>
    </row>
    <row r="3992" spans="1:27" ht="17.25" customHeight="1" x14ac:dyDescent="0.2">
      <c r="A3992" s="25" t="s">
        <v>13</v>
      </c>
      <c r="B3992" s="25" t="s">
        <v>17</v>
      </c>
      <c r="C3992" s="10" t="s">
        <v>7139</v>
      </c>
      <c r="D3992" s="11">
        <v>2020</v>
      </c>
      <c r="E3992" s="10" t="s">
        <v>10</v>
      </c>
      <c r="F3992" s="10" t="s">
        <v>7134</v>
      </c>
      <c r="G3992" s="10" t="s">
        <v>7140</v>
      </c>
      <c r="H3992" s="13">
        <v>180</v>
      </c>
      <c r="I3992" s="14"/>
      <c r="J3992" s="4"/>
      <c r="K3992" s="4"/>
      <c r="L3992" s="4"/>
      <c r="M3992" s="4"/>
      <c r="N3992" s="4"/>
      <c r="O3992" s="4"/>
      <c r="P3992" s="4"/>
      <c r="Q3992" s="4"/>
      <c r="R3992" s="4"/>
      <c r="S3992" s="4"/>
      <c r="T3992" s="4"/>
      <c r="U3992" s="4"/>
      <c r="V3992" s="4"/>
      <c r="W3992" s="4"/>
      <c r="X3992" s="4"/>
      <c r="Y3992" s="4"/>
      <c r="Z3992" s="4"/>
      <c r="AA3992" s="4"/>
    </row>
    <row r="3993" spans="1:27" ht="17.25" customHeight="1" x14ac:dyDescent="0.2">
      <c r="A3993" s="25" t="s">
        <v>13</v>
      </c>
      <c r="B3993" s="25" t="s">
        <v>17</v>
      </c>
      <c r="C3993" s="10" t="s">
        <v>6712</v>
      </c>
      <c r="D3993" s="11">
        <v>2020</v>
      </c>
      <c r="E3993" s="10" t="s">
        <v>10</v>
      </c>
      <c r="F3993" s="10" t="s">
        <v>7134</v>
      </c>
      <c r="G3993" s="10" t="s">
        <v>7141</v>
      </c>
      <c r="H3993" s="13">
        <v>179</v>
      </c>
      <c r="I3993" s="14"/>
      <c r="J3993" s="4"/>
      <c r="K3993" s="4"/>
      <c r="L3993" s="4"/>
      <c r="M3993" s="4"/>
      <c r="N3993" s="4"/>
      <c r="O3993" s="4"/>
      <c r="P3993" s="4"/>
      <c r="Q3993" s="4"/>
      <c r="R3993" s="4"/>
      <c r="S3993" s="4"/>
      <c r="T3993" s="4"/>
      <c r="U3993" s="4"/>
      <c r="V3993" s="4"/>
      <c r="W3993" s="4"/>
      <c r="X3993" s="4"/>
      <c r="Y3993" s="4"/>
      <c r="Z3993" s="4"/>
      <c r="AA3993" s="4"/>
    </row>
    <row r="3994" spans="1:27" ht="17.25" customHeight="1" x14ac:dyDescent="0.2">
      <c r="A3994" s="25" t="s">
        <v>13</v>
      </c>
      <c r="B3994" s="25" t="s">
        <v>17</v>
      </c>
      <c r="C3994" s="10" t="s">
        <v>7142</v>
      </c>
      <c r="D3994" s="11">
        <v>2020</v>
      </c>
      <c r="E3994" s="10" t="s">
        <v>10</v>
      </c>
      <c r="F3994" s="10" t="s">
        <v>7134</v>
      </c>
      <c r="G3994" s="10" t="s">
        <v>7143</v>
      </c>
      <c r="H3994" s="13">
        <v>168</v>
      </c>
      <c r="I3994" s="14"/>
      <c r="J3994" s="4"/>
      <c r="K3994" s="4"/>
      <c r="L3994" s="4"/>
      <c r="M3994" s="4"/>
      <c r="N3994" s="4"/>
      <c r="O3994" s="4"/>
      <c r="P3994" s="4"/>
      <c r="Q3994" s="4"/>
      <c r="R3994" s="4"/>
      <c r="S3994" s="4"/>
      <c r="T3994" s="4"/>
      <c r="U3994" s="4"/>
      <c r="V3994" s="4"/>
      <c r="W3994" s="4"/>
      <c r="X3994" s="4"/>
      <c r="Y3994" s="4"/>
      <c r="Z3994" s="4"/>
      <c r="AA3994" s="4"/>
    </row>
    <row r="3995" spans="1:27" ht="17.25" customHeight="1" x14ac:dyDescent="0.2">
      <c r="A3995" s="25" t="s">
        <v>13</v>
      </c>
      <c r="B3995" s="25" t="s">
        <v>17</v>
      </c>
      <c r="C3995" s="10" t="s">
        <v>7144</v>
      </c>
      <c r="D3995" s="11">
        <v>2020</v>
      </c>
      <c r="E3995" s="10" t="s">
        <v>10</v>
      </c>
      <c r="F3995" s="10" t="s">
        <v>7134</v>
      </c>
      <c r="G3995" s="10" t="s">
        <v>7145</v>
      </c>
      <c r="H3995" s="13">
        <v>167</v>
      </c>
      <c r="I3995" s="14"/>
      <c r="J3995" s="4"/>
      <c r="K3995" s="4"/>
      <c r="L3995" s="4"/>
      <c r="M3995" s="4"/>
      <c r="N3995" s="4"/>
      <c r="O3995" s="4"/>
      <c r="P3995" s="4"/>
      <c r="Q3995" s="4"/>
      <c r="R3995" s="4"/>
      <c r="S3995" s="4"/>
      <c r="T3995" s="4"/>
      <c r="U3995" s="4"/>
      <c r="V3995" s="4"/>
      <c r="W3995" s="4"/>
      <c r="X3995" s="4"/>
      <c r="Y3995" s="4"/>
      <c r="Z3995" s="4"/>
      <c r="AA3995" s="4"/>
    </row>
    <row r="3996" spans="1:27" ht="17.25" customHeight="1" x14ac:dyDescent="0.2">
      <c r="A3996" s="25" t="s">
        <v>13</v>
      </c>
      <c r="B3996" s="25" t="s">
        <v>17</v>
      </c>
      <c r="C3996" s="10" t="s">
        <v>7146</v>
      </c>
      <c r="D3996" s="11">
        <v>2020</v>
      </c>
      <c r="E3996" s="10" t="s">
        <v>10</v>
      </c>
      <c r="F3996" s="10" t="s">
        <v>7134</v>
      </c>
      <c r="G3996" s="10" t="s">
        <v>7147</v>
      </c>
      <c r="H3996" s="13">
        <v>155</v>
      </c>
      <c r="I3996" s="14"/>
      <c r="J3996" s="4"/>
      <c r="K3996" s="4"/>
      <c r="L3996" s="4"/>
      <c r="M3996" s="4"/>
      <c r="N3996" s="4"/>
      <c r="O3996" s="4"/>
      <c r="P3996" s="4"/>
      <c r="Q3996" s="4"/>
      <c r="R3996" s="4"/>
      <c r="S3996" s="4"/>
      <c r="T3996" s="4"/>
      <c r="U3996" s="4"/>
      <c r="V3996" s="4"/>
      <c r="W3996" s="4"/>
      <c r="X3996" s="4"/>
      <c r="Y3996" s="4"/>
      <c r="Z3996" s="4"/>
      <c r="AA3996" s="4"/>
    </row>
    <row r="3997" spans="1:27" ht="17.25" customHeight="1" x14ac:dyDescent="0.2">
      <c r="A3997" s="25" t="s">
        <v>13</v>
      </c>
      <c r="B3997" s="25" t="s">
        <v>17</v>
      </c>
      <c r="C3997" s="10" t="s">
        <v>7148</v>
      </c>
      <c r="D3997" s="26">
        <v>2019</v>
      </c>
      <c r="E3997" s="64" t="s">
        <v>10</v>
      </c>
      <c r="F3997" s="25" t="s">
        <v>7149</v>
      </c>
      <c r="G3997" s="10" t="s">
        <v>7150</v>
      </c>
      <c r="H3997" s="13">
        <v>909</v>
      </c>
      <c r="I3997" s="14"/>
      <c r="J3997" s="4"/>
      <c r="K3997" s="4"/>
      <c r="L3997" s="4"/>
      <c r="M3997" s="4"/>
      <c r="N3997" s="4"/>
      <c r="O3997" s="4"/>
      <c r="P3997" s="4"/>
      <c r="Q3997" s="4"/>
      <c r="R3997" s="4"/>
      <c r="S3997" s="4"/>
      <c r="T3997" s="4"/>
      <c r="U3997" s="4"/>
      <c r="V3997" s="4"/>
      <c r="W3997" s="4"/>
      <c r="X3997" s="4"/>
      <c r="Y3997" s="4"/>
      <c r="Z3997" s="4"/>
      <c r="AA3997" s="4"/>
    </row>
    <row r="3998" spans="1:27" ht="17.25" customHeight="1" x14ac:dyDescent="0.2">
      <c r="A3998" s="25" t="s">
        <v>13</v>
      </c>
      <c r="B3998" s="25" t="s">
        <v>17</v>
      </c>
      <c r="C3998" s="10" t="s">
        <v>7151</v>
      </c>
      <c r="D3998" s="26">
        <v>2019</v>
      </c>
      <c r="E3998" s="64" t="s">
        <v>10</v>
      </c>
      <c r="F3998" s="25" t="s">
        <v>7149</v>
      </c>
      <c r="G3998" s="10" t="s">
        <v>7152</v>
      </c>
      <c r="H3998" s="13">
        <v>356</v>
      </c>
      <c r="I3998" s="14"/>
      <c r="J3998" s="4"/>
      <c r="K3998" s="4"/>
      <c r="L3998" s="4"/>
      <c r="M3998" s="4"/>
      <c r="N3998" s="4"/>
      <c r="O3998" s="4"/>
      <c r="P3998" s="4"/>
      <c r="Q3998" s="4"/>
      <c r="R3998" s="4"/>
      <c r="S3998" s="4"/>
      <c r="T3998" s="4"/>
      <c r="U3998" s="4"/>
      <c r="V3998" s="4"/>
      <c r="W3998" s="4"/>
      <c r="X3998" s="4"/>
      <c r="Y3998" s="4"/>
      <c r="Z3998" s="4"/>
      <c r="AA3998" s="4"/>
    </row>
    <row r="3999" spans="1:27" ht="17.25" customHeight="1" x14ac:dyDescent="0.2">
      <c r="A3999" s="25" t="s">
        <v>13</v>
      </c>
      <c r="B3999" s="25" t="s">
        <v>17</v>
      </c>
      <c r="C3999" s="10" t="s">
        <v>7153</v>
      </c>
      <c r="D3999" s="26">
        <v>2019</v>
      </c>
      <c r="E3999" s="64" t="s">
        <v>10</v>
      </c>
      <c r="F3999" s="25" t="s">
        <v>7149</v>
      </c>
      <c r="G3999" s="10" t="s">
        <v>7154</v>
      </c>
      <c r="H3999" s="13">
        <v>177</v>
      </c>
      <c r="I3999" s="14"/>
      <c r="J3999" s="4"/>
      <c r="K3999" s="4"/>
      <c r="L3999" s="4"/>
      <c r="M3999" s="4"/>
      <c r="N3999" s="4"/>
      <c r="O3999" s="4"/>
      <c r="P3999" s="4"/>
      <c r="Q3999" s="4"/>
      <c r="R3999" s="4"/>
      <c r="S3999" s="4"/>
      <c r="T3999" s="4"/>
      <c r="U3999" s="4"/>
      <c r="V3999" s="4"/>
      <c r="W3999" s="4"/>
      <c r="X3999" s="4"/>
      <c r="Y3999" s="4"/>
      <c r="Z3999" s="4"/>
      <c r="AA3999" s="4"/>
    </row>
    <row r="4000" spans="1:27" ht="17.25" customHeight="1" x14ac:dyDescent="0.2">
      <c r="A4000" s="25" t="s">
        <v>13</v>
      </c>
      <c r="B4000" s="25" t="s">
        <v>17</v>
      </c>
      <c r="C4000" s="10" t="s">
        <v>7155</v>
      </c>
      <c r="D4000" s="26">
        <v>2019</v>
      </c>
      <c r="E4000" s="64" t="s">
        <v>10</v>
      </c>
      <c r="F4000" s="25" t="s">
        <v>7149</v>
      </c>
      <c r="G4000" s="10" t="s">
        <v>7156</v>
      </c>
      <c r="H4000" s="13">
        <v>176</v>
      </c>
      <c r="I4000" s="14"/>
      <c r="J4000" s="4"/>
      <c r="K4000" s="4"/>
      <c r="L4000" s="4"/>
      <c r="M4000" s="4"/>
      <c r="N4000" s="4"/>
      <c r="O4000" s="4"/>
      <c r="P4000" s="4"/>
      <c r="Q4000" s="4"/>
      <c r="R4000" s="4"/>
      <c r="S4000" s="4"/>
      <c r="T4000" s="4"/>
      <c r="U4000" s="4"/>
      <c r="V4000" s="4"/>
      <c r="W4000" s="4"/>
      <c r="X4000" s="4"/>
      <c r="Y4000" s="4"/>
      <c r="Z4000" s="4"/>
      <c r="AA4000" s="4"/>
    </row>
    <row r="4001" spans="1:27" ht="17.25" customHeight="1" x14ac:dyDescent="0.2">
      <c r="A4001" s="25" t="s">
        <v>13</v>
      </c>
      <c r="B4001" s="25" t="s">
        <v>17</v>
      </c>
      <c r="C4001" s="10" t="s">
        <v>7157</v>
      </c>
      <c r="D4001" s="26">
        <v>2019</v>
      </c>
      <c r="E4001" s="64" t="s">
        <v>10</v>
      </c>
      <c r="F4001" s="25" t="s">
        <v>7149</v>
      </c>
      <c r="G4001" s="10" t="s">
        <v>7158</v>
      </c>
      <c r="H4001" s="13">
        <v>175</v>
      </c>
      <c r="I4001" s="14"/>
      <c r="J4001" s="4"/>
      <c r="K4001" s="4"/>
      <c r="L4001" s="4"/>
      <c r="M4001" s="4"/>
      <c r="N4001" s="4"/>
      <c r="O4001" s="4"/>
      <c r="P4001" s="4"/>
      <c r="Q4001" s="4"/>
      <c r="R4001" s="4"/>
      <c r="S4001" s="4"/>
      <c r="T4001" s="4"/>
      <c r="U4001" s="4"/>
      <c r="V4001" s="4"/>
      <c r="W4001" s="4"/>
      <c r="X4001" s="4"/>
      <c r="Y4001" s="4"/>
      <c r="Z4001" s="4"/>
      <c r="AA4001" s="4"/>
    </row>
    <row r="4002" spans="1:27" ht="17.25" customHeight="1" x14ac:dyDescent="0.2">
      <c r="A4002" s="25" t="s">
        <v>13</v>
      </c>
      <c r="B4002" s="25" t="s">
        <v>17</v>
      </c>
      <c r="C4002" s="10" t="s">
        <v>7159</v>
      </c>
      <c r="D4002" s="26">
        <v>2019</v>
      </c>
      <c r="E4002" s="64" t="s">
        <v>10</v>
      </c>
      <c r="F4002" s="25" t="s">
        <v>7149</v>
      </c>
      <c r="G4002" s="10" t="s">
        <v>7160</v>
      </c>
      <c r="H4002" s="13">
        <v>174</v>
      </c>
      <c r="I4002" s="14"/>
      <c r="J4002" s="4"/>
      <c r="K4002" s="4"/>
      <c r="L4002" s="4"/>
      <c r="M4002" s="4"/>
      <c r="N4002" s="4"/>
      <c r="O4002" s="4"/>
      <c r="P4002" s="4"/>
      <c r="Q4002" s="4"/>
      <c r="R4002" s="4"/>
      <c r="S4002" s="4"/>
      <c r="T4002" s="4"/>
      <c r="U4002" s="4"/>
      <c r="V4002" s="4"/>
      <c r="W4002" s="4"/>
      <c r="X4002" s="4"/>
      <c r="Y4002" s="4"/>
      <c r="Z4002" s="4"/>
      <c r="AA4002" s="4"/>
    </row>
    <row r="4003" spans="1:27" ht="17.25" customHeight="1" x14ac:dyDescent="0.2">
      <c r="A4003" s="25" t="s">
        <v>13</v>
      </c>
      <c r="B4003" s="25" t="s">
        <v>17</v>
      </c>
      <c r="C4003" s="10" t="s">
        <v>7161</v>
      </c>
      <c r="D4003" s="26">
        <v>2019</v>
      </c>
      <c r="E4003" s="64" t="s">
        <v>10</v>
      </c>
      <c r="F4003" s="25" t="s">
        <v>7149</v>
      </c>
      <c r="G4003" s="10" t="s">
        <v>7162</v>
      </c>
      <c r="H4003" s="13">
        <v>168</v>
      </c>
      <c r="I4003" s="14"/>
      <c r="J4003" s="4"/>
      <c r="K4003" s="4"/>
      <c r="L4003" s="4"/>
      <c r="M4003" s="4"/>
      <c r="N4003" s="4"/>
      <c r="O4003" s="4"/>
      <c r="P4003" s="4"/>
      <c r="Q4003" s="4"/>
      <c r="R4003" s="4"/>
      <c r="S4003" s="4"/>
      <c r="T4003" s="4"/>
      <c r="U4003" s="4"/>
      <c r="V4003" s="4"/>
      <c r="W4003" s="4"/>
      <c r="X4003" s="4"/>
      <c r="Y4003" s="4"/>
      <c r="Z4003" s="4"/>
      <c r="AA4003" s="4"/>
    </row>
    <row r="4004" spans="1:27" ht="17.25" customHeight="1" x14ac:dyDescent="0.2">
      <c r="A4004" s="25" t="s">
        <v>13</v>
      </c>
      <c r="B4004" s="25" t="s">
        <v>17</v>
      </c>
      <c r="C4004" s="21" t="s">
        <v>7163</v>
      </c>
      <c r="D4004" s="26">
        <v>2018</v>
      </c>
      <c r="E4004" s="64" t="s">
        <v>10</v>
      </c>
      <c r="F4004" s="20" t="s">
        <v>7134</v>
      </c>
      <c r="G4004" s="10" t="s">
        <v>7164</v>
      </c>
      <c r="H4004" s="13">
        <v>712</v>
      </c>
      <c r="I4004" s="14"/>
      <c r="J4004" s="4"/>
      <c r="K4004" s="4"/>
      <c r="L4004" s="4"/>
      <c r="M4004" s="4"/>
      <c r="N4004" s="4"/>
      <c r="O4004" s="4"/>
      <c r="P4004" s="4"/>
      <c r="Q4004" s="4"/>
      <c r="R4004" s="4"/>
      <c r="S4004" s="4"/>
      <c r="T4004" s="4"/>
      <c r="U4004" s="4"/>
      <c r="V4004" s="4"/>
      <c r="W4004" s="4"/>
      <c r="X4004" s="4"/>
      <c r="Y4004" s="4"/>
      <c r="Z4004" s="4"/>
      <c r="AA4004" s="4"/>
    </row>
    <row r="4005" spans="1:27" ht="17.25" customHeight="1" x14ac:dyDescent="0.2">
      <c r="A4005" s="25" t="s">
        <v>13</v>
      </c>
      <c r="B4005" s="25" t="s">
        <v>17</v>
      </c>
      <c r="C4005" s="10" t="s">
        <v>537</v>
      </c>
      <c r="D4005" s="26">
        <v>2018</v>
      </c>
      <c r="E4005" s="64" t="s">
        <v>7</v>
      </c>
      <c r="F4005" s="20" t="s">
        <v>7134</v>
      </c>
      <c r="G4005" s="10" t="s">
        <v>7165</v>
      </c>
      <c r="H4005" s="13">
        <v>354</v>
      </c>
      <c r="I4005" s="14"/>
      <c r="J4005" s="4"/>
      <c r="K4005" s="4"/>
      <c r="L4005" s="4"/>
      <c r="M4005" s="4"/>
      <c r="N4005" s="4"/>
      <c r="O4005" s="4"/>
      <c r="P4005" s="4"/>
      <c r="Q4005" s="4"/>
      <c r="R4005" s="4"/>
      <c r="S4005" s="4"/>
      <c r="T4005" s="4"/>
      <c r="U4005" s="4"/>
      <c r="V4005" s="4"/>
      <c r="W4005" s="4"/>
      <c r="X4005" s="4"/>
      <c r="Y4005" s="4"/>
      <c r="Z4005" s="4"/>
      <c r="AA4005" s="4"/>
    </row>
    <row r="4006" spans="1:27" ht="17.25" customHeight="1" x14ac:dyDescent="0.2">
      <c r="A4006" s="25" t="s">
        <v>13</v>
      </c>
      <c r="B4006" s="25" t="s">
        <v>17</v>
      </c>
      <c r="C4006" s="10" t="s">
        <v>7166</v>
      </c>
      <c r="D4006" s="26">
        <v>2018</v>
      </c>
      <c r="E4006" s="64" t="s">
        <v>10</v>
      </c>
      <c r="F4006" s="20" t="s">
        <v>7134</v>
      </c>
      <c r="G4006" s="10" t="s">
        <v>7167</v>
      </c>
      <c r="H4006" s="13">
        <v>173</v>
      </c>
      <c r="I4006" s="14"/>
      <c r="J4006" s="4"/>
      <c r="K4006" s="4"/>
      <c r="L4006" s="4"/>
      <c r="M4006" s="4"/>
      <c r="N4006" s="4"/>
      <c r="O4006" s="4"/>
      <c r="P4006" s="4"/>
      <c r="Q4006" s="4"/>
      <c r="R4006" s="4"/>
      <c r="S4006" s="4"/>
      <c r="T4006" s="4"/>
      <c r="U4006" s="4"/>
      <c r="V4006" s="4"/>
      <c r="W4006" s="4"/>
      <c r="X4006" s="4"/>
      <c r="Y4006" s="4"/>
      <c r="Z4006" s="4"/>
      <c r="AA4006" s="4"/>
    </row>
    <row r="4007" spans="1:27" ht="17.25" customHeight="1" x14ac:dyDescent="0.2">
      <c r="A4007" s="25" t="s">
        <v>13</v>
      </c>
      <c r="B4007" s="25" t="s">
        <v>17</v>
      </c>
      <c r="C4007" s="10" t="s">
        <v>7168</v>
      </c>
      <c r="D4007" s="26">
        <v>2018</v>
      </c>
      <c r="E4007" s="64" t="s">
        <v>10</v>
      </c>
      <c r="F4007" s="20" t="s">
        <v>7134</v>
      </c>
      <c r="G4007" s="10" t="s">
        <v>7169</v>
      </c>
      <c r="H4007" s="13">
        <v>160</v>
      </c>
      <c r="I4007" s="14"/>
      <c r="J4007" s="4"/>
      <c r="K4007" s="4"/>
      <c r="L4007" s="4"/>
      <c r="M4007" s="4"/>
      <c r="N4007" s="4"/>
      <c r="O4007" s="4"/>
      <c r="P4007" s="4"/>
      <c r="Q4007" s="4"/>
      <c r="R4007" s="4"/>
      <c r="S4007" s="4"/>
      <c r="T4007" s="4"/>
      <c r="U4007" s="4"/>
      <c r="V4007" s="4"/>
      <c r="W4007" s="4"/>
      <c r="X4007" s="4"/>
      <c r="Y4007" s="4"/>
      <c r="Z4007" s="4"/>
      <c r="AA4007" s="4"/>
    </row>
    <row r="4008" spans="1:27" ht="17.25" customHeight="1" x14ac:dyDescent="0.2">
      <c r="A4008" s="25" t="s">
        <v>13</v>
      </c>
      <c r="B4008" s="25" t="s">
        <v>17</v>
      </c>
      <c r="C4008" s="10" t="s">
        <v>7170</v>
      </c>
      <c r="D4008" s="26">
        <v>2018</v>
      </c>
      <c r="E4008" s="64" t="s">
        <v>10</v>
      </c>
      <c r="F4008" s="20" t="s">
        <v>7134</v>
      </c>
      <c r="G4008" s="10" t="s">
        <v>7171</v>
      </c>
      <c r="H4008" s="13">
        <v>145</v>
      </c>
      <c r="I4008" s="14"/>
      <c r="J4008" s="4"/>
      <c r="K4008" s="4"/>
      <c r="L4008" s="4"/>
      <c r="M4008" s="4"/>
      <c r="N4008" s="4"/>
      <c r="O4008" s="4"/>
      <c r="P4008" s="4"/>
      <c r="Q4008" s="4"/>
      <c r="R4008" s="4"/>
      <c r="S4008" s="4"/>
      <c r="T4008" s="4"/>
      <c r="U4008" s="4"/>
      <c r="V4008" s="4"/>
      <c r="W4008" s="4"/>
      <c r="X4008" s="4"/>
      <c r="Y4008" s="4"/>
      <c r="Z4008" s="4"/>
      <c r="AA4008" s="4"/>
    </row>
    <row r="4009" spans="1:27" ht="17.25" customHeight="1" x14ac:dyDescent="0.2">
      <c r="A4009" s="25" t="s">
        <v>13</v>
      </c>
      <c r="B4009" s="25" t="s">
        <v>17</v>
      </c>
      <c r="C4009" s="25" t="s">
        <v>7172</v>
      </c>
      <c r="D4009" s="23">
        <v>2017</v>
      </c>
      <c r="E4009" s="65" t="s">
        <v>10</v>
      </c>
      <c r="F4009" s="19" t="s">
        <v>7134</v>
      </c>
      <c r="G4009" s="19" t="s">
        <v>7173</v>
      </c>
      <c r="H4009" s="13">
        <v>518</v>
      </c>
      <c r="I4009" s="14"/>
      <c r="J4009" s="4"/>
      <c r="K4009" s="4"/>
      <c r="L4009" s="4"/>
      <c r="M4009" s="4"/>
      <c r="N4009" s="4"/>
      <c r="O4009" s="4"/>
      <c r="P4009" s="4"/>
      <c r="Q4009" s="4"/>
      <c r="R4009" s="4"/>
      <c r="S4009" s="4"/>
      <c r="T4009" s="4"/>
      <c r="U4009" s="4"/>
      <c r="V4009" s="4"/>
      <c r="W4009" s="4"/>
      <c r="X4009" s="4"/>
      <c r="Y4009" s="4"/>
      <c r="Z4009" s="4"/>
      <c r="AA4009" s="4"/>
    </row>
    <row r="4010" spans="1:27" ht="17.25" customHeight="1" x14ac:dyDescent="0.2">
      <c r="A4010" s="25" t="s">
        <v>13</v>
      </c>
      <c r="B4010" s="25" t="s">
        <v>17</v>
      </c>
      <c r="C4010" s="10" t="s">
        <v>537</v>
      </c>
      <c r="D4010" s="23">
        <v>2017</v>
      </c>
      <c r="E4010" s="64" t="s">
        <v>7</v>
      </c>
      <c r="F4010" s="20" t="s">
        <v>7134</v>
      </c>
      <c r="G4010" s="10" t="s">
        <v>7174</v>
      </c>
      <c r="H4010" s="13">
        <v>344</v>
      </c>
      <c r="I4010" s="14"/>
      <c r="J4010" s="4"/>
      <c r="K4010" s="4"/>
      <c r="L4010" s="4"/>
      <c r="M4010" s="4"/>
      <c r="N4010" s="4"/>
      <c r="O4010" s="4"/>
      <c r="P4010" s="4"/>
      <c r="Q4010" s="4"/>
      <c r="R4010" s="4"/>
      <c r="S4010" s="4"/>
      <c r="T4010" s="4"/>
      <c r="U4010" s="4"/>
      <c r="V4010" s="4"/>
      <c r="W4010" s="4"/>
      <c r="X4010" s="4"/>
      <c r="Y4010" s="4"/>
      <c r="Z4010" s="4"/>
      <c r="AA4010" s="4"/>
    </row>
    <row r="4011" spans="1:27" ht="17.25" customHeight="1" x14ac:dyDescent="0.2">
      <c r="A4011" s="25" t="s">
        <v>13</v>
      </c>
      <c r="B4011" s="25" t="s">
        <v>17</v>
      </c>
      <c r="C4011" s="10" t="s">
        <v>7175</v>
      </c>
      <c r="D4011" s="23">
        <v>2017</v>
      </c>
      <c r="E4011" s="10" t="s">
        <v>10</v>
      </c>
      <c r="F4011" s="20" t="s">
        <v>7134</v>
      </c>
      <c r="G4011" s="10" t="s">
        <v>7176</v>
      </c>
      <c r="H4011" s="13">
        <v>177</v>
      </c>
      <c r="I4011" s="14"/>
      <c r="J4011" s="4"/>
      <c r="K4011" s="4"/>
      <c r="L4011" s="4"/>
      <c r="M4011" s="4"/>
      <c r="N4011" s="4"/>
      <c r="O4011" s="4"/>
      <c r="P4011" s="4"/>
      <c r="Q4011" s="4"/>
      <c r="R4011" s="4"/>
      <c r="S4011" s="4"/>
      <c r="T4011" s="4"/>
      <c r="U4011" s="4"/>
      <c r="V4011" s="4"/>
      <c r="W4011" s="4"/>
      <c r="X4011" s="4"/>
      <c r="Y4011" s="4"/>
      <c r="Z4011" s="4"/>
      <c r="AA4011" s="4"/>
    </row>
    <row r="4012" spans="1:27" ht="17.25" customHeight="1" x14ac:dyDescent="0.2">
      <c r="A4012" s="25" t="s">
        <v>13</v>
      </c>
      <c r="B4012" s="25" t="s">
        <v>17</v>
      </c>
      <c r="C4012" s="10" t="s">
        <v>7177</v>
      </c>
      <c r="D4012" s="23">
        <v>2017</v>
      </c>
      <c r="E4012" s="10" t="s">
        <v>10</v>
      </c>
      <c r="F4012" s="20" t="s">
        <v>7134</v>
      </c>
      <c r="G4012" s="10" t="s">
        <v>7178</v>
      </c>
      <c r="H4012" s="13">
        <v>175</v>
      </c>
      <c r="I4012" s="14"/>
      <c r="J4012" s="4"/>
      <c r="K4012" s="4"/>
      <c r="L4012" s="4"/>
      <c r="M4012" s="4"/>
      <c r="N4012" s="4"/>
      <c r="O4012" s="4"/>
      <c r="P4012" s="4"/>
      <c r="Q4012" s="4"/>
      <c r="R4012" s="4"/>
      <c r="S4012" s="4"/>
      <c r="T4012" s="4"/>
      <c r="U4012" s="4"/>
      <c r="V4012" s="4"/>
      <c r="W4012" s="4"/>
      <c r="X4012" s="4"/>
      <c r="Y4012" s="4"/>
      <c r="Z4012" s="4"/>
      <c r="AA4012" s="4"/>
    </row>
    <row r="4013" spans="1:27" ht="17.25" customHeight="1" x14ac:dyDescent="0.2">
      <c r="A4013" s="25" t="s">
        <v>13</v>
      </c>
      <c r="B4013" s="25" t="s">
        <v>17</v>
      </c>
      <c r="C4013" s="20" t="s">
        <v>7179</v>
      </c>
      <c r="D4013" s="23">
        <v>2017</v>
      </c>
      <c r="E4013" s="64" t="s">
        <v>10</v>
      </c>
      <c r="F4013" s="20" t="s">
        <v>7134</v>
      </c>
      <c r="G4013" s="10" t="s">
        <v>7180</v>
      </c>
      <c r="H4013" s="13">
        <v>167</v>
      </c>
      <c r="I4013" s="14"/>
      <c r="J4013" s="4"/>
      <c r="K4013" s="4"/>
      <c r="L4013" s="4"/>
      <c r="M4013" s="4"/>
      <c r="N4013" s="4"/>
      <c r="O4013" s="4"/>
      <c r="P4013" s="4"/>
      <c r="Q4013" s="4"/>
      <c r="R4013" s="4"/>
      <c r="S4013" s="4"/>
      <c r="T4013" s="4"/>
      <c r="U4013" s="4"/>
      <c r="V4013" s="4"/>
      <c r="W4013" s="4"/>
      <c r="X4013" s="4"/>
      <c r="Y4013" s="4"/>
      <c r="Z4013" s="4"/>
      <c r="AA4013" s="4"/>
    </row>
    <row r="4014" spans="1:27" ht="17.25" customHeight="1" x14ac:dyDescent="0.2">
      <c r="A4014" s="25" t="s">
        <v>13</v>
      </c>
      <c r="B4014" s="25" t="s">
        <v>17</v>
      </c>
      <c r="C4014" s="10" t="s">
        <v>7181</v>
      </c>
      <c r="D4014" s="23">
        <v>2017</v>
      </c>
      <c r="E4014" s="10" t="s">
        <v>10</v>
      </c>
      <c r="F4014" s="20" t="s">
        <v>7134</v>
      </c>
      <c r="G4014" s="10" t="s">
        <v>7182</v>
      </c>
      <c r="H4014" s="13">
        <v>164</v>
      </c>
      <c r="I4014" s="14"/>
      <c r="J4014" s="4"/>
      <c r="K4014" s="4"/>
      <c r="L4014" s="4"/>
      <c r="M4014" s="4"/>
      <c r="N4014" s="4"/>
      <c r="O4014" s="4"/>
      <c r="P4014" s="4"/>
      <c r="Q4014" s="4"/>
      <c r="R4014" s="4"/>
      <c r="S4014" s="4"/>
      <c r="T4014" s="4"/>
      <c r="U4014" s="4"/>
      <c r="V4014" s="4"/>
      <c r="W4014" s="4"/>
      <c r="X4014" s="4"/>
      <c r="Y4014" s="4"/>
      <c r="Z4014" s="4"/>
      <c r="AA4014" s="4"/>
    </row>
    <row r="4015" spans="1:27" ht="17.25" customHeight="1" x14ac:dyDescent="0.2">
      <c r="A4015" s="25" t="s">
        <v>13</v>
      </c>
      <c r="B4015" s="25" t="s">
        <v>17</v>
      </c>
      <c r="C4015" s="10" t="s">
        <v>7183</v>
      </c>
      <c r="D4015" s="23">
        <v>2017</v>
      </c>
      <c r="E4015" s="10" t="s">
        <v>10</v>
      </c>
      <c r="F4015" s="20" t="s">
        <v>7134</v>
      </c>
      <c r="G4015" s="10" t="s">
        <v>7184</v>
      </c>
      <c r="H4015" s="13">
        <v>156</v>
      </c>
      <c r="I4015" s="14"/>
      <c r="J4015" s="4"/>
      <c r="K4015" s="4"/>
      <c r="L4015" s="4"/>
      <c r="M4015" s="4"/>
      <c r="N4015" s="4"/>
      <c r="O4015" s="4"/>
      <c r="P4015" s="4"/>
      <c r="Q4015" s="4"/>
      <c r="R4015" s="4"/>
      <c r="S4015" s="4"/>
      <c r="T4015" s="4"/>
      <c r="U4015" s="4"/>
      <c r="V4015" s="4"/>
      <c r="W4015" s="4"/>
      <c r="X4015" s="4"/>
      <c r="Y4015" s="4"/>
      <c r="Z4015" s="4"/>
      <c r="AA4015" s="4"/>
    </row>
    <row r="4016" spans="1:27" ht="17.25" customHeight="1" x14ac:dyDescent="0.2">
      <c r="A4016" s="25" t="s">
        <v>13</v>
      </c>
      <c r="B4016" s="25" t="s">
        <v>17</v>
      </c>
      <c r="C4016" s="10" t="s">
        <v>7185</v>
      </c>
      <c r="D4016" s="23">
        <v>2017</v>
      </c>
      <c r="E4016" s="10" t="s">
        <v>10</v>
      </c>
      <c r="F4016" s="20" t="s">
        <v>7134</v>
      </c>
      <c r="G4016" s="10" t="s">
        <v>7186</v>
      </c>
      <c r="H4016" s="13">
        <v>149</v>
      </c>
      <c r="I4016" s="14"/>
      <c r="J4016" s="4"/>
      <c r="K4016" s="4"/>
      <c r="L4016" s="4"/>
      <c r="M4016" s="4"/>
      <c r="N4016" s="4"/>
      <c r="O4016" s="4"/>
      <c r="P4016" s="4"/>
      <c r="Q4016" s="4"/>
      <c r="R4016" s="4"/>
      <c r="S4016" s="4"/>
      <c r="T4016" s="4"/>
      <c r="U4016" s="4"/>
      <c r="V4016" s="4"/>
      <c r="W4016" s="4"/>
      <c r="X4016" s="4"/>
      <c r="Y4016" s="4"/>
      <c r="Z4016" s="4"/>
      <c r="AA4016" s="4"/>
    </row>
    <row r="4017" spans="1:27" ht="17.25" customHeight="1" x14ac:dyDescent="0.2">
      <c r="A4017" s="25" t="s">
        <v>13</v>
      </c>
      <c r="B4017" s="25" t="s">
        <v>17</v>
      </c>
      <c r="C4017" s="10" t="s">
        <v>7187</v>
      </c>
      <c r="D4017" s="23">
        <v>2017</v>
      </c>
      <c r="E4017" s="10" t="s">
        <v>10</v>
      </c>
      <c r="F4017" s="20" t="s">
        <v>7134</v>
      </c>
      <c r="G4017" s="10" t="s">
        <v>7188</v>
      </c>
      <c r="H4017" s="13">
        <v>130</v>
      </c>
      <c r="I4017" s="14"/>
      <c r="J4017" s="4"/>
      <c r="K4017" s="4"/>
      <c r="L4017" s="4"/>
      <c r="M4017" s="4"/>
      <c r="N4017" s="4"/>
      <c r="O4017" s="4"/>
      <c r="P4017" s="4"/>
      <c r="Q4017" s="4"/>
      <c r="R4017" s="4"/>
      <c r="S4017" s="4"/>
      <c r="T4017" s="4"/>
      <c r="U4017" s="4"/>
      <c r="V4017" s="4"/>
      <c r="W4017" s="4"/>
      <c r="X4017" s="4"/>
      <c r="Y4017" s="4"/>
      <c r="Z4017" s="4"/>
      <c r="AA4017" s="4"/>
    </row>
    <row r="4018" spans="1:27" ht="17.25" customHeight="1" x14ac:dyDescent="0.2">
      <c r="A4018" s="25" t="s">
        <v>13</v>
      </c>
      <c r="B4018" s="25" t="s">
        <v>17</v>
      </c>
      <c r="C4018" s="10" t="s">
        <v>7189</v>
      </c>
      <c r="D4018" s="11">
        <v>2016</v>
      </c>
      <c r="E4018" s="10" t="s">
        <v>10</v>
      </c>
      <c r="F4018" s="20" t="s">
        <v>7134</v>
      </c>
      <c r="G4018" s="10" t="s">
        <v>7190</v>
      </c>
      <c r="H4018" s="13">
        <v>605</v>
      </c>
      <c r="I4018" s="14"/>
      <c r="J4018" s="4"/>
      <c r="K4018" s="4"/>
      <c r="L4018" s="4"/>
      <c r="M4018" s="4"/>
      <c r="N4018" s="4"/>
      <c r="O4018" s="4"/>
      <c r="P4018" s="4"/>
      <c r="Q4018" s="4"/>
      <c r="R4018" s="4"/>
      <c r="S4018" s="4"/>
      <c r="T4018" s="4"/>
      <c r="U4018" s="4"/>
      <c r="V4018" s="4"/>
      <c r="W4018" s="4"/>
      <c r="X4018" s="4"/>
      <c r="Y4018" s="4"/>
      <c r="Z4018" s="4"/>
      <c r="AA4018" s="4"/>
    </row>
    <row r="4019" spans="1:27" ht="17.25" customHeight="1" x14ac:dyDescent="0.2">
      <c r="A4019" s="25" t="s">
        <v>13</v>
      </c>
      <c r="B4019" s="25" t="s">
        <v>17</v>
      </c>
      <c r="C4019" s="10" t="s">
        <v>537</v>
      </c>
      <c r="D4019" s="11">
        <v>2016</v>
      </c>
      <c r="E4019" s="10" t="s">
        <v>10</v>
      </c>
      <c r="F4019" s="20" t="s">
        <v>7134</v>
      </c>
      <c r="G4019" s="10" t="s">
        <v>7191</v>
      </c>
      <c r="H4019" s="13">
        <v>345</v>
      </c>
      <c r="I4019" s="14"/>
      <c r="J4019" s="4"/>
      <c r="K4019" s="4"/>
      <c r="L4019" s="4"/>
      <c r="M4019" s="4"/>
      <c r="N4019" s="4"/>
      <c r="O4019" s="4"/>
      <c r="P4019" s="4"/>
      <c r="Q4019" s="4"/>
      <c r="R4019" s="4"/>
      <c r="S4019" s="4"/>
      <c r="T4019" s="4"/>
      <c r="U4019" s="4"/>
      <c r="V4019" s="4"/>
      <c r="W4019" s="4"/>
      <c r="X4019" s="4"/>
      <c r="Y4019" s="4"/>
      <c r="Z4019" s="4"/>
      <c r="AA4019" s="4"/>
    </row>
    <row r="4020" spans="1:27" ht="17.25" customHeight="1" x14ac:dyDescent="0.2">
      <c r="A4020" s="25" t="s">
        <v>13</v>
      </c>
      <c r="B4020" s="25" t="s">
        <v>17</v>
      </c>
      <c r="C4020" s="10" t="s">
        <v>7192</v>
      </c>
      <c r="D4020" s="11">
        <v>2015</v>
      </c>
      <c r="E4020" s="10" t="s">
        <v>10</v>
      </c>
      <c r="F4020" s="20" t="s">
        <v>7134</v>
      </c>
      <c r="G4020" s="10" t="s">
        <v>7193</v>
      </c>
      <c r="H4020" s="13">
        <v>678</v>
      </c>
      <c r="I4020" s="14"/>
      <c r="J4020" s="4"/>
      <c r="K4020" s="4"/>
      <c r="L4020" s="4"/>
      <c r="M4020" s="4"/>
      <c r="N4020" s="4"/>
      <c r="O4020" s="4"/>
      <c r="P4020" s="4"/>
      <c r="Q4020" s="4"/>
      <c r="R4020" s="4"/>
      <c r="S4020" s="4"/>
      <c r="T4020" s="4"/>
      <c r="U4020" s="4"/>
      <c r="V4020" s="4"/>
      <c r="W4020" s="4"/>
      <c r="X4020" s="4"/>
      <c r="Y4020" s="4"/>
      <c r="Z4020" s="4"/>
      <c r="AA4020" s="4"/>
    </row>
    <row r="4021" spans="1:27" ht="17.25" customHeight="1" x14ac:dyDescent="0.2">
      <c r="A4021" s="25" t="s">
        <v>13</v>
      </c>
      <c r="B4021" s="25" t="s">
        <v>17</v>
      </c>
      <c r="C4021" s="10" t="s">
        <v>537</v>
      </c>
      <c r="D4021" s="11">
        <v>2015</v>
      </c>
      <c r="E4021" s="10" t="s">
        <v>10</v>
      </c>
      <c r="F4021" s="20" t="s">
        <v>7134</v>
      </c>
      <c r="G4021" s="10" t="s">
        <v>7194</v>
      </c>
      <c r="H4021" s="13">
        <v>348</v>
      </c>
      <c r="I4021" s="14"/>
      <c r="J4021" s="4"/>
      <c r="K4021" s="4"/>
      <c r="L4021" s="4"/>
      <c r="M4021" s="4"/>
      <c r="N4021" s="4"/>
      <c r="O4021" s="4"/>
      <c r="P4021" s="4"/>
      <c r="Q4021" s="4"/>
      <c r="R4021" s="4"/>
      <c r="S4021" s="4"/>
      <c r="T4021" s="4"/>
      <c r="U4021" s="4"/>
      <c r="V4021" s="4"/>
      <c r="W4021" s="4"/>
      <c r="X4021" s="4"/>
      <c r="Y4021" s="4"/>
      <c r="Z4021" s="4"/>
      <c r="AA4021" s="4"/>
    </row>
    <row r="4022" spans="1:27" ht="17.25" customHeight="1" x14ac:dyDescent="0.2">
      <c r="A4022" s="25" t="s">
        <v>13</v>
      </c>
      <c r="B4022" s="25" t="s">
        <v>17</v>
      </c>
      <c r="C4022" s="10" t="s">
        <v>7142</v>
      </c>
      <c r="D4022" s="11">
        <v>2015</v>
      </c>
      <c r="E4022" s="10" t="s">
        <v>10</v>
      </c>
      <c r="F4022" s="20" t="s">
        <v>7134</v>
      </c>
      <c r="G4022" s="10" t="s">
        <v>7195</v>
      </c>
      <c r="H4022" s="13">
        <v>176</v>
      </c>
      <c r="I4022" s="14"/>
      <c r="J4022" s="4"/>
      <c r="K4022" s="4"/>
      <c r="L4022" s="4"/>
      <c r="M4022" s="4"/>
      <c r="N4022" s="4"/>
      <c r="O4022" s="4"/>
      <c r="P4022" s="4"/>
      <c r="Q4022" s="4"/>
      <c r="R4022" s="4"/>
      <c r="S4022" s="4"/>
      <c r="T4022" s="4"/>
      <c r="U4022" s="4"/>
      <c r="V4022" s="4"/>
      <c r="W4022" s="4"/>
      <c r="X4022" s="4"/>
      <c r="Y4022" s="4"/>
      <c r="Z4022" s="4"/>
      <c r="AA4022" s="4"/>
    </row>
    <row r="4023" spans="1:27" ht="17.25" customHeight="1" x14ac:dyDescent="0.2">
      <c r="A4023" s="25" t="s">
        <v>13</v>
      </c>
      <c r="B4023" s="25" t="s">
        <v>17</v>
      </c>
      <c r="C4023" s="10" t="s">
        <v>7196</v>
      </c>
      <c r="D4023" s="11">
        <v>2015</v>
      </c>
      <c r="E4023" s="10" t="s">
        <v>10</v>
      </c>
      <c r="F4023" s="20" t="s">
        <v>7134</v>
      </c>
      <c r="G4023" s="10" t="s">
        <v>7197</v>
      </c>
      <c r="H4023" s="13">
        <v>131</v>
      </c>
      <c r="I4023" s="14"/>
      <c r="J4023" s="4"/>
      <c r="K4023" s="4"/>
      <c r="L4023" s="4"/>
      <c r="M4023" s="4"/>
      <c r="N4023" s="4"/>
      <c r="O4023" s="4"/>
      <c r="P4023" s="4"/>
      <c r="Q4023" s="4"/>
      <c r="R4023" s="4"/>
      <c r="S4023" s="4"/>
      <c r="T4023" s="4"/>
      <c r="U4023" s="4"/>
      <c r="V4023" s="4"/>
      <c r="W4023" s="4"/>
      <c r="X4023" s="4"/>
      <c r="Y4023" s="4"/>
      <c r="Z4023" s="4"/>
      <c r="AA4023" s="4"/>
    </row>
    <row r="4024" spans="1:27" ht="17.25" customHeight="1" x14ac:dyDescent="0.2">
      <c r="A4024" s="25" t="s">
        <v>13</v>
      </c>
      <c r="B4024" s="25" t="s">
        <v>17</v>
      </c>
      <c r="C4024" s="10" t="s">
        <v>7144</v>
      </c>
      <c r="D4024" s="11">
        <v>2015</v>
      </c>
      <c r="E4024" s="10" t="s">
        <v>10</v>
      </c>
      <c r="F4024" s="20" t="s">
        <v>7134</v>
      </c>
      <c r="G4024" s="10" t="s">
        <v>7198</v>
      </c>
      <c r="H4024" s="13">
        <v>128</v>
      </c>
      <c r="I4024" s="14"/>
      <c r="J4024" s="4"/>
      <c r="K4024" s="4"/>
      <c r="L4024" s="4"/>
      <c r="M4024" s="4"/>
      <c r="N4024" s="4"/>
      <c r="O4024" s="4"/>
      <c r="P4024" s="4"/>
      <c r="Q4024" s="4"/>
      <c r="R4024" s="4"/>
      <c r="S4024" s="4"/>
      <c r="T4024" s="4"/>
      <c r="U4024" s="4"/>
      <c r="V4024" s="4"/>
      <c r="W4024" s="4"/>
      <c r="X4024" s="4"/>
      <c r="Y4024" s="4"/>
      <c r="Z4024" s="4"/>
      <c r="AA4024" s="4"/>
    </row>
    <row r="4025" spans="1:27" ht="17.25" customHeight="1" x14ac:dyDescent="0.2">
      <c r="A4025" s="25" t="s">
        <v>13</v>
      </c>
      <c r="B4025" s="25" t="s">
        <v>17</v>
      </c>
      <c r="C4025" s="10" t="s">
        <v>7199</v>
      </c>
      <c r="D4025" s="11">
        <v>2015</v>
      </c>
      <c r="E4025" s="10" t="s">
        <v>10</v>
      </c>
      <c r="F4025" s="20" t="s">
        <v>7134</v>
      </c>
      <c r="G4025" s="10" t="s">
        <v>7200</v>
      </c>
      <c r="H4025" s="13">
        <v>120</v>
      </c>
      <c r="I4025" s="14"/>
      <c r="J4025" s="4"/>
      <c r="K4025" s="4"/>
      <c r="L4025" s="4"/>
      <c r="M4025" s="4"/>
      <c r="N4025" s="4"/>
      <c r="O4025" s="4"/>
      <c r="P4025" s="4"/>
      <c r="Q4025" s="4"/>
      <c r="R4025" s="4"/>
      <c r="S4025" s="4"/>
      <c r="T4025" s="4"/>
      <c r="U4025" s="4"/>
      <c r="V4025" s="4"/>
      <c r="W4025" s="4"/>
      <c r="X4025" s="4"/>
      <c r="Y4025" s="4"/>
      <c r="Z4025" s="4"/>
      <c r="AA4025" s="4"/>
    </row>
    <row r="4026" spans="1:27" ht="17.25" customHeight="1" x14ac:dyDescent="0.2">
      <c r="A4026" s="25" t="s">
        <v>13</v>
      </c>
      <c r="B4026" s="25" t="s">
        <v>17</v>
      </c>
      <c r="C4026" s="10" t="s">
        <v>5368</v>
      </c>
      <c r="D4026" s="11">
        <v>2015</v>
      </c>
      <c r="E4026" s="10" t="s">
        <v>10</v>
      </c>
      <c r="F4026" s="20" t="s">
        <v>7134</v>
      </c>
      <c r="G4026" s="10" t="s">
        <v>7201</v>
      </c>
      <c r="H4026" s="13">
        <v>115</v>
      </c>
      <c r="I4026" s="14"/>
      <c r="J4026" s="4"/>
      <c r="K4026" s="4"/>
      <c r="L4026" s="4"/>
      <c r="M4026" s="4"/>
      <c r="N4026" s="4"/>
      <c r="O4026" s="4"/>
      <c r="P4026" s="4"/>
      <c r="Q4026" s="4"/>
      <c r="R4026" s="4"/>
      <c r="S4026" s="4"/>
      <c r="T4026" s="4"/>
      <c r="U4026" s="4"/>
      <c r="V4026" s="4"/>
      <c r="W4026" s="4"/>
      <c r="X4026" s="4"/>
      <c r="Y4026" s="4"/>
      <c r="Z4026" s="4"/>
      <c r="AA4026" s="4"/>
    </row>
    <row r="4027" spans="1:27" ht="17.25" customHeight="1" x14ac:dyDescent="0.2">
      <c r="A4027" s="25" t="s">
        <v>13</v>
      </c>
      <c r="B4027" s="25" t="s">
        <v>17</v>
      </c>
      <c r="C4027" s="10" t="s">
        <v>7202</v>
      </c>
      <c r="D4027" s="11">
        <v>2015</v>
      </c>
      <c r="E4027" s="10" t="s">
        <v>10</v>
      </c>
      <c r="F4027" s="20" t="s">
        <v>7134</v>
      </c>
      <c r="G4027" s="10" t="s">
        <v>7203</v>
      </c>
      <c r="H4027" s="13">
        <v>108</v>
      </c>
      <c r="I4027" s="14"/>
      <c r="J4027" s="4"/>
      <c r="K4027" s="4"/>
      <c r="L4027" s="4"/>
      <c r="M4027" s="4"/>
      <c r="N4027" s="4"/>
      <c r="O4027" s="4"/>
      <c r="P4027" s="4"/>
      <c r="Q4027" s="4"/>
      <c r="R4027" s="4"/>
      <c r="S4027" s="4"/>
      <c r="T4027" s="4"/>
      <c r="U4027" s="4"/>
      <c r="V4027" s="4"/>
      <c r="W4027" s="4"/>
      <c r="X4027" s="4"/>
      <c r="Y4027" s="4"/>
      <c r="Z4027" s="4"/>
      <c r="AA4027" s="4"/>
    </row>
    <row r="4028" spans="1:27" ht="17.25" customHeight="1" x14ac:dyDescent="0.2">
      <c r="A4028" s="25" t="s">
        <v>13</v>
      </c>
      <c r="B4028" s="25" t="s">
        <v>17</v>
      </c>
      <c r="C4028" s="10" t="s">
        <v>7204</v>
      </c>
      <c r="D4028" s="11">
        <v>2015</v>
      </c>
      <c r="E4028" s="10" t="s">
        <v>10</v>
      </c>
      <c r="F4028" s="20" t="s">
        <v>7134</v>
      </c>
      <c r="G4028" s="10" t="s">
        <v>7205</v>
      </c>
      <c r="H4028" s="13">
        <v>101</v>
      </c>
      <c r="I4028" s="14"/>
      <c r="J4028" s="4"/>
      <c r="K4028" s="4"/>
      <c r="L4028" s="4"/>
      <c r="M4028" s="4"/>
      <c r="N4028" s="4"/>
      <c r="O4028" s="4"/>
      <c r="P4028" s="4"/>
      <c r="Q4028" s="4"/>
      <c r="R4028" s="4"/>
      <c r="S4028" s="4"/>
      <c r="T4028" s="4"/>
      <c r="U4028" s="4"/>
      <c r="V4028" s="4"/>
      <c r="W4028" s="4"/>
      <c r="X4028" s="4"/>
      <c r="Y4028" s="4"/>
      <c r="Z4028" s="4"/>
      <c r="AA4028" s="4"/>
    </row>
    <row r="4029" spans="1:27" ht="17.25" customHeight="1" x14ac:dyDescent="0.2">
      <c r="A4029" s="25" t="s">
        <v>13</v>
      </c>
      <c r="B4029" s="25" t="s">
        <v>17</v>
      </c>
      <c r="C4029" s="10" t="s">
        <v>7206</v>
      </c>
      <c r="D4029" s="11">
        <v>2014</v>
      </c>
      <c r="E4029" s="10" t="s">
        <v>10</v>
      </c>
      <c r="F4029" s="10" t="s">
        <v>7134</v>
      </c>
      <c r="G4029" s="10" t="s">
        <v>7207</v>
      </c>
      <c r="H4029" s="13">
        <v>838</v>
      </c>
      <c r="I4029" s="14"/>
      <c r="J4029" s="4"/>
      <c r="K4029" s="4"/>
      <c r="L4029" s="4"/>
      <c r="M4029" s="4"/>
      <c r="N4029" s="4"/>
      <c r="O4029" s="4"/>
      <c r="P4029" s="4"/>
      <c r="Q4029" s="4"/>
      <c r="R4029" s="4"/>
      <c r="S4029" s="4"/>
      <c r="T4029" s="4"/>
      <c r="U4029" s="4"/>
      <c r="V4029" s="4"/>
      <c r="W4029" s="4"/>
      <c r="X4029" s="4"/>
      <c r="Y4029" s="4"/>
      <c r="Z4029" s="4"/>
      <c r="AA4029" s="4"/>
    </row>
    <row r="4030" spans="1:27" ht="17.25" customHeight="1" x14ac:dyDescent="0.2">
      <c r="A4030" s="25" t="s">
        <v>13</v>
      </c>
      <c r="B4030" s="25" t="s">
        <v>17</v>
      </c>
      <c r="C4030" s="10" t="s">
        <v>537</v>
      </c>
      <c r="D4030" s="11">
        <v>2014</v>
      </c>
      <c r="E4030" s="10" t="s">
        <v>10</v>
      </c>
      <c r="F4030" s="10" t="s">
        <v>7134</v>
      </c>
      <c r="G4030" s="10" t="s">
        <v>7208</v>
      </c>
      <c r="H4030" s="13">
        <v>437</v>
      </c>
      <c r="I4030" s="14"/>
      <c r="J4030" s="4"/>
      <c r="K4030" s="4"/>
      <c r="L4030" s="4"/>
      <c r="M4030" s="4"/>
      <c r="N4030" s="4"/>
      <c r="O4030" s="4"/>
      <c r="P4030" s="4"/>
      <c r="Q4030" s="4"/>
      <c r="R4030" s="4"/>
      <c r="S4030" s="4"/>
      <c r="T4030" s="4"/>
      <c r="U4030" s="4"/>
      <c r="V4030" s="4"/>
      <c r="W4030" s="4"/>
      <c r="X4030" s="4"/>
      <c r="Y4030" s="4"/>
      <c r="Z4030" s="4"/>
      <c r="AA4030" s="4"/>
    </row>
    <row r="4031" spans="1:27" ht="17.25" customHeight="1" x14ac:dyDescent="0.2">
      <c r="A4031" s="25" t="s">
        <v>13</v>
      </c>
      <c r="B4031" s="25" t="s">
        <v>17</v>
      </c>
      <c r="C4031" s="10" t="s">
        <v>7209</v>
      </c>
      <c r="D4031" s="11">
        <v>2014</v>
      </c>
      <c r="E4031" s="10" t="s">
        <v>10</v>
      </c>
      <c r="F4031" s="10" t="s">
        <v>7134</v>
      </c>
      <c r="G4031" s="10" t="s">
        <v>7210</v>
      </c>
      <c r="H4031" s="13">
        <v>171</v>
      </c>
      <c r="I4031" s="14"/>
      <c r="J4031" s="4"/>
      <c r="K4031" s="4"/>
      <c r="L4031" s="4"/>
      <c r="M4031" s="4"/>
      <c r="N4031" s="4"/>
      <c r="O4031" s="4"/>
      <c r="P4031" s="4"/>
      <c r="Q4031" s="4"/>
      <c r="R4031" s="4"/>
      <c r="S4031" s="4"/>
      <c r="T4031" s="4"/>
      <c r="U4031" s="4"/>
      <c r="V4031" s="4"/>
      <c r="W4031" s="4"/>
      <c r="X4031" s="4"/>
      <c r="Y4031" s="4"/>
      <c r="Z4031" s="4"/>
      <c r="AA4031" s="4"/>
    </row>
    <row r="4032" spans="1:27" ht="17.25" customHeight="1" x14ac:dyDescent="0.2">
      <c r="A4032" s="25" t="s">
        <v>13</v>
      </c>
      <c r="B4032" s="25" t="s">
        <v>17</v>
      </c>
      <c r="C4032" s="10" t="s">
        <v>7211</v>
      </c>
      <c r="D4032" s="11">
        <v>2014</v>
      </c>
      <c r="E4032" s="10" t="s">
        <v>10</v>
      </c>
      <c r="F4032" s="10" t="s">
        <v>7134</v>
      </c>
      <c r="G4032" s="10" t="s">
        <v>7212</v>
      </c>
      <c r="H4032" s="13">
        <v>164</v>
      </c>
      <c r="I4032" s="14"/>
      <c r="J4032" s="4"/>
      <c r="K4032" s="4"/>
      <c r="L4032" s="4"/>
      <c r="M4032" s="4"/>
      <c r="N4032" s="4"/>
      <c r="O4032" s="4"/>
      <c r="P4032" s="4"/>
      <c r="Q4032" s="4"/>
      <c r="R4032" s="4"/>
      <c r="S4032" s="4"/>
      <c r="T4032" s="4"/>
      <c r="U4032" s="4"/>
      <c r="V4032" s="4"/>
      <c r="W4032" s="4"/>
      <c r="X4032" s="4"/>
      <c r="Y4032" s="4"/>
      <c r="Z4032" s="4"/>
      <c r="AA4032" s="4"/>
    </row>
    <row r="4033" spans="1:27" ht="17.25" customHeight="1" x14ac:dyDescent="0.2">
      <c r="A4033" s="25" t="s">
        <v>13</v>
      </c>
      <c r="B4033" s="25" t="s">
        <v>17</v>
      </c>
      <c r="C4033" s="10" t="s">
        <v>7213</v>
      </c>
      <c r="D4033" s="11">
        <v>2014</v>
      </c>
      <c r="E4033" s="10" t="s">
        <v>10</v>
      </c>
      <c r="F4033" s="10" t="s">
        <v>7134</v>
      </c>
      <c r="G4033" s="10" t="s">
        <v>7214</v>
      </c>
      <c r="H4033" s="13">
        <v>140</v>
      </c>
      <c r="I4033" s="14"/>
      <c r="J4033" s="4"/>
      <c r="K4033" s="4"/>
      <c r="L4033" s="4"/>
      <c r="M4033" s="4"/>
      <c r="N4033" s="4"/>
      <c r="O4033" s="4"/>
      <c r="P4033" s="4"/>
      <c r="Q4033" s="4"/>
      <c r="R4033" s="4"/>
      <c r="S4033" s="4"/>
      <c r="T4033" s="4"/>
      <c r="U4033" s="4"/>
      <c r="V4033" s="4"/>
      <c r="W4033" s="4"/>
      <c r="X4033" s="4"/>
      <c r="Y4033" s="4"/>
      <c r="Z4033" s="4"/>
      <c r="AA4033" s="4"/>
    </row>
    <row r="4034" spans="1:27" ht="17.25" customHeight="1" x14ac:dyDescent="0.2">
      <c r="A4034" s="25" t="s">
        <v>13</v>
      </c>
      <c r="B4034" s="25" t="s">
        <v>17</v>
      </c>
      <c r="C4034" s="10" t="s">
        <v>7215</v>
      </c>
      <c r="D4034" s="11">
        <v>2014</v>
      </c>
      <c r="E4034" s="10" t="s">
        <v>10</v>
      </c>
      <c r="F4034" s="10" t="s">
        <v>7134</v>
      </c>
      <c r="G4034" s="10" t="s">
        <v>7216</v>
      </c>
      <c r="H4034" s="13">
        <v>135</v>
      </c>
      <c r="I4034" s="14"/>
      <c r="J4034" s="4"/>
      <c r="K4034" s="4"/>
      <c r="L4034" s="4"/>
      <c r="M4034" s="4"/>
      <c r="N4034" s="4"/>
      <c r="O4034" s="4"/>
      <c r="P4034" s="4"/>
      <c r="Q4034" s="4"/>
      <c r="R4034" s="4"/>
      <c r="S4034" s="4"/>
      <c r="T4034" s="4"/>
      <c r="U4034" s="4"/>
      <c r="V4034" s="4"/>
      <c r="W4034" s="4"/>
      <c r="X4034" s="4"/>
      <c r="Y4034" s="4"/>
      <c r="Z4034" s="4"/>
      <c r="AA4034" s="4"/>
    </row>
    <row r="4035" spans="1:27" ht="17.25" customHeight="1" x14ac:dyDescent="0.2">
      <c r="A4035" s="25" t="s">
        <v>13</v>
      </c>
      <c r="B4035" s="25" t="s">
        <v>17</v>
      </c>
      <c r="C4035" s="10" t="s">
        <v>7217</v>
      </c>
      <c r="D4035" s="11">
        <v>2014</v>
      </c>
      <c r="E4035" s="10" t="s">
        <v>10</v>
      </c>
      <c r="F4035" s="10" t="s">
        <v>7134</v>
      </c>
      <c r="G4035" s="10" t="s">
        <v>7218</v>
      </c>
      <c r="H4035" s="13">
        <v>128</v>
      </c>
      <c r="I4035" s="14"/>
      <c r="J4035" s="4"/>
      <c r="K4035" s="4"/>
      <c r="L4035" s="4"/>
      <c r="M4035" s="4"/>
      <c r="N4035" s="4"/>
      <c r="O4035" s="4"/>
      <c r="P4035" s="4"/>
      <c r="Q4035" s="4"/>
      <c r="R4035" s="4"/>
      <c r="S4035" s="4"/>
      <c r="T4035" s="4"/>
      <c r="U4035" s="4"/>
      <c r="V4035" s="4"/>
      <c r="W4035" s="4"/>
      <c r="X4035" s="4"/>
      <c r="Y4035" s="4"/>
      <c r="Z4035" s="4"/>
      <c r="AA4035" s="4"/>
    </row>
    <row r="4036" spans="1:27" ht="17.25" customHeight="1" x14ac:dyDescent="0.2">
      <c r="A4036" s="25" t="s">
        <v>13</v>
      </c>
      <c r="B4036" s="25" t="s">
        <v>17</v>
      </c>
      <c r="C4036" s="10" t="s">
        <v>7219</v>
      </c>
      <c r="D4036" s="11">
        <v>2014</v>
      </c>
      <c r="E4036" s="10" t="s">
        <v>10</v>
      </c>
      <c r="F4036" s="10" t="s">
        <v>7134</v>
      </c>
      <c r="G4036" s="10" t="s">
        <v>7220</v>
      </c>
      <c r="H4036" s="13">
        <v>118</v>
      </c>
      <c r="I4036" s="14"/>
      <c r="J4036" s="4"/>
      <c r="K4036" s="4"/>
      <c r="L4036" s="4"/>
      <c r="M4036" s="4"/>
      <c r="N4036" s="4"/>
      <c r="O4036" s="4"/>
      <c r="P4036" s="4"/>
      <c r="Q4036" s="4"/>
      <c r="R4036" s="4"/>
      <c r="S4036" s="4"/>
      <c r="T4036" s="4"/>
      <c r="U4036" s="4"/>
      <c r="V4036" s="4"/>
      <c r="W4036" s="4"/>
      <c r="X4036" s="4"/>
      <c r="Y4036" s="4"/>
      <c r="Z4036" s="4"/>
      <c r="AA4036" s="4"/>
    </row>
    <row r="4037" spans="1:27" ht="17.25" customHeight="1" x14ac:dyDescent="0.2">
      <c r="A4037" s="25" t="s">
        <v>13</v>
      </c>
      <c r="B4037" s="25" t="s">
        <v>17</v>
      </c>
      <c r="C4037" s="10" t="s">
        <v>7221</v>
      </c>
      <c r="D4037" s="11">
        <v>2014</v>
      </c>
      <c r="E4037" s="10" t="s">
        <v>10</v>
      </c>
      <c r="F4037" s="10" t="s">
        <v>7134</v>
      </c>
      <c r="G4037" s="10" t="s">
        <v>7222</v>
      </c>
      <c r="H4037" s="13">
        <v>110</v>
      </c>
      <c r="I4037" s="14"/>
      <c r="J4037" s="4"/>
      <c r="K4037" s="4"/>
      <c r="L4037" s="4"/>
      <c r="M4037" s="4"/>
      <c r="N4037" s="4"/>
      <c r="O4037" s="4"/>
      <c r="P4037" s="4"/>
      <c r="Q4037" s="4"/>
      <c r="R4037" s="4"/>
      <c r="S4037" s="4"/>
      <c r="T4037" s="4"/>
      <c r="U4037" s="4"/>
      <c r="V4037" s="4"/>
      <c r="W4037" s="4"/>
      <c r="X4037" s="4"/>
      <c r="Y4037" s="4"/>
      <c r="Z4037" s="4"/>
      <c r="AA4037" s="4"/>
    </row>
    <row r="4038" spans="1:27" ht="17.25" customHeight="1" x14ac:dyDescent="0.2">
      <c r="A4038" s="25" t="s">
        <v>13</v>
      </c>
      <c r="B4038" s="25" t="s">
        <v>17</v>
      </c>
      <c r="C4038" s="10" t="s">
        <v>7223</v>
      </c>
      <c r="D4038" s="11">
        <v>2014</v>
      </c>
      <c r="E4038" s="10" t="s">
        <v>10</v>
      </c>
      <c r="F4038" s="10" t="s">
        <v>7134</v>
      </c>
      <c r="G4038" s="10" t="s">
        <v>7224</v>
      </c>
      <c r="H4038" s="13">
        <v>101</v>
      </c>
      <c r="I4038" s="14"/>
      <c r="J4038" s="4"/>
      <c r="K4038" s="4"/>
      <c r="L4038" s="4"/>
      <c r="M4038" s="4"/>
      <c r="N4038" s="4"/>
      <c r="O4038" s="4"/>
      <c r="P4038" s="4"/>
      <c r="Q4038" s="4"/>
      <c r="R4038" s="4"/>
      <c r="S4038" s="4"/>
      <c r="T4038" s="4"/>
      <c r="U4038" s="4"/>
      <c r="V4038" s="4"/>
      <c r="W4038" s="4"/>
      <c r="X4038" s="4"/>
      <c r="Y4038" s="4"/>
      <c r="Z4038" s="4"/>
      <c r="AA4038" s="4"/>
    </row>
    <row r="4039" spans="1:27" ht="17.25" customHeight="1" x14ac:dyDescent="0.2">
      <c r="A4039" s="25" t="s">
        <v>13</v>
      </c>
      <c r="B4039" s="25" t="s">
        <v>17</v>
      </c>
      <c r="C4039" s="10" t="s">
        <v>7225</v>
      </c>
      <c r="D4039" s="11">
        <v>2013</v>
      </c>
      <c r="E4039" s="10" t="s">
        <v>10</v>
      </c>
      <c r="F4039" s="10" t="s">
        <v>7134</v>
      </c>
      <c r="G4039" s="10" t="s">
        <v>7226</v>
      </c>
      <c r="H4039" s="13">
        <v>788</v>
      </c>
      <c r="I4039" s="14"/>
      <c r="J4039" s="4"/>
      <c r="K4039" s="4"/>
      <c r="L4039" s="4"/>
      <c r="M4039" s="4"/>
      <c r="N4039" s="4"/>
      <c r="O4039" s="4"/>
      <c r="P4039" s="4"/>
      <c r="Q4039" s="4"/>
      <c r="R4039" s="4"/>
      <c r="S4039" s="4"/>
      <c r="T4039" s="4"/>
      <c r="U4039" s="4"/>
      <c r="V4039" s="4"/>
      <c r="W4039" s="4"/>
      <c r="X4039" s="4"/>
      <c r="Y4039" s="4"/>
      <c r="Z4039" s="4"/>
      <c r="AA4039" s="4"/>
    </row>
    <row r="4040" spans="1:27" ht="17.25" customHeight="1" x14ac:dyDescent="0.2">
      <c r="A4040" s="25" t="s">
        <v>13</v>
      </c>
      <c r="B4040" s="25" t="s">
        <v>17</v>
      </c>
      <c r="C4040" s="10" t="s">
        <v>7227</v>
      </c>
      <c r="D4040" s="11">
        <v>2013</v>
      </c>
      <c r="E4040" s="10" t="s">
        <v>10</v>
      </c>
      <c r="F4040" s="10" t="s">
        <v>7134</v>
      </c>
      <c r="G4040" s="10" t="s">
        <v>7228</v>
      </c>
      <c r="H4040" s="13">
        <v>716</v>
      </c>
      <c r="I4040" s="14"/>
      <c r="J4040" s="4"/>
      <c r="K4040" s="4"/>
      <c r="L4040" s="4"/>
      <c r="M4040" s="4"/>
      <c r="N4040" s="4"/>
      <c r="O4040" s="4"/>
      <c r="P4040" s="4"/>
      <c r="Q4040" s="4"/>
      <c r="R4040" s="4"/>
      <c r="S4040" s="4"/>
      <c r="T4040" s="4"/>
      <c r="U4040" s="4"/>
      <c r="V4040" s="4"/>
      <c r="W4040" s="4"/>
      <c r="X4040" s="4"/>
      <c r="Y4040" s="4"/>
      <c r="Z4040" s="4"/>
      <c r="AA4040" s="4"/>
    </row>
    <row r="4041" spans="1:27" ht="17.25" customHeight="1" x14ac:dyDescent="0.2">
      <c r="A4041" s="25" t="s">
        <v>13</v>
      </c>
      <c r="B4041" s="25" t="s">
        <v>17</v>
      </c>
      <c r="C4041" s="10" t="s">
        <v>7229</v>
      </c>
      <c r="D4041" s="11">
        <v>2013</v>
      </c>
      <c r="E4041" s="10" t="s">
        <v>7</v>
      </c>
      <c r="F4041" s="10" t="s">
        <v>7134</v>
      </c>
      <c r="G4041" s="10" t="s">
        <v>7230</v>
      </c>
      <c r="H4041" s="13">
        <v>347</v>
      </c>
      <c r="I4041" s="14"/>
      <c r="J4041" s="4"/>
      <c r="K4041" s="4"/>
      <c r="L4041" s="4"/>
      <c r="M4041" s="4"/>
      <c r="N4041" s="4"/>
      <c r="O4041" s="4"/>
      <c r="P4041" s="4"/>
      <c r="Q4041" s="4"/>
      <c r="R4041" s="4"/>
      <c r="S4041" s="4"/>
      <c r="T4041" s="4"/>
      <c r="U4041" s="4"/>
      <c r="V4041" s="4"/>
      <c r="W4041" s="4"/>
      <c r="X4041" s="4"/>
      <c r="Y4041" s="4"/>
      <c r="Z4041" s="4"/>
      <c r="AA4041" s="4"/>
    </row>
    <row r="4042" spans="1:27" ht="17.25" customHeight="1" x14ac:dyDescent="0.2">
      <c r="A4042" s="25" t="s">
        <v>13</v>
      </c>
      <c r="B4042" s="25" t="s">
        <v>17</v>
      </c>
      <c r="C4042" s="10" t="s">
        <v>7231</v>
      </c>
      <c r="D4042" s="11">
        <v>2012</v>
      </c>
      <c r="E4042" s="10" t="s">
        <v>10</v>
      </c>
      <c r="F4042" s="10" t="s">
        <v>7232</v>
      </c>
      <c r="G4042" s="10" t="s">
        <v>7233</v>
      </c>
      <c r="H4042" s="13">
        <v>779</v>
      </c>
      <c r="I4042" s="14"/>
      <c r="J4042" s="4"/>
      <c r="K4042" s="4"/>
      <c r="L4042" s="4"/>
      <c r="M4042" s="4"/>
      <c r="N4042" s="4"/>
      <c r="O4042" s="4"/>
      <c r="P4042" s="4"/>
      <c r="Q4042" s="4"/>
      <c r="R4042" s="4"/>
      <c r="S4042" s="4"/>
      <c r="T4042" s="4"/>
      <c r="U4042" s="4"/>
      <c r="V4042" s="4"/>
      <c r="W4042" s="4"/>
      <c r="X4042" s="4"/>
      <c r="Y4042" s="4"/>
      <c r="Z4042" s="4"/>
      <c r="AA4042" s="4"/>
    </row>
    <row r="4043" spans="1:27" ht="17.25" customHeight="1" x14ac:dyDescent="0.2">
      <c r="A4043" s="25" t="s">
        <v>13</v>
      </c>
      <c r="B4043" s="25" t="s">
        <v>17</v>
      </c>
      <c r="C4043" s="10" t="s">
        <v>7234</v>
      </c>
      <c r="D4043" s="11">
        <v>2012</v>
      </c>
      <c r="E4043" s="10" t="s">
        <v>10</v>
      </c>
      <c r="F4043" s="10" t="s">
        <v>7232</v>
      </c>
      <c r="G4043" s="10" t="s">
        <v>7235</v>
      </c>
      <c r="H4043" s="13">
        <v>745</v>
      </c>
      <c r="I4043" s="14"/>
      <c r="J4043" s="4"/>
      <c r="K4043" s="4"/>
      <c r="L4043" s="4"/>
      <c r="M4043" s="4"/>
      <c r="N4043" s="4"/>
      <c r="O4043" s="4"/>
      <c r="P4043" s="4"/>
      <c r="Q4043" s="4"/>
      <c r="R4043" s="4"/>
      <c r="S4043" s="4"/>
      <c r="T4043" s="4"/>
      <c r="U4043" s="4"/>
      <c r="V4043" s="4"/>
      <c r="W4043" s="4"/>
      <c r="X4043" s="4"/>
      <c r="Y4043" s="4"/>
      <c r="Z4043" s="4"/>
      <c r="AA4043" s="4"/>
    </row>
    <row r="4044" spans="1:27" ht="17.25" customHeight="1" x14ac:dyDescent="0.2">
      <c r="A4044" s="25" t="s">
        <v>13</v>
      </c>
      <c r="B4044" s="25" t="s">
        <v>17</v>
      </c>
      <c r="C4044" s="10" t="s">
        <v>7236</v>
      </c>
      <c r="D4044" s="11">
        <v>2012</v>
      </c>
      <c r="E4044" s="10" t="s">
        <v>10</v>
      </c>
      <c r="F4044" s="10" t="s">
        <v>7232</v>
      </c>
      <c r="G4044" s="10" t="s">
        <v>7237</v>
      </c>
      <c r="H4044" s="13">
        <v>383</v>
      </c>
      <c r="I4044" s="14"/>
      <c r="J4044" s="4"/>
      <c r="K4044" s="4"/>
      <c r="L4044" s="4"/>
      <c r="M4044" s="4"/>
      <c r="N4044" s="4"/>
      <c r="O4044" s="4"/>
      <c r="P4044" s="4"/>
      <c r="Q4044" s="4"/>
      <c r="R4044" s="4"/>
      <c r="S4044" s="4"/>
      <c r="T4044" s="4"/>
      <c r="U4044" s="4"/>
      <c r="V4044" s="4"/>
      <c r="W4044" s="4"/>
      <c r="X4044" s="4"/>
      <c r="Y4044" s="4"/>
      <c r="Z4044" s="4"/>
      <c r="AA4044" s="4"/>
    </row>
    <row r="4045" spans="1:27" ht="17.25" customHeight="1" x14ac:dyDescent="0.2">
      <c r="A4045" s="25" t="s">
        <v>13</v>
      </c>
      <c r="B4045" s="25" t="s">
        <v>17</v>
      </c>
      <c r="C4045" s="10" t="s">
        <v>7238</v>
      </c>
      <c r="D4045" s="11">
        <v>2011</v>
      </c>
      <c r="E4045" s="10" t="s">
        <v>10</v>
      </c>
      <c r="F4045" s="10" t="s">
        <v>7239</v>
      </c>
      <c r="G4045" s="10" t="s">
        <v>7240</v>
      </c>
      <c r="H4045" s="13">
        <v>699</v>
      </c>
      <c r="I4045" s="14"/>
      <c r="J4045" s="4"/>
      <c r="K4045" s="4"/>
      <c r="L4045" s="4"/>
      <c r="M4045" s="4"/>
      <c r="N4045" s="4"/>
      <c r="O4045" s="4"/>
      <c r="P4045" s="4"/>
      <c r="Q4045" s="4"/>
      <c r="R4045" s="4"/>
      <c r="S4045" s="4"/>
      <c r="T4045" s="4"/>
      <c r="U4045" s="4"/>
      <c r="V4045" s="4"/>
      <c r="W4045" s="4"/>
      <c r="X4045" s="4"/>
      <c r="Y4045" s="4"/>
      <c r="Z4045" s="4"/>
      <c r="AA4045" s="4"/>
    </row>
    <row r="4046" spans="1:27" ht="17.25" customHeight="1" x14ac:dyDescent="0.2">
      <c r="A4046" s="25" t="s">
        <v>13</v>
      </c>
      <c r="B4046" s="25" t="s">
        <v>17</v>
      </c>
      <c r="C4046" s="10" t="s">
        <v>7241</v>
      </c>
      <c r="D4046" s="11">
        <v>2011</v>
      </c>
      <c r="E4046" s="10" t="s">
        <v>7</v>
      </c>
      <c r="F4046" s="10" t="s">
        <v>7239</v>
      </c>
      <c r="G4046" s="10" t="s">
        <v>7242</v>
      </c>
      <c r="H4046" s="13">
        <v>262</v>
      </c>
      <c r="I4046" s="14"/>
      <c r="J4046" s="4"/>
      <c r="K4046" s="4"/>
      <c r="L4046" s="4"/>
      <c r="M4046" s="4"/>
      <c r="N4046" s="4"/>
      <c r="O4046" s="4"/>
      <c r="P4046" s="4"/>
      <c r="Q4046" s="4"/>
      <c r="R4046" s="4"/>
      <c r="S4046" s="4"/>
      <c r="T4046" s="4"/>
      <c r="U4046" s="4"/>
      <c r="V4046" s="4"/>
      <c r="W4046" s="4"/>
      <c r="X4046" s="4"/>
      <c r="Y4046" s="4"/>
      <c r="Z4046" s="4"/>
      <c r="AA4046" s="4"/>
    </row>
    <row r="4047" spans="1:27" ht="17.25" customHeight="1" x14ac:dyDescent="0.2">
      <c r="A4047" s="25" t="s">
        <v>13</v>
      </c>
      <c r="B4047" s="25" t="s">
        <v>17</v>
      </c>
      <c r="C4047" s="10" t="s">
        <v>7243</v>
      </c>
      <c r="D4047" s="11">
        <v>2011</v>
      </c>
      <c r="E4047" s="10" t="s">
        <v>10</v>
      </c>
      <c r="F4047" s="10" t="s">
        <v>7239</v>
      </c>
      <c r="G4047" s="10" t="s">
        <v>7244</v>
      </c>
      <c r="H4047" s="13">
        <v>105</v>
      </c>
      <c r="I4047" s="14"/>
      <c r="J4047" s="4"/>
      <c r="K4047" s="4"/>
      <c r="L4047" s="4"/>
      <c r="M4047" s="4"/>
      <c r="N4047" s="4"/>
      <c r="O4047" s="4"/>
      <c r="P4047" s="4"/>
      <c r="Q4047" s="4"/>
      <c r="R4047" s="4"/>
      <c r="S4047" s="4"/>
      <c r="T4047" s="4"/>
      <c r="U4047" s="4"/>
      <c r="V4047" s="4"/>
      <c r="W4047" s="4"/>
      <c r="X4047" s="4"/>
      <c r="Y4047" s="4"/>
      <c r="Z4047" s="4"/>
      <c r="AA4047" s="4"/>
    </row>
    <row r="4048" spans="1:27" ht="17.25" customHeight="1" x14ac:dyDescent="0.2">
      <c r="A4048" s="25" t="s">
        <v>13</v>
      </c>
      <c r="B4048" s="25" t="s">
        <v>17</v>
      </c>
      <c r="C4048" s="10" t="s">
        <v>7245</v>
      </c>
      <c r="D4048" s="11">
        <v>2011</v>
      </c>
      <c r="E4048" s="10" t="s">
        <v>10</v>
      </c>
      <c r="F4048" s="10" t="s">
        <v>7239</v>
      </c>
      <c r="G4048" s="10" t="s">
        <v>7246</v>
      </c>
      <c r="H4048" s="13">
        <v>96</v>
      </c>
      <c r="I4048" s="14"/>
      <c r="J4048" s="4"/>
      <c r="K4048" s="4"/>
      <c r="L4048" s="4"/>
      <c r="M4048" s="4"/>
      <c r="N4048" s="4"/>
      <c r="O4048" s="4"/>
      <c r="P4048" s="4"/>
      <c r="Q4048" s="4"/>
      <c r="R4048" s="4"/>
      <c r="S4048" s="4"/>
      <c r="T4048" s="4"/>
      <c r="U4048" s="4"/>
      <c r="V4048" s="4"/>
      <c r="W4048" s="4"/>
      <c r="X4048" s="4"/>
      <c r="Y4048" s="4"/>
      <c r="Z4048" s="4"/>
      <c r="AA4048" s="4"/>
    </row>
    <row r="4049" spans="1:27" ht="17.25" customHeight="1" x14ac:dyDescent="0.2">
      <c r="A4049" s="25" t="s">
        <v>13</v>
      </c>
      <c r="B4049" s="25" t="s">
        <v>17</v>
      </c>
      <c r="C4049" s="10" t="s">
        <v>7247</v>
      </c>
      <c r="D4049" s="11">
        <v>2011</v>
      </c>
      <c r="E4049" s="10" t="s">
        <v>10</v>
      </c>
      <c r="F4049" s="10" t="s">
        <v>7239</v>
      </c>
      <c r="G4049" s="10" t="s">
        <v>7248</v>
      </c>
      <c r="H4049" s="13">
        <v>80</v>
      </c>
      <c r="I4049" s="14"/>
      <c r="J4049" s="4"/>
      <c r="K4049" s="4"/>
      <c r="L4049" s="4"/>
      <c r="M4049" s="4"/>
      <c r="N4049" s="4"/>
      <c r="O4049" s="4"/>
      <c r="P4049" s="4"/>
      <c r="Q4049" s="4"/>
      <c r="R4049" s="4"/>
      <c r="S4049" s="4"/>
      <c r="T4049" s="4"/>
      <c r="U4049" s="4"/>
      <c r="V4049" s="4"/>
      <c r="W4049" s="4"/>
      <c r="X4049" s="4"/>
      <c r="Y4049" s="4"/>
      <c r="Z4049" s="4"/>
      <c r="AA4049" s="4"/>
    </row>
    <row r="4050" spans="1:27" ht="17.25" customHeight="1" x14ac:dyDescent="0.2">
      <c r="A4050" s="25" t="s">
        <v>13</v>
      </c>
      <c r="B4050" s="25" t="s">
        <v>17</v>
      </c>
      <c r="C4050" s="10" t="s">
        <v>7249</v>
      </c>
      <c r="D4050" s="11">
        <v>2011</v>
      </c>
      <c r="E4050" s="10" t="s">
        <v>10</v>
      </c>
      <c r="F4050" s="10" t="s">
        <v>7239</v>
      </c>
      <c r="G4050" s="10" t="s">
        <v>7250</v>
      </c>
      <c r="H4050" s="13">
        <v>73</v>
      </c>
      <c r="I4050" s="14"/>
      <c r="J4050" s="4"/>
      <c r="K4050" s="4"/>
      <c r="L4050" s="4"/>
      <c r="M4050" s="4"/>
      <c r="N4050" s="4"/>
      <c r="O4050" s="4"/>
      <c r="P4050" s="4"/>
      <c r="Q4050" s="4"/>
      <c r="R4050" s="4"/>
      <c r="S4050" s="4"/>
      <c r="T4050" s="4"/>
      <c r="U4050" s="4"/>
      <c r="V4050" s="4"/>
      <c r="W4050" s="4"/>
      <c r="X4050" s="4"/>
      <c r="Y4050" s="4"/>
      <c r="Z4050" s="4"/>
      <c r="AA4050" s="4"/>
    </row>
    <row r="4051" spans="1:27" ht="17.25" customHeight="1" x14ac:dyDescent="0.2">
      <c r="A4051" s="25" t="s">
        <v>13</v>
      </c>
      <c r="B4051" s="25" t="s">
        <v>17</v>
      </c>
      <c r="C4051" s="10" t="s">
        <v>7251</v>
      </c>
      <c r="D4051" s="11">
        <v>2011</v>
      </c>
      <c r="E4051" s="10" t="s">
        <v>10</v>
      </c>
      <c r="F4051" s="10" t="s">
        <v>7239</v>
      </c>
      <c r="G4051" s="10" t="s">
        <v>7252</v>
      </c>
      <c r="H4051" s="13">
        <v>66</v>
      </c>
      <c r="I4051" s="14"/>
      <c r="J4051" s="4"/>
      <c r="K4051" s="4"/>
      <c r="L4051" s="4"/>
      <c r="M4051" s="4"/>
      <c r="N4051" s="4"/>
      <c r="O4051" s="4"/>
      <c r="P4051" s="4"/>
      <c r="Q4051" s="4"/>
      <c r="R4051" s="4"/>
      <c r="S4051" s="4"/>
      <c r="T4051" s="4"/>
      <c r="U4051" s="4"/>
      <c r="V4051" s="4"/>
      <c r="W4051" s="4"/>
      <c r="X4051" s="4"/>
      <c r="Y4051" s="4"/>
      <c r="Z4051" s="4"/>
      <c r="AA4051" s="4"/>
    </row>
    <row r="4052" spans="1:27" ht="17.25" customHeight="1" x14ac:dyDescent="0.2">
      <c r="A4052" s="25" t="s">
        <v>13</v>
      </c>
      <c r="B4052" s="25" t="s">
        <v>17</v>
      </c>
      <c r="C4052" s="10" t="s">
        <v>7253</v>
      </c>
      <c r="D4052" s="11">
        <v>2011</v>
      </c>
      <c r="E4052" s="10" t="s">
        <v>10</v>
      </c>
      <c r="F4052" s="10" t="s">
        <v>7239</v>
      </c>
      <c r="G4052" s="10" t="s">
        <v>7254</v>
      </c>
      <c r="H4052" s="13">
        <v>57</v>
      </c>
      <c r="I4052" s="14"/>
      <c r="J4052" s="4"/>
      <c r="K4052" s="4"/>
      <c r="L4052" s="4"/>
      <c r="M4052" s="4"/>
      <c r="N4052" s="4"/>
      <c r="O4052" s="4"/>
      <c r="P4052" s="4"/>
      <c r="Q4052" s="4"/>
      <c r="R4052" s="4"/>
      <c r="S4052" s="4"/>
      <c r="T4052" s="4"/>
      <c r="U4052" s="4"/>
      <c r="V4052" s="4"/>
      <c r="W4052" s="4"/>
      <c r="X4052" s="4"/>
      <c r="Y4052" s="4"/>
      <c r="Z4052" s="4"/>
      <c r="AA4052" s="4"/>
    </row>
    <row r="4053" spans="1:27" ht="17.25" customHeight="1" x14ac:dyDescent="0.2">
      <c r="A4053" s="25" t="s">
        <v>13</v>
      </c>
      <c r="B4053" s="25" t="s">
        <v>17</v>
      </c>
      <c r="C4053" s="10" t="s">
        <v>7255</v>
      </c>
      <c r="D4053" s="11">
        <v>2011</v>
      </c>
      <c r="E4053" s="10" t="s">
        <v>10</v>
      </c>
      <c r="F4053" s="10" t="s">
        <v>7239</v>
      </c>
      <c r="G4053" s="10" t="s">
        <v>7256</v>
      </c>
      <c r="H4053" s="13">
        <v>54</v>
      </c>
      <c r="I4053" s="14"/>
      <c r="J4053" s="4"/>
      <c r="K4053" s="4"/>
      <c r="L4053" s="4"/>
      <c r="M4053" s="4"/>
      <c r="N4053" s="4"/>
      <c r="O4053" s="4"/>
      <c r="P4053" s="4"/>
      <c r="Q4053" s="4"/>
      <c r="R4053" s="4"/>
      <c r="S4053" s="4"/>
      <c r="T4053" s="4"/>
      <c r="U4053" s="4"/>
      <c r="V4053" s="4"/>
      <c r="W4053" s="4"/>
      <c r="X4053" s="4"/>
      <c r="Y4053" s="4"/>
      <c r="Z4053" s="4"/>
      <c r="AA4053" s="4"/>
    </row>
    <row r="4054" spans="1:27" ht="17.25" customHeight="1" x14ac:dyDescent="0.2">
      <c r="A4054" s="25" t="s">
        <v>13</v>
      </c>
      <c r="B4054" s="25" t="s">
        <v>17</v>
      </c>
      <c r="C4054" s="10" t="s">
        <v>7257</v>
      </c>
      <c r="D4054" s="11">
        <v>2011</v>
      </c>
      <c r="E4054" s="10" t="s">
        <v>10</v>
      </c>
      <c r="F4054" s="10" t="s">
        <v>7239</v>
      </c>
      <c r="G4054" s="10" t="s">
        <v>7258</v>
      </c>
      <c r="H4054" s="13">
        <v>52</v>
      </c>
      <c r="I4054" s="14"/>
      <c r="J4054" s="4"/>
      <c r="K4054" s="4"/>
      <c r="L4054" s="4"/>
      <c r="M4054" s="4"/>
      <c r="N4054" s="4"/>
      <c r="O4054" s="4"/>
      <c r="P4054" s="4"/>
      <c r="Q4054" s="4"/>
      <c r="R4054" s="4"/>
      <c r="S4054" s="4"/>
      <c r="T4054" s="4"/>
      <c r="U4054" s="4"/>
      <c r="V4054" s="4"/>
      <c r="W4054" s="4"/>
      <c r="X4054" s="4"/>
      <c r="Y4054" s="4"/>
      <c r="Z4054" s="4"/>
      <c r="AA4054" s="4"/>
    </row>
    <row r="4055" spans="1:27" ht="17.25" customHeight="1" x14ac:dyDescent="0.2">
      <c r="A4055" s="25" t="s">
        <v>13</v>
      </c>
      <c r="B4055" s="25" t="s">
        <v>17</v>
      </c>
      <c r="C4055" s="10" t="s">
        <v>7259</v>
      </c>
      <c r="D4055" s="11">
        <v>2011</v>
      </c>
      <c r="E4055" s="10" t="s">
        <v>10</v>
      </c>
      <c r="F4055" s="10" t="s">
        <v>7239</v>
      </c>
      <c r="G4055" s="10" t="s">
        <v>7260</v>
      </c>
      <c r="H4055" s="13">
        <v>37</v>
      </c>
      <c r="I4055" s="14"/>
      <c r="J4055" s="4"/>
      <c r="K4055" s="4"/>
      <c r="L4055" s="4"/>
      <c r="M4055" s="4"/>
      <c r="N4055" s="4"/>
      <c r="O4055" s="4"/>
      <c r="P4055" s="4"/>
      <c r="Q4055" s="4"/>
      <c r="R4055" s="4"/>
      <c r="S4055" s="4"/>
      <c r="T4055" s="4"/>
      <c r="U4055" s="4"/>
      <c r="V4055" s="4"/>
      <c r="W4055" s="4"/>
      <c r="X4055" s="4"/>
      <c r="Y4055" s="4"/>
      <c r="Z4055" s="4"/>
      <c r="AA4055" s="4"/>
    </row>
    <row r="4056" spans="1:27" ht="17.25" customHeight="1" x14ac:dyDescent="0.2">
      <c r="A4056" s="25" t="s">
        <v>13</v>
      </c>
      <c r="B4056" s="25" t="s">
        <v>17</v>
      </c>
      <c r="C4056" s="10" t="s">
        <v>7261</v>
      </c>
      <c r="D4056" s="11">
        <v>2010</v>
      </c>
      <c r="E4056" s="10" t="s">
        <v>10</v>
      </c>
      <c r="F4056" s="10" t="s">
        <v>7262</v>
      </c>
      <c r="G4056" s="10" t="s">
        <v>7263</v>
      </c>
      <c r="H4056" s="13">
        <v>644</v>
      </c>
      <c r="I4056" s="14"/>
      <c r="J4056" s="4"/>
      <c r="K4056" s="4"/>
      <c r="L4056" s="4"/>
      <c r="M4056" s="4"/>
      <c r="N4056" s="4"/>
      <c r="O4056" s="4"/>
      <c r="P4056" s="4"/>
      <c r="Q4056" s="4"/>
      <c r="R4056" s="4"/>
      <c r="S4056" s="4"/>
      <c r="T4056" s="4"/>
      <c r="U4056" s="4"/>
      <c r="V4056" s="4"/>
      <c r="W4056" s="4"/>
      <c r="X4056" s="4"/>
      <c r="Y4056" s="4"/>
      <c r="Z4056" s="4"/>
      <c r="AA4056" s="4"/>
    </row>
    <row r="4057" spans="1:27" ht="17.25" customHeight="1" x14ac:dyDescent="0.2">
      <c r="A4057" s="25" t="s">
        <v>13</v>
      </c>
      <c r="B4057" s="25" t="s">
        <v>17</v>
      </c>
      <c r="C4057" s="10" t="s">
        <v>7264</v>
      </c>
      <c r="D4057" s="11">
        <v>2010</v>
      </c>
      <c r="E4057" s="10" t="s">
        <v>10</v>
      </c>
      <c r="F4057" s="10" t="s">
        <v>7262</v>
      </c>
      <c r="G4057" s="10" t="s">
        <v>7265</v>
      </c>
      <c r="H4057" s="13">
        <v>412</v>
      </c>
      <c r="I4057" s="14"/>
      <c r="J4057" s="4"/>
      <c r="K4057" s="4"/>
      <c r="L4057" s="4"/>
      <c r="M4057" s="4"/>
      <c r="N4057" s="4"/>
      <c r="O4057" s="4"/>
      <c r="P4057" s="4"/>
      <c r="Q4057" s="4"/>
      <c r="R4057" s="4"/>
      <c r="S4057" s="4"/>
      <c r="T4057" s="4"/>
      <c r="U4057" s="4"/>
      <c r="V4057" s="4"/>
      <c r="W4057" s="4"/>
      <c r="X4057" s="4"/>
      <c r="Y4057" s="4"/>
      <c r="Z4057" s="4"/>
      <c r="AA4057" s="4"/>
    </row>
    <row r="4058" spans="1:27" ht="16" x14ac:dyDescent="0.2">
      <c r="A4058" s="25" t="s">
        <v>13</v>
      </c>
      <c r="B4058" s="25" t="s">
        <v>17</v>
      </c>
      <c r="C4058" s="10" t="s">
        <v>7266</v>
      </c>
      <c r="D4058" s="11">
        <v>2010</v>
      </c>
      <c r="E4058" s="10" t="s">
        <v>10</v>
      </c>
      <c r="F4058" s="10" t="s">
        <v>7262</v>
      </c>
      <c r="G4058" s="10" t="s">
        <v>7267</v>
      </c>
      <c r="H4058" s="13">
        <v>373</v>
      </c>
      <c r="I4058" s="14"/>
      <c r="J4058" s="4"/>
      <c r="K4058" s="4"/>
      <c r="L4058" s="4"/>
      <c r="M4058" s="4"/>
      <c r="N4058" s="4"/>
      <c r="O4058" s="4"/>
      <c r="P4058" s="4"/>
      <c r="Q4058" s="4"/>
      <c r="R4058" s="4"/>
      <c r="S4058" s="4"/>
      <c r="T4058" s="4"/>
      <c r="U4058" s="4"/>
      <c r="V4058" s="4"/>
      <c r="W4058" s="4"/>
      <c r="X4058" s="4"/>
      <c r="Y4058" s="4"/>
      <c r="Z4058" s="4"/>
      <c r="AA4058" s="4"/>
    </row>
    <row r="4059" spans="1:27" ht="16" x14ac:dyDescent="0.2">
      <c r="A4059" s="25" t="s">
        <v>13</v>
      </c>
      <c r="B4059" s="25" t="s">
        <v>17</v>
      </c>
      <c r="C4059" s="10" t="s">
        <v>7268</v>
      </c>
      <c r="D4059" s="11">
        <v>2010</v>
      </c>
      <c r="E4059" s="10" t="s">
        <v>7</v>
      </c>
      <c r="F4059" s="10" t="s">
        <v>7262</v>
      </c>
      <c r="G4059" s="10" t="s">
        <v>7269</v>
      </c>
      <c r="H4059" s="13">
        <v>360</v>
      </c>
      <c r="I4059" s="14"/>
      <c r="J4059" s="4"/>
      <c r="K4059" s="4"/>
      <c r="L4059" s="4"/>
      <c r="M4059" s="4"/>
      <c r="N4059" s="4"/>
      <c r="O4059" s="4"/>
      <c r="P4059" s="4"/>
      <c r="Q4059" s="4"/>
      <c r="R4059" s="4"/>
      <c r="S4059" s="4"/>
      <c r="T4059" s="4"/>
      <c r="U4059" s="4"/>
      <c r="V4059" s="4"/>
      <c r="W4059" s="4"/>
      <c r="X4059" s="4"/>
      <c r="Y4059" s="4"/>
      <c r="Z4059" s="4"/>
      <c r="AA4059" s="4"/>
    </row>
    <row r="4060" spans="1:27" ht="16" x14ac:dyDescent="0.2">
      <c r="A4060" s="25" t="s">
        <v>13</v>
      </c>
      <c r="B4060" s="25" t="s">
        <v>17</v>
      </c>
      <c r="C4060" s="10" t="s">
        <v>7270</v>
      </c>
      <c r="D4060" s="11">
        <v>2010</v>
      </c>
      <c r="E4060" s="10" t="s">
        <v>10</v>
      </c>
      <c r="F4060" s="10" t="s">
        <v>7262</v>
      </c>
      <c r="G4060" s="10" t="s">
        <v>7271</v>
      </c>
      <c r="H4060" s="13">
        <v>340</v>
      </c>
      <c r="I4060" s="14"/>
      <c r="J4060" s="4"/>
      <c r="K4060" s="4"/>
      <c r="L4060" s="4"/>
      <c r="M4060" s="4"/>
      <c r="N4060" s="4"/>
      <c r="O4060" s="4"/>
      <c r="P4060" s="4"/>
      <c r="Q4060" s="4"/>
      <c r="R4060" s="4"/>
      <c r="S4060" s="4"/>
      <c r="T4060" s="4"/>
      <c r="U4060" s="4"/>
      <c r="V4060" s="4"/>
      <c r="W4060" s="4"/>
      <c r="X4060" s="4"/>
      <c r="Y4060" s="4"/>
      <c r="Z4060" s="4"/>
      <c r="AA4060" s="4"/>
    </row>
    <row r="4061" spans="1:27" ht="16" x14ac:dyDescent="0.2">
      <c r="A4061" s="25" t="s">
        <v>13</v>
      </c>
      <c r="B4061" s="25" t="s">
        <v>17</v>
      </c>
      <c r="C4061" s="10" t="s">
        <v>7272</v>
      </c>
      <c r="D4061" s="11">
        <v>2010</v>
      </c>
      <c r="E4061" s="10" t="s">
        <v>10</v>
      </c>
      <c r="F4061" s="10" t="s">
        <v>7262</v>
      </c>
      <c r="G4061" s="10" t="s">
        <v>7273</v>
      </c>
      <c r="H4061" s="13">
        <v>304</v>
      </c>
      <c r="I4061" s="14"/>
      <c r="J4061" s="4"/>
      <c r="K4061" s="4"/>
      <c r="L4061" s="4"/>
      <c r="M4061" s="4"/>
      <c r="N4061" s="4"/>
      <c r="O4061" s="4"/>
      <c r="P4061" s="4"/>
      <c r="Q4061" s="4"/>
      <c r="R4061" s="4"/>
      <c r="S4061" s="4"/>
      <c r="T4061" s="4"/>
      <c r="U4061" s="4"/>
      <c r="V4061" s="4"/>
      <c r="W4061" s="4"/>
      <c r="X4061" s="4"/>
      <c r="Y4061" s="4"/>
      <c r="Z4061" s="4"/>
      <c r="AA4061" s="4"/>
    </row>
    <row r="4062" spans="1:27" ht="16" x14ac:dyDescent="0.2">
      <c r="A4062" s="25" t="s">
        <v>13</v>
      </c>
      <c r="B4062" s="25" t="s">
        <v>17</v>
      </c>
      <c r="C4062" s="10" t="s">
        <v>7274</v>
      </c>
      <c r="D4062" s="11">
        <v>2010</v>
      </c>
      <c r="E4062" s="10" t="s">
        <v>10</v>
      </c>
      <c r="F4062" s="10" t="s">
        <v>7262</v>
      </c>
      <c r="G4062" s="10" t="s">
        <v>7275</v>
      </c>
      <c r="H4062" s="13">
        <v>296</v>
      </c>
      <c r="I4062" s="14"/>
      <c r="J4062" s="4"/>
      <c r="K4062" s="4"/>
      <c r="L4062" s="4"/>
      <c r="M4062" s="4"/>
      <c r="N4062" s="4"/>
      <c r="O4062" s="4"/>
      <c r="P4062" s="4"/>
      <c r="Q4062" s="4"/>
      <c r="R4062" s="4"/>
      <c r="S4062" s="4"/>
      <c r="T4062" s="4"/>
      <c r="U4062" s="4"/>
      <c r="V4062" s="4"/>
      <c r="W4062" s="4"/>
      <c r="X4062" s="4"/>
      <c r="Y4062" s="4"/>
      <c r="Z4062" s="4"/>
      <c r="AA4062" s="4"/>
    </row>
    <row r="4063" spans="1:27" ht="16" x14ac:dyDescent="0.2">
      <c r="A4063" s="25" t="s">
        <v>13</v>
      </c>
      <c r="B4063" s="25" t="s">
        <v>17</v>
      </c>
      <c r="C4063" s="10" t="s">
        <v>7276</v>
      </c>
      <c r="D4063" s="11">
        <v>2010</v>
      </c>
      <c r="E4063" s="10" t="s">
        <v>10</v>
      </c>
      <c r="F4063" s="10" t="s">
        <v>7262</v>
      </c>
      <c r="G4063" s="10" t="s">
        <v>7277</v>
      </c>
      <c r="H4063" s="13">
        <v>242</v>
      </c>
      <c r="I4063" s="14"/>
      <c r="J4063" s="4"/>
      <c r="K4063" s="4"/>
      <c r="L4063" s="4"/>
      <c r="M4063" s="4"/>
      <c r="N4063" s="4"/>
      <c r="O4063" s="4"/>
      <c r="P4063" s="4"/>
      <c r="Q4063" s="4"/>
      <c r="R4063" s="4"/>
      <c r="S4063" s="4"/>
      <c r="T4063" s="4"/>
      <c r="U4063" s="4"/>
      <c r="V4063" s="4"/>
      <c r="W4063" s="4"/>
      <c r="X4063" s="4"/>
      <c r="Y4063" s="4"/>
      <c r="Z4063" s="4"/>
      <c r="AA4063" s="4"/>
    </row>
    <row r="4064" spans="1:27" ht="16" x14ac:dyDescent="0.2">
      <c r="A4064" s="25" t="s">
        <v>13</v>
      </c>
      <c r="B4064" s="25" t="s">
        <v>17</v>
      </c>
      <c r="C4064" s="10" t="s">
        <v>2919</v>
      </c>
      <c r="D4064" s="11">
        <v>2010</v>
      </c>
      <c r="E4064" s="10" t="s">
        <v>10</v>
      </c>
      <c r="F4064" s="10" t="s">
        <v>7262</v>
      </c>
      <c r="G4064" s="10" t="s">
        <v>7278</v>
      </c>
      <c r="H4064" s="13">
        <v>211</v>
      </c>
      <c r="I4064" s="14"/>
      <c r="J4064" s="4"/>
      <c r="K4064" s="4"/>
      <c r="L4064" s="4"/>
      <c r="M4064" s="4"/>
      <c r="N4064" s="4"/>
      <c r="O4064" s="4"/>
      <c r="P4064" s="4"/>
      <c r="Q4064" s="4"/>
      <c r="R4064" s="4"/>
      <c r="S4064" s="4"/>
      <c r="T4064" s="4"/>
      <c r="U4064" s="4"/>
      <c r="V4064" s="4"/>
      <c r="W4064" s="4"/>
      <c r="X4064" s="4"/>
      <c r="Y4064" s="4"/>
      <c r="Z4064" s="4"/>
      <c r="AA4064" s="4"/>
    </row>
    <row r="4065" spans="1:27" ht="16" x14ac:dyDescent="0.2">
      <c r="A4065" s="25" t="s">
        <v>13</v>
      </c>
      <c r="B4065" s="25" t="s">
        <v>17</v>
      </c>
      <c r="C4065" s="10" t="s">
        <v>7279</v>
      </c>
      <c r="D4065" s="11">
        <v>2009</v>
      </c>
      <c r="E4065" s="10" t="s">
        <v>10</v>
      </c>
      <c r="F4065" s="10" t="s">
        <v>7280</v>
      </c>
      <c r="G4065" s="10" t="s">
        <v>7281</v>
      </c>
      <c r="H4065" s="13">
        <v>385</v>
      </c>
      <c r="I4065" s="14"/>
      <c r="J4065" s="4"/>
      <c r="K4065" s="4"/>
      <c r="L4065" s="4"/>
      <c r="M4065" s="4"/>
      <c r="N4065" s="4"/>
      <c r="O4065" s="4"/>
      <c r="P4065" s="4"/>
      <c r="Q4065" s="4"/>
      <c r="R4065" s="4"/>
      <c r="S4065" s="4"/>
      <c r="T4065" s="4"/>
      <c r="U4065" s="4"/>
      <c r="V4065" s="4"/>
      <c r="W4065" s="4"/>
      <c r="X4065" s="4"/>
      <c r="Y4065" s="4"/>
      <c r="Z4065" s="4"/>
      <c r="AA4065" s="4"/>
    </row>
    <row r="4066" spans="1:27" ht="16" x14ac:dyDescent="0.2">
      <c r="A4066" s="25" t="s">
        <v>13</v>
      </c>
      <c r="B4066" s="25" t="s">
        <v>17</v>
      </c>
      <c r="C4066" s="10" t="s">
        <v>7282</v>
      </c>
      <c r="D4066" s="11">
        <v>2009</v>
      </c>
      <c r="E4066" s="10" t="s">
        <v>10</v>
      </c>
      <c r="F4066" s="10" t="s">
        <v>7280</v>
      </c>
      <c r="G4066" s="10" t="s">
        <v>7283</v>
      </c>
      <c r="H4066" s="13">
        <v>385</v>
      </c>
      <c r="I4066" s="14"/>
      <c r="J4066" s="4"/>
      <c r="K4066" s="4"/>
      <c r="L4066" s="4"/>
      <c r="M4066" s="4"/>
      <c r="N4066" s="4"/>
      <c r="O4066" s="4"/>
      <c r="P4066" s="4"/>
      <c r="Q4066" s="4"/>
      <c r="R4066" s="4"/>
      <c r="S4066" s="4"/>
      <c r="T4066" s="4"/>
      <c r="U4066" s="4"/>
      <c r="V4066" s="4"/>
      <c r="W4066" s="4"/>
      <c r="X4066" s="4"/>
      <c r="Y4066" s="4"/>
      <c r="Z4066" s="4"/>
      <c r="AA4066" s="4"/>
    </row>
    <row r="4067" spans="1:27" ht="16" x14ac:dyDescent="0.2">
      <c r="A4067" s="25" t="s">
        <v>13</v>
      </c>
      <c r="B4067" s="25" t="s">
        <v>17</v>
      </c>
      <c r="C4067" s="10" t="s">
        <v>7284</v>
      </c>
      <c r="D4067" s="11">
        <v>2009</v>
      </c>
      <c r="E4067" s="10" t="s">
        <v>10</v>
      </c>
      <c r="F4067" s="10" t="s">
        <v>7280</v>
      </c>
      <c r="G4067" s="10" t="s">
        <v>7285</v>
      </c>
      <c r="H4067" s="13">
        <v>380</v>
      </c>
      <c r="I4067" s="14"/>
      <c r="J4067" s="4"/>
      <c r="K4067" s="4"/>
      <c r="L4067" s="4"/>
      <c r="M4067" s="4"/>
      <c r="N4067" s="4"/>
      <c r="O4067" s="4"/>
      <c r="P4067" s="4"/>
      <c r="Q4067" s="4"/>
      <c r="R4067" s="4"/>
      <c r="S4067" s="4"/>
      <c r="T4067" s="4"/>
      <c r="U4067" s="4"/>
      <c r="V4067" s="4"/>
      <c r="W4067" s="4"/>
      <c r="X4067" s="4"/>
      <c r="Y4067" s="4"/>
      <c r="Z4067" s="4"/>
      <c r="AA4067" s="4"/>
    </row>
    <row r="4068" spans="1:27" ht="16" x14ac:dyDescent="0.2">
      <c r="A4068" s="25" t="s">
        <v>13</v>
      </c>
      <c r="B4068" s="25" t="s">
        <v>17</v>
      </c>
      <c r="C4068" s="10" t="s">
        <v>7286</v>
      </c>
      <c r="D4068" s="11">
        <v>2009</v>
      </c>
      <c r="E4068" s="10" t="s">
        <v>7</v>
      </c>
      <c r="F4068" s="10" t="s">
        <v>7280</v>
      </c>
      <c r="G4068" s="10" t="s">
        <v>7287</v>
      </c>
      <c r="H4068" s="13">
        <v>342</v>
      </c>
      <c r="I4068" s="14"/>
      <c r="J4068" s="4"/>
      <c r="K4068" s="4"/>
      <c r="L4068" s="4"/>
      <c r="M4068" s="4"/>
      <c r="N4068" s="4"/>
      <c r="O4068" s="4"/>
      <c r="P4068" s="4"/>
      <c r="Q4068" s="4"/>
      <c r="R4068" s="4"/>
      <c r="S4068" s="4"/>
      <c r="T4068" s="4"/>
      <c r="U4068" s="4"/>
      <c r="V4068" s="4"/>
      <c r="W4068" s="4"/>
      <c r="X4068" s="4"/>
      <c r="Y4068" s="4"/>
      <c r="Z4068" s="4"/>
      <c r="AA4068" s="4"/>
    </row>
    <row r="4069" spans="1:27" ht="16" x14ac:dyDescent="0.2">
      <c r="A4069" s="25" t="s">
        <v>13</v>
      </c>
      <c r="B4069" s="25" t="s">
        <v>17</v>
      </c>
      <c r="C4069" s="10" t="s">
        <v>7288</v>
      </c>
      <c r="D4069" s="11">
        <v>2009</v>
      </c>
      <c r="E4069" s="10" t="s">
        <v>10</v>
      </c>
      <c r="F4069" s="10" t="s">
        <v>7280</v>
      </c>
      <c r="G4069" s="10" t="s">
        <v>7289</v>
      </c>
      <c r="H4069" s="13">
        <v>310</v>
      </c>
      <c r="I4069" s="14"/>
      <c r="J4069" s="4"/>
      <c r="K4069" s="4"/>
      <c r="L4069" s="4"/>
      <c r="M4069" s="4"/>
      <c r="N4069" s="4"/>
      <c r="O4069" s="4"/>
      <c r="P4069" s="4"/>
      <c r="Q4069" s="4"/>
      <c r="R4069" s="4"/>
      <c r="S4069" s="4"/>
      <c r="T4069" s="4"/>
      <c r="U4069" s="4"/>
      <c r="V4069" s="4"/>
      <c r="W4069" s="4"/>
      <c r="X4069" s="4"/>
      <c r="Y4069" s="4"/>
      <c r="Z4069" s="4"/>
      <c r="AA4069" s="4"/>
    </row>
    <row r="4070" spans="1:27" ht="16" x14ac:dyDescent="0.2">
      <c r="A4070" s="25" t="s">
        <v>13</v>
      </c>
      <c r="B4070" s="25" t="s">
        <v>17</v>
      </c>
      <c r="C4070" s="10" t="s">
        <v>7290</v>
      </c>
      <c r="D4070" s="11">
        <v>2009</v>
      </c>
      <c r="E4070" s="10" t="s">
        <v>10</v>
      </c>
      <c r="F4070" s="10" t="s">
        <v>7280</v>
      </c>
      <c r="G4070" s="10" t="s">
        <v>7291</v>
      </c>
      <c r="H4070" s="13">
        <v>307</v>
      </c>
      <c r="I4070" s="14"/>
      <c r="J4070" s="4"/>
      <c r="K4070" s="4"/>
      <c r="L4070" s="4"/>
      <c r="M4070" s="4"/>
      <c r="N4070" s="4"/>
      <c r="O4070" s="4"/>
      <c r="P4070" s="4"/>
      <c r="Q4070" s="4"/>
      <c r="R4070" s="4"/>
      <c r="S4070" s="4"/>
      <c r="T4070" s="4"/>
      <c r="U4070" s="4"/>
      <c r="V4070" s="4"/>
      <c r="W4070" s="4"/>
      <c r="X4070" s="4"/>
      <c r="Y4070" s="4"/>
      <c r="Z4070" s="4"/>
      <c r="AA4070" s="4"/>
    </row>
    <row r="4071" spans="1:27" ht="16" x14ac:dyDescent="0.2">
      <c r="A4071" s="25" t="s">
        <v>13</v>
      </c>
      <c r="B4071" s="25" t="s">
        <v>17</v>
      </c>
      <c r="C4071" s="10" t="s">
        <v>193</v>
      </c>
      <c r="D4071" s="11">
        <v>2009</v>
      </c>
      <c r="E4071" s="10" t="s">
        <v>8</v>
      </c>
      <c r="F4071" s="10" t="s">
        <v>7280</v>
      </c>
      <c r="G4071" s="10" t="s">
        <v>7292</v>
      </c>
      <c r="H4071" s="13">
        <v>204</v>
      </c>
      <c r="I4071" s="14"/>
      <c r="J4071" s="4"/>
      <c r="K4071" s="4"/>
      <c r="L4071" s="4"/>
      <c r="M4071" s="4"/>
      <c r="N4071" s="4"/>
      <c r="O4071" s="4"/>
      <c r="P4071" s="4"/>
      <c r="Q4071" s="4"/>
      <c r="R4071" s="4"/>
      <c r="S4071" s="4"/>
      <c r="T4071" s="4"/>
      <c r="U4071" s="4"/>
      <c r="V4071" s="4"/>
      <c r="W4071" s="4"/>
      <c r="X4071" s="4"/>
      <c r="Y4071" s="4"/>
      <c r="Z4071" s="4"/>
      <c r="AA4071" s="4"/>
    </row>
    <row r="4072" spans="1:27" ht="16" x14ac:dyDescent="0.2">
      <c r="A4072" s="25" t="s">
        <v>13</v>
      </c>
      <c r="B4072" s="25" t="s">
        <v>17</v>
      </c>
      <c r="C4072" s="10" t="s">
        <v>7293</v>
      </c>
      <c r="D4072" s="11">
        <v>2009</v>
      </c>
      <c r="E4072" s="10" t="s">
        <v>10</v>
      </c>
      <c r="F4072" s="10" t="s">
        <v>7280</v>
      </c>
      <c r="G4072" s="10" t="s">
        <v>7294</v>
      </c>
      <c r="H4072" s="13">
        <v>203</v>
      </c>
      <c r="I4072" s="14"/>
      <c r="J4072" s="4"/>
      <c r="K4072" s="4"/>
      <c r="L4072" s="4"/>
      <c r="M4072" s="4"/>
      <c r="N4072" s="4"/>
      <c r="O4072" s="4"/>
      <c r="P4072" s="4"/>
      <c r="Q4072" s="4"/>
      <c r="R4072" s="4"/>
      <c r="S4072" s="4"/>
      <c r="T4072" s="4"/>
      <c r="U4072" s="4"/>
      <c r="V4072" s="4"/>
      <c r="W4072" s="4"/>
      <c r="X4072" s="4"/>
      <c r="Y4072" s="4"/>
      <c r="Z4072" s="4"/>
      <c r="AA4072" s="4"/>
    </row>
    <row r="4073" spans="1:27" ht="16" x14ac:dyDescent="0.2">
      <c r="A4073" s="25" t="s">
        <v>13</v>
      </c>
      <c r="B4073" s="25" t="s">
        <v>17</v>
      </c>
      <c r="C4073" s="10" t="s">
        <v>7295</v>
      </c>
      <c r="D4073" s="11">
        <v>2009</v>
      </c>
      <c r="E4073" s="10" t="s">
        <v>10</v>
      </c>
      <c r="F4073" s="10" t="s">
        <v>7280</v>
      </c>
      <c r="G4073" s="10" t="s">
        <v>7296</v>
      </c>
      <c r="H4073" s="13">
        <v>180</v>
      </c>
      <c r="I4073" s="14"/>
      <c r="J4073" s="4"/>
      <c r="K4073" s="4"/>
      <c r="L4073" s="4"/>
      <c r="M4073" s="4"/>
      <c r="N4073" s="4"/>
      <c r="O4073" s="4"/>
      <c r="P4073" s="4"/>
      <c r="Q4073" s="4"/>
      <c r="R4073" s="4"/>
      <c r="S4073" s="4"/>
      <c r="T4073" s="4"/>
      <c r="U4073" s="4"/>
      <c r="V4073" s="4"/>
      <c r="W4073" s="4"/>
      <c r="X4073" s="4"/>
      <c r="Y4073" s="4"/>
      <c r="Z4073" s="4"/>
      <c r="AA4073" s="4"/>
    </row>
    <row r="4074" spans="1:27" ht="16" x14ac:dyDescent="0.2">
      <c r="A4074" s="25" t="s">
        <v>13</v>
      </c>
      <c r="B4074" s="25" t="s">
        <v>17</v>
      </c>
      <c r="C4074" s="10" t="s">
        <v>7297</v>
      </c>
      <c r="D4074" s="11">
        <v>2008</v>
      </c>
      <c r="E4074" s="10" t="s">
        <v>10</v>
      </c>
      <c r="F4074" s="10" t="s">
        <v>7298</v>
      </c>
      <c r="G4074" s="10" t="s">
        <v>7299</v>
      </c>
      <c r="H4074" s="13">
        <v>882</v>
      </c>
      <c r="I4074" s="14"/>
      <c r="J4074" s="4"/>
      <c r="K4074" s="4"/>
      <c r="L4074" s="4"/>
      <c r="M4074" s="4"/>
      <c r="N4074" s="4"/>
      <c r="O4074" s="4"/>
      <c r="P4074" s="4"/>
      <c r="Q4074" s="4"/>
      <c r="R4074" s="4"/>
      <c r="S4074" s="4"/>
      <c r="T4074" s="4"/>
      <c r="U4074" s="4"/>
      <c r="V4074" s="4"/>
      <c r="W4074" s="4"/>
      <c r="X4074" s="4"/>
      <c r="Y4074" s="4"/>
      <c r="Z4074" s="4"/>
      <c r="AA4074" s="4"/>
    </row>
    <row r="4075" spans="1:27" ht="16" x14ac:dyDescent="0.2">
      <c r="A4075" s="25" t="s">
        <v>13</v>
      </c>
      <c r="B4075" s="25" t="s">
        <v>17</v>
      </c>
      <c r="C4075" s="10" t="s">
        <v>7300</v>
      </c>
      <c r="D4075" s="11">
        <v>2008</v>
      </c>
      <c r="E4075" s="10" t="s">
        <v>10</v>
      </c>
      <c r="F4075" s="10" t="s">
        <v>7298</v>
      </c>
      <c r="G4075" s="10" t="s">
        <v>7301</v>
      </c>
      <c r="H4075" s="13">
        <v>705</v>
      </c>
      <c r="I4075" s="14"/>
      <c r="J4075" s="4"/>
      <c r="K4075" s="4"/>
      <c r="L4075" s="4"/>
      <c r="M4075" s="4"/>
      <c r="N4075" s="4"/>
      <c r="O4075" s="4"/>
      <c r="P4075" s="4"/>
      <c r="Q4075" s="4"/>
      <c r="R4075" s="4"/>
      <c r="S4075" s="4"/>
      <c r="T4075" s="4"/>
      <c r="U4075" s="4"/>
      <c r="V4075" s="4"/>
      <c r="W4075" s="4"/>
      <c r="X4075" s="4"/>
      <c r="Y4075" s="4"/>
      <c r="Z4075" s="4"/>
      <c r="AA4075" s="4"/>
    </row>
    <row r="4076" spans="1:27" ht="16" x14ac:dyDescent="0.2">
      <c r="A4076" s="25" t="s">
        <v>13</v>
      </c>
      <c r="B4076" s="25" t="s">
        <v>17</v>
      </c>
      <c r="C4076" s="10" t="s">
        <v>7302</v>
      </c>
      <c r="D4076" s="11">
        <v>2008</v>
      </c>
      <c r="E4076" s="10" t="s">
        <v>7</v>
      </c>
      <c r="F4076" s="10" t="s">
        <v>7298</v>
      </c>
      <c r="G4076" s="10" t="s">
        <v>7303</v>
      </c>
      <c r="H4076" s="13">
        <v>597</v>
      </c>
      <c r="I4076" s="14"/>
      <c r="J4076" s="4"/>
      <c r="K4076" s="4"/>
      <c r="L4076" s="4"/>
      <c r="M4076" s="4"/>
      <c r="N4076" s="4"/>
      <c r="O4076" s="4"/>
      <c r="P4076" s="4"/>
      <c r="Q4076" s="4"/>
      <c r="R4076" s="4"/>
      <c r="S4076" s="4"/>
      <c r="T4076" s="4"/>
      <c r="U4076" s="4"/>
      <c r="V4076" s="4"/>
      <c r="W4076" s="4"/>
      <c r="X4076" s="4"/>
      <c r="Y4076" s="4"/>
      <c r="Z4076" s="4"/>
      <c r="AA4076" s="4"/>
    </row>
    <row r="4077" spans="1:27" ht="16" x14ac:dyDescent="0.2">
      <c r="A4077" s="25" t="s">
        <v>13</v>
      </c>
      <c r="B4077" s="25" t="s">
        <v>17</v>
      </c>
      <c r="C4077" s="10" t="s">
        <v>7304</v>
      </c>
      <c r="D4077" s="11">
        <v>2008</v>
      </c>
      <c r="E4077" s="10" t="s">
        <v>10</v>
      </c>
      <c r="F4077" s="10" t="s">
        <v>7298</v>
      </c>
      <c r="G4077" s="10" t="s">
        <v>7305</v>
      </c>
      <c r="H4077" s="13">
        <v>569</v>
      </c>
      <c r="I4077" s="14"/>
      <c r="J4077" s="4"/>
      <c r="K4077" s="4"/>
      <c r="L4077" s="4"/>
      <c r="M4077" s="4"/>
      <c r="N4077" s="4"/>
      <c r="O4077" s="4"/>
      <c r="P4077" s="4"/>
      <c r="Q4077" s="4"/>
      <c r="R4077" s="4"/>
      <c r="S4077" s="4"/>
      <c r="T4077" s="4"/>
      <c r="U4077" s="4"/>
      <c r="V4077" s="4"/>
      <c r="W4077" s="4"/>
      <c r="X4077" s="4"/>
      <c r="Y4077" s="4"/>
      <c r="Z4077" s="4"/>
      <c r="AA4077" s="4"/>
    </row>
    <row r="4078" spans="1:27" ht="16" x14ac:dyDescent="0.2">
      <c r="A4078" s="25" t="s">
        <v>13</v>
      </c>
      <c r="B4078" s="25" t="s">
        <v>17</v>
      </c>
      <c r="C4078" s="10" t="s">
        <v>7306</v>
      </c>
      <c r="D4078" s="11">
        <v>2008</v>
      </c>
      <c r="E4078" s="10" t="s">
        <v>10</v>
      </c>
      <c r="F4078" s="10" t="s">
        <v>7298</v>
      </c>
      <c r="G4078" s="10" t="s">
        <v>7307</v>
      </c>
      <c r="H4078" s="13">
        <v>433</v>
      </c>
      <c r="I4078" s="14"/>
      <c r="J4078" s="4"/>
      <c r="K4078" s="4"/>
      <c r="L4078" s="4"/>
      <c r="M4078" s="4"/>
      <c r="N4078" s="4"/>
      <c r="O4078" s="4"/>
      <c r="P4078" s="4"/>
      <c r="Q4078" s="4"/>
      <c r="R4078" s="4"/>
      <c r="S4078" s="4"/>
      <c r="T4078" s="4"/>
      <c r="U4078" s="4"/>
      <c r="V4078" s="4"/>
      <c r="W4078" s="4"/>
      <c r="X4078" s="4"/>
      <c r="Y4078" s="4"/>
      <c r="Z4078" s="4"/>
      <c r="AA4078" s="4"/>
    </row>
    <row r="4079" spans="1:27" ht="16" x14ac:dyDescent="0.2">
      <c r="A4079" s="25" t="s">
        <v>13</v>
      </c>
      <c r="B4079" s="25" t="s">
        <v>17</v>
      </c>
      <c r="C4079" s="10" t="s">
        <v>7308</v>
      </c>
      <c r="D4079" s="11">
        <v>2008</v>
      </c>
      <c r="E4079" s="10" t="s">
        <v>10</v>
      </c>
      <c r="F4079" s="10" t="s">
        <v>7298</v>
      </c>
      <c r="G4079" s="10" t="s">
        <v>7309</v>
      </c>
      <c r="H4079" s="13">
        <v>424</v>
      </c>
      <c r="I4079" s="14"/>
      <c r="J4079" s="4"/>
      <c r="K4079" s="4"/>
      <c r="L4079" s="4"/>
      <c r="M4079" s="4"/>
      <c r="N4079" s="4"/>
      <c r="O4079" s="4"/>
      <c r="P4079" s="4"/>
      <c r="Q4079" s="4"/>
      <c r="R4079" s="4"/>
      <c r="S4079" s="4"/>
      <c r="T4079" s="4"/>
      <c r="U4079" s="4"/>
      <c r="V4079" s="4"/>
      <c r="W4079" s="4"/>
      <c r="X4079" s="4"/>
      <c r="Y4079" s="4"/>
      <c r="Z4079" s="4"/>
      <c r="AA4079" s="4"/>
    </row>
    <row r="4080" spans="1:27" ht="16" x14ac:dyDescent="0.2">
      <c r="A4080" s="25" t="s">
        <v>13</v>
      </c>
      <c r="B4080" s="25" t="s">
        <v>17</v>
      </c>
      <c r="C4080" s="10" t="s">
        <v>7310</v>
      </c>
      <c r="D4080" s="11">
        <v>2008</v>
      </c>
      <c r="E4080" s="10" t="s">
        <v>10</v>
      </c>
      <c r="F4080" s="10" t="s">
        <v>7298</v>
      </c>
      <c r="G4080" s="10" t="s">
        <v>7311</v>
      </c>
      <c r="H4080" s="13">
        <v>420</v>
      </c>
      <c r="I4080" s="14"/>
      <c r="J4080" s="4"/>
      <c r="K4080" s="4"/>
      <c r="L4080" s="4"/>
      <c r="M4080" s="4"/>
      <c r="N4080" s="4"/>
      <c r="O4080" s="4"/>
      <c r="P4080" s="4"/>
      <c r="Q4080" s="4"/>
      <c r="R4080" s="4"/>
      <c r="S4080" s="4"/>
      <c r="T4080" s="4"/>
      <c r="U4080" s="4"/>
      <c r="V4080" s="4"/>
      <c r="W4080" s="4"/>
      <c r="X4080" s="4"/>
      <c r="Y4080" s="4"/>
      <c r="Z4080" s="4"/>
      <c r="AA4080" s="4"/>
    </row>
    <row r="4081" spans="1:27" ht="16" x14ac:dyDescent="0.2">
      <c r="A4081" s="25" t="s">
        <v>13</v>
      </c>
      <c r="B4081" s="25" t="s">
        <v>17</v>
      </c>
      <c r="C4081" s="10" t="s">
        <v>7312</v>
      </c>
      <c r="D4081" s="11">
        <v>2008</v>
      </c>
      <c r="E4081" s="10" t="s">
        <v>8</v>
      </c>
      <c r="F4081" s="10" t="s">
        <v>7298</v>
      </c>
      <c r="G4081" s="10" t="s">
        <v>7313</v>
      </c>
      <c r="H4081" s="13">
        <v>238</v>
      </c>
      <c r="I4081" s="14"/>
      <c r="J4081" s="4"/>
      <c r="K4081" s="4"/>
      <c r="L4081" s="4"/>
      <c r="M4081" s="4"/>
      <c r="N4081" s="4"/>
      <c r="O4081" s="4"/>
      <c r="P4081" s="4"/>
      <c r="Q4081" s="4"/>
      <c r="R4081" s="4"/>
      <c r="S4081" s="4"/>
      <c r="T4081" s="4"/>
      <c r="U4081" s="4"/>
      <c r="V4081" s="4"/>
      <c r="W4081" s="4"/>
      <c r="X4081" s="4"/>
      <c r="Y4081" s="4"/>
      <c r="Z4081" s="4"/>
      <c r="AA4081" s="4"/>
    </row>
    <row r="4082" spans="1:27" ht="16" x14ac:dyDescent="0.2">
      <c r="A4082" s="25" t="s">
        <v>13</v>
      </c>
      <c r="B4082" s="25" t="s">
        <v>17</v>
      </c>
      <c r="C4082" s="10" t="s">
        <v>7314</v>
      </c>
      <c r="D4082" s="11">
        <v>2008</v>
      </c>
      <c r="E4082" s="10" t="s">
        <v>11</v>
      </c>
      <c r="F4082" s="10" t="s">
        <v>7298</v>
      </c>
      <c r="G4082" s="10" t="s">
        <v>7315</v>
      </c>
      <c r="H4082" s="13">
        <v>168</v>
      </c>
      <c r="I4082" s="14"/>
      <c r="J4082" s="4"/>
      <c r="K4082" s="4"/>
      <c r="L4082" s="4"/>
      <c r="M4082" s="4"/>
      <c r="N4082" s="4"/>
      <c r="O4082" s="4"/>
      <c r="P4082" s="4"/>
      <c r="Q4082" s="4"/>
      <c r="R4082" s="4"/>
      <c r="S4082" s="4"/>
      <c r="T4082" s="4"/>
      <c r="U4082" s="4"/>
      <c r="V4082" s="4"/>
      <c r="W4082" s="4"/>
      <c r="X4082" s="4"/>
      <c r="Y4082" s="4"/>
      <c r="Z4082" s="4"/>
      <c r="AA4082" s="4"/>
    </row>
    <row r="4083" spans="1:27" ht="16" x14ac:dyDescent="0.2">
      <c r="A4083" s="10" t="s">
        <v>13</v>
      </c>
      <c r="B4083" s="10" t="s">
        <v>17</v>
      </c>
      <c r="C4083" s="10" t="s">
        <v>7316</v>
      </c>
      <c r="D4083" s="11">
        <v>2007</v>
      </c>
      <c r="E4083" s="10" t="s">
        <v>10</v>
      </c>
      <c r="F4083" s="10" t="s">
        <v>7317</v>
      </c>
      <c r="G4083" s="10" t="s">
        <v>7318</v>
      </c>
      <c r="H4083" s="13">
        <v>1663</v>
      </c>
      <c r="I4083" s="14"/>
      <c r="J4083" s="4"/>
      <c r="K4083" s="4"/>
      <c r="L4083" s="4"/>
      <c r="M4083" s="4"/>
      <c r="N4083" s="4"/>
      <c r="O4083" s="4"/>
      <c r="P4083" s="4"/>
      <c r="Q4083" s="4"/>
      <c r="R4083" s="4"/>
      <c r="S4083" s="4"/>
      <c r="T4083" s="4"/>
      <c r="U4083" s="4"/>
      <c r="V4083" s="4"/>
      <c r="W4083" s="4"/>
      <c r="X4083" s="4"/>
      <c r="Y4083" s="4"/>
      <c r="Z4083" s="4"/>
      <c r="AA4083" s="4"/>
    </row>
    <row r="4084" spans="1:27" ht="16" x14ac:dyDescent="0.2">
      <c r="A4084" s="10" t="s">
        <v>13</v>
      </c>
      <c r="B4084" s="10" t="s">
        <v>17</v>
      </c>
      <c r="C4084" s="10" t="s">
        <v>7319</v>
      </c>
      <c r="D4084" s="11">
        <v>2007</v>
      </c>
      <c r="E4084" s="10" t="s">
        <v>10</v>
      </c>
      <c r="F4084" s="10" t="s">
        <v>7317</v>
      </c>
      <c r="G4084" s="10" t="s">
        <v>7320</v>
      </c>
      <c r="H4084" s="13">
        <v>758</v>
      </c>
      <c r="I4084" s="14"/>
      <c r="J4084" s="4"/>
      <c r="K4084" s="4"/>
      <c r="L4084" s="4"/>
      <c r="M4084" s="4"/>
      <c r="N4084" s="4"/>
      <c r="O4084" s="4"/>
      <c r="P4084" s="4"/>
      <c r="Q4084" s="4"/>
      <c r="R4084" s="4"/>
      <c r="S4084" s="4"/>
      <c r="T4084" s="4"/>
      <c r="U4084" s="4"/>
      <c r="V4084" s="4"/>
      <c r="W4084" s="4"/>
      <c r="X4084" s="4"/>
      <c r="Y4084" s="4"/>
      <c r="Z4084" s="4"/>
      <c r="AA4084" s="4"/>
    </row>
    <row r="4085" spans="1:27" ht="16" x14ac:dyDescent="0.2">
      <c r="A4085" s="10" t="s">
        <v>13</v>
      </c>
      <c r="B4085" s="10" t="s">
        <v>17</v>
      </c>
      <c r="C4085" s="10" t="s">
        <v>7321</v>
      </c>
      <c r="D4085" s="11">
        <v>2007</v>
      </c>
      <c r="E4085" s="10" t="s">
        <v>12</v>
      </c>
      <c r="F4085" s="10" t="s">
        <v>7317</v>
      </c>
      <c r="G4085" s="10" t="s">
        <v>7322</v>
      </c>
      <c r="H4085" s="13">
        <v>665</v>
      </c>
      <c r="I4085" s="14"/>
      <c r="J4085" s="4"/>
      <c r="K4085" s="4"/>
      <c r="L4085" s="4"/>
      <c r="M4085" s="4"/>
      <c r="N4085" s="4"/>
      <c r="O4085" s="4"/>
      <c r="P4085" s="4"/>
      <c r="Q4085" s="4"/>
      <c r="R4085" s="4"/>
      <c r="S4085" s="4"/>
      <c r="T4085" s="4"/>
      <c r="U4085" s="4"/>
      <c r="V4085" s="4"/>
      <c r="W4085" s="4"/>
      <c r="X4085" s="4"/>
      <c r="Y4085" s="4"/>
      <c r="Z4085" s="4"/>
      <c r="AA4085" s="4"/>
    </row>
    <row r="4086" spans="1:27" ht="16" x14ac:dyDescent="0.2">
      <c r="A4086" s="10" t="s">
        <v>13</v>
      </c>
      <c r="B4086" s="10" t="s">
        <v>17</v>
      </c>
      <c r="C4086" s="10" t="s">
        <v>7323</v>
      </c>
      <c r="D4086" s="11">
        <v>2007</v>
      </c>
      <c r="E4086" s="10" t="s">
        <v>10</v>
      </c>
      <c r="F4086" s="10" t="s">
        <v>7317</v>
      </c>
      <c r="G4086" s="10" t="s">
        <v>7324</v>
      </c>
      <c r="H4086" s="13">
        <v>483</v>
      </c>
      <c r="I4086" s="14"/>
      <c r="J4086" s="4"/>
      <c r="K4086" s="4"/>
      <c r="L4086" s="4"/>
      <c r="M4086" s="4"/>
      <c r="N4086" s="4"/>
      <c r="O4086" s="4"/>
      <c r="P4086" s="4"/>
      <c r="Q4086" s="4"/>
      <c r="R4086" s="4"/>
      <c r="S4086" s="4"/>
      <c r="T4086" s="4"/>
      <c r="U4086" s="4"/>
      <c r="V4086" s="4"/>
      <c r="W4086" s="4"/>
      <c r="X4086" s="4"/>
      <c r="Y4086" s="4"/>
      <c r="Z4086" s="4"/>
      <c r="AA4086" s="4"/>
    </row>
    <row r="4087" spans="1:27" ht="16" x14ac:dyDescent="0.2">
      <c r="A4087" s="10" t="s">
        <v>13</v>
      </c>
      <c r="B4087" s="10" t="s">
        <v>17</v>
      </c>
      <c r="C4087" s="10" t="s">
        <v>7325</v>
      </c>
      <c r="D4087" s="11">
        <v>2007</v>
      </c>
      <c r="E4087" s="10" t="s">
        <v>10</v>
      </c>
      <c r="F4087" s="10" t="s">
        <v>7317</v>
      </c>
      <c r="G4087" s="10" t="s">
        <v>7326</v>
      </c>
      <c r="H4087" s="13">
        <v>436</v>
      </c>
      <c r="I4087" s="14"/>
      <c r="J4087" s="4"/>
      <c r="K4087" s="4"/>
      <c r="L4087" s="4"/>
      <c r="M4087" s="4"/>
      <c r="N4087" s="4"/>
      <c r="O4087" s="4"/>
      <c r="P4087" s="4"/>
      <c r="Q4087" s="4"/>
      <c r="R4087" s="4"/>
      <c r="S4087" s="4"/>
      <c r="T4087" s="4"/>
      <c r="U4087" s="4"/>
      <c r="V4087" s="4"/>
      <c r="W4087" s="4"/>
      <c r="X4087" s="4"/>
      <c r="Y4087" s="4"/>
      <c r="Z4087" s="4"/>
      <c r="AA4087" s="4"/>
    </row>
    <row r="4088" spans="1:27" ht="16" x14ac:dyDescent="0.2">
      <c r="A4088" s="10" t="s">
        <v>13</v>
      </c>
      <c r="B4088" s="10" t="s">
        <v>17</v>
      </c>
      <c r="C4088" s="10" t="s">
        <v>7327</v>
      </c>
      <c r="D4088" s="11">
        <v>2007</v>
      </c>
      <c r="E4088" s="10" t="s">
        <v>10</v>
      </c>
      <c r="F4088" s="10" t="s">
        <v>7317</v>
      </c>
      <c r="G4088" s="10" t="s">
        <v>7328</v>
      </c>
      <c r="H4088" s="13">
        <v>305</v>
      </c>
      <c r="I4088" s="14"/>
      <c r="J4088" s="4"/>
      <c r="K4088" s="4"/>
      <c r="L4088" s="4"/>
      <c r="M4088" s="4"/>
      <c r="N4088" s="4"/>
      <c r="O4088" s="4"/>
      <c r="P4088" s="4"/>
      <c r="Q4088" s="4"/>
      <c r="R4088" s="4"/>
      <c r="S4088" s="4"/>
      <c r="T4088" s="4"/>
      <c r="U4088" s="4"/>
      <c r="V4088" s="4"/>
      <c r="W4088" s="4"/>
      <c r="X4088" s="4"/>
      <c r="Y4088" s="4"/>
      <c r="Z4088" s="4"/>
      <c r="AA4088" s="4"/>
    </row>
    <row r="4089" spans="1:27" ht="16" x14ac:dyDescent="0.2">
      <c r="A4089" s="10" t="s">
        <v>13</v>
      </c>
      <c r="B4089" s="10" t="s">
        <v>17</v>
      </c>
      <c r="C4089" s="10" t="s">
        <v>7329</v>
      </c>
      <c r="D4089" s="11">
        <v>2007</v>
      </c>
      <c r="E4089" s="10" t="s">
        <v>10</v>
      </c>
      <c r="F4089" s="10" t="s">
        <v>7317</v>
      </c>
      <c r="G4089" s="10" t="s">
        <v>7330</v>
      </c>
      <c r="H4089" s="13">
        <v>294</v>
      </c>
      <c r="I4089" s="14"/>
      <c r="J4089" s="4"/>
      <c r="K4089" s="4"/>
      <c r="L4089" s="4"/>
      <c r="M4089" s="4"/>
      <c r="N4089" s="4"/>
      <c r="O4089" s="4"/>
      <c r="P4089" s="4"/>
      <c r="Q4089" s="4"/>
      <c r="R4089" s="4"/>
      <c r="S4089" s="4"/>
      <c r="T4089" s="4"/>
      <c r="U4089" s="4"/>
      <c r="V4089" s="4"/>
      <c r="W4089" s="4"/>
      <c r="X4089" s="4"/>
      <c r="Y4089" s="4"/>
      <c r="Z4089" s="4"/>
      <c r="AA4089" s="4"/>
    </row>
    <row r="4090" spans="1:27" ht="16" x14ac:dyDescent="0.2">
      <c r="A4090" s="10" t="s">
        <v>13</v>
      </c>
      <c r="B4090" s="10" t="s">
        <v>17</v>
      </c>
      <c r="C4090" s="10" t="s">
        <v>7331</v>
      </c>
      <c r="D4090" s="11">
        <v>2007</v>
      </c>
      <c r="E4090" s="10" t="s">
        <v>10</v>
      </c>
      <c r="F4090" s="10" t="s">
        <v>7317</v>
      </c>
      <c r="G4090" s="10" t="s">
        <v>7332</v>
      </c>
      <c r="H4090" s="13">
        <v>163</v>
      </c>
      <c r="I4090" s="14"/>
      <c r="J4090" s="4"/>
      <c r="K4090" s="4"/>
      <c r="L4090" s="4"/>
      <c r="M4090" s="4"/>
      <c r="N4090" s="4"/>
      <c r="O4090" s="4"/>
      <c r="P4090" s="4"/>
      <c r="Q4090" s="4"/>
      <c r="R4090" s="4"/>
      <c r="S4090" s="4"/>
      <c r="T4090" s="4"/>
      <c r="U4090" s="4"/>
      <c r="V4090" s="4"/>
      <c r="W4090" s="4"/>
      <c r="X4090" s="4"/>
      <c r="Y4090" s="4"/>
      <c r="Z4090" s="4"/>
      <c r="AA4090" s="4"/>
    </row>
    <row r="4091" spans="1:27" ht="16" x14ac:dyDescent="0.2">
      <c r="A4091" s="10" t="s">
        <v>13</v>
      </c>
      <c r="B4091" s="10" t="s">
        <v>17</v>
      </c>
      <c r="C4091" s="10" t="s">
        <v>7333</v>
      </c>
      <c r="D4091" s="11">
        <v>2007</v>
      </c>
      <c r="E4091" s="10" t="s">
        <v>10</v>
      </c>
      <c r="F4091" s="10" t="s">
        <v>7317</v>
      </c>
      <c r="G4091" s="10" t="s">
        <v>7334</v>
      </c>
      <c r="H4091" s="13">
        <v>80</v>
      </c>
      <c r="I4091" s="14"/>
      <c r="J4091" s="4"/>
      <c r="K4091" s="4"/>
      <c r="L4091" s="4"/>
      <c r="M4091" s="4"/>
      <c r="N4091" s="4"/>
      <c r="O4091" s="4"/>
      <c r="P4091" s="4"/>
      <c r="Q4091" s="4"/>
      <c r="R4091" s="4"/>
      <c r="S4091" s="4"/>
      <c r="T4091" s="4"/>
      <c r="U4091" s="4"/>
      <c r="V4091" s="4"/>
      <c r="W4091" s="4"/>
      <c r="X4091" s="4"/>
      <c r="Y4091" s="4"/>
      <c r="Z4091" s="4"/>
      <c r="AA4091" s="4"/>
    </row>
    <row r="4092" spans="1:27" ht="16" x14ac:dyDescent="0.2">
      <c r="A4092" s="10" t="s">
        <v>15</v>
      </c>
      <c r="B4092" s="10" t="s">
        <v>17</v>
      </c>
      <c r="C4092" s="10" t="s">
        <v>7335</v>
      </c>
      <c r="D4092" s="26">
        <v>2005</v>
      </c>
      <c r="E4092" s="10" t="s">
        <v>7</v>
      </c>
      <c r="F4092" s="46" t="s">
        <v>7336</v>
      </c>
      <c r="G4092" s="10" t="s">
        <v>7337</v>
      </c>
      <c r="H4092" s="13">
        <v>725</v>
      </c>
      <c r="I4092" s="14"/>
      <c r="J4092" s="4"/>
      <c r="K4092" s="4"/>
      <c r="L4092" s="4"/>
      <c r="M4092" s="4"/>
      <c r="N4092" s="4"/>
      <c r="O4092" s="4"/>
      <c r="P4092" s="4"/>
      <c r="Q4092" s="4"/>
      <c r="R4092" s="4"/>
      <c r="S4092" s="4"/>
      <c r="T4092" s="4"/>
      <c r="U4092" s="4"/>
      <c r="V4092" s="4"/>
      <c r="W4092" s="4"/>
      <c r="X4092" s="4"/>
      <c r="Y4092" s="4"/>
      <c r="Z4092" s="4"/>
      <c r="AA4092" s="4"/>
    </row>
    <row r="4093" spans="1:27" ht="16" x14ac:dyDescent="0.2">
      <c r="A4093" s="10" t="s">
        <v>15</v>
      </c>
      <c r="B4093" s="10" t="s">
        <v>17</v>
      </c>
      <c r="C4093" s="10" t="s">
        <v>7338</v>
      </c>
      <c r="D4093" s="26">
        <v>2005</v>
      </c>
      <c r="E4093" s="10" t="s">
        <v>7</v>
      </c>
      <c r="F4093" s="46" t="s">
        <v>7336</v>
      </c>
      <c r="G4093" s="10" t="s">
        <v>7339</v>
      </c>
      <c r="H4093" s="13">
        <v>718</v>
      </c>
      <c r="I4093" s="14"/>
      <c r="J4093" s="4"/>
      <c r="K4093" s="4"/>
      <c r="L4093" s="4"/>
      <c r="M4093" s="4"/>
      <c r="N4093" s="4"/>
      <c r="O4093" s="4"/>
      <c r="P4093" s="4"/>
      <c r="Q4093" s="4"/>
      <c r="R4093" s="4"/>
      <c r="S4093" s="4"/>
      <c r="T4093" s="4"/>
      <c r="U4093" s="4"/>
      <c r="V4093" s="4"/>
      <c r="W4093" s="4"/>
      <c r="X4093" s="4"/>
      <c r="Y4093" s="4"/>
      <c r="Z4093" s="4"/>
      <c r="AA4093" s="4"/>
    </row>
    <row r="4094" spans="1:27" ht="16" x14ac:dyDescent="0.2">
      <c r="A4094" s="10" t="s">
        <v>15</v>
      </c>
      <c r="B4094" s="10" t="s">
        <v>17</v>
      </c>
      <c r="C4094" s="10" t="s">
        <v>7340</v>
      </c>
      <c r="D4094" s="26">
        <v>2005</v>
      </c>
      <c r="E4094" s="10" t="s">
        <v>10</v>
      </c>
      <c r="F4094" s="46" t="s">
        <v>7341</v>
      </c>
      <c r="G4094" s="10" t="s">
        <v>7342</v>
      </c>
      <c r="H4094" s="13">
        <v>653</v>
      </c>
      <c r="I4094" s="14"/>
      <c r="J4094" s="4"/>
      <c r="K4094" s="4"/>
      <c r="L4094" s="4"/>
      <c r="M4094" s="4"/>
      <c r="N4094" s="4"/>
      <c r="O4094" s="4"/>
      <c r="P4094" s="4"/>
      <c r="Q4094" s="4"/>
      <c r="R4094" s="4"/>
      <c r="S4094" s="4"/>
      <c r="T4094" s="4"/>
      <c r="U4094" s="4"/>
      <c r="V4094" s="4"/>
      <c r="W4094" s="4"/>
      <c r="X4094" s="4"/>
      <c r="Y4094" s="4"/>
      <c r="Z4094" s="4"/>
      <c r="AA4094" s="4"/>
    </row>
    <row r="4095" spans="1:27" ht="16" x14ac:dyDescent="0.2">
      <c r="A4095" s="21" t="s">
        <v>859</v>
      </c>
      <c r="B4095" s="20" t="s">
        <v>17</v>
      </c>
      <c r="C4095" s="22" t="s">
        <v>7343</v>
      </c>
      <c r="D4095" s="32">
        <v>2005</v>
      </c>
      <c r="E4095" s="21" t="s">
        <v>10</v>
      </c>
      <c r="F4095" s="21" t="s">
        <v>4199</v>
      </c>
      <c r="G4095" s="33" t="s">
        <v>7344</v>
      </c>
      <c r="H4095" s="11">
        <v>585</v>
      </c>
      <c r="I4095" s="14"/>
      <c r="J4095" s="4"/>
      <c r="K4095" s="4"/>
      <c r="L4095" s="4"/>
      <c r="M4095" s="4"/>
      <c r="N4095" s="4"/>
      <c r="O4095" s="4"/>
      <c r="P4095" s="4"/>
      <c r="Q4095" s="4"/>
      <c r="R4095" s="4"/>
      <c r="S4095" s="4"/>
      <c r="T4095" s="4"/>
      <c r="U4095" s="4"/>
      <c r="V4095" s="4"/>
      <c r="W4095" s="4"/>
      <c r="X4095" s="4"/>
      <c r="Y4095" s="4"/>
      <c r="Z4095" s="4"/>
      <c r="AA4095" s="4"/>
    </row>
    <row r="4096" spans="1:27" ht="16" x14ac:dyDescent="0.2">
      <c r="A4096" s="21" t="s">
        <v>859</v>
      </c>
      <c r="B4096" s="20" t="s">
        <v>17</v>
      </c>
      <c r="C4096" s="22" t="s">
        <v>7345</v>
      </c>
      <c r="D4096" s="26">
        <v>2005</v>
      </c>
      <c r="E4096" s="21" t="s">
        <v>10</v>
      </c>
      <c r="F4096" s="21" t="s">
        <v>4199</v>
      </c>
      <c r="G4096" s="33" t="s">
        <v>7346</v>
      </c>
      <c r="H4096" s="11">
        <v>458</v>
      </c>
      <c r="I4096" s="14"/>
      <c r="J4096" s="4"/>
      <c r="K4096" s="4"/>
      <c r="L4096" s="4"/>
      <c r="M4096" s="4"/>
      <c r="N4096" s="4"/>
      <c r="O4096" s="4"/>
      <c r="P4096" s="4"/>
      <c r="Q4096" s="4"/>
      <c r="R4096" s="4"/>
      <c r="S4096" s="4"/>
      <c r="T4096" s="4"/>
      <c r="U4096" s="4"/>
      <c r="V4096" s="4"/>
      <c r="W4096" s="4"/>
      <c r="X4096" s="4"/>
      <c r="Y4096" s="4"/>
      <c r="Z4096" s="4"/>
      <c r="AA4096" s="4"/>
    </row>
    <row r="4097" spans="1:27" ht="16" x14ac:dyDescent="0.2">
      <c r="A4097" s="21" t="s">
        <v>859</v>
      </c>
      <c r="B4097" s="20" t="s">
        <v>17</v>
      </c>
      <c r="C4097" s="22" t="s">
        <v>7347</v>
      </c>
      <c r="D4097" s="32">
        <v>2005</v>
      </c>
      <c r="E4097" s="21" t="s">
        <v>10</v>
      </c>
      <c r="F4097" s="21" t="s">
        <v>4199</v>
      </c>
      <c r="G4097" s="33" t="s">
        <v>7348</v>
      </c>
      <c r="H4097" s="11">
        <v>322</v>
      </c>
      <c r="I4097" s="14"/>
      <c r="J4097" s="4"/>
      <c r="K4097" s="4"/>
      <c r="L4097" s="4"/>
      <c r="M4097" s="4"/>
      <c r="N4097" s="4"/>
      <c r="O4097" s="4"/>
      <c r="P4097" s="4"/>
      <c r="Q4097" s="4"/>
      <c r="R4097" s="4"/>
      <c r="S4097" s="4"/>
      <c r="T4097" s="4"/>
      <c r="U4097" s="4"/>
      <c r="V4097" s="4"/>
      <c r="W4097" s="4"/>
      <c r="X4097" s="4"/>
      <c r="Y4097" s="4"/>
      <c r="Z4097" s="4"/>
      <c r="AA4097" s="4"/>
    </row>
    <row r="4098" spans="1:27" ht="16" x14ac:dyDescent="0.2">
      <c r="A4098" s="21" t="s">
        <v>859</v>
      </c>
      <c r="B4098" s="20" t="s">
        <v>17</v>
      </c>
      <c r="C4098" s="22" t="s">
        <v>7349</v>
      </c>
      <c r="D4098" s="32">
        <v>2005</v>
      </c>
      <c r="E4098" s="21" t="s">
        <v>10</v>
      </c>
      <c r="F4098" s="21" t="s">
        <v>4199</v>
      </c>
      <c r="G4098" s="33" t="s">
        <v>7350</v>
      </c>
      <c r="H4098" s="11">
        <v>300</v>
      </c>
      <c r="I4098" s="14"/>
      <c r="J4098" s="4"/>
      <c r="K4098" s="4"/>
      <c r="L4098" s="4"/>
      <c r="M4098" s="4"/>
      <c r="N4098" s="4"/>
      <c r="O4098" s="4"/>
      <c r="P4098" s="4"/>
      <c r="Q4098" s="4"/>
      <c r="R4098" s="4"/>
      <c r="S4098" s="4"/>
      <c r="T4098" s="4"/>
      <c r="U4098" s="4"/>
      <c r="V4098" s="4"/>
      <c r="W4098" s="4"/>
      <c r="X4098" s="4"/>
      <c r="Y4098" s="4"/>
      <c r="Z4098" s="4"/>
      <c r="AA4098" s="4"/>
    </row>
    <row r="4099" spans="1:27" ht="16" x14ac:dyDescent="0.2">
      <c r="A4099" s="21" t="s">
        <v>859</v>
      </c>
      <c r="B4099" s="20" t="s">
        <v>17</v>
      </c>
      <c r="C4099" s="22" t="s">
        <v>7351</v>
      </c>
      <c r="D4099" s="32">
        <v>2005</v>
      </c>
      <c r="E4099" s="21" t="s">
        <v>10</v>
      </c>
      <c r="F4099" s="21" t="s">
        <v>4199</v>
      </c>
      <c r="G4099" s="33" t="s">
        <v>7352</v>
      </c>
      <c r="H4099" s="11">
        <v>284</v>
      </c>
      <c r="I4099" s="14"/>
      <c r="J4099" s="4"/>
      <c r="K4099" s="4"/>
      <c r="L4099" s="4"/>
      <c r="M4099" s="4"/>
      <c r="N4099" s="4"/>
      <c r="O4099" s="4"/>
      <c r="P4099" s="4"/>
      <c r="Q4099" s="4"/>
      <c r="R4099" s="4"/>
      <c r="S4099" s="4"/>
      <c r="T4099" s="4"/>
      <c r="U4099" s="4"/>
      <c r="V4099" s="4"/>
      <c r="W4099" s="4"/>
      <c r="X4099" s="4"/>
      <c r="Y4099" s="4"/>
      <c r="Z4099" s="4"/>
      <c r="AA4099" s="4"/>
    </row>
    <row r="4100" spans="1:27" ht="16" x14ac:dyDescent="0.2">
      <c r="A4100" s="21" t="s">
        <v>859</v>
      </c>
      <c r="B4100" s="20" t="s">
        <v>17</v>
      </c>
      <c r="C4100" s="22" t="s">
        <v>7353</v>
      </c>
      <c r="D4100" s="32">
        <v>2005</v>
      </c>
      <c r="E4100" s="21" t="s">
        <v>10</v>
      </c>
      <c r="F4100" s="21" t="s">
        <v>4199</v>
      </c>
      <c r="G4100" s="33" t="s">
        <v>7354</v>
      </c>
      <c r="H4100" s="11">
        <v>282</v>
      </c>
      <c r="I4100" s="14"/>
      <c r="J4100" s="4"/>
      <c r="K4100" s="4"/>
      <c r="L4100" s="4"/>
      <c r="M4100" s="4"/>
      <c r="N4100" s="4"/>
      <c r="O4100" s="4"/>
      <c r="P4100" s="4"/>
      <c r="Q4100" s="4"/>
      <c r="R4100" s="4"/>
      <c r="S4100" s="4"/>
      <c r="T4100" s="4"/>
      <c r="U4100" s="4"/>
      <c r="V4100" s="4"/>
      <c r="W4100" s="4"/>
      <c r="X4100" s="4"/>
      <c r="Y4100" s="4"/>
      <c r="Z4100" s="4"/>
      <c r="AA4100" s="4"/>
    </row>
    <row r="4101" spans="1:27" ht="16" x14ac:dyDescent="0.2">
      <c r="A4101" s="21" t="s">
        <v>859</v>
      </c>
      <c r="B4101" s="20" t="s">
        <v>17</v>
      </c>
      <c r="C4101" s="22" t="s">
        <v>7353</v>
      </c>
      <c r="D4101" s="32">
        <v>2005</v>
      </c>
      <c r="E4101" s="21" t="s">
        <v>10</v>
      </c>
      <c r="F4101" s="21" t="s">
        <v>4199</v>
      </c>
      <c r="G4101" s="33" t="s">
        <v>7355</v>
      </c>
      <c r="H4101" s="11">
        <v>266</v>
      </c>
      <c r="I4101" s="14"/>
      <c r="J4101" s="4"/>
      <c r="K4101" s="4"/>
      <c r="L4101" s="4"/>
      <c r="M4101" s="4"/>
      <c r="N4101" s="4"/>
      <c r="O4101" s="4"/>
      <c r="P4101" s="4"/>
      <c r="Q4101" s="4"/>
      <c r="R4101" s="4"/>
      <c r="S4101" s="4"/>
      <c r="T4101" s="4"/>
      <c r="U4101" s="4"/>
      <c r="V4101" s="4"/>
      <c r="W4101" s="4"/>
      <c r="X4101" s="4"/>
      <c r="Y4101" s="4"/>
      <c r="Z4101" s="4"/>
      <c r="AA4101" s="4"/>
    </row>
    <row r="4102" spans="1:27" ht="16" x14ac:dyDescent="0.2">
      <c r="A4102" s="21" t="s">
        <v>859</v>
      </c>
      <c r="B4102" s="20" t="s">
        <v>17</v>
      </c>
      <c r="C4102" s="22" t="s">
        <v>7356</v>
      </c>
      <c r="D4102" s="32">
        <v>2005</v>
      </c>
      <c r="E4102" s="21" t="s">
        <v>10</v>
      </c>
      <c r="F4102" s="21" t="s">
        <v>4199</v>
      </c>
      <c r="G4102" s="33" t="s">
        <v>7357</v>
      </c>
      <c r="H4102" s="11">
        <v>259</v>
      </c>
      <c r="I4102" s="14"/>
      <c r="J4102" s="4"/>
      <c r="K4102" s="4"/>
      <c r="L4102" s="4"/>
      <c r="M4102" s="4"/>
      <c r="N4102" s="4"/>
      <c r="O4102" s="4"/>
      <c r="P4102" s="4"/>
      <c r="Q4102" s="4"/>
      <c r="R4102" s="4"/>
      <c r="S4102" s="4"/>
      <c r="T4102" s="4"/>
      <c r="U4102" s="4"/>
      <c r="V4102" s="4"/>
      <c r="W4102" s="4"/>
      <c r="X4102" s="4"/>
      <c r="Y4102" s="4"/>
      <c r="Z4102" s="4"/>
      <c r="AA4102" s="4"/>
    </row>
    <row r="4103" spans="1:27" ht="16" x14ac:dyDescent="0.2">
      <c r="A4103" s="21" t="s">
        <v>859</v>
      </c>
      <c r="B4103" s="20" t="s">
        <v>17</v>
      </c>
      <c r="C4103" s="22" t="s">
        <v>7358</v>
      </c>
      <c r="D4103" s="32">
        <v>2005</v>
      </c>
      <c r="E4103" s="21" t="s">
        <v>10</v>
      </c>
      <c r="F4103" s="21" t="s">
        <v>4199</v>
      </c>
      <c r="G4103" s="33" t="s">
        <v>7359</v>
      </c>
      <c r="H4103" s="11">
        <v>239</v>
      </c>
      <c r="I4103" s="14"/>
      <c r="J4103" s="4"/>
      <c r="K4103" s="4"/>
      <c r="L4103" s="4"/>
      <c r="M4103" s="4"/>
      <c r="N4103" s="4"/>
      <c r="O4103" s="4"/>
      <c r="P4103" s="4"/>
      <c r="Q4103" s="4"/>
      <c r="R4103" s="4"/>
      <c r="S4103" s="4"/>
      <c r="T4103" s="4"/>
      <c r="U4103" s="4"/>
      <c r="V4103" s="4"/>
      <c r="W4103" s="4"/>
      <c r="X4103" s="4"/>
      <c r="Y4103" s="4"/>
      <c r="Z4103" s="4"/>
      <c r="AA4103" s="4"/>
    </row>
    <row r="4104" spans="1:27" ht="16" x14ac:dyDescent="0.2">
      <c r="A4104" s="21" t="s">
        <v>859</v>
      </c>
      <c r="B4104" s="20" t="s">
        <v>17</v>
      </c>
      <c r="C4104" s="21" t="s">
        <v>7353</v>
      </c>
      <c r="D4104" s="32">
        <v>2005</v>
      </c>
      <c r="E4104" s="21" t="s">
        <v>10</v>
      </c>
      <c r="F4104" s="21" t="s">
        <v>4199</v>
      </c>
      <c r="G4104" s="33" t="s">
        <v>7360</v>
      </c>
      <c r="H4104" s="11">
        <v>237</v>
      </c>
      <c r="I4104" s="14"/>
      <c r="J4104" s="4"/>
      <c r="K4104" s="4"/>
      <c r="L4104" s="4"/>
      <c r="M4104" s="4"/>
      <c r="N4104" s="4"/>
      <c r="O4104" s="4"/>
      <c r="P4104" s="4"/>
      <c r="Q4104" s="4"/>
      <c r="R4104" s="4"/>
      <c r="S4104" s="4"/>
      <c r="T4104" s="4"/>
      <c r="U4104" s="4"/>
      <c r="V4104" s="4"/>
      <c r="W4104" s="4"/>
      <c r="X4104" s="4"/>
      <c r="Y4104" s="4"/>
      <c r="Z4104" s="4"/>
      <c r="AA4104" s="4"/>
    </row>
    <row r="4105" spans="1:27" ht="16" x14ac:dyDescent="0.2">
      <c r="A4105" s="21" t="s">
        <v>859</v>
      </c>
      <c r="B4105" s="20" t="s">
        <v>17</v>
      </c>
      <c r="C4105" s="22" t="s">
        <v>7361</v>
      </c>
      <c r="D4105" s="32">
        <v>2005</v>
      </c>
      <c r="E4105" s="21" t="s">
        <v>10</v>
      </c>
      <c r="F4105" s="21" t="s">
        <v>4199</v>
      </c>
      <c r="G4105" s="33" t="s">
        <v>7362</v>
      </c>
      <c r="H4105" s="11">
        <v>212</v>
      </c>
      <c r="I4105" s="14"/>
      <c r="J4105" s="4"/>
      <c r="K4105" s="4"/>
      <c r="L4105" s="4"/>
      <c r="M4105" s="4"/>
      <c r="N4105" s="4"/>
      <c r="O4105" s="4"/>
      <c r="P4105" s="4"/>
      <c r="Q4105" s="4"/>
      <c r="R4105" s="4"/>
      <c r="S4105" s="4"/>
      <c r="T4105" s="4"/>
      <c r="U4105" s="4"/>
      <c r="V4105" s="4"/>
      <c r="W4105" s="4"/>
      <c r="X4105" s="4"/>
      <c r="Y4105" s="4"/>
      <c r="Z4105" s="4"/>
      <c r="AA4105" s="4"/>
    </row>
    <row r="4106" spans="1:27" ht="16" x14ac:dyDescent="0.2">
      <c r="A4106" s="21" t="s">
        <v>859</v>
      </c>
      <c r="B4106" s="20" t="s">
        <v>17</v>
      </c>
      <c r="C4106" s="21" t="s">
        <v>7361</v>
      </c>
      <c r="D4106" s="32">
        <v>2005</v>
      </c>
      <c r="E4106" s="21" t="s">
        <v>10</v>
      </c>
      <c r="F4106" s="21" t="s">
        <v>4199</v>
      </c>
      <c r="G4106" s="33" t="s">
        <v>7363</v>
      </c>
      <c r="H4106" s="11">
        <v>183</v>
      </c>
      <c r="I4106" s="14"/>
      <c r="J4106" s="4"/>
      <c r="K4106" s="4"/>
      <c r="L4106" s="4"/>
      <c r="M4106" s="4"/>
      <c r="N4106" s="4"/>
      <c r="O4106" s="4"/>
      <c r="P4106" s="4"/>
      <c r="Q4106" s="4"/>
      <c r="R4106" s="4"/>
      <c r="S4106" s="4"/>
      <c r="T4106" s="4"/>
      <c r="U4106" s="4"/>
      <c r="V4106" s="4"/>
      <c r="W4106" s="4"/>
      <c r="X4106" s="4"/>
      <c r="Y4106" s="4"/>
      <c r="Z4106" s="4"/>
      <c r="AA4106" s="4"/>
    </row>
    <row r="4107" spans="1:27" ht="16" x14ac:dyDescent="0.2">
      <c r="A4107" s="21" t="s">
        <v>859</v>
      </c>
      <c r="B4107" s="20" t="s">
        <v>17</v>
      </c>
      <c r="C4107" s="21" t="s">
        <v>7361</v>
      </c>
      <c r="D4107" s="32">
        <v>2005</v>
      </c>
      <c r="E4107" s="21" t="s">
        <v>10</v>
      </c>
      <c r="F4107" s="21" t="s">
        <v>4199</v>
      </c>
      <c r="G4107" s="33" t="s">
        <v>7364</v>
      </c>
      <c r="H4107" s="11">
        <v>181</v>
      </c>
      <c r="I4107" s="14"/>
      <c r="J4107" s="4"/>
      <c r="K4107" s="4"/>
      <c r="L4107" s="4"/>
      <c r="M4107" s="4"/>
      <c r="N4107" s="4"/>
      <c r="O4107" s="4"/>
      <c r="P4107" s="4"/>
      <c r="Q4107" s="4"/>
      <c r="R4107" s="4"/>
      <c r="S4107" s="4"/>
      <c r="T4107" s="4"/>
      <c r="U4107" s="4"/>
      <c r="V4107" s="4"/>
      <c r="W4107" s="4"/>
      <c r="X4107" s="4"/>
      <c r="Y4107" s="4"/>
      <c r="Z4107" s="4"/>
      <c r="AA4107" s="4"/>
    </row>
    <row r="4108" spans="1:27" ht="16" x14ac:dyDescent="0.2">
      <c r="A4108" s="21" t="s">
        <v>859</v>
      </c>
      <c r="B4108" s="21" t="s">
        <v>17</v>
      </c>
      <c r="C4108" s="22" t="s">
        <v>7353</v>
      </c>
      <c r="D4108" s="32">
        <v>2005</v>
      </c>
      <c r="E4108" s="21" t="s">
        <v>10</v>
      </c>
      <c r="F4108" s="21" t="s">
        <v>4199</v>
      </c>
      <c r="G4108" s="33" t="s">
        <v>7365</v>
      </c>
      <c r="H4108" s="11">
        <v>167</v>
      </c>
      <c r="I4108" s="14"/>
      <c r="J4108" s="4"/>
      <c r="K4108" s="4"/>
      <c r="L4108" s="4"/>
      <c r="M4108" s="4"/>
      <c r="N4108" s="4"/>
      <c r="O4108" s="4"/>
      <c r="P4108" s="4"/>
      <c r="Q4108" s="4"/>
      <c r="R4108" s="4"/>
      <c r="S4108" s="4"/>
      <c r="T4108" s="4"/>
      <c r="U4108" s="4"/>
      <c r="V4108" s="4"/>
      <c r="W4108" s="4"/>
      <c r="X4108" s="4"/>
      <c r="Y4108" s="4"/>
      <c r="Z4108" s="4"/>
      <c r="AA4108" s="4"/>
    </row>
    <row r="4109" spans="1:27" ht="16" x14ac:dyDescent="0.2">
      <c r="A4109" s="21" t="s">
        <v>859</v>
      </c>
      <c r="B4109" s="20" t="s">
        <v>17</v>
      </c>
      <c r="C4109" s="22" t="s">
        <v>7366</v>
      </c>
      <c r="D4109" s="32">
        <v>2005</v>
      </c>
      <c r="E4109" s="21" t="s">
        <v>10</v>
      </c>
      <c r="F4109" s="21" t="s">
        <v>4199</v>
      </c>
      <c r="G4109" s="33" t="s">
        <v>7367</v>
      </c>
      <c r="H4109" s="11">
        <v>140</v>
      </c>
      <c r="I4109" s="14"/>
      <c r="J4109" s="4"/>
      <c r="K4109" s="4"/>
      <c r="L4109" s="4"/>
      <c r="M4109" s="4"/>
      <c r="N4109" s="4"/>
      <c r="O4109" s="4"/>
      <c r="P4109" s="4"/>
      <c r="Q4109" s="4"/>
      <c r="R4109" s="4"/>
      <c r="S4109" s="4"/>
      <c r="T4109" s="4"/>
      <c r="U4109" s="4"/>
      <c r="V4109" s="4"/>
      <c r="W4109" s="4"/>
      <c r="X4109" s="4"/>
      <c r="Y4109" s="4"/>
      <c r="Z4109" s="4"/>
      <c r="AA4109" s="4"/>
    </row>
    <row r="4110" spans="1:27" ht="16" x14ac:dyDescent="0.2">
      <c r="A4110" s="21" t="s">
        <v>859</v>
      </c>
      <c r="B4110" s="20" t="s">
        <v>17</v>
      </c>
      <c r="C4110" s="22" t="s">
        <v>7366</v>
      </c>
      <c r="D4110" s="32">
        <v>2005</v>
      </c>
      <c r="E4110" s="21" t="s">
        <v>10</v>
      </c>
      <c r="F4110" s="21" t="s">
        <v>4199</v>
      </c>
      <c r="G4110" s="33" t="s">
        <v>7368</v>
      </c>
      <c r="H4110" s="11">
        <v>127</v>
      </c>
      <c r="I4110" s="14"/>
      <c r="J4110" s="4"/>
      <c r="K4110" s="4"/>
      <c r="L4110" s="4"/>
      <c r="M4110" s="4"/>
      <c r="N4110" s="4"/>
      <c r="O4110" s="4"/>
      <c r="P4110" s="4"/>
      <c r="Q4110" s="4"/>
      <c r="R4110" s="4"/>
      <c r="S4110" s="4"/>
      <c r="T4110" s="4"/>
      <c r="U4110" s="4"/>
      <c r="V4110" s="4"/>
      <c r="W4110" s="4"/>
      <c r="X4110" s="4"/>
      <c r="Y4110" s="4"/>
      <c r="Z4110" s="4"/>
      <c r="AA4110" s="4"/>
    </row>
    <row r="4111" spans="1:27" ht="16" x14ac:dyDescent="0.2">
      <c r="A4111" s="21" t="s">
        <v>859</v>
      </c>
      <c r="B4111" s="20" t="s">
        <v>17</v>
      </c>
      <c r="C4111" s="22" t="s">
        <v>7366</v>
      </c>
      <c r="D4111" s="32">
        <v>2005</v>
      </c>
      <c r="E4111" s="21" t="s">
        <v>10</v>
      </c>
      <c r="F4111" s="21" t="s">
        <v>4199</v>
      </c>
      <c r="G4111" s="33" t="s">
        <v>7369</v>
      </c>
      <c r="H4111" s="11">
        <v>126</v>
      </c>
      <c r="I4111" s="14"/>
      <c r="J4111" s="4"/>
      <c r="K4111" s="4"/>
      <c r="L4111" s="4"/>
      <c r="M4111" s="4"/>
      <c r="N4111" s="4"/>
      <c r="O4111" s="4"/>
      <c r="P4111" s="4"/>
      <c r="Q4111" s="4"/>
      <c r="R4111" s="4"/>
      <c r="S4111" s="4"/>
      <c r="T4111" s="4"/>
      <c r="U4111" s="4"/>
      <c r="V4111" s="4"/>
      <c r="W4111" s="4"/>
      <c r="X4111" s="4"/>
      <c r="Y4111" s="4"/>
      <c r="Z4111" s="4"/>
      <c r="AA4111" s="4"/>
    </row>
    <row r="4112" spans="1:27" ht="16" x14ac:dyDescent="0.2">
      <c r="A4112" s="21" t="s">
        <v>859</v>
      </c>
      <c r="B4112" s="20" t="s">
        <v>17</v>
      </c>
      <c r="C4112" s="22" t="s">
        <v>7370</v>
      </c>
      <c r="D4112" s="32">
        <v>2005</v>
      </c>
      <c r="E4112" s="21" t="s">
        <v>10</v>
      </c>
      <c r="F4112" s="21" t="s">
        <v>4199</v>
      </c>
      <c r="G4112" s="33" t="s">
        <v>7371</v>
      </c>
      <c r="H4112" s="11">
        <v>113</v>
      </c>
      <c r="I4112" s="14"/>
      <c r="J4112" s="4"/>
      <c r="K4112" s="4"/>
      <c r="L4112" s="4"/>
      <c r="M4112" s="4"/>
      <c r="N4112" s="4"/>
      <c r="O4112" s="4"/>
      <c r="P4112" s="4"/>
      <c r="Q4112" s="4"/>
      <c r="R4112" s="4"/>
      <c r="S4112" s="4"/>
      <c r="T4112" s="4"/>
      <c r="U4112" s="4"/>
      <c r="V4112" s="4"/>
      <c r="W4112" s="4"/>
      <c r="X4112" s="4"/>
      <c r="Y4112" s="4"/>
      <c r="Z4112" s="4"/>
      <c r="AA4112" s="4"/>
    </row>
    <row r="4113" spans="1:27" ht="16" x14ac:dyDescent="0.2">
      <c r="A4113" s="21" t="s">
        <v>859</v>
      </c>
      <c r="B4113" s="20" t="s">
        <v>17</v>
      </c>
      <c r="C4113" s="22" t="s">
        <v>7366</v>
      </c>
      <c r="D4113" s="32">
        <v>2005</v>
      </c>
      <c r="E4113" s="21" t="s">
        <v>10</v>
      </c>
      <c r="F4113" s="21" t="s">
        <v>4199</v>
      </c>
      <c r="G4113" s="33" t="s">
        <v>7372</v>
      </c>
      <c r="H4113" s="11">
        <v>106</v>
      </c>
      <c r="I4113" s="14"/>
      <c r="J4113" s="4"/>
      <c r="K4113" s="4"/>
      <c r="L4113" s="4"/>
      <c r="M4113" s="4"/>
      <c r="N4113" s="4"/>
      <c r="O4113" s="4"/>
      <c r="P4113" s="4"/>
      <c r="Q4113" s="4"/>
      <c r="R4113" s="4"/>
      <c r="S4113" s="4"/>
      <c r="T4113" s="4"/>
      <c r="U4113" s="4"/>
      <c r="V4113" s="4"/>
      <c r="W4113" s="4"/>
      <c r="X4113" s="4"/>
      <c r="Y4113" s="4"/>
      <c r="Z4113" s="4"/>
      <c r="AA4113" s="4"/>
    </row>
    <row r="4114" spans="1:27" ht="16" x14ac:dyDescent="0.2">
      <c r="A4114" s="21" t="s">
        <v>859</v>
      </c>
      <c r="B4114" s="20" t="s">
        <v>17</v>
      </c>
      <c r="C4114" s="22" t="s">
        <v>7316</v>
      </c>
      <c r="D4114" s="32">
        <v>2005</v>
      </c>
      <c r="E4114" s="21" t="s">
        <v>10</v>
      </c>
      <c r="F4114" s="10" t="s">
        <v>4199</v>
      </c>
      <c r="G4114" s="33" t="s">
        <v>7373</v>
      </c>
      <c r="H4114" s="11">
        <v>87</v>
      </c>
      <c r="I4114" s="14"/>
      <c r="J4114" s="4"/>
      <c r="K4114" s="4"/>
      <c r="L4114" s="4"/>
      <c r="M4114" s="4"/>
      <c r="N4114" s="4"/>
      <c r="O4114" s="4"/>
      <c r="P4114" s="4"/>
      <c r="Q4114" s="4"/>
      <c r="R4114" s="4"/>
      <c r="S4114" s="4"/>
      <c r="T4114" s="4"/>
      <c r="U4114" s="4"/>
      <c r="V4114" s="4"/>
      <c r="W4114" s="4"/>
      <c r="X4114" s="4"/>
      <c r="Y4114" s="4"/>
      <c r="Z4114" s="4"/>
      <c r="AA4114" s="4"/>
    </row>
    <row r="4115" spans="1:27" ht="16" x14ac:dyDescent="0.2">
      <c r="A4115" s="21" t="s">
        <v>859</v>
      </c>
      <c r="B4115" s="20" t="s">
        <v>17</v>
      </c>
      <c r="C4115" s="22" t="s">
        <v>7333</v>
      </c>
      <c r="D4115" s="32">
        <v>2005</v>
      </c>
      <c r="E4115" s="21" t="s">
        <v>10</v>
      </c>
      <c r="F4115" s="21" t="s">
        <v>4199</v>
      </c>
      <c r="G4115" s="33" t="s">
        <v>7374</v>
      </c>
      <c r="H4115" s="11">
        <v>79</v>
      </c>
      <c r="I4115" s="14"/>
      <c r="J4115" s="4"/>
      <c r="K4115" s="4"/>
      <c r="L4115" s="4"/>
      <c r="M4115" s="4"/>
      <c r="N4115" s="4"/>
      <c r="O4115" s="4"/>
      <c r="P4115" s="4"/>
      <c r="Q4115" s="4"/>
      <c r="R4115" s="4"/>
      <c r="S4115" s="4"/>
      <c r="T4115" s="4"/>
      <c r="U4115" s="4"/>
      <c r="V4115" s="4"/>
      <c r="W4115" s="4"/>
      <c r="X4115" s="4"/>
      <c r="Y4115" s="4"/>
      <c r="Z4115" s="4"/>
      <c r="AA4115" s="4"/>
    </row>
    <row r="4116" spans="1:27" ht="16" x14ac:dyDescent="0.2">
      <c r="A4116" s="21" t="s">
        <v>859</v>
      </c>
      <c r="B4116" s="20" t="s">
        <v>17</v>
      </c>
      <c r="C4116" s="22" t="s">
        <v>7323</v>
      </c>
      <c r="D4116" s="32">
        <v>2005</v>
      </c>
      <c r="E4116" s="21" t="s">
        <v>10</v>
      </c>
      <c r="F4116" s="21" t="s">
        <v>4199</v>
      </c>
      <c r="G4116" s="33" t="s">
        <v>7375</v>
      </c>
      <c r="H4116" s="11">
        <v>67</v>
      </c>
      <c r="I4116" s="14"/>
      <c r="J4116" s="4"/>
      <c r="K4116" s="4"/>
      <c r="L4116" s="4"/>
      <c r="M4116" s="4"/>
      <c r="N4116" s="4"/>
      <c r="O4116" s="4"/>
      <c r="P4116" s="4"/>
      <c r="Q4116" s="4"/>
      <c r="R4116" s="4"/>
      <c r="S4116" s="4"/>
      <c r="T4116" s="4"/>
      <c r="U4116" s="4"/>
      <c r="V4116" s="4"/>
      <c r="W4116" s="4"/>
      <c r="X4116" s="4"/>
      <c r="Y4116" s="4"/>
      <c r="Z4116" s="4"/>
      <c r="AA4116" s="4"/>
    </row>
    <row r="4117" spans="1:27" ht="16" x14ac:dyDescent="0.2">
      <c r="A4117" s="21" t="s">
        <v>859</v>
      </c>
      <c r="B4117" s="20" t="s">
        <v>17</v>
      </c>
      <c r="C4117" s="22" t="s">
        <v>7376</v>
      </c>
      <c r="D4117" s="32">
        <v>2005</v>
      </c>
      <c r="E4117" s="21" t="s">
        <v>10</v>
      </c>
      <c r="F4117" s="21" t="s">
        <v>4199</v>
      </c>
      <c r="G4117" s="33" t="s">
        <v>7377</v>
      </c>
      <c r="H4117" s="11">
        <v>63</v>
      </c>
      <c r="I4117" s="14"/>
      <c r="J4117" s="4"/>
      <c r="K4117" s="4"/>
      <c r="L4117" s="4"/>
      <c r="M4117" s="4"/>
      <c r="N4117" s="4"/>
      <c r="O4117" s="4"/>
      <c r="P4117" s="4"/>
      <c r="Q4117" s="4"/>
      <c r="R4117" s="4"/>
      <c r="S4117" s="4"/>
      <c r="T4117" s="4"/>
      <c r="U4117" s="4"/>
      <c r="V4117" s="4"/>
      <c r="W4117" s="4"/>
      <c r="X4117" s="4"/>
      <c r="Y4117" s="4"/>
      <c r="Z4117" s="4"/>
      <c r="AA4117" s="4"/>
    </row>
    <row r="4118" spans="1:27" ht="16" x14ac:dyDescent="0.2">
      <c r="A4118" s="21" t="s">
        <v>859</v>
      </c>
      <c r="B4118" s="20" t="s">
        <v>17</v>
      </c>
      <c r="C4118" s="22" t="s">
        <v>7378</v>
      </c>
      <c r="D4118" s="26">
        <v>2005</v>
      </c>
      <c r="E4118" s="21" t="s">
        <v>10</v>
      </c>
      <c r="F4118" s="10" t="s">
        <v>4199</v>
      </c>
      <c r="G4118" s="33" t="s">
        <v>7379</v>
      </c>
      <c r="H4118" s="11">
        <v>59</v>
      </c>
      <c r="I4118" s="14"/>
      <c r="J4118" s="4"/>
      <c r="K4118" s="4"/>
      <c r="L4118" s="4"/>
      <c r="M4118" s="4"/>
      <c r="N4118" s="4"/>
      <c r="O4118" s="4"/>
      <c r="P4118" s="4"/>
      <c r="Q4118" s="4"/>
      <c r="R4118" s="4"/>
      <c r="S4118" s="4"/>
      <c r="T4118" s="4"/>
      <c r="U4118" s="4"/>
      <c r="V4118" s="4"/>
      <c r="W4118" s="4"/>
      <c r="X4118" s="4"/>
      <c r="Y4118" s="4"/>
      <c r="Z4118" s="4"/>
      <c r="AA4118" s="4"/>
    </row>
    <row r="4119" spans="1:27" ht="16" x14ac:dyDescent="0.2">
      <c r="A4119" s="21" t="s">
        <v>859</v>
      </c>
      <c r="B4119" s="20" t="s">
        <v>17</v>
      </c>
      <c r="C4119" s="22" t="s">
        <v>7366</v>
      </c>
      <c r="D4119" s="32">
        <v>2005</v>
      </c>
      <c r="E4119" s="21" t="s">
        <v>10</v>
      </c>
      <c r="F4119" s="21" t="s">
        <v>4199</v>
      </c>
      <c r="G4119" s="33" t="s">
        <v>7380</v>
      </c>
      <c r="H4119" s="11">
        <v>54</v>
      </c>
      <c r="I4119" s="14"/>
      <c r="J4119" s="4"/>
      <c r="K4119" s="4"/>
      <c r="L4119" s="4"/>
      <c r="M4119" s="4"/>
      <c r="N4119" s="4"/>
      <c r="O4119" s="4"/>
      <c r="P4119" s="4"/>
      <c r="Q4119" s="4"/>
      <c r="R4119" s="4"/>
      <c r="S4119" s="4"/>
      <c r="T4119" s="4"/>
      <c r="U4119" s="4"/>
      <c r="V4119" s="4"/>
      <c r="W4119" s="4"/>
      <c r="X4119" s="4"/>
      <c r="Y4119" s="4"/>
      <c r="Z4119" s="4"/>
      <c r="AA4119" s="4"/>
    </row>
    <row r="4120" spans="1:27" ht="16" x14ac:dyDescent="0.2">
      <c r="A4120" s="21" t="s">
        <v>859</v>
      </c>
      <c r="B4120" s="20" t="s">
        <v>17</v>
      </c>
      <c r="C4120" s="22" t="s">
        <v>7381</v>
      </c>
      <c r="D4120" s="32">
        <v>2005</v>
      </c>
      <c r="E4120" s="21" t="s">
        <v>10</v>
      </c>
      <c r="F4120" s="21" t="s">
        <v>4199</v>
      </c>
      <c r="G4120" s="33" t="s">
        <v>7382</v>
      </c>
      <c r="H4120" s="11">
        <v>44</v>
      </c>
      <c r="I4120" s="14"/>
      <c r="J4120" s="4"/>
      <c r="K4120" s="4"/>
      <c r="L4120" s="4"/>
      <c r="M4120" s="4"/>
      <c r="N4120" s="4"/>
      <c r="O4120" s="4"/>
      <c r="P4120" s="4"/>
      <c r="Q4120" s="4"/>
      <c r="R4120" s="4"/>
      <c r="S4120" s="4"/>
      <c r="T4120" s="4"/>
      <c r="U4120" s="4"/>
      <c r="V4120" s="4"/>
      <c r="W4120" s="4"/>
      <c r="X4120" s="4"/>
      <c r="Y4120" s="4"/>
      <c r="Z4120" s="4"/>
      <c r="AA4120" s="4"/>
    </row>
    <row r="4121" spans="1:27" ht="16" x14ac:dyDescent="0.2">
      <c r="A4121" s="10" t="s">
        <v>15</v>
      </c>
      <c r="B4121" s="10" t="s">
        <v>17</v>
      </c>
      <c r="C4121" s="10" t="s">
        <v>7383</v>
      </c>
      <c r="D4121" s="11">
        <v>2004</v>
      </c>
      <c r="E4121" s="10" t="s">
        <v>7</v>
      </c>
      <c r="F4121" s="48" t="s">
        <v>7384</v>
      </c>
      <c r="G4121" s="10" t="s">
        <v>7385</v>
      </c>
      <c r="H4121" s="13">
        <v>1945</v>
      </c>
      <c r="I4121" s="14"/>
      <c r="J4121" s="4"/>
      <c r="K4121" s="4"/>
      <c r="L4121" s="4"/>
      <c r="M4121" s="4"/>
      <c r="N4121" s="4"/>
      <c r="O4121" s="4"/>
      <c r="P4121" s="4"/>
      <c r="Q4121" s="4"/>
      <c r="R4121" s="4"/>
      <c r="S4121" s="4"/>
      <c r="T4121" s="4"/>
      <c r="U4121" s="4"/>
      <c r="V4121" s="4"/>
      <c r="W4121" s="4"/>
      <c r="X4121" s="4"/>
      <c r="Y4121" s="4"/>
      <c r="Z4121" s="4"/>
      <c r="AA4121" s="4"/>
    </row>
    <row r="4122" spans="1:27" ht="16" x14ac:dyDescent="0.2">
      <c r="A4122" s="10" t="s">
        <v>15</v>
      </c>
      <c r="B4122" s="10" t="s">
        <v>17</v>
      </c>
      <c r="C4122" s="10" t="s">
        <v>7386</v>
      </c>
      <c r="D4122" s="11">
        <v>2004</v>
      </c>
      <c r="E4122" s="10" t="s">
        <v>10</v>
      </c>
      <c r="F4122" s="48" t="s">
        <v>7341</v>
      </c>
      <c r="G4122" s="10" t="s">
        <v>7387</v>
      </c>
      <c r="H4122" s="13">
        <v>1230</v>
      </c>
      <c r="I4122" s="14"/>
      <c r="J4122" s="4"/>
      <c r="K4122" s="4"/>
      <c r="L4122" s="4"/>
      <c r="M4122" s="4"/>
      <c r="N4122" s="4"/>
      <c r="O4122" s="4"/>
      <c r="P4122" s="4"/>
      <c r="Q4122" s="4"/>
      <c r="R4122" s="4"/>
      <c r="S4122" s="4"/>
      <c r="T4122" s="4"/>
      <c r="U4122" s="4"/>
      <c r="V4122" s="4"/>
      <c r="W4122" s="4"/>
      <c r="X4122" s="4"/>
      <c r="Y4122" s="4"/>
      <c r="Z4122" s="4"/>
      <c r="AA4122" s="4"/>
    </row>
    <row r="4123" spans="1:27" ht="16" x14ac:dyDescent="0.2">
      <c r="A4123" s="10" t="s">
        <v>15</v>
      </c>
      <c r="B4123" s="10" t="s">
        <v>17</v>
      </c>
      <c r="C4123" s="10" t="s">
        <v>7388</v>
      </c>
      <c r="D4123" s="11">
        <v>2003</v>
      </c>
      <c r="E4123" s="10" t="s">
        <v>10</v>
      </c>
      <c r="F4123" s="48" t="s">
        <v>7389</v>
      </c>
      <c r="G4123" s="10" t="s">
        <v>7390</v>
      </c>
      <c r="H4123" s="13">
        <v>768</v>
      </c>
      <c r="I4123" s="14"/>
      <c r="J4123" s="4"/>
      <c r="K4123" s="4"/>
      <c r="L4123" s="4"/>
      <c r="M4123" s="4"/>
      <c r="N4123" s="4"/>
      <c r="O4123" s="4"/>
      <c r="P4123" s="4"/>
      <c r="Q4123" s="4"/>
      <c r="R4123" s="4"/>
      <c r="S4123" s="4"/>
      <c r="T4123" s="4"/>
      <c r="U4123" s="4"/>
      <c r="V4123" s="4"/>
      <c r="W4123" s="4"/>
      <c r="X4123" s="4"/>
      <c r="Y4123" s="4"/>
      <c r="Z4123" s="4"/>
      <c r="AA4123" s="4"/>
    </row>
    <row r="4124" spans="1:27" ht="16" x14ac:dyDescent="0.2">
      <c r="A4124" s="10" t="s">
        <v>15</v>
      </c>
      <c r="B4124" s="10" t="s">
        <v>17</v>
      </c>
      <c r="C4124" s="10" t="s">
        <v>7383</v>
      </c>
      <c r="D4124" s="11">
        <v>2003</v>
      </c>
      <c r="E4124" s="10" t="s">
        <v>7</v>
      </c>
      <c r="F4124" s="48" t="s">
        <v>7391</v>
      </c>
      <c r="G4124" s="10" t="s">
        <v>7392</v>
      </c>
      <c r="H4124" s="13">
        <v>730</v>
      </c>
      <c r="I4124" s="14"/>
      <c r="J4124" s="4"/>
      <c r="K4124" s="4"/>
      <c r="L4124" s="4"/>
      <c r="M4124" s="4"/>
      <c r="N4124" s="4"/>
      <c r="O4124" s="4"/>
      <c r="P4124" s="4"/>
      <c r="Q4124" s="4"/>
      <c r="R4124" s="4"/>
      <c r="S4124" s="4"/>
      <c r="T4124" s="4"/>
      <c r="U4124" s="4"/>
      <c r="V4124" s="4"/>
      <c r="W4124" s="4"/>
      <c r="X4124" s="4"/>
      <c r="Y4124" s="4"/>
      <c r="Z4124" s="4"/>
      <c r="AA4124" s="4"/>
    </row>
    <row r="4125" spans="1:27" ht="16" x14ac:dyDescent="0.2">
      <c r="A4125" s="10" t="s">
        <v>15</v>
      </c>
      <c r="B4125" s="10" t="s">
        <v>17</v>
      </c>
      <c r="C4125" s="10" t="s">
        <v>7393</v>
      </c>
      <c r="D4125" s="11">
        <v>2003</v>
      </c>
      <c r="E4125" s="10" t="s">
        <v>10</v>
      </c>
      <c r="F4125" s="48" t="s">
        <v>7389</v>
      </c>
      <c r="G4125" s="10" t="s">
        <v>7394</v>
      </c>
      <c r="H4125" s="13">
        <v>385</v>
      </c>
      <c r="I4125" s="14"/>
      <c r="J4125" s="4"/>
      <c r="K4125" s="4"/>
      <c r="L4125" s="4"/>
      <c r="M4125" s="4"/>
      <c r="N4125" s="4"/>
      <c r="O4125" s="4"/>
      <c r="P4125" s="4"/>
      <c r="Q4125" s="4"/>
      <c r="R4125" s="4"/>
      <c r="S4125" s="4"/>
      <c r="T4125" s="4"/>
      <c r="U4125" s="4"/>
      <c r="V4125" s="4"/>
      <c r="W4125" s="4"/>
      <c r="X4125" s="4"/>
      <c r="Y4125" s="4"/>
      <c r="Z4125" s="4"/>
      <c r="AA4125" s="4"/>
    </row>
    <row r="4126" spans="1:27" ht="16" x14ac:dyDescent="0.2">
      <c r="A4126" s="10" t="s">
        <v>15</v>
      </c>
      <c r="B4126" s="10" t="s">
        <v>17</v>
      </c>
      <c r="C4126" s="10" t="s">
        <v>7395</v>
      </c>
      <c r="D4126" s="11">
        <v>2003</v>
      </c>
      <c r="E4126" s="10" t="s">
        <v>10</v>
      </c>
      <c r="F4126" s="48" t="s">
        <v>7389</v>
      </c>
      <c r="G4126" s="10" t="s">
        <v>7396</v>
      </c>
      <c r="H4126" s="13">
        <v>305</v>
      </c>
      <c r="I4126" s="14"/>
      <c r="J4126" s="4"/>
      <c r="K4126" s="4"/>
      <c r="L4126" s="4"/>
      <c r="M4126" s="4"/>
      <c r="N4126" s="4"/>
      <c r="O4126" s="4"/>
      <c r="P4126" s="4"/>
      <c r="Q4126" s="4"/>
      <c r="R4126" s="4"/>
      <c r="S4126" s="4"/>
      <c r="T4126" s="4"/>
      <c r="U4126" s="4"/>
      <c r="V4126" s="4"/>
      <c r="W4126" s="4"/>
      <c r="X4126" s="4"/>
      <c r="Y4126" s="4"/>
      <c r="Z4126" s="4"/>
      <c r="AA4126" s="4"/>
    </row>
    <row r="4127" spans="1:27" ht="16" x14ac:dyDescent="0.2">
      <c r="A4127" s="10" t="s">
        <v>15</v>
      </c>
      <c r="B4127" s="10" t="s">
        <v>17</v>
      </c>
      <c r="C4127" s="10" t="s">
        <v>7397</v>
      </c>
      <c r="D4127" s="11">
        <v>2003</v>
      </c>
      <c r="E4127" s="10" t="s">
        <v>10</v>
      </c>
      <c r="F4127" s="48" t="s">
        <v>7389</v>
      </c>
      <c r="G4127" s="10" t="s">
        <v>7398</v>
      </c>
      <c r="H4127" s="13">
        <v>271</v>
      </c>
      <c r="I4127" s="14"/>
      <c r="J4127" s="4"/>
      <c r="K4127" s="4"/>
      <c r="L4127" s="4"/>
      <c r="M4127" s="4"/>
      <c r="N4127" s="4"/>
      <c r="O4127" s="4"/>
      <c r="P4127" s="4"/>
      <c r="Q4127" s="4"/>
      <c r="R4127" s="4"/>
      <c r="S4127" s="4"/>
      <c r="T4127" s="4"/>
      <c r="U4127" s="4"/>
      <c r="V4127" s="4"/>
      <c r="W4127" s="4"/>
      <c r="X4127" s="4"/>
      <c r="Y4127" s="4"/>
      <c r="Z4127" s="4"/>
      <c r="AA4127" s="4"/>
    </row>
    <row r="4128" spans="1:27" ht="16" x14ac:dyDescent="0.2">
      <c r="A4128" s="10" t="s">
        <v>15</v>
      </c>
      <c r="B4128" s="10" t="s">
        <v>17</v>
      </c>
      <c r="C4128" s="10" t="s">
        <v>7399</v>
      </c>
      <c r="D4128" s="11">
        <v>2003</v>
      </c>
      <c r="E4128" s="10" t="s">
        <v>10</v>
      </c>
      <c r="F4128" s="48" t="s">
        <v>7389</v>
      </c>
      <c r="G4128" s="10" t="s">
        <v>7400</v>
      </c>
      <c r="H4128" s="13">
        <v>235</v>
      </c>
      <c r="I4128" s="14"/>
      <c r="J4128" s="4"/>
      <c r="K4128" s="4"/>
      <c r="L4128" s="4"/>
      <c r="M4128" s="4"/>
      <c r="N4128" s="4"/>
      <c r="O4128" s="4"/>
      <c r="P4128" s="4"/>
      <c r="Q4128" s="4"/>
      <c r="R4128" s="4"/>
      <c r="S4128" s="4"/>
      <c r="T4128" s="4"/>
      <c r="U4128" s="4"/>
      <c r="V4128" s="4"/>
      <c r="W4128" s="4"/>
      <c r="X4128" s="4"/>
      <c r="Y4128" s="4"/>
      <c r="Z4128" s="4"/>
      <c r="AA4128" s="4"/>
    </row>
    <row r="4129" spans="1:27" ht="16" x14ac:dyDescent="0.2">
      <c r="A4129" s="10" t="s">
        <v>15</v>
      </c>
      <c r="B4129" s="10" t="s">
        <v>17</v>
      </c>
      <c r="C4129" s="10" t="s">
        <v>7401</v>
      </c>
      <c r="D4129" s="11">
        <v>2003</v>
      </c>
      <c r="E4129" s="10" t="s">
        <v>10</v>
      </c>
      <c r="F4129" s="48" t="s">
        <v>7389</v>
      </c>
      <c r="G4129" s="10" t="s">
        <v>7402</v>
      </c>
      <c r="H4129" s="13">
        <v>218</v>
      </c>
      <c r="I4129" s="14"/>
      <c r="J4129" s="4"/>
      <c r="K4129" s="4"/>
      <c r="L4129" s="4"/>
      <c r="M4129" s="4"/>
      <c r="N4129" s="4"/>
      <c r="O4129" s="4"/>
      <c r="P4129" s="4"/>
      <c r="Q4129" s="4"/>
      <c r="R4129" s="4"/>
      <c r="S4129" s="4"/>
      <c r="T4129" s="4"/>
      <c r="U4129" s="4"/>
      <c r="V4129" s="4"/>
      <c r="W4129" s="4"/>
      <c r="X4129" s="4"/>
      <c r="Y4129" s="4"/>
      <c r="Z4129" s="4"/>
      <c r="AA4129" s="4"/>
    </row>
    <row r="4130" spans="1:27" ht="16" x14ac:dyDescent="0.2">
      <c r="A4130" s="10" t="s">
        <v>15</v>
      </c>
      <c r="B4130" s="10" t="s">
        <v>17</v>
      </c>
      <c r="C4130" s="10" t="s">
        <v>7403</v>
      </c>
      <c r="D4130" s="11">
        <v>2003</v>
      </c>
      <c r="E4130" s="10" t="s">
        <v>10</v>
      </c>
      <c r="F4130" s="48" t="s">
        <v>7389</v>
      </c>
      <c r="G4130" s="10" t="s">
        <v>7404</v>
      </c>
      <c r="H4130" s="13">
        <v>152</v>
      </c>
      <c r="I4130" s="14"/>
      <c r="J4130" s="4"/>
      <c r="K4130" s="4"/>
      <c r="L4130" s="4"/>
      <c r="M4130" s="4"/>
      <c r="N4130" s="4"/>
      <c r="O4130" s="4"/>
      <c r="P4130" s="4"/>
      <c r="Q4130" s="4"/>
      <c r="R4130" s="4"/>
      <c r="S4130" s="4"/>
      <c r="T4130" s="4"/>
      <c r="U4130" s="4"/>
      <c r="V4130" s="4"/>
      <c r="W4130" s="4"/>
      <c r="X4130" s="4"/>
      <c r="Y4130" s="4"/>
      <c r="Z4130" s="4"/>
      <c r="AA4130" s="4"/>
    </row>
    <row r="4131" spans="1:27" ht="16" x14ac:dyDescent="0.2">
      <c r="A4131" s="10" t="s">
        <v>15</v>
      </c>
      <c r="B4131" s="10" t="s">
        <v>17</v>
      </c>
      <c r="C4131" s="10" t="s">
        <v>7405</v>
      </c>
      <c r="D4131" s="11">
        <v>2003</v>
      </c>
      <c r="E4131" s="10" t="s">
        <v>10</v>
      </c>
      <c r="F4131" s="48" t="s">
        <v>7389</v>
      </c>
      <c r="G4131" s="10" t="s">
        <v>7406</v>
      </c>
      <c r="H4131" s="13">
        <v>145</v>
      </c>
      <c r="I4131" s="14"/>
      <c r="J4131" s="4"/>
      <c r="K4131" s="4"/>
      <c r="L4131" s="4"/>
      <c r="M4131" s="4"/>
      <c r="N4131" s="4"/>
      <c r="O4131" s="4"/>
      <c r="P4131" s="4"/>
      <c r="Q4131" s="4"/>
      <c r="R4131" s="4"/>
      <c r="S4131" s="4"/>
      <c r="T4131" s="4"/>
      <c r="U4131" s="4"/>
      <c r="V4131" s="4"/>
      <c r="W4131" s="4"/>
      <c r="X4131" s="4"/>
      <c r="Y4131" s="4"/>
      <c r="Z4131" s="4"/>
      <c r="AA4131" s="4"/>
    </row>
    <row r="4132" spans="1:27" ht="16" x14ac:dyDescent="0.2">
      <c r="A4132" s="10" t="s">
        <v>15</v>
      </c>
      <c r="B4132" s="10" t="s">
        <v>17</v>
      </c>
      <c r="C4132" s="10" t="s">
        <v>7407</v>
      </c>
      <c r="D4132" s="11">
        <v>2003</v>
      </c>
      <c r="E4132" s="10" t="s">
        <v>10</v>
      </c>
      <c r="F4132" s="46" t="s">
        <v>7341</v>
      </c>
      <c r="G4132" s="10" t="s">
        <v>7408</v>
      </c>
      <c r="H4132" s="13">
        <v>138</v>
      </c>
      <c r="I4132" s="14"/>
      <c r="J4132" s="4"/>
      <c r="K4132" s="4"/>
      <c r="L4132" s="4"/>
      <c r="M4132" s="4"/>
      <c r="N4132" s="4"/>
      <c r="O4132" s="4"/>
      <c r="P4132" s="4"/>
      <c r="Q4132" s="4"/>
      <c r="R4132" s="4"/>
      <c r="S4132" s="4"/>
      <c r="T4132" s="4"/>
      <c r="U4132" s="4"/>
      <c r="V4132" s="4"/>
      <c r="W4132" s="4"/>
      <c r="X4132" s="4"/>
      <c r="Y4132" s="4"/>
      <c r="Z4132" s="4"/>
      <c r="AA4132" s="4"/>
    </row>
    <row r="4133" spans="1:27" ht="16" x14ac:dyDescent="0.2">
      <c r="A4133" s="10" t="s">
        <v>15</v>
      </c>
      <c r="B4133" s="10" t="s">
        <v>17</v>
      </c>
      <c r="C4133" s="10" t="s">
        <v>7409</v>
      </c>
      <c r="D4133" s="11">
        <v>2003</v>
      </c>
      <c r="E4133" s="10" t="s">
        <v>10</v>
      </c>
      <c r="F4133" s="48" t="s">
        <v>7389</v>
      </c>
      <c r="G4133" s="10" t="s">
        <v>7410</v>
      </c>
      <c r="H4133" s="13">
        <v>128</v>
      </c>
      <c r="I4133" s="14"/>
      <c r="J4133" s="4"/>
      <c r="K4133" s="4"/>
      <c r="L4133" s="4"/>
      <c r="M4133" s="4"/>
      <c r="N4133" s="4"/>
      <c r="O4133" s="4"/>
      <c r="P4133" s="4"/>
      <c r="Q4133" s="4"/>
      <c r="R4133" s="4"/>
      <c r="S4133" s="4"/>
      <c r="T4133" s="4"/>
      <c r="U4133" s="4"/>
      <c r="V4133" s="4"/>
      <c r="W4133" s="4"/>
      <c r="X4133" s="4"/>
      <c r="Y4133" s="4"/>
      <c r="Z4133" s="4"/>
      <c r="AA4133" s="4"/>
    </row>
    <row r="4134" spans="1:27" ht="16" x14ac:dyDescent="0.2">
      <c r="A4134" s="10" t="s">
        <v>15</v>
      </c>
      <c r="B4134" s="10" t="s">
        <v>17</v>
      </c>
      <c r="C4134" s="10" t="s">
        <v>7411</v>
      </c>
      <c r="D4134" s="11">
        <v>2003</v>
      </c>
      <c r="E4134" s="10" t="s">
        <v>10</v>
      </c>
      <c r="F4134" s="48" t="s">
        <v>7389</v>
      </c>
      <c r="G4134" s="10" t="s">
        <v>7412</v>
      </c>
      <c r="H4134" s="13">
        <v>122</v>
      </c>
      <c r="I4134" s="14"/>
      <c r="J4134" s="4"/>
      <c r="K4134" s="4"/>
      <c r="L4134" s="4"/>
      <c r="M4134" s="4"/>
      <c r="N4134" s="4"/>
      <c r="O4134" s="4"/>
      <c r="P4134" s="4"/>
      <c r="Q4134" s="4"/>
      <c r="R4134" s="4"/>
      <c r="S4134" s="4"/>
      <c r="T4134" s="4"/>
      <c r="U4134" s="4"/>
      <c r="V4134" s="4"/>
      <c r="W4134" s="4"/>
      <c r="X4134" s="4"/>
      <c r="Y4134" s="4"/>
      <c r="Z4134" s="4"/>
      <c r="AA4134" s="4"/>
    </row>
    <row r="4135" spans="1:27" ht="16" x14ac:dyDescent="0.2">
      <c r="A4135" s="10" t="s">
        <v>15</v>
      </c>
      <c r="B4135" s="10" t="s">
        <v>17</v>
      </c>
      <c r="C4135" s="10" t="s">
        <v>7413</v>
      </c>
      <c r="D4135" s="11">
        <v>2003</v>
      </c>
      <c r="E4135" s="10" t="s">
        <v>10</v>
      </c>
      <c r="F4135" s="48" t="s">
        <v>7389</v>
      </c>
      <c r="G4135" s="10" t="s">
        <v>7414</v>
      </c>
      <c r="H4135" s="13">
        <v>118</v>
      </c>
      <c r="I4135" s="14"/>
      <c r="J4135" s="4"/>
      <c r="K4135" s="4"/>
      <c r="L4135" s="4"/>
      <c r="M4135" s="4"/>
      <c r="N4135" s="4"/>
      <c r="O4135" s="4"/>
      <c r="P4135" s="4"/>
      <c r="Q4135" s="4"/>
      <c r="R4135" s="4"/>
      <c r="S4135" s="4"/>
      <c r="T4135" s="4"/>
      <c r="U4135" s="4"/>
      <c r="V4135" s="4"/>
      <c r="W4135" s="4"/>
      <c r="X4135" s="4"/>
      <c r="Y4135" s="4"/>
      <c r="Z4135" s="4"/>
      <c r="AA4135" s="4"/>
    </row>
    <row r="4136" spans="1:27" ht="16" x14ac:dyDescent="0.2">
      <c r="A4136" s="10" t="s">
        <v>15</v>
      </c>
      <c r="B4136" s="10" t="s">
        <v>17</v>
      </c>
      <c r="C4136" s="10" t="s">
        <v>7415</v>
      </c>
      <c r="D4136" s="11">
        <v>2003</v>
      </c>
      <c r="E4136" s="10" t="s">
        <v>10</v>
      </c>
      <c r="F4136" s="48" t="s">
        <v>7389</v>
      </c>
      <c r="G4136" s="10" t="s">
        <v>7416</v>
      </c>
      <c r="H4136" s="13">
        <v>100</v>
      </c>
      <c r="I4136" s="14"/>
      <c r="J4136" s="4"/>
      <c r="K4136" s="4"/>
      <c r="L4136" s="4"/>
      <c r="M4136" s="4"/>
      <c r="N4136" s="4"/>
      <c r="O4136" s="4"/>
      <c r="P4136" s="4"/>
      <c r="Q4136" s="4"/>
      <c r="R4136" s="4"/>
      <c r="S4136" s="4"/>
      <c r="T4136" s="4"/>
      <c r="U4136" s="4"/>
      <c r="V4136" s="4"/>
      <c r="W4136" s="4"/>
      <c r="X4136" s="4"/>
      <c r="Y4136" s="4"/>
      <c r="Z4136" s="4"/>
      <c r="AA4136" s="4"/>
    </row>
    <row r="4137" spans="1:27" ht="16" x14ac:dyDescent="0.2">
      <c r="A4137" s="10" t="s">
        <v>15</v>
      </c>
      <c r="B4137" s="10" t="s">
        <v>17</v>
      </c>
      <c r="C4137" s="10" t="s">
        <v>7417</v>
      </c>
      <c r="D4137" s="11">
        <v>2003</v>
      </c>
      <c r="E4137" s="10" t="s">
        <v>10</v>
      </c>
      <c r="F4137" s="48" t="s">
        <v>7389</v>
      </c>
      <c r="G4137" s="10" t="s">
        <v>7418</v>
      </c>
      <c r="H4137" s="13">
        <v>77</v>
      </c>
      <c r="I4137" s="14"/>
      <c r="J4137" s="4"/>
      <c r="K4137" s="4"/>
      <c r="L4137" s="4"/>
      <c r="M4137" s="4"/>
      <c r="N4137" s="4"/>
      <c r="O4137" s="4"/>
      <c r="P4137" s="4"/>
      <c r="Q4137" s="4"/>
      <c r="R4137" s="4"/>
      <c r="S4137" s="4"/>
      <c r="T4137" s="4"/>
      <c r="U4137" s="4"/>
      <c r="V4137" s="4"/>
      <c r="W4137" s="4"/>
      <c r="X4137" s="4"/>
      <c r="Y4137" s="4"/>
      <c r="Z4137" s="4"/>
      <c r="AA4137" s="4"/>
    </row>
    <row r="4138" spans="1:27" ht="16" x14ac:dyDescent="0.2">
      <c r="A4138" s="10" t="s">
        <v>15</v>
      </c>
      <c r="B4138" s="10" t="s">
        <v>17</v>
      </c>
      <c r="C4138" s="10" t="s">
        <v>7419</v>
      </c>
      <c r="D4138" s="11">
        <v>2003</v>
      </c>
      <c r="E4138" s="10" t="s">
        <v>10</v>
      </c>
      <c r="F4138" s="48" t="s">
        <v>7389</v>
      </c>
      <c r="G4138" s="10" t="s">
        <v>7420</v>
      </c>
      <c r="H4138" s="13">
        <v>27</v>
      </c>
      <c r="I4138" s="14"/>
      <c r="J4138" s="4"/>
      <c r="K4138" s="4"/>
      <c r="L4138" s="4"/>
      <c r="M4138" s="4"/>
      <c r="N4138" s="4"/>
      <c r="O4138" s="4"/>
      <c r="P4138" s="4"/>
      <c r="Q4138" s="4"/>
      <c r="R4138" s="4"/>
      <c r="S4138" s="4"/>
      <c r="T4138" s="4"/>
      <c r="U4138" s="4"/>
      <c r="V4138" s="4"/>
      <c r="W4138" s="4"/>
      <c r="X4138" s="4"/>
      <c r="Y4138" s="4"/>
      <c r="Z4138" s="4"/>
      <c r="AA4138" s="4"/>
    </row>
    <row r="4139" spans="1:27" ht="16" x14ac:dyDescent="0.2">
      <c r="A4139" s="10" t="s">
        <v>15</v>
      </c>
      <c r="B4139" s="10" t="s">
        <v>17</v>
      </c>
      <c r="C4139" s="10" t="s">
        <v>7383</v>
      </c>
      <c r="D4139" s="11">
        <v>2002</v>
      </c>
      <c r="E4139" s="10" t="s">
        <v>7</v>
      </c>
      <c r="F4139" s="46" t="s">
        <v>7421</v>
      </c>
      <c r="G4139" s="10" t="s">
        <v>7422</v>
      </c>
      <c r="H4139" s="13">
        <v>665</v>
      </c>
      <c r="I4139" s="14"/>
      <c r="J4139" s="4"/>
      <c r="K4139" s="4"/>
      <c r="L4139" s="4"/>
      <c r="M4139" s="4"/>
      <c r="N4139" s="4"/>
      <c r="O4139" s="4"/>
      <c r="P4139" s="4"/>
      <c r="Q4139" s="4"/>
      <c r="R4139" s="4"/>
      <c r="S4139" s="4"/>
      <c r="T4139" s="4"/>
      <c r="U4139" s="4"/>
      <c r="V4139" s="4"/>
      <c r="W4139" s="4"/>
      <c r="X4139" s="4"/>
      <c r="Y4139" s="4"/>
      <c r="Z4139" s="4"/>
      <c r="AA4139" s="4"/>
    </row>
    <row r="4140" spans="1:27" ht="16" x14ac:dyDescent="0.2">
      <c r="A4140" s="10" t="s">
        <v>15</v>
      </c>
      <c r="B4140" s="10" t="s">
        <v>17</v>
      </c>
      <c r="C4140" s="10" t="s">
        <v>7423</v>
      </c>
      <c r="D4140" s="11">
        <v>2002</v>
      </c>
      <c r="E4140" s="10" t="s">
        <v>10</v>
      </c>
      <c r="F4140" s="46" t="s">
        <v>7341</v>
      </c>
      <c r="G4140" s="10" t="s">
        <v>7424</v>
      </c>
      <c r="H4140" s="13">
        <v>151</v>
      </c>
      <c r="I4140" s="14"/>
      <c r="J4140" s="4"/>
      <c r="K4140" s="4"/>
      <c r="L4140" s="4"/>
      <c r="M4140" s="4"/>
      <c r="N4140" s="4"/>
      <c r="O4140" s="4"/>
      <c r="P4140" s="4"/>
      <c r="Q4140" s="4"/>
      <c r="R4140" s="4"/>
      <c r="S4140" s="4"/>
      <c r="T4140" s="4"/>
      <c r="U4140" s="4"/>
      <c r="V4140" s="4"/>
      <c r="W4140" s="4"/>
      <c r="X4140" s="4"/>
      <c r="Y4140" s="4"/>
      <c r="Z4140" s="4"/>
      <c r="AA4140" s="4"/>
    </row>
    <row r="4141" spans="1:27" ht="16" x14ac:dyDescent="0.2">
      <c r="A4141" s="19" t="s">
        <v>20</v>
      </c>
      <c r="B4141" s="19" t="s">
        <v>22</v>
      </c>
      <c r="C4141" s="21" t="s">
        <v>7425</v>
      </c>
      <c r="D4141" s="26">
        <v>2020</v>
      </c>
      <c r="E4141" s="20" t="s">
        <v>10</v>
      </c>
      <c r="F4141" s="20" t="s">
        <v>7426</v>
      </c>
      <c r="G4141" s="10" t="s">
        <v>7427</v>
      </c>
      <c r="H4141" s="13">
        <v>1169</v>
      </c>
      <c r="I4141" s="14"/>
      <c r="J4141" s="4"/>
      <c r="K4141" s="4"/>
      <c r="L4141" s="4"/>
      <c r="M4141" s="4"/>
      <c r="N4141" s="4"/>
      <c r="O4141" s="4"/>
      <c r="P4141" s="4"/>
      <c r="Q4141" s="4"/>
      <c r="R4141" s="4"/>
      <c r="S4141" s="4"/>
      <c r="T4141" s="4"/>
      <c r="U4141" s="4"/>
      <c r="V4141" s="4"/>
      <c r="W4141" s="4"/>
      <c r="X4141" s="4"/>
      <c r="Y4141" s="4"/>
      <c r="Z4141" s="4"/>
      <c r="AA4141" s="4"/>
    </row>
    <row r="4142" spans="1:27" ht="16" x14ac:dyDescent="0.2">
      <c r="A4142" s="19" t="s">
        <v>20</v>
      </c>
      <c r="B4142" s="19" t="s">
        <v>22</v>
      </c>
      <c r="C4142" s="21" t="s">
        <v>7428</v>
      </c>
      <c r="D4142" s="26">
        <v>2020</v>
      </c>
      <c r="E4142" s="20" t="s">
        <v>10</v>
      </c>
      <c r="F4142" s="20" t="s">
        <v>7426</v>
      </c>
      <c r="G4142" s="10" t="s">
        <v>7429</v>
      </c>
      <c r="H4142" s="13">
        <v>899</v>
      </c>
      <c r="I4142" s="14"/>
      <c r="J4142" s="4"/>
      <c r="K4142" s="4"/>
      <c r="L4142" s="4"/>
      <c r="M4142" s="4"/>
      <c r="N4142" s="4"/>
      <c r="O4142" s="4"/>
      <c r="P4142" s="4"/>
      <c r="Q4142" s="4"/>
      <c r="R4142" s="4"/>
      <c r="S4142" s="4"/>
      <c r="T4142" s="4"/>
      <c r="U4142" s="4"/>
      <c r="V4142" s="4"/>
      <c r="W4142" s="4"/>
      <c r="X4142" s="4"/>
      <c r="Y4142" s="4"/>
      <c r="Z4142" s="4"/>
      <c r="AA4142" s="4"/>
    </row>
    <row r="4143" spans="1:27" ht="16" x14ac:dyDescent="0.2">
      <c r="A4143" s="19" t="s">
        <v>20</v>
      </c>
      <c r="B4143" s="19" t="s">
        <v>22</v>
      </c>
      <c r="C4143" s="21" t="s">
        <v>7430</v>
      </c>
      <c r="D4143" s="26">
        <v>2020</v>
      </c>
      <c r="E4143" s="20" t="s">
        <v>10</v>
      </c>
      <c r="F4143" s="20" t="s">
        <v>7426</v>
      </c>
      <c r="G4143" s="20" t="s">
        <v>7431</v>
      </c>
      <c r="H4143" s="13">
        <v>623</v>
      </c>
      <c r="I4143" s="14"/>
      <c r="J4143" s="4"/>
      <c r="K4143" s="4"/>
      <c r="L4143" s="4"/>
      <c r="M4143" s="4"/>
      <c r="N4143" s="4"/>
      <c r="O4143" s="4"/>
      <c r="P4143" s="4"/>
      <c r="Q4143" s="4"/>
      <c r="R4143" s="4"/>
      <c r="S4143" s="4"/>
      <c r="T4143" s="4"/>
      <c r="U4143" s="4"/>
      <c r="V4143" s="4"/>
      <c r="W4143" s="4"/>
      <c r="X4143" s="4"/>
      <c r="Y4143" s="4"/>
      <c r="Z4143" s="4"/>
      <c r="AA4143" s="4"/>
    </row>
    <row r="4144" spans="1:27" ht="16" x14ac:dyDescent="0.2">
      <c r="A4144" s="19" t="s">
        <v>20</v>
      </c>
      <c r="B4144" s="19" t="s">
        <v>22</v>
      </c>
      <c r="C4144" s="21" t="s">
        <v>7432</v>
      </c>
      <c r="D4144" s="26">
        <v>2020</v>
      </c>
      <c r="E4144" s="20" t="s">
        <v>10</v>
      </c>
      <c r="F4144" s="20" t="s">
        <v>7426</v>
      </c>
      <c r="G4144" s="10" t="s">
        <v>7433</v>
      </c>
      <c r="H4144" s="13">
        <v>543</v>
      </c>
      <c r="I4144" s="14"/>
      <c r="J4144" s="4"/>
      <c r="K4144" s="4"/>
      <c r="L4144" s="4"/>
      <c r="M4144" s="4"/>
      <c r="N4144" s="4"/>
      <c r="O4144" s="4"/>
      <c r="P4144" s="4"/>
      <c r="Q4144" s="4"/>
      <c r="R4144" s="4"/>
      <c r="S4144" s="4"/>
      <c r="T4144" s="4"/>
      <c r="U4144" s="4"/>
      <c r="V4144" s="4"/>
      <c r="W4144" s="4"/>
      <c r="X4144" s="4"/>
      <c r="Y4144" s="4"/>
      <c r="Z4144" s="4"/>
      <c r="AA4144" s="4"/>
    </row>
    <row r="4145" spans="1:27" ht="16" x14ac:dyDescent="0.2">
      <c r="A4145" s="19" t="s">
        <v>20</v>
      </c>
      <c r="B4145" s="19" t="s">
        <v>22</v>
      </c>
      <c r="C4145" s="21" t="s">
        <v>7434</v>
      </c>
      <c r="D4145" s="26">
        <v>2020</v>
      </c>
      <c r="E4145" s="20" t="s">
        <v>7</v>
      </c>
      <c r="F4145" s="20" t="s">
        <v>7426</v>
      </c>
      <c r="G4145" s="20" t="s">
        <v>7435</v>
      </c>
      <c r="H4145" s="13">
        <v>410</v>
      </c>
      <c r="I4145" s="14"/>
      <c r="J4145" s="4"/>
      <c r="K4145" s="4"/>
      <c r="L4145" s="4"/>
      <c r="M4145" s="4"/>
      <c r="N4145" s="4"/>
      <c r="O4145" s="4"/>
      <c r="P4145" s="4"/>
      <c r="Q4145" s="4"/>
      <c r="R4145" s="4"/>
      <c r="S4145" s="4"/>
      <c r="T4145" s="4"/>
      <c r="U4145" s="4"/>
      <c r="V4145" s="4"/>
      <c r="W4145" s="4"/>
      <c r="X4145" s="4"/>
      <c r="Y4145" s="4"/>
      <c r="Z4145" s="4"/>
      <c r="AA4145" s="4"/>
    </row>
    <row r="4146" spans="1:27" ht="16" x14ac:dyDescent="0.2">
      <c r="A4146" s="19" t="s">
        <v>20</v>
      </c>
      <c r="B4146" s="19" t="s">
        <v>22</v>
      </c>
      <c r="C4146" s="21" t="s">
        <v>7436</v>
      </c>
      <c r="D4146" s="26">
        <v>2020</v>
      </c>
      <c r="E4146" s="20" t="s">
        <v>10</v>
      </c>
      <c r="F4146" s="20" t="s">
        <v>7426</v>
      </c>
      <c r="G4146" s="12" t="s">
        <v>7437</v>
      </c>
      <c r="H4146" s="13">
        <v>220</v>
      </c>
      <c r="I4146" s="14"/>
      <c r="J4146" s="4"/>
      <c r="K4146" s="4"/>
      <c r="L4146" s="4"/>
      <c r="M4146" s="4"/>
      <c r="N4146" s="4"/>
      <c r="O4146" s="4"/>
      <c r="P4146" s="4"/>
      <c r="Q4146" s="4"/>
      <c r="R4146" s="4"/>
      <c r="S4146" s="4"/>
      <c r="T4146" s="4"/>
      <c r="U4146" s="4"/>
      <c r="V4146" s="4"/>
      <c r="W4146" s="4"/>
      <c r="X4146" s="4"/>
      <c r="Y4146" s="4"/>
      <c r="Z4146" s="4"/>
      <c r="AA4146" s="4"/>
    </row>
    <row r="4147" spans="1:27" ht="16" x14ac:dyDescent="0.2">
      <c r="A4147" s="19" t="s">
        <v>20</v>
      </c>
      <c r="B4147" s="19" t="s">
        <v>22</v>
      </c>
      <c r="C4147" s="21" t="s">
        <v>7438</v>
      </c>
      <c r="D4147" s="26">
        <v>2020</v>
      </c>
      <c r="E4147" s="20" t="s">
        <v>12</v>
      </c>
      <c r="F4147" s="20" t="s">
        <v>7426</v>
      </c>
      <c r="G4147" s="10" t="s">
        <v>7439</v>
      </c>
      <c r="H4147" s="13">
        <v>166</v>
      </c>
      <c r="I4147" s="14"/>
      <c r="J4147" s="4"/>
      <c r="K4147" s="4"/>
      <c r="L4147" s="4"/>
      <c r="M4147" s="4"/>
      <c r="N4147" s="4"/>
      <c r="O4147" s="4"/>
      <c r="P4147" s="4"/>
      <c r="Q4147" s="4"/>
      <c r="R4147" s="4"/>
      <c r="S4147" s="4"/>
      <c r="T4147" s="4"/>
      <c r="U4147" s="4"/>
      <c r="V4147" s="4"/>
      <c r="W4147" s="4"/>
      <c r="X4147" s="4"/>
      <c r="Y4147" s="4"/>
      <c r="Z4147" s="4"/>
      <c r="AA4147" s="4"/>
    </row>
    <row r="4148" spans="1:27" ht="16" x14ac:dyDescent="0.2">
      <c r="A4148" s="19" t="s">
        <v>20</v>
      </c>
      <c r="B4148" s="19" t="s">
        <v>22</v>
      </c>
      <c r="C4148" s="21" t="s">
        <v>7440</v>
      </c>
      <c r="D4148" s="26">
        <v>2019</v>
      </c>
      <c r="E4148" s="20" t="s">
        <v>10</v>
      </c>
      <c r="F4148" s="20" t="s">
        <v>7441</v>
      </c>
      <c r="G4148" s="20" t="s">
        <v>7442</v>
      </c>
      <c r="H4148" s="13">
        <v>584</v>
      </c>
      <c r="I4148" s="14"/>
      <c r="J4148" s="4"/>
      <c r="K4148" s="4"/>
      <c r="L4148" s="4"/>
      <c r="M4148" s="4"/>
      <c r="N4148" s="4"/>
      <c r="O4148" s="4"/>
      <c r="P4148" s="4"/>
      <c r="Q4148" s="4"/>
      <c r="R4148" s="4"/>
      <c r="S4148" s="4"/>
      <c r="T4148" s="4"/>
      <c r="U4148" s="4"/>
      <c r="V4148" s="4"/>
      <c r="W4148" s="4"/>
      <c r="X4148" s="4"/>
      <c r="Y4148" s="4"/>
      <c r="Z4148" s="4"/>
      <c r="AA4148" s="4"/>
    </row>
    <row r="4149" spans="1:27" ht="16" x14ac:dyDescent="0.2">
      <c r="A4149" s="19" t="s">
        <v>20</v>
      </c>
      <c r="B4149" s="19" t="s">
        <v>22</v>
      </c>
      <c r="C4149" s="21" t="s">
        <v>7432</v>
      </c>
      <c r="D4149" s="26">
        <v>2019</v>
      </c>
      <c r="E4149" s="20" t="s">
        <v>10</v>
      </c>
      <c r="F4149" s="20" t="s">
        <v>7441</v>
      </c>
      <c r="G4149" s="20" t="s">
        <v>7443</v>
      </c>
      <c r="H4149" s="13">
        <v>536</v>
      </c>
      <c r="I4149" s="14"/>
      <c r="J4149" s="4"/>
      <c r="K4149" s="4"/>
      <c r="L4149" s="4"/>
      <c r="M4149" s="4"/>
      <c r="N4149" s="4"/>
      <c r="O4149" s="4"/>
      <c r="P4149" s="4"/>
      <c r="Q4149" s="4"/>
      <c r="R4149" s="4"/>
      <c r="S4149" s="4"/>
      <c r="T4149" s="4"/>
      <c r="U4149" s="4"/>
      <c r="V4149" s="4"/>
      <c r="W4149" s="4"/>
      <c r="X4149" s="4"/>
      <c r="Y4149" s="4"/>
      <c r="Z4149" s="4"/>
      <c r="AA4149" s="4"/>
    </row>
    <row r="4150" spans="1:27" ht="16" x14ac:dyDescent="0.2">
      <c r="A4150" s="19" t="s">
        <v>20</v>
      </c>
      <c r="B4150" s="19" t="s">
        <v>22</v>
      </c>
      <c r="C4150" s="21" t="s">
        <v>7444</v>
      </c>
      <c r="D4150" s="26">
        <v>2019</v>
      </c>
      <c r="E4150" s="20" t="s">
        <v>10</v>
      </c>
      <c r="F4150" s="20" t="s">
        <v>7441</v>
      </c>
      <c r="G4150" s="20" t="s">
        <v>7445</v>
      </c>
      <c r="H4150" s="13">
        <v>500</v>
      </c>
      <c r="I4150" s="14"/>
      <c r="J4150" s="4"/>
      <c r="K4150" s="4"/>
      <c r="L4150" s="4"/>
      <c r="M4150" s="4"/>
      <c r="N4150" s="4"/>
      <c r="O4150" s="4"/>
      <c r="P4150" s="4"/>
      <c r="Q4150" s="4"/>
      <c r="R4150" s="4"/>
      <c r="S4150" s="4"/>
      <c r="T4150" s="4"/>
      <c r="U4150" s="4"/>
      <c r="V4150" s="4"/>
      <c r="W4150" s="4"/>
      <c r="X4150" s="4"/>
      <c r="Y4150" s="4"/>
      <c r="Z4150" s="4"/>
      <c r="AA4150" s="4"/>
    </row>
    <row r="4151" spans="1:27" ht="16" x14ac:dyDescent="0.2">
      <c r="A4151" s="19" t="s">
        <v>20</v>
      </c>
      <c r="B4151" s="19" t="s">
        <v>22</v>
      </c>
      <c r="C4151" s="21" t="s">
        <v>7446</v>
      </c>
      <c r="D4151" s="26">
        <v>2019</v>
      </c>
      <c r="E4151" s="20" t="s">
        <v>10</v>
      </c>
      <c r="F4151" s="20" t="s">
        <v>7441</v>
      </c>
      <c r="G4151" s="20" t="s">
        <v>7447</v>
      </c>
      <c r="H4151" s="13">
        <v>490</v>
      </c>
      <c r="I4151" s="14"/>
      <c r="J4151" s="4"/>
      <c r="K4151" s="4"/>
      <c r="L4151" s="4"/>
      <c r="M4151" s="4"/>
      <c r="N4151" s="4"/>
      <c r="O4151" s="4"/>
      <c r="P4151" s="4"/>
      <c r="Q4151" s="4"/>
      <c r="R4151" s="4"/>
      <c r="S4151" s="4"/>
      <c r="T4151" s="4"/>
      <c r="U4151" s="4"/>
      <c r="V4151" s="4"/>
      <c r="W4151" s="4"/>
      <c r="X4151" s="4"/>
      <c r="Y4151" s="4"/>
      <c r="Z4151" s="4"/>
      <c r="AA4151" s="4"/>
    </row>
    <row r="4152" spans="1:27" ht="16" x14ac:dyDescent="0.2">
      <c r="A4152" s="19" t="s">
        <v>20</v>
      </c>
      <c r="B4152" s="19" t="s">
        <v>22</v>
      </c>
      <c r="C4152" s="21" t="s">
        <v>7448</v>
      </c>
      <c r="D4152" s="26">
        <v>2019</v>
      </c>
      <c r="E4152" s="20" t="s">
        <v>11</v>
      </c>
      <c r="F4152" s="20" t="s">
        <v>7441</v>
      </c>
      <c r="G4152" s="20" t="s">
        <v>7449</v>
      </c>
      <c r="H4152" s="13">
        <v>431</v>
      </c>
      <c r="I4152" s="14"/>
      <c r="J4152" s="4"/>
      <c r="K4152" s="4"/>
      <c r="L4152" s="4"/>
      <c r="M4152" s="4"/>
      <c r="N4152" s="4"/>
      <c r="O4152" s="4"/>
      <c r="P4152" s="4"/>
      <c r="Q4152" s="4"/>
      <c r="R4152" s="4"/>
      <c r="S4152" s="4"/>
      <c r="T4152" s="4"/>
      <c r="U4152" s="4"/>
      <c r="V4152" s="4"/>
      <c r="W4152" s="4"/>
      <c r="X4152" s="4"/>
      <c r="Y4152" s="4"/>
      <c r="Z4152" s="4"/>
      <c r="AA4152" s="4"/>
    </row>
    <row r="4153" spans="1:27" ht="16" x14ac:dyDescent="0.2">
      <c r="A4153" s="19" t="s">
        <v>20</v>
      </c>
      <c r="B4153" s="19" t="s">
        <v>22</v>
      </c>
      <c r="C4153" s="21" t="s">
        <v>7450</v>
      </c>
      <c r="D4153" s="26">
        <v>2019</v>
      </c>
      <c r="E4153" s="20" t="s">
        <v>7</v>
      </c>
      <c r="F4153" s="20" t="s">
        <v>7441</v>
      </c>
      <c r="G4153" s="20" t="s">
        <v>7451</v>
      </c>
      <c r="H4153" s="13">
        <v>381</v>
      </c>
      <c r="I4153" s="14"/>
      <c r="J4153" s="4"/>
      <c r="K4153" s="4"/>
      <c r="L4153" s="4"/>
      <c r="M4153" s="4"/>
      <c r="N4153" s="4"/>
      <c r="O4153" s="4"/>
      <c r="P4153" s="4"/>
      <c r="Q4153" s="4"/>
      <c r="R4153" s="4"/>
      <c r="S4153" s="4"/>
      <c r="T4153" s="4"/>
      <c r="U4153" s="4"/>
      <c r="V4153" s="4"/>
      <c r="W4153" s="4"/>
      <c r="X4153" s="4"/>
      <c r="Y4153" s="4"/>
      <c r="Z4153" s="4"/>
      <c r="AA4153" s="4"/>
    </row>
    <row r="4154" spans="1:27" ht="16" x14ac:dyDescent="0.2">
      <c r="A4154" s="19" t="s">
        <v>20</v>
      </c>
      <c r="B4154" s="19" t="s">
        <v>22</v>
      </c>
      <c r="C4154" s="21" t="s">
        <v>7452</v>
      </c>
      <c r="D4154" s="26">
        <v>2019</v>
      </c>
      <c r="E4154" s="20" t="s">
        <v>10</v>
      </c>
      <c r="F4154" s="20" t="s">
        <v>7441</v>
      </c>
      <c r="G4154" s="20" t="s">
        <v>7453</v>
      </c>
      <c r="H4154" s="13">
        <v>369</v>
      </c>
      <c r="I4154" s="14"/>
      <c r="J4154" s="4"/>
      <c r="K4154" s="4"/>
      <c r="L4154" s="4"/>
      <c r="M4154" s="4"/>
      <c r="N4154" s="4"/>
      <c r="O4154" s="4"/>
      <c r="P4154" s="4"/>
      <c r="Q4154" s="4"/>
      <c r="R4154" s="4"/>
      <c r="S4154" s="4"/>
      <c r="T4154" s="4"/>
      <c r="U4154" s="4"/>
      <c r="V4154" s="4"/>
      <c r="W4154" s="4"/>
      <c r="X4154" s="4"/>
      <c r="Y4154" s="4"/>
      <c r="Z4154" s="4"/>
      <c r="AA4154" s="4"/>
    </row>
    <row r="4155" spans="1:27" ht="16" x14ac:dyDescent="0.2">
      <c r="A4155" s="19" t="s">
        <v>20</v>
      </c>
      <c r="B4155" s="19" t="s">
        <v>22</v>
      </c>
      <c r="C4155" s="21" t="s">
        <v>7454</v>
      </c>
      <c r="D4155" s="26">
        <v>2019</v>
      </c>
      <c r="E4155" s="20" t="s">
        <v>10</v>
      </c>
      <c r="F4155" s="20" t="s">
        <v>7441</v>
      </c>
      <c r="G4155" s="20" t="s">
        <v>7455</v>
      </c>
      <c r="H4155" s="13">
        <v>284</v>
      </c>
      <c r="I4155" s="14"/>
      <c r="J4155" s="4"/>
      <c r="K4155" s="4"/>
      <c r="L4155" s="4"/>
      <c r="M4155" s="4"/>
      <c r="N4155" s="4"/>
      <c r="O4155" s="4"/>
      <c r="P4155" s="4"/>
      <c r="Q4155" s="4"/>
      <c r="R4155" s="4"/>
      <c r="S4155" s="4"/>
      <c r="T4155" s="4"/>
      <c r="U4155" s="4"/>
      <c r="V4155" s="4"/>
      <c r="W4155" s="4"/>
      <c r="X4155" s="4"/>
      <c r="Y4155" s="4"/>
      <c r="Z4155" s="4"/>
      <c r="AA4155" s="4"/>
    </row>
    <row r="4156" spans="1:27" ht="16" x14ac:dyDescent="0.2">
      <c r="A4156" s="19" t="s">
        <v>20</v>
      </c>
      <c r="B4156" s="19" t="s">
        <v>22</v>
      </c>
      <c r="C4156" s="21" t="s">
        <v>7456</v>
      </c>
      <c r="D4156" s="26">
        <v>2019</v>
      </c>
      <c r="E4156" s="20" t="s">
        <v>10</v>
      </c>
      <c r="F4156" s="20" t="s">
        <v>7441</v>
      </c>
      <c r="G4156" s="20" t="s">
        <v>7457</v>
      </c>
      <c r="H4156" s="13">
        <v>278</v>
      </c>
      <c r="I4156" s="14"/>
      <c r="J4156" s="4"/>
      <c r="K4156" s="4"/>
      <c r="L4156" s="4"/>
      <c r="M4156" s="4"/>
      <c r="N4156" s="4"/>
      <c r="O4156" s="4"/>
      <c r="P4156" s="4"/>
      <c r="Q4156" s="4"/>
      <c r="R4156" s="4"/>
      <c r="S4156" s="4"/>
      <c r="T4156" s="4"/>
      <c r="U4156" s="4"/>
      <c r="V4156" s="4"/>
      <c r="W4156" s="4"/>
      <c r="X4156" s="4"/>
      <c r="Y4156" s="4"/>
      <c r="Z4156" s="4"/>
      <c r="AA4156" s="4"/>
    </row>
    <row r="4157" spans="1:27" ht="16" x14ac:dyDescent="0.2">
      <c r="A4157" s="19" t="s">
        <v>20</v>
      </c>
      <c r="B4157" s="19" t="s">
        <v>22</v>
      </c>
      <c r="C4157" s="21" t="s">
        <v>7458</v>
      </c>
      <c r="D4157" s="26">
        <v>2019</v>
      </c>
      <c r="E4157" s="20" t="s">
        <v>10</v>
      </c>
      <c r="F4157" s="20" t="s">
        <v>7441</v>
      </c>
      <c r="G4157" s="20" t="s">
        <v>7459</v>
      </c>
      <c r="H4157" s="13">
        <v>278</v>
      </c>
      <c r="I4157" s="14"/>
      <c r="J4157" s="4"/>
      <c r="K4157" s="4"/>
      <c r="L4157" s="4"/>
      <c r="M4157" s="4"/>
      <c r="N4157" s="4"/>
      <c r="O4157" s="4"/>
      <c r="P4157" s="4"/>
      <c r="Q4157" s="4"/>
      <c r="R4157" s="4"/>
      <c r="S4157" s="4"/>
      <c r="T4157" s="4"/>
      <c r="U4157" s="4"/>
      <c r="V4157" s="4"/>
      <c r="W4157" s="4"/>
      <c r="X4157" s="4"/>
      <c r="Y4157" s="4"/>
      <c r="Z4157" s="4"/>
      <c r="AA4157" s="4"/>
    </row>
    <row r="4158" spans="1:27" ht="16" x14ac:dyDescent="0.2">
      <c r="A4158" s="19" t="s">
        <v>20</v>
      </c>
      <c r="B4158" s="19" t="s">
        <v>22</v>
      </c>
      <c r="C4158" s="21" t="s">
        <v>7456</v>
      </c>
      <c r="D4158" s="26">
        <v>2019</v>
      </c>
      <c r="E4158" s="20" t="s">
        <v>10</v>
      </c>
      <c r="F4158" s="20" t="s">
        <v>7441</v>
      </c>
      <c r="G4158" s="20" t="s">
        <v>7460</v>
      </c>
      <c r="H4158" s="13">
        <v>250</v>
      </c>
      <c r="I4158" s="14"/>
      <c r="J4158" s="4"/>
      <c r="K4158" s="4"/>
      <c r="L4158" s="4"/>
      <c r="M4158" s="4"/>
      <c r="N4158" s="4"/>
      <c r="O4158" s="4"/>
      <c r="P4158" s="4"/>
      <c r="Q4158" s="4"/>
      <c r="R4158" s="4"/>
      <c r="S4158" s="4"/>
      <c r="T4158" s="4"/>
      <c r="U4158" s="4"/>
      <c r="V4158" s="4"/>
      <c r="W4158" s="4"/>
      <c r="X4158" s="4"/>
      <c r="Y4158" s="4"/>
      <c r="Z4158" s="4"/>
      <c r="AA4158" s="4"/>
    </row>
    <row r="4159" spans="1:27" ht="16" x14ac:dyDescent="0.2">
      <c r="A4159" s="19" t="s">
        <v>20</v>
      </c>
      <c r="B4159" s="19" t="s">
        <v>22</v>
      </c>
      <c r="C4159" s="21" t="s">
        <v>7461</v>
      </c>
      <c r="D4159" s="26">
        <v>2019</v>
      </c>
      <c r="E4159" s="20" t="s">
        <v>8</v>
      </c>
      <c r="F4159" s="20" t="s">
        <v>7441</v>
      </c>
      <c r="G4159" s="20" t="s">
        <v>7462</v>
      </c>
      <c r="H4159" s="13">
        <v>237</v>
      </c>
      <c r="I4159" s="14"/>
      <c r="J4159" s="4"/>
      <c r="K4159" s="4"/>
      <c r="L4159" s="4"/>
      <c r="M4159" s="4"/>
      <c r="N4159" s="4"/>
      <c r="O4159" s="4"/>
      <c r="P4159" s="4"/>
      <c r="Q4159" s="4"/>
      <c r="R4159" s="4"/>
      <c r="S4159" s="4"/>
      <c r="T4159" s="4"/>
      <c r="U4159" s="4"/>
      <c r="V4159" s="4"/>
      <c r="W4159" s="4"/>
      <c r="X4159" s="4"/>
      <c r="Y4159" s="4"/>
      <c r="Z4159" s="4"/>
      <c r="AA4159" s="4"/>
    </row>
    <row r="4160" spans="1:27" ht="16" x14ac:dyDescent="0.2">
      <c r="A4160" s="19" t="s">
        <v>20</v>
      </c>
      <c r="B4160" s="19" t="s">
        <v>22</v>
      </c>
      <c r="C4160" s="21" t="s">
        <v>7463</v>
      </c>
      <c r="D4160" s="26">
        <v>2018</v>
      </c>
      <c r="E4160" s="20" t="s">
        <v>10</v>
      </c>
      <c r="F4160" s="20" t="s">
        <v>7464</v>
      </c>
      <c r="G4160" s="20" t="s">
        <v>7465</v>
      </c>
      <c r="H4160" s="13">
        <v>594</v>
      </c>
      <c r="I4160" s="14"/>
      <c r="J4160" s="4"/>
      <c r="K4160" s="4"/>
      <c r="L4160" s="4"/>
      <c r="M4160" s="4"/>
      <c r="N4160" s="4"/>
      <c r="O4160" s="4"/>
      <c r="P4160" s="4"/>
      <c r="Q4160" s="4"/>
      <c r="R4160" s="4"/>
      <c r="S4160" s="4"/>
      <c r="T4160" s="4"/>
      <c r="U4160" s="4"/>
      <c r="V4160" s="4"/>
      <c r="W4160" s="4"/>
      <c r="X4160" s="4"/>
      <c r="Y4160" s="4"/>
      <c r="Z4160" s="4"/>
      <c r="AA4160" s="4"/>
    </row>
    <row r="4161" spans="1:27" ht="16" x14ac:dyDescent="0.2">
      <c r="A4161" s="19" t="s">
        <v>20</v>
      </c>
      <c r="B4161" s="19" t="s">
        <v>22</v>
      </c>
      <c r="C4161" s="21" t="s">
        <v>7466</v>
      </c>
      <c r="D4161" s="26">
        <v>2018</v>
      </c>
      <c r="E4161" s="20" t="s">
        <v>10</v>
      </c>
      <c r="F4161" s="20" t="s">
        <v>7464</v>
      </c>
      <c r="G4161" s="20" t="s">
        <v>7467</v>
      </c>
      <c r="H4161" s="13">
        <v>532</v>
      </c>
      <c r="I4161" s="14"/>
      <c r="J4161" s="4"/>
      <c r="K4161" s="4"/>
      <c r="L4161" s="4"/>
      <c r="M4161" s="4"/>
      <c r="N4161" s="4"/>
      <c r="O4161" s="4"/>
      <c r="P4161" s="4"/>
      <c r="Q4161" s="4"/>
      <c r="R4161" s="4"/>
      <c r="S4161" s="4"/>
      <c r="T4161" s="4"/>
      <c r="U4161" s="4"/>
      <c r="V4161" s="4"/>
      <c r="W4161" s="4"/>
      <c r="X4161" s="4"/>
      <c r="Y4161" s="4"/>
      <c r="Z4161" s="4"/>
      <c r="AA4161" s="4"/>
    </row>
    <row r="4162" spans="1:27" ht="16" x14ac:dyDescent="0.2">
      <c r="A4162" s="19" t="s">
        <v>20</v>
      </c>
      <c r="B4162" s="19" t="s">
        <v>22</v>
      </c>
      <c r="C4162" s="22" t="s">
        <v>7432</v>
      </c>
      <c r="D4162" s="26">
        <v>2018</v>
      </c>
      <c r="E4162" s="20" t="s">
        <v>10</v>
      </c>
      <c r="F4162" s="20" t="s">
        <v>7464</v>
      </c>
      <c r="G4162" s="20" t="s">
        <v>7468</v>
      </c>
      <c r="H4162" s="13">
        <v>532</v>
      </c>
      <c r="I4162" s="14"/>
      <c r="J4162" s="4"/>
      <c r="K4162" s="4"/>
      <c r="L4162" s="4"/>
      <c r="M4162" s="4"/>
      <c r="N4162" s="4"/>
      <c r="O4162" s="4"/>
      <c r="P4162" s="4"/>
      <c r="Q4162" s="4"/>
      <c r="R4162" s="4"/>
      <c r="S4162" s="4"/>
      <c r="T4162" s="4"/>
      <c r="U4162" s="4"/>
      <c r="V4162" s="4"/>
      <c r="W4162" s="4"/>
      <c r="X4162" s="4"/>
      <c r="Y4162" s="4"/>
      <c r="Z4162" s="4"/>
      <c r="AA4162" s="4"/>
    </row>
    <row r="4163" spans="1:27" ht="16" x14ac:dyDescent="0.2">
      <c r="A4163" s="19" t="s">
        <v>20</v>
      </c>
      <c r="B4163" s="19" t="s">
        <v>22</v>
      </c>
      <c r="C4163" s="21" t="s">
        <v>7469</v>
      </c>
      <c r="D4163" s="26">
        <v>2018</v>
      </c>
      <c r="E4163" s="20" t="s">
        <v>10</v>
      </c>
      <c r="F4163" s="20" t="s">
        <v>7464</v>
      </c>
      <c r="G4163" s="20" t="s">
        <v>7470</v>
      </c>
      <c r="H4163" s="13">
        <v>489</v>
      </c>
      <c r="I4163" s="14"/>
      <c r="J4163" s="4"/>
      <c r="K4163" s="4"/>
      <c r="L4163" s="4"/>
      <c r="M4163" s="4"/>
      <c r="N4163" s="4"/>
      <c r="O4163" s="4"/>
      <c r="P4163" s="4"/>
      <c r="Q4163" s="4"/>
      <c r="R4163" s="4"/>
      <c r="S4163" s="4"/>
      <c r="T4163" s="4"/>
      <c r="U4163" s="4"/>
      <c r="V4163" s="4"/>
      <c r="W4163" s="4"/>
      <c r="X4163" s="4"/>
      <c r="Y4163" s="4"/>
      <c r="Z4163" s="4"/>
      <c r="AA4163" s="4"/>
    </row>
    <row r="4164" spans="1:27" ht="16" x14ac:dyDescent="0.2">
      <c r="A4164" s="19" t="s">
        <v>20</v>
      </c>
      <c r="B4164" s="19" t="s">
        <v>22</v>
      </c>
      <c r="C4164" s="21" t="s">
        <v>7471</v>
      </c>
      <c r="D4164" s="26">
        <v>2018</v>
      </c>
      <c r="E4164" s="20" t="s">
        <v>11</v>
      </c>
      <c r="F4164" s="20" t="s">
        <v>7464</v>
      </c>
      <c r="G4164" s="20" t="s">
        <v>7472</v>
      </c>
      <c r="H4164" s="13">
        <v>431</v>
      </c>
      <c r="I4164" s="14"/>
      <c r="J4164" s="4"/>
      <c r="K4164" s="4"/>
      <c r="L4164" s="4"/>
      <c r="M4164" s="4"/>
      <c r="N4164" s="4"/>
      <c r="O4164" s="4"/>
      <c r="P4164" s="4"/>
      <c r="Q4164" s="4"/>
      <c r="R4164" s="4"/>
      <c r="S4164" s="4"/>
      <c r="T4164" s="4"/>
      <c r="U4164" s="4"/>
      <c r="V4164" s="4"/>
      <c r="W4164" s="4"/>
      <c r="X4164" s="4"/>
      <c r="Y4164" s="4"/>
      <c r="Z4164" s="4"/>
      <c r="AA4164" s="4"/>
    </row>
    <row r="4165" spans="1:27" ht="16" x14ac:dyDescent="0.2">
      <c r="A4165" s="19" t="s">
        <v>20</v>
      </c>
      <c r="B4165" s="19" t="s">
        <v>22</v>
      </c>
      <c r="C4165" s="21" t="s">
        <v>7473</v>
      </c>
      <c r="D4165" s="26">
        <v>2018</v>
      </c>
      <c r="E4165" s="20" t="s">
        <v>10</v>
      </c>
      <c r="F4165" s="20" t="s">
        <v>7464</v>
      </c>
      <c r="G4165" s="20" t="s">
        <v>7474</v>
      </c>
      <c r="H4165" s="13">
        <v>335</v>
      </c>
      <c r="I4165" s="14"/>
      <c r="J4165" s="4"/>
      <c r="K4165" s="4"/>
      <c r="L4165" s="4"/>
      <c r="M4165" s="4"/>
      <c r="N4165" s="4"/>
      <c r="O4165" s="4"/>
      <c r="P4165" s="4"/>
      <c r="Q4165" s="4"/>
      <c r="R4165" s="4"/>
      <c r="S4165" s="4"/>
      <c r="T4165" s="4"/>
      <c r="U4165" s="4"/>
      <c r="V4165" s="4"/>
      <c r="W4165" s="4"/>
      <c r="X4165" s="4"/>
      <c r="Y4165" s="4"/>
      <c r="Z4165" s="4"/>
      <c r="AA4165" s="4"/>
    </row>
    <row r="4166" spans="1:27" ht="16" x14ac:dyDescent="0.2">
      <c r="A4166" s="19" t="s">
        <v>20</v>
      </c>
      <c r="B4166" s="19" t="s">
        <v>22</v>
      </c>
      <c r="C4166" s="22" t="s">
        <v>7434</v>
      </c>
      <c r="D4166" s="26">
        <v>2018</v>
      </c>
      <c r="E4166" s="20" t="s">
        <v>7</v>
      </c>
      <c r="F4166" s="20" t="s">
        <v>7464</v>
      </c>
      <c r="G4166" s="20" t="s">
        <v>7475</v>
      </c>
      <c r="H4166" s="13">
        <v>302</v>
      </c>
      <c r="I4166" s="14"/>
      <c r="J4166" s="4"/>
      <c r="K4166" s="4"/>
      <c r="L4166" s="4"/>
      <c r="M4166" s="4"/>
      <c r="N4166" s="4"/>
      <c r="O4166" s="4"/>
      <c r="P4166" s="4"/>
      <c r="Q4166" s="4"/>
      <c r="R4166" s="4"/>
      <c r="S4166" s="4"/>
      <c r="T4166" s="4"/>
      <c r="U4166" s="4"/>
      <c r="V4166" s="4"/>
      <c r="W4166" s="4"/>
      <c r="X4166" s="4"/>
      <c r="Y4166" s="4"/>
      <c r="Z4166" s="4"/>
      <c r="AA4166" s="4"/>
    </row>
    <row r="4167" spans="1:27" ht="16" x14ac:dyDescent="0.2">
      <c r="A4167" s="19" t="s">
        <v>20</v>
      </c>
      <c r="B4167" s="19" t="s">
        <v>22</v>
      </c>
      <c r="C4167" s="21" t="s">
        <v>7476</v>
      </c>
      <c r="D4167" s="26">
        <v>2018</v>
      </c>
      <c r="E4167" s="20" t="s">
        <v>10</v>
      </c>
      <c r="F4167" s="20" t="s">
        <v>7464</v>
      </c>
      <c r="G4167" s="20" t="s">
        <v>7477</v>
      </c>
      <c r="H4167" s="13">
        <v>272</v>
      </c>
      <c r="I4167" s="14"/>
      <c r="J4167" s="4"/>
      <c r="K4167" s="4"/>
      <c r="L4167" s="4"/>
      <c r="M4167" s="4"/>
      <c r="N4167" s="4"/>
      <c r="O4167" s="4"/>
      <c r="P4167" s="4"/>
      <c r="Q4167" s="4"/>
      <c r="R4167" s="4"/>
      <c r="S4167" s="4"/>
      <c r="T4167" s="4"/>
      <c r="U4167" s="4"/>
      <c r="V4167" s="4"/>
      <c r="W4167" s="4"/>
      <c r="X4167" s="4"/>
      <c r="Y4167" s="4"/>
      <c r="Z4167" s="4"/>
      <c r="AA4167" s="4"/>
    </row>
    <row r="4168" spans="1:27" ht="16" x14ac:dyDescent="0.2">
      <c r="A4168" s="19" t="s">
        <v>20</v>
      </c>
      <c r="B4168" s="19" t="s">
        <v>22</v>
      </c>
      <c r="C4168" s="21" t="s">
        <v>7478</v>
      </c>
      <c r="D4168" s="26">
        <v>2018</v>
      </c>
      <c r="E4168" s="20" t="s">
        <v>10</v>
      </c>
      <c r="F4168" s="20" t="s">
        <v>7464</v>
      </c>
      <c r="G4168" s="20" t="s">
        <v>7479</v>
      </c>
      <c r="H4168" s="13">
        <v>219</v>
      </c>
      <c r="I4168" s="14"/>
      <c r="J4168" s="4"/>
      <c r="K4168" s="4"/>
      <c r="L4168" s="4"/>
      <c r="M4168" s="4"/>
      <c r="N4168" s="4"/>
      <c r="O4168" s="4"/>
      <c r="P4168" s="4"/>
      <c r="Q4168" s="4"/>
      <c r="R4168" s="4"/>
      <c r="S4168" s="4"/>
      <c r="T4168" s="4"/>
      <c r="U4168" s="4"/>
      <c r="V4168" s="4"/>
      <c r="W4168" s="4"/>
      <c r="X4168" s="4"/>
      <c r="Y4168" s="4"/>
      <c r="Z4168" s="4"/>
      <c r="AA4168" s="4"/>
    </row>
    <row r="4169" spans="1:27" ht="16" x14ac:dyDescent="0.2">
      <c r="A4169" s="19" t="s">
        <v>20</v>
      </c>
      <c r="B4169" s="19" t="s">
        <v>22</v>
      </c>
      <c r="C4169" s="21" t="s">
        <v>7480</v>
      </c>
      <c r="D4169" s="26">
        <v>2018</v>
      </c>
      <c r="E4169" s="20" t="s">
        <v>12</v>
      </c>
      <c r="F4169" s="20" t="s">
        <v>7464</v>
      </c>
      <c r="G4169" s="20" t="s">
        <v>7481</v>
      </c>
      <c r="H4169" s="13">
        <v>148</v>
      </c>
      <c r="I4169" s="14"/>
      <c r="J4169" s="4"/>
      <c r="K4169" s="4"/>
      <c r="L4169" s="4"/>
      <c r="M4169" s="4"/>
      <c r="N4169" s="4"/>
      <c r="O4169" s="4"/>
      <c r="P4169" s="4"/>
      <c r="Q4169" s="4"/>
      <c r="R4169" s="4"/>
      <c r="S4169" s="4"/>
      <c r="T4169" s="4"/>
      <c r="U4169" s="4"/>
      <c r="V4169" s="4"/>
      <c r="W4169" s="4"/>
      <c r="X4169" s="4"/>
      <c r="Y4169" s="4"/>
      <c r="Z4169" s="4"/>
      <c r="AA4169" s="4"/>
    </row>
    <row r="4170" spans="1:27" ht="16" x14ac:dyDescent="0.2">
      <c r="A4170" s="19" t="s">
        <v>20</v>
      </c>
      <c r="B4170" s="19" t="s">
        <v>22</v>
      </c>
      <c r="C4170" s="22" t="s">
        <v>7461</v>
      </c>
      <c r="D4170" s="26">
        <v>2018</v>
      </c>
      <c r="E4170" s="20" t="s">
        <v>8</v>
      </c>
      <c r="F4170" s="20" t="s">
        <v>7464</v>
      </c>
      <c r="G4170" s="20" t="s">
        <v>7482</v>
      </c>
      <c r="H4170" s="13">
        <v>122</v>
      </c>
      <c r="I4170" s="14"/>
      <c r="J4170" s="4"/>
      <c r="K4170" s="4"/>
      <c r="L4170" s="4"/>
      <c r="M4170" s="4"/>
      <c r="N4170" s="4"/>
      <c r="O4170" s="4"/>
      <c r="P4170" s="4"/>
      <c r="Q4170" s="4"/>
      <c r="R4170" s="4"/>
      <c r="S4170" s="4"/>
      <c r="T4170" s="4"/>
      <c r="U4170" s="4"/>
      <c r="V4170" s="4"/>
      <c r="W4170" s="4"/>
      <c r="X4170" s="4"/>
      <c r="Y4170" s="4"/>
      <c r="Z4170" s="4"/>
      <c r="AA4170" s="4"/>
    </row>
    <row r="4171" spans="1:27" ht="16" x14ac:dyDescent="0.2">
      <c r="A4171" s="19" t="s">
        <v>20</v>
      </c>
      <c r="B4171" s="19" t="s">
        <v>22</v>
      </c>
      <c r="C4171" s="10" t="s">
        <v>7483</v>
      </c>
      <c r="D4171" s="26">
        <v>2017</v>
      </c>
      <c r="E4171" s="20" t="s">
        <v>10</v>
      </c>
      <c r="F4171" s="20" t="s">
        <v>7484</v>
      </c>
      <c r="G4171" s="10" t="s">
        <v>7485</v>
      </c>
      <c r="H4171" s="13">
        <v>694</v>
      </c>
      <c r="I4171" s="14"/>
      <c r="J4171" s="4"/>
      <c r="K4171" s="4"/>
      <c r="L4171" s="4"/>
      <c r="M4171" s="4"/>
      <c r="N4171" s="4"/>
      <c r="O4171" s="4"/>
      <c r="P4171" s="4"/>
      <c r="Q4171" s="4"/>
      <c r="R4171" s="4"/>
      <c r="S4171" s="4"/>
      <c r="T4171" s="4"/>
      <c r="U4171" s="4"/>
      <c r="V4171" s="4"/>
      <c r="W4171" s="4"/>
      <c r="X4171" s="4"/>
      <c r="Y4171" s="4"/>
      <c r="Z4171" s="4"/>
      <c r="AA4171" s="4"/>
    </row>
    <row r="4172" spans="1:27" ht="16" x14ac:dyDescent="0.2">
      <c r="A4172" s="19" t="s">
        <v>20</v>
      </c>
      <c r="B4172" s="19" t="s">
        <v>22</v>
      </c>
      <c r="C4172" s="10" t="s">
        <v>7486</v>
      </c>
      <c r="D4172" s="26">
        <v>2017</v>
      </c>
      <c r="E4172" s="20" t="s">
        <v>10</v>
      </c>
      <c r="F4172" s="20" t="s">
        <v>7484</v>
      </c>
      <c r="G4172" s="10" t="s">
        <v>7487</v>
      </c>
      <c r="H4172" s="13">
        <v>471</v>
      </c>
      <c r="I4172" s="14"/>
      <c r="J4172" s="4"/>
      <c r="K4172" s="4"/>
      <c r="L4172" s="4"/>
      <c r="M4172" s="4"/>
      <c r="N4172" s="4"/>
      <c r="O4172" s="4"/>
      <c r="P4172" s="4"/>
      <c r="Q4172" s="4"/>
      <c r="R4172" s="4"/>
      <c r="S4172" s="4"/>
      <c r="T4172" s="4"/>
      <c r="U4172" s="4"/>
      <c r="V4172" s="4"/>
      <c r="W4172" s="4"/>
      <c r="X4172" s="4"/>
      <c r="Y4172" s="4"/>
      <c r="Z4172" s="4"/>
      <c r="AA4172" s="4"/>
    </row>
    <row r="4173" spans="1:27" ht="16" x14ac:dyDescent="0.2">
      <c r="A4173" s="19" t="s">
        <v>20</v>
      </c>
      <c r="B4173" s="19" t="s">
        <v>22</v>
      </c>
      <c r="C4173" s="21" t="s">
        <v>7488</v>
      </c>
      <c r="D4173" s="26">
        <v>2017</v>
      </c>
      <c r="E4173" s="20" t="s">
        <v>10</v>
      </c>
      <c r="F4173" s="20" t="s">
        <v>7484</v>
      </c>
      <c r="G4173" s="10" t="s">
        <v>7489</v>
      </c>
      <c r="H4173" s="13">
        <v>319</v>
      </c>
      <c r="I4173" s="14"/>
      <c r="J4173" s="4"/>
      <c r="K4173" s="4"/>
      <c r="L4173" s="4"/>
      <c r="M4173" s="4"/>
      <c r="N4173" s="4"/>
      <c r="O4173" s="4"/>
      <c r="P4173" s="4"/>
      <c r="Q4173" s="4"/>
      <c r="R4173" s="4"/>
      <c r="S4173" s="4"/>
      <c r="T4173" s="4"/>
      <c r="U4173" s="4"/>
      <c r="V4173" s="4"/>
      <c r="W4173" s="4"/>
      <c r="X4173" s="4"/>
      <c r="Y4173" s="4"/>
      <c r="Z4173" s="4"/>
      <c r="AA4173" s="4"/>
    </row>
    <row r="4174" spans="1:27" ht="16" x14ac:dyDescent="0.2">
      <c r="A4174" s="19" t="s">
        <v>20</v>
      </c>
      <c r="B4174" s="19" t="s">
        <v>22</v>
      </c>
      <c r="C4174" s="21" t="s">
        <v>7490</v>
      </c>
      <c r="D4174" s="26">
        <v>2017</v>
      </c>
      <c r="E4174" s="20" t="s">
        <v>10</v>
      </c>
      <c r="F4174" s="20" t="s">
        <v>7484</v>
      </c>
      <c r="G4174" s="10" t="s">
        <v>7491</v>
      </c>
      <c r="H4174" s="13">
        <v>313</v>
      </c>
      <c r="I4174" s="14"/>
      <c r="J4174" s="4"/>
      <c r="K4174" s="4"/>
      <c r="L4174" s="4"/>
      <c r="M4174" s="4"/>
      <c r="N4174" s="4"/>
      <c r="O4174" s="4"/>
      <c r="P4174" s="4"/>
      <c r="Q4174" s="4"/>
      <c r="R4174" s="4"/>
      <c r="S4174" s="4"/>
      <c r="T4174" s="4"/>
      <c r="U4174" s="4"/>
      <c r="V4174" s="4"/>
      <c r="W4174" s="4"/>
      <c r="X4174" s="4"/>
      <c r="Y4174" s="4"/>
      <c r="Z4174" s="4"/>
      <c r="AA4174" s="4"/>
    </row>
    <row r="4175" spans="1:27" ht="16" x14ac:dyDescent="0.2">
      <c r="A4175" s="19" t="s">
        <v>20</v>
      </c>
      <c r="B4175" s="19" t="s">
        <v>22</v>
      </c>
      <c r="C4175" s="10" t="s">
        <v>7492</v>
      </c>
      <c r="D4175" s="26">
        <v>2017</v>
      </c>
      <c r="E4175" s="20" t="s">
        <v>10</v>
      </c>
      <c r="F4175" s="20" t="s">
        <v>7484</v>
      </c>
      <c r="G4175" s="10" t="s">
        <v>7493</v>
      </c>
      <c r="H4175" s="13">
        <v>274</v>
      </c>
      <c r="I4175" s="14"/>
      <c r="J4175" s="4"/>
      <c r="K4175" s="4"/>
      <c r="L4175" s="4"/>
      <c r="M4175" s="4"/>
      <c r="N4175" s="4"/>
      <c r="O4175" s="4"/>
      <c r="P4175" s="4"/>
      <c r="Q4175" s="4"/>
      <c r="R4175" s="4"/>
      <c r="S4175" s="4"/>
      <c r="T4175" s="4"/>
      <c r="U4175" s="4"/>
      <c r="V4175" s="4"/>
      <c r="W4175" s="4"/>
      <c r="X4175" s="4"/>
      <c r="Y4175" s="4"/>
      <c r="Z4175" s="4"/>
      <c r="AA4175" s="4"/>
    </row>
    <row r="4176" spans="1:27" ht="16" x14ac:dyDescent="0.2">
      <c r="A4176" s="19" t="s">
        <v>20</v>
      </c>
      <c r="B4176" s="19" t="s">
        <v>22</v>
      </c>
      <c r="C4176" s="10" t="s">
        <v>7480</v>
      </c>
      <c r="D4176" s="26">
        <v>2017</v>
      </c>
      <c r="E4176" s="20" t="s">
        <v>8</v>
      </c>
      <c r="F4176" s="20" t="s">
        <v>7484</v>
      </c>
      <c r="G4176" s="10" t="s">
        <v>7494</v>
      </c>
      <c r="H4176" s="13">
        <v>273</v>
      </c>
      <c r="I4176" s="14"/>
      <c r="J4176" s="4"/>
      <c r="K4176" s="4"/>
      <c r="L4176" s="4"/>
      <c r="M4176" s="4"/>
      <c r="N4176" s="4"/>
      <c r="O4176" s="4"/>
      <c r="P4176" s="4"/>
      <c r="Q4176" s="4"/>
      <c r="R4176" s="4"/>
      <c r="S4176" s="4"/>
      <c r="T4176" s="4"/>
      <c r="U4176" s="4"/>
      <c r="V4176" s="4"/>
      <c r="W4176" s="4"/>
      <c r="X4176" s="4"/>
      <c r="Y4176" s="4"/>
      <c r="Z4176" s="4"/>
      <c r="AA4176" s="4"/>
    </row>
    <row r="4177" spans="1:27" ht="16" x14ac:dyDescent="0.2">
      <c r="A4177" s="19" t="s">
        <v>20</v>
      </c>
      <c r="B4177" s="19" t="s">
        <v>22</v>
      </c>
      <c r="C4177" s="10" t="s">
        <v>7434</v>
      </c>
      <c r="D4177" s="26">
        <v>2017</v>
      </c>
      <c r="E4177" s="20" t="s">
        <v>8</v>
      </c>
      <c r="F4177" s="20" t="s">
        <v>7484</v>
      </c>
      <c r="G4177" s="10" t="s">
        <v>7495</v>
      </c>
      <c r="H4177" s="13">
        <v>271</v>
      </c>
      <c r="I4177" s="14"/>
      <c r="J4177" s="4"/>
      <c r="K4177" s="4"/>
      <c r="L4177" s="4"/>
      <c r="M4177" s="4"/>
      <c r="N4177" s="4"/>
      <c r="O4177" s="4"/>
      <c r="P4177" s="4"/>
      <c r="Q4177" s="4"/>
      <c r="R4177" s="4"/>
      <c r="S4177" s="4"/>
      <c r="T4177" s="4"/>
      <c r="U4177" s="4"/>
      <c r="V4177" s="4"/>
      <c r="W4177" s="4"/>
      <c r="X4177" s="4"/>
      <c r="Y4177" s="4"/>
      <c r="Z4177" s="4"/>
      <c r="AA4177" s="4"/>
    </row>
    <row r="4178" spans="1:27" ht="16" x14ac:dyDescent="0.2">
      <c r="A4178" s="19" t="s">
        <v>20</v>
      </c>
      <c r="B4178" s="19" t="s">
        <v>22</v>
      </c>
      <c r="C4178" s="10" t="s">
        <v>7496</v>
      </c>
      <c r="D4178" s="26">
        <v>2017</v>
      </c>
      <c r="E4178" s="20" t="s">
        <v>10</v>
      </c>
      <c r="F4178" s="20" t="s">
        <v>7484</v>
      </c>
      <c r="G4178" s="10" t="s">
        <v>7497</v>
      </c>
      <c r="H4178" s="13">
        <v>160</v>
      </c>
      <c r="I4178" s="14"/>
      <c r="J4178" s="4"/>
      <c r="K4178" s="4"/>
      <c r="L4178" s="4"/>
      <c r="M4178" s="4"/>
      <c r="N4178" s="4"/>
      <c r="O4178" s="4"/>
      <c r="P4178" s="4"/>
      <c r="Q4178" s="4"/>
      <c r="R4178" s="4"/>
      <c r="S4178" s="4"/>
      <c r="T4178" s="4"/>
      <c r="U4178" s="4"/>
      <c r="V4178" s="4"/>
      <c r="W4178" s="4"/>
      <c r="X4178" s="4"/>
      <c r="Y4178" s="4"/>
      <c r="Z4178" s="4"/>
      <c r="AA4178" s="4"/>
    </row>
    <row r="4179" spans="1:27" ht="16" x14ac:dyDescent="0.2">
      <c r="A4179" s="19" t="s">
        <v>20</v>
      </c>
      <c r="B4179" s="19" t="s">
        <v>22</v>
      </c>
      <c r="C4179" s="10" t="s">
        <v>7498</v>
      </c>
      <c r="D4179" s="26">
        <v>2017</v>
      </c>
      <c r="E4179" s="20" t="s">
        <v>10</v>
      </c>
      <c r="F4179" s="20" t="s">
        <v>7484</v>
      </c>
      <c r="G4179" s="10" t="s">
        <v>7499</v>
      </c>
      <c r="H4179" s="13">
        <v>131</v>
      </c>
      <c r="I4179" s="14"/>
      <c r="J4179" s="4"/>
      <c r="K4179" s="4"/>
      <c r="L4179" s="4"/>
      <c r="M4179" s="4"/>
      <c r="N4179" s="4"/>
      <c r="O4179" s="4"/>
      <c r="P4179" s="4"/>
      <c r="Q4179" s="4"/>
      <c r="R4179" s="4"/>
      <c r="S4179" s="4"/>
      <c r="T4179" s="4"/>
      <c r="U4179" s="4"/>
      <c r="V4179" s="4"/>
      <c r="W4179" s="4"/>
      <c r="X4179" s="4"/>
      <c r="Y4179" s="4"/>
      <c r="Z4179" s="4"/>
      <c r="AA4179" s="4"/>
    </row>
    <row r="4180" spans="1:27" ht="16" x14ac:dyDescent="0.2">
      <c r="A4180" s="19" t="s">
        <v>20</v>
      </c>
      <c r="B4180" s="19" t="s">
        <v>22</v>
      </c>
      <c r="C4180" s="21" t="s">
        <v>7500</v>
      </c>
      <c r="D4180" s="26">
        <v>2017</v>
      </c>
      <c r="E4180" s="20" t="s">
        <v>10</v>
      </c>
      <c r="F4180" s="20" t="s">
        <v>7484</v>
      </c>
      <c r="G4180" s="10" t="s">
        <v>7501</v>
      </c>
      <c r="H4180" s="13">
        <v>117</v>
      </c>
      <c r="I4180" s="14"/>
      <c r="J4180" s="4"/>
      <c r="K4180" s="4"/>
      <c r="L4180" s="4"/>
      <c r="M4180" s="4"/>
      <c r="N4180" s="4"/>
      <c r="O4180" s="4"/>
      <c r="P4180" s="4"/>
      <c r="Q4180" s="4"/>
      <c r="R4180" s="4"/>
      <c r="S4180" s="4"/>
      <c r="T4180" s="4"/>
      <c r="U4180" s="4"/>
      <c r="V4180" s="4"/>
      <c r="W4180" s="4"/>
      <c r="X4180" s="4"/>
      <c r="Y4180" s="4"/>
      <c r="Z4180" s="4"/>
      <c r="AA4180" s="4"/>
    </row>
    <row r="4181" spans="1:27" ht="16" x14ac:dyDescent="0.2">
      <c r="A4181" s="19" t="s">
        <v>20</v>
      </c>
      <c r="B4181" s="19" t="s">
        <v>22</v>
      </c>
      <c r="C4181" s="21" t="s">
        <v>7502</v>
      </c>
      <c r="D4181" s="26">
        <v>2017</v>
      </c>
      <c r="E4181" s="20" t="s">
        <v>10</v>
      </c>
      <c r="F4181" s="20" t="s">
        <v>7484</v>
      </c>
      <c r="G4181" s="10" t="s">
        <v>7503</v>
      </c>
      <c r="H4181" s="13">
        <v>107</v>
      </c>
      <c r="I4181" s="14"/>
      <c r="J4181" s="4"/>
      <c r="K4181" s="4"/>
      <c r="L4181" s="4"/>
      <c r="M4181" s="4"/>
      <c r="N4181" s="4"/>
      <c r="O4181" s="4"/>
      <c r="P4181" s="4"/>
      <c r="Q4181" s="4"/>
      <c r="R4181" s="4"/>
      <c r="S4181" s="4"/>
      <c r="T4181" s="4"/>
      <c r="U4181" s="4"/>
      <c r="V4181" s="4"/>
      <c r="W4181" s="4"/>
      <c r="X4181" s="4"/>
      <c r="Y4181" s="4"/>
      <c r="Z4181" s="4"/>
      <c r="AA4181" s="4"/>
    </row>
    <row r="4182" spans="1:27" ht="16" x14ac:dyDescent="0.2">
      <c r="A4182" s="19" t="s">
        <v>20</v>
      </c>
      <c r="B4182" s="19" t="s">
        <v>22</v>
      </c>
      <c r="C4182" s="21" t="s">
        <v>7504</v>
      </c>
      <c r="D4182" s="26">
        <v>2017</v>
      </c>
      <c r="E4182" s="20" t="s">
        <v>10</v>
      </c>
      <c r="F4182" s="20" t="s">
        <v>7484</v>
      </c>
      <c r="G4182" s="10" t="s">
        <v>7505</v>
      </c>
      <c r="H4182" s="13">
        <v>105</v>
      </c>
      <c r="I4182" s="14"/>
      <c r="J4182" s="4"/>
      <c r="K4182" s="4"/>
      <c r="L4182" s="4"/>
      <c r="M4182" s="4"/>
      <c r="N4182" s="4"/>
      <c r="O4182" s="4"/>
      <c r="P4182" s="4"/>
      <c r="Q4182" s="4"/>
      <c r="R4182" s="4"/>
      <c r="S4182" s="4"/>
      <c r="T4182" s="4"/>
      <c r="U4182" s="4"/>
      <c r="V4182" s="4"/>
      <c r="W4182" s="4"/>
      <c r="X4182" s="4"/>
      <c r="Y4182" s="4"/>
      <c r="Z4182" s="4"/>
      <c r="AA4182" s="4"/>
    </row>
    <row r="4183" spans="1:27" ht="16" x14ac:dyDescent="0.2">
      <c r="A4183" s="19" t="s">
        <v>20</v>
      </c>
      <c r="B4183" s="19" t="s">
        <v>22</v>
      </c>
      <c r="C4183" s="10" t="s">
        <v>7506</v>
      </c>
      <c r="D4183" s="26">
        <v>2017</v>
      </c>
      <c r="E4183" s="20" t="s">
        <v>8</v>
      </c>
      <c r="F4183" s="20" t="s">
        <v>7484</v>
      </c>
      <c r="G4183" s="10" t="s">
        <v>7507</v>
      </c>
      <c r="H4183" s="13">
        <v>94</v>
      </c>
      <c r="I4183" s="14"/>
      <c r="J4183" s="4"/>
      <c r="K4183" s="4"/>
      <c r="L4183" s="4"/>
      <c r="M4183" s="4"/>
      <c r="N4183" s="4"/>
      <c r="O4183" s="4"/>
      <c r="P4183" s="4"/>
      <c r="Q4183" s="4"/>
      <c r="R4183" s="4"/>
      <c r="S4183" s="4"/>
      <c r="T4183" s="4"/>
      <c r="U4183" s="4"/>
      <c r="V4183" s="4"/>
      <c r="W4183" s="4"/>
      <c r="X4183" s="4"/>
      <c r="Y4183" s="4"/>
      <c r="Z4183" s="4"/>
      <c r="AA4183" s="4"/>
    </row>
    <row r="4184" spans="1:27" ht="16" x14ac:dyDescent="0.2">
      <c r="A4184" s="19" t="s">
        <v>20</v>
      </c>
      <c r="B4184" s="19" t="s">
        <v>22</v>
      </c>
      <c r="C4184" s="21" t="s">
        <v>7508</v>
      </c>
      <c r="D4184" s="26">
        <v>2017</v>
      </c>
      <c r="E4184" s="20" t="s">
        <v>7</v>
      </c>
      <c r="F4184" s="20" t="s">
        <v>7484</v>
      </c>
      <c r="G4184" s="10" t="s">
        <v>7509</v>
      </c>
      <c r="H4184" s="13">
        <v>93</v>
      </c>
      <c r="I4184" s="14"/>
      <c r="J4184" s="4"/>
      <c r="K4184" s="4"/>
      <c r="L4184" s="4"/>
      <c r="M4184" s="4"/>
      <c r="N4184" s="4"/>
      <c r="O4184" s="4"/>
      <c r="P4184" s="4"/>
      <c r="Q4184" s="4"/>
      <c r="R4184" s="4"/>
      <c r="S4184" s="4"/>
      <c r="T4184" s="4"/>
      <c r="U4184" s="4"/>
      <c r="V4184" s="4"/>
      <c r="W4184" s="4"/>
      <c r="X4184" s="4"/>
      <c r="Y4184" s="4"/>
      <c r="Z4184" s="4"/>
      <c r="AA4184" s="4"/>
    </row>
    <row r="4185" spans="1:27" ht="16" x14ac:dyDescent="0.2">
      <c r="A4185" s="19" t="s">
        <v>20</v>
      </c>
      <c r="B4185" s="19" t="s">
        <v>22</v>
      </c>
      <c r="C4185" s="10" t="s">
        <v>7510</v>
      </c>
      <c r="D4185" s="26">
        <v>2017</v>
      </c>
      <c r="E4185" s="20" t="s">
        <v>8</v>
      </c>
      <c r="F4185" s="20" t="s">
        <v>7484</v>
      </c>
      <c r="G4185" s="10" t="s">
        <v>7511</v>
      </c>
      <c r="H4185" s="13">
        <v>76</v>
      </c>
      <c r="I4185" s="14"/>
      <c r="J4185" s="4"/>
      <c r="K4185" s="4"/>
      <c r="L4185" s="4"/>
      <c r="M4185" s="4"/>
      <c r="N4185" s="4"/>
      <c r="O4185" s="4"/>
      <c r="P4185" s="4"/>
      <c r="Q4185" s="4"/>
      <c r="R4185" s="4"/>
      <c r="S4185" s="4"/>
      <c r="T4185" s="4"/>
      <c r="U4185" s="4"/>
      <c r="V4185" s="4"/>
      <c r="W4185" s="4"/>
      <c r="X4185" s="4"/>
      <c r="Y4185" s="4"/>
      <c r="Z4185" s="4"/>
      <c r="AA4185" s="4"/>
    </row>
    <row r="4186" spans="1:27" ht="16" x14ac:dyDescent="0.2">
      <c r="A4186" s="19" t="s">
        <v>20</v>
      </c>
      <c r="B4186" s="19" t="s">
        <v>22</v>
      </c>
      <c r="C4186" s="21" t="s">
        <v>7512</v>
      </c>
      <c r="D4186" s="26">
        <v>2017</v>
      </c>
      <c r="E4186" s="20" t="s">
        <v>10</v>
      </c>
      <c r="F4186" s="20" t="s">
        <v>7484</v>
      </c>
      <c r="G4186" s="10" t="s">
        <v>7513</v>
      </c>
      <c r="H4186" s="13">
        <v>67</v>
      </c>
      <c r="I4186" s="14"/>
      <c r="J4186" s="4"/>
      <c r="K4186" s="4"/>
      <c r="L4186" s="4"/>
      <c r="M4186" s="4"/>
      <c r="N4186" s="4"/>
      <c r="O4186" s="4"/>
      <c r="P4186" s="4"/>
      <c r="Q4186" s="4"/>
      <c r="R4186" s="4"/>
      <c r="S4186" s="4"/>
      <c r="T4186" s="4"/>
      <c r="U4186" s="4"/>
      <c r="V4186" s="4"/>
      <c r="W4186" s="4"/>
      <c r="X4186" s="4"/>
      <c r="Y4186" s="4"/>
      <c r="Z4186" s="4"/>
      <c r="AA4186" s="4"/>
    </row>
    <row r="4187" spans="1:27" ht="16" x14ac:dyDescent="0.2">
      <c r="A4187" s="19" t="s">
        <v>20</v>
      </c>
      <c r="B4187" s="19" t="s">
        <v>22</v>
      </c>
      <c r="C4187" s="21" t="s">
        <v>7486</v>
      </c>
      <c r="D4187" s="26">
        <v>2016</v>
      </c>
      <c r="E4187" s="20" t="s">
        <v>10</v>
      </c>
      <c r="F4187" s="20" t="s">
        <v>7514</v>
      </c>
      <c r="G4187" s="10" t="s">
        <v>7515</v>
      </c>
      <c r="H4187" s="13">
        <v>485</v>
      </c>
      <c r="I4187" s="14"/>
      <c r="J4187" s="4"/>
      <c r="K4187" s="4"/>
      <c r="L4187" s="4"/>
      <c r="M4187" s="4"/>
      <c r="N4187" s="4"/>
      <c r="O4187" s="4"/>
      <c r="P4187" s="4"/>
      <c r="Q4187" s="4"/>
      <c r="R4187" s="4"/>
      <c r="S4187" s="4"/>
      <c r="T4187" s="4"/>
      <c r="U4187" s="4"/>
      <c r="V4187" s="4"/>
      <c r="W4187" s="4"/>
      <c r="X4187" s="4"/>
      <c r="Y4187" s="4"/>
      <c r="Z4187" s="4"/>
      <c r="AA4187" s="4"/>
    </row>
    <row r="4188" spans="1:27" ht="16" x14ac:dyDescent="0.2">
      <c r="A4188" s="19" t="s">
        <v>20</v>
      </c>
      <c r="B4188" s="19" t="s">
        <v>22</v>
      </c>
      <c r="C4188" s="21" t="s">
        <v>7516</v>
      </c>
      <c r="D4188" s="26">
        <v>2016</v>
      </c>
      <c r="E4188" s="20" t="s">
        <v>10</v>
      </c>
      <c r="F4188" s="20" t="s">
        <v>7514</v>
      </c>
      <c r="G4188" s="10" t="s">
        <v>7517</v>
      </c>
      <c r="H4188" s="13">
        <v>274</v>
      </c>
      <c r="I4188" s="14"/>
      <c r="J4188" s="4"/>
      <c r="K4188" s="4"/>
      <c r="L4188" s="4"/>
      <c r="M4188" s="4"/>
      <c r="N4188" s="4"/>
      <c r="O4188" s="4"/>
      <c r="P4188" s="4"/>
      <c r="Q4188" s="4"/>
      <c r="R4188" s="4"/>
      <c r="S4188" s="4"/>
      <c r="T4188" s="4"/>
      <c r="U4188" s="4"/>
      <c r="V4188" s="4"/>
      <c r="W4188" s="4"/>
      <c r="X4188" s="4"/>
      <c r="Y4188" s="4"/>
      <c r="Z4188" s="4"/>
      <c r="AA4188" s="4"/>
    </row>
    <row r="4189" spans="1:27" ht="16" x14ac:dyDescent="0.2">
      <c r="A4189" s="19" t="s">
        <v>20</v>
      </c>
      <c r="B4189" s="19" t="s">
        <v>22</v>
      </c>
      <c r="C4189" s="10" t="s">
        <v>7434</v>
      </c>
      <c r="D4189" s="26">
        <v>2016</v>
      </c>
      <c r="E4189" s="20" t="s">
        <v>7</v>
      </c>
      <c r="F4189" s="20" t="s">
        <v>7514</v>
      </c>
      <c r="G4189" s="10" t="s">
        <v>7518</v>
      </c>
      <c r="H4189" s="13">
        <v>258</v>
      </c>
      <c r="I4189" s="14"/>
      <c r="J4189" s="4"/>
      <c r="K4189" s="4"/>
      <c r="L4189" s="4"/>
      <c r="M4189" s="4"/>
      <c r="N4189" s="4"/>
      <c r="O4189" s="4"/>
      <c r="P4189" s="4"/>
      <c r="Q4189" s="4"/>
      <c r="R4189" s="4"/>
      <c r="S4189" s="4"/>
      <c r="T4189" s="4"/>
      <c r="U4189" s="4"/>
      <c r="V4189" s="4"/>
      <c r="W4189" s="4"/>
      <c r="X4189" s="4"/>
      <c r="Y4189" s="4"/>
      <c r="Z4189" s="4"/>
      <c r="AA4189" s="4"/>
    </row>
    <row r="4190" spans="1:27" ht="16" x14ac:dyDescent="0.2">
      <c r="A4190" s="19" t="s">
        <v>20</v>
      </c>
      <c r="B4190" s="19" t="s">
        <v>22</v>
      </c>
      <c r="C4190" s="10" t="s">
        <v>7519</v>
      </c>
      <c r="D4190" s="26">
        <v>2016</v>
      </c>
      <c r="E4190" s="20" t="s">
        <v>10</v>
      </c>
      <c r="F4190" s="20" t="s">
        <v>7514</v>
      </c>
      <c r="G4190" s="10" t="s">
        <v>7520</v>
      </c>
      <c r="H4190" s="13">
        <v>258</v>
      </c>
      <c r="I4190" s="14"/>
      <c r="J4190" s="4"/>
      <c r="K4190" s="4"/>
      <c r="L4190" s="4"/>
      <c r="M4190" s="4"/>
      <c r="N4190" s="4"/>
      <c r="O4190" s="4"/>
      <c r="P4190" s="4"/>
      <c r="Q4190" s="4"/>
      <c r="R4190" s="4"/>
      <c r="S4190" s="4"/>
      <c r="T4190" s="4"/>
      <c r="U4190" s="4"/>
      <c r="V4190" s="4"/>
      <c r="W4190" s="4"/>
      <c r="X4190" s="4"/>
      <c r="Y4190" s="4"/>
      <c r="Z4190" s="4"/>
      <c r="AA4190" s="4"/>
    </row>
    <row r="4191" spans="1:27" ht="16" x14ac:dyDescent="0.2">
      <c r="A4191" s="19" t="s">
        <v>20</v>
      </c>
      <c r="B4191" s="19" t="s">
        <v>22</v>
      </c>
      <c r="C4191" s="21" t="s">
        <v>7521</v>
      </c>
      <c r="D4191" s="26">
        <v>2016</v>
      </c>
      <c r="E4191" s="20" t="s">
        <v>10</v>
      </c>
      <c r="F4191" s="20" t="s">
        <v>7514</v>
      </c>
      <c r="G4191" s="10" t="s">
        <v>7522</v>
      </c>
      <c r="H4191" s="13">
        <v>246</v>
      </c>
      <c r="I4191" s="14"/>
      <c r="J4191" s="4"/>
      <c r="K4191" s="4"/>
      <c r="L4191" s="4"/>
      <c r="M4191" s="4"/>
      <c r="N4191" s="4"/>
      <c r="O4191" s="4"/>
      <c r="P4191" s="4"/>
      <c r="Q4191" s="4"/>
      <c r="R4191" s="4"/>
      <c r="S4191" s="4"/>
      <c r="T4191" s="4"/>
      <c r="U4191" s="4"/>
      <c r="V4191" s="4"/>
      <c r="W4191" s="4"/>
      <c r="X4191" s="4"/>
      <c r="Y4191" s="4"/>
      <c r="Z4191" s="4"/>
      <c r="AA4191" s="4"/>
    </row>
    <row r="4192" spans="1:27" ht="16" x14ac:dyDescent="0.2">
      <c r="A4192" s="19" t="s">
        <v>20</v>
      </c>
      <c r="B4192" s="19" t="s">
        <v>22</v>
      </c>
      <c r="C4192" s="21" t="s">
        <v>7523</v>
      </c>
      <c r="D4192" s="26">
        <v>2016</v>
      </c>
      <c r="E4192" s="20" t="s">
        <v>10</v>
      </c>
      <c r="F4192" s="20" t="s">
        <v>7514</v>
      </c>
      <c r="G4192" s="10" t="s">
        <v>7524</v>
      </c>
      <c r="H4192" s="13">
        <v>243</v>
      </c>
      <c r="I4192" s="14"/>
      <c r="J4192" s="4"/>
      <c r="K4192" s="4"/>
      <c r="L4192" s="4"/>
      <c r="M4192" s="4"/>
      <c r="N4192" s="4"/>
      <c r="O4192" s="4"/>
      <c r="P4192" s="4"/>
      <c r="Q4192" s="4"/>
      <c r="R4192" s="4"/>
      <c r="S4192" s="4"/>
      <c r="T4192" s="4"/>
      <c r="U4192" s="4"/>
      <c r="V4192" s="4"/>
      <c r="W4192" s="4"/>
      <c r="X4192" s="4"/>
      <c r="Y4192" s="4"/>
      <c r="Z4192" s="4"/>
      <c r="AA4192" s="4"/>
    </row>
    <row r="4193" spans="1:27" ht="16" x14ac:dyDescent="0.2">
      <c r="A4193" s="19" t="s">
        <v>20</v>
      </c>
      <c r="B4193" s="19" t="s">
        <v>22</v>
      </c>
      <c r="C4193" s="21" t="s">
        <v>7525</v>
      </c>
      <c r="D4193" s="26">
        <v>2016</v>
      </c>
      <c r="E4193" s="20" t="s">
        <v>10</v>
      </c>
      <c r="F4193" s="20" t="s">
        <v>7514</v>
      </c>
      <c r="G4193" s="10" t="s">
        <v>7526</v>
      </c>
      <c r="H4193" s="13">
        <v>243</v>
      </c>
      <c r="I4193" s="14"/>
      <c r="J4193" s="4"/>
      <c r="K4193" s="4"/>
      <c r="L4193" s="4"/>
      <c r="M4193" s="4"/>
      <c r="N4193" s="4"/>
      <c r="O4193" s="4"/>
      <c r="P4193" s="4"/>
      <c r="Q4193" s="4"/>
      <c r="R4193" s="4"/>
      <c r="S4193" s="4"/>
      <c r="T4193" s="4"/>
      <c r="U4193" s="4"/>
      <c r="V4193" s="4"/>
      <c r="W4193" s="4"/>
      <c r="X4193" s="4"/>
      <c r="Y4193" s="4"/>
      <c r="Z4193" s="4"/>
      <c r="AA4193" s="4"/>
    </row>
    <row r="4194" spans="1:27" ht="16" x14ac:dyDescent="0.2">
      <c r="A4194" s="19" t="s">
        <v>20</v>
      </c>
      <c r="B4194" s="19" t="s">
        <v>22</v>
      </c>
      <c r="C4194" s="10" t="s">
        <v>7519</v>
      </c>
      <c r="D4194" s="26">
        <v>2016</v>
      </c>
      <c r="E4194" s="20" t="s">
        <v>10</v>
      </c>
      <c r="F4194" s="20" t="s">
        <v>7514</v>
      </c>
      <c r="G4194" s="10" t="s">
        <v>7527</v>
      </c>
      <c r="H4194" s="13">
        <v>190</v>
      </c>
      <c r="I4194" s="14"/>
      <c r="J4194" s="4"/>
      <c r="K4194" s="4"/>
      <c r="L4194" s="4"/>
      <c r="M4194" s="4"/>
      <c r="N4194" s="4"/>
      <c r="O4194" s="4"/>
      <c r="P4194" s="4"/>
      <c r="Q4194" s="4"/>
      <c r="R4194" s="4"/>
      <c r="S4194" s="4"/>
      <c r="T4194" s="4"/>
      <c r="U4194" s="4"/>
      <c r="V4194" s="4"/>
      <c r="W4194" s="4"/>
      <c r="X4194" s="4"/>
      <c r="Y4194" s="4"/>
      <c r="Z4194" s="4"/>
      <c r="AA4194" s="4"/>
    </row>
    <row r="4195" spans="1:27" ht="16" x14ac:dyDescent="0.2">
      <c r="A4195" s="19" t="s">
        <v>20</v>
      </c>
      <c r="B4195" s="19" t="s">
        <v>22</v>
      </c>
      <c r="C4195" s="10" t="s">
        <v>7525</v>
      </c>
      <c r="D4195" s="26">
        <v>2016</v>
      </c>
      <c r="E4195" s="20" t="s">
        <v>10</v>
      </c>
      <c r="F4195" s="20" t="s">
        <v>7514</v>
      </c>
      <c r="G4195" s="10" t="s">
        <v>7528</v>
      </c>
      <c r="H4195" s="13">
        <v>169</v>
      </c>
      <c r="I4195" s="14"/>
      <c r="J4195" s="4"/>
      <c r="K4195" s="4"/>
      <c r="L4195" s="4"/>
      <c r="M4195" s="4"/>
      <c r="N4195" s="4"/>
      <c r="O4195" s="4"/>
      <c r="P4195" s="4"/>
      <c r="Q4195" s="4"/>
      <c r="R4195" s="4"/>
      <c r="S4195" s="4"/>
      <c r="T4195" s="4"/>
      <c r="U4195" s="4"/>
      <c r="V4195" s="4"/>
      <c r="W4195" s="4"/>
      <c r="X4195" s="4"/>
      <c r="Y4195" s="4"/>
      <c r="Z4195" s="4"/>
      <c r="AA4195" s="4"/>
    </row>
    <row r="4196" spans="1:27" ht="16" x14ac:dyDescent="0.2">
      <c r="A4196" s="19" t="s">
        <v>20</v>
      </c>
      <c r="B4196" s="19" t="s">
        <v>22</v>
      </c>
      <c r="C4196" s="10" t="s">
        <v>7480</v>
      </c>
      <c r="D4196" s="26">
        <v>2016</v>
      </c>
      <c r="E4196" s="20" t="s">
        <v>10</v>
      </c>
      <c r="F4196" s="20" t="s">
        <v>7514</v>
      </c>
      <c r="G4196" s="10" t="s">
        <v>7529</v>
      </c>
      <c r="H4196" s="13">
        <v>152</v>
      </c>
      <c r="I4196" s="14"/>
      <c r="J4196" s="4"/>
      <c r="K4196" s="4"/>
      <c r="L4196" s="4"/>
      <c r="M4196" s="4"/>
      <c r="N4196" s="4"/>
      <c r="O4196" s="4"/>
      <c r="P4196" s="4"/>
      <c r="Q4196" s="4"/>
      <c r="R4196" s="4"/>
      <c r="S4196" s="4"/>
      <c r="T4196" s="4"/>
      <c r="U4196" s="4"/>
      <c r="V4196" s="4"/>
      <c r="W4196" s="4"/>
      <c r="X4196" s="4"/>
      <c r="Y4196" s="4"/>
      <c r="Z4196" s="4"/>
      <c r="AA4196" s="4"/>
    </row>
    <row r="4197" spans="1:27" ht="16" x14ac:dyDescent="0.2">
      <c r="A4197" s="19" t="s">
        <v>20</v>
      </c>
      <c r="B4197" s="19" t="s">
        <v>22</v>
      </c>
      <c r="C4197" s="21" t="s">
        <v>7530</v>
      </c>
      <c r="D4197" s="26">
        <v>2016</v>
      </c>
      <c r="E4197" s="20" t="s">
        <v>10</v>
      </c>
      <c r="F4197" s="20" t="s">
        <v>7514</v>
      </c>
      <c r="G4197" s="10" t="s">
        <v>7531</v>
      </c>
      <c r="H4197" s="13">
        <v>104</v>
      </c>
      <c r="I4197" s="14"/>
      <c r="J4197" s="4"/>
      <c r="K4197" s="4"/>
      <c r="L4197" s="4"/>
      <c r="M4197" s="4"/>
      <c r="N4197" s="4"/>
      <c r="O4197" s="4"/>
      <c r="P4197" s="4"/>
      <c r="Q4197" s="4"/>
      <c r="R4197" s="4"/>
      <c r="S4197" s="4"/>
      <c r="T4197" s="4"/>
      <c r="U4197" s="4"/>
      <c r="V4197" s="4"/>
      <c r="W4197" s="4"/>
      <c r="X4197" s="4"/>
      <c r="Y4197" s="4"/>
      <c r="Z4197" s="4"/>
      <c r="AA4197" s="4"/>
    </row>
    <row r="4198" spans="1:27" ht="16" x14ac:dyDescent="0.2">
      <c r="A4198" s="19" t="s">
        <v>20</v>
      </c>
      <c r="B4198" s="19" t="s">
        <v>22</v>
      </c>
      <c r="C4198" s="21" t="s">
        <v>7532</v>
      </c>
      <c r="D4198" s="26">
        <v>2016</v>
      </c>
      <c r="E4198" s="20" t="s">
        <v>10</v>
      </c>
      <c r="F4198" s="20" t="s">
        <v>7514</v>
      </c>
      <c r="G4198" s="10" t="s">
        <v>7533</v>
      </c>
      <c r="H4198" s="13">
        <v>104</v>
      </c>
      <c r="I4198" s="14"/>
      <c r="J4198" s="4"/>
      <c r="K4198" s="4"/>
      <c r="L4198" s="4"/>
      <c r="M4198" s="4"/>
      <c r="N4198" s="4"/>
      <c r="O4198" s="4"/>
      <c r="P4198" s="4"/>
      <c r="Q4198" s="4"/>
      <c r="R4198" s="4"/>
      <c r="S4198" s="4"/>
      <c r="T4198" s="4"/>
      <c r="U4198" s="4"/>
      <c r="V4198" s="4"/>
      <c r="W4198" s="4"/>
      <c r="X4198" s="4"/>
      <c r="Y4198" s="4"/>
      <c r="Z4198" s="4"/>
      <c r="AA4198" s="4"/>
    </row>
    <row r="4199" spans="1:27" ht="16" x14ac:dyDescent="0.2">
      <c r="A4199" s="19" t="s">
        <v>20</v>
      </c>
      <c r="B4199" s="19" t="s">
        <v>22</v>
      </c>
      <c r="C4199" s="21" t="s">
        <v>7534</v>
      </c>
      <c r="D4199" s="26">
        <v>2016</v>
      </c>
      <c r="E4199" s="20" t="s">
        <v>8</v>
      </c>
      <c r="F4199" s="20" t="s">
        <v>7514</v>
      </c>
      <c r="G4199" s="10" t="s">
        <v>7535</v>
      </c>
      <c r="H4199" s="13">
        <v>78</v>
      </c>
      <c r="I4199" s="14"/>
      <c r="J4199" s="4"/>
      <c r="K4199" s="4"/>
      <c r="L4199" s="4"/>
      <c r="M4199" s="4"/>
      <c r="N4199" s="4"/>
      <c r="O4199" s="4"/>
      <c r="P4199" s="4"/>
      <c r="Q4199" s="4"/>
      <c r="R4199" s="4"/>
      <c r="S4199" s="4"/>
      <c r="T4199" s="4"/>
      <c r="U4199" s="4"/>
      <c r="V4199" s="4"/>
      <c r="W4199" s="4"/>
      <c r="X4199" s="4"/>
      <c r="Y4199" s="4"/>
      <c r="Z4199" s="4"/>
      <c r="AA4199" s="4"/>
    </row>
    <row r="4200" spans="1:27" ht="16" x14ac:dyDescent="0.2">
      <c r="A4200" s="19" t="s">
        <v>20</v>
      </c>
      <c r="B4200" s="19" t="s">
        <v>22</v>
      </c>
      <c r="C4200" s="21" t="s">
        <v>7536</v>
      </c>
      <c r="D4200" s="26">
        <v>2016</v>
      </c>
      <c r="E4200" s="20" t="s">
        <v>10</v>
      </c>
      <c r="F4200" s="20" t="s">
        <v>7514</v>
      </c>
      <c r="G4200" s="10" t="s">
        <v>7511</v>
      </c>
      <c r="H4200" s="13">
        <v>76</v>
      </c>
      <c r="I4200" s="14"/>
      <c r="J4200" s="4"/>
      <c r="K4200" s="4"/>
      <c r="L4200" s="4"/>
      <c r="M4200" s="4"/>
      <c r="N4200" s="4"/>
      <c r="O4200" s="4"/>
      <c r="P4200" s="4"/>
      <c r="Q4200" s="4"/>
      <c r="R4200" s="4"/>
      <c r="S4200" s="4"/>
      <c r="T4200" s="4"/>
      <c r="U4200" s="4"/>
      <c r="V4200" s="4"/>
      <c r="W4200" s="4"/>
      <c r="X4200" s="4"/>
      <c r="Y4200" s="4"/>
      <c r="Z4200" s="4"/>
      <c r="AA4200" s="4"/>
    </row>
    <row r="4201" spans="1:27" ht="16" x14ac:dyDescent="0.2">
      <c r="A4201" s="19" t="s">
        <v>20</v>
      </c>
      <c r="B4201" s="19" t="s">
        <v>22</v>
      </c>
      <c r="C4201" s="21" t="s">
        <v>7486</v>
      </c>
      <c r="D4201" s="26">
        <v>2015</v>
      </c>
      <c r="E4201" s="20" t="s">
        <v>10</v>
      </c>
      <c r="F4201" s="20" t="s">
        <v>7537</v>
      </c>
      <c r="G4201" s="10" t="s">
        <v>7538</v>
      </c>
      <c r="H4201" s="13">
        <v>458</v>
      </c>
      <c r="I4201" s="14"/>
      <c r="J4201" s="4"/>
      <c r="K4201" s="4"/>
      <c r="L4201" s="4"/>
      <c r="M4201" s="4"/>
      <c r="N4201" s="4"/>
      <c r="O4201" s="4"/>
      <c r="P4201" s="4"/>
      <c r="Q4201" s="4"/>
      <c r="R4201" s="4"/>
      <c r="S4201" s="4"/>
      <c r="T4201" s="4"/>
      <c r="U4201" s="4"/>
      <c r="V4201" s="4"/>
      <c r="W4201" s="4"/>
      <c r="X4201" s="4"/>
      <c r="Y4201" s="4"/>
      <c r="Z4201" s="4"/>
      <c r="AA4201" s="4"/>
    </row>
    <row r="4202" spans="1:27" ht="16" x14ac:dyDescent="0.2">
      <c r="A4202" s="19" t="s">
        <v>20</v>
      </c>
      <c r="B4202" s="19" t="s">
        <v>22</v>
      </c>
      <c r="C4202" s="21" t="s">
        <v>7539</v>
      </c>
      <c r="D4202" s="26">
        <v>2015</v>
      </c>
      <c r="E4202" s="20" t="s">
        <v>10</v>
      </c>
      <c r="F4202" s="20" t="s">
        <v>7537</v>
      </c>
      <c r="G4202" s="20" t="s">
        <v>7540</v>
      </c>
      <c r="H4202" s="13">
        <v>301</v>
      </c>
      <c r="I4202" s="14"/>
      <c r="J4202" s="4"/>
      <c r="K4202" s="4"/>
      <c r="L4202" s="4"/>
      <c r="M4202" s="4"/>
      <c r="N4202" s="4"/>
      <c r="O4202" s="4"/>
      <c r="P4202" s="4"/>
      <c r="Q4202" s="4"/>
      <c r="R4202" s="4"/>
      <c r="S4202" s="4"/>
      <c r="T4202" s="4"/>
      <c r="U4202" s="4"/>
      <c r="V4202" s="4"/>
      <c r="W4202" s="4"/>
      <c r="X4202" s="4"/>
      <c r="Y4202" s="4"/>
      <c r="Z4202" s="4"/>
      <c r="AA4202" s="4"/>
    </row>
    <row r="4203" spans="1:27" ht="16" x14ac:dyDescent="0.2">
      <c r="A4203" s="19" t="s">
        <v>20</v>
      </c>
      <c r="B4203" s="19" t="s">
        <v>22</v>
      </c>
      <c r="C4203" s="21" t="s">
        <v>7541</v>
      </c>
      <c r="D4203" s="26">
        <v>2015</v>
      </c>
      <c r="E4203" s="20" t="s">
        <v>7</v>
      </c>
      <c r="F4203" s="20" t="s">
        <v>7537</v>
      </c>
      <c r="G4203" s="20" t="s">
        <v>7542</v>
      </c>
      <c r="H4203" s="13">
        <v>281</v>
      </c>
      <c r="I4203" s="14"/>
      <c r="J4203" s="4"/>
      <c r="K4203" s="4"/>
      <c r="L4203" s="4"/>
      <c r="M4203" s="4"/>
      <c r="N4203" s="4"/>
      <c r="O4203" s="4"/>
      <c r="P4203" s="4"/>
      <c r="Q4203" s="4"/>
      <c r="R4203" s="4"/>
      <c r="S4203" s="4"/>
      <c r="T4203" s="4"/>
      <c r="U4203" s="4"/>
      <c r="V4203" s="4"/>
      <c r="W4203" s="4"/>
      <c r="X4203" s="4"/>
      <c r="Y4203" s="4"/>
      <c r="Z4203" s="4"/>
      <c r="AA4203" s="4"/>
    </row>
    <row r="4204" spans="1:27" ht="16" x14ac:dyDescent="0.2">
      <c r="A4204" s="19" t="s">
        <v>20</v>
      </c>
      <c r="B4204" s="19" t="s">
        <v>22</v>
      </c>
      <c r="C4204" s="21" t="s">
        <v>7525</v>
      </c>
      <c r="D4204" s="26">
        <v>2015</v>
      </c>
      <c r="E4204" s="20" t="s">
        <v>10</v>
      </c>
      <c r="F4204" s="20" t="s">
        <v>7537</v>
      </c>
      <c r="G4204" s="20" t="s">
        <v>7543</v>
      </c>
      <c r="H4204" s="13">
        <v>218</v>
      </c>
      <c r="I4204" s="14"/>
      <c r="J4204" s="4"/>
      <c r="K4204" s="4"/>
      <c r="L4204" s="4"/>
      <c r="M4204" s="4"/>
      <c r="N4204" s="4"/>
      <c r="O4204" s="4"/>
      <c r="P4204" s="4"/>
      <c r="Q4204" s="4"/>
      <c r="R4204" s="4"/>
      <c r="S4204" s="4"/>
      <c r="T4204" s="4"/>
      <c r="U4204" s="4"/>
      <c r="V4204" s="4"/>
      <c r="W4204" s="4"/>
      <c r="X4204" s="4"/>
      <c r="Y4204" s="4"/>
      <c r="Z4204" s="4"/>
      <c r="AA4204" s="4"/>
    </row>
    <row r="4205" spans="1:27" ht="16" x14ac:dyDescent="0.2">
      <c r="A4205" s="19" t="s">
        <v>20</v>
      </c>
      <c r="B4205" s="19" t="s">
        <v>22</v>
      </c>
      <c r="C4205" s="21" t="s">
        <v>7519</v>
      </c>
      <c r="D4205" s="26">
        <v>2015</v>
      </c>
      <c r="E4205" s="20" t="s">
        <v>10</v>
      </c>
      <c r="F4205" s="20" t="s">
        <v>7537</v>
      </c>
      <c r="G4205" s="20" t="s">
        <v>7544</v>
      </c>
      <c r="H4205" s="13">
        <v>207</v>
      </c>
      <c r="I4205" s="14"/>
      <c r="J4205" s="4"/>
      <c r="K4205" s="4"/>
      <c r="L4205" s="4"/>
      <c r="M4205" s="4"/>
      <c r="N4205" s="4"/>
      <c r="O4205" s="4"/>
      <c r="P4205" s="4"/>
      <c r="Q4205" s="4"/>
      <c r="R4205" s="4"/>
      <c r="S4205" s="4"/>
      <c r="T4205" s="4"/>
      <c r="U4205" s="4"/>
      <c r="V4205" s="4"/>
      <c r="W4205" s="4"/>
      <c r="X4205" s="4"/>
      <c r="Y4205" s="4"/>
      <c r="Z4205" s="4"/>
      <c r="AA4205" s="4"/>
    </row>
    <row r="4206" spans="1:27" ht="16" x14ac:dyDescent="0.2">
      <c r="A4206" s="19" t="s">
        <v>20</v>
      </c>
      <c r="B4206" s="19" t="s">
        <v>22</v>
      </c>
      <c r="C4206" s="21" t="s">
        <v>7545</v>
      </c>
      <c r="D4206" s="26">
        <v>2015</v>
      </c>
      <c r="E4206" s="20" t="s">
        <v>10</v>
      </c>
      <c r="F4206" s="20" t="s">
        <v>7537</v>
      </c>
      <c r="G4206" s="20" t="s">
        <v>7546</v>
      </c>
      <c r="H4206" s="13">
        <v>191</v>
      </c>
      <c r="I4206" s="14"/>
      <c r="J4206" s="4"/>
      <c r="K4206" s="4"/>
      <c r="L4206" s="4"/>
      <c r="M4206" s="4"/>
      <c r="N4206" s="4"/>
      <c r="O4206" s="4"/>
      <c r="P4206" s="4"/>
      <c r="Q4206" s="4"/>
      <c r="R4206" s="4"/>
      <c r="S4206" s="4"/>
      <c r="T4206" s="4"/>
      <c r="U4206" s="4"/>
      <c r="V4206" s="4"/>
      <c r="W4206" s="4"/>
      <c r="X4206" s="4"/>
      <c r="Y4206" s="4"/>
      <c r="Z4206" s="4"/>
      <c r="AA4206" s="4"/>
    </row>
    <row r="4207" spans="1:27" ht="16" x14ac:dyDescent="0.2">
      <c r="A4207" s="19" t="s">
        <v>20</v>
      </c>
      <c r="B4207" s="19" t="s">
        <v>22</v>
      </c>
      <c r="C4207" s="21" t="s">
        <v>7547</v>
      </c>
      <c r="D4207" s="26">
        <v>2015</v>
      </c>
      <c r="E4207" s="20" t="s">
        <v>10</v>
      </c>
      <c r="F4207" s="20" t="s">
        <v>7537</v>
      </c>
      <c r="G4207" s="20" t="s">
        <v>7548</v>
      </c>
      <c r="H4207" s="13">
        <v>168</v>
      </c>
      <c r="I4207" s="14"/>
      <c r="J4207" s="4"/>
      <c r="K4207" s="4"/>
      <c r="L4207" s="4"/>
      <c r="M4207" s="4"/>
      <c r="N4207" s="4"/>
      <c r="O4207" s="4"/>
      <c r="P4207" s="4"/>
      <c r="Q4207" s="4"/>
      <c r="R4207" s="4"/>
      <c r="S4207" s="4"/>
      <c r="T4207" s="4"/>
      <c r="U4207" s="4"/>
      <c r="V4207" s="4"/>
      <c r="W4207" s="4"/>
      <c r="X4207" s="4"/>
      <c r="Y4207" s="4"/>
      <c r="Z4207" s="4"/>
      <c r="AA4207" s="4"/>
    </row>
    <row r="4208" spans="1:27" ht="16" x14ac:dyDescent="0.2">
      <c r="A4208" s="19" t="s">
        <v>20</v>
      </c>
      <c r="B4208" s="19" t="s">
        <v>22</v>
      </c>
      <c r="C4208" s="21" t="s">
        <v>7539</v>
      </c>
      <c r="D4208" s="26">
        <v>2015</v>
      </c>
      <c r="E4208" s="20" t="s">
        <v>10</v>
      </c>
      <c r="F4208" s="20" t="s">
        <v>7537</v>
      </c>
      <c r="G4208" s="20" t="s">
        <v>7549</v>
      </c>
      <c r="H4208" s="13">
        <v>143</v>
      </c>
      <c r="I4208" s="14"/>
      <c r="J4208" s="4"/>
      <c r="K4208" s="4"/>
      <c r="L4208" s="4"/>
      <c r="M4208" s="4"/>
      <c r="N4208" s="4"/>
      <c r="O4208" s="4"/>
      <c r="P4208" s="4"/>
      <c r="Q4208" s="4"/>
      <c r="R4208" s="4"/>
      <c r="S4208" s="4"/>
      <c r="T4208" s="4"/>
      <c r="U4208" s="4"/>
      <c r="V4208" s="4"/>
      <c r="W4208" s="4"/>
      <c r="X4208" s="4"/>
      <c r="Y4208" s="4"/>
      <c r="Z4208" s="4"/>
      <c r="AA4208" s="4"/>
    </row>
    <row r="4209" spans="1:27" ht="16" x14ac:dyDescent="0.2">
      <c r="A4209" s="19" t="s">
        <v>20</v>
      </c>
      <c r="B4209" s="19" t="s">
        <v>22</v>
      </c>
      <c r="C4209" s="21" t="s">
        <v>7547</v>
      </c>
      <c r="D4209" s="26">
        <v>2015</v>
      </c>
      <c r="E4209" s="20" t="s">
        <v>10</v>
      </c>
      <c r="F4209" s="20" t="s">
        <v>7537</v>
      </c>
      <c r="G4209" s="10" t="s">
        <v>7550</v>
      </c>
      <c r="H4209" s="13">
        <v>129</v>
      </c>
      <c r="I4209" s="14"/>
      <c r="J4209" s="4"/>
      <c r="K4209" s="4"/>
      <c r="L4209" s="4"/>
      <c r="M4209" s="4"/>
      <c r="N4209" s="4"/>
      <c r="O4209" s="4"/>
      <c r="P4209" s="4"/>
      <c r="Q4209" s="4"/>
      <c r="R4209" s="4"/>
      <c r="S4209" s="4"/>
      <c r="T4209" s="4"/>
      <c r="U4209" s="4"/>
      <c r="V4209" s="4"/>
      <c r="W4209" s="4"/>
      <c r="X4209" s="4"/>
      <c r="Y4209" s="4"/>
      <c r="Z4209" s="4"/>
      <c r="AA4209" s="4"/>
    </row>
    <row r="4210" spans="1:27" ht="16" x14ac:dyDescent="0.2">
      <c r="A4210" s="19" t="s">
        <v>20</v>
      </c>
      <c r="B4210" s="19" t="s">
        <v>22</v>
      </c>
      <c r="C4210" s="21" t="s">
        <v>7551</v>
      </c>
      <c r="D4210" s="26">
        <v>2015</v>
      </c>
      <c r="E4210" s="20" t="s">
        <v>8</v>
      </c>
      <c r="F4210" s="20" t="s">
        <v>7537</v>
      </c>
      <c r="G4210" s="20" t="s">
        <v>7552</v>
      </c>
      <c r="H4210" s="13">
        <v>106</v>
      </c>
      <c r="I4210" s="14"/>
      <c r="J4210" s="4"/>
      <c r="K4210" s="4"/>
      <c r="L4210" s="4"/>
      <c r="M4210" s="4"/>
      <c r="N4210" s="4"/>
      <c r="O4210" s="4"/>
      <c r="P4210" s="4"/>
      <c r="Q4210" s="4"/>
      <c r="R4210" s="4"/>
      <c r="S4210" s="4"/>
      <c r="T4210" s="4"/>
      <c r="U4210" s="4"/>
      <c r="V4210" s="4"/>
      <c r="W4210" s="4"/>
      <c r="X4210" s="4"/>
      <c r="Y4210" s="4"/>
      <c r="Z4210" s="4"/>
      <c r="AA4210" s="4"/>
    </row>
    <row r="4211" spans="1:27" ht="16" x14ac:dyDescent="0.2">
      <c r="A4211" s="19" t="s">
        <v>20</v>
      </c>
      <c r="B4211" s="19" t="s">
        <v>22</v>
      </c>
      <c r="C4211" s="21" t="s">
        <v>7553</v>
      </c>
      <c r="D4211" s="26">
        <v>2015</v>
      </c>
      <c r="E4211" s="20" t="s">
        <v>8</v>
      </c>
      <c r="F4211" s="20" t="s">
        <v>7537</v>
      </c>
      <c r="G4211" s="20" t="s">
        <v>7554</v>
      </c>
      <c r="H4211" s="13">
        <v>79</v>
      </c>
      <c r="I4211" s="14"/>
      <c r="J4211" s="4"/>
      <c r="K4211" s="4"/>
      <c r="L4211" s="4"/>
      <c r="M4211" s="4"/>
      <c r="N4211" s="4"/>
      <c r="O4211" s="4"/>
      <c r="P4211" s="4"/>
      <c r="Q4211" s="4"/>
      <c r="R4211" s="4"/>
      <c r="S4211" s="4"/>
      <c r="T4211" s="4"/>
      <c r="U4211" s="4"/>
      <c r="V4211" s="4"/>
      <c r="W4211" s="4"/>
      <c r="X4211" s="4"/>
      <c r="Y4211" s="4"/>
      <c r="Z4211" s="4"/>
      <c r="AA4211" s="4"/>
    </row>
    <row r="4212" spans="1:27" ht="16" x14ac:dyDescent="0.2">
      <c r="A4212" s="19" t="s">
        <v>20</v>
      </c>
      <c r="B4212" s="19" t="s">
        <v>22</v>
      </c>
      <c r="C4212" s="21" t="s">
        <v>7555</v>
      </c>
      <c r="D4212" s="26">
        <v>2014</v>
      </c>
      <c r="E4212" s="20" t="s">
        <v>10</v>
      </c>
      <c r="F4212" s="20" t="s">
        <v>7556</v>
      </c>
      <c r="G4212" s="10" t="s">
        <v>7557</v>
      </c>
      <c r="H4212" s="13">
        <v>340</v>
      </c>
      <c r="I4212" s="14"/>
      <c r="J4212" s="4"/>
      <c r="K4212" s="4"/>
      <c r="L4212" s="4"/>
      <c r="M4212" s="4"/>
      <c r="N4212" s="4"/>
      <c r="O4212" s="4"/>
      <c r="P4212" s="4"/>
      <c r="Q4212" s="4"/>
      <c r="R4212" s="4"/>
      <c r="S4212" s="4"/>
      <c r="T4212" s="4"/>
      <c r="U4212" s="4"/>
      <c r="V4212" s="4"/>
      <c r="W4212" s="4"/>
      <c r="X4212" s="4"/>
      <c r="Y4212" s="4"/>
      <c r="Z4212" s="4"/>
      <c r="AA4212" s="4"/>
    </row>
    <row r="4213" spans="1:27" ht="16" x14ac:dyDescent="0.2">
      <c r="A4213" s="19" t="s">
        <v>20</v>
      </c>
      <c r="B4213" s="19" t="s">
        <v>22</v>
      </c>
      <c r="C4213" s="22" t="s">
        <v>7558</v>
      </c>
      <c r="D4213" s="26">
        <v>2014</v>
      </c>
      <c r="E4213" s="20" t="s">
        <v>7</v>
      </c>
      <c r="F4213" s="20" t="s">
        <v>7556</v>
      </c>
      <c r="G4213" s="10" t="s">
        <v>7559</v>
      </c>
      <c r="H4213" s="13">
        <v>323</v>
      </c>
      <c r="I4213" s="14"/>
      <c r="J4213" s="4"/>
      <c r="K4213" s="4"/>
      <c r="L4213" s="4"/>
      <c r="M4213" s="4"/>
      <c r="N4213" s="4"/>
      <c r="O4213" s="4"/>
      <c r="P4213" s="4"/>
      <c r="Q4213" s="4"/>
      <c r="R4213" s="4"/>
      <c r="S4213" s="4"/>
      <c r="T4213" s="4"/>
      <c r="U4213" s="4"/>
      <c r="V4213" s="4"/>
      <c r="W4213" s="4"/>
      <c r="X4213" s="4"/>
      <c r="Y4213" s="4"/>
      <c r="Z4213" s="4"/>
      <c r="AA4213" s="4"/>
    </row>
    <row r="4214" spans="1:27" ht="16" x14ac:dyDescent="0.2">
      <c r="A4214" s="19" t="s">
        <v>20</v>
      </c>
      <c r="B4214" s="19" t="s">
        <v>22</v>
      </c>
      <c r="C4214" s="21" t="s">
        <v>7466</v>
      </c>
      <c r="D4214" s="26">
        <v>2014</v>
      </c>
      <c r="E4214" s="20" t="s">
        <v>10</v>
      </c>
      <c r="F4214" s="20" t="s">
        <v>7556</v>
      </c>
      <c r="G4214" s="10" t="s">
        <v>7560</v>
      </c>
      <c r="H4214" s="13">
        <v>311</v>
      </c>
      <c r="I4214" s="14"/>
      <c r="J4214" s="4"/>
      <c r="K4214" s="4"/>
      <c r="L4214" s="4"/>
      <c r="M4214" s="4"/>
      <c r="N4214" s="4"/>
      <c r="O4214" s="4"/>
      <c r="P4214" s="4"/>
      <c r="Q4214" s="4"/>
      <c r="R4214" s="4"/>
      <c r="S4214" s="4"/>
      <c r="T4214" s="4"/>
      <c r="U4214" s="4"/>
      <c r="V4214" s="4"/>
      <c r="W4214" s="4"/>
      <c r="X4214" s="4"/>
      <c r="Y4214" s="4"/>
      <c r="Z4214" s="4"/>
      <c r="AA4214" s="4"/>
    </row>
    <row r="4215" spans="1:27" ht="16" x14ac:dyDescent="0.2">
      <c r="A4215" s="19" t="s">
        <v>20</v>
      </c>
      <c r="B4215" s="19" t="s">
        <v>22</v>
      </c>
      <c r="C4215" s="21" t="s">
        <v>7561</v>
      </c>
      <c r="D4215" s="26">
        <v>2014</v>
      </c>
      <c r="E4215" s="20" t="s">
        <v>10</v>
      </c>
      <c r="F4215" s="20" t="s">
        <v>7556</v>
      </c>
      <c r="G4215" s="10" t="s">
        <v>7562</v>
      </c>
      <c r="H4215" s="13">
        <v>275</v>
      </c>
      <c r="I4215" s="14"/>
      <c r="J4215" s="4"/>
      <c r="K4215" s="4"/>
      <c r="L4215" s="4"/>
      <c r="M4215" s="4"/>
      <c r="N4215" s="4"/>
      <c r="O4215" s="4"/>
      <c r="P4215" s="4"/>
      <c r="Q4215" s="4"/>
      <c r="R4215" s="4"/>
      <c r="S4215" s="4"/>
      <c r="T4215" s="4"/>
      <c r="U4215" s="4"/>
      <c r="V4215" s="4"/>
      <c r="W4215" s="4"/>
      <c r="X4215" s="4"/>
      <c r="Y4215" s="4"/>
      <c r="Z4215" s="4"/>
      <c r="AA4215" s="4"/>
    </row>
    <row r="4216" spans="1:27" ht="16" x14ac:dyDescent="0.2">
      <c r="A4216" s="19" t="s">
        <v>20</v>
      </c>
      <c r="B4216" s="19" t="s">
        <v>22</v>
      </c>
      <c r="C4216" s="21" t="s">
        <v>7563</v>
      </c>
      <c r="D4216" s="26">
        <v>2014</v>
      </c>
      <c r="E4216" s="20" t="s">
        <v>8</v>
      </c>
      <c r="F4216" s="20" t="s">
        <v>7556</v>
      </c>
      <c r="G4216" s="10" t="s">
        <v>7564</v>
      </c>
      <c r="H4216" s="13">
        <v>263</v>
      </c>
      <c r="I4216" s="14"/>
      <c r="J4216" s="4"/>
      <c r="K4216" s="4"/>
      <c r="L4216" s="4"/>
      <c r="M4216" s="4"/>
      <c r="N4216" s="4"/>
      <c r="O4216" s="4"/>
      <c r="P4216" s="4"/>
      <c r="Q4216" s="4"/>
      <c r="R4216" s="4"/>
      <c r="S4216" s="4"/>
      <c r="T4216" s="4"/>
      <c r="U4216" s="4"/>
      <c r="V4216" s="4"/>
      <c r="W4216" s="4"/>
      <c r="X4216" s="4"/>
      <c r="Y4216" s="4"/>
      <c r="Z4216" s="4"/>
      <c r="AA4216" s="4"/>
    </row>
    <row r="4217" spans="1:27" ht="16" x14ac:dyDescent="0.2">
      <c r="A4217" s="19" t="s">
        <v>20</v>
      </c>
      <c r="B4217" s="19" t="s">
        <v>22</v>
      </c>
      <c r="C4217" s="21" t="s">
        <v>7565</v>
      </c>
      <c r="D4217" s="26">
        <v>2014</v>
      </c>
      <c r="E4217" s="20" t="s">
        <v>10</v>
      </c>
      <c r="F4217" s="20" t="s">
        <v>7556</v>
      </c>
      <c r="G4217" s="10" t="s">
        <v>7566</v>
      </c>
      <c r="H4217" s="13">
        <v>253</v>
      </c>
      <c r="I4217" s="14"/>
      <c r="J4217" s="4"/>
      <c r="K4217" s="4"/>
      <c r="L4217" s="4"/>
      <c r="M4217" s="4"/>
      <c r="N4217" s="4"/>
      <c r="O4217" s="4"/>
      <c r="P4217" s="4"/>
      <c r="Q4217" s="4"/>
      <c r="R4217" s="4"/>
      <c r="S4217" s="4"/>
      <c r="T4217" s="4"/>
      <c r="U4217" s="4"/>
      <c r="V4217" s="4"/>
      <c r="W4217" s="4"/>
      <c r="X4217" s="4"/>
      <c r="Y4217" s="4"/>
      <c r="Z4217" s="4"/>
      <c r="AA4217" s="4"/>
    </row>
    <row r="4218" spans="1:27" ht="16" x14ac:dyDescent="0.2">
      <c r="A4218" s="19" t="s">
        <v>20</v>
      </c>
      <c r="B4218" s="19" t="s">
        <v>22</v>
      </c>
      <c r="C4218" s="21" t="s">
        <v>7486</v>
      </c>
      <c r="D4218" s="26">
        <v>2014</v>
      </c>
      <c r="E4218" s="20" t="s">
        <v>10</v>
      </c>
      <c r="F4218" s="20" t="s">
        <v>7556</v>
      </c>
      <c r="G4218" s="10" t="s">
        <v>7567</v>
      </c>
      <c r="H4218" s="13">
        <v>243</v>
      </c>
      <c r="I4218" s="14"/>
      <c r="J4218" s="4"/>
      <c r="K4218" s="4"/>
      <c r="L4218" s="4"/>
      <c r="M4218" s="4"/>
      <c r="N4218" s="4"/>
      <c r="O4218" s="4"/>
      <c r="P4218" s="4"/>
      <c r="Q4218" s="4"/>
      <c r="R4218" s="4"/>
      <c r="S4218" s="4"/>
      <c r="T4218" s="4"/>
      <c r="U4218" s="4"/>
      <c r="V4218" s="4"/>
      <c r="W4218" s="4"/>
      <c r="X4218" s="4"/>
      <c r="Y4218" s="4"/>
      <c r="Z4218" s="4"/>
      <c r="AA4218" s="4"/>
    </row>
    <row r="4219" spans="1:27" ht="16" x14ac:dyDescent="0.2">
      <c r="A4219" s="19" t="s">
        <v>20</v>
      </c>
      <c r="B4219" s="19" t="s">
        <v>22</v>
      </c>
      <c r="C4219" s="21" t="s">
        <v>7568</v>
      </c>
      <c r="D4219" s="26">
        <v>2014</v>
      </c>
      <c r="E4219" s="20" t="s">
        <v>10</v>
      </c>
      <c r="F4219" s="20" t="s">
        <v>7556</v>
      </c>
      <c r="G4219" s="10" t="s">
        <v>7569</v>
      </c>
      <c r="H4219" s="13">
        <v>236</v>
      </c>
      <c r="I4219" s="14"/>
      <c r="J4219" s="4"/>
      <c r="K4219" s="4"/>
      <c r="L4219" s="4"/>
      <c r="M4219" s="4"/>
      <c r="N4219" s="4"/>
      <c r="O4219" s="4"/>
      <c r="P4219" s="4"/>
      <c r="Q4219" s="4"/>
      <c r="R4219" s="4"/>
      <c r="S4219" s="4"/>
      <c r="T4219" s="4"/>
      <c r="U4219" s="4"/>
      <c r="V4219" s="4"/>
      <c r="W4219" s="4"/>
      <c r="X4219" s="4"/>
      <c r="Y4219" s="4"/>
      <c r="Z4219" s="4"/>
      <c r="AA4219" s="4"/>
    </row>
    <row r="4220" spans="1:27" ht="16" x14ac:dyDescent="0.2">
      <c r="A4220" s="19" t="s">
        <v>20</v>
      </c>
      <c r="B4220" s="19" t="s">
        <v>22</v>
      </c>
      <c r="C4220" s="21" t="s">
        <v>7570</v>
      </c>
      <c r="D4220" s="26">
        <v>2014</v>
      </c>
      <c r="E4220" s="20" t="s">
        <v>10</v>
      </c>
      <c r="F4220" s="20" t="s">
        <v>7556</v>
      </c>
      <c r="G4220" s="10" t="s">
        <v>7571</v>
      </c>
      <c r="H4220" s="13">
        <v>216</v>
      </c>
      <c r="I4220" s="14"/>
      <c r="J4220" s="4"/>
      <c r="K4220" s="4"/>
      <c r="L4220" s="4"/>
      <c r="M4220" s="4"/>
      <c r="N4220" s="4"/>
      <c r="O4220" s="4"/>
      <c r="P4220" s="4"/>
      <c r="Q4220" s="4"/>
      <c r="R4220" s="4"/>
      <c r="S4220" s="4"/>
      <c r="T4220" s="4"/>
      <c r="U4220" s="4"/>
      <c r="V4220" s="4"/>
      <c r="W4220" s="4"/>
      <c r="X4220" s="4"/>
      <c r="Y4220" s="4"/>
      <c r="Z4220" s="4"/>
      <c r="AA4220" s="4"/>
    </row>
    <row r="4221" spans="1:27" ht="16" x14ac:dyDescent="0.2">
      <c r="A4221" s="19" t="s">
        <v>20</v>
      </c>
      <c r="B4221" s="19" t="s">
        <v>22</v>
      </c>
      <c r="C4221" s="22" t="s">
        <v>7572</v>
      </c>
      <c r="D4221" s="26">
        <v>2014</v>
      </c>
      <c r="E4221" s="20" t="s">
        <v>7</v>
      </c>
      <c r="F4221" s="20" t="s">
        <v>7556</v>
      </c>
      <c r="G4221" s="10" t="s">
        <v>7573</v>
      </c>
      <c r="H4221" s="13">
        <v>77</v>
      </c>
      <c r="I4221" s="14"/>
      <c r="J4221" s="4"/>
      <c r="K4221" s="4"/>
      <c r="L4221" s="4"/>
      <c r="M4221" s="4"/>
      <c r="N4221" s="4"/>
      <c r="O4221" s="4"/>
      <c r="P4221" s="4"/>
      <c r="Q4221" s="4"/>
      <c r="R4221" s="4"/>
      <c r="S4221" s="4"/>
      <c r="T4221" s="4"/>
      <c r="U4221" s="4"/>
      <c r="V4221" s="4"/>
      <c r="W4221" s="4"/>
      <c r="X4221" s="4"/>
      <c r="Y4221" s="4"/>
      <c r="Z4221" s="4"/>
      <c r="AA4221" s="4"/>
    </row>
    <row r="4222" spans="1:27" ht="16" x14ac:dyDescent="0.2">
      <c r="A4222" s="19" t="s">
        <v>20</v>
      </c>
      <c r="B4222" s="19" t="s">
        <v>22</v>
      </c>
      <c r="C4222" s="22" t="s">
        <v>7574</v>
      </c>
      <c r="D4222" s="23">
        <v>2013</v>
      </c>
      <c r="E4222" s="20" t="s">
        <v>10</v>
      </c>
      <c r="F4222" s="19" t="s">
        <v>7575</v>
      </c>
      <c r="G4222" s="20" t="s">
        <v>7576</v>
      </c>
      <c r="H4222" s="13">
        <v>550</v>
      </c>
      <c r="I4222" s="14"/>
      <c r="J4222" s="4"/>
      <c r="K4222" s="4"/>
      <c r="L4222" s="4"/>
      <c r="M4222" s="4"/>
      <c r="N4222" s="4"/>
      <c r="O4222" s="4"/>
      <c r="P4222" s="4"/>
      <c r="Q4222" s="4"/>
      <c r="R4222" s="4"/>
      <c r="S4222" s="4"/>
      <c r="T4222" s="4"/>
      <c r="U4222" s="4"/>
      <c r="V4222" s="4"/>
      <c r="W4222" s="4"/>
      <c r="X4222" s="4"/>
      <c r="Y4222" s="4"/>
      <c r="Z4222" s="4"/>
      <c r="AA4222" s="4"/>
    </row>
    <row r="4223" spans="1:27" ht="16" x14ac:dyDescent="0.2">
      <c r="A4223" s="19" t="s">
        <v>20</v>
      </c>
      <c r="B4223" s="19" t="s">
        <v>22</v>
      </c>
      <c r="C4223" s="22" t="s">
        <v>7577</v>
      </c>
      <c r="D4223" s="23">
        <v>2013</v>
      </c>
      <c r="E4223" s="20" t="s">
        <v>10</v>
      </c>
      <c r="F4223" s="19" t="s">
        <v>7575</v>
      </c>
      <c r="G4223" s="20" t="s">
        <v>7578</v>
      </c>
      <c r="H4223" s="13">
        <v>369</v>
      </c>
      <c r="I4223" s="14"/>
      <c r="J4223" s="4"/>
      <c r="K4223" s="4"/>
      <c r="L4223" s="4"/>
      <c r="M4223" s="4"/>
      <c r="N4223" s="4"/>
      <c r="O4223" s="4"/>
      <c r="P4223" s="4"/>
      <c r="Q4223" s="4"/>
      <c r="R4223" s="4"/>
      <c r="S4223" s="4"/>
      <c r="T4223" s="4"/>
      <c r="U4223" s="4"/>
      <c r="V4223" s="4"/>
      <c r="W4223" s="4"/>
      <c r="X4223" s="4"/>
      <c r="Y4223" s="4"/>
      <c r="Z4223" s="4"/>
      <c r="AA4223" s="4"/>
    </row>
    <row r="4224" spans="1:27" ht="16" x14ac:dyDescent="0.2">
      <c r="A4224" s="19" t="s">
        <v>20</v>
      </c>
      <c r="B4224" s="19" t="s">
        <v>22</v>
      </c>
      <c r="C4224" s="22" t="s">
        <v>7466</v>
      </c>
      <c r="D4224" s="23">
        <v>2013</v>
      </c>
      <c r="E4224" s="20" t="s">
        <v>10</v>
      </c>
      <c r="F4224" s="19" t="s">
        <v>7575</v>
      </c>
      <c r="G4224" s="20" t="s">
        <v>7579</v>
      </c>
      <c r="H4224" s="13">
        <v>295</v>
      </c>
      <c r="I4224" s="14"/>
      <c r="J4224" s="4"/>
      <c r="K4224" s="4"/>
      <c r="L4224" s="4"/>
      <c r="M4224" s="4"/>
      <c r="N4224" s="4"/>
      <c r="O4224" s="4"/>
      <c r="P4224" s="4"/>
      <c r="Q4224" s="4"/>
      <c r="R4224" s="4"/>
      <c r="S4224" s="4"/>
      <c r="T4224" s="4"/>
      <c r="U4224" s="4"/>
      <c r="V4224" s="4"/>
      <c r="W4224" s="4"/>
      <c r="X4224" s="4"/>
      <c r="Y4224" s="4"/>
      <c r="Z4224" s="4"/>
      <c r="AA4224" s="4"/>
    </row>
    <row r="4225" spans="1:27" ht="16" x14ac:dyDescent="0.2">
      <c r="A4225" s="19" t="s">
        <v>20</v>
      </c>
      <c r="B4225" s="19" t="s">
        <v>22</v>
      </c>
      <c r="C4225" s="21" t="s">
        <v>7580</v>
      </c>
      <c r="D4225" s="23">
        <v>2013</v>
      </c>
      <c r="E4225" s="20" t="s">
        <v>7</v>
      </c>
      <c r="F4225" s="19" t="s">
        <v>7575</v>
      </c>
      <c r="G4225" s="20" t="s">
        <v>7581</v>
      </c>
      <c r="H4225" s="13">
        <v>282</v>
      </c>
      <c r="I4225" s="14"/>
      <c r="J4225" s="4"/>
      <c r="K4225" s="4"/>
      <c r="L4225" s="4"/>
      <c r="M4225" s="4"/>
      <c r="N4225" s="4"/>
      <c r="O4225" s="4"/>
      <c r="P4225" s="4"/>
      <c r="Q4225" s="4"/>
      <c r="R4225" s="4"/>
      <c r="S4225" s="4"/>
      <c r="T4225" s="4"/>
      <c r="U4225" s="4"/>
      <c r="V4225" s="4"/>
      <c r="W4225" s="4"/>
      <c r="X4225" s="4"/>
      <c r="Y4225" s="4"/>
      <c r="Z4225" s="4"/>
      <c r="AA4225" s="4"/>
    </row>
    <row r="4226" spans="1:27" ht="16" x14ac:dyDescent="0.2">
      <c r="A4226" s="19" t="s">
        <v>20</v>
      </c>
      <c r="B4226" s="19" t="s">
        <v>22</v>
      </c>
      <c r="C4226" s="22" t="s">
        <v>7480</v>
      </c>
      <c r="D4226" s="23">
        <v>2013</v>
      </c>
      <c r="E4226" s="20" t="s">
        <v>9</v>
      </c>
      <c r="F4226" s="19" t="s">
        <v>7575</v>
      </c>
      <c r="G4226" s="20" t="s">
        <v>7582</v>
      </c>
      <c r="H4226" s="13">
        <v>266</v>
      </c>
      <c r="I4226" s="14"/>
      <c r="J4226" s="4"/>
      <c r="K4226" s="4"/>
      <c r="L4226" s="4"/>
      <c r="M4226" s="4"/>
      <c r="N4226" s="4"/>
      <c r="O4226" s="4"/>
      <c r="P4226" s="4"/>
      <c r="Q4226" s="4"/>
      <c r="R4226" s="4"/>
      <c r="S4226" s="4"/>
      <c r="T4226" s="4"/>
      <c r="U4226" s="4"/>
      <c r="V4226" s="4"/>
      <c r="W4226" s="4"/>
      <c r="X4226" s="4"/>
      <c r="Y4226" s="4"/>
      <c r="Z4226" s="4"/>
      <c r="AA4226" s="4"/>
    </row>
    <row r="4227" spans="1:27" ht="16" x14ac:dyDescent="0.2">
      <c r="A4227" s="19" t="s">
        <v>20</v>
      </c>
      <c r="B4227" s="19" t="s">
        <v>22</v>
      </c>
      <c r="C4227" s="22" t="s">
        <v>7583</v>
      </c>
      <c r="D4227" s="23">
        <v>2013</v>
      </c>
      <c r="E4227" s="20" t="s">
        <v>10</v>
      </c>
      <c r="F4227" s="19" t="s">
        <v>7575</v>
      </c>
      <c r="G4227" s="20" t="s">
        <v>7584</v>
      </c>
      <c r="H4227" s="13">
        <v>261</v>
      </c>
      <c r="I4227" s="14"/>
      <c r="J4227" s="4"/>
      <c r="K4227" s="4"/>
      <c r="L4227" s="4"/>
      <c r="M4227" s="4"/>
      <c r="N4227" s="4"/>
      <c r="O4227" s="4"/>
      <c r="P4227" s="4"/>
      <c r="Q4227" s="4"/>
      <c r="R4227" s="4"/>
      <c r="S4227" s="4"/>
      <c r="T4227" s="4"/>
      <c r="U4227" s="4"/>
      <c r="V4227" s="4"/>
      <c r="W4227" s="4"/>
      <c r="X4227" s="4"/>
      <c r="Y4227" s="4"/>
      <c r="Z4227" s="4"/>
      <c r="AA4227" s="4"/>
    </row>
    <row r="4228" spans="1:27" ht="16" x14ac:dyDescent="0.2">
      <c r="A4228" s="19" t="s">
        <v>20</v>
      </c>
      <c r="B4228" s="19" t="s">
        <v>22</v>
      </c>
      <c r="C4228" s="21" t="s">
        <v>7585</v>
      </c>
      <c r="D4228" s="23">
        <v>2013</v>
      </c>
      <c r="E4228" s="20" t="s">
        <v>10</v>
      </c>
      <c r="F4228" s="19" t="s">
        <v>7575</v>
      </c>
      <c r="G4228" s="20" t="s">
        <v>7586</v>
      </c>
      <c r="H4228" s="13">
        <v>136</v>
      </c>
      <c r="I4228" s="14"/>
      <c r="J4228" s="4"/>
      <c r="K4228" s="4"/>
      <c r="L4228" s="4"/>
      <c r="M4228" s="4"/>
      <c r="N4228" s="4"/>
      <c r="O4228" s="4"/>
      <c r="P4228" s="4"/>
      <c r="Q4228" s="4"/>
      <c r="R4228" s="4"/>
      <c r="S4228" s="4"/>
      <c r="T4228" s="4"/>
      <c r="U4228" s="4"/>
      <c r="V4228" s="4"/>
      <c r="W4228" s="4"/>
      <c r="X4228" s="4"/>
      <c r="Y4228" s="4"/>
      <c r="Z4228" s="4"/>
      <c r="AA4228" s="4"/>
    </row>
    <row r="4229" spans="1:27" ht="16" x14ac:dyDescent="0.2">
      <c r="A4229" s="19" t="s">
        <v>20</v>
      </c>
      <c r="B4229" s="19" t="s">
        <v>22</v>
      </c>
      <c r="C4229" s="27" t="s">
        <v>7572</v>
      </c>
      <c r="D4229" s="23">
        <v>2013</v>
      </c>
      <c r="E4229" s="20" t="s">
        <v>9</v>
      </c>
      <c r="F4229" s="19" t="s">
        <v>7575</v>
      </c>
      <c r="G4229" s="19" t="s">
        <v>7587</v>
      </c>
      <c r="H4229" s="13">
        <v>135</v>
      </c>
      <c r="I4229" s="14"/>
      <c r="J4229" s="4"/>
      <c r="K4229" s="4"/>
      <c r="L4229" s="4"/>
      <c r="M4229" s="4"/>
      <c r="N4229" s="4"/>
      <c r="O4229" s="4"/>
      <c r="P4229" s="4"/>
      <c r="Q4229" s="4"/>
      <c r="R4229" s="4"/>
      <c r="S4229" s="4"/>
      <c r="T4229" s="4"/>
      <c r="U4229" s="4"/>
      <c r="V4229" s="4"/>
      <c r="W4229" s="4"/>
      <c r="X4229" s="4"/>
      <c r="Y4229" s="4"/>
      <c r="Z4229" s="4"/>
      <c r="AA4229" s="4"/>
    </row>
    <row r="4230" spans="1:27" ht="16" x14ac:dyDescent="0.2">
      <c r="A4230" s="20" t="s">
        <v>20</v>
      </c>
      <c r="B4230" s="20" t="s">
        <v>22</v>
      </c>
      <c r="C4230" s="21" t="s">
        <v>7588</v>
      </c>
      <c r="D4230" s="26">
        <v>2012</v>
      </c>
      <c r="E4230" s="20" t="s">
        <v>10</v>
      </c>
      <c r="F4230" s="20" t="s">
        <v>7589</v>
      </c>
      <c r="G4230" s="20" t="s">
        <v>7590</v>
      </c>
      <c r="H4230" s="13">
        <v>899</v>
      </c>
      <c r="I4230" s="14"/>
      <c r="J4230" s="4"/>
      <c r="K4230" s="4"/>
      <c r="L4230" s="4"/>
      <c r="M4230" s="4"/>
      <c r="N4230" s="4"/>
      <c r="O4230" s="4"/>
      <c r="P4230" s="4"/>
      <c r="Q4230" s="4"/>
      <c r="R4230" s="4"/>
      <c r="S4230" s="4"/>
      <c r="T4230" s="4"/>
      <c r="U4230" s="4"/>
      <c r="V4230" s="4"/>
      <c r="W4230" s="4"/>
      <c r="X4230" s="4"/>
      <c r="Y4230" s="4"/>
      <c r="Z4230" s="4"/>
      <c r="AA4230" s="4"/>
    </row>
    <row r="4231" spans="1:27" ht="16" x14ac:dyDescent="0.2">
      <c r="A4231" s="20" t="s">
        <v>20</v>
      </c>
      <c r="B4231" s="20" t="s">
        <v>22</v>
      </c>
      <c r="C4231" s="21" t="s">
        <v>7591</v>
      </c>
      <c r="D4231" s="26">
        <v>2012</v>
      </c>
      <c r="E4231" s="20" t="s">
        <v>10</v>
      </c>
      <c r="F4231" s="20" t="s">
        <v>7589</v>
      </c>
      <c r="G4231" s="20" t="s">
        <v>7592</v>
      </c>
      <c r="H4231" s="13">
        <v>850</v>
      </c>
      <c r="I4231" s="14"/>
      <c r="J4231" s="4"/>
      <c r="K4231" s="4"/>
      <c r="L4231" s="4"/>
      <c r="M4231" s="4"/>
      <c r="N4231" s="4"/>
      <c r="O4231" s="4"/>
      <c r="P4231" s="4"/>
      <c r="Q4231" s="4"/>
      <c r="R4231" s="4"/>
      <c r="S4231" s="4"/>
      <c r="T4231" s="4"/>
      <c r="U4231" s="4"/>
      <c r="V4231" s="4"/>
      <c r="W4231" s="4"/>
      <c r="X4231" s="4"/>
      <c r="Y4231" s="4"/>
      <c r="Z4231" s="4"/>
      <c r="AA4231" s="4"/>
    </row>
    <row r="4232" spans="1:27" ht="16" x14ac:dyDescent="0.2">
      <c r="A4232" s="20" t="s">
        <v>20</v>
      </c>
      <c r="B4232" s="20" t="s">
        <v>22</v>
      </c>
      <c r="C4232" s="21" t="s">
        <v>7593</v>
      </c>
      <c r="D4232" s="26">
        <v>2012</v>
      </c>
      <c r="E4232" s="20" t="s">
        <v>10</v>
      </c>
      <c r="F4232" s="20" t="s">
        <v>7589</v>
      </c>
      <c r="G4232" s="20" t="s">
        <v>7594</v>
      </c>
      <c r="H4232" s="13">
        <v>727</v>
      </c>
      <c r="I4232" s="14"/>
      <c r="J4232" s="4"/>
      <c r="K4232" s="4"/>
      <c r="L4232" s="4"/>
      <c r="M4232" s="4"/>
      <c r="N4232" s="4"/>
      <c r="O4232" s="4"/>
      <c r="P4232" s="4"/>
      <c r="Q4232" s="4"/>
      <c r="R4232" s="4"/>
      <c r="S4232" s="4"/>
      <c r="T4232" s="4"/>
      <c r="U4232" s="4"/>
      <c r="V4232" s="4"/>
      <c r="W4232" s="4"/>
      <c r="X4232" s="4"/>
      <c r="Y4232" s="4"/>
      <c r="Z4232" s="4"/>
      <c r="AA4232" s="4"/>
    </row>
    <row r="4233" spans="1:27" ht="16" x14ac:dyDescent="0.2">
      <c r="A4233" s="20" t="s">
        <v>20</v>
      </c>
      <c r="B4233" s="20" t="s">
        <v>22</v>
      </c>
      <c r="C4233" s="21" t="s">
        <v>7595</v>
      </c>
      <c r="D4233" s="26">
        <v>2012</v>
      </c>
      <c r="E4233" s="20" t="s">
        <v>10</v>
      </c>
      <c r="F4233" s="20" t="s">
        <v>7589</v>
      </c>
      <c r="G4233" s="20" t="s">
        <v>7596</v>
      </c>
      <c r="H4233" s="13">
        <v>586</v>
      </c>
      <c r="I4233" s="14"/>
      <c r="J4233" s="4"/>
      <c r="K4233" s="4"/>
      <c r="L4233" s="4"/>
      <c r="M4233" s="4"/>
      <c r="N4233" s="4"/>
      <c r="O4233" s="4"/>
      <c r="P4233" s="4"/>
      <c r="Q4233" s="4"/>
      <c r="R4233" s="4"/>
      <c r="S4233" s="4"/>
      <c r="T4233" s="4"/>
      <c r="U4233" s="4"/>
      <c r="V4233" s="4"/>
      <c r="W4233" s="4"/>
      <c r="X4233" s="4"/>
      <c r="Y4233" s="4"/>
      <c r="Z4233" s="4"/>
      <c r="AA4233" s="4"/>
    </row>
    <row r="4234" spans="1:27" ht="16" x14ac:dyDescent="0.2">
      <c r="A4234" s="20" t="s">
        <v>20</v>
      </c>
      <c r="B4234" s="20" t="s">
        <v>22</v>
      </c>
      <c r="C4234" s="21" t="s">
        <v>7597</v>
      </c>
      <c r="D4234" s="26">
        <v>2012</v>
      </c>
      <c r="E4234" s="20" t="s">
        <v>10</v>
      </c>
      <c r="F4234" s="20" t="s">
        <v>7589</v>
      </c>
      <c r="G4234" s="20" t="s">
        <v>7598</v>
      </c>
      <c r="H4234" s="13">
        <v>481</v>
      </c>
      <c r="I4234" s="14"/>
      <c r="J4234" s="4"/>
      <c r="K4234" s="4"/>
      <c r="L4234" s="4"/>
      <c r="M4234" s="4"/>
      <c r="N4234" s="4"/>
      <c r="O4234" s="4"/>
      <c r="P4234" s="4"/>
      <c r="Q4234" s="4"/>
      <c r="R4234" s="4"/>
      <c r="S4234" s="4"/>
      <c r="T4234" s="4"/>
      <c r="U4234" s="4"/>
      <c r="V4234" s="4"/>
      <c r="W4234" s="4"/>
      <c r="X4234" s="4"/>
      <c r="Y4234" s="4"/>
      <c r="Z4234" s="4"/>
      <c r="AA4234" s="4"/>
    </row>
    <row r="4235" spans="1:27" ht="16" x14ac:dyDescent="0.2">
      <c r="A4235" s="20" t="s">
        <v>20</v>
      </c>
      <c r="B4235" s="20" t="s">
        <v>22</v>
      </c>
      <c r="C4235" s="21" t="s">
        <v>7599</v>
      </c>
      <c r="D4235" s="26">
        <v>2012</v>
      </c>
      <c r="E4235" s="20" t="s">
        <v>10</v>
      </c>
      <c r="F4235" s="20" t="s">
        <v>7589</v>
      </c>
      <c r="G4235" s="20" t="s">
        <v>7600</v>
      </c>
      <c r="H4235" s="13">
        <v>375</v>
      </c>
      <c r="I4235" s="14"/>
      <c r="J4235" s="4"/>
      <c r="K4235" s="4"/>
      <c r="L4235" s="4"/>
      <c r="M4235" s="4"/>
      <c r="N4235" s="4"/>
      <c r="O4235" s="4"/>
      <c r="P4235" s="4"/>
      <c r="Q4235" s="4"/>
      <c r="R4235" s="4"/>
      <c r="S4235" s="4"/>
      <c r="T4235" s="4"/>
      <c r="U4235" s="4"/>
      <c r="V4235" s="4"/>
      <c r="W4235" s="4"/>
      <c r="X4235" s="4"/>
      <c r="Y4235" s="4"/>
      <c r="Z4235" s="4"/>
      <c r="AA4235" s="4"/>
    </row>
    <row r="4236" spans="1:27" ht="16" x14ac:dyDescent="0.2">
      <c r="A4236" s="20" t="s">
        <v>20</v>
      </c>
      <c r="B4236" s="20" t="s">
        <v>22</v>
      </c>
      <c r="C4236" s="21" t="s">
        <v>7601</v>
      </c>
      <c r="D4236" s="26">
        <v>2012</v>
      </c>
      <c r="E4236" s="20" t="s">
        <v>7</v>
      </c>
      <c r="F4236" s="20" t="s">
        <v>7589</v>
      </c>
      <c r="G4236" s="20" t="s">
        <v>7602</v>
      </c>
      <c r="H4236" s="13">
        <v>356</v>
      </c>
      <c r="I4236" s="14"/>
      <c r="J4236" s="4"/>
      <c r="K4236" s="4"/>
      <c r="L4236" s="4"/>
      <c r="M4236" s="4"/>
      <c r="N4236" s="4"/>
      <c r="O4236" s="4"/>
      <c r="P4236" s="4"/>
      <c r="Q4236" s="4"/>
      <c r="R4236" s="4"/>
      <c r="S4236" s="4"/>
      <c r="T4236" s="4"/>
      <c r="U4236" s="4"/>
      <c r="V4236" s="4"/>
      <c r="W4236" s="4"/>
      <c r="X4236" s="4"/>
      <c r="Y4236" s="4"/>
      <c r="Z4236" s="4"/>
      <c r="AA4236" s="4"/>
    </row>
    <row r="4237" spans="1:27" ht="16" x14ac:dyDescent="0.2">
      <c r="A4237" s="20" t="s">
        <v>20</v>
      </c>
      <c r="B4237" s="20" t="s">
        <v>22</v>
      </c>
      <c r="C4237" s="21" t="s">
        <v>7603</v>
      </c>
      <c r="D4237" s="26">
        <v>2012</v>
      </c>
      <c r="E4237" s="20" t="s">
        <v>10</v>
      </c>
      <c r="F4237" s="20" t="s">
        <v>7589</v>
      </c>
      <c r="G4237" s="20" t="s">
        <v>7604</v>
      </c>
      <c r="H4237" s="13">
        <v>351</v>
      </c>
      <c r="I4237" s="14"/>
      <c r="J4237" s="4"/>
      <c r="K4237" s="4"/>
      <c r="L4237" s="4"/>
      <c r="M4237" s="4"/>
      <c r="N4237" s="4"/>
      <c r="O4237" s="4"/>
      <c r="P4237" s="4"/>
      <c r="Q4237" s="4"/>
      <c r="R4237" s="4"/>
      <c r="S4237" s="4"/>
      <c r="T4237" s="4"/>
      <c r="U4237" s="4"/>
      <c r="V4237" s="4"/>
      <c r="W4237" s="4"/>
      <c r="X4237" s="4"/>
      <c r="Y4237" s="4"/>
      <c r="Z4237" s="4"/>
      <c r="AA4237" s="4"/>
    </row>
    <row r="4238" spans="1:27" ht="16" x14ac:dyDescent="0.2">
      <c r="A4238" s="20" t="s">
        <v>20</v>
      </c>
      <c r="B4238" s="20" t="s">
        <v>22</v>
      </c>
      <c r="C4238" s="21" t="s">
        <v>7605</v>
      </c>
      <c r="D4238" s="26">
        <v>2012</v>
      </c>
      <c r="E4238" s="20" t="s">
        <v>7</v>
      </c>
      <c r="F4238" s="20" t="s">
        <v>7589</v>
      </c>
      <c r="G4238" s="20" t="s">
        <v>7606</v>
      </c>
      <c r="H4238" s="13">
        <v>317</v>
      </c>
      <c r="I4238" s="14"/>
      <c r="J4238" s="4"/>
      <c r="K4238" s="4"/>
      <c r="L4238" s="4"/>
      <c r="M4238" s="4"/>
      <c r="N4238" s="4"/>
      <c r="O4238" s="4"/>
      <c r="P4238" s="4"/>
      <c r="Q4238" s="4"/>
      <c r="R4238" s="4"/>
      <c r="S4238" s="4"/>
      <c r="T4238" s="4"/>
      <c r="U4238" s="4"/>
      <c r="V4238" s="4"/>
      <c r="W4238" s="4"/>
      <c r="X4238" s="4"/>
      <c r="Y4238" s="4"/>
      <c r="Z4238" s="4"/>
      <c r="AA4238" s="4"/>
    </row>
    <row r="4239" spans="1:27" ht="16" x14ac:dyDescent="0.2">
      <c r="A4239" s="20" t="s">
        <v>20</v>
      </c>
      <c r="B4239" s="20" t="s">
        <v>22</v>
      </c>
      <c r="C4239" s="21" t="s">
        <v>7607</v>
      </c>
      <c r="D4239" s="26">
        <v>2012</v>
      </c>
      <c r="E4239" s="20" t="s">
        <v>10</v>
      </c>
      <c r="F4239" s="20" t="s">
        <v>7589</v>
      </c>
      <c r="G4239" s="20" t="s">
        <v>7608</v>
      </c>
      <c r="H4239" s="13">
        <v>300</v>
      </c>
      <c r="I4239" s="14"/>
      <c r="J4239" s="4"/>
      <c r="K4239" s="4"/>
      <c r="L4239" s="4"/>
      <c r="M4239" s="4"/>
      <c r="N4239" s="4"/>
      <c r="O4239" s="4"/>
      <c r="P4239" s="4"/>
      <c r="Q4239" s="4"/>
      <c r="R4239" s="4"/>
      <c r="S4239" s="4"/>
      <c r="T4239" s="4"/>
      <c r="U4239" s="4"/>
      <c r="V4239" s="4"/>
      <c r="W4239" s="4"/>
      <c r="X4239" s="4"/>
      <c r="Y4239" s="4"/>
      <c r="Z4239" s="4"/>
      <c r="AA4239" s="4"/>
    </row>
    <row r="4240" spans="1:27" ht="16" x14ac:dyDescent="0.2">
      <c r="A4240" s="25" t="s">
        <v>20</v>
      </c>
      <c r="B4240" s="20" t="s">
        <v>22</v>
      </c>
      <c r="C4240" s="21" t="s">
        <v>7609</v>
      </c>
      <c r="D4240" s="26">
        <v>2011</v>
      </c>
      <c r="E4240" s="20" t="s">
        <v>10</v>
      </c>
      <c r="F4240" s="20" t="s">
        <v>7610</v>
      </c>
      <c r="G4240" s="20" t="s">
        <v>7611</v>
      </c>
      <c r="H4240" s="13">
        <v>841</v>
      </c>
      <c r="I4240" s="14"/>
      <c r="J4240" s="4"/>
      <c r="K4240" s="4"/>
      <c r="L4240" s="4"/>
      <c r="M4240" s="4"/>
      <c r="N4240" s="4"/>
      <c r="O4240" s="4"/>
      <c r="P4240" s="4"/>
      <c r="Q4240" s="4"/>
      <c r="R4240" s="4"/>
      <c r="S4240" s="4"/>
      <c r="T4240" s="4"/>
      <c r="U4240" s="4"/>
      <c r="V4240" s="4"/>
      <c r="W4240" s="4"/>
      <c r="X4240" s="4"/>
      <c r="Y4240" s="4"/>
      <c r="Z4240" s="4"/>
      <c r="AA4240" s="4"/>
    </row>
    <row r="4241" spans="1:27" ht="16" x14ac:dyDescent="0.2">
      <c r="A4241" s="25" t="s">
        <v>20</v>
      </c>
      <c r="B4241" s="20" t="s">
        <v>22</v>
      </c>
      <c r="C4241" s="22" t="s">
        <v>7612</v>
      </c>
      <c r="D4241" s="26">
        <v>2011</v>
      </c>
      <c r="E4241" s="20" t="s">
        <v>10</v>
      </c>
      <c r="F4241" s="20" t="s">
        <v>7610</v>
      </c>
      <c r="G4241" s="20" t="s">
        <v>7613</v>
      </c>
      <c r="H4241" s="13">
        <v>646</v>
      </c>
      <c r="I4241" s="14"/>
      <c r="J4241" s="4"/>
      <c r="K4241" s="4"/>
      <c r="L4241" s="4"/>
      <c r="M4241" s="4"/>
      <c r="N4241" s="4"/>
      <c r="O4241" s="4"/>
      <c r="P4241" s="4"/>
      <c r="Q4241" s="4"/>
      <c r="R4241" s="4"/>
      <c r="S4241" s="4"/>
      <c r="T4241" s="4"/>
      <c r="U4241" s="4"/>
      <c r="V4241" s="4"/>
      <c r="W4241" s="4"/>
      <c r="X4241" s="4"/>
      <c r="Y4241" s="4"/>
      <c r="Z4241" s="4"/>
      <c r="AA4241" s="4"/>
    </row>
    <row r="4242" spans="1:27" ht="16" x14ac:dyDescent="0.2">
      <c r="A4242" s="25" t="s">
        <v>20</v>
      </c>
      <c r="B4242" s="20" t="s">
        <v>22</v>
      </c>
      <c r="C4242" s="22" t="s">
        <v>7614</v>
      </c>
      <c r="D4242" s="26">
        <v>2011</v>
      </c>
      <c r="E4242" s="20" t="s">
        <v>10</v>
      </c>
      <c r="F4242" s="20" t="s">
        <v>7610</v>
      </c>
      <c r="G4242" s="20" t="s">
        <v>7615</v>
      </c>
      <c r="H4242" s="13">
        <v>629</v>
      </c>
      <c r="I4242" s="14"/>
      <c r="J4242" s="4"/>
      <c r="K4242" s="4"/>
      <c r="L4242" s="4"/>
      <c r="M4242" s="4"/>
      <c r="N4242" s="4"/>
      <c r="O4242" s="4"/>
      <c r="P4242" s="4"/>
      <c r="Q4242" s="4"/>
      <c r="R4242" s="4"/>
      <c r="S4242" s="4"/>
      <c r="T4242" s="4"/>
      <c r="U4242" s="4"/>
      <c r="V4242" s="4"/>
      <c r="W4242" s="4"/>
      <c r="X4242" s="4"/>
      <c r="Y4242" s="4"/>
      <c r="Z4242" s="4"/>
      <c r="AA4242" s="4"/>
    </row>
    <row r="4243" spans="1:27" ht="16" x14ac:dyDescent="0.2">
      <c r="A4243" s="25" t="s">
        <v>20</v>
      </c>
      <c r="B4243" s="20" t="s">
        <v>22</v>
      </c>
      <c r="C4243" s="22" t="s">
        <v>7616</v>
      </c>
      <c r="D4243" s="26">
        <v>2011</v>
      </c>
      <c r="E4243" s="20" t="s">
        <v>10</v>
      </c>
      <c r="F4243" s="20" t="s">
        <v>7610</v>
      </c>
      <c r="G4243" s="20" t="s">
        <v>7617</v>
      </c>
      <c r="H4243" s="13">
        <v>587</v>
      </c>
      <c r="I4243" s="14"/>
      <c r="J4243" s="4"/>
      <c r="K4243" s="4"/>
      <c r="L4243" s="4"/>
      <c r="M4243" s="4"/>
      <c r="N4243" s="4"/>
      <c r="O4243" s="4"/>
      <c r="P4243" s="4"/>
      <c r="Q4243" s="4"/>
      <c r="R4243" s="4"/>
      <c r="S4243" s="4"/>
      <c r="T4243" s="4"/>
      <c r="U4243" s="4"/>
      <c r="V4243" s="4"/>
      <c r="W4243" s="4"/>
      <c r="X4243" s="4"/>
      <c r="Y4243" s="4"/>
      <c r="Z4243" s="4"/>
      <c r="AA4243" s="4"/>
    </row>
    <row r="4244" spans="1:27" ht="16" x14ac:dyDescent="0.2">
      <c r="A4244" s="25" t="s">
        <v>20</v>
      </c>
      <c r="B4244" s="20" t="s">
        <v>22</v>
      </c>
      <c r="C4244" s="21" t="s">
        <v>7618</v>
      </c>
      <c r="D4244" s="26">
        <v>2011</v>
      </c>
      <c r="E4244" s="20" t="s">
        <v>10</v>
      </c>
      <c r="F4244" s="20" t="s">
        <v>7610</v>
      </c>
      <c r="G4244" s="20" t="s">
        <v>7619</v>
      </c>
      <c r="H4244" s="13">
        <v>574</v>
      </c>
      <c r="I4244" s="14"/>
      <c r="J4244" s="4"/>
      <c r="K4244" s="4"/>
      <c r="L4244" s="4"/>
      <c r="M4244" s="4"/>
      <c r="N4244" s="4"/>
      <c r="O4244" s="4"/>
      <c r="P4244" s="4"/>
      <c r="Q4244" s="4"/>
      <c r="R4244" s="4"/>
      <c r="S4244" s="4"/>
      <c r="T4244" s="4"/>
      <c r="U4244" s="4"/>
      <c r="V4244" s="4"/>
      <c r="W4244" s="4"/>
      <c r="X4244" s="4"/>
      <c r="Y4244" s="4"/>
      <c r="Z4244" s="4"/>
      <c r="AA4244" s="4"/>
    </row>
    <row r="4245" spans="1:27" ht="16" x14ac:dyDescent="0.2">
      <c r="A4245" s="25" t="s">
        <v>20</v>
      </c>
      <c r="B4245" s="20" t="s">
        <v>22</v>
      </c>
      <c r="C4245" s="22" t="s">
        <v>7620</v>
      </c>
      <c r="D4245" s="26">
        <v>2011</v>
      </c>
      <c r="E4245" s="20" t="s">
        <v>10</v>
      </c>
      <c r="F4245" s="20" t="s">
        <v>7610</v>
      </c>
      <c r="G4245" s="20" t="s">
        <v>7621</v>
      </c>
      <c r="H4245" s="13">
        <v>545</v>
      </c>
      <c r="I4245" s="14"/>
      <c r="J4245" s="4"/>
      <c r="K4245" s="4"/>
      <c r="L4245" s="4"/>
      <c r="M4245" s="4"/>
      <c r="N4245" s="4"/>
      <c r="O4245" s="4"/>
      <c r="P4245" s="4"/>
      <c r="Q4245" s="4"/>
      <c r="R4245" s="4"/>
      <c r="S4245" s="4"/>
      <c r="T4245" s="4"/>
      <c r="U4245" s="4"/>
      <c r="V4245" s="4"/>
      <c r="W4245" s="4"/>
      <c r="X4245" s="4"/>
      <c r="Y4245" s="4"/>
      <c r="Z4245" s="4"/>
      <c r="AA4245" s="4"/>
    </row>
    <row r="4246" spans="1:27" ht="16" x14ac:dyDescent="0.2">
      <c r="A4246" s="25" t="s">
        <v>20</v>
      </c>
      <c r="B4246" s="20" t="s">
        <v>22</v>
      </c>
      <c r="C4246" s="22" t="s">
        <v>7622</v>
      </c>
      <c r="D4246" s="26">
        <v>2011</v>
      </c>
      <c r="E4246" s="20" t="s">
        <v>10</v>
      </c>
      <c r="F4246" s="20" t="s">
        <v>7610</v>
      </c>
      <c r="G4246" s="20" t="s">
        <v>7623</v>
      </c>
      <c r="H4246" s="13">
        <v>433</v>
      </c>
      <c r="I4246" s="14"/>
      <c r="J4246" s="4"/>
      <c r="K4246" s="4"/>
      <c r="L4246" s="4"/>
      <c r="M4246" s="4"/>
      <c r="N4246" s="4"/>
      <c r="O4246" s="4"/>
      <c r="P4246" s="4"/>
      <c r="Q4246" s="4"/>
      <c r="R4246" s="4"/>
      <c r="S4246" s="4"/>
      <c r="T4246" s="4"/>
      <c r="U4246" s="4"/>
      <c r="V4246" s="4"/>
      <c r="W4246" s="4"/>
      <c r="X4246" s="4"/>
      <c r="Y4246" s="4"/>
      <c r="Z4246" s="4"/>
      <c r="AA4246" s="4"/>
    </row>
    <row r="4247" spans="1:27" ht="16" x14ac:dyDescent="0.2">
      <c r="A4247" s="25" t="s">
        <v>20</v>
      </c>
      <c r="B4247" s="20" t="s">
        <v>22</v>
      </c>
      <c r="C4247" s="21" t="s">
        <v>7624</v>
      </c>
      <c r="D4247" s="26">
        <v>2011</v>
      </c>
      <c r="E4247" s="20" t="s">
        <v>7</v>
      </c>
      <c r="F4247" s="20" t="s">
        <v>7610</v>
      </c>
      <c r="G4247" s="20" t="s">
        <v>7625</v>
      </c>
      <c r="H4247" s="13">
        <v>321</v>
      </c>
      <c r="I4247" s="14"/>
      <c r="J4247" s="4"/>
      <c r="K4247" s="4"/>
      <c r="L4247" s="4"/>
      <c r="M4247" s="4"/>
      <c r="N4247" s="4"/>
      <c r="O4247" s="4"/>
      <c r="P4247" s="4"/>
      <c r="Q4247" s="4"/>
      <c r="R4247" s="4"/>
      <c r="S4247" s="4"/>
      <c r="T4247" s="4"/>
      <c r="U4247" s="4"/>
      <c r="V4247" s="4"/>
      <c r="W4247" s="4"/>
      <c r="X4247" s="4"/>
      <c r="Y4247" s="4"/>
      <c r="Z4247" s="4"/>
      <c r="AA4247" s="4"/>
    </row>
    <row r="4248" spans="1:27" ht="16" x14ac:dyDescent="0.2">
      <c r="A4248" s="25" t="s">
        <v>20</v>
      </c>
      <c r="B4248" s="20" t="s">
        <v>22</v>
      </c>
      <c r="C4248" s="22" t="s">
        <v>7626</v>
      </c>
      <c r="D4248" s="26">
        <v>2011</v>
      </c>
      <c r="E4248" s="20" t="s">
        <v>10</v>
      </c>
      <c r="F4248" s="20" t="s">
        <v>7610</v>
      </c>
      <c r="G4248" s="20" t="s">
        <v>7627</v>
      </c>
      <c r="H4248" s="13">
        <v>266</v>
      </c>
      <c r="I4248" s="14"/>
      <c r="J4248" s="4"/>
      <c r="K4248" s="4"/>
      <c r="L4248" s="4"/>
      <c r="M4248" s="4"/>
      <c r="N4248" s="4"/>
      <c r="O4248" s="4"/>
      <c r="P4248" s="4"/>
      <c r="Q4248" s="4"/>
      <c r="R4248" s="4"/>
      <c r="S4248" s="4"/>
      <c r="T4248" s="4"/>
      <c r="U4248" s="4"/>
      <c r="V4248" s="4"/>
      <c r="W4248" s="4"/>
      <c r="X4248" s="4"/>
      <c r="Y4248" s="4"/>
      <c r="Z4248" s="4"/>
      <c r="AA4248" s="4"/>
    </row>
    <row r="4249" spans="1:27" ht="16" x14ac:dyDescent="0.2">
      <c r="A4249" s="20" t="s">
        <v>20</v>
      </c>
      <c r="B4249" s="20" t="s">
        <v>22</v>
      </c>
      <c r="C4249" s="10" t="s">
        <v>7628</v>
      </c>
      <c r="D4249" s="11">
        <v>2010</v>
      </c>
      <c r="E4249" s="20" t="s">
        <v>10</v>
      </c>
      <c r="F4249" s="10" t="s">
        <v>7629</v>
      </c>
      <c r="G4249" s="10" t="s">
        <v>7630</v>
      </c>
      <c r="H4249" s="13">
        <v>1460</v>
      </c>
      <c r="I4249" s="14"/>
      <c r="J4249" s="4"/>
      <c r="K4249" s="4"/>
      <c r="L4249" s="4"/>
      <c r="M4249" s="4"/>
      <c r="N4249" s="4"/>
      <c r="O4249" s="4"/>
      <c r="P4249" s="4"/>
      <c r="Q4249" s="4"/>
      <c r="R4249" s="4"/>
      <c r="S4249" s="4"/>
      <c r="T4249" s="4"/>
      <c r="U4249" s="4"/>
      <c r="V4249" s="4"/>
      <c r="W4249" s="4"/>
      <c r="X4249" s="4"/>
      <c r="Y4249" s="4"/>
      <c r="Z4249" s="4"/>
      <c r="AA4249" s="4"/>
    </row>
    <row r="4250" spans="1:27" ht="16" x14ac:dyDescent="0.2">
      <c r="A4250" s="20" t="s">
        <v>20</v>
      </c>
      <c r="B4250" s="20" t="s">
        <v>22</v>
      </c>
      <c r="C4250" s="10" t="s">
        <v>7631</v>
      </c>
      <c r="D4250" s="11">
        <v>2010</v>
      </c>
      <c r="E4250" s="20" t="s">
        <v>10</v>
      </c>
      <c r="F4250" s="10" t="s">
        <v>7629</v>
      </c>
      <c r="G4250" s="10" t="s">
        <v>7632</v>
      </c>
      <c r="H4250" s="13">
        <v>962</v>
      </c>
      <c r="I4250" s="14"/>
      <c r="J4250" s="4"/>
      <c r="K4250" s="4"/>
      <c r="L4250" s="4"/>
      <c r="M4250" s="4"/>
      <c r="N4250" s="4"/>
      <c r="O4250" s="4"/>
      <c r="P4250" s="4"/>
      <c r="Q4250" s="4"/>
      <c r="R4250" s="4"/>
      <c r="S4250" s="4"/>
      <c r="T4250" s="4"/>
      <c r="U4250" s="4"/>
      <c r="V4250" s="4"/>
      <c r="W4250" s="4"/>
      <c r="X4250" s="4"/>
      <c r="Y4250" s="4"/>
      <c r="Z4250" s="4"/>
      <c r="AA4250" s="4"/>
    </row>
    <row r="4251" spans="1:27" ht="16" x14ac:dyDescent="0.2">
      <c r="A4251" s="20" t="s">
        <v>20</v>
      </c>
      <c r="B4251" s="20" t="s">
        <v>22</v>
      </c>
      <c r="C4251" s="10" t="s">
        <v>7618</v>
      </c>
      <c r="D4251" s="11">
        <v>2010</v>
      </c>
      <c r="E4251" s="20" t="s">
        <v>10</v>
      </c>
      <c r="F4251" s="10" t="s">
        <v>7629</v>
      </c>
      <c r="G4251" s="10" t="s">
        <v>7633</v>
      </c>
      <c r="H4251" s="13">
        <v>764</v>
      </c>
      <c r="I4251" s="14"/>
      <c r="J4251" s="4"/>
      <c r="K4251" s="4"/>
      <c r="L4251" s="4"/>
      <c r="M4251" s="4"/>
      <c r="N4251" s="4"/>
      <c r="O4251" s="4"/>
      <c r="P4251" s="4"/>
      <c r="Q4251" s="4"/>
      <c r="R4251" s="4"/>
      <c r="S4251" s="4"/>
      <c r="T4251" s="4"/>
      <c r="U4251" s="4"/>
      <c r="V4251" s="4"/>
      <c r="W4251" s="4"/>
      <c r="X4251" s="4"/>
      <c r="Y4251" s="4"/>
      <c r="Z4251" s="4"/>
      <c r="AA4251" s="4"/>
    </row>
    <row r="4252" spans="1:27" ht="16" x14ac:dyDescent="0.2">
      <c r="A4252" s="20" t="s">
        <v>20</v>
      </c>
      <c r="B4252" s="20" t="s">
        <v>22</v>
      </c>
      <c r="C4252" s="10" t="s">
        <v>7634</v>
      </c>
      <c r="D4252" s="11">
        <v>2010</v>
      </c>
      <c r="E4252" s="20" t="s">
        <v>10</v>
      </c>
      <c r="F4252" s="10" t="s">
        <v>7629</v>
      </c>
      <c r="G4252" s="10" t="s">
        <v>7635</v>
      </c>
      <c r="H4252" s="13">
        <v>753</v>
      </c>
      <c r="I4252" s="14"/>
      <c r="J4252" s="4"/>
      <c r="K4252" s="4"/>
      <c r="L4252" s="4"/>
      <c r="M4252" s="4"/>
      <c r="N4252" s="4"/>
      <c r="O4252" s="4"/>
      <c r="P4252" s="4"/>
      <c r="Q4252" s="4"/>
      <c r="R4252" s="4"/>
      <c r="S4252" s="4"/>
      <c r="T4252" s="4"/>
      <c r="U4252" s="4"/>
      <c r="V4252" s="4"/>
      <c r="W4252" s="4"/>
      <c r="X4252" s="4"/>
      <c r="Y4252" s="4"/>
      <c r="Z4252" s="4"/>
      <c r="AA4252" s="4"/>
    </row>
    <row r="4253" spans="1:27" ht="16" x14ac:dyDescent="0.2">
      <c r="A4253" s="20" t="s">
        <v>20</v>
      </c>
      <c r="B4253" s="20" t="s">
        <v>22</v>
      </c>
      <c r="C4253" s="10" t="s">
        <v>7636</v>
      </c>
      <c r="D4253" s="11">
        <v>2010</v>
      </c>
      <c r="E4253" s="20" t="s">
        <v>10</v>
      </c>
      <c r="F4253" s="10" t="s">
        <v>7629</v>
      </c>
      <c r="G4253" s="10" t="s">
        <v>7637</v>
      </c>
      <c r="H4253" s="13">
        <v>749</v>
      </c>
      <c r="I4253" s="14"/>
      <c r="J4253" s="4"/>
      <c r="K4253" s="4"/>
      <c r="L4253" s="4"/>
      <c r="M4253" s="4"/>
      <c r="N4253" s="4"/>
      <c r="O4253" s="4"/>
      <c r="P4253" s="4"/>
      <c r="Q4253" s="4"/>
      <c r="R4253" s="4"/>
      <c r="S4253" s="4"/>
      <c r="T4253" s="4"/>
      <c r="U4253" s="4"/>
      <c r="V4253" s="4"/>
      <c r="W4253" s="4"/>
      <c r="X4253" s="4"/>
      <c r="Y4253" s="4"/>
      <c r="Z4253" s="4"/>
      <c r="AA4253" s="4"/>
    </row>
    <row r="4254" spans="1:27" ht="16" x14ac:dyDescent="0.2">
      <c r="A4254" s="20" t="s">
        <v>20</v>
      </c>
      <c r="B4254" s="20" t="s">
        <v>22</v>
      </c>
      <c r="C4254" s="10" t="s">
        <v>7638</v>
      </c>
      <c r="D4254" s="11">
        <v>2010</v>
      </c>
      <c r="E4254" s="20" t="s">
        <v>10</v>
      </c>
      <c r="F4254" s="10" t="s">
        <v>7629</v>
      </c>
      <c r="G4254" s="10" t="s">
        <v>7639</v>
      </c>
      <c r="H4254" s="13">
        <v>643</v>
      </c>
      <c r="I4254" s="14"/>
      <c r="J4254" s="4"/>
      <c r="K4254" s="4"/>
      <c r="L4254" s="4"/>
      <c r="M4254" s="4"/>
      <c r="N4254" s="4"/>
      <c r="O4254" s="4"/>
      <c r="P4254" s="4"/>
      <c r="Q4254" s="4"/>
      <c r="R4254" s="4"/>
      <c r="S4254" s="4"/>
      <c r="T4254" s="4"/>
      <c r="U4254" s="4"/>
      <c r="V4254" s="4"/>
      <c r="W4254" s="4"/>
      <c r="X4254" s="4"/>
      <c r="Y4254" s="4"/>
      <c r="Z4254" s="4"/>
      <c r="AA4254" s="4"/>
    </row>
    <row r="4255" spans="1:27" ht="16" x14ac:dyDescent="0.2">
      <c r="A4255" s="20" t="s">
        <v>20</v>
      </c>
      <c r="B4255" s="20" t="s">
        <v>22</v>
      </c>
      <c r="C4255" s="10" t="s">
        <v>7640</v>
      </c>
      <c r="D4255" s="11">
        <v>2010</v>
      </c>
      <c r="E4255" s="20" t="s">
        <v>10</v>
      </c>
      <c r="F4255" s="10" t="s">
        <v>7629</v>
      </c>
      <c r="G4255" s="10" t="s">
        <v>7641</v>
      </c>
      <c r="H4255" s="13">
        <v>407</v>
      </c>
      <c r="I4255" s="14"/>
      <c r="J4255" s="4"/>
      <c r="K4255" s="4"/>
      <c r="L4255" s="4"/>
      <c r="M4255" s="4"/>
      <c r="N4255" s="4"/>
      <c r="O4255" s="4"/>
      <c r="P4255" s="4"/>
      <c r="Q4255" s="4"/>
      <c r="R4255" s="4"/>
      <c r="S4255" s="4"/>
      <c r="T4255" s="4"/>
      <c r="U4255" s="4"/>
      <c r="V4255" s="4"/>
      <c r="W4255" s="4"/>
      <c r="X4255" s="4"/>
      <c r="Y4255" s="4"/>
      <c r="Z4255" s="4"/>
      <c r="AA4255" s="4"/>
    </row>
    <row r="4256" spans="1:27" ht="16" x14ac:dyDescent="0.2">
      <c r="A4256" s="20" t="s">
        <v>20</v>
      </c>
      <c r="B4256" s="20" t="s">
        <v>22</v>
      </c>
      <c r="C4256" s="10" t="s">
        <v>7642</v>
      </c>
      <c r="D4256" s="11">
        <v>2010</v>
      </c>
      <c r="E4256" s="20" t="s">
        <v>7</v>
      </c>
      <c r="F4256" s="10" t="s">
        <v>7629</v>
      </c>
      <c r="G4256" s="10" t="s">
        <v>7643</v>
      </c>
      <c r="H4256" s="13">
        <v>369</v>
      </c>
      <c r="I4256" s="14"/>
      <c r="J4256" s="4"/>
      <c r="K4256" s="4"/>
      <c r="L4256" s="4"/>
      <c r="M4256" s="4"/>
      <c r="N4256" s="4"/>
      <c r="O4256" s="4"/>
      <c r="P4256" s="4"/>
      <c r="Q4256" s="4"/>
      <c r="R4256" s="4"/>
      <c r="S4256" s="4"/>
      <c r="T4256" s="4"/>
      <c r="U4256" s="4"/>
      <c r="V4256" s="4"/>
      <c r="W4256" s="4"/>
      <c r="X4256" s="4"/>
      <c r="Y4256" s="4"/>
      <c r="Z4256" s="4"/>
      <c r="AA4256" s="4"/>
    </row>
    <row r="4257" spans="1:27" ht="16" x14ac:dyDescent="0.2">
      <c r="A4257" s="20" t="s">
        <v>20</v>
      </c>
      <c r="B4257" s="20" t="s">
        <v>22</v>
      </c>
      <c r="C4257" s="10" t="s">
        <v>7644</v>
      </c>
      <c r="D4257" s="11">
        <v>2010</v>
      </c>
      <c r="E4257" s="20" t="s">
        <v>7</v>
      </c>
      <c r="F4257" s="10" t="s">
        <v>7629</v>
      </c>
      <c r="G4257" s="10" t="s">
        <v>7645</v>
      </c>
      <c r="H4257" s="13">
        <v>364</v>
      </c>
      <c r="I4257" s="14"/>
      <c r="J4257" s="4"/>
      <c r="K4257" s="4"/>
      <c r="L4257" s="4"/>
      <c r="M4257" s="4"/>
      <c r="N4257" s="4"/>
      <c r="O4257" s="4"/>
      <c r="P4257" s="4"/>
      <c r="Q4257" s="4"/>
      <c r="R4257" s="4"/>
      <c r="S4257" s="4"/>
      <c r="T4257" s="4"/>
      <c r="U4257" s="4"/>
      <c r="V4257" s="4"/>
      <c r="W4257" s="4"/>
      <c r="X4257" s="4"/>
      <c r="Y4257" s="4"/>
      <c r="Z4257" s="4"/>
      <c r="AA4257" s="4"/>
    </row>
    <row r="4258" spans="1:27" ht="16" x14ac:dyDescent="0.2">
      <c r="A4258" s="19" t="s">
        <v>20</v>
      </c>
      <c r="B4258" s="19" t="s">
        <v>22</v>
      </c>
      <c r="C4258" s="22" t="s">
        <v>7646</v>
      </c>
      <c r="D4258" s="23">
        <v>2009</v>
      </c>
      <c r="E4258" s="19" t="s">
        <v>10</v>
      </c>
      <c r="F4258" s="19" t="s">
        <v>7647</v>
      </c>
      <c r="G4258" s="10" t="s">
        <v>7648</v>
      </c>
      <c r="H4258" s="13">
        <v>716</v>
      </c>
      <c r="I4258" s="14"/>
      <c r="J4258" s="4"/>
      <c r="K4258" s="4"/>
      <c r="L4258" s="4"/>
      <c r="M4258" s="4"/>
      <c r="N4258" s="4"/>
      <c r="O4258" s="4"/>
      <c r="P4258" s="4"/>
      <c r="Q4258" s="4"/>
      <c r="R4258" s="4"/>
      <c r="S4258" s="4"/>
      <c r="T4258" s="4"/>
      <c r="U4258" s="4"/>
      <c r="V4258" s="4"/>
      <c r="W4258" s="4"/>
      <c r="X4258" s="4"/>
      <c r="Y4258" s="4"/>
      <c r="Z4258" s="4"/>
      <c r="AA4258" s="4"/>
    </row>
    <row r="4259" spans="1:27" ht="16" x14ac:dyDescent="0.2">
      <c r="A4259" s="19" t="s">
        <v>20</v>
      </c>
      <c r="B4259" s="19" t="s">
        <v>22</v>
      </c>
      <c r="C4259" s="21" t="s">
        <v>7649</v>
      </c>
      <c r="D4259" s="23">
        <v>2009</v>
      </c>
      <c r="E4259" s="19" t="s">
        <v>10</v>
      </c>
      <c r="F4259" s="19" t="s">
        <v>7647</v>
      </c>
      <c r="G4259" s="10" t="s">
        <v>7650</v>
      </c>
      <c r="H4259" s="13">
        <v>668</v>
      </c>
      <c r="I4259" s="14"/>
      <c r="J4259" s="4"/>
      <c r="K4259" s="4"/>
      <c r="L4259" s="4"/>
      <c r="M4259" s="4"/>
      <c r="N4259" s="4"/>
      <c r="O4259" s="4"/>
      <c r="P4259" s="4"/>
      <c r="Q4259" s="4"/>
      <c r="R4259" s="4"/>
      <c r="S4259" s="4"/>
      <c r="T4259" s="4"/>
      <c r="U4259" s="4"/>
      <c r="V4259" s="4"/>
      <c r="W4259" s="4"/>
      <c r="X4259" s="4"/>
      <c r="Y4259" s="4"/>
      <c r="Z4259" s="4"/>
      <c r="AA4259" s="4"/>
    </row>
    <row r="4260" spans="1:27" ht="16" x14ac:dyDescent="0.2">
      <c r="A4260" s="19" t="s">
        <v>20</v>
      </c>
      <c r="B4260" s="19" t="s">
        <v>22</v>
      </c>
      <c r="C4260" s="21" t="s">
        <v>7651</v>
      </c>
      <c r="D4260" s="23">
        <v>2009</v>
      </c>
      <c r="E4260" s="19" t="s">
        <v>10</v>
      </c>
      <c r="F4260" s="19" t="s">
        <v>7647</v>
      </c>
      <c r="G4260" s="10" t="s">
        <v>7652</v>
      </c>
      <c r="H4260" s="13">
        <v>461</v>
      </c>
      <c r="I4260" s="14"/>
      <c r="J4260" s="4"/>
      <c r="K4260" s="4"/>
      <c r="L4260" s="4"/>
      <c r="M4260" s="4"/>
      <c r="N4260" s="4"/>
      <c r="O4260" s="4"/>
      <c r="P4260" s="4"/>
      <c r="Q4260" s="4"/>
      <c r="R4260" s="4"/>
      <c r="S4260" s="4"/>
      <c r="T4260" s="4"/>
      <c r="U4260" s="4"/>
      <c r="V4260" s="4"/>
      <c r="W4260" s="4"/>
      <c r="X4260" s="4"/>
      <c r="Y4260" s="4"/>
      <c r="Z4260" s="4"/>
      <c r="AA4260" s="4"/>
    </row>
    <row r="4261" spans="1:27" ht="16" x14ac:dyDescent="0.2">
      <c r="A4261" s="19" t="s">
        <v>20</v>
      </c>
      <c r="B4261" s="19" t="s">
        <v>22</v>
      </c>
      <c r="C4261" s="21" t="s">
        <v>7653</v>
      </c>
      <c r="D4261" s="23">
        <v>2009</v>
      </c>
      <c r="E4261" s="19" t="s">
        <v>10</v>
      </c>
      <c r="F4261" s="19" t="s">
        <v>7647</v>
      </c>
      <c r="G4261" s="10" t="s">
        <v>7654</v>
      </c>
      <c r="H4261" s="13">
        <v>454</v>
      </c>
      <c r="I4261" s="14"/>
      <c r="J4261" s="4"/>
      <c r="K4261" s="4"/>
      <c r="L4261" s="4"/>
      <c r="M4261" s="4"/>
      <c r="N4261" s="4"/>
      <c r="O4261" s="4"/>
      <c r="P4261" s="4"/>
      <c r="Q4261" s="4"/>
      <c r="R4261" s="4"/>
      <c r="S4261" s="4"/>
      <c r="T4261" s="4"/>
      <c r="U4261" s="4"/>
      <c r="V4261" s="4"/>
      <c r="W4261" s="4"/>
      <c r="X4261" s="4"/>
      <c r="Y4261" s="4"/>
      <c r="Z4261" s="4"/>
      <c r="AA4261" s="4"/>
    </row>
    <row r="4262" spans="1:27" ht="16" x14ac:dyDescent="0.2">
      <c r="A4262" s="19" t="s">
        <v>20</v>
      </c>
      <c r="B4262" s="19" t="s">
        <v>22</v>
      </c>
      <c r="C4262" s="22" t="s">
        <v>7646</v>
      </c>
      <c r="D4262" s="23">
        <v>2009</v>
      </c>
      <c r="E4262" s="19" t="s">
        <v>10</v>
      </c>
      <c r="F4262" s="19" t="s">
        <v>7647</v>
      </c>
      <c r="G4262" s="10" t="s">
        <v>7655</v>
      </c>
      <c r="H4262" s="13">
        <v>398</v>
      </c>
      <c r="I4262" s="14"/>
      <c r="J4262" s="4"/>
      <c r="K4262" s="4"/>
      <c r="L4262" s="4"/>
      <c r="M4262" s="4"/>
      <c r="N4262" s="4"/>
      <c r="O4262" s="4"/>
      <c r="P4262" s="4"/>
      <c r="Q4262" s="4"/>
      <c r="R4262" s="4"/>
      <c r="S4262" s="4"/>
      <c r="T4262" s="4"/>
      <c r="U4262" s="4"/>
      <c r="V4262" s="4"/>
      <c r="W4262" s="4"/>
      <c r="X4262" s="4"/>
      <c r="Y4262" s="4"/>
      <c r="Z4262" s="4"/>
      <c r="AA4262" s="4"/>
    </row>
    <row r="4263" spans="1:27" ht="16" x14ac:dyDescent="0.2">
      <c r="A4263" s="19" t="s">
        <v>20</v>
      </c>
      <c r="B4263" s="19" t="s">
        <v>22</v>
      </c>
      <c r="C4263" s="22" t="s">
        <v>7656</v>
      </c>
      <c r="D4263" s="23">
        <v>2009</v>
      </c>
      <c r="E4263" s="19" t="s">
        <v>10</v>
      </c>
      <c r="F4263" s="19" t="s">
        <v>7647</v>
      </c>
      <c r="G4263" s="10" t="s">
        <v>7657</v>
      </c>
      <c r="H4263" s="13">
        <v>397</v>
      </c>
      <c r="I4263" s="14"/>
      <c r="J4263" s="4"/>
      <c r="K4263" s="4"/>
      <c r="L4263" s="4"/>
      <c r="M4263" s="4"/>
      <c r="N4263" s="4"/>
      <c r="O4263" s="4"/>
      <c r="P4263" s="4"/>
      <c r="Q4263" s="4"/>
      <c r="R4263" s="4"/>
      <c r="S4263" s="4"/>
      <c r="T4263" s="4"/>
      <c r="U4263" s="4"/>
      <c r="V4263" s="4"/>
      <c r="W4263" s="4"/>
      <c r="X4263" s="4"/>
      <c r="Y4263" s="4"/>
      <c r="Z4263" s="4"/>
      <c r="AA4263" s="4"/>
    </row>
    <row r="4264" spans="1:27" ht="16" x14ac:dyDescent="0.2">
      <c r="A4264" s="19" t="s">
        <v>20</v>
      </c>
      <c r="B4264" s="19" t="s">
        <v>22</v>
      </c>
      <c r="C4264" s="22" t="s">
        <v>7658</v>
      </c>
      <c r="D4264" s="23">
        <v>2009</v>
      </c>
      <c r="E4264" s="19" t="s">
        <v>10</v>
      </c>
      <c r="F4264" s="19" t="s">
        <v>7647</v>
      </c>
      <c r="G4264" s="6" t="s">
        <v>7659</v>
      </c>
      <c r="H4264" s="13">
        <v>396</v>
      </c>
      <c r="I4264" s="14"/>
      <c r="J4264" s="4"/>
      <c r="K4264" s="4"/>
      <c r="L4264" s="4"/>
      <c r="M4264" s="4"/>
      <c r="N4264" s="4"/>
      <c r="O4264" s="4"/>
      <c r="P4264" s="4"/>
      <c r="Q4264" s="4"/>
      <c r="R4264" s="4"/>
      <c r="S4264" s="4"/>
      <c r="T4264" s="4"/>
      <c r="U4264" s="4"/>
      <c r="V4264" s="4"/>
      <c r="W4264" s="4"/>
      <c r="X4264" s="4"/>
      <c r="Y4264" s="4"/>
      <c r="Z4264" s="4"/>
      <c r="AA4264" s="4"/>
    </row>
    <row r="4265" spans="1:27" ht="16" x14ac:dyDescent="0.2">
      <c r="A4265" s="19" t="s">
        <v>20</v>
      </c>
      <c r="B4265" s="19" t="s">
        <v>22</v>
      </c>
      <c r="C4265" s="22" t="s">
        <v>7660</v>
      </c>
      <c r="D4265" s="23">
        <v>2009</v>
      </c>
      <c r="E4265" s="19" t="s">
        <v>10</v>
      </c>
      <c r="F4265" s="19" t="s">
        <v>7647</v>
      </c>
      <c r="G4265" s="10" t="s">
        <v>7661</v>
      </c>
      <c r="H4265" s="13">
        <v>390</v>
      </c>
      <c r="I4265" s="14"/>
      <c r="J4265" s="4"/>
      <c r="K4265" s="4"/>
      <c r="L4265" s="4"/>
      <c r="M4265" s="4"/>
      <c r="N4265" s="4"/>
      <c r="O4265" s="4"/>
      <c r="P4265" s="4"/>
      <c r="Q4265" s="4"/>
      <c r="R4265" s="4"/>
      <c r="S4265" s="4"/>
      <c r="T4265" s="4"/>
      <c r="U4265" s="4"/>
      <c r="V4265" s="4"/>
      <c r="W4265" s="4"/>
      <c r="X4265" s="4"/>
      <c r="Y4265" s="4"/>
      <c r="Z4265" s="4"/>
      <c r="AA4265" s="4"/>
    </row>
    <row r="4266" spans="1:27" ht="16" x14ac:dyDescent="0.2">
      <c r="A4266" s="19" t="s">
        <v>20</v>
      </c>
      <c r="B4266" s="19" t="s">
        <v>22</v>
      </c>
      <c r="C4266" s="22" t="s">
        <v>7662</v>
      </c>
      <c r="D4266" s="23">
        <v>2009</v>
      </c>
      <c r="E4266" s="19" t="s">
        <v>10</v>
      </c>
      <c r="F4266" s="19" t="s">
        <v>7647</v>
      </c>
      <c r="G4266" s="10" t="s">
        <v>7663</v>
      </c>
      <c r="H4266" s="13">
        <v>387</v>
      </c>
      <c r="I4266" s="14"/>
      <c r="J4266" s="4"/>
      <c r="K4266" s="4"/>
      <c r="L4266" s="4"/>
      <c r="M4266" s="4"/>
      <c r="N4266" s="4"/>
      <c r="O4266" s="4"/>
      <c r="P4266" s="4"/>
      <c r="Q4266" s="4"/>
      <c r="R4266" s="4"/>
      <c r="S4266" s="4"/>
      <c r="T4266" s="4"/>
      <c r="U4266" s="4"/>
      <c r="V4266" s="4"/>
      <c r="W4266" s="4"/>
      <c r="X4266" s="4"/>
      <c r="Y4266" s="4"/>
      <c r="Z4266" s="4"/>
      <c r="AA4266" s="4"/>
    </row>
    <row r="4267" spans="1:27" ht="16" x14ac:dyDescent="0.2">
      <c r="A4267" s="19" t="s">
        <v>20</v>
      </c>
      <c r="B4267" s="19" t="s">
        <v>22</v>
      </c>
      <c r="C4267" s="22" t="s">
        <v>7664</v>
      </c>
      <c r="D4267" s="23">
        <v>2009</v>
      </c>
      <c r="E4267" s="19" t="s">
        <v>10</v>
      </c>
      <c r="F4267" s="19" t="s">
        <v>7647</v>
      </c>
      <c r="G4267" s="10" t="s">
        <v>7665</v>
      </c>
      <c r="H4267" s="13">
        <v>384</v>
      </c>
      <c r="I4267" s="14"/>
      <c r="J4267" s="4"/>
      <c r="K4267" s="4"/>
      <c r="L4267" s="4"/>
      <c r="M4267" s="4"/>
      <c r="N4267" s="4"/>
      <c r="O4267" s="4"/>
      <c r="P4267" s="4"/>
      <c r="Q4267" s="4"/>
      <c r="R4267" s="4"/>
      <c r="S4267" s="4"/>
      <c r="T4267" s="4"/>
      <c r="U4267" s="4"/>
      <c r="V4267" s="4"/>
      <c r="W4267" s="4"/>
      <c r="X4267" s="4"/>
      <c r="Y4267" s="4"/>
      <c r="Z4267" s="4"/>
      <c r="AA4267" s="4"/>
    </row>
    <row r="4268" spans="1:27" ht="16" x14ac:dyDescent="0.2">
      <c r="A4268" s="19" t="s">
        <v>20</v>
      </c>
      <c r="B4268" s="19" t="s">
        <v>22</v>
      </c>
      <c r="C4268" s="21" t="s">
        <v>7666</v>
      </c>
      <c r="D4268" s="23">
        <v>2009</v>
      </c>
      <c r="E4268" s="19" t="s">
        <v>10</v>
      </c>
      <c r="F4268" s="19" t="s">
        <v>7647</v>
      </c>
      <c r="G4268" s="10" t="s">
        <v>7667</v>
      </c>
      <c r="H4268" s="13">
        <v>378</v>
      </c>
      <c r="I4268" s="14"/>
      <c r="J4268" s="4"/>
      <c r="K4268" s="4"/>
      <c r="L4268" s="4"/>
      <c r="M4268" s="4"/>
      <c r="N4268" s="4"/>
      <c r="O4268" s="4"/>
      <c r="P4268" s="4"/>
      <c r="Q4268" s="4"/>
      <c r="R4268" s="4"/>
      <c r="S4268" s="4"/>
      <c r="T4268" s="4"/>
      <c r="U4268" s="4"/>
      <c r="V4268" s="4"/>
      <c r="W4268" s="4"/>
      <c r="X4268" s="4"/>
      <c r="Y4268" s="4"/>
      <c r="Z4268" s="4"/>
      <c r="AA4268" s="4"/>
    </row>
    <row r="4269" spans="1:27" ht="16" x14ac:dyDescent="0.2">
      <c r="A4269" s="19" t="s">
        <v>20</v>
      </c>
      <c r="B4269" s="19" t="s">
        <v>22</v>
      </c>
      <c r="C4269" s="22" t="s">
        <v>7668</v>
      </c>
      <c r="D4269" s="23">
        <v>2009</v>
      </c>
      <c r="E4269" s="19" t="s">
        <v>10</v>
      </c>
      <c r="F4269" s="19" t="s">
        <v>7647</v>
      </c>
      <c r="G4269" s="10" t="s">
        <v>7669</v>
      </c>
      <c r="H4269" s="13">
        <v>369</v>
      </c>
      <c r="I4269" s="14"/>
      <c r="J4269" s="4"/>
      <c r="K4269" s="4"/>
      <c r="L4269" s="4"/>
      <c r="M4269" s="4"/>
      <c r="N4269" s="4"/>
      <c r="O4269" s="4"/>
      <c r="P4269" s="4"/>
      <c r="Q4269" s="4"/>
      <c r="R4269" s="4"/>
      <c r="S4269" s="4"/>
      <c r="T4269" s="4"/>
      <c r="U4269" s="4"/>
      <c r="V4269" s="4"/>
      <c r="W4269" s="4"/>
      <c r="X4269" s="4"/>
      <c r="Y4269" s="4"/>
      <c r="Z4269" s="4"/>
      <c r="AA4269" s="4"/>
    </row>
    <row r="4270" spans="1:27" ht="16" x14ac:dyDescent="0.2">
      <c r="A4270" s="19" t="s">
        <v>20</v>
      </c>
      <c r="B4270" s="19" t="s">
        <v>22</v>
      </c>
      <c r="C4270" s="21" t="s">
        <v>7670</v>
      </c>
      <c r="D4270" s="23">
        <v>2009</v>
      </c>
      <c r="E4270" s="19" t="s">
        <v>10</v>
      </c>
      <c r="F4270" s="19" t="s">
        <v>7647</v>
      </c>
      <c r="G4270" s="10" t="s">
        <v>7671</v>
      </c>
      <c r="H4270" s="13">
        <v>343</v>
      </c>
      <c r="I4270" s="14"/>
      <c r="J4270" s="4"/>
      <c r="K4270" s="4"/>
      <c r="L4270" s="4"/>
      <c r="M4270" s="4"/>
      <c r="N4270" s="4"/>
      <c r="O4270" s="4"/>
      <c r="P4270" s="4"/>
      <c r="Q4270" s="4"/>
      <c r="R4270" s="4"/>
      <c r="S4270" s="4"/>
      <c r="T4270" s="4"/>
      <c r="U4270" s="4"/>
      <c r="V4270" s="4"/>
      <c r="W4270" s="4"/>
      <c r="X4270" s="4"/>
      <c r="Y4270" s="4"/>
      <c r="Z4270" s="4"/>
      <c r="AA4270" s="4"/>
    </row>
    <row r="4271" spans="1:27" ht="16" x14ac:dyDescent="0.2">
      <c r="A4271" s="19" t="s">
        <v>20</v>
      </c>
      <c r="B4271" s="19" t="s">
        <v>22</v>
      </c>
      <c r="C4271" s="21" t="s">
        <v>7672</v>
      </c>
      <c r="D4271" s="23">
        <v>2009</v>
      </c>
      <c r="E4271" s="19" t="s">
        <v>10</v>
      </c>
      <c r="F4271" s="19" t="s">
        <v>7647</v>
      </c>
      <c r="G4271" s="10" t="s">
        <v>7673</v>
      </c>
      <c r="H4271" s="13">
        <v>317</v>
      </c>
      <c r="I4271" s="14"/>
      <c r="J4271" s="4"/>
      <c r="K4271" s="4"/>
      <c r="L4271" s="4"/>
      <c r="M4271" s="4"/>
      <c r="N4271" s="4"/>
      <c r="O4271" s="4"/>
      <c r="P4271" s="4"/>
      <c r="Q4271" s="4"/>
      <c r="R4271" s="4"/>
      <c r="S4271" s="4"/>
      <c r="T4271" s="4"/>
      <c r="U4271" s="4"/>
      <c r="V4271" s="4"/>
      <c r="W4271" s="4"/>
      <c r="X4271" s="4"/>
      <c r="Y4271" s="4"/>
      <c r="Z4271" s="4"/>
      <c r="AA4271" s="4"/>
    </row>
    <row r="4272" spans="1:27" ht="16" x14ac:dyDescent="0.2">
      <c r="A4272" s="19" t="s">
        <v>20</v>
      </c>
      <c r="B4272" s="19" t="s">
        <v>22</v>
      </c>
      <c r="C4272" s="21" t="s">
        <v>7674</v>
      </c>
      <c r="D4272" s="23">
        <v>2009</v>
      </c>
      <c r="E4272" s="19" t="s">
        <v>10</v>
      </c>
      <c r="F4272" s="19" t="s">
        <v>7647</v>
      </c>
      <c r="G4272" s="10" t="s">
        <v>7675</v>
      </c>
      <c r="H4272" s="13">
        <v>276</v>
      </c>
      <c r="I4272" s="14"/>
      <c r="J4272" s="4"/>
      <c r="K4272" s="4"/>
      <c r="L4272" s="4"/>
      <c r="M4272" s="4"/>
      <c r="N4272" s="4"/>
      <c r="O4272" s="4"/>
      <c r="P4272" s="4"/>
      <c r="Q4272" s="4"/>
      <c r="R4272" s="4"/>
      <c r="S4272" s="4"/>
      <c r="T4272" s="4"/>
      <c r="U4272" s="4"/>
      <c r="V4272" s="4"/>
      <c r="W4272" s="4"/>
      <c r="X4272" s="4"/>
      <c r="Y4272" s="4"/>
      <c r="Z4272" s="4"/>
      <c r="AA4272" s="4"/>
    </row>
    <row r="4273" spans="1:27" ht="16" x14ac:dyDescent="0.2">
      <c r="A4273" s="19" t="s">
        <v>20</v>
      </c>
      <c r="B4273" s="19" t="s">
        <v>22</v>
      </c>
      <c r="C4273" s="21" t="s">
        <v>7676</v>
      </c>
      <c r="D4273" s="23">
        <v>2009</v>
      </c>
      <c r="E4273" s="19" t="s">
        <v>10</v>
      </c>
      <c r="F4273" s="19" t="s">
        <v>7647</v>
      </c>
      <c r="G4273" s="10" t="s">
        <v>7677</v>
      </c>
      <c r="H4273" s="13">
        <v>247</v>
      </c>
      <c r="I4273" s="14"/>
      <c r="J4273" s="4"/>
      <c r="K4273" s="4"/>
      <c r="L4273" s="4"/>
      <c r="M4273" s="4"/>
      <c r="N4273" s="4"/>
      <c r="O4273" s="4"/>
      <c r="P4273" s="4"/>
      <c r="Q4273" s="4"/>
      <c r="R4273" s="4"/>
      <c r="S4273" s="4"/>
      <c r="T4273" s="4"/>
      <c r="U4273" s="4"/>
      <c r="V4273" s="4"/>
      <c r="W4273" s="4"/>
      <c r="X4273" s="4"/>
      <c r="Y4273" s="4"/>
      <c r="Z4273" s="4"/>
      <c r="AA4273" s="4"/>
    </row>
    <row r="4274" spans="1:27" ht="16" x14ac:dyDescent="0.2">
      <c r="A4274" s="25" t="s">
        <v>20</v>
      </c>
      <c r="B4274" s="20" t="s">
        <v>22</v>
      </c>
      <c r="C4274" s="21" t="s">
        <v>7678</v>
      </c>
      <c r="D4274" s="26">
        <v>2008</v>
      </c>
      <c r="E4274" s="20" t="s">
        <v>10</v>
      </c>
      <c r="F4274" s="20" t="s">
        <v>7679</v>
      </c>
      <c r="G4274" s="20" t="s">
        <v>7680</v>
      </c>
      <c r="H4274" s="13">
        <v>882</v>
      </c>
      <c r="I4274" s="14"/>
      <c r="J4274" s="4"/>
      <c r="K4274" s="4"/>
      <c r="L4274" s="4"/>
      <c r="M4274" s="4"/>
      <c r="N4274" s="4"/>
      <c r="O4274" s="4"/>
      <c r="P4274" s="4"/>
      <c r="Q4274" s="4"/>
      <c r="R4274" s="4"/>
      <c r="S4274" s="4"/>
      <c r="T4274" s="4"/>
      <c r="U4274" s="4"/>
      <c r="V4274" s="4"/>
      <c r="W4274" s="4"/>
      <c r="X4274" s="4"/>
      <c r="Y4274" s="4"/>
      <c r="Z4274" s="4"/>
      <c r="AA4274" s="4"/>
    </row>
    <row r="4275" spans="1:27" ht="16" x14ac:dyDescent="0.2">
      <c r="A4275" s="25" t="s">
        <v>20</v>
      </c>
      <c r="B4275" s="20" t="s">
        <v>22</v>
      </c>
      <c r="C4275" s="21" t="s">
        <v>7681</v>
      </c>
      <c r="D4275" s="26">
        <v>2008</v>
      </c>
      <c r="E4275" s="20" t="s">
        <v>10</v>
      </c>
      <c r="F4275" s="20" t="s">
        <v>7679</v>
      </c>
      <c r="G4275" s="20" t="s">
        <v>7682</v>
      </c>
      <c r="H4275" s="13">
        <v>607</v>
      </c>
      <c r="I4275" s="14"/>
      <c r="J4275" s="4"/>
      <c r="K4275" s="4"/>
      <c r="L4275" s="4"/>
      <c r="M4275" s="4"/>
      <c r="N4275" s="4"/>
      <c r="O4275" s="4"/>
      <c r="P4275" s="4"/>
      <c r="Q4275" s="4"/>
      <c r="R4275" s="4"/>
      <c r="S4275" s="4"/>
      <c r="T4275" s="4"/>
      <c r="U4275" s="4"/>
      <c r="V4275" s="4"/>
      <c r="W4275" s="4"/>
      <c r="X4275" s="4"/>
      <c r="Y4275" s="4"/>
      <c r="Z4275" s="4"/>
      <c r="AA4275" s="4"/>
    </row>
    <row r="4276" spans="1:27" ht="16" x14ac:dyDescent="0.2">
      <c r="A4276" s="25" t="s">
        <v>20</v>
      </c>
      <c r="B4276" s="20" t="s">
        <v>22</v>
      </c>
      <c r="C4276" s="22" t="s">
        <v>7683</v>
      </c>
      <c r="D4276" s="26">
        <v>2008</v>
      </c>
      <c r="E4276" s="20" t="s">
        <v>7</v>
      </c>
      <c r="F4276" s="20" t="s">
        <v>7679</v>
      </c>
      <c r="G4276" s="20" t="s">
        <v>7684</v>
      </c>
      <c r="H4276" s="13">
        <v>520</v>
      </c>
      <c r="I4276" s="14"/>
      <c r="J4276" s="4"/>
      <c r="K4276" s="4"/>
      <c r="L4276" s="4"/>
      <c r="M4276" s="4"/>
      <c r="N4276" s="4"/>
      <c r="O4276" s="4"/>
      <c r="P4276" s="4"/>
      <c r="Q4276" s="4"/>
      <c r="R4276" s="4"/>
      <c r="S4276" s="4"/>
      <c r="T4276" s="4"/>
      <c r="U4276" s="4"/>
      <c r="V4276" s="4"/>
      <c r="W4276" s="4"/>
      <c r="X4276" s="4"/>
      <c r="Y4276" s="4"/>
      <c r="Z4276" s="4"/>
      <c r="AA4276" s="4"/>
    </row>
    <row r="4277" spans="1:27" ht="16" x14ac:dyDescent="0.2">
      <c r="A4277" s="25" t="s">
        <v>20</v>
      </c>
      <c r="B4277" s="20" t="s">
        <v>22</v>
      </c>
      <c r="C4277" s="22" t="s">
        <v>7685</v>
      </c>
      <c r="D4277" s="26">
        <v>2008</v>
      </c>
      <c r="E4277" s="20" t="s">
        <v>7</v>
      </c>
      <c r="F4277" s="20" t="s">
        <v>7679</v>
      </c>
      <c r="G4277" s="20" t="s">
        <v>7686</v>
      </c>
      <c r="H4277" s="13">
        <v>470</v>
      </c>
      <c r="I4277" s="14"/>
      <c r="J4277" s="4"/>
      <c r="K4277" s="4"/>
      <c r="L4277" s="4"/>
      <c r="M4277" s="4"/>
      <c r="N4277" s="4"/>
      <c r="O4277" s="4"/>
      <c r="P4277" s="4"/>
      <c r="Q4277" s="4"/>
      <c r="R4277" s="4"/>
      <c r="S4277" s="4"/>
      <c r="T4277" s="4"/>
      <c r="U4277" s="4"/>
      <c r="V4277" s="4"/>
      <c r="W4277" s="4"/>
      <c r="X4277" s="4"/>
      <c r="Y4277" s="4"/>
      <c r="Z4277" s="4"/>
      <c r="AA4277" s="4"/>
    </row>
    <row r="4278" spans="1:27" ht="16" x14ac:dyDescent="0.2">
      <c r="A4278" s="25" t="s">
        <v>20</v>
      </c>
      <c r="B4278" s="20" t="s">
        <v>22</v>
      </c>
      <c r="C4278" s="21" t="s">
        <v>7687</v>
      </c>
      <c r="D4278" s="26">
        <v>2008</v>
      </c>
      <c r="E4278" s="20" t="s">
        <v>10</v>
      </c>
      <c r="F4278" s="20" t="s">
        <v>7679</v>
      </c>
      <c r="G4278" s="20" t="s">
        <v>7688</v>
      </c>
      <c r="H4278" s="13">
        <v>363</v>
      </c>
      <c r="I4278" s="14"/>
      <c r="J4278" s="4"/>
      <c r="K4278" s="4"/>
      <c r="L4278" s="4"/>
      <c r="M4278" s="4"/>
      <c r="N4278" s="4"/>
      <c r="O4278" s="4"/>
      <c r="P4278" s="4"/>
      <c r="Q4278" s="4"/>
      <c r="R4278" s="4"/>
      <c r="S4278" s="4"/>
      <c r="T4278" s="4"/>
      <c r="U4278" s="4"/>
      <c r="V4278" s="4"/>
      <c r="W4278" s="4"/>
      <c r="X4278" s="4"/>
      <c r="Y4278" s="4"/>
      <c r="Z4278" s="4"/>
      <c r="AA4278" s="4"/>
    </row>
    <row r="4279" spans="1:27" ht="16" x14ac:dyDescent="0.2">
      <c r="A4279" s="25" t="s">
        <v>20</v>
      </c>
      <c r="B4279" s="20" t="s">
        <v>22</v>
      </c>
      <c r="C4279" s="22" t="s">
        <v>7626</v>
      </c>
      <c r="D4279" s="26">
        <v>2008</v>
      </c>
      <c r="E4279" s="20" t="s">
        <v>10</v>
      </c>
      <c r="F4279" s="20" t="s">
        <v>7679</v>
      </c>
      <c r="G4279" s="20" t="s">
        <v>7627</v>
      </c>
      <c r="H4279" s="13">
        <v>266</v>
      </c>
      <c r="I4279" s="14"/>
      <c r="J4279" s="4"/>
      <c r="K4279" s="4"/>
      <c r="L4279" s="4"/>
      <c r="M4279" s="4"/>
      <c r="N4279" s="4"/>
      <c r="O4279" s="4"/>
      <c r="P4279" s="4"/>
      <c r="Q4279" s="4"/>
      <c r="R4279" s="4"/>
      <c r="S4279" s="4"/>
      <c r="T4279" s="4"/>
      <c r="U4279" s="4"/>
      <c r="V4279" s="4"/>
      <c r="W4279" s="4"/>
      <c r="X4279" s="4"/>
      <c r="Y4279" s="4"/>
      <c r="Z4279" s="4"/>
      <c r="AA4279" s="4"/>
    </row>
    <row r="4280" spans="1:27" ht="16" x14ac:dyDescent="0.2">
      <c r="A4280" s="25" t="s">
        <v>20</v>
      </c>
      <c r="B4280" s="20" t="s">
        <v>22</v>
      </c>
      <c r="C4280" s="22" t="s">
        <v>7689</v>
      </c>
      <c r="D4280" s="26">
        <v>2008</v>
      </c>
      <c r="E4280" s="20" t="s">
        <v>10</v>
      </c>
      <c r="F4280" s="20" t="s">
        <v>7679</v>
      </c>
      <c r="G4280" s="20" t="s">
        <v>7690</v>
      </c>
      <c r="H4280" s="13">
        <v>249</v>
      </c>
      <c r="I4280" s="14"/>
      <c r="J4280" s="4"/>
      <c r="K4280" s="4"/>
      <c r="L4280" s="4"/>
      <c r="M4280" s="4"/>
      <c r="N4280" s="4"/>
      <c r="O4280" s="4"/>
      <c r="P4280" s="4"/>
      <c r="Q4280" s="4"/>
      <c r="R4280" s="4"/>
      <c r="S4280" s="4"/>
      <c r="T4280" s="4"/>
      <c r="U4280" s="4"/>
      <c r="V4280" s="4"/>
      <c r="W4280" s="4"/>
      <c r="X4280" s="4"/>
      <c r="Y4280" s="4"/>
      <c r="Z4280" s="4"/>
      <c r="AA4280" s="4"/>
    </row>
    <row r="4281" spans="1:27" ht="16" x14ac:dyDescent="0.2">
      <c r="A4281" s="25" t="s">
        <v>20</v>
      </c>
      <c r="B4281" s="20" t="s">
        <v>22</v>
      </c>
      <c r="C4281" s="22" t="s">
        <v>7691</v>
      </c>
      <c r="D4281" s="26">
        <v>2008</v>
      </c>
      <c r="E4281" s="20" t="s">
        <v>10</v>
      </c>
      <c r="F4281" s="20" t="s">
        <v>7679</v>
      </c>
      <c r="G4281" s="20" t="s">
        <v>7692</v>
      </c>
      <c r="H4281" s="13">
        <v>214</v>
      </c>
      <c r="I4281" s="14"/>
      <c r="J4281" s="4"/>
      <c r="K4281" s="4"/>
      <c r="L4281" s="4"/>
      <c r="M4281" s="4"/>
      <c r="N4281" s="4"/>
      <c r="O4281" s="4"/>
      <c r="P4281" s="4"/>
      <c r="Q4281" s="4"/>
      <c r="R4281" s="4"/>
      <c r="S4281" s="4"/>
      <c r="T4281" s="4"/>
      <c r="U4281" s="4"/>
      <c r="V4281" s="4"/>
      <c r="W4281" s="4"/>
      <c r="X4281" s="4"/>
      <c r="Y4281" s="4"/>
      <c r="Z4281" s="4"/>
      <c r="AA4281" s="4"/>
    </row>
    <row r="4282" spans="1:27" ht="16" x14ac:dyDescent="0.2">
      <c r="A4282" s="25" t="s">
        <v>20</v>
      </c>
      <c r="B4282" s="20" t="s">
        <v>22</v>
      </c>
      <c r="C4282" s="22" t="s">
        <v>7693</v>
      </c>
      <c r="D4282" s="26">
        <v>2008</v>
      </c>
      <c r="E4282" s="20" t="s">
        <v>10</v>
      </c>
      <c r="F4282" s="20" t="s">
        <v>7679</v>
      </c>
      <c r="G4282" s="20" t="s">
        <v>7694</v>
      </c>
      <c r="H4282" s="13">
        <v>214</v>
      </c>
      <c r="I4282" s="14"/>
      <c r="J4282" s="4"/>
      <c r="K4282" s="4"/>
      <c r="L4282" s="4"/>
      <c r="M4282" s="4"/>
      <c r="N4282" s="4"/>
      <c r="O4282" s="4"/>
      <c r="P4282" s="4"/>
      <c r="Q4282" s="4"/>
      <c r="R4282" s="4"/>
      <c r="S4282" s="4"/>
      <c r="T4282" s="4"/>
      <c r="U4282" s="4"/>
      <c r="V4282" s="4"/>
      <c r="W4282" s="4"/>
      <c r="X4282" s="4"/>
      <c r="Y4282" s="4"/>
      <c r="Z4282" s="4"/>
      <c r="AA4282" s="4"/>
    </row>
    <row r="4283" spans="1:27" ht="16" x14ac:dyDescent="0.2">
      <c r="A4283" s="25" t="s">
        <v>20</v>
      </c>
      <c r="B4283" s="20" t="s">
        <v>22</v>
      </c>
      <c r="C4283" s="21" t="s">
        <v>7695</v>
      </c>
      <c r="D4283" s="26">
        <v>2008</v>
      </c>
      <c r="E4283" s="20" t="s">
        <v>10</v>
      </c>
      <c r="F4283" s="20" t="s">
        <v>7679</v>
      </c>
      <c r="G4283" s="20" t="s">
        <v>7696</v>
      </c>
      <c r="H4283" s="13">
        <v>180</v>
      </c>
      <c r="I4283" s="14"/>
      <c r="J4283" s="4"/>
      <c r="K4283" s="4"/>
      <c r="L4283" s="4"/>
      <c r="M4283" s="4"/>
      <c r="N4283" s="4"/>
      <c r="O4283" s="4"/>
      <c r="P4283" s="4"/>
      <c r="Q4283" s="4"/>
      <c r="R4283" s="4"/>
      <c r="S4283" s="4"/>
      <c r="T4283" s="4"/>
      <c r="U4283" s="4"/>
      <c r="V4283" s="4"/>
      <c r="W4283" s="4"/>
      <c r="X4283" s="4"/>
      <c r="Y4283" s="4"/>
      <c r="Z4283" s="4"/>
      <c r="AA4283" s="4"/>
    </row>
    <row r="4284" spans="1:27" ht="16" x14ac:dyDescent="0.2">
      <c r="A4284" s="25" t="s">
        <v>20</v>
      </c>
      <c r="B4284" s="20" t="s">
        <v>22</v>
      </c>
      <c r="C4284" s="22" t="s">
        <v>7697</v>
      </c>
      <c r="D4284" s="26">
        <v>2008</v>
      </c>
      <c r="E4284" s="20" t="s">
        <v>10</v>
      </c>
      <c r="F4284" s="20" t="s">
        <v>7679</v>
      </c>
      <c r="G4284" s="20" t="s">
        <v>7698</v>
      </c>
      <c r="H4284" s="13">
        <v>100</v>
      </c>
      <c r="I4284" s="14"/>
      <c r="J4284" s="4"/>
      <c r="K4284" s="4"/>
      <c r="L4284" s="4"/>
      <c r="M4284" s="4"/>
      <c r="N4284" s="4"/>
      <c r="O4284" s="4"/>
      <c r="P4284" s="4"/>
      <c r="Q4284" s="4"/>
      <c r="R4284" s="4"/>
      <c r="S4284" s="4"/>
      <c r="T4284" s="4"/>
      <c r="U4284" s="4"/>
      <c r="V4284" s="4"/>
      <c r="W4284" s="4"/>
      <c r="X4284" s="4"/>
      <c r="Y4284" s="4"/>
      <c r="Z4284" s="4"/>
      <c r="AA4284" s="4"/>
    </row>
    <row r="4285" spans="1:27" ht="16" x14ac:dyDescent="0.2">
      <c r="A4285" s="10" t="s">
        <v>4346</v>
      </c>
      <c r="B4285" s="10" t="s">
        <v>22</v>
      </c>
      <c r="C4285" s="10" t="s">
        <v>7699</v>
      </c>
      <c r="D4285" s="11">
        <v>2007</v>
      </c>
      <c r="E4285" s="10" t="s">
        <v>10</v>
      </c>
      <c r="F4285" s="10" t="s">
        <v>7700</v>
      </c>
      <c r="G4285" s="15" t="s">
        <v>7701</v>
      </c>
      <c r="H4285" s="13">
        <v>1110</v>
      </c>
      <c r="I4285" s="14"/>
      <c r="J4285" s="4"/>
      <c r="K4285" s="4"/>
      <c r="L4285" s="4"/>
      <c r="M4285" s="4"/>
      <c r="N4285" s="4"/>
      <c r="O4285" s="4"/>
      <c r="P4285" s="4"/>
      <c r="Q4285" s="4"/>
      <c r="R4285" s="4"/>
      <c r="S4285" s="4"/>
      <c r="T4285" s="4"/>
      <c r="U4285" s="4"/>
      <c r="V4285" s="4"/>
      <c r="W4285" s="4"/>
      <c r="X4285" s="4"/>
      <c r="Y4285" s="4"/>
      <c r="Z4285" s="4"/>
      <c r="AA4285" s="4"/>
    </row>
    <row r="4286" spans="1:27" ht="16" x14ac:dyDescent="0.2">
      <c r="A4286" s="10" t="s">
        <v>4346</v>
      </c>
      <c r="B4286" s="10" t="s">
        <v>22</v>
      </c>
      <c r="C4286" s="10" t="s">
        <v>7702</v>
      </c>
      <c r="D4286" s="11">
        <v>2007</v>
      </c>
      <c r="E4286" s="10" t="s">
        <v>10</v>
      </c>
      <c r="F4286" s="10" t="s">
        <v>7700</v>
      </c>
      <c r="G4286" s="15" t="s">
        <v>7703</v>
      </c>
      <c r="H4286" s="13">
        <v>937</v>
      </c>
      <c r="I4286" s="14"/>
      <c r="J4286" s="4"/>
      <c r="K4286" s="4"/>
      <c r="L4286" s="4"/>
      <c r="M4286" s="4"/>
      <c r="N4286" s="4"/>
      <c r="O4286" s="4"/>
      <c r="P4286" s="4"/>
      <c r="Q4286" s="4"/>
      <c r="R4286" s="4"/>
      <c r="S4286" s="4"/>
      <c r="T4286" s="4"/>
      <c r="U4286" s="4"/>
      <c r="V4286" s="4"/>
      <c r="W4286" s="4"/>
      <c r="X4286" s="4"/>
      <c r="Y4286" s="4"/>
      <c r="Z4286" s="4"/>
      <c r="AA4286" s="4"/>
    </row>
    <row r="4287" spans="1:27" ht="16" x14ac:dyDescent="0.2">
      <c r="A4287" s="10" t="s">
        <v>4346</v>
      </c>
      <c r="B4287" s="10" t="s">
        <v>22</v>
      </c>
      <c r="C4287" s="10" t="s">
        <v>7704</v>
      </c>
      <c r="D4287" s="11">
        <v>2007</v>
      </c>
      <c r="E4287" s="10" t="s">
        <v>12</v>
      </c>
      <c r="F4287" s="10" t="s">
        <v>7700</v>
      </c>
      <c r="G4287" s="15" t="s">
        <v>7705</v>
      </c>
      <c r="H4287" s="13">
        <v>732</v>
      </c>
      <c r="I4287" s="14"/>
      <c r="J4287" s="4"/>
      <c r="K4287" s="4"/>
      <c r="L4287" s="4"/>
      <c r="M4287" s="4"/>
      <c r="N4287" s="4"/>
      <c r="O4287" s="4"/>
      <c r="P4287" s="4"/>
      <c r="Q4287" s="4"/>
      <c r="R4287" s="4"/>
      <c r="S4287" s="4"/>
      <c r="T4287" s="4"/>
      <c r="U4287" s="4"/>
      <c r="V4287" s="4"/>
      <c r="W4287" s="4"/>
      <c r="X4287" s="4"/>
      <c r="Y4287" s="4"/>
      <c r="Z4287" s="4"/>
      <c r="AA4287" s="4"/>
    </row>
    <row r="4288" spans="1:27" ht="16" x14ac:dyDescent="0.2">
      <c r="A4288" s="10" t="s">
        <v>4346</v>
      </c>
      <c r="B4288" s="10" t="s">
        <v>22</v>
      </c>
      <c r="C4288" s="10" t="s">
        <v>7706</v>
      </c>
      <c r="D4288" s="11">
        <v>2007</v>
      </c>
      <c r="E4288" s="10" t="s">
        <v>10</v>
      </c>
      <c r="F4288" s="10" t="s">
        <v>7700</v>
      </c>
      <c r="G4288" s="15" t="s">
        <v>7707</v>
      </c>
      <c r="H4288" s="13">
        <v>669</v>
      </c>
      <c r="I4288" s="14"/>
      <c r="J4288" s="4"/>
      <c r="K4288" s="4"/>
      <c r="L4288" s="4"/>
      <c r="M4288" s="4"/>
      <c r="N4288" s="4"/>
      <c r="O4288" s="4"/>
      <c r="P4288" s="4"/>
      <c r="Q4288" s="4"/>
      <c r="R4288" s="4"/>
      <c r="S4288" s="4"/>
      <c r="T4288" s="4"/>
      <c r="U4288" s="4"/>
      <c r="V4288" s="4"/>
      <c r="W4288" s="4"/>
      <c r="X4288" s="4"/>
      <c r="Y4288" s="4"/>
      <c r="Z4288" s="4"/>
      <c r="AA4288" s="4"/>
    </row>
    <row r="4289" spans="1:27" ht="16" x14ac:dyDescent="0.2">
      <c r="A4289" s="10" t="s">
        <v>4346</v>
      </c>
      <c r="B4289" s="10" t="s">
        <v>22</v>
      </c>
      <c r="C4289" s="10" t="s">
        <v>7708</v>
      </c>
      <c r="D4289" s="11">
        <v>2007</v>
      </c>
      <c r="E4289" s="10" t="s">
        <v>10</v>
      </c>
      <c r="F4289" s="10" t="s">
        <v>7709</v>
      </c>
      <c r="G4289" s="15" t="s">
        <v>7710</v>
      </c>
      <c r="H4289" s="13">
        <v>587</v>
      </c>
      <c r="I4289" s="14"/>
      <c r="J4289" s="4"/>
      <c r="K4289" s="4"/>
      <c r="L4289" s="4"/>
      <c r="M4289" s="4"/>
      <c r="N4289" s="4"/>
      <c r="O4289" s="4"/>
      <c r="P4289" s="4"/>
      <c r="Q4289" s="4"/>
      <c r="R4289" s="4"/>
      <c r="S4289" s="4"/>
      <c r="T4289" s="4"/>
      <c r="U4289" s="4"/>
      <c r="V4289" s="4"/>
      <c r="W4289" s="4"/>
      <c r="X4289" s="4"/>
      <c r="Y4289" s="4"/>
      <c r="Z4289" s="4"/>
      <c r="AA4289" s="4"/>
    </row>
    <row r="4290" spans="1:27" ht="16" x14ac:dyDescent="0.2">
      <c r="A4290" s="10" t="s">
        <v>4346</v>
      </c>
      <c r="B4290" s="10" t="s">
        <v>22</v>
      </c>
      <c r="C4290" s="10" t="s">
        <v>7711</v>
      </c>
      <c r="D4290" s="11">
        <v>2007</v>
      </c>
      <c r="E4290" s="10" t="s">
        <v>7</v>
      </c>
      <c r="F4290" s="10" t="s">
        <v>7700</v>
      </c>
      <c r="G4290" s="15" t="s">
        <v>7712</v>
      </c>
      <c r="H4290" s="13">
        <v>550</v>
      </c>
      <c r="I4290" s="14"/>
      <c r="J4290" s="4"/>
      <c r="K4290" s="4"/>
      <c r="L4290" s="4"/>
      <c r="M4290" s="4"/>
      <c r="N4290" s="4"/>
      <c r="O4290" s="4"/>
      <c r="P4290" s="4"/>
      <c r="Q4290" s="4"/>
      <c r="R4290" s="4"/>
      <c r="S4290" s="4"/>
      <c r="T4290" s="4"/>
      <c r="U4290" s="4"/>
      <c r="V4290" s="4"/>
      <c r="W4290" s="4"/>
      <c r="X4290" s="4"/>
      <c r="Y4290" s="4"/>
      <c r="Z4290" s="4"/>
      <c r="AA4290" s="4"/>
    </row>
    <row r="4291" spans="1:27" ht="16" x14ac:dyDescent="0.2">
      <c r="A4291" s="10" t="s">
        <v>4346</v>
      </c>
      <c r="B4291" s="10" t="s">
        <v>22</v>
      </c>
      <c r="C4291" s="10" t="s">
        <v>7713</v>
      </c>
      <c r="D4291" s="11">
        <v>2007</v>
      </c>
      <c r="E4291" s="10" t="s">
        <v>7</v>
      </c>
      <c r="F4291" s="10" t="s">
        <v>7700</v>
      </c>
      <c r="G4291" s="15" t="s">
        <v>7714</v>
      </c>
      <c r="H4291" s="13">
        <v>532</v>
      </c>
      <c r="I4291" s="14"/>
      <c r="J4291" s="4"/>
      <c r="K4291" s="4"/>
      <c r="L4291" s="4"/>
      <c r="M4291" s="4"/>
      <c r="N4291" s="4"/>
      <c r="O4291" s="4"/>
      <c r="P4291" s="4"/>
      <c r="Q4291" s="4"/>
      <c r="R4291" s="4"/>
      <c r="S4291" s="4"/>
      <c r="T4291" s="4"/>
      <c r="U4291" s="4"/>
      <c r="V4291" s="4"/>
      <c r="W4291" s="4"/>
      <c r="X4291" s="4"/>
      <c r="Y4291" s="4"/>
      <c r="Z4291" s="4"/>
      <c r="AA4291" s="4"/>
    </row>
    <row r="4292" spans="1:27" ht="16" x14ac:dyDescent="0.2">
      <c r="A4292" s="10" t="s">
        <v>4346</v>
      </c>
      <c r="B4292" s="10" t="s">
        <v>22</v>
      </c>
      <c r="C4292" s="10" t="s">
        <v>7715</v>
      </c>
      <c r="D4292" s="11">
        <v>2007</v>
      </c>
      <c r="E4292" s="10" t="s">
        <v>12</v>
      </c>
      <c r="F4292" s="10" t="s">
        <v>7700</v>
      </c>
      <c r="G4292" s="15" t="s">
        <v>7716</v>
      </c>
      <c r="H4292" s="13">
        <v>438</v>
      </c>
      <c r="I4292" s="14"/>
      <c r="J4292" s="4"/>
      <c r="K4292" s="4"/>
      <c r="L4292" s="4"/>
      <c r="M4292" s="4"/>
      <c r="N4292" s="4"/>
      <c r="O4292" s="4"/>
      <c r="P4292" s="4"/>
      <c r="Q4292" s="4"/>
      <c r="R4292" s="4"/>
      <c r="S4292" s="4"/>
      <c r="T4292" s="4"/>
      <c r="U4292" s="4"/>
      <c r="V4292" s="4"/>
      <c r="W4292" s="4"/>
      <c r="X4292" s="4"/>
      <c r="Y4292" s="4"/>
      <c r="Z4292" s="4"/>
      <c r="AA4292" s="4"/>
    </row>
    <row r="4293" spans="1:27" ht="16" x14ac:dyDescent="0.2">
      <c r="A4293" s="10" t="s">
        <v>4346</v>
      </c>
      <c r="B4293" s="10" t="s">
        <v>22</v>
      </c>
      <c r="C4293" s="10" t="s">
        <v>7717</v>
      </c>
      <c r="D4293" s="11">
        <v>2007</v>
      </c>
      <c r="E4293" s="10" t="s">
        <v>10</v>
      </c>
      <c r="F4293" s="10" t="s">
        <v>7700</v>
      </c>
      <c r="G4293" s="15" t="s">
        <v>7718</v>
      </c>
      <c r="H4293" s="13">
        <v>393</v>
      </c>
      <c r="I4293" s="14"/>
      <c r="J4293" s="4"/>
      <c r="K4293" s="4"/>
      <c r="L4293" s="4"/>
      <c r="M4293" s="4"/>
      <c r="N4293" s="4"/>
      <c r="O4293" s="4"/>
      <c r="P4293" s="4"/>
      <c r="Q4293" s="4"/>
      <c r="R4293" s="4"/>
      <c r="S4293" s="4"/>
      <c r="T4293" s="4"/>
      <c r="U4293" s="4"/>
      <c r="V4293" s="4"/>
      <c r="W4293" s="4"/>
      <c r="X4293" s="4"/>
      <c r="Y4293" s="4"/>
      <c r="Z4293" s="4"/>
      <c r="AA4293" s="4"/>
    </row>
    <row r="4294" spans="1:27" ht="16" x14ac:dyDescent="0.2">
      <c r="A4294" s="10" t="s">
        <v>4346</v>
      </c>
      <c r="B4294" s="10" t="s">
        <v>22</v>
      </c>
      <c r="C4294" s="10" t="s">
        <v>7719</v>
      </c>
      <c r="D4294" s="11">
        <v>2007</v>
      </c>
      <c r="E4294" s="10" t="s">
        <v>10</v>
      </c>
      <c r="F4294" s="10" t="s">
        <v>7700</v>
      </c>
      <c r="G4294" s="15" t="s">
        <v>7720</v>
      </c>
      <c r="H4294" s="13">
        <v>329</v>
      </c>
      <c r="I4294" s="14"/>
      <c r="J4294" s="4"/>
      <c r="K4294" s="4"/>
      <c r="L4294" s="4"/>
      <c r="M4294" s="4"/>
      <c r="N4294" s="4"/>
      <c r="O4294" s="4"/>
      <c r="P4294" s="4"/>
      <c r="Q4294" s="4"/>
      <c r="R4294" s="4"/>
      <c r="S4294" s="4"/>
      <c r="T4294" s="4"/>
      <c r="U4294" s="4"/>
      <c r="V4294" s="4"/>
      <c r="W4294" s="4"/>
      <c r="X4294" s="4"/>
      <c r="Y4294" s="4"/>
      <c r="Z4294" s="4"/>
      <c r="AA4294" s="4"/>
    </row>
    <row r="4295" spans="1:27" ht="16" x14ac:dyDescent="0.2">
      <c r="A4295" s="10" t="s">
        <v>4346</v>
      </c>
      <c r="B4295" s="10" t="s">
        <v>22</v>
      </c>
      <c r="C4295" s="10" t="s">
        <v>4365</v>
      </c>
      <c r="D4295" s="11">
        <v>2007</v>
      </c>
      <c r="E4295" s="10" t="s">
        <v>8</v>
      </c>
      <c r="F4295" s="10" t="s">
        <v>7700</v>
      </c>
      <c r="G4295" s="15" t="s">
        <v>7721</v>
      </c>
      <c r="H4295" s="13">
        <v>209</v>
      </c>
      <c r="I4295" s="14"/>
      <c r="J4295" s="4"/>
      <c r="K4295" s="4"/>
      <c r="L4295" s="4"/>
      <c r="M4295" s="4"/>
      <c r="N4295" s="4"/>
      <c r="O4295" s="4"/>
      <c r="P4295" s="4"/>
      <c r="Q4295" s="4"/>
      <c r="R4295" s="4"/>
      <c r="S4295" s="4"/>
      <c r="T4295" s="4"/>
      <c r="U4295" s="4"/>
      <c r="V4295" s="4"/>
      <c r="W4295" s="4"/>
      <c r="X4295" s="4"/>
      <c r="Y4295" s="4"/>
      <c r="Z4295" s="4"/>
      <c r="AA4295" s="4"/>
    </row>
    <row r="4296" spans="1:27" ht="16" x14ac:dyDescent="0.2">
      <c r="A4296" s="10" t="s">
        <v>4346</v>
      </c>
      <c r="B4296" s="10" t="s">
        <v>22</v>
      </c>
      <c r="C4296" s="10" t="s">
        <v>7722</v>
      </c>
      <c r="D4296" s="11">
        <v>2006</v>
      </c>
      <c r="E4296" s="10" t="s">
        <v>10</v>
      </c>
      <c r="F4296" s="10" t="s">
        <v>7700</v>
      </c>
      <c r="G4296" s="15" t="s">
        <v>7723</v>
      </c>
      <c r="H4296" s="13">
        <v>578</v>
      </c>
      <c r="I4296" s="14"/>
      <c r="J4296" s="4"/>
      <c r="K4296" s="4"/>
      <c r="L4296" s="4"/>
      <c r="M4296" s="4"/>
      <c r="N4296" s="4"/>
      <c r="O4296" s="4"/>
      <c r="P4296" s="4"/>
      <c r="Q4296" s="4"/>
      <c r="R4296" s="4"/>
      <c r="S4296" s="4"/>
      <c r="T4296" s="4"/>
      <c r="U4296" s="4"/>
      <c r="V4296" s="4"/>
      <c r="W4296" s="4"/>
      <c r="X4296" s="4"/>
      <c r="Y4296" s="4"/>
      <c r="Z4296" s="4"/>
      <c r="AA4296" s="4"/>
    </row>
    <row r="4297" spans="1:27" ht="16" x14ac:dyDescent="0.2">
      <c r="A4297" s="10" t="s">
        <v>4346</v>
      </c>
      <c r="B4297" s="10" t="s">
        <v>22</v>
      </c>
      <c r="C4297" s="10" t="s">
        <v>7724</v>
      </c>
      <c r="D4297" s="11">
        <v>2006</v>
      </c>
      <c r="E4297" s="10" t="s">
        <v>7</v>
      </c>
      <c r="F4297" s="10" t="s">
        <v>7725</v>
      </c>
      <c r="G4297" s="15" t="s">
        <v>7726</v>
      </c>
      <c r="H4297" s="13">
        <v>535</v>
      </c>
      <c r="I4297" s="14"/>
      <c r="J4297" s="4"/>
      <c r="K4297" s="4"/>
      <c r="L4297" s="4"/>
      <c r="M4297" s="4"/>
      <c r="N4297" s="4"/>
      <c r="O4297" s="4"/>
      <c r="P4297" s="4"/>
      <c r="Q4297" s="4"/>
      <c r="R4297" s="4"/>
      <c r="S4297" s="4"/>
      <c r="T4297" s="4"/>
      <c r="U4297" s="4"/>
      <c r="V4297" s="4"/>
      <c r="W4297" s="4"/>
      <c r="X4297" s="4"/>
      <c r="Y4297" s="4"/>
      <c r="Z4297" s="4"/>
      <c r="AA4297" s="4"/>
    </row>
    <row r="4298" spans="1:27" ht="16" x14ac:dyDescent="0.2">
      <c r="A4298" s="10" t="s">
        <v>4346</v>
      </c>
      <c r="B4298" s="10" t="s">
        <v>22</v>
      </c>
      <c r="C4298" s="10" t="s">
        <v>7727</v>
      </c>
      <c r="D4298" s="11">
        <v>2006</v>
      </c>
      <c r="E4298" s="10" t="s">
        <v>10</v>
      </c>
      <c r="F4298" s="10" t="s">
        <v>7728</v>
      </c>
      <c r="G4298" s="15" t="s">
        <v>7729</v>
      </c>
      <c r="H4298" s="13">
        <v>488</v>
      </c>
      <c r="I4298" s="14"/>
      <c r="J4298" s="4"/>
      <c r="K4298" s="4"/>
      <c r="L4298" s="4"/>
      <c r="M4298" s="4"/>
      <c r="N4298" s="4"/>
      <c r="O4298" s="4"/>
      <c r="P4298" s="4"/>
      <c r="Q4298" s="4"/>
      <c r="R4298" s="4"/>
      <c r="S4298" s="4"/>
      <c r="T4298" s="4"/>
      <c r="U4298" s="4"/>
      <c r="V4298" s="4"/>
      <c r="W4298" s="4"/>
      <c r="X4298" s="4"/>
      <c r="Y4298" s="4"/>
      <c r="Z4298" s="4"/>
      <c r="AA4298" s="4"/>
    </row>
    <row r="4299" spans="1:27" ht="16" x14ac:dyDescent="0.2">
      <c r="A4299" s="10" t="s">
        <v>4346</v>
      </c>
      <c r="B4299" s="10" t="s">
        <v>22</v>
      </c>
      <c r="C4299" s="10" t="s">
        <v>7730</v>
      </c>
      <c r="D4299" s="11">
        <v>2006</v>
      </c>
      <c r="E4299" s="10" t="s">
        <v>10</v>
      </c>
      <c r="F4299" s="10" t="s">
        <v>7725</v>
      </c>
      <c r="G4299" s="15" t="s">
        <v>7731</v>
      </c>
      <c r="H4299" s="13">
        <v>442</v>
      </c>
      <c r="I4299" s="14"/>
      <c r="J4299" s="4"/>
      <c r="K4299" s="4"/>
      <c r="L4299" s="4"/>
      <c r="M4299" s="4"/>
      <c r="N4299" s="4"/>
      <c r="O4299" s="4"/>
      <c r="P4299" s="4"/>
      <c r="Q4299" s="4"/>
      <c r="R4299" s="4"/>
      <c r="S4299" s="4"/>
      <c r="T4299" s="4"/>
      <c r="U4299" s="4"/>
      <c r="V4299" s="4"/>
      <c r="W4299" s="4"/>
      <c r="X4299" s="4"/>
      <c r="Y4299" s="4"/>
      <c r="Z4299" s="4"/>
      <c r="AA4299" s="4"/>
    </row>
    <row r="4300" spans="1:27" ht="16" x14ac:dyDescent="0.2">
      <c r="A4300" s="10" t="s">
        <v>4346</v>
      </c>
      <c r="B4300" s="10" t="s">
        <v>22</v>
      </c>
      <c r="C4300" s="10" t="s">
        <v>7732</v>
      </c>
      <c r="D4300" s="11">
        <v>2006</v>
      </c>
      <c r="E4300" s="10" t="s">
        <v>10</v>
      </c>
      <c r="F4300" s="10" t="s">
        <v>7725</v>
      </c>
      <c r="G4300" s="12" t="s">
        <v>7733</v>
      </c>
      <c r="H4300" s="13">
        <v>434</v>
      </c>
      <c r="I4300" s="14"/>
      <c r="J4300" s="4"/>
      <c r="K4300" s="4"/>
      <c r="L4300" s="4"/>
      <c r="M4300" s="4"/>
      <c r="N4300" s="4"/>
      <c r="O4300" s="4"/>
      <c r="P4300" s="4"/>
      <c r="Q4300" s="4"/>
      <c r="R4300" s="4"/>
      <c r="S4300" s="4"/>
      <c r="T4300" s="4"/>
      <c r="U4300" s="4"/>
      <c r="V4300" s="4"/>
      <c r="W4300" s="4"/>
      <c r="X4300" s="4"/>
      <c r="Y4300" s="4"/>
      <c r="Z4300" s="4"/>
      <c r="AA4300" s="4"/>
    </row>
    <row r="4301" spans="1:27" ht="16" x14ac:dyDescent="0.2">
      <c r="A4301" s="10" t="s">
        <v>4346</v>
      </c>
      <c r="B4301" s="10" t="s">
        <v>22</v>
      </c>
      <c r="C4301" s="10" t="s">
        <v>7734</v>
      </c>
      <c r="D4301" s="11">
        <v>2006</v>
      </c>
      <c r="E4301" s="10" t="s">
        <v>10</v>
      </c>
      <c r="F4301" s="10" t="s">
        <v>7735</v>
      </c>
      <c r="G4301" s="15" t="s">
        <v>7736</v>
      </c>
      <c r="H4301" s="13">
        <v>405</v>
      </c>
      <c r="I4301" s="14"/>
      <c r="J4301" s="4"/>
      <c r="K4301" s="4"/>
      <c r="L4301" s="4"/>
      <c r="M4301" s="4"/>
      <c r="N4301" s="4"/>
      <c r="O4301" s="4"/>
      <c r="P4301" s="4"/>
      <c r="Q4301" s="4"/>
      <c r="R4301" s="4"/>
      <c r="S4301" s="4"/>
      <c r="T4301" s="4"/>
      <c r="U4301" s="4"/>
      <c r="V4301" s="4"/>
      <c r="W4301" s="4"/>
      <c r="X4301" s="4"/>
      <c r="Y4301" s="4"/>
      <c r="Z4301" s="4"/>
      <c r="AA4301" s="4"/>
    </row>
    <row r="4302" spans="1:27" ht="16" x14ac:dyDescent="0.2">
      <c r="A4302" s="10" t="s">
        <v>4346</v>
      </c>
      <c r="B4302" s="10" t="s">
        <v>22</v>
      </c>
      <c r="C4302" s="10" t="s">
        <v>7737</v>
      </c>
      <c r="D4302" s="11">
        <v>2006</v>
      </c>
      <c r="E4302" s="10" t="s">
        <v>10</v>
      </c>
      <c r="F4302" s="10" t="s">
        <v>7738</v>
      </c>
      <c r="G4302" s="15" t="s">
        <v>7739</v>
      </c>
      <c r="H4302" s="13">
        <v>369</v>
      </c>
      <c r="I4302" s="14"/>
      <c r="J4302" s="4"/>
      <c r="K4302" s="4"/>
      <c r="L4302" s="4"/>
      <c r="M4302" s="4"/>
      <c r="N4302" s="4"/>
      <c r="O4302" s="4"/>
      <c r="P4302" s="4"/>
      <c r="Q4302" s="4"/>
      <c r="R4302" s="4"/>
      <c r="S4302" s="4"/>
      <c r="T4302" s="4"/>
      <c r="U4302" s="4"/>
      <c r="V4302" s="4"/>
      <c r="W4302" s="4"/>
      <c r="X4302" s="4"/>
      <c r="Y4302" s="4"/>
      <c r="Z4302" s="4"/>
      <c r="AA4302" s="4"/>
    </row>
    <row r="4303" spans="1:27" ht="16" x14ac:dyDescent="0.2">
      <c r="A4303" s="10" t="s">
        <v>4346</v>
      </c>
      <c r="B4303" s="10" t="s">
        <v>22</v>
      </c>
      <c r="C4303" s="10" t="s">
        <v>7740</v>
      </c>
      <c r="D4303" s="11">
        <v>2006</v>
      </c>
      <c r="E4303" s="10" t="s">
        <v>7</v>
      </c>
      <c r="F4303" s="10" t="s">
        <v>7725</v>
      </c>
      <c r="G4303" s="15" t="s">
        <v>7741</v>
      </c>
      <c r="H4303" s="13">
        <v>357</v>
      </c>
      <c r="I4303" s="14"/>
      <c r="J4303" s="4"/>
      <c r="K4303" s="4"/>
      <c r="L4303" s="4"/>
      <c r="M4303" s="4"/>
      <c r="N4303" s="4"/>
      <c r="O4303" s="4"/>
      <c r="P4303" s="4"/>
      <c r="Q4303" s="4"/>
      <c r="R4303" s="4"/>
      <c r="S4303" s="4"/>
      <c r="T4303" s="4"/>
      <c r="U4303" s="4"/>
      <c r="V4303" s="4"/>
      <c r="W4303" s="4"/>
      <c r="X4303" s="4"/>
      <c r="Y4303" s="4"/>
      <c r="Z4303" s="4"/>
      <c r="AA4303" s="4"/>
    </row>
    <row r="4304" spans="1:27" ht="16" x14ac:dyDescent="0.2">
      <c r="A4304" s="10" t="s">
        <v>4346</v>
      </c>
      <c r="B4304" s="10" t="s">
        <v>22</v>
      </c>
      <c r="C4304" s="10" t="s">
        <v>7742</v>
      </c>
      <c r="D4304" s="11">
        <v>2006</v>
      </c>
      <c r="E4304" s="10" t="s">
        <v>10</v>
      </c>
      <c r="F4304" s="10" t="s">
        <v>7709</v>
      </c>
      <c r="G4304" s="15" t="s">
        <v>7743</v>
      </c>
      <c r="H4304" s="13">
        <v>321</v>
      </c>
      <c r="I4304" s="14"/>
      <c r="J4304" s="4"/>
      <c r="K4304" s="4"/>
      <c r="L4304" s="4"/>
      <c r="M4304" s="4"/>
      <c r="N4304" s="4"/>
      <c r="O4304" s="4"/>
      <c r="P4304" s="4"/>
      <c r="Q4304" s="4"/>
      <c r="R4304" s="4"/>
      <c r="S4304" s="4"/>
      <c r="T4304" s="4"/>
      <c r="U4304" s="4"/>
      <c r="V4304" s="4"/>
      <c r="W4304" s="4"/>
      <c r="X4304" s="4"/>
      <c r="Y4304" s="4"/>
      <c r="Z4304" s="4"/>
      <c r="AA4304" s="4"/>
    </row>
    <row r="4305" spans="1:27" ht="16" x14ac:dyDescent="0.2">
      <c r="A4305" s="10" t="s">
        <v>4346</v>
      </c>
      <c r="B4305" s="10" t="s">
        <v>22</v>
      </c>
      <c r="C4305" s="10" t="s">
        <v>7744</v>
      </c>
      <c r="D4305" s="11">
        <v>2006</v>
      </c>
      <c r="E4305" s="10" t="s">
        <v>10</v>
      </c>
      <c r="F4305" s="10" t="s">
        <v>7745</v>
      </c>
      <c r="G4305" s="15" t="s">
        <v>7746</v>
      </c>
      <c r="H4305" s="13">
        <v>320</v>
      </c>
      <c r="I4305" s="14"/>
      <c r="J4305" s="4"/>
      <c r="K4305" s="4"/>
      <c r="L4305" s="4"/>
      <c r="M4305" s="4"/>
      <c r="N4305" s="4"/>
      <c r="O4305" s="4"/>
      <c r="P4305" s="4"/>
      <c r="Q4305" s="4"/>
      <c r="R4305" s="4"/>
      <c r="S4305" s="4"/>
      <c r="T4305" s="4"/>
      <c r="U4305" s="4"/>
      <c r="V4305" s="4"/>
      <c r="W4305" s="4"/>
      <c r="X4305" s="4"/>
      <c r="Y4305" s="4"/>
      <c r="Z4305" s="4"/>
      <c r="AA4305" s="4"/>
    </row>
    <row r="4306" spans="1:27" ht="16" x14ac:dyDescent="0.2">
      <c r="A4306" s="10" t="s">
        <v>4346</v>
      </c>
      <c r="B4306" s="10" t="s">
        <v>22</v>
      </c>
      <c r="C4306" s="10" t="s">
        <v>7747</v>
      </c>
      <c r="D4306" s="11">
        <v>2006</v>
      </c>
      <c r="E4306" s="10" t="s">
        <v>10</v>
      </c>
      <c r="F4306" s="10" t="s">
        <v>7748</v>
      </c>
      <c r="G4306" s="15" t="s">
        <v>7749</v>
      </c>
      <c r="H4306" s="13">
        <v>224</v>
      </c>
      <c r="I4306" s="14"/>
      <c r="J4306" s="4"/>
      <c r="K4306" s="4"/>
      <c r="L4306" s="4"/>
      <c r="M4306" s="4"/>
      <c r="N4306" s="4"/>
      <c r="O4306" s="4"/>
      <c r="P4306" s="4"/>
      <c r="Q4306" s="4"/>
      <c r="R4306" s="4"/>
      <c r="S4306" s="4"/>
      <c r="T4306" s="4"/>
      <c r="U4306" s="4"/>
      <c r="V4306" s="4"/>
      <c r="W4306" s="4"/>
      <c r="X4306" s="4"/>
      <c r="Y4306" s="4"/>
      <c r="Z4306" s="4"/>
      <c r="AA4306" s="4"/>
    </row>
    <row r="4307" spans="1:27" ht="16" x14ac:dyDescent="0.2">
      <c r="A4307" s="10" t="s">
        <v>4346</v>
      </c>
      <c r="B4307" s="10" t="s">
        <v>22</v>
      </c>
      <c r="C4307" s="10" t="s">
        <v>4365</v>
      </c>
      <c r="D4307" s="11">
        <v>2006</v>
      </c>
      <c r="E4307" s="10" t="s">
        <v>8</v>
      </c>
      <c r="F4307" s="10" t="s">
        <v>7725</v>
      </c>
      <c r="G4307" s="15" t="s">
        <v>7721</v>
      </c>
      <c r="H4307" s="13">
        <v>209</v>
      </c>
      <c r="I4307" s="14"/>
      <c r="J4307" s="4"/>
      <c r="K4307" s="4"/>
      <c r="L4307" s="4"/>
      <c r="M4307" s="4"/>
      <c r="N4307" s="4"/>
      <c r="O4307" s="4"/>
      <c r="P4307" s="4"/>
      <c r="Q4307" s="4"/>
      <c r="R4307" s="4"/>
      <c r="S4307" s="4"/>
      <c r="T4307" s="4"/>
      <c r="U4307" s="4"/>
      <c r="V4307" s="4"/>
      <c r="W4307" s="4"/>
      <c r="X4307" s="4"/>
      <c r="Y4307" s="4"/>
      <c r="Z4307" s="4"/>
      <c r="AA4307" s="4"/>
    </row>
    <row r="4308" spans="1:27" ht="16" x14ac:dyDescent="0.2">
      <c r="A4308" s="25" t="s">
        <v>20</v>
      </c>
      <c r="B4308" s="20" t="s">
        <v>22</v>
      </c>
      <c r="C4308" s="10" t="s">
        <v>7750</v>
      </c>
      <c r="D4308" s="11">
        <v>2005</v>
      </c>
      <c r="E4308" s="20" t="s">
        <v>10</v>
      </c>
      <c r="F4308" s="10" t="s">
        <v>689</v>
      </c>
      <c r="G4308" s="10" t="s">
        <v>7751</v>
      </c>
      <c r="H4308" s="13">
        <v>2335</v>
      </c>
      <c r="I4308" s="14"/>
      <c r="J4308" s="4"/>
      <c r="K4308" s="4"/>
      <c r="L4308" s="4"/>
      <c r="M4308" s="4"/>
      <c r="N4308" s="4"/>
      <c r="O4308" s="4"/>
      <c r="P4308" s="4"/>
      <c r="Q4308" s="4"/>
      <c r="R4308" s="4"/>
      <c r="S4308" s="4"/>
      <c r="T4308" s="4"/>
      <c r="U4308" s="4"/>
      <c r="V4308" s="4"/>
      <c r="W4308" s="4"/>
      <c r="X4308" s="4"/>
      <c r="Y4308" s="4"/>
      <c r="Z4308" s="4"/>
      <c r="AA4308" s="4"/>
    </row>
    <row r="4309" spans="1:27" ht="16" x14ac:dyDescent="0.2">
      <c r="A4309" s="25" t="s">
        <v>20</v>
      </c>
      <c r="B4309" s="20" t="s">
        <v>22</v>
      </c>
      <c r="C4309" s="21" t="s">
        <v>7752</v>
      </c>
      <c r="D4309" s="11">
        <v>2005</v>
      </c>
      <c r="E4309" s="20" t="s">
        <v>10</v>
      </c>
      <c r="F4309" s="10" t="s">
        <v>689</v>
      </c>
      <c r="G4309" s="10" t="s">
        <v>7753</v>
      </c>
      <c r="H4309" s="13">
        <v>2098</v>
      </c>
      <c r="I4309" s="14"/>
      <c r="J4309" s="4"/>
      <c r="K4309" s="4"/>
      <c r="L4309" s="4"/>
      <c r="M4309" s="4"/>
      <c r="N4309" s="4"/>
      <c r="O4309" s="4"/>
      <c r="P4309" s="4"/>
      <c r="Q4309" s="4"/>
      <c r="R4309" s="4"/>
      <c r="S4309" s="4"/>
      <c r="T4309" s="4"/>
      <c r="U4309" s="4"/>
      <c r="V4309" s="4"/>
      <c r="W4309" s="4"/>
      <c r="X4309" s="4"/>
      <c r="Y4309" s="4"/>
      <c r="Z4309" s="4"/>
      <c r="AA4309" s="4"/>
    </row>
    <row r="4310" spans="1:27" ht="16" x14ac:dyDescent="0.2">
      <c r="A4310" s="25" t="s">
        <v>20</v>
      </c>
      <c r="B4310" s="20" t="s">
        <v>22</v>
      </c>
      <c r="C4310" s="10" t="s">
        <v>7754</v>
      </c>
      <c r="D4310" s="11">
        <v>2005</v>
      </c>
      <c r="E4310" s="20" t="s">
        <v>10</v>
      </c>
      <c r="F4310" s="10" t="s">
        <v>689</v>
      </c>
      <c r="G4310" s="10" t="s">
        <v>7755</v>
      </c>
      <c r="H4310" s="13">
        <v>1546</v>
      </c>
      <c r="I4310" s="14"/>
      <c r="J4310" s="4"/>
      <c r="K4310" s="4"/>
      <c r="L4310" s="4"/>
      <c r="M4310" s="4"/>
      <c r="N4310" s="4"/>
      <c r="O4310" s="4"/>
      <c r="P4310" s="4"/>
      <c r="Q4310" s="4"/>
      <c r="R4310" s="4"/>
      <c r="S4310" s="4"/>
      <c r="T4310" s="4"/>
      <c r="U4310" s="4"/>
      <c r="V4310" s="4"/>
      <c r="W4310" s="4"/>
      <c r="X4310" s="4"/>
      <c r="Y4310" s="4"/>
      <c r="Z4310" s="4"/>
      <c r="AA4310" s="4"/>
    </row>
    <row r="4311" spans="1:27" ht="16" x14ac:dyDescent="0.2">
      <c r="A4311" s="10" t="s">
        <v>4346</v>
      </c>
      <c r="B4311" s="10" t="s">
        <v>22</v>
      </c>
      <c r="C4311" s="10" t="s">
        <v>7756</v>
      </c>
      <c r="D4311" s="11">
        <v>2005</v>
      </c>
      <c r="E4311" s="10" t="s">
        <v>10</v>
      </c>
      <c r="F4311" s="10" t="s">
        <v>7757</v>
      </c>
      <c r="G4311" s="15" t="s">
        <v>7758</v>
      </c>
      <c r="H4311" s="13">
        <v>1229</v>
      </c>
      <c r="I4311" s="14"/>
      <c r="J4311" s="4"/>
      <c r="K4311" s="4"/>
      <c r="L4311" s="4"/>
      <c r="M4311" s="4"/>
      <c r="N4311" s="4"/>
      <c r="O4311" s="4"/>
      <c r="P4311" s="4"/>
      <c r="Q4311" s="4"/>
      <c r="R4311" s="4"/>
      <c r="S4311" s="4"/>
      <c r="T4311" s="4"/>
      <c r="U4311" s="4"/>
      <c r="V4311" s="4"/>
      <c r="W4311" s="4"/>
      <c r="X4311" s="4"/>
      <c r="Y4311" s="4"/>
      <c r="Z4311" s="4"/>
      <c r="AA4311" s="4"/>
    </row>
    <row r="4312" spans="1:27" ht="16" x14ac:dyDescent="0.2">
      <c r="A4312" s="10" t="s">
        <v>4346</v>
      </c>
      <c r="B4312" s="10" t="s">
        <v>22</v>
      </c>
      <c r="C4312" s="66" t="s">
        <v>7759</v>
      </c>
      <c r="D4312" s="11">
        <v>2005</v>
      </c>
      <c r="E4312" s="10" t="s">
        <v>10</v>
      </c>
      <c r="F4312" s="10" t="s">
        <v>7757</v>
      </c>
      <c r="G4312" s="15" t="s">
        <v>7760</v>
      </c>
      <c r="H4312" s="13">
        <v>594</v>
      </c>
      <c r="I4312" s="14"/>
      <c r="J4312" s="4"/>
      <c r="K4312" s="4"/>
      <c r="L4312" s="4"/>
      <c r="M4312" s="4"/>
      <c r="N4312" s="4"/>
      <c r="O4312" s="4"/>
      <c r="P4312" s="4"/>
      <c r="Q4312" s="4"/>
      <c r="R4312" s="4"/>
      <c r="S4312" s="4"/>
      <c r="T4312" s="4"/>
      <c r="U4312" s="4"/>
      <c r="V4312" s="4"/>
      <c r="W4312" s="4"/>
      <c r="X4312" s="4"/>
      <c r="Y4312" s="4"/>
      <c r="Z4312" s="4"/>
      <c r="AA4312" s="4"/>
    </row>
    <row r="4313" spans="1:27" ht="16" x14ac:dyDescent="0.2">
      <c r="A4313" s="10" t="s">
        <v>4346</v>
      </c>
      <c r="B4313" s="10" t="s">
        <v>22</v>
      </c>
      <c r="C4313" s="10" t="s">
        <v>7761</v>
      </c>
      <c r="D4313" s="11">
        <v>2005</v>
      </c>
      <c r="E4313" s="10" t="s">
        <v>10</v>
      </c>
      <c r="F4313" s="10" t="s">
        <v>7700</v>
      </c>
      <c r="G4313" s="15" t="s">
        <v>7762</v>
      </c>
      <c r="H4313" s="13">
        <v>594</v>
      </c>
      <c r="I4313" s="14"/>
      <c r="J4313" s="4"/>
      <c r="K4313" s="4"/>
      <c r="L4313" s="4"/>
      <c r="M4313" s="4"/>
      <c r="N4313" s="4"/>
      <c r="O4313" s="4"/>
      <c r="P4313" s="4"/>
      <c r="Q4313" s="4"/>
      <c r="R4313" s="4"/>
      <c r="S4313" s="4"/>
      <c r="T4313" s="4"/>
      <c r="U4313" s="4"/>
      <c r="V4313" s="4"/>
      <c r="W4313" s="4"/>
      <c r="X4313" s="4"/>
      <c r="Y4313" s="4"/>
      <c r="Z4313" s="4"/>
      <c r="AA4313" s="4"/>
    </row>
    <row r="4314" spans="1:27" ht="16" x14ac:dyDescent="0.2">
      <c r="A4314" s="10" t="s">
        <v>4346</v>
      </c>
      <c r="B4314" s="10" t="s">
        <v>22</v>
      </c>
      <c r="C4314" s="10" t="s">
        <v>7763</v>
      </c>
      <c r="D4314" s="11">
        <v>2005</v>
      </c>
      <c r="E4314" s="10" t="s">
        <v>7</v>
      </c>
      <c r="F4314" s="10" t="s">
        <v>7757</v>
      </c>
      <c r="G4314" s="15" t="s">
        <v>7764</v>
      </c>
      <c r="H4314" s="13">
        <v>573</v>
      </c>
      <c r="I4314" s="14"/>
      <c r="J4314" s="4"/>
      <c r="K4314" s="4"/>
      <c r="L4314" s="4"/>
      <c r="M4314" s="4"/>
      <c r="N4314" s="4"/>
      <c r="O4314" s="4"/>
      <c r="P4314" s="4"/>
      <c r="Q4314" s="4"/>
      <c r="R4314" s="4"/>
      <c r="S4314" s="4"/>
      <c r="T4314" s="4"/>
      <c r="U4314" s="4"/>
      <c r="V4314" s="4"/>
      <c r="W4314" s="4"/>
      <c r="X4314" s="4"/>
      <c r="Y4314" s="4"/>
      <c r="Z4314" s="4"/>
      <c r="AA4314" s="4"/>
    </row>
    <row r="4315" spans="1:27" ht="16" x14ac:dyDescent="0.2">
      <c r="A4315" s="25" t="s">
        <v>20</v>
      </c>
      <c r="B4315" s="20" t="s">
        <v>22</v>
      </c>
      <c r="C4315" s="10" t="s">
        <v>7765</v>
      </c>
      <c r="D4315" s="11">
        <v>2005</v>
      </c>
      <c r="E4315" s="20" t="s">
        <v>7</v>
      </c>
      <c r="F4315" s="10" t="s">
        <v>689</v>
      </c>
      <c r="G4315" s="10" t="s">
        <v>7766</v>
      </c>
      <c r="H4315" s="13">
        <v>549</v>
      </c>
      <c r="I4315" s="14"/>
      <c r="J4315" s="4"/>
      <c r="K4315" s="4"/>
      <c r="L4315" s="4"/>
      <c r="M4315" s="4"/>
      <c r="N4315" s="4"/>
      <c r="O4315" s="4"/>
      <c r="P4315" s="4"/>
      <c r="Q4315" s="4"/>
      <c r="R4315" s="4"/>
      <c r="S4315" s="4"/>
      <c r="T4315" s="4"/>
      <c r="U4315" s="4"/>
      <c r="V4315" s="4"/>
      <c r="W4315" s="4"/>
      <c r="X4315" s="4"/>
      <c r="Y4315" s="4"/>
      <c r="Z4315" s="4"/>
      <c r="AA4315" s="4"/>
    </row>
    <row r="4316" spans="1:27" ht="16" x14ac:dyDescent="0.2">
      <c r="A4316" s="10" t="s">
        <v>4346</v>
      </c>
      <c r="B4316" s="10" t="s">
        <v>22</v>
      </c>
      <c r="C4316" s="10" t="s">
        <v>389</v>
      </c>
      <c r="D4316" s="11">
        <v>2005</v>
      </c>
      <c r="E4316" s="10" t="s">
        <v>7</v>
      </c>
      <c r="F4316" s="10" t="s">
        <v>7757</v>
      </c>
      <c r="G4316" s="15" t="s">
        <v>7767</v>
      </c>
      <c r="H4316" s="13">
        <v>549</v>
      </c>
      <c r="I4316" s="14"/>
      <c r="J4316" s="4"/>
      <c r="K4316" s="4"/>
      <c r="L4316" s="4"/>
      <c r="M4316" s="4"/>
      <c r="N4316" s="4"/>
      <c r="O4316" s="4"/>
      <c r="P4316" s="4"/>
      <c r="Q4316" s="4"/>
      <c r="R4316" s="4"/>
      <c r="S4316" s="4"/>
      <c r="T4316" s="4"/>
      <c r="U4316" s="4"/>
      <c r="V4316" s="4"/>
      <c r="W4316" s="4"/>
      <c r="X4316" s="4"/>
      <c r="Y4316" s="4"/>
      <c r="Z4316" s="4"/>
      <c r="AA4316" s="4"/>
    </row>
    <row r="4317" spans="1:27" ht="16" x14ac:dyDescent="0.2">
      <c r="A4317" s="25" t="s">
        <v>20</v>
      </c>
      <c r="B4317" s="20" t="s">
        <v>22</v>
      </c>
      <c r="C4317" s="10" t="s">
        <v>7768</v>
      </c>
      <c r="D4317" s="11">
        <v>2005</v>
      </c>
      <c r="E4317" s="20" t="s">
        <v>7</v>
      </c>
      <c r="F4317" s="10" t="s">
        <v>689</v>
      </c>
      <c r="G4317" s="10" t="s">
        <v>7769</v>
      </c>
      <c r="H4317" s="13">
        <v>503</v>
      </c>
      <c r="I4317" s="14"/>
      <c r="J4317" s="4"/>
      <c r="K4317" s="4"/>
      <c r="L4317" s="4"/>
      <c r="M4317" s="4"/>
      <c r="N4317" s="4"/>
      <c r="O4317" s="4"/>
      <c r="P4317" s="4"/>
      <c r="Q4317" s="4"/>
      <c r="R4317" s="4"/>
      <c r="S4317" s="4"/>
      <c r="T4317" s="4"/>
      <c r="U4317" s="4"/>
      <c r="V4317" s="4"/>
      <c r="W4317" s="4"/>
      <c r="X4317" s="4"/>
      <c r="Y4317" s="4"/>
      <c r="Z4317" s="4"/>
      <c r="AA4317" s="4"/>
    </row>
    <row r="4318" spans="1:27" ht="16" x14ac:dyDescent="0.2">
      <c r="A4318" s="10" t="s">
        <v>4346</v>
      </c>
      <c r="B4318" s="10" t="s">
        <v>22</v>
      </c>
      <c r="C4318" s="10" t="s">
        <v>7770</v>
      </c>
      <c r="D4318" s="11">
        <v>2005</v>
      </c>
      <c r="E4318" s="10" t="s">
        <v>10</v>
      </c>
      <c r="F4318" s="10" t="s">
        <v>7745</v>
      </c>
      <c r="G4318" s="15" t="s">
        <v>7771</v>
      </c>
      <c r="H4318" s="13">
        <v>456</v>
      </c>
      <c r="I4318" s="14"/>
      <c r="J4318" s="4"/>
      <c r="K4318" s="4"/>
      <c r="L4318" s="4"/>
      <c r="M4318" s="4"/>
      <c r="N4318" s="4"/>
      <c r="O4318" s="4"/>
      <c r="P4318" s="4"/>
      <c r="Q4318" s="4"/>
      <c r="R4318" s="4"/>
      <c r="S4318" s="4"/>
      <c r="T4318" s="4"/>
      <c r="U4318" s="4"/>
      <c r="V4318" s="4"/>
      <c r="W4318" s="4"/>
      <c r="X4318" s="4"/>
      <c r="Y4318" s="4"/>
      <c r="Z4318" s="4"/>
      <c r="AA4318" s="4"/>
    </row>
    <row r="4319" spans="1:27" ht="16" x14ac:dyDescent="0.2">
      <c r="A4319" s="10" t="s">
        <v>4346</v>
      </c>
      <c r="B4319" s="10" t="s">
        <v>22</v>
      </c>
      <c r="C4319" s="10" t="s">
        <v>7772</v>
      </c>
      <c r="D4319" s="11">
        <v>2005</v>
      </c>
      <c r="E4319" s="10" t="s">
        <v>10</v>
      </c>
      <c r="F4319" s="10" t="s">
        <v>7757</v>
      </c>
      <c r="G4319" s="15" t="s">
        <v>7773</v>
      </c>
      <c r="H4319" s="13">
        <v>447</v>
      </c>
      <c r="I4319" s="14"/>
      <c r="J4319" s="4"/>
      <c r="K4319" s="4"/>
      <c r="L4319" s="4"/>
      <c r="M4319" s="4"/>
      <c r="N4319" s="4"/>
      <c r="O4319" s="4"/>
      <c r="P4319" s="4"/>
      <c r="Q4319" s="4"/>
      <c r="R4319" s="4"/>
      <c r="S4319" s="4"/>
      <c r="T4319" s="4"/>
      <c r="U4319" s="4"/>
      <c r="V4319" s="4"/>
      <c r="W4319" s="4"/>
      <c r="X4319" s="4"/>
      <c r="Y4319" s="4"/>
      <c r="Z4319" s="4"/>
      <c r="AA4319" s="4"/>
    </row>
    <row r="4320" spans="1:27" ht="16" x14ac:dyDescent="0.2">
      <c r="A4320" s="10" t="s">
        <v>4346</v>
      </c>
      <c r="B4320" s="10" t="s">
        <v>22</v>
      </c>
      <c r="C4320" s="10" t="s">
        <v>7774</v>
      </c>
      <c r="D4320" s="11">
        <v>2005</v>
      </c>
      <c r="E4320" s="10" t="s">
        <v>10</v>
      </c>
      <c r="F4320" s="10" t="s">
        <v>7725</v>
      </c>
      <c r="G4320" s="15" t="s">
        <v>7775</v>
      </c>
      <c r="H4320" s="13">
        <v>416</v>
      </c>
      <c r="I4320" s="14"/>
      <c r="J4320" s="4"/>
      <c r="K4320" s="4"/>
      <c r="L4320" s="4"/>
      <c r="M4320" s="4"/>
      <c r="N4320" s="4"/>
      <c r="O4320" s="4"/>
      <c r="P4320" s="4"/>
      <c r="Q4320" s="4"/>
      <c r="R4320" s="4"/>
      <c r="S4320" s="4"/>
      <c r="T4320" s="4"/>
      <c r="U4320" s="4"/>
      <c r="V4320" s="4"/>
      <c r="W4320" s="4"/>
      <c r="X4320" s="4"/>
      <c r="Y4320" s="4"/>
      <c r="Z4320" s="4"/>
      <c r="AA4320" s="4"/>
    </row>
    <row r="4321" spans="1:27" ht="16" x14ac:dyDescent="0.2">
      <c r="A4321" s="10" t="s">
        <v>4346</v>
      </c>
      <c r="B4321" s="10" t="s">
        <v>22</v>
      </c>
      <c r="C4321" s="10" t="s">
        <v>7752</v>
      </c>
      <c r="D4321" s="11">
        <v>2005</v>
      </c>
      <c r="E4321" s="10" t="s">
        <v>10</v>
      </c>
      <c r="F4321" s="10" t="s">
        <v>7757</v>
      </c>
      <c r="G4321" s="15" t="s">
        <v>7776</v>
      </c>
      <c r="H4321" s="13">
        <v>246</v>
      </c>
      <c r="I4321" s="14"/>
      <c r="J4321" s="4"/>
      <c r="K4321" s="4"/>
      <c r="L4321" s="4"/>
      <c r="M4321" s="4"/>
      <c r="N4321" s="4"/>
      <c r="O4321" s="4"/>
      <c r="P4321" s="4"/>
      <c r="Q4321" s="4"/>
      <c r="R4321" s="4"/>
      <c r="S4321" s="4"/>
      <c r="T4321" s="4"/>
      <c r="U4321" s="4"/>
      <c r="V4321" s="4"/>
      <c r="W4321" s="4"/>
      <c r="X4321" s="4"/>
      <c r="Y4321" s="4"/>
      <c r="Z4321" s="4"/>
      <c r="AA4321" s="4"/>
    </row>
    <row r="4322" spans="1:27" ht="16" x14ac:dyDescent="0.2">
      <c r="A4322" s="25" t="s">
        <v>20</v>
      </c>
      <c r="B4322" s="20" t="s">
        <v>22</v>
      </c>
      <c r="C4322" s="10" t="s">
        <v>7777</v>
      </c>
      <c r="D4322" s="11">
        <v>2005</v>
      </c>
      <c r="E4322" s="20" t="s">
        <v>9</v>
      </c>
      <c r="F4322" s="10" t="s">
        <v>689</v>
      </c>
      <c r="G4322" s="10" t="s">
        <v>7778</v>
      </c>
      <c r="H4322" s="13">
        <v>213</v>
      </c>
      <c r="I4322" s="14"/>
      <c r="J4322" s="4"/>
      <c r="K4322" s="4"/>
      <c r="L4322" s="4"/>
      <c r="M4322" s="4"/>
      <c r="N4322" s="4"/>
      <c r="O4322" s="4"/>
      <c r="P4322" s="4"/>
      <c r="Q4322" s="4"/>
      <c r="R4322" s="4"/>
      <c r="S4322" s="4"/>
      <c r="T4322" s="4"/>
      <c r="U4322" s="4"/>
      <c r="V4322" s="4"/>
      <c r="W4322" s="4"/>
      <c r="X4322" s="4"/>
      <c r="Y4322" s="4"/>
      <c r="Z4322" s="4"/>
      <c r="AA4322" s="4"/>
    </row>
    <row r="4323" spans="1:27" ht="16" x14ac:dyDescent="0.2">
      <c r="A4323" s="10" t="s">
        <v>4346</v>
      </c>
      <c r="B4323" s="10" t="s">
        <v>22</v>
      </c>
      <c r="C4323" s="10" t="s">
        <v>4365</v>
      </c>
      <c r="D4323" s="11">
        <v>2005</v>
      </c>
      <c r="E4323" s="10" t="s">
        <v>8</v>
      </c>
      <c r="F4323" s="10" t="s">
        <v>7757</v>
      </c>
      <c r="G4323" s="15" t="s">
        <v>7779</v>
      </c>
      <c r="H4323" s="13">
        <v>210</v>
      </c>
      <c r="I4323" s="14"/>
      <c r="J4323" s="4"/>
      <c r="K4323" s="4"/>
      <c r="L4323" s="4"/>
      <c r="M4323" s="4"/>
      <c r="N4323" s="4"/>
      <c r="O4323" s="4"/>
      <c r="P4323" s="4"/>
      <c r="Q4323" s="4"/>
      <c r="R4323" s="4"/>
      <c r="S4323" s="4"/>
      <c r="T4323" s="4"/>
      <c r="U4323" s="4"/>
      <c r="V4323" s="4"/>
      <c r="W4323" s="4"/>
      <c r="X4323" s="4"/>
      <c r="Y4323" s="4"/>
      <c r="Z4323" s="4"/>
      <c r="AA4323" s="4"/>
    </row>
    <row r="4324" spans="1:27" ht="16" x14ac:dyDescent="0.2">
      <c r="A4324" s="25" t="s">
        <v>20</v>
      </c>
      <c r="B4324" s="20" t="s">
        <v>22</v>
      </c>
      <c r="C4324" s="21" t="s">
        <v>7752</v>
      </c>
      <c r="D4324" s="11">
        <v>2004</v>
      </c>
      <c r="E4324" s="20" t="s">
        <v>10</v>
      </c>
      <c r="F4324" s="10" t="s">
        <v>7780</v>
      </c>
      <c r="G4324" s="10" t="s">
        <v>7753</v>
      </c>
      <c r="H4324" s="13">
        <v>2098</v>
      </c>
      <c r="I4324" s="14"/>
      <c r="J4324" s="4"/>
      <c r="K4324" s="4"/>
      <c r="L4324" s="4"/>
      <c r="M4324" s="4"/>
      <c r="N4324" s="4"/>
      <c r="O4324" s="4"/>
      <c r="P4324" s="4"/>
      <c r="Q4324" s="4"/>
      <c r="R4324" s="4"/>
      <c r="S4324" s="4"/>
      <c r="T4324" s="4"/>
      <c r="U4324" s="4"/>
      <c r="V4324" s="4"/>
      <c r="W4324" s="4"/>
      <c r="X4324" s="4"/>
      <c r="Y4324" s="4"/>
      <c r="Z4324" s="4"/>
      <c r="AA4324" s="4"/>
    </row>
    <row r="4325" spans="1:27" ht="16" x14ac:dyDescent="0.2">
      <c r="A4325" s="25" t="s">
        <v>20</v>
      </c>
      <c r="B4325" s="20" t="s">
        <v>22</v>
      </c>
      <c r="C4325" s="10" t="s">
        <v>7754</v>
      </c>
      <c r="D4325" s="11">
        <v>2004</v>
      </c>
      <c r="E4325" s="20" t="s">
        <v>10</v>
      </c>
      <c r="F4325" s="10" t="s">
        <v>7780</v>
      </c>
      <c r="G4325" s="10" t="s">
        <v>7755</v>
      </c>
      <c r="H4325" s="13">
        <v>1546</v>
      </c>
      <c r="I4325" s="14"/>
      <c r="J4325" s="4"/>
      <c r="K4325" s="4"/>
      <c r="L4325" s="4"/>
      <c r="M4325" s="4"/>
      <c r="N4325" s="4"/>
      <c r="O4325" s="4"/>
      <c r="P4325" s="4"/>
      <c r="Q4325" s="4"/>
      <c r="R4325" s="4"/>
      <c r="S4325" s="4"/>
      <c r="T4325" s="4"/>
      <c r="U4325" s="4"/>
      <c r="V4325" s="4"/>
      <c r="W4325" s="4"/>
      <c r="X4325" s="4"/>
      <c r="Y4325" s="4"/>
      <c r="Z4325" s="4"/>
      <c r="AA4325" s="4"/>
    </row>
    <row r="4326" spans="1:27" ht="16" x14ac:dyDescent="0.2">
      <c r="A4326" s="25" t="s">
        <v>20</v>
      </c>
      <c r="B4326" s="20" t="s">
        <v>22</v>
      </c>
      <c r="C4326" s="10" t="s">
        <v>7781</v>
      </c>
      <c r="D4326" s="11">
        <v>2004</v>
      </c>
      <c r="E4326" s="20" t="s">
        <v>10</v>
      </c>
      <c r="F4326" s="10" t="s">
        <v>7780</v>
      </c>
      <c r="G4326" s="10" t="s">
        <v>7782</v>
      </c>
      <c r="H4326" s="13">
        <v>1160</v>
      </c>
      <c r="I4326" s="14"/>
      <c r="J4326" s="4"/>
      <c r="K4326" s="4"/>
      <c r="L4326" s="4"/>
      <c r="M4326" s="4"/>
      <c r="N4326" s="4"/>
      <c r="O4326" s="4"/>
      <c r="P4326" s="4"/>
      <c r="Q4326" s="4"/>
      <c r="R4326" s="4"/>
      <c r="S4326" s="4"/>
      <c r="T4326" s="4"/>
      <c r="U4326" s="4"/>
      <c r="V4326" s="4"/>
      <c r="W4326" s="4"/>
      <c r="X4326" s="4"/>
      <c r="Y4326" s="4"/>
      <c r="Z4326" s="4"/>
      <c r="AA4326" s="4"/>
    </row>
    <row r="4327" spans="1:27" ht="16" x14ac:dyDescent="0.2">
      <c r="A4327" s="25" t="s">
        <v>20</v>
      </c>
      <c r="B4327" s="20" t="s">
        <v>22</v>
      </c>
      <c r="C4327" s="10" t="s">
        <v>7768</v>
      </c>
      <c r="D4327" s="11">
        <v>2004</v>
      </c>
      <c r="E4327" s="20" t="s">
        <v>7</v>
      </c>
      <c r="F4327" s="10" t="s">
        <v>7780</v>
      </c>
      <c r="G4327" s="10" t="s">
        <v>7783</v>
      </c>
      <c r="H4327" s="13">
        <v>867</v>
      </c>
      <c r="I4327" s="14"/>
      <c r="J4327" s="4"/>
      <c r="K4327" s="4"/>
      <c r="L4327" s="4"/>
      <c r="M4327" s="4"/>
      <c r="N4327" s="4"/>
      <c r="O4327" s="4"/>
      <c r="P4327" s="4"/>
      <c r="Q4327" s="4"/>
      <c r="R4327" s="4"/>
      <c r="S4327" s="4"/>
      <c r="T4327" s="4"/>
      <c r="U4327" s="4"/>
      <c r="V4327" s="4"/>
      <c r="W4327" s="4"/>
      <c r="X4327" s="4"/>
      <c r="Y4327" s="4"/>
      <c r="Z4327" s="4"/>
      <c r="AA4327" s="4"/>
    </row>
    <row r="4328" spans="1:27" ht="16" x14ac:dyDescent="0.2">
      <c r="A4328" s="25" t="s">
        <v>20</v>
      </c>
      <c r="B4328" s="20" t="s">
        <v>22</v>
      </c>
      <c r="C4328" s="10" t="s">
        <v>7765</v>
      </c>
      <c r="D4328" s="11">
        <v>2004</v>
      </c>
      <c r="E4328" s="20" t="s">
        <v>7</v>
      </c>
      <c r="F4328" s="10" t="s">
        <v>7780</v>
      </c>
      <c r="G4328" s="10" t="s">
        <v>7784</v>
      </c>
      <c r="H4328" s="13">
        <v>567</v>
      </c>
      <c r="I4328" s="14"/>
      <c r="J4328" s="4"/>
      <c r="K4328" s="4"/>
      <c r="L4328" s="4"/>
      <c r="M4328" s="4"/>
      <c r="N4328" s="4"/>
      <c r="O4328" s="4"/>
      <c r="P4328" s="4"/>
      <c r="Q4328" s="4"/>
      <c r="R4328" s="4"/>
      <c r="S4328" s="4"/>
      <c r="T4328" s="4"/>
      <c r="U4328" s="4"/>
      <c r="V4328" s="4"/>
      <c r="W4328" s="4"/>
      <c r="X4328" s="4"/>
      <c r="Y4328" s="4"/>
      <c r="Z4328" s="4"/>
      <c r="AA4328" s="4"/>
    </row>
    <row r="4329" spans="1:27" ht="16" x14ac:dyDescent="0.2">
      <c r="A4329" s="25" t="s">
        <v>20</v>
      </c>
      <c r="B4329" s="20" t="s">
        <v>22</v>
      </c>
      <c r="C4329" s="10" t="s">
        <v>7777</v>
      </c>
      <c r="D4329" s="11">
        <v>2004</v>
      </c>
      <c r="E4329" s="20" t="s">
        <v>9</v>
      </c>
      <c r="F4329" s="10" t="s">
        <v>7780</v>
      </c>
      <c r="G4329" s="10" t="s">
        <v>7785</v>
      </c>
      <c r="H4329" s="13">
        <v>210</v>
      </c>
      <c r="I4329" s="14"/>
      <c r="J4329" s="4"/>
      <c r="K4329" s="4"/>
      <c r="L4329" s="4"/>
      <c r="M4329" s="4"/>
      <c r="N4329" s="4"/>
      <c r="O4329" s="4"/>
      <c r="P4329" s="4"/>
      <c r="Q4329" s="4"/>
      <c r="R4329" s="4"/>
      <c r="S4329" s="4"/>
      <c r="T4329" s="4"/>
      <c r="U4329" s="4"/>
      <c r="V4329" s="4"/>
      <c r="W4329" s="4"/>
      <c r="X4329" s="4"/>
      <c r="Y4329" s="4"/>
      <c r="Z4329" s="4"/>
      <c r="AA4329" s="4"/>
    </row>
    <row r="4330" spans="1:27" ht="16" x14ac:dyDescent="0.2">
      <c r="A4330" s="25" t="s">
        <v>20</v>
      </c>
      <c r="B4330" s="20" t="s">
        <v>22</v>
      </c>
      <c r="C4330" s="10" t="s">
        <v>7786</v>
      </c>
      <c r="D4330" s="11">
        <v>2003</v>
      </c>
      <c r="E4330" s="20" t="s">
        <v>10</v>
      </c>
      <c r="F4330" s="10" t="s">
        <v>698</v>
      </c>
      <c r="G4330" s="10" t="s">
        <v>7787</v>
      </c>
      <c r="H4330" s="13">
        <v>895</v>
      </c>
      <c r="I4330" s="14"/>
      <c r="J4330" s="4"/>
      <c r="K4330" s="4"/>
      <c r="L4330" s="4"/>
      <c r="M4330" s="4"/>
      <c r="N4330" s="4"/>
      <c r="O4330" s="4"/>
      <c r="P4330" s="4"/>
      <c r="Q4330" s="4"/>
      <c r="R4330" s="4"/>
      <c r="S4330" s="4"/>
      <c r="T4330" s="4"/>
      <c r="U4330" s="4"/>
      <c r="V4330" s="4"/>
      <c r="W4330" s="4"/>
      <c r="X4330" s="4"/>
      <c r="Y4330" s="4"/>
      <c r="Z4330" s="4"/>
      <c r="AA4330" s="4"/>
    </row>
    <row r="4331" spans="1:27" ht="16" x14ac:dyDescent="0.2">
      <c r="A4331" s="25" t="s">
        <v>20</v>
      </c>
      <c r="B4331" s="20" t="s">
        <v>22</v>
      </c>
      <c r="C4331" s="10" t="s">
        <v>7788</v>
      </c>
      <c r="D4331" s="11">
        <v>2003</v>
      </c>
      <c r="E4331" s="20" t="s">
        <v>10</v>
      </c>
      <c r="F4331" s="10" t="s">
        <v>698</v>
      </c>
      <c r="G4331" s="10" t="s">
        <v>7789</v>
      </c>
      <c r="H4331" s="13">
        <v>625</v>
      </c>
      <c r="I4331" s="14"/>
      <c r="J4331" s="4"/>
      <c r="K4331" s="4"/>
      <c r="L4331" s="4"/>
      <c r="M4331" s="4"/>
      <c r="N4331" s="4"/>
      <c r="O4331" s="4"/>
      <c r="P4331" s="4"/>
      <c r="Q4331" s="4"/>
      <c r="R4331" s="4"/>
      <c r="S4331" s="4"/>
      <c r="T4331" s="4"/>
      <c r="U4331" s="4"/>
      <c r="V4331" s="4"/>
      <c r="W4331" s="4"/>
      <c r="X4331" s="4"/>
      <c r="Y4331" s="4"/>
      <c r="Z4331" s="4"/>
      <c r="AA4331" s="4"/>
    </row>
    <row r="4332" spans="1:27" ht="16" x14ac:dyDescent="0.2">
      <c r="A4332" s="25" t="s">
        <v>20</v>
      </c>
      <c r="B4332" s="20" t="s">
        <v>22</v>
      </c>
      <c r="C4332" s="10" t="s">
        <v>7768</v>
      </c>
      <c r="D4332" s="11">
        <v>2003</v>
      </c>
      <c r="E4332" s="20" t="s">
        <v>7</v>
      </c>
      <c r="F4332" s="10" t="s">
        <v>698</v>
      </c>
      <c r="G4332" s="10" t="s">
        <v>7790</v>
      </c>
      <c r="H4332" s="13">
        <v>527</v>
      </c>
      <c r="I4332" s="14"/>
      <c r="J4332" s="4"/>
      <c r="K4332" s="4"/>
      <c r="L4332" s="4"/>
      <c r="M4332" s="4"/>
      <c r="N4332" s="4"/>
      <c r="O4332" s="4"/>
      <c r="P4332" s="4"/>
      <c r="Q4332" s="4"/>
      <c r="R4332" s="4"/>
      <c r="S4332" s="4"/>
      <c r="T4332" s="4"/>
      <c r="U4332" s="4"/>
      <c r="V4332" s="4"/>
      <c r="W4332" s="4"/>
      <c r="X4332" s="4"/>
      <c r="Y4332" s="4"/>
      <c r="Z4332" s="4"/>
      <c r="AA4332" s="4"/>
    </row>
    <row r="4333" spans="1:27" ht="16" x14ac:dyDescent="0.2">
      <c r="A4333" s="25" t="s">
        <v>20</v>
      </c>
      <c r="B4333" s="20" t="s">
        <v>22</v>
      </c>
      <c r="C4333" s="10" t="s">
        <v>7765</v>
      </c>
      <c r="D4333" s="11">
        <v>2003</v>
      </c>
      <c r="E4333" s="20" t="s">
        <v>7</v>
      </c>
      <c r="F4333" s="10" t="s">
        <v>698</v>
      </c>
      <c r="G4333" s="10" t="s">
        <v>7791</v>
      </c>
      <c r="H4333" s="13">
        <v>482</v>
      </c>
      <c r="I4333" s="14"/>
      <c r="J4333" s="4"/>
      <c r="K4333" s="4"/>
      <c r="L4333" s="4"/>
      <c r="M4333" s="4"/>
      <c r="N4333" s="4"/>
      <c r="O4333" s="4"/>
      <c r="P4333" s="4"/>
      <c r="Q4333" s="4"/>
      <c r="R4333" s="4"/>
      <c r="S4333" s="4"/>
      <c r="T4333" s="4"/>
      <c r="U4333" s="4"/>
      <c r="V4333" s="4"/>
      <c r="W4333" s="4"/>
      <c r="X4333" s="4"/>
      <c r="Y4333" s="4"/>
      <c r="Z4333" s="4"/>
      <c r="AA4333" s="4"/>
    </row>
    <row r="4334" spans="1:27" ht="16" x14ac:dyDescent="0.2">
      <c r="A4334" s="25" t="s">
        <v>20</v>
      </c>
      <c r="B4334" s="20" t="s">
        <v>22</v>
      </c>
      <c r="C4334" s="10" t="s">
        <v>7792</v>
      </c>
      <c r="D4334" s="11">
        <v>2003</v>
      </c>
      <c r="E4334" s="20" t="s">
        <v>10</v>
      </c>
      <c r="F4334" s="10" t="s">
        <v>698</v>
      </c>
      <c r="G4334" s="10" t="s">
        <v>7793</v>
      </c>
      <c r="H4334" s="13">
        <v>480</v>
      </c>
      <c r="I4334" s="14"/>
      <c r="J4334" s="4"/>
      <c r="K4334" s="4"/>
      <c r="L4334" s="4"/>
      <c r="M4334" s="4"/>
      <c r="N4334" s="4"/>
      <c r="O4334" s="4"/>
      <c r="P4334" s="4"/>
      <c r="Q4334" s="4"/>
      <c r="R4334" s="4"/>
      <c r="S4334" s="4"/>
      <c r="T4334" s="4"/>
      <c r="U4334" s="4"/>
      <c r="V4334" s="4"/>
      <c r="W4334" s="4"/>
      <c r="X4334" s="4"/>
      <c r="Y4334" s="4"/>
      <c r="Z4334" s="4"/>
      <c r="AA4334" s="4"/>
    </row>
    <row r="4335" spans="1:27" ht="16" x14ac:dyDescent="0.2">
      <c r="A4335" s="25" t="s">
        <v>20</v>
      </c>
      <c r="B4335" s="20" t="s">
        <v>22</v>
      </c>
      <c r="C4335" s="10" t="s">
        <v>7794</v>
      </c>
      <c r="D4335" s="11">
        <v>2003</v>
      </c>
      <c r="E4335" s="20" t="s">
        <v>10</v>
      </c>
      <c r="F4335" s="10" t="s">
        <v>698</v>
      </c>
      <c r="G4335" s="10" t="s">
        <v>7795</v>
      </c>
      <c r="H4335" s="13">
        <v>479</v>
      </c>
      <c r="I4335" s="14"/>
      <c r="J4335" s="4"/>
      <c r="K4335" s="4"/>
      <c r="L4335" s="4"/>
      <c r="M4335" s="4"/>
      <c r="N4335" s="4"/>
      <c r="O4335" s="4"/>
      <c r="P4335" s="4"/>
      <c r="Q4335" s="4"/>
      <c r="R4335" s="4"/>
      <c r="S4335" s="4"/>
      <c r="T4335" s="4"/>
      <c r="U4335" s="4"/>
      <c r="V4335" s="4"/>
      <c r="W4335" s="4"/>
      <c r="X4335" s="4"/>
      <c r="Y4335" s="4"/>
      <c r="Z4335" s="4"/>
      <c r="AA4335" s="4"/>
    </row>
    <row r="4336" spans="1:27" ht="16" x14ac:dyDescent="0.2">
      <c r="A4336" s="25" t="s">
        <v>20</v>
      </c>
      <c r="B4336" s="20" t="s">
        <v>22</v>
      </c>
      <c r="C4336" s="10" t="s">
        <v>7796</v>
      </c>
      <c r="D4336" s="11">
        <v>2003</v>
      </c>
      <c r="E4336" s="20" t="s">
        <v>10</v>
      </c>
      <c r="F4336" s="10" t="s">
        <v>698</v>
      </c>
      <c r="G4336" s="10" t="s">
        <v>7797</v>
      </c>
      <c r="H4336" s="13">
        <v>477</v>
      </c>
      <c r="I4336" s="14"/>
      <c r="J4336" s="4"/>
      <c r="K4336" s="4"/>
      <c r="L4336" s="4"/>
      <c r="M4336" s="4"/>
      <c r="N4336" s="4"/>
      <c r="O4336" s="4"/>
      <c r="P4336" s="4"/>
      <c r="Q4336" s="4"/>
      <c r="R4336" s="4"/>
      <c r="S4336" s="4"/>
      <c r="T4336" s="4"/>
      <c r="U4336" s="4"/>
      <c r="V4336" s="4"/>
      <c r="W4336" s="4"/>
      <c r="X4336" s="4"/>
      <c r="Y4336" s="4"/>
      <c r="Z4336" s="4"/>
      <c r="AA4336" s="4"/>
    </row>
    <row r="4337" spans="1:27" ht="16" x14ac:dyDescent="0.2">
      <c r="A4337" s="25" t="s">
        <v>20</v>
      </c>
      <c r="B4337" s="20" t="s">
        <v>22</v>
      </c>
      <c r="C4337" s="10" t="s">
        <v>7798</v>
      </c>
      <c r="D4337" s="11">
        <v>2003</v>
      </c>
      <c r="E4337" s="20" t="s">
        <v>10</v>
      </c>
      <c r="F4337" s="10" t="s">
        <v>698</v>
      </c>
      <c r="G4337" s="10" t="s">
        <v>7799</v>
      </c>
      <c r="H4337" s="13">
        <v>474</v>
      </c>
      <c r="I4337" s="14"/>
      <c r="J4337" s="4"/>
      <c r="K4337" s="4"/>
      <c r="L4337" s="4"/>
      <c r="M4337" s="4"/>
      <c r="N4337" s="4"/>
      <c r="O4337" s="4"/>
      <c r="P4337" s="4"/>
      <c r="Q4337" s="4"/>
      <c r="R4337" s="4"/>
      <c r="S4337" s="4"/>
      <c r="T4337" s="4"/>
      <c r="U4337" s="4"/>
      <c r="V4337" s="4"/>
      <c r="W4337" s="4"/>
      <c r="X4337" s="4"/>
      <c r="Y4337" s="4"/>
      <c r="Z4337" s="4"/>
      <c r="AA4337" s="4"/>
    </row>
    <row r="4338" spans="1:27" ht="16" x14ac:dyDescent="0.2">
      <c r="A4338" s="25" t="s">
        <v>20</v>
      </c>
      <c r="B4338" s="20" t="s">
        <v>22</v>
      </c>
      <c r="C4338" s="10" t="s">
        <v>7800</v>
      </c>
      <c r="D4338" s="11">
        <v>2003</v>
      </c>
      <c r="E4338" s="20" t="s">
        <v>10</v>
      </c>
      <c r="F4338" s="10" t="s">
        <v>698</v>
      </c>
      <c r="G4338" s="10" t="s">
        <v>7801</v>
      </c>
      <c r="H4338" s="13">
        <v>446</v>
      </c>
      <c r="I4338" s="14"/>
      <c r="J4338" s="4"/>
      <c r="K4338" s="4"/>
      <c r="L4338" s="4"/>
      <c r="M4338" s="4"/>
      <c r="N4338" s="4"/>
      <c r="O4338" s="4"/>
      <c r="P4338" s="4"/>
      <c r="Q4338" s="4"/>
      <c r="R4338" s="4"/>
      <c r="S4338" s="4"/>
      <c r="T4338" s="4"/>
      <c r="U4338" s="4"/>
      <c r="V4338" s="4"/>
      <c r="W4338" s="4"/>
      <c r="X4338" s="4"/>
      <c r="Y4338" s="4"/>
      <c r="Z4338" s="4"/>
      <c r="AA4338" s="4"/>
    </row>
    <row r="4339" spans="1:27" ht="16" x14ac:dyDescent="0.2">
      <c r="A4339" s="25" t="s">
        <v>20</v>
      </c>
      <c r="B4339" s="20" t="s">
        <v>22</v>
      </c>
      <c r="C4339" s="10" t="s">
        <v>7802</v>
      </c>
      <c r="D4339" s="11">
        <v>2003</v>
      </c>
      <c r="E4339" s="20" t="s">
        <v>10</v>
      </c>
      <c r="F4339" s="10" t="s">
        <v>698</v>
      </c>
      <c r="G4339" s="10" t="s">
        <v>7803</v>
      </c>
      <c r="H4339" s="13">
        <v>444</v>
      </c>
      <c r="I4339" s="14"/>
      <c r="J4339" s="4"/>
      <c r="K4339" s="4"/>
      <c r="L4339" s="4"/>
      <c r="M4339" s="4"/>
      <c r="N4339" s="4"/>
      <c r="O4339" s="4"/>
      <c r="P4339" s="4"/>
      <c r="Q4339" s="4"/>
      <c r="R4339" s="4"/>
      <c r="S4339" s="4"/>
      <c r="T4339" s="4"/>
      <c r="U4339" s="4"/>
      <c r="V4339" s="4"/>
      <c r="W4339" s="4"/>
      <c r="X4339" s="4"/>
      <c r="Y4339" s="4"/>
      <c r="Z4339" s="4"/>
      <c r="AA4339" s="4"/>
    </row>
    <row r="4340" spans="1:27" ht="16" x14ac:dyDescent="0.2">
      <c r="A4340" s="25" t="s">
        <v>20</v>
      </c>
      <c r="B4340" s="20" t="s">
        <v>22</v>
      </c>
      <c r="C4340" s="10" t="s">
        <v>7804</v>
      </c>
      <c r="D4340" s="11">
        <v>2002</v>
      </c>
      <c r="E4340" s="20" t="s">
        <v>10</v>
      </c>
      <c r="F4340" s="10" t="s">
        <v>710</v>
      </c>
      <c r="G4340" s="10" t="s">
        <v>7805</v>
      </c>
      <c r="H4340" s="13">
        <v>1364</v>
      </c>
      <c r="I4340" s="14"/>
      <c r="J4340" s="4"/>
      <c r="K4340" s="4"/>
      <c r="L4340" s="4"/>
      <c r="M4340" s="4"/>
      <c r="N4340" s="4"/>
      <c r="O4340" s="4"/>
      <c r="P4340" s="4"/>
      <c r="Q4340" s="4"/>
      <c r="R4340" s="4"/>
      <c r="S4340" s="4"/>
      <c r="T4340" s="4"/>
      <c r="U4340" s="4"/>
      <c r="V4340" s="4"/>
      <c r="W4340" s="4"/>
      <c r="X4340" s="4"/>
      <c r="Y4340" s="4"/>
      <c r="Z4340" s="4"/>
      <c r="AA4340" s="4"/>
    </row>
    <row r="4341" spans="1:27" ht="16" x14ac:dyDescent="0.2">
      <c r="A4341" s="25" t="s">
        <v>20</v>
      </c>
      <c r="B4341" s="20" t="s">
        <v>22</v>
      </c>
      <c r="C4341" s="21" t="s">
        <v>7806</v>
      </c>
      <c r="D4341" s="11">
        <v>2002</v>
      </c>
      <c r="E4341" s="20" t="s">
        <v>10</v>
      </c>
      <c r="F4341" s="10" t="s">
        <v>710</v>
      </c>
      <c r="G4341" s="10" t="s">
        <v>7807</v>
      </c>
      <c r="H4341" s="13">
        <v>1243</v>
      </c>
      <c r="I4341" s="14"/>
      <c r="J4341" s="4"/>
      <c r="K4341" s="4"/>
      <c r="L4341" s="4"/>
      <c r="M4341" s="4"/>
      <c r="N4341" s="4"/>
      <c r="O4341" s="4"/>
      <c r="P4341" s="4"/>
      <c r="Q4341" s="4"/>
      <c r="R4341" s="4"/>
      <c r="S4341" s="4"/>
      <c r="T4341" s="4"/>
      <c r="U4341" s="4"/>
      <c r="V4341" s="4"/>
      <c r="W4341" s="4"/>
      <c r="X4341" s="4"/>
      <c r="Y4341" s="4"/>
      <c r="Z4341" s="4"/>
      <c r="AA4341" s="4"/>
    </row>
    <row r="4342" spans="1:27" ht="16" x14ac:dyDescent="0.2">
      <c r="A4342" s="25" t="s">
        <v>20</v>
      </c>
      <c r="B4342" s="20" t="s">
        <v>22</v>
      </c>
      <c r="C4342" s="21" t="s">
        <v>7808</v>
      </c>
      <c r="D4342" s="11">
        <v>2002</v>
      </c>
      <c r="E4342" s="20" t="s">
        <v>10</v>
      </c>
      <c r="F4342" s="10" t="s">
        <v>710</v>
      </c>
      <c r="G4342" s="10" t="s">
        <v>7809</v>
      </c>
      <c r="H4342" s="13">
        <v>1236</v>
      </c>
      <c r="I4342" s="14"/>
      <c r="J4342" s="4"/>
      <c r="K4342" s="4"/>
      <c r="L4342" s="4"/>
      <c r="M4342" s="4"/>
      <c r="N4342" s="4"/>
      <c r="O4342" s="4"/>
      <c r="P4342" s="4"/>
      <c r="Q4342" s="4"/>
      <c r="R4342" s="4"/>
      <c r="S4342" s="4"/>
      <c r="T4342" s="4"/>
      <c r="U4342" s="4"/>
      <c r="V4342" s="4"/>
      <c r="W4342" s="4"/>
      <c r="X4342" s="4"/>
      <c r="Y4342" s="4"/>
      <c r="Z4342" s="4"/>
      <c r="AA4342" s="4"/>
    </row>
    <row r="4343" spans="1:27" ht="16" x14ac:dyDescent="0.2">
      <c r="A4343" s="25" t="s">
        <v>20</v>
      </c>
      <c r="B4343" s="20" t="s">
        <v>22</v>
      </c>
      <c r="C4343" s="21" t="s">
        <v>7810</v>
      </c>
      <c r="D4343" s="11">
        <v>2002</v>
      </c>
      <c r="E4343" s="20" t="s">
        <v>10</v>
      </c>
      <c r="F4343" s="10" t="s">
        <v>710</v>
      </c>
      <c r="G4343" s="10" t="s">
        <v>7811</v>
      </c>
      <c r="H4343" s="13">
        <v>931</v>
      </c>
      <c r="I4343" s="14"/>
      <c r="J4343" s="4"/>
      <c r="K4343" s="4"/>
      <c r="L4343" s="4"/>
      <c r="M4343" s="4"/>
      <c r="N4343" s="4"/>
      <c r="O4343" s="4"/>
      <c r="P4343" s="4"/>
      <c r="Q4343" s="4"/>
      <c r="R4343" s="4"/>
      <c r="S4343" s="4"/>
      <c r="T4343" s="4"/>
      <c r="U4343" s="4"/>
      <c r="V4343" s="4"/>
      <c r="W4343" s="4"/>
      <c r="X4343" s="4"/>
      <c r="Y4343" s="4"/>
      <c r="Z4343" s="4"/>
      <c r="AA4343" s="4"/>
    </row>
    <row r="4344" spans="1:27" ht="16" x14ac:dyDescent="0.2">
      <c r="A4344" s="25" t="s">
        <v>20</v>
      </c>
      <c r="B4344" s="20" t="s">
        <v>22</v>
      </c>
      <c r="C4344" s="10" t="s">
        <v>7768</v>
      </c>
      <c r="D4344" s="11">
        <v>2002</v>
      </c>
      <c r="E4344" s="20" t="s">
        <v>7</v>
      </c>
      <c r="F4344" s="10" t="s">
        <v>710</v>
      </c>
      <c r="G4344" s="10" t="s">
        <v>7812</v>
      </c>
      <c r="H4344" s="13">
        <v>562</v>
      </c>
      <c r="I4344" s="14"/>
      <c r="J4344" s="4"/>
      <c r="K4344" s="4"/>
      <c r="L4344" s="4"/>
      <c r="M4344" s="4"/>
      <c r="N4344" s="4"/>
      <c r="O4344" s="4"/>
      <c r="P4344" s="4"/>
      <c r="Q4344" s="4"/>
      <c r="R4344" s="4"/>
      <c r="S4344" s="4"/>
      <c r="T4344" s="4"/>
      <c r="U4344" s="4"/>
      <c r="V4344" s="4"/>
      <c r="W4344" s="4"/>
      <c r="X4344" s="4"/>
      <c r="Y4344" s="4"/>
      <c r="Z4344" s="4"/>
      <c r="AA4344" s="4"/>
    </row>
    <row r="4345" spans="1:27" ht="16" x14ac:dyDescent="0.2">
      <c r="A4345" s="25" t="s">
        <v>20</v>
      </c>
      <c r="B4345" s="20" t="s">
        <v>22</v>
      </c>
      <c r="C4345" s="21" t="s">
        <v>7813</v>
      </c>
      <c r="D4345" s="11">
        <v>2002</v>
      </c>
      <c r="E4345" s="20" t="s">
        <v>7</v>
      </c>
      <c r="F4345" s="10" t="s">
        <v>710</v>
      </c>
      <c r="G4345" s="10" t="s">
        <v>7814</v>
      </c>
      <c r="H4345" s="13">
        <v>441</v>
      </c>
      <c r="I4345" s="14"/>
      <c r="J4345" s="4"/>
      <c r="K4345" s="4"/>
      <c r="L4345" s="4"/>
      <c r="M4345" s="4"/>
      <c r="N4345" s="4"/>
      <c r="O4345" s="4"/>
      <c r="P4345" s="4"/>
      <c r="Q4345" s="4"/>
      <c r="R4345" s="4"/>
      <c r="S4345" s="4"/>
      <c r="T4345" s="4"/>
      <c r="U4345" s="4"/>
      <c r="V4345" s="4"/>
      <c r="W4345" s="4"/>
      <c r="X4345" s="4"/>
      <c r="Y4345" s="4"/>
      <c r="Z4345" s="4"/>
      <c r="AA4345" s="4"/>
    </row>
    <row r="4346" spans="1:27" ht="16" x14ac:dyDescent="0.2">
      <c r="A4346" s="25" t="s">
        <v>20</v>
      </c>
      <c r="B4346" s="20" t="s">
        <v>22</v>
      </c>
      <c r="C4346" s="10" t="s">
        <v>7815</v>
      </c>
      <c r="D4346" s="11">
        <v>2002</v>
      </c>
      <c r="E4346" s="20" t="s">
        <v>10</v>
      </c>
      <c r="F4346" s="10" t="s">
        <v>710</v>
      </c>
      <c r="G4346" s="10" t="s">
        <v>7816</v>
      </c>
      <c r="H4346" s="13">
        <v>379</v>
      </c>
      <c r="I4346" s="14"/>
      <c r="J4346" s="4"/>
      <c r="K4346" s="4"/>
      <c r="L4346" s="4"/>
      <c r="M4346" s="4"/>
      <c r="N4346" s="4"/>
      <c r="O4346" s="4"/>
      <c r="P4346" s="4"/>
      <c r="Q4346" s="4"/>
      <c r="R4346" s="4"/>
      <c r="S4346" s="4"/>
      <c r="T4346" s="4"/>
      <c r="U4346" s="4"/>
      <c r="V4346" s="4"/>
      <c r="W4346" s="4"/>
      <c r="X4346" s="4"/>
      <c r="Y4346" s="4"/>
      <c r="Z4346" s="4"/>
      <c r="AA4346" s="4"/>
    </row>
    <row r="4347" spans="1:27" ht="16" x14ac:dyDescent="0.2">
      <c r="A4347" s="25" t="s">
        <v>20</v>
      </c>
      <c r="B4347" s="20" t="s">
        <v>22</v>
      </c>
      <c r="C4347" s="10" t="s">
        <v>7765</v>
      </c>
      <c r="D4347" s="11">
        <v>2001</v>
      </c>
      <c r="E4347" s="20" t="s">
        <v>7</v>
      </c>
      <c r="F4347" s="10" t="s">
        <v>719</v>
      </c>
      <c r="G4347" s="10" t="s">
        <v>7817</v>
      </c>
      <c r="H4347" s="13">
        <v>705</v>
      </c>
      <c r="I4347" s="14"/>
      <c r="J4347" s="4"/>
      <c r="K4347" s="4"/>
      <c r="L4347" s="4"/>
      <c r="M4347" s="4"/>
      <c r="N4347" s="4"/>
      <c r="O4347" s="4"/>
      <c r="P4347" s="4"/>
      <c r="Q4347" s="4"/>
      <c r="R4347" s="4"/>
      <c r="S4347" s="4"/>
      <c r="T4347" s="4"/>
      <c r="U4347" s="4"/>
      <c r="V4347" s="4"/>
      <c r="W4347" s="4"/>
      <c r="X4347" s="4"/>
      <c r="Y4347" s="4"/>
      <c r="Z4347" s="4"/>
      <c r="AA4347" s="4"/>
    </row>
    <row r="4348" spans="1:27" ht="16" x14ac:dyDescent="0.2">
      <c r="A4348" s="25" t="s">
        <v>20</v>
      </c>
      <c r="B4348" s="20" t="s">
        <v>22</v>
      </c>
      <c r="C4348" s="10" t="s">
        <v>7768</v>
      </c>
      <c r="D4348" s="11">
        <v>2001</v>
      </c>
      <c r="E4348" s="20" t="s">
        <v>7</v>
      </c>
      <c r="F4348" s="10" t="s">
        <v>719</v>
      </c>
      <c r="G4348" s="10" t="s">
        <v>7818</v>
      </c>
      <c r="H4348" s="13">
        <v>357</v>
      </c>
      <c r="I4348" s="14"/>
      <c r="J4348" s="4"/>
      <c r="K4348" s="4"/>
      <c r="L4348" s="4"/>
      <c r="M4348" s="4"/>
      <c r="N4348" s="4"/>
      <c r="O4348" s="4"/>
      <c r="P4348" s="4"/>
      <c r="Q4348" s="4"/>
      <c r="R4348" s="4"/>
      <c r="S4348" s="4"/>
      <c r="T4348" s="4"/>
      <c r="U4348" s="4"/>
      <c r="V4348" s="4"/>
      <c r="W4348" s="4"/>
      <c r="X4348" s="4"/>
      <c r="Y4348" s="4"/>
      <c r="Z4348" s="4"/>
      <c r="AA4348" s="4"/>
    </row>
    <row r="4349" spans="1:27" ht="16" x14ac:dyDescent="0.2">
      <c r="A4349" s="25" t="s">
        <v>20</v>
      </c>
      <c r="B4349" s="20" t="s">
        <v>22</v>
      </c>
      <c r="C4349" s="21" t="s">
        <v>7819</v>
      </c>
      <c r="D4349" s="11">
        <v>2001</v>
      </c>
      <c r="E4349" s="20" t="s">
        <v>10</v>
      </c>
      <c r="F4349" s="10" t="s">
        <v>719</v>
      </c>
      <c r="G4349" s="10" t="s">
        <v>7820</v>
      </c>
      <c r="H4349" s="13">
        <v>197</v>
      </c>
      <c r="I4349" s="14"/>
      <c r="J4349" s="4"/>
      <c r="K4349" s="4"/>
      <c r="L4349" s="4"/>
      <c r="M4349" s="4"/>
      <c r="N4349" s="4"/>
      <c r="O4349" s="4"/>
      <c r="P4349" s="4"/>
      <c r="Q4349" s="4"/>
      <c r="R4349" s="4"/>
      <c r="S4349" s="4"/>
      <c r="T4349" s="4"/>
      <c r="U4349" s="4"/>
      <c r="V4349" s="4"/>
      <c r="W4349" s="4"/>
      <c r="X4349" s="4"/>
      <c r="Y4349" s="4"/>
      <c r="Z4349" s="4"/>
      <c r="AA4349" s="4"/>
    </row>
    <row r="4350" spans="1:27" ht="16" x14ac:dyDescent="0.2">
      <c r="A4350" s="25" t="s">
        <v>20</v>
      </c>
      <c r="B4350" s="20" t="s">
        <v>22</v>
      </c>
      <c r="C4350" s="21" t="s">
        <v>7821</v>
      </c>
      <c r="D4350" s="11">
        <v>2001</v>
      </c>
      <c r="E4350" s="20" t="s">
        <v>10</v>
      </c>
      <c r="F4350" s="10" t="s">
        <v>719</v>
      </c>
      <c r="G4350" s="10" t="s">
        <v>7822</v>
      </c>
      <c r="H4350" s="13">
        <v>189</v>
      </c>
      <c r="I4350" s="14"/>
      <c r="J4350" s="4"/>
      <c r="K4350" s="4"/>
      <c r="L4350" s="4"/>
      <c r="M4350" s="4"/>
      <c r="N4350" s="4"/>
      <c r="O4350" s="4"/>
      <c r="P4350" s="4"/>
      <c r="Q4350" s="4"/>
      <c r="R4350" s="4"/>
      <c r="S4350" s="4"/>
      <c r="T4350" s="4"/>
      <c r="U4350" s="4"/>
      <c r="V4350" s="4"/>
      <c r="W4350" s="4"/>
      <c r="X4350" s="4"/>
      <c r="Y4350" s="4"/>
      <c r="Z4350" s="4"/>
      <c r="AA4350" s="4"/>
    </row>
    <row r="4351" spans="1:27" ht="16" x14ac:dyDescent="0.2">
      <c r="A4351" s="25" t="s">
        <v>20</v>
      </c>
      <c r="B4351" s="20" t="s">
        <v>22</v>
      </c>
      <c r="C4351" s="21" t="s">
        <v>7823</v>
      </c>
      <c r="D4351" s="11">
        <v>2001</v>
      </c>
      <c r="E4351" s="20" t="s">
        <v>10</v>
      </c>
      <c r="F4351" s="10" t="s">
        <v>719</v>
      </c>
      <c r="G4351" s="10" t="s">
        <v>7824</v>
      </c>
      <c r="H4351" s="13">
        <v>126</v>
      </c>
      <c r="I4351" s="14"/>
      <c r="J4351" s="4"/>
      <c r="K4351" s="4"/>
      <c r="L4351" s="4"/>
      <c r="M4351" s="4"/>
      <c r="N4351" s="4"/>
      <c r="O4351" s="4"/>
      <c r="P4351" s="4"/>
      <c r="Q4351" s="4"/>
      <c r="R4351" s="4"/>
      <c r="S4351" s="4"/>
      <c r="T4351" s="4"/>
      <c r="U4351" s="4"/>
      <c r="V4351" s="4"/>
      <c r="W4351" s="4"/>
      <c r="X4351" s="4"/>
      <c r="Y4351" s="4"/>
      <c r="Z4351" s="4"/>
      <c r="AA4351" s="4"/>
    </row>
    <row r="4352" spans="1:27" ht="16" x14ac:dyDescent="0.2">
      <c r="A4352" s="25" t="s">
        <v>20</v>
      </c>
      <c r="B4352" s="20" t="s">
        <v>22</v>
      </c>
      <c r="C4352" s="21" t="s">
        <v>7825</v>
      </c>
      <c r="D4352" s="11">
        <v>2001</v>
      </c>
      <c r="E4352" s="20" t="s">
        <v>10</v>
      </c>
      <c r="F4352" s="10" t="s">
        <v>719</v>
      </c>
      <c r="G4352" s="10" t="s">
        <v>7826</v>
      </c>
      <c r="H4352" s="13">
        <v>113</v>
      </c>
      <c r="I4352" s="14"/>
      <c r="J4352" s="4"/>
      <c r="K4352" s="4"/>
      <c r="L4352" s="4"/>
      <c r="M4352" s="4"/>
      <c r="N4352" s="4"/>
      <c r="O4352" s="4"/>
      <c r="P4352" s="4"/>
      <c r="Q4352" s="4"/>
      <c r="R4352" s="4"/>
      <c r="S4352" s="4"/>
      <c r="T4352" s="4"/>
      <c r="U4352" s="4"/>
      <c r="V4352" s="4"/>
      <c r="W4352" s="4"/>
      <c r="X4352" s="4"/>
      <c r="Y4352" s="4"/>
      <c r="Z4352" s="4"/>
      <c r="AA4352" s="4"/>
    </row>
    <row r="4353" spans="1:27" ht="16" x14ac:dyDescent="0.2">
      <c r="A4353" s="25" t="s">
        <v>20</v>
      </c>
      <c r="B4353" s="20" t="s">
        <v>22</v>
      </c>
      <c r="C4353" s="21" t="s">
        <v>7827</v>
      </c>
      <c r="D4353" s="11">
        <v>2001</v>
      </c>
      <c r="E4353" s="20" t="s">
        <v>10</v>
      </c>
      <c r="F4353" s="10" t="s">
        <v>719</v>
      </c>
      <c r="G4353" s="10" t="s">
        <v>7828</v>
      </c>
      <c r="H4353" s="13">
        <v>104</v>
      </c>
      <c r="I4353" s="14"/>
      <c r="J4353" s="4"/>
      <c r="K4353" s="4"/>
      <c r="L4353" s="4"/>
      <c r="M4353" s="4"/>
      <c r="N4353" s="4"/>
      <c r="O4353" s="4"/>
      <c r="P4353" s="4"/>
      <c r="Q4353" s="4"/>
      <c r="R4353" s="4"/>
      <c r="S4353" s="4"/>
      <c r="T4353" s="4"/>
      <c r="U4353" s="4"/>
      <c r="V4353" s="4"/>
      <c r="W4353" s="4"/>
      <c r="X4353" s="4"/>
      <c r="Y4353" s="4"/>
      <c r="Z4353" s="4"/>
      <c r="AA4353" s="4"/>
    </row>
    <row r="4354" spans="1:27" ht="16" x14ac:dyDescent="0.2">
      <c r="A4354" s="25" t="s">
        <v>20</v>
      </c>
      <c r="B4354" s="20" t="s">
        <v>22</v>
      </c>
      <c r="C4354" s="21" t="s">
        <v>7829</v>
      </c>
      <c r="D4354" s="11">
        <v>2001</v>
      </c>
      <c r="E4354" s="20" t="s">
        <v>10</v>
      </c>
      <c r="F4354" s="10" t="s">
        <v>719</v>
      </c>
      <c r="G4354" s="10" t="s">
        <v>7830</v>
      </c>
      <c r="H4354" s="13">
        <v>96</v>
      </c>
      <c r="I4354" s="14"/>
      <c r="J4354" s="4"/>
      <c r="K4354" s="4"/>
      <c r="L4354" s="4"/>
      <c r="M4354" s="4"/>
      <c r="N4354" s="4"/>
      <c r="O4354" s="4"/>
      <c r="P4354" s="4"/>
      <c r="Q4354" s="4"/>
      <c r="R4354" s="4"/>
      <c r="S4354" s="4"/>
      <c r="T4354" s="4"/>
      <c r="U4354" s="4"/>
      <c r="V4354" s="4"/>
      <c r="W4354" s="4"/>
      <c r="X4354" s="4"/>
      <c r="Y4354" s="4"/>
      <c r="Z4354" s="4"/>
      <c r="AA4354" s="4"/>
    </row>
    <row r="4355" spans="1:27" ht="16" x14ac:dyDescent="0.2">
      <c r="A4355" s="20" t="s">
        <v>20</v>
      </c>
      <c r="B4355" s="20" t="s">
        <v>22</v>
      </c>
      <c r="C4355" s="10" t="s">
        <v>7618</v>
      </c>
      <c r="D4355" s="11">
        <v>2000</v>
      </c>
      <c r="E4355" s="20" t="s">
        <v>10</v>
      </c>
      <c r="F4355" s="10" t="s">
        <v>7831</v>
      </c>
      <c r="G4355" s="10" t="s">
        <v>7633</v>
      </c>
      <c r="H4355" s="13">
        <v>764</v>
      </c>
      <c r="I4355" s="14"/>
      <c r="J4355" s="4"/>
      <c r="K4355" s="4"/>
      <c r="L4355" s="4"/>
      <c r="M4355" s="4"/>
      <c r="N4355" s="4"/>
      <c r="O4355" s="4"/>
      <c r="P4355" s="4"/>
      <c r="Q4355" s="4"/>
      <c r="R4355" s="4"/>
      <c r="S4355" s="4"/>
      <c r="T4355" s="4"/>
      <c r="U4355" s="4"/>
      <c r="V4355" s="4"/>
      <c r="W4355" s="4"/>
      <c r="X4355" s="4"/>
      <c r="Y4355" s="4"/>
      <c r="Z4355" s="4"/>
      <c r="AA4355" s="4"/>
    </row>
    <row r="4356" spans="1:27" ht="16" x14ac:dyDescent="0.2">
      <c r="A4356" s="20" t="s">
        <v>20</v>
      </c>
      <c r="B4356" s="20" t="s">
        <v>22</v>
      </c>
      <c r="C4356" s="10" t="s">
        <v>7636</v>
      </c>
      <c r="D4356" s="11">
        <v>2000</v>
      </c>
      <c r="E4356" s="20" t="s">
        <v>10</v>
      </c>
      <c r="F4356" s="10" t="s">
        <v>7831</v>
      </c>
      <c r="G4356" s="10" t="s">
        <v>7637</v>
      </c>
      <c r="H4356" s="13">
        <v>749</v>
      </c>
      <c r="I4356" s="14"/>
      <c r="J4356" s="4"/>
      <c r="K4356" s="4"/>
      <c r="L4356" s="4"/>
      <c r="M4356" s="4"/>
      <c r="N4356" s="4"/>
      <c r="O4356" s="4"/>
      <c r="P4356" s="4"/>
      <c r="Q4356" s="4"/>
      <c r="R4356" s="4"/>
      <c r="S4356" s="4"/>
      <c r="T4356" s="4"/>
      <c r="U4356" s="4"/>
      <c r="V4356" s="4"/>
      <c r="W4356" s="4"/>
      <c r="X4356" s="4"/>
      <c r="Y4356" s="4"/>
      <c r="Z4356" s="4"/>
      <c r="AA4356" s="4"/>
    </row>
    <row r="4357" spans="1:27" ht="16" x14ac:dyDescent="0.2">
      <c r="A4357" s="20" t="s">
        <v>20</v>
      </c>
      <c r="B4357" s="20" t="s">
        <v>22</v>
      </c>
      <c r="C4357" s="10" t="s">
        <v>7638</v>
      </c>
      <c r="D4357" s="11">
        <v>2000</v>
      </c>
      <c r="E4357" s="20" t="s">
        <v>10</v>
      </c>
      <c r="F4357" s="10" t="s">
        <v>7831</v>
      </c>
      <c r="G4357" s="10" t="s">
        <v>7639</v>
      </c>
      <c r="H4357" s="13">
        <v>643</v>
      </c>
      <c r="I4357" s="14"/>
      <c r="J4357" s="4"/>
      <c r="K4357" s="4"/>
      <c r="L4357" s="4"/>
      <c r="M4357" s="4"/>
      <c r="N4357" s="4"/>
      <c r="O4357" s="4"/>
      <c r="P4357" s="4"/>
      <c r="Q4357" s="4"/>
      <c r="R4357" s="4"/>
      <c r="S4357" s="4"/>
      <c r="T4357" s="4"/>
      <c r="U4357" s="4"/>
      <c r="V4357" s="4"/>
      <c r="W4357" s="4"/>
      <c r="X4357" s="4"/>
      <c r="Y4357" s="4"/>
      <c r="Z4357" s="4"/>
      <c r="AA4357" s="4"/>
    </row>
    <row r="4358" spans="1:27" ht="16" x14ac:dyDescent="0.2">
      <c r="A4358" s="20" t="s">
        <v>20</v>
      </c>
      <c r="B4358" s="20" t="s">
        <v>22</v>
      </c>
      <c r="C4358" s="10" t="s">
        <v>7765</v>
      </c>
      <c r="D4358" s="11">
        <v>2000</v>
      </c>
      <c r="E4358" s="20" t="s">
        <v>7</v>
      </c>
      <c r="F4358" s="10" t="s">
        <v>7831</v>
      </c>
      <c r="G4358" s="10" t="s">
        <v>7832</v>
      </c>
      <c r="H4358" s="13">
        <v>481</v>
      </c>
      <c r="I4358" s="14"/>
      <c r="J4358" s="4"/>
      <c r="K4358" s="4"/>
      <c r="L4358" s="4"/>
      <c r="M4358" s="4"/>
      <c r="N4358" s="4"/>
      <c r="O4358" s="4"/>
      <c r="P4358" s="4"/>
      <c r="Q4358" s="4"/>
      <c r="R4358" s="4"/>
      <c r="S4358" s="4"/>
      <c r="T4358" s="4"/>
      <c r="U4358" s="4"/>
      <c r="V4358" s="4"/>
      <c r="W4358" s="4"/>
      <c r="X4358" s="4"/>
      <c r="Y4358" s="4"/>
      <c r="Z4358" s="4"/>
      <c r="AA4358" s="4"/>
    </row>
    <row r="4359" spans="1:27" ht="16" x14ac:dyDescent="0.2">
      <c r="A4359" s="20" t="s">
        <v>20</v>
      </c>
      <c r="B4359" s="20" t="s">
        <v>22</v>
      </c>
      <c r="C4359" s="10" t="s">
        <v>7640</v>
      </c>
      <c r="D4359" s="11">
        <v>2000</v>
      </c>
      <c r="E4359" s="20" t="s">
        <v>10</v>
      </c>
      <c r="F4359" s="10" t="s">
        <v>7831</v>
      </c>
      <c r="G4359" s="10" t="s">
        <v>7641</v>
      </c>
      <c r="H4359" s="13">
        <v>407</v>
      </c>
      <c r="I4359" s="14"/>
      <c r="J4359" s="4"/>
      <c r="K4359" s="4"/>
      <c r="L4359" s="4"/>
      <c r="M4359" s="4"/>
      <c r="N4359" s="4"/>
      <c r="O4359" s="4"/>
      <c r="P4359" s="4"/>
      <c r="Q4359" s="4"/>
      <c r="R4359" s="4"/>
      <c r="S4359" s="4"/>
      <c r="T4359" s="4"/>
      <c r="U4359" s="4"/>
      <c r="V4359" s="4"/>
      <c r="W4359" s="4"/>
      <c r="X4359" s="4"/>
      <c r="Y4359" s="4"/>
      <c r="Z4359" s="4"/>
      <c r="AA4359" s="4"/>
    </row>
    <row r="4360" spans="1:27" ht="16" x14ac:dyDescent="0.2">
      <c r="A4360" s="20" t="s">
        <v>20</v>
      </c>
      <c r="B4360" s="20" t="s">
        <v>22</v>
      </c>
      <c r="C4360" s="10" t="s">
        <v>7833</v>
      </c>
      <c r="D4360" s="11">
        <v>2000</v>
      </c>
      <c r="E4360" s="20" t="s">
        <v>8</v>
      </c>
      <c r="F4360" s="10" t="s">
        <v>7831</v>
      </c>
      <c r="G4360" s="10" t="s">
        <v>7834</v>
      </c>
      <c r="H4360" s="13">
        <v>279</v>
      </c>
      <c r="I4360" s="14"/>
      <c r="J4360" s="4"/>
      <c r="K4360" s="4"/>
      <c r="L4360" s="4"/>
      <c r="M4360" s="4"/>
      <c r="N4360" s="4"/>
      <c r="O4360" s="4"/>
      <c r="P4360" s="4"/>
      <c r="Q4360" s="4"/>
      <c r="R4360" s="4"/>
      <c r="S4360" s="4"/>
      <c r="T4360" s="4"/>
      <c r="U4360" s="4"/>
      <c r="V4360" s="4"/>
      <c r="W4360" s="4"/>
      <c r="X4360" s="4"/>
      <c r="Y4360" s="4"/>
      <c r="Z4360" s="4"/>
      <c r="AA4360" s="4"/>
    </row>
    <row r="4361" spans="1:27" ht="16" x14ac:dyDescent="0.2">
      <c r="A4361" s="16" t="s">
        <v>15</v>
      </c>
      <c r="B4361" s="16" t="s">
        <v>19</v>
      </c>
      <c r="C4361" s="10" t="s">
        <v>7835</v>
      </c>
      <c r="D4361" s="11">
        <v>2020</v>
      </c>
      <c r="E4361" s="10" t="s">
        <v>7</v>
      </c>
      <c r="F4361" s="10" t="s">
        <v>7836</v>
      </c>
      <c r="G4361" s="10" t="s">
        <v>7837</v>
      </c>
      <c r="H4361" s="13">
        <v>1533</v>
      </c>
      <c r="I4361" s="14"/>
      <c r="J4361" s="4"/>
      <c r="K4361" s="4"/>
      <c r="L4361" s="4"/>
      <c r="M4361" s="4"/>
      <c r="N4361" s="4"/>
      <c r="O4361" s="4"/>
      <c r="P4361" s="4"/>
      <c r="Q4361" s="4"/>
      <c r="R4361" s="4"/>
      <c r="S4361" s="4"/>
      <c r="T4361" s="4"/>
      <c r="U4361" s="4"/>
      <c r="V4361" s="4"/>
      <c r="W4361" s="4"/>
      <c r="X4361" s="4"/>
      <c r="Y4361" s="4"/>
      <c r="Z4361" s="4"/>
      <c r="AA4361" s="4"/>
    </row>
    <row r="4362" spans="1:27" ht="16" x14ac:dyDescent="0.2">
      <c r="A4362" s="16" t="s">
        <v>15</v>
      </c>
      <c r="B4362" s="16" t="s">
        <v>19</v>
      </c>
      <c r="C4362" s="10" t="s">
        <v>7838</v>
      </c>
      <c r="D4362" s="11">
        <v>2020</v>
      </c>
      <c r="E4362" s="10" t="s">
        <v>10</v>
      </c>
      <c r="F4362" s="10" t="s">
        <v>7836</v>
      </c>
      <c r="G4362" s="10" t="s">
        <v>7839</v>
      </c>
      <c r="H4362" s="13">
        <v>93</v>
      </c>
      <c r="I4362" s="14"/>
      <c r="J4362" s="4"/>
      <c r="K4362" s="4"/>
      <c r="L4362" s="4"/>
      <c r="M4362" s="4"/>
      <c r="N4362" s="4"/>
      <c r="O4362" s="4"/>
      <c r="P4362" s="4"/>
      <c r="Q4362" s="4"/>
      <c r="R4362" s="4"/>
      <c r="S4362" s="4"/>
      <c r="T4362" s="4"/>
      <c r="U4362" s="4"/>
      <c r="V4362" s="4"/>
      <c r="W4362" s="4"/>
      <c r="X4362" s="4"/>
      <c r="Y4362" s="4"/>
      <c r="Z4362" s="4"/>
      <c r="AA4362" s="4"/>
    </row>
    <row r="4363" spans="1:27" ht="16" x14ac:dyDescent="0.2">
      <c r="A4363" s="16" t="s">
        <v>15</v>
      </c>
      <c r="B4363" s="16" t="s">
        <v>19</v>
      </c>
      <c r="C4363" s="10" t="s">
        <v>7840</v>
      </c>
      <c r="D4363" s="11">
        <v>2020</v>
      </c>
      <c r="E4363" s="10" t="s">
        <v>10</v>
      </c>
      <c r="F4363" s="10" t="s">
        <v>7836</v>
      </c>
      <c r="G4363" s="10" t="s">
        <v>7841</v>
      </c>
      <c r="H4363" s="13">
        <v>86</v>
      </c>
      <c r="I4363" s="14"/>
      <c r="J4363" s="4"/>
      <c r="K4363" s="4"/>
      <c r="L4363" s="4"/>
      <c r="M4363" s="4"/>
      <c r="N4363" s="4"/>
      <c r="O4363" s="4"/>
      <c r="P4363" s="4"/>
      <c r="Q4363" s="4"/>
      <c r="R4363" s="4"/>
      <c r="S4363" s="4"/>
      <c r="T4363" s="4"/>
      <c r="U4363" s="4"/>
      <c r="V4363" s="4"/>
      <c r="W4363" s="4"/>
      <c r="X4363" s="4"/>
      <c r="Y4363" s="4"/>
      <c r="Z4363" s="4"/>
      <c r="AA4363" s="4"/>
    </row>
    <row r="4364" spans="1:27" ht="16" x14ac:dyDescent="0.2">
      <c r="A4364" s="16" t="s">
        <v>15</v>
      </c>
      <c r="B4364" s="16" t="s">
        <v>19</v>
      </c>
      <c r="C4364" s="10" t="s">
        <v>7842</v>
      </c>
      <c r="D4364" s="11">
        <v>2020</v>
      </c>
      <c r="E4364" s="10" t="s">
        <v>10</v>
      </c>
      <c r="F4364" s="10" t="s">
        <v>7836</v>
      </c>
      <c r="G4364" s="10" t="s">
        <v>7843</v>
      </c>
      <c r="H4364" s="13">
        <v>85</v>
      </c>
      <c r="I4364" s="14"/>
      <c r="J4364" s="4"/>
      <c r="K4364" s="4"/>
      <c r="L4364" s="4"/>
      <c r="M4364" s="4"/>
      <c r="N4364" s="4"/>
      <c r="O4364" s="4"/>
      <c r="P4364" s="4"/>
      <c r="Q4364" s="4"/>
      <c r="R4364" s="4"/>
      <c r="S4364" s="4"/>
      <c r="T4364" s="4"/>
      <c r="U4364" s="4"/>
      <c r="V4364" s="4"/>
      <c r="W4364" s="4"/>
      <c r="X4364" s="4"/>
      <c r="Y4364" s="4"/>
      <c r="Z4364" s="4"/>
      <c r="AA4364" s="4"/>
    </row>
    <row r="4365" spans="1:27" ht="16" x14ac:dyDescent="0.2">
      <c r="A4365" s="16" t="s">
        <v>15</v>
      </c>
      <c r="B4365" s="16" t="s">
        <v>19</v>
      </c>
      <c r="C4365" s="10" t="s">
        <v>7844</v>
      </c>
      <c r="D4365" s="11">
        <v>2020</v>
      </c>
      <c r="E4365" s="10" t="s">
        <v>10</v>
      </c>
      <c r="F4365" s="10" t="s">
        <v>7836</v>
      </c>
      <c r="G4365" s="10" t="s">
        <v>7845</v>
      </c>
      <c r="H4365" s="13">
        <v>84</v>
      </c>
      <c r="I4365" s="14"/>
      <c r="J4365" s="4"/>
      <c r="K4365" s="4"/>
      <c r="L4365" s="4"/>
      <c r="M4365" s="4"/>
      <c r="N4365" s="4"/>
      <c r="O4365" s="4"/>
      <c r="P4365" s="4"/>
      <c r="Q4365" s="4"/>
      <c r="R4365" s="4"/>
      <c r="S4365" s="4"/>
      <c r="T4365" s="4"/>
      <c r="U4365" s="4"/>
      <c r="V4365" s="4"/>
      <c r="W4365" s="4"/>
      <c r="X4365" s="4"/>
      <c r="Y4365" s="4"/>
      <c r="Z4365" s="4"/>
      <c r="AA4365" s="4"/>
    </row>
    <row r="4366" spans="1:27" ht="16" x14ac:dyDescent="0.2">
      <c r="A4366" s="16" t="s">
        <v>15</v>
      </c>
      <c r="B4366" s="16" t="s">
        <v>19</v>
      </c>
      <c r="C4366" s="10" t="s">
        <v>7846</v>
      </c>
      <c r="D4366" s="11">
        <v>2020</v>
      </c>
      <c r="E4366" s="10" t="s">
        <v>10</v>
      </c>
      <c r="F4366" s="10" t="s">
        <v>7836</v>
      </c>
      <c r="G4366" s="10" t="s">
        <v>7847</v>
      </c>
      <c r="H4366" s="13">
        <v>74</v>
      </c>
      <c r="I4366" s="14"/>
      <c r="J4366" s="4"/>
      <c r="K4366" s="4"/>
      <c r="L4366" s="4"/>
      <c r="M4366" s="4"/>
      <c r="N4366" s="4"/>
      <c r="O4366" s="4"/>
      <c r="P4366" s="4"/>
      <c r="Q4366" s="4"/>
      <c r="R4366" s="4"/>
      <c r="S4366" s="4"/>
      <c r="T4366" s="4"/>
      <c r="U4366" s="4"/>
      <c r="V4366" s="4"/>
      <c r="W4366" s="4"/>
      <c r="X4366" s="4"/>
      <c r="Y4366" s="4"/>
      <c r="Z4366" s="4"/>
      <c r="AA4366" s="4"/>
    </row>
    <row r="4367" spans="1:27" ht="16" x14ac:dyDescent="0.2">
      <c r="A4367" s="16" t="s">
        <v>15</v>
      </c>
      <c r="B4367" s="16" t="s">
        <v>19</v>
      </c>
      <c r="C4367" s="10" t="s">
        <v>7848</v>
      </c>
      <c r="D4367" s="11">
        <v>2020</v>
      </c>
      <c r="E4367" s="10" t="s">
        <v>10</v>
      </c>
      <c r="F4367" s="10" t="s">
        <v>7836</v>
      </c>
      <c r="G4367" s="10" t="s">
        <v>7849</v>
      </c>
      <c r="H4367" s="13">
        <v>72</v>
      </c>
      <c r="I4367" s="14"/>
      <c r="J4367" s="4"/>
      <c r="K4367" s="4"/>
      <c r="L4367" s="4"/>
      <c r="M4367" s="4"/>
      <c r="N4367" s="4"/>
      <c r="O4367" s="4"/>
      <c r="P4367" s="4"/>
      <c r="Q4367" s="4"/>
      <c r="R4367" s="4"/>
      <c r="S4367" s="4"/>
      <c r="T4367" s="4"/>
      <c r="U4367" s="4"/>
      <c r="V4367" s="4"/>
      <c r="W4367" s="4"/>
      <c r="X4367" s="4"/>
      <c r="Y4367" s="4"/>
      <c r="Z4367" s="4"/>
      <c r="AA4367" s="4"/>
    </row>
    <row r="4368" spans="1:27" ht="16" x14ac:dyDescent="0.2">
      <c r="A4368" s="16" t="s">
        <v>15</v>
      </c>
      <c r="B4368" s="16" t="s">
        <v>19</v>
      </c>
      <c r="C4368" s="10" t="s">
        <v>7850</v>
      </c>
      <c r="D4368" s="11">
        <v>2020</v>
      </c>
      <c r="E4368" s="10" t="s">
        <v>10</v>
      </c>
      <c r="F4368" s="10" t="s">
        <v>7836</v>
      </c>
      <c r="G4368" s="10" t="s">
        <v>7851</v>
      </c>
      <c r="H4368" s="13">
        <v>61</v>
      </c>
      <c r="I4368" s="14"/>
      <c r="J4368" s="4"/>
      <c r="K4368" s="4"/>
      <c r="L4368" s="4"/>
      <c r="M4368" s="4"/>
      <c r="N4368" s="4"/>
      <c r="O4368" s="4"/>
      <c r="P4368" s="4"/>
      <c r="Q4368" s="4"/>
      <c r="R4368" s="4"/>
      <c r="S4368" s="4"/>
      <c r="T4368" s="4"/>
      <c r="U4368" s="4"/>
      <c r="V4368" s="4"/>
      <c r="W4368" s="4"/>
      <c r="X4368" s="4"/>
      <c r="Y4368" s="4"/>
      <c r="Z4368" s="4"/>
      <c r="AA4368" s="4"/>
    </row>
    <row r="4369" spans="1:27" ht="16" x14ac:dyDescent="0.2">
      <c r="A4369" s="16" t="s">
        <v>15</v>
      </c>
      <c r="B4369" s="16" t="s">
        <v>19</v>
      </c>
      <c r="C4369" s="10" t="s">
        <v>7852</v>
      </c>
      <c r="D4369" s="11">
        <v>2020</v>
      </c>
      <c r="E4369" s="10" t="s">
        <v>10</v>
      </c>
      <c r="F4369" s="10" t="s">
        <v>7836</v>
      </c>
      <c r="G4369" s="10" t="s">
        <v>7853</v>
      </c>
      <c r="H4369" s="13">
        <v>60</v>
      </c>
      <c r="I4369" s="14"/>
      <c r="J4369" s="4"/>
      <c r="K4369" s="4"/>
      <c r="L4369" s="4"/>
      <c r="M4369" s="4"/>
      <c r="N4369" s="4"/>
      <c r="O4369" s="4"/>
      <c r="P4369" s="4"/>
      <c r="Q4369" s="4"/>
      <c r="R4369" s="4"/>
      <c r="S4369" s="4"/>
      <c r="T4369" s="4"/>
      <c r="U4369" s="4"/>
      <c r="V4369" s="4"/>
      <c r="W4369" s="4"/>
      <c r="X4369" s="4"/>
      <c r="Y4369" s="4"/>
      <c r="Z4369" s="4"/>
      <c r="AA4369" s="4"/>
    </row>
    <row r="4370" spans="1:27" ht="16" x14ac:dyDescent="0.2">
      <c r="A4370" s="16" t="s">
        <v>15</v>
      </c>
      <c r="B4370" s="16" t="s">
        <v>19</v>
      </c>
      <c r="C4370" s="10" t="s">
        <v>7854</v>
      </c>
      <c r="D4370" s="11">
        <v>2020</v>
      </c>
      <c r="E4370" s="10" t="s">
        <v>10</v>
      </c>
      <c r="F4370" s="10" t="s">
        <v>7836</v>
      </c>
      <c r="G4370" s="10" t="s">
        <v>7855</v>
      </c>
      <c r="H4370" s="13">
        <v>57</v>
      </c>
      <c r="I4370" s="14"/>
      <c r="J4370" s="4"/>
      <c r="K4370" s="4"/>
      <c r="L4370" s="4"/>
      <c r="M4370" s="4"/>
      <c r="N4370" s="4"/>
      <c r="O4370" s="4"/>
      <c r="P4370" s="4"/>
      <c r="Q4370" s="4"/>
      <c r="R4370" s="4"/>
      <c r="S4370" s="4"/>
      <c r="T4370" s="4"/>
      <c r="U4370" s="4"/>
      <c r="V4370" s="4"/>
      <c r="W4370" s="4"/>
      <c r="X4370" s="4"/>
      <c r="Y4370" s="4"/>
      <c r="Z4370" s="4"/>
      <c r="AA4370" s="4"/>
    </row>
    <row r="4371" spans="1:27" ht="16" x14ac:dyDescent="0.2">
      <c r="A4371" s="16" t="s">
        <v>15</v>
      </c>
      <c r="B4371" s="16" t="s">
        <v>19</v>
      </c>
      <c r="C4371" s="21" t="s">
        <v>7856</v>
      </c>
      <c r="D4371" s="11">
        <v>2020</v>
      </c>
      <c r="E4371" s="10" t="s">
        <v>10</v>
      </c>
      <c r="F4371" s="10" t="s">
        <v>7836</v>
      </c>
      <c r="G4371" s="10" t="s">
        <v>7857</v>
      </c>
      <c r="H4371" s="13">
        <v>55</v>
      </c>
      <c r="I4371" s="14"/>
      <c r="J4371" s="4"/>
      <c r="K4371" s="4"/>
      <c r="L4371" s="4"/>
      <c r="M4371" s="4"/>
      <c r="N4371" s="4"/>
      <c r="O4371" s="4"/>
      <c r="P4371" s="4"/>
      <c r="Q4371" s="4"/>
      <c r="R4371" s="4"/>
      <c r="S4371" s="4"/>
      <c r="T4371" s="4"/>
      <c r="U4371" s="4"/>
      <c r="V4371" s="4"/>
      <c r="W4371" s="4"/>
      <c r="X4371" s="4"/>
      <c r="Y4371" s="4"/>
      <c r="Z4371" s="4"/>
      <c r="AA4371" s="4"/>
    </row>
    <row r="4372" spans="1:27" ht="16" x14ac:dyDescent="0.2">
      <c r="A4372" s="16" t="s">
        <v>15</v>
      </c>
      <c r="B4372" s="16" t="s">
        <v>19</v>
      </c>
      <c r="C4372" s="10" t="s">
        <v>7858</v>
      </c>
      <c r="D4372" s="11">
        <v>2020</v>
      </c>
      <c r="E4372" s="10" t="s">
        <v>10</v>
      </c>
      <c r="F4372" s="10" t="s">
        <v>7836</v>
      </c>
      <c r="G4372" s="10" t="s">
        <v>7859</v>
      </c>
      <c r="H4372" s="13">
        <v>54</v>
      </c>
      <c r="I4372" s="14"/>
      <c r="J4372" s="4"/>
      <c r="K4372" s="4"/>
      <c r="L4372" s="4"/>
      <c r="M4372" s="4"/>
      <c r="N4372" s="4"/>
      <c r="O4372" s="4"/>
      <c r="P4372" s="4"/>
      <c r="Q4372" s="4"/>
      <c r="R4372" s="4"/>
      <c r="S4372" s="4"/>
      <c r="T4372" s="4"/>
      <c r="U4372" s="4"/>
      <c r="V4372" s="4"/>
      <c r="W4372" s="4"/>
      <c r="X4372" s="4"/>
      <c r="Y4372" s="4"/>
      <c r="Z4372" s="4"/>
      <c r="AA4372" s="4"/>
    </row>
    <row r="4373" spans="1:27" ht="16" x14ac:dyDescent="0.2">
      <c r="A4373" s="16" t="s">
        <v>15</v>
      </c>
      <c r="B4373" s="16" t="s">
        <v>19</v>
      </c>
      <c r="C4373" s="10" t="s">
        <v>7860</v>
      </c>
      <c r="D4373" s="11">
        <v>2020</v>
      </c>
      <c r="E4373" s="10" t="s">
        <v>10</v>
      </c>
      <c r="F4373" s="10" t="s">
        <v>7836</v>
      </c>
      <c r="G4373" s="10" t="s">
        <v>7861</v>
      </c>
      <c r="H4373" s="13">
        <v>51</v>
      </c>
      <c r="I4373" s="14"/>
      <c r="J4373" s="4"/>
      <c r="K4373" s="4"/>
      <c r="L4373" s="4"/>
      <c r="M4373" s="4"/>
      <c r="N4373" s="4"/>
      <c r="O4373" s="4"/>
      <c r="P4373" s="4"/>
      <c r="Q4373" s="4"/>
      <c r="R4373" s="4"/>
      <c r="S4373" s="4"/>
      <c r="T4373" s="4"/>
      <c r="U4373" s="4"/>
      <c r="V4373" s="4"/>
      <c r="W4373" s="4"/>
      <c r="X4373" s="4"/>
      <c r="Y4373" s="4"/>
      <c r="Z4373" s="4"/>
      <c r="AA4373" s="4"/>
    </row>
    <row r="4374" spans="1:27" ht="16" x14ac:dyDescent="0.2">
      <c r="A4374" s="16" t="s">
        <v>15</v>
      </c>
      <c r="B4374" s="16" t="s">
        <v>19</v>
      </c>
      <c r="C4374" s="10" t="s">
        <v>7862</v>
      </c>
      <c r="D4374" s="11">
        <v>2020</v>
      </c>
      <c r="E4374" s="10" t="s">
        <v>10</v>
      </c>
      <c r="F4374" s="10" t="s">
        <v>7836</v>
      </c>
      <c r="G4374" s="10" t="s">
        <v>7863</v>
      </c>
      <c r="H4374" s="13">
        <v>50</v>
      </c>
      <c r="I4374" s="14"/>
      <c r="J4374" s="4"/>
      <c r="K4374" s="4"/>
      <c r="L4374" s="4"/>
      <c r="M4374" s="4"/>
      <c r="N4374" s="4"/>
      <c r="O4374" s="4"/>
      <c r="P4374" s="4"/>
      <c r="Q4374" s="4"/>
      <c r="R4374" s="4"/>
      <c r="S4374" s="4"/>
      <c r="T4374" s="4"/>
      <c r="U4374" s="4"/>
      <c r="V4374" s="4"/>
      <c r="W4374" s="4"/>
      <c r="X4374" s="4"/>
      <c r="Y4374" s="4"/>
      <c r="Z4374" s="4"/>
      <c r="AA4374" s="4"/>
    </row>
    <row r="4375" spans="1:27" ht="16" x14ac:dyDescent="0.2">
      <c r="A4375" s="16" t="s">
        <v>15</v>
      </c>
      <c r="B4375" s="16" t="s">
        <v>19</v>
      </c>
      <c r="C4375" s="10" t="s">
        <v>7864</v>
      </c>
      <c r="D4375" s="11">
        <v>2020</v>
      </c>
      <c r="E4375" s="10" t="s">
        <v>10</v>
      </c>
      <c r="F4375" s="10" t="s">
        <v>7836</v>
      </c>
      <c r="G4375" s="10" t="s">
        <v>7865</v>
      </c>
      <c r="H4375" s="13">
        <v>50</v>
      </c>
      <c r="I4375" s="14"/>
      <c r="J4375" s="4"/>
      <c r="K4375" s="4"/>
      <c r="L4375" s="4"/>
      <c r="M4375" s="4"/>
      <c r="N4375" s="4"/>
      <c r="O4375" s="4"/>
      <c r="P4375" s="4"/>
      <c r="Q4375" s="4"/>
      <c r="R4375" s="4"/>
      <c r="S4375" s="4"/>
      <c r="T4375" s="4"/>
      <c r="U4375" s="4"/>
      <c r="V4375" s="4"/>
      <c r="W4375" s="4"/>
      <c r="X4375" s="4"/>
      <c r="Y4375" s="4"/>
      <c r="Z4375" s="4"/>
      <c r="AA4375" s="4"/>
    </row>
    <row r="4376" spans="1:27" ht="16" x14ac:dyDescent="0.2">
      <c r="A4376" s="16" t="s">
        <v>15</v>
      </c>
      <c r="B4376" s="16" t="s">
        <v>19</v>
      </c>
      <c r="C4376" s="10" t="s">
        <v>7866</v>
      </c>
      <c r="D4376" s="11">
        <v>2020</v>
      </c>
      <c r="E4376" s="10" t="s">
        <v>10</v>
      </c>
      <c r="F4376" s="10" t="s">
        <v>7836</v>
      </c>
      <c r="G4376" s="10" t="s">
        <v>7867</v>
      </c>
      <c r="H4376" s="13">
        <v>48</v>
      </c>
      <c r="I4376" s="14"/>
      <c r="J4376" s="4"/>
      <c r="K4376" s="4"/>
      <c r="L4376" s="4"/>
      <c r="M4376" s="4"/>
      <c r="N4376" s="4"/>
      <c r="O4376" s="4"/>
      <c r="P4376" s="4"/>
      <c r="Q4376" s="4"/>
      <c r="R4376" s="4"/>
      <c r="S4376" s="4"/>
      <c r="T4376" s="4"/>
      <c r="U4376" s="4"/>
      <c r="V4376" s="4"/>
      <c r="W4376" s="4"/>
      <c r="X4376" s="4"/>
      <c r="Y4376" s="4"/>
      <c r="Z4376" s="4"/>
      <c r="AA4376" s="4"/>
    </row>
    <row r="4377" spans="1:27" ht="16" x14ac:dyDescent="0.2">
      <c r="A4377" s="16" t="s">
        <v>15</v>
      </c>
      <c r="B4377" s="16" t="s">
        <v>19</v>
      </c>
      <c r="C4377" s="10" t="s">
        <v>7868</v>
      </c>
      <c r="D4377" s="11">
        <v>2020</v>
      </c>
      <c r="E4377" s="10" t="s">
        <v>10</v>
      </c>
      <c r="F4377" s="10" t="s">
        <v>7836</v>
      </c>
      <c r="G4377" s="10" t="s">
        <v>7869</v>
      </c>
      <c r="H4377" s="13">
        <v>46</v>
      </c>
      <c r="I4377" s="14"/>
      <c r="J4377" s="4"/>
      <c r="K4377" s="4"/>
      <c r="L4377" s="4"/>
      <c r="M4377" s="4"/>
      <c r="N4377" s="4"/>
      <c r="O4377" s="4"/>
      <c r="P4377" s="4"/>
      <c r="Q4377" s="4"/>
      <c r="R4377" s="4"/>
      <c r="S4377" s="4"/>
      <c r="T4377" s="4"/>
      <c r="U4377" s="4"/>
      <c r="V4377" s="4"/>
      <c r="W4377" s="4"/>
      <c r="X4377" s="4"/>
      <c r="Y4377" s="4"/>
      <c r="Z4377" s="4"/>
      <c r="AA4377" s="4"/>
    </row>
    <row r="4378" spans="1:27" ht="16" x14ac:dyDescent="0.2">
      <c r="A4378" s="16" t="s">
        <v>15</v>
      </c>
      <c r="B4378" s="16" t="s">
        <v>19</v>
      </c>
      <c r="C4378" s="10" t="s">
        <v>7870</v>
      </c>
      <c r="D4378" s="11">
        <v>2020</v>
      </c>
      <c r="E4378" s="10" t="s">
        <v>10</v>
      </c>
      <c r="F4378" s="10" t="s">
        <v>7836</v>
      </c>
      <c r="G4378" s="10" t="s">
        <v>7871</v>
      </c>
      <c r="H4378" s="13">
        <v>44</v>
      </c>
      <c r="I4378" s="14"/>
      <c r="J4378" s="4"/>
      <c r="K4378" s="4"/>
      <c r="L4378" s="4"/>
      <c r="M4378" s="4"/>
      <c r="N4378" s="4"/>
      <c r="O4378" s="4"/>
      <c r="P4378" s="4"/>
      <c r="Q4378" s="4"/>
      <c r="R4378" s="4"/>
      <c r="S4378" s="4"/>
      <c r="T4378" s="4"/>
      <c r="U4378" s="4"/>
      <c r="V4378" s="4"/>
      <c r="W4378" s="4"/>
      <c r="X4378" s="4"/>
      <c r="Y4378" s="4"/>
      <c r="Z4378" s="4"/>
      <c r="AA4378" s="4"/>
    </row>
    <row r="4379" spans="1:27" ht="16" x14ac:dyDescent="0.2">
      <c r="A4379" s="16" t="s">
        <v>15</v>
      </c>
      <c r="B4379" s="16" t="s">
        <v>19</v>
      </c>
      <c r="C4379" s="10" t="s">
        <v>7872</v>
      </c>
      <c r="D4379" s="11">
        <v>2020</v>
      </c>
      <c r="E4379" s="10" t="s">
        <v>10</v>
      </c>
      <c r="F4379" s="10" t="s">
        <v>7836</v>
      </c>
      <c r="G4379" s="10" t="s">
        <v>7873</v>
      </c>
      <c r="H4379" s="13">
        <v>43</v>
      </c>
      <c r="I4379" s="14"/>
      <c r="J4379" s="4"/>
      <c r="K4379" s="4"/>
      <c r="L4379" s="4"/>
      <c r="M4379" s="4"/>
      <c r="N4379" s="4"/>
      <c r="O4379" s="4"/>
      <c r="P4379" s="4"/>
      <c r="Q4379" s="4"/>
      <c r="R4379" s="4"/>
      <c r="S4379" s="4"/>
      <c r="T4379" s="4"/>
      <c r="U4379" s="4"/>
      <c r="V4379" s="4"/>
      <c r="W4379" s="4"/>
      <c r="X4379" s="4"/>
      <c r="Y4379" s="4"/>
      <c r="Z4379" s="4"/>
      <c r="AA4379" s="4"/>
    </row>
    <row r="4380" spans="1:27" ht="16" x14ac:dyDescent="0.2">
      <c r="A4380" s="16" t="s">
        <v>15</v>
      </c>
      <c r="B4380" s="16" t="s">
        <v>19</v>
      </c>
      <c r="C4380" s="10" t="s">
        <v>7874</v>
      </c>
      <c r="D4380" s="11">
        <v>2020</v>
      </c>
      <c r="E4380" s="10" t="s">
        <v>10</v>
      </c>
      <c r="F4380" s="10" t="s">
        <v>7836</v>
      </c>
      <c r="G4380" s="10" t="s">
        <v>7875</v>
      </c>
      <c r="H4380" s="13">
        <v>41</v>
      </c>
      <c r="I4380" s="14"/>
      <c r="J4380" s="4"/>
      <c r="K4380" s="4"/>
      <c r="L4380" s="4"/>
      <c r="M4380" s="4"/>
      <c r="N4380" s="4"/>
      <c r="O4380" s="4"/>
      <c r="P4380" s="4"/>
      <c r="Q4380" s="4"/>
      <c r="R4380" s="4"/>
      <c r="S4380" s="4"/>
      <c r="T4380" s="4"/>
      <c r="U4380" s="4"/>
      <c r="V4380" s="4"/>
      <c r="W4380" s="4"/>
      <c r="X4380" s="4"/>
      <c r="Y4380" s="4"/>
      <c r="Z4380" s="4"/>
      <c r="AA4380" s="4"/>
    </row>
    <row r="4381" spans="1:27" ht="16" x14ac:dyDescent="0.2">
      <c r="A4381" s="16" t="s">
        <v>15</v>
      </c>
      <c r="B4381" s="16" t="s">
        <v>19</v>
      </c>
      <c r="C4381" s="10" t="s">
        <v>7876</v>
      </c>
      <c r="D4381" s="11">
        <v>2020</v>
      </c>
      <c r="E4381" s="10" t="s">
        <v>10</v>
      </c>
      <c r="F4381" s="10" t="s">
        <v>7836</v>
      </c>
      <c r="G4381" s="10" t="s">
        <v>7877</v>
      </c>
      <c r="H4381" s="13">
        <v>40</v>
      </c>
      <c r="I4381" s="14"/>
      <c r="J4381" s="4"/>
      <c r="K4381" s="4"/>
      <c r="L4381" s="4"/>
      <c r="M4381" s="4"/>
      <c r="N4381" s="4"/>
      <c r="O4381" s="4"/>
      <c r="P4381" s="4"/>
      <c r="Q4381" s="4"/>
      <c r="R4381" s="4"/>
      <c r="S4381" s="4"/>
      <c r="T4381" s="4"/>
      <c r="U4381" s="4"/>
      <c r="V4381" s="4"/>
      <c r="W4381" s="4"/>
      <c r="X4381" s="4"/>
      <c r="Y4381" s="4"/>
      <c r="Z4381" s="4"/>
      <c r="AA4381" s="4"/>
    </row>
    <row r="4382" spans="1:27" ht="16" x14ac:dyDescent="0.2">
      <c r="A4382" s="16" t="s">
        <v>15</v>
      </c>
      <c r="B4382" s="16" t="s">
        <v>19</v>
      </c>
      <c r="C4382" s="10" t="s">
        <v>7878</v>
      </c>
      <c r="D4382" s="11">
        <v>2020</v>
      </c>
      <c r="E4382" s="10" t="s">
        <v>10</v>
      </c>
      <c r="F4382" s="10" t="s">
        <v>7836</v>
      </c>
      <c r="G4382" s="10" t="s">
        <v>7879</v>
      </c>
      <c r="H4382" s="13">
        <v>40</v>
      </c>
      <c r="I4382" s="14"/>
      <c r="J4382" s="4"/>
      <c r="K4382" s="4"/>
      <c r="L4382" s="4"/>
      <c r="M4382" s="4"/>
      <c r="N4382" s="4"/>
      <c r="O4382" s="4"/>
      <c r="P4382" s="4"/>
      <c r="Q4382" s="4"/>
      <c r="R4382" s="4"/>
      <c r="S4382" s="4"/>
      <c r="T4382" s="4"/>
      <c r="U4382" s="4"/>
      <c r="V4382" s="4"/>
      <c r="W4382" s="4"/>
      <c r="X4382" s="4"/>
      <c r="Y4382" s="4"/>
      <c r="Z4382" s="4"/>
      <c r="AA4382" s="4"/>
    </row>
    <row r="4383" spans="1:27" ht="16" x14ac:dyDescent="0.2">
      <c r="A4383" s="16" t="s">
        <v>15</v>
      </c>
      <c r="B4383" s="16" t="s">
        <v>19</v>
      </c>
      <c r="C4383" s="10" t="s">
        <v>7880</v>
      </c>
      <c r="D4383" s="11">
        <v>2020</v>
      </c>
      <c r="E4383" s="10" t="s">
        <v>10</v>
      </c>
      <c r="F4383" s="10" t="s">
        <v>7836</v>
      </c>
      <c r="G4383" s="10" t="s">
        <v>7881</v>
      </c>
      <c r="H4383" s="13">
        <v>40</v>
      </c>
      <c r="I4383" s="14"/>
      <c r="J4383" s="4"/>
      <c r="K4383" s="4"/>
      <c r="L4383" s="4"/>
      <c r="M4383" s="4"/>
      <c r="N4383" s="4"/>
      <c r="O4383" s="4"/>
      <c r="P4383" s="4"/>
      <c r="Q4383" s="4"/>
      <c r="R4383" s="4"/>
      <c r="S4383" s="4"/>
      <c r="T4383" s="4"/>
      <c r="U4383" s="4"/>
      <c r="V4383" s="4"/>
      <c r="W4383" s="4"/>
      <c r="X4383" s="4"/>
      <c r="Y4383" s="4"/>
      <c r="Z4383" s="4"/>
      <c r="AA4383" s="4"/>
    </row>
    <row r="4384" spans="1:27" ht="16" x14ac:dyDescent="0.2">
      <c r="A4384" s="16" t="s">
        <v>15</v>
      </c>
      <c r="B4384" s="16" t="s">
        <v>19</v>
      </c>
      <c r="C4384" s="10" t="s">
        <v>7882</v>
      </c>
      <c r="D4384" s="11">
        <v>2020</v>
      </c>
      <c r="E4384" s="10" t="s">
        <v>10</v>
      </c>
      <c r="F4384" s="10" t="s">
        <v>7836</v>
      </c>
      <c r="G4384" s="10" t="s">
        <v>7883</v>
      </c>
      <c r="H4384" s="13">
        <v>39</v>
      </c>
      <c r="I4384" s="14"/>
      <c r="J4384" s="4"/>
      <c r="K4384" s="4"/>
      <c r="L4384" s="4"/>
      <c r="M4384" s="4"/>
      <c r="N4384" s="4"/>
      <c r="O4384" s="4"/>
      <c r="P4384" s="4"/>
      <c r="Q4384" s="4"/>
      <c r="R4384" s="4"/>
      <c r="S4384" s="4"/>
      <c r="T4384" s="4"/>
      <c r="U4384" s="4"/>
      <c r="V4384" s="4"/>
      <c r="W4384" s="4"/>
      <c r="X4384" s="4"/>
      <c r="Y4384" s="4"/>
      <c r="Z4384" s="4"/>
      <c r="AA4384" s="4"/>
    </row>
    <row r="4385" spans="1:27" ht="16" x14ac:dyDescent="0.2">
      <c r="A4385" s="16" t="s">
        <v>15</v>
      </c>
      <c r="B4385" s="16" t="s">
        <v>19</v>
      </c>
      <c r="C4385" s="10" t="s">
        <v>7884</v>
      </c>
      <c r="D4385" s="11">
        <v>2020</v>
      </c>
      <c r="E4385" s="10" t="s">
        <v>10</v>
      </c>
      <c r="F4385" s="10" t="s">
        <v>7836</v>
      </c>
      <c r="G4385" s="10" t="s">
        <v>7885</v>
      </c>
      <c r="H4385" s="13">
        <v>38</v>
      </c>
      <c r="I4385" s="14"/>
      <c r="J4385" s="4"/>
      <c r="K4385" s="4"/>
      <c r="L4385" s="4"/>
      <c r="M4385" s="4"/>
      <c r="N4385" s="4"/>
      <c r="O4385" s="4"/>
      <c r="P4385" s="4"/>
      <c r="Q4385" s="4"/>
      <c r="R4385" s="4"/>
      <c r="S4385" s="4"/>
      <c r="T4385" s="4"/>
      <c r="U4385" s="4"/>
      <c r="V4385" s="4"/>
      <c r="W4385" s="4"/>
      <c r="X4385" s="4"/>
      <c r="Y4385" s="4"/>
      <c r="Z4385" s="4"/>
      <c r="AA4385" s="4"/>
    </row>
    <row r="4386" spans="1:27" ht="16" x14ac:dyDescent="0.2">
      <c r="A4386" s="16" t="s">
        <v>15</v>
      </c>
      <c r="B4386" s="16" t="s">
        <v>19</v>
      </c>
      <c r="C4386" s="10" t="s">
        <v>7886</v>
      </c>
      <c r="D4386" s="11">
        <v>2020</v>
      </c>
      <c r="E4386" s="10" t="s">
        <v>10</v>
      </c>
      <c r="F4386" s="10" t="s">
        <v>7836</v>
      </c>
      <c r="G4386" s="10" t="s">
        <v>7887</v>
      </c>
      <c r="H4386" s="13">
        <v>38</v>
      </c>
      <c r="I4386" s="14"/>
      <c r="J4386" s="4"/>
      <c r="K4386" s="4"/>
      <c r="L4386" s="4"/>
      <c r="M4386" s="4"/>
      <c r="N4386" s="4"/>
      <c r="O4386" s="4"/>
      <c r="P4386" s="4"/>
      <c r="Q4386" s="4"/>
      <c r="R4386" s="4"/>
      <c r="S4386" s="4"/>
      <c r="T4386" s="4"/>
      <c r="U4386" s="4"/>
      <c r="V4386" s="4"/>
      <c r="W4386" s="4"/>
      <c r="X4386" s="4"/>
      <c r="Y4386" s="4"/>
      <c r="Z4386" s="4"/>
      <c r="AA4386" s="4"/>
    </row>
    <row r="4387" spans="1:27" ht="16" x14ac:dyDescent="0.2">
      <c r="A4387" s="16" t="s">
        <v>15</v>
      </c>
      <c r="B4387" s="16" t="s">
        <v>19</v>
      </c>
      <c r="C4387" s="10" t="s">
        <v>7888</v>
      </c>
      <c r="D4387" s="11">
        <v>2020</v>
      </c>
      <c r="E4387" s="10" t="s">
        <v>10</v>
      </c>
      <c r="F4387" s="10" t="s">
        <v>7836</v>
      </c>
      <c r="G4387" s="10" t="s">
        <v>7889</v>
      </c>
      <c r="H4387" s="13">
        <v>36</v>
      </c>
      <c r="I4387" s="14"/>
      <c r="J4387" s="4"/>
      <c r="K4387" s="4"/>
      <c r="L4387" s="4"/>
      <c r="M4387" s="4"/>
      <c r="N4387" s="4"/>
      <c r="O4387" s="4"/>
      <c r="P4387" s="4"/>
      <c r="Q4387" s="4"/>
      <c r="R4387" s="4"/>
      <c r="S4387" s="4"/>
      <c r="T4387" s="4"/>
      <c r="U4387" s="4"/>
      <c r="V4387" s="4"/>
      <c r="W4387" s="4"/>
      <c r="X4387" s="4"/>
      <c r="Y4387" s="4"/>
      <c r="Z4387" s="4"/>
      <c r="AA4387" s="4"/>
    </row>
    <row r="4388" spans="1:27" ht="16" x14ac:dyDescent="0.2">
      <c r="A4388" s="16" t="s">
        <v>15</v>
      </c>
      <c r="B4388" s="16" t="s">
        <v>19</v>
      </c>
      <c r="C4388" s="10" t="s">
        <v>7890</v>
      </c>
      <c r="D4388" s="11">
        <v>2020</v>
      </c>
      <c r="E4388" s="10" t="s">
        <v>10</v>
      </c>
      <c r="F4388" s="10" t="s">
        <v>7836</v>
      </c>
      <c r="G4388" s="10" t="s">
        <v>7891</v>
      </c>
      <c r="H4388" s="13">
        <v>36</v>
      </c>
      <c r="I4388" s="14"/>
      <c r="J4388" s="4"/>
      <c r="K4388" s="4"/>
      <c r="L4388" s="4"/>
      <c r="M4388" s="4"/>
      <c r="N4388" s="4"/>
      <c r="O4388" s="4"/>
      <c r="P4388" s="4"/>
      <c r="Q4388" s="4"/>
      <c r="R4388" s="4"/>
      <c r="S4388" s="4"/>
      <c r="T4388" s="4"/>
      <c r="U4388" s="4"/>
      <c r="V4388" s="4"/>
      <c r="W4388" s="4"/>
      <c r="X4388" s="4"/>
      <c r="Y4388" s="4"/>
      <c r="Z4388" s="4"/>
      <c r="AA4388" s="4"/>
    </row>
    <row r="4389" spans="1:27" ht="16" x14ac:dyDescent="0.2">
      <c r="A4389" s="16" t="s">
        <v>15</v>
      </c>
      <c r="B4389" s="16" t="s">
        <v>19</v>
      </c>
      <c r="C4389" s="10" t="s">
        <v>7892</v>
      </c>
      <c r="D4389" s="11">
        <v>2020</v>
      </c>
      <c r="E4389" s="10" t="s">
        <v>10</v>
      </c>
      <c r="F4389" s="10" t="s">
        <v>7836</v>
      </c>
      <c r="G4389" s="10" t="s">
        <v>7893</v>
      </c>
      <c r="H4389" s="13">
        <v>35</v>
      </c>
      <c r="I4389" s="14"/>
      <c r="J4389" s="4"/>
      <c r="K4389" s="4"/>
      <c r="L4389" s="4"/>
      <c r="M4389" s="4"/>
      <c r="N4389" s="4"/>
      <c r="O4389" s="4"/>
      <c r="P4389" s="4"/>
      <c r="Q4389" s="4"/>
      <c r="R4389" s="4"/>
      <c r="S4389" s="4"/>
      <c r="T4389" s="4"/>
      <c r="U4389" s="4"/>
      <c r="V4389" s="4"/>
      <c r="W4389" s="4"/>
      <c r="X4389" s="4"/>
      <c r="Y4389" s="4"/>
      <c r="Z4389" s="4"/>
      <c r="AA4389" s="4"/>
    </row>
    <row r="4390" spans="1:27" ht="16" x14ac:dyDescent="0.2">
      <c r="A4390" s="16" t="s">
        <v>15</v>
      </c>
      <c r="B4390" s="16" t="s">
        <v>19</v>
      </c>
      <c r="C4390" s="10" t="s">
        <v>7894</v>
      </c>
      <c r="D4390" s="11">
        <v>2020</v>
      </c>
      <c r="E4390" s="10" t="s">
        <v>10</v>
      </c>
      <c r="F4390" s="10" t="s">
        <v>7836</v>
      </c>
      <c r="G4390" s="10" t="s">
        <v>7895</v>
      </c>
      <c r="H4390" s="13">
        <v>35</v>
      </c>
      <c r="I4390" s="14"/>
      <c r="J4390" s="4"/>
      <c r="K4390" s="4"/>
      <c r="L4390" s="4"/>
      <c r="M4390" s="4"/>
      <c r="N4390" s="4"/>
      <c r="O4390" s="4"/>
      <c r="P4390" s="4"/>
      <c r="Q4390" s="4"/>
      <c r="R4390" s="4"/>
      <c r="S4390" s="4"/>
      <c r="T4390" s="4"/>
      <c r="U4390" s="4"/>
      <c r="V4390" s="4"/>
      <c r="W4390" s="4"/>
      <c r="X4390" s="4"/>
      <c r="Y4390" s="4"/>
      <c r="Z4390" s="4"/>
      <c r="AA4390" s="4"/>
    </row>
    <row r="4391" spans="1:27" ht="16" x14ac:dyDescent="0.2">
      <c r="A4391" s="16" t="s">
        <v>15</v>
      </c>
      <c r="B4391" s="16" t="s">
        <v>19</v>
      </c>
      <c r="C4391" s="10" t="s">
        <v>7896</v>
      </c>
      <c r="D4391" s="11">
        <v>2020</v>
      </c>
      <c r="E4391" s="10" t="s">
        <v>10</v>
      </c>
      <c r="F4391" s="10" t="s">
        <v>7836</v>
      </c>
      <c r="G4391" s="10" t="s">
        <v>7897</v>
      </c>
      <c r="H4391" s="13">
        <v>34</v>
      </c>
      <c r="I4391" s="14"/>
      <c r="J4391" s="4"/>
      <c r="K4391" s="4"/>
      <c r="L4391" s="4"/>
      <c r="M4391" s="4"/>
      <c r="N4391" s="4"/>
      <c r="O4391" s="4"/>
      <c r="P4391" s="4"/>
      <c r="Q4391" s="4"/>
      <c r="R4391" s="4"/>
      <c r="S4391" s="4"/>
      <c r="T4391" s="4"/>
      <c r="U4391" s="4"/>
      <c r="V4391" s="4"/>
      <c r="W4391" s="4"/>
      <c r="X4391" s="4"/>
      <c r="Y4391" s="4"/>
      <c r="Z4391" s="4"/>
      <c r="AA4391" s="4"/>
    </row>
    <row r="4392" spans="1:27" ht="16" x14ac:dyDescent="0.2">
      <c r="A4392" s="16" t="s">
        <v>15</v>
      </c>
      <c r="B4392" s="16" t="s">
        <v>19</v>
      </c>
      <c r="C4392" s="10" t="s">
        <v>7898</v>
      </c>
      <c r="D4392" s="11">
        <v>2020</v>
      </c>
      <c r="E4392" s="10" t="s">
        <v>10</v>
      </c>
      <c r="F4392" s="10" t="s">
        <v>7836</v>
      </c>
      <c r="G4392" s="10" t="s">
        <v>7899</v>
      </c>
      <c r="H4392" s="13">
        <v>33</v>
      </c>
      <c r="I4392" s="14"/>
      <c r="J4392" s="4"/>
      <c r="K4392" s="4"/>
      <c r="L4392" s="4"/>
      <c r="M4392" s="4"/>
      <c r="N4392" s="4"/>
      <c r="O4392" s="4"/>
      <c r="P4392" s="4"/>
      <c r="Q4392" s="4"/>
      <c r="R4392" s="4"/>
      <c r="S4392" s="4"/>
      <c r="T4392" s="4"/>
      <c r="U4392" s="4"/>
      <c r="V4392" s="4"/>
      <c r="W4392" s="4"/>
      <c r="X4392" s="4"/>
      <c r="Y4392" s="4"/>
      <c r="Z4392" s="4"/>
      <c r="AA4392" s="4"/>
    </row>
    <row r="4393" spans="1:27" ht="16" x14ac:dyDescent="0.2">
      <c r="A4393" s="16" t="s">
        <v>15</v>
      </c>
      <c r="B4393" s="16" t="s">
        <v>19</v>
      </c>
      <c r="C4393" s="10" t="s">
        <v>7900</v>
      </c>
      <c r="D4393" s="11">
        <v>2020</v>
      </c>
      <c r="E4393" s="10" t="s">
        <v>10</v>
      </c>
      <c r="F4393" s="10" t="s">
        <v>7836</v>
      </c>
      <c r="G4393" s="10" t="s">
        <v>7901</v>
      </c>
      <c r="H4393" s="13">
        <v>32</v>
      </c>
      <c r="I4393" s="14"/>
      <c r="J4393" s="4"/>
      <c r="K4393" s="4"/>
      <c r="L4393" s="4"/>
      <c r="M4393" s="4"/>
      <c r="N4393" s="4"/>
      <c r="O4393" s="4"/>
      <c r="P4393" s="4"/>
      <c r="Q4393" s="4"/>
      <c r="R4393" s="4"/>
      <c r="S4393" s="4"/>
      <c r="T4393" s="4"/>
      <c r="U4393" s="4"/>
      <c r="V4393" s="4"/>
      <c r="W4393" s="4"/>
      <c r="X4393" s="4"/>
      <c r="Y4393" s="4"/>
      <c r="Z4393" s="4"/>
      <c r="AA4393" s="4"/>
    </row>
    <row r="4394" spans="1:27" ht="16" x14ac:dyDescent="0.2">
      <c r="A4394" s="16" t="s">
        <v>15</v>
      </c>
      <c r="B4394" s="16" t="s">
        <v>19</v>
      </c>
      <c r="C4394" s="10" t="s">
        <v>7902</v>
      </c>
      <c r="D4394" s="11">
        <v>2020</v>
      </c>
      <c r="E4394" s="10" t="s">
        <v>10</v>
      </c>
      <c r="F4394" s="10" t="s">
        <v>7836</v>
      </c>
      <c r="G4394" s="10" t="s">
        <v>7903</v>
      </c>
      <c r="H4394" s="13">
        <v>32</v>
      </c>
      <c r="I4394" s="14"/>
      <c r="J4394" s="4"/>
      <c r="K4394" s="4"/>
      <c r="L4394" s="4"/>
      <c r="M4394" s="4"/>
      <c r="N4394" s="4"/>
      <c r="O4394" s="4"/>
      <c r="P4394" s="4"/>
      <c r="Q4394" s="4"/>
      <c r="R4394" s="4"/>
      <c r="S4394" s="4"/>
      <c r="T4394" s="4"/>
      <c r="U4394" s="4"/>
      <c r="V4394" s="4"/>
      <c r="W4394" s="4"/>
      <c r="X4394" s="4"/>
      <c r="Y4394" s="4"/>
      <c r="Z4394" s="4"/>
      <c r="AA4394" s="4"/>
    </row>
    <row r="4395" spans="1:27" ht="16" x14ac:dyDescent="0.2">
      <c r="A4395" s="16" t="s">
        <v>15</v>
      </c>
      <c r="B4395" s="16" t="s">
        <v>19</v>
      </c>
      <c r="C4395" s="10" t="s">
        <v>7904</v>
      </c>
      <c r="D4395" s="11">
        <v>2020</v>
      </c>
      <c r="E4395" s="10" t="s">
        <v>10</v>
      </c>
      <c r="F4395" s="10" t="s">
        <v>7836</v>
      </c>
      <c r="G4395" s="10" t="s">
        <v>7905</v>
      </c>
      <c r="H4395" s="13">
        <v>29</v>
      </c>
      <c r="I4395" s="14"/>
      <c r="J4395" s="4"/>
      <c r="K4395" s="4"/>
      <c r="L4395" s="4"/>
      <c r="M4395" s="4"/>
      <c r="N4395" s="4"/>
      <c r="O4395" s="4"/>
      <c r="P4395" s="4"/>
      <c r="Q4395" s="4"/>
      <c r="R4395" s="4"/>
      <c r="S4395" s="4"/>
      <c r="T4395" s="4"/>
      <c r="U4395" s="4"/>
      <c r="V4395" s="4"/>
      <c r="W4395" s="4"/>
      <c r="X4395" s="4"/>
      <c r="Y4395" s="4"/>
      <c r="Z4395" s="4"/>
      <c r="AA4395" s="4"/>
    </row>
    <row r="4396" spans="1:27" ht="16" x14ac:dyDescent="0.2">
      <c r="A4396" s="10" t="s">
        <v>15</v>
      </c>
      <c r="B4396" s="10" t="s">
        <v>19</v>
      </c>
      <c r="C4396" s="10" t="s">
        <v>7906</v>
      </c>
      <c r="D4396" s="11">
        <v>2019</v>
      </c>
      <c r="E4396" s="10" t="s">
        <v>7</v>
      </c>
      <c r="F4396" s="10" t="s">
        <v>7907</v>
      </c>
      <c r="G4396" s="10" t="s">
        <v>7908</v>
      </c>
      <c r="H4396" s="13">
        <v>398</v>
      </c>
      <c r="I4396" s="14"/>
      <c r="J4396" s="4"/>
      <c r="K4396" s="4"/>
      <c r="L4396" s="4"/>
      <c r="M4396" s="4"/>
      <c r="N4396" s="4"/>
      <c r="O4396" s="4"/>
      <c r="P4396" s="4"/>
      <c r="Q4396" s="4"/>
      <c r="R4396" s="4"/>
      <c r="S4396" s="4"/>
      <c r="T4396" s="4"/>
      <c r="U4396" s="4"/>
      <c r="V4396" s="4"/>
      <c r="W4396" s="4"/>
      <c r="X4396" s="4"/>
      <c r="Y4396" s="4"/>
      <c r="Z4396" s="4"/>
      <c r="AA4396" s="4"/>
    </row>
    <row r="4397" spans="1:27" ht="16" x14ac:dyDescent="0.2">
      <c r="A4397" s="10" t="s">
        <v>15</v>
      </c>
      <c r="B4397" s="10" t="s">
        <v>19</v>
      </c>
      <c r="C4397" s="10" t="s">
        <v>7909</v>
      </c>
      <c r="D4397" s="11">
        <v>2018</v>
      </c>
      <c r="E4397" s="10" t="s">
        <v>7</v>
      </c>
      <c r="F4397" s="10" t="s">
        <v>7910</v>
      </c>
      <c r="G4397" s="10" t="s">
        <v>7911</v>
      </c>
      <c r="H4397" s="13">
        <v>1005</v>
      </c>
      <c r="I4397" s="14"/>
      <c r="J4397" s="4"/>
      <c r="K4397" s="4"/>
      <c r="L4397" s="4"/>
      <c r="M4397" s="4"/>
      <c r="N4397" s="4"/>
      <c r="O4397" s="4"/>
      <c r="P4397" s="4"/>
      <c r="Q4397" s="4"/>
      <c r="R4397" s="4"/>
      <c r="S4397" s="4"/>
      <c r="T4397" s="4"/>
      <c r="U4397" s="4"/>
      <c r="V4397" s="4"/>
      <c r="W4397" s="4"/>
      <c r="X4397" s="4"/>
      <c r="Y4397" s="4"/>
      <c r="Z4397" s="4"/>
      <c r="AA4397" s="4"/>
    </row>
    <row r="4398" spans="1:27" ht="16" x14ac:dyDescent="0.2">
      <c r="A4398" s="10" t="s">
        <v>15</v>
      </c>
      <c r="B4398" s="10" t="s">
        <v>19</v>
      </c>
      <c r="C4398" s="14" t="s">
        <v>7912</v>
      </c>
      <c r="D4398" s="11">
        <v>2018</v>
      </c>
      <c r="E4398" s="10" t="s">
        <v>10</v>
      </c>
      <c r="F4398" s="10" t="s">
        <v>7910</v>
      </c>
      <c r="G4398" s="10" t="s">
        <v>7913</v>
      </c>
      <c r="H4398" s="13">
        <v>446</v>
      </c>
      <c r="I4398" s="14"/>
      <c r="J4398" s="4"/>
      <c r="K4398" s="4"/>
      <c r="L4398" s="4"/>
      <c r="M4398" s="4"/>
      <c r="N4398" s="4"/>
      <c r="O4398" s="4"/>
      <c r="P4398" s="4"/>
      <c r="Q4398" s="4"/>
      <c r="R4398" s="4"/>
      <c r="S4398" s="4"/>
      <c r="T4398" s="4"/>
      <c r="U4398" s="4"/>
      <c r="V4398" s="4"/>
      <c r="W4398" s="4"/>
      <c r="X4398" s="4"/>
      <c r="Y4398" s="4"/>
      <c r="Z4398" s="4"/>
      <c r="AA4398" s="4"/>
    </row>
    <row r="4399" spans="1:27" ht="16" x14ac:dyDescent="0.2">
      <c r="A4399" s="10" t="s">
        <v>15</v>
      </c>
      <c r="B4399" s="10" t="s">
        <v>19</v>
      </c>
      <c r="C4399" s="10" t="s">
        <v>7914</v>
      </c>
      <c r="D4399" s="11">
        <v>2018</v>
      </c>
      <c r="E4399" s="10" t="s">
        <v>10</v>
      </c>
      <c r="F4399" s="10" t="s">
        <v>7910</v>
      </c>
      <c r="G4399" s="10" t="s">
        <v>7915</v>
      </c>
      <c r="H4399" s="13">
        <v>171</v>
      </c>
      <c r="I4399" s="14"/>
      <c r="J4399" s="4"/>
      <c r="K4399" s="4"/>
      <c r="L4399" s="4"/>
      <c r="M4399" s="4"/>
      <c r="N4399" s="4"/>
      <c r="O4399" s="4"/>
      <c r="P4399" s="4"/>
      <c r="Q4399" s="4"/>
      <c r="R4399" s="4"/>
      <c r="S4399" s="4"/>
      <c r="T4399" s="4"/>
      <c r="U4399" s="4"/>
      <c r="V4399" s="4"/>
      <c r="W4399" s="4"/>
      <c r="X4399" s="4"/>
      <c r="Y4399" s="4"/>
      <c r="Z4399" s="4"/>
      <c r="AA4399" s="4"/>
    </row>
    <row r="4400" spans="1:27" ht="16" x14ac:dyDescent="0.2">
      <c r="A4400" s="10" t="s">
        <v>15</v>
      </c>
      <c r="B4400" s="10" t="s">
        <v>19</v>
      </c>
      <c r="C4400" s="10" t="s">
        <v>7916</v>
      </c>
      <c r="D4400" s="11">
        <v>2018</v>
      </c>
      <c r="E4400" s="10" t="s">
        <v>10</v>
      </c>
      <c r="F4400" s="10" t="s">
        <v>7910</v>
      </c>
      <c r="G4400" s="10" t="s">
        <v>7917</v>
      </c>
      <c r="H4400" s="13">
        <v>162</v>
      </c>
      <c r="I4400" s="14"/>
      <c r="J4400" s="4"/>
      <c r="K4400" s="4"/>
      <c r="L4400" s="4"/>
      <c r="M4400" s="4"/>
      <c r="N4400" s="4"/>
      <c r="O4400" s="4"/>
      <c r="P4400" s="4"/>
      <c r="Q4400" s="4"/>
      <c r="R4400" s="4"/>
      <c r="S4400" s="4"/>
      <c r="T4400" s="4"/>
      <c r="U4400" s="4"/>
      <c r="V4400" s="4"/>
      <c r="W4400" s="4"/>
      <c r="X4400" s="4"/>
      <c r="Y4400" s="4"/>
      <c r="Z4400" s="4"/>
      <c r="AA4400" s="4"/>
    </row>
    <row r="4401" spans="1:27" ht="16" x14ac:dyDescent="0.2">
      <c r="A4401" s="10" t="s">
        <v>15</v>
      </c>
      <c r="B4401" s="10" t="s">
        <v>19</v>
      </c>
      <c r="C4401" s="14" t="s">
        <v>7918</v>
      </c>
      <c r="D4401" s="11">
        <v>2018</v>
      </c>
      <c r="E4401" s="10" t="s">
        <v>10</v>
      </c>
      <c r="F4401" s="10" t="s">
        <v>7910</v>
      </c>
      <c r="G4401" s="10" t="s">
        <v>7919</v>
      </c>
      <c r="H4401" s="13">
        <v>158</v>
      </c>
      <c r="I4401" s="14"/>
      <c r="J4401" s="4"/>
      <c r="K4401" s="4"/>
      <c r="L4401" s="4"/>
      <c r="M4401" s="4"/>
      <c r="N4401" s="4"/>
      <c r="O4401" s="4"/>
      <c r="P4401" s="4"/>
      <c r="Q4401" s="4"/>
      <c r="R4401" s="4"/>
      <c r="S4401" s="4"/>
      <c r="T4401" s="4"/>
      <c r="U4401" s="4"/>
      <c r="V4401" s="4"/>
      <c r="W4401" s="4"/>
      <c r="X4401" s="4"/>
      <c r="Y4401" s="4"/>
      <c r="Z4401" s="4"/>
      <c r="AA4401" s="4"/>
    </row>
    <row r="4402" spans="1:27" ht="16" x14ac:dyDescent="0.2">
      <c r="A4402" s="10" t="s">
        <v>15</v>
      </c>
      <c r="B4402" s="10" t="s">
        <v>19</v>
      </c>
      <c r="C4402" s="10" t="s">
        <v>7920</v>
      </c>
      <c r="D4402" s="11">
        <v>2018</v>
      </c>
      <c r="E4402" s="10" t="s">
        <v>10</v>
      </c>
      <c r="F4402" s="10" t="s">
        <v>7910</v>
      </c>
      <c r="G4402" s="10" t="s">
        <v>7921</v>
      </c>
      <c r="H4402" s="13">
        <v>156</v>
      </c>
      <c r="I4402" s="14"/>
      <c r="J4402" s="4"/>
      <c r="K4402" s="4"/>
      <c r="L4402" s="4"/>
      <c r="M4402" s="4"/>
      <c r="N4402" s="4"/>
      <c r="O4402" s="4"/>
      <c r="P4402" s="4"/>
      <c r="Q4402" s="4"/>
      <c r="R4402" s="4"/>
      <c r="S4402" s="4"/>
      <c r="T4402" s="4"/>
      <c r="U4402" s="4"/>
      <c r="V4402" s="4"/>
      <c r="W4402" s="4"/>
      <c r="X4402" s="4"/>
      <c r="Y4402" s="4"/>
      <c r="Z4402" s="4"/>
      <c r="AA4402" s="4"/>
    </row>
    <row r="4403" spans="1:27" ht="16" x14ac:dyDescent="0.2">
      <c r="A4403" s="10" t="s">
        <v>15</v>
      </c>
      <c r="B4403" s="10" t="s">
        <v>19</v>
      </c>
      <c r="C4403" s="14" t="s">
        <v>7922</v>
      </c>
      <c r="D4403" s="11">
        <v>2018</v>
      </c>
      <c r="E4403" s="10" t="s">
        <v>10</v>
      </c>
      <c r="F4403" s="10" t="s">
        <v>7910</v>
      </c>
      <c r="G4403" s="10" t="s">
        <v>7923</v>
      </c>
      <c r="H4403" s="13">
        <v>153</v>
      </c>
      <c r="I4403" s="14"/>
      <c r="J4403" s="4"/>
      <c r="K4403" s="4"/>
      <c r="L4403" s="4"/>
      <c r="M4403" s="4"/>
      <c r="N4403" s="4"/>
      <c r="O4403" s="4"/>
      <c r="P4403" s="4"/>
      <c r="Q4403" s="4"/>
      <c r="R4403" s="4"/>
      <c r="S4403" s="4"/>
      <c r="T4403" s="4"/>
      <c r="U4403" s="4"/>
      <c r="V4403" s="4"/>
      <c r="W4403" s="4"/>
      <c r="X4403" s="4"/>
      <c r="Y4403" s="4"/>
      <c r="Z4403" s="4"/>
      <c r="AA4403" s="4"/>
    </row>
    <row r="4404" spans="1:27" ht="16" x14ac:dyDescent="0.2">
      <c r="A4404" s="10" t="s">
        <v>15</v>
      </c>
      <c r="B4404" s="10" t="s">
        <v>19</v>
      </c>
      <c r="C4404" s="10" t="s">
        <v>7924</v>
      </c>
      <c r="D4404" s="11">
        <v>2018</v>
      </c>
      <c r="E4404" s="10" t="s">
        <v>10</v>
      </c>
      <c r="F4404" s="10" t="s">
        <v>7910</v>
      </c>
      <c r="G4404" s="10" t="s">
        <v>7925</v>
      </c>
      <c r="H4404" s="13">
        <v>150</v>
      </c>
      <c r="I4404" s="14"/>
      <c r="J4404" s="4"/>
      <c r="K4404" s="4"/>
      <c r="L4404" s="4"/>
      <c r="M4404" s="4"/>
      <c r="N4404" s="4"/>
      <c r="O4404" s="4"/>
      <c r="P4404" s="4"/>
      <c r="Q4404" s="4"/>
      <c r="R4404" s="4"/>
      <c r="S4404" s="4"/>
      <c r="T4404" s="4"/>
      <c r="U4404" s="4"/>
      <c r="V4404" s="4"/>
      <c r="W4404" s="4"/>
      <c r="X4404" s="4"/>
      <c r="Y4404" s="4"/>
      <c r="Z4404" s="4"/>
      <c r="AA4404" s="4"/>
    </row>
    <row r="4405" spans="1:27" ht="16" x14ac:dyDescent="0.2">
      <c r="A4405" s="10" t="s">
        <v>15</v>
      </c>
      <c r="B4405" s="10" t="s">
        <v>19</v>
      </c>
      <c r="C4405" s="10" t="s">
        <v>7926</v>
      </c>
      <c r="D4405" s="11">
        <v>2018</v>
      </c>
      <c r="E4405" s="10" t="s">
        <v>10</v>
      </c>
      <c r="F4405" s="10" t="s">
        <v>7910</v>
      </c>
      <c r="G4405" s="10" t="s">
        <v>7927</v>
      </c>
      <c r="H4405" s="13">
        <v>61</v>
      </c>
      <c r="I4405" s="14"/>
      <c r="J4405" s="4"/>
      <c r="K4405" s="4"/>
      <c r="L4405" s="4"/>
      <c r="M4405" s="4"/>
      <c r="N4405" s="4"/>
      <c r="O4405" s="4"/>
      <c r="P4405" s="4"/>
      <c r="Q4405" s="4"/>
      <c r="R4405" s="4"/>
      <c r="S4405" s="4"/>
      <c r="T4405" s="4"/>
      <c r="U4405" s="4"/>
      <c r="V4405" s="4"/>
      <c r="W4405" s="4"/>
      <c r="X4405" s="4"/>
      <c r="Y4405" s="4"/>
      <c r="Z4405" s="4"/>
      <c r="AA4405" s="4"/>
    </row>
    <row r="4406" spans="1:27" ht="16" x14ac:dyDescent="0.2">
      <c r="A4406" s="10" t="s">
        <v>15</v>
      </c>
      <c r="B4406" s="10" t="s">
        <v>19</v>
      </c>
      <c r="C4406" s="10" t="s">
        <v>7928</v>
      </c>
      <c r="D4406" s="11">
        <v>2018</v>
      </c>
      <c r="E4406" s="10" t="s">
        <v>10</v>
      </c>
      <c r="F4406" s="10" t="s">
        <v>7910</v>
      </c>
      <c r="G4406" s="10" t="s">
        <v>7929</v>
      </c>
      <c r="H4406" s="13">
        <v>58</v>
      </c>
      <c r="I4406" s="14"/>
      <c r="J4406" s="4"/>
      <c r="K4406" s="4"/>
      <c r="L4406" s="4"/>
      <c r="M4406" s="4"/>
      <c r="N4406" s="4"/>
      <c r="O4406" s="4"/>
      <c r="P4406" s="4"/>
      <c r="Q4406" s="4"/>
      <c r="R4406" s="4"/>
      <c r="S4406" s="4"/>
      <c r="T4406" s="4"/>
      <c r="U4406" s="4"/>
      <c r="V4406" s="4"/>
      <c r="W4406" s="4"/>
      <c r="X4406" s="4"/>
      <c r="Y4406" s="4"/>
      <c r="Z4406" s="4"/>
      <c r="AA4406" s="4"/>
    </row>
    <row r="4407" spans="1:27" ht="16" x14ac:dyDescent="0.2">
      <c r="A4407" s="10" t="s">
        <v>15</v>
      </c>
      <c r="B4407" s="10" t="s">
        <v>19</v>
      </c>
      <c r="C4407" s="10" t="s">
        <v>7930</v>
      </c>
      <c r="D4407" s="11">
        <v>2018</v>
      </c>
      <c r="E4407" s="10" t="s">
        <v>10</v>
      </c>
      <c r="F4407" s="10" t="s">
        <v>7910</v>
      </c>
      <c r="G4407" s="10" t="s">
        <v>7931</v>
      </c>
      <c r="H4407" s="13">
        <v>58</v>
      </c>
      <c r="I4407" s="14"/>
      <c r="J4407" s="4"/>
      <c r="K4407" s="4"/>
      <c r="L4407" s="4"/>
      <c r="M4407" s="4"/>
      <c r="N4407" s="4"/>
      <c r="O4407" s="4"/>
      <c r="P4407" s="4"/>
      <c r="Q4407" s="4"/>
      <c r="R4407" s="4"/>
      <c r="S4407" s="4"/>
      <c r="T4407" s="4"/>
      <c r="U4407" s="4"/>
      <c r="V4407" s="4"/>
      <c r="W4407" s="4"/>
      <c r="X4407" s="4"/>
      <c r="Y4407" s="4"/>
      <c r="Z4407" s="4"/>
      <c r="AA4407" s="4"/>
    </row>
    <row r="4408" spans="1:27" ht="16" x14ac:dyDescent="0.2">
      <c r="A4408" s="10" t="s">
        <v>15</v>
      </c>
      <c r="B4408" s="10" t="s">
        <v>19</v>
      </c>
      <c r="C4408" s="10" t="s">
        <v>7932</v>
      </c>
      <c r="D4408" s="11">
        <v>2018</v>
      </c>
      <c r="E4408" s="10" t="s">
        <v>10</v>
      </c>
      <c r="F4408" s="10" t="s">
        <v>7910</v>
      </c>
      <c r="G4408" s="10" t="s">
        <v>7933</v>
      </c>
      <c r="H4408" s="13">
        <v>55</v>
      </c>
      <c r="I4408" s="14"/>
      <c r="J4408" s="4"/>
      <c r="K4408" s="4"/>
      <c r="L4408" s="4"/>
      <c r="M4408" s="4"/>
      <c r="N4408" s="4"/>
      <c r="O4408" s="4"/>
      <c r="P4408" s="4"/>
      <c r="Q4408" s="4"/>
      <c r="R4408" s="4"/>
      <c r="S4408" s="4"/>
      <c r="T4408" s="4"/>
      <c r="U4408" s="4"/>
      <c r="V4408" s="4"/>
      <c r="W4408" s="4"/>
      <c r="X4408" s="4"/>
      <c r="Y4408" s="4"/>
      <c r="Z4408" s="4"/>
      <c r="AA4408" s="4"/>
    </row>
    <row r="4409" spans="1:27" ht="16" x14ac:dyDescent="0.2">
      <c r="A4409" s="10" t="s">
        <v>15</v>
      </c>
      <c r="B4409" s="10" t="s">
        <v>19</v>
      </c>
      <c r="C4409" s="10" t="s">
        <v>7934</v>
      </c>
      <c r="D4409" s="11">
        <v>2018</v>
      </c>
      <c r="E4409" s="10" t="s">
        <v>10</v>
      </c>
      <c r="F4409" s="10" t="s">
        <v>7910</v>
      </c>
      <c r="G4409" s="10" t="s">
        <v>7935</v>
      </c>
      <c r="H4409" s="13">
        <v>55</v>
      </c>
      <c r="I4409" s="14"/>
      <c r="J4409" s="4"/>
      <c r="K4409" s="4"/>
      <c r="L4409" s="4"/>
      <c r="M4409" s="4"/>
      <c r="N4409" s="4"/>
      <c r="O4409" s="4"/>
      <c r="P4409" s="4"/>
      <c r="Q4409" s="4"/>
      <c r="R4409" s="4"/>
      <c r="S4409" s="4"/>
      <c r="T4409" s="4"/>
      <c r="U4409" s="4"/>
      <c r="V4409" s="4"/>
      <c r="W4409" s="4"/>
      <c r="X4409" s="4"/>
      <c r="Y4409" s="4"/>
      <c r="Z4409" s="4"/>
      <c r="AA4409" s="4"/>
    </row>
    <row r="4410" spans="1:27" ht="16" x14ac:dyDescent="0.2">
      <c r="A4410" s="10" t="s">
        <v>15</v>
      </c>
      <c r="B4410" s="10" t="s">
        <v>19</v>
      </c>
      <c r="C4410" s="10" t="s">
        <v>7936</v>
      </c>
      <c r="D4410" s="11">
        <v>2018</v>
      </c>
      <c r="E4410" s="10" t="s">
        <v>10</v>
      </c>
      <c r="F4410" s="10" t="s">
        <v>7910</v>
      </c>
      <c r="G4410" s="10" t="s">
        <v>7937</v>
      </c>
      <c r="H4410" s="13">
        <v>54</v>
      </c>
      <c r="I4410" s="14"/>
      <c r="J4410" s="4"/>
      <c r="K4410" s="4"/>
      <c r="L4410" s="4"/>
      <c r="M4410" s="4"/>
      <c r="N4410" s="4"/>
      <c r="O4410" s="4"/>
      <c r="P4410" s="4"/>
      <c r="Q4410" s="4"/>
      <c r="R4410" s="4"/>
      <c r="S4410" s="4"/>
      <c r="T4410" s="4"/>
      <c r="U4410" s="4"/>
      <c r="V4410" s="4"/>
      <c r="W4410" s="4"/>
      <c r="X4410" s="4"/>
      <c r="Y4410" s="4"/>
      <c r="Z4410" s="4"/>
      <c r="AA4410" s="4"/>
    </row>
    <row r="4411" spans="1:27" ht="16" x14ac:dyDescent="0.2">
      <c r="A4411" s="10" t="s">
        <v>15</v>
      </c>
      <c r="B4411" s="10" t="s">
        <v>19</v>
      </c>
      <c r="C4411" s="10" t="s">
        <v>7938</v>
      </c>
      <c r="D4411" s="11">
        <v>2018</v>
      </c>
      <c r="E4411" s="10" t="s">
        <v>10</v>
      </c>
      <c r="F4411" s="10" t="s">
        <v>7910</v>
      </c>
      <c r="G4411" s="10" t="s">
        <v>7939</v>
      </c>
      <c r="H4411" s="13">
        <v>54</v>
      </c>
      <c r="I4411" s="14"/>
      <c r="J4411" s="4"/>
      <c r="K4411" s="4"/>
      <c r="L4411" s="4"/>
      <c r="M4411" s="4"/>
      <c r="N4411" s="4"/>
      <c r="O4411" s="4"/>
      <c r="P4411" s="4"/>
      <c r="Q4411" s="4"/>
      <c r="R4411" s="4"/>
      <c r="S4411" s="4"/>
      <c r="T4411" s="4"/>
      <c r="U4411" s="4"/>
      <c r="V4411" s="4"/>
      <c r="W4411" s="4"/>
      <c r="X4411" s="4"/>
      <c r="Y4411" s="4"/>
      <c r="Z4411" s="4"/>
      <c r="AA4411" s="4"/>
    </row>
    <row r="4412" spans="1:27" ht="16" x14ac:dyDescent="0.2">
      <c r="A4412" s="10" t="s">
        <v>15</v>
      </c>
      <c r="B4412" s="10" t="s">
        <v>19</v>
      </c>
      <c r="C4412" s="10" t="s">
        <v>7940</v>
      </c>
      <c r="D4412" s="11">
        <v>2018</v>
      </c>
      <c r="E4412" s="10" t="s">
        <v>10</v>
      </c>
      <c r="F4412" s="10" t="s">
        <v>7910</v>
      </c>
      <c r="G4412" s="10" t="s">
        <v>7941</v>
      </c>
      <c r="H4412" s="13">
        <v>54</v>
      </c>
      <c r="I4412" s="14"/>
      <c r="J4412" s="4"/>
      <c r="K4412" s="4"/>
      <c r="L4412" s="4"/>
      <c r="M4412" s="4"/>
      <c r="N4412" s="4"/>
      <c r="O4412" s="4"/>
      <c r="P4412" s="4"/>
      <c r="Q4412" s="4"/>
      <c r="R4412" s="4"/>
      <c r="S4412" s="4"/>
      <c r="T4412" s="4"/>
      <c r="U4412" s="4"/>
      <c r="V4412" s="4"/>
      <c r="W4412" s="4"/>
      <c r="X4412" s="4"/>
      <c r="Y4412" s="4"/>
      <c r="Z4412" s="4"/>
      <c r="AA4412" s="4"/>
    </row>
    <row r="4413" spans="1:27" ht="16" x14ac:dyDescent="0.2">
      <c r="A4413" s="10" t="s">
        <v>15</v>
      </c>
      <c r="B4413" s="10" t="s">
        <v>19</v>
      </c>
      <c r="C4413" s="10" t="s">
        <v>7942</v>
      </c>
      <c r="D4413" s="11">
        <v>2018</v>
      </c>
      <c r="E4413" s="10" t="s">
        <v>10</v>
      </c>
      <c r="F4413" s="10" t="s">
        <v>7910</v>
      </c>
      <c r="G4413" s="10" t="s">
        <v>7943</v>
      </c>
      <c r="H4413" s="13">
        <v>53</v>
      </c>
      <c r="I4413" s="14"/>
      <c r="J4413" s="4"/>
      <c r="K4413" s="4"/>
      <c r="L4413" s="4"/>
      <c r="M4413" s="4"/>
      <c r="N4413" s="4"/>
      <c r="O4413" s="4"/>
      <c r="P4413" s="4"/>
      <c r="Q4413" s="4"/>
      <c r="R4413" s="4"/>
      <c r="S4413" s="4"/>
      <c r="T4413" s="4"/>
      <c r="U4413" s="4"/>
      <c r="V4413" s="4"/>
      <c r="W4413" s="4"/>
      <c r="X4413" s="4"/>
      <c r="Y4413" s="4"/>
      <c r="Z4413" s="4"/>
      <c r="AA4413" s="4"/>
    </row>
    <row r="4414" spans="1:27" ht="16" x14ac:dyDescent="0.2">
      <c r="A4414" s="10" t="s">
        <v>15</v>
      </c>
      <c r="B4414" s="10" t="s">
        <v>19</v>
      </c>
      <c r="C4414" s="10" t="s">
        <v>7944</v>
      </c>
      <c r="D4414" s="11">
        <v>2018</v>
      </c>
      <c r="E4414" s="10" t="s">
        <v>10</v>
      </c>
      <c r="F4414" s="10" t="s">
        <v>7910</v>
      </c>
      <c r="G4414" s="10" t="s">
        <v>7945</v>
      </c>
      <c r="H4414" s="13">
        <v>52</v>
      </c>
      <c r="I4414" s="14"/>
      <c r="J4414" s="4"/>
      <c r="K4414" s="4"/>
      <c r="L4414" s="4"/>
      <c r="M4414" s="4"/>
      <c r="N4414" s="4"/>
      <c r="O4414" s="4"/>
      <c r="P4414" s="4"/>
      <c r="Q4414" s="4"/>
      <c r="R4414" s="4"/>
      <c r="S4414" s="4"/>
      <c r="T4414" s="4"/>
      <c r="U4414" s="4"/>
      <c r="V4414" s="4"/>
      <c r="W4414" s="4"/>
      <c r="X4414" s="4"/>
      <c r="Y4414" s="4"/>
      <c r="Z4414" s="4"/>
      <c r="AA4414" s="4"/>
    </row>
    <row r="4415" spans="1:27" ht="16" x14ac:dyDescent="0.2">
      <c r="A4415" s="10" t="s">
        <v>15</v>
      </c>
      <c r="B4415" s="10" t="s">
        <v>19</v>
      </c>
      <c r="C4415" s="10" t="s">
        <v>7946</v>
      </c>
      <c r="D4415" s="11">
        <v>2018</v>
      </c>
      <c r="E4415" s="10" t="s">
        <v>10</v>
      </c>
      <c r="F4415" s="10" t="s">
        <v>7910</v>
      </c>
      <c r="G4415" s="10" t="s">
        <v>7947</v>
      </c>
      <c r="H4415" s="13">
        <v>51</v>
      </c>
      <c r="I4415" s="14"/>
      <c r="J4415" s="4"/>
      <c r="K4415" s="4"/>
      <c r="L4415" s="4"/>
      <c r="M4415" s="4"/>
      <c r="N4415" s="4"/>
      <c r="O4415" s="4"/>
      <c r="P4415" s="4"/>
      <c r="Q4415" s="4"/>
      <c r="R4415" s="4"/>
      <c r="S4415" s="4"/>
      <c r="T4415" s="4"/>
      <c r="U4415" s="4"/>
      <c r="V4415" s="4"/>
      <c r="W4415" s="4"/>
      <c r="X4415" s="4"/>
      <c r="Y4415" s="4"/>
      <c r="Z4415" s="4"/>
      <c r="AA4415" s="4"/>
    </row>
    <row r="4416" spans="1:27" ht="16" x14ac:dyDescent="0.2">
      <c r="A4416" s="10" t="s">
        <v>15</v>
      </c>
      <c r="B4416" s="10" t="s">
        <v>19</v>
      </c>
      <c r="C4416" s="10" t="s">
        <v>7948</v>
      </c>
      <c r="D4416" s="11">
        <v>2018</v>
      </c>
      <c r="E4416" s="10" t="s">
        <v>10</v>
      </c>
      <c r="F4416" s="10" t="s">
        <v>7910</v>
      </c>
      <c r="G4416" s="10" t="s">
        <v>7949</v>
      </c>
      <c r="H4416" s="13">
        <v>50</v>
      </c>
      <c r="I4416" s="14"/>
      <c r="J4416" s="4"/>
      <c r="K4416" s="4"/>
      <c r="L4416" s="4"/>
      <c r="M4416" s="4"/>
      <c r="N4416" s="4"/>
      <c r="O4416" s="4"/>
      <c r="P4416" s="4"/>
      <c r="Q4416" s="4"/>
      <c r="R4416" s="4"/>
      <c r="S4416" s="4"/>
      <c r="T4416" s="4"/>
      <c r="U4416" s="4"/>
      <c r="V4416" s="4"/>
      <c r="W4416" s="4"/>
      <c r="X4416" s="4"/>
      <c r="Y4416" s="4"/>
      <c r="Z4416" s="4"/>
      <c r="AA4416" s="4"/>
    </row>
    <row r="4417" spans="1:27" ht="16" x14ac:dyDescent="0.2">
      <c r="A4417" s="10" t="s">
        <v>15</v>
      </c>
      <c r="B4417" s="10" t="s">
        <v>19</v>
      </c>
      <c r="C4417" s="10" t="s">
        <v>7950</v>
      </c>
      <c r="D4417" s="11">
        <v>2018</v>
      </c>
      <c r="E4417" s="10" t="s">
        <v>10</v>
      </c>
      <c r="F4417" s="10" t="s">
        <v>7910</v>
      </c>
      <c r="G4417" s="10" t="s">
        <v>7951</v>
      </c>
      <c r="H4417" s="13">
        <v>49</v>
      </c>
      <c r="I4417" s="14"/>
      <c r="J4417" s="4"/>
      <c r="K4417" s="4"/>
      <c r="L4417" s="4"/>
      <c r="M4417" s="4"/>
      <c r="N4417" s="4"/>
      <c r="O4417" s="4"/>
      <c r="P4417" s="4"/>
      <c r="Q4417" s="4"/>
      <c r="R4417" s="4"/>
      <c r="S4417" s="4"/>
      <c r="T4417" s="4"/>
      <c r="U4417" s="4"/>
      <c r="V4417" s="4"/>
      <c r="W4417" s="4"/>
      <c r="X4417" s="4"/>
      <c r="Y4417" s="4"/>
      <c r="Z4417" s="4"/>
      <c r="AA4417" s="4"/>
    </row>
    <row r="4418" spans="1:27" ht="16" x14ac:dyDescent="0.2">
      <c r="A4418" s="10" t="s">
        <v>15</v>
      </c>
      <c r="B4418" s="10" t="s">
        <v>19</v>
      </c>
      <c r="C4418" s="10" t="s">
        <v>7952</v>
      </c>
      <c r="D4418" s="11">
        <v>2018</v>
      </c>
      <c r="E4418" s="10" t="s">
        <v>10</v>
      </c>
      <c r="F4418" s="10" t="s">
        <v>7910</v>
      </c>
      <c r="G4418" s="10" t="s">
        <v>7953</v>
      </c>
      <c r="H4418" s="13">
        <v>45</v>
      </c>
      <c r="I4418" s="14"/>
      <c r="J4418" s="4"/>
      <c r="K4418" s="4"/>
      <c r="L4418" s="4"/>
      <c r="M4418" s="4"/>
      <c r="N4418" s="4"/>
      <c r="O4418" s="4"/>
      <c r="P4418" s="4"/>
      <c r="Q4418" s="4"/>
      <c r="R4418" s="4"/>
      <c r="S4418" s="4"/>
      <c r="T4418" s="4"/>
      <c r="U4418" s="4"/>
      <c r="V4418" s="4"/>
      <c r="W4418" s="4"/>
      <c r="X4418" s="4"/>
      <c r="Y4418" s="4"/>
      <c r="Z4418" s="4"/>
      <c r="AA4418" s="4"/>
    </row>
    <row r="4419" spans="1:27" ht="16" x14ac:dyDescent="0.2">
      <c r="A4419" s="10" t="s">
        <v>15</v>
      </c>
      <c r="B4419" s="10" t="s">
        <v>19</v>
      </c>
      <c r="C4419" s="10" t="s">
        <v>7954</v>
      </c>
      <c r="D4419" s="11">
        <v>2018</v>
      </c>
      <c r="E4419" s="10" t="s">
        <v>10</v>
      </c>
      <c r="F4419" s="10" t="s">
        <v>7910</v>
      </c>
      <c r="G4419" s="10" t="s">
        <v>7955</v>
      </c>
      <c r="H4419" s="13">
        <v>44</v>
      </c>
      <c r="I4419" s="14"/>
      <c r="J4419" s="4"/>
      <c r="K4419" s="4"/>
      <c r="L4419" s="4"/>
      <c r="M4419" s="4"/>
      <c r="N4419" s="4"/>
      <c r="O4419" s="4"/>
      <c r="P4419" s="4"/>
      <c r="Q4419" s="4"/>
      <c r="R4419" s="4"/>
      <c r="S4419" s="4"/>
      <c r="T4419" s="4"/>
      <c r="U4419" s="4"/>
      <c r="V4419" s="4"/>
      <c r="W4419" s="4"/>
      <c r="X4419" s="4"/>
      <c r="Y4419" s="4"/>
      <c r="Z4419" s="4"/>
      <c r="AA4419" s="4"/>
    </row>
    <row r="4420" spans="1:27" ht="16" x14ac:dyDescent="0.2">
      <c r="A4420" s="10" t="s">
        <v>15</v>
      </c>
      <c r="B4420" s="10" t="s">
        <v>19</v>
      </c>
      <c r="C4420" s="10" t="s">
        <v>7956</v>
      </c>
      <c r="D4420" s="11">
        <v>2018</v>
      </c>
      <c r="E4420" s="10" t="s">
        <v>10</v>
      </c>
      <c r="F4420" s="10" t="s">
        <v>7910</v>
      </c>
      <c r="G4420" s="10" t="s">
        <v>7957</v>
      </c>
      <c r="H4420" s="13">
        <v>44</v>
      </c>
      <c r="I4420" s="14"/>
      <c r="J4420" s="4"/>
      <c r="K4420" s="4"/>
      <c r="L4420" s="4"/>
      <c r="M4420" s="4"/>
      <c r="N4420" s="4"/>
      <c r="O4420" s="4"/>
      <c r="P4420" s="4"/>
      <c r="Q4420" s="4"/>
      <c r="R4420" s="4"/>
      <c r="S4420" s="4"/>
      <c r="T4420" s="4"/>
      <c r="U4420" s="4"/>
      <c r="V4420" s="4"/>
      <c r="W4420" s="4"/>
      <c r="X4420" s="4"/>
      <c r="Y4420" s="4"/>
      <c r="Z4420" s="4"/>
      <c r="AA4420" s="4"/>
    </row>
    <row r="4421" spans="1:27" ht="16" x14ac:dyDescent="0.2">
      <c r="A4421" s="10" t="s">
        <v>15</v>
      </c>
      <c r="B4421" s="10" t="s">
        <v>19</v>
      </c>
      <c r="C4421" s="10" t="s">
        <v>7958</v>
      </c>
      <c r="D4421" s="11">
        <v>2018</v>
      </c>
      <c r="E4421" s="10" t="s">
        <v>10</v>
      </c>
      <c r="F4421" s="10" t="s">
        <v>7910</v>
      </c>
      <c r="G4421" s="10" t="s">
        <v>7959</v>
      </c>
      <c r="H4421" s="13">
        <v>44</v>
      </c>
      <c r="I4421" s="14"/>
      <c r="J4421" s="4"/>
      <c r="K4421" s="4"/>
      <c r="L4421" s="4"/>
      <c r="M4421" s="4"/>
      <c r="N4421" s="4"/>
      <c r="O4421" s="4"/>
      <c r="P4421" s="4"/>
      <c r="Q4421" s="4"/>
      <c r="R4421" s="4"/>
      <c r="S4421" s="4"/>
      <c r="T4421" s="4"/>
      <c r="U4421" s="4"/>
      <c r="V4421" s="4"/>
      <c r="W4421" s="4"/>
      <c r="X4421" s="4"/>
      <c r="Y4421" s="4"/>
      <c r="Z4421" s="4"/>
      <c r="AA4421" s="4"/>
    </row>
    <row r="4422" spans="1:27" ht="16" x14ac:dyDescent="0.2">
      <c r="A4422" s="10" t="s">
        <v>15</v>
      </c>
      <c r="B4422" s="10" t="s">
        <v>19</v>
      </c>
      <c r="C4422" s="10" t="s">
        <v>7960</v>
      </c>
      <c r="D4422" s="11">
        <v>2018</v>
      </c>
      <c r="E4422" s="10" t="s">
        <v>10</v>
      </c>
      <c r="F4422" s="10" t="s">
        <v>7910</v>
      </c>
      <c r="G4422" s="10" t="s">
        <v>7961</v>
      </c>
      <c r="H4422" s="13">
        <v>43</v>
      </c>
      <c r="I4422" s="14"/>
      <c r="J4422" s="4"/>
      <c r="K4422" s="4"/>
      <c r="L4422" s="4"/>
      <c r="M4422" s="4"/>
      <c r="N4422" s="4"/>
      <c r="O4422" s="4"/>
      <c r="P4422" s="4"/>
      <c r="Q4422" s="4"/>
      <c r="R4422" s="4"/>
      <c r="S4422" s="4"/>
      <c r="T4422" s="4"/>
      <c r="U4422" s="4"/>
      <c r="V4422" s="4"/>
      <c r="W4422" s="4"/>
      <c r="X4422" s="4"/>
      <c r="Y4422" s="4"/>
      <c r="Z4422" s="4"/>
      <c r="AA4422" s="4"/>
    </row>
    <row r="4423" spans="1:27" ht="16" x14ac:dyDescent="0.2">
      <c r="A4423" s="10" t="s">
        <v>15</v>
      </c>
      <c r="B4423" s="10" t="s">
        <v>19</v>
      </c>
      <c r="C4423" s="10" t="s">
        <v>7962</v>
      </c>
      <c r="D4423" s="11">
        <v>2018</v>
      </c>
      <c r="E4423" s="10" t="s">
        <v>10</v>
      </c>
      <c r="F4423" s="10" t="s">
        <v>7910</v>
      </c>
      <c r="G4423" s="10" t="s">
        <v>7963</v>
      </c>
      <c r="H4423" s="13">
        <v>42</v>
      </c>
      <c r="I4423" s="14"/>
      <c r="J4423" s="4"/>
      <c r="K4423" s="4"/>
      <c r="L4423" s="4"/>
      <c r="M4423" s="4"/>
      <c r="N4423" s="4"/>
      <c r="O4423" s="4"/>
      <c r="P4423" s="4"/>
      <c r="Q4423" s="4"/>
      <c r="R4423" s="4"/>
      <c r="S4423" s="4"/>
      <c r="T4423" s="4"/>
      <c r="U4423" s="4"/>
      <c r="V4423" s="4"/>
      <c r="W4423" s="4"/>
      <c r="X4423" s="4"/>
      <c r="Y4423" s="4"/>
      <c r="Z4423" s="4"/>
      <c r="AA4423" s="4"/>
    </row>
    <row r="4424" spans="1:27" ht="16" x14ac:dyDescent="0.2">
      <c r="A4424" s="10" t="s">
        <v>15</v>
      </c>
      <c r="B4424" s="10" t="s">
        <v>19</v>
      </c>
      <c r="C4424" s="10" t="s">
        <v>7964</v>
      </c>
      <c r="D4424" s="11">
        <v>2018</v>
      </c>
      <c r="E4424" s="10" t="s">
        <v>10</v>
      </c>
      <c r="F4424" s="10" t="s">
        <v>7910</v>
      </c>
      <c r="G4424" s="10" t="s">
        <v>7965</v>
      </c>
      <c r="H4424" s="13">
        <v>42</v>
      </c>
      <c r="I4424" s="14"/>
      <c r="J4424" s="4"/>
      <c r="K4424" s="4"/>
      <c r="L4424" s="4"/>
      <c r="M4424" s="4"/>
      <c r="N4424" s="4"/>
      <c r="O4424" s="4"/>
      <c r="P4424" s="4"/>
      <c r="Q4424" s="4"/>
      <c r="R4424" s="4"/>
      <c r="S4424" s="4"/>
      <c r="T4424" s="4"/>
      <c r="U4424" s="4"/>
      <c r="V4424" s="4"/>
      <c r="W4424" s="4"/>
      <c r="X4424" s="4"/>
      <c r="Y4424" s="4"/>
      <c r="Z4424" s="4"/>
      <c r="AA4424" s="4"/>
    </row>
    <row r="4425" spans="1:27" ht="16" x14ac:dyDescent="0.2">
      <c r="A4425" s="10" t="s">
        <v>15</v>
      </c>
      <c r="B4425" s="10" t="s">
        <v>19</v>
      </c>
      <c r="C4425" s="10" t="s">
        <v>7966</v>
      </c>
      <c r="D4425" s="11">
        <v>2018</v>
      </c>
      <c r="E4425" s="10" t="s">
        <v>10</v>
      </c>
      <c r="F4425" s="10" t="s">
        <v>7910</v>
      </c>
      <c r="G4425" s="10" t="s">
        <v>7967</v>
      </c>
      <c r="H4425" s="13">
        <v>42</v>
      </c>
      <c r="I4425" s="14"/>
      <c r="J4425" s="4"/>
      <c r="K4425" s="4"/>
      <c r="L4425" s="4"/>
      <c r="M4425" s="4"/>
      <c r="N4425" s="4"/>
      <c r="O4425" s="4"/>
      <c r="P4425" s="4"/>
      <c r="Q4425" s="4"/>
      <c r="R4425" s="4"/>
      <c r="S4425" s="4"/>
      <c r="T4425" s="4"/>
      <c r="U4425" s="4"/>
      <c r="V4425" s="4"/>
      <c r="W4425" s="4"/>
      <c r="X4425" s="4"/>
      <c r="Y4425" s="4"/>
      <c r="Z4425" s="4"/>
      <c r="AA4425" s="4"/>
    </row>
    <row r="4426" spans="1:27" ht="16" x14ac:dyDescent="0.2">
      <c r="A4426" s="10" t="s">
        <v>15</v>
      </c>
      <c r="B4426" s="10" t="s">
        <v>19</v>
      </c>
      <c r="C4426" s="10" t="s">
        <v>7968</v>
      </c>
      <c r="D4426" s="11">
        <v>2018</v>
      </c>
      <c r="E4426" s="10" t="s">
        <v>10</v>
      </c>
      <c r="F4426" s="10" t="s">
        <v>7910</v>
      </c>
      <c r="G4426" s="10" t="s">
        <v>7969</v>
      </c>
      <c r="H4426" s="13">
        <v>40</v>
      </c>
      <c r="I4426" s="14"/>
      <c r="J4426" s="4"/>
      <c r="K4426" s="4"/>
      <c r="L4426" s="4"/>
      <c r="M4426" s="4"/>
      <c r="N4426" s="4"/>
      <c r="O4426" s="4"/>
      <c r="P4426" s="4"/>
      <c r="Q4426" s="4"/>
      <c r="R4426" s="4"/>
      <c r="S4426" s="4"/>
      <c r="T4426" s="4"/>
      <c r="U4426" s="4"/>
      <c r="V4426" s="4"/>
      <c r="W4426" s="4"/>
      <c r="X4426" s="4"/>
      <c r="Y4426" s="4"/>
      <c r="Z4426" s="4"/>
      <c r="AA4426" s="4"/>
    </row>
    <row r="4427" spans="1:27" ht="16" x14ac:dyDescent="0.2">
      <c r="A4427" s="10" t="s">
        <v>15</v>
      </c>
      <c r="B4427" s="10" t="s">
        <v>19</v>
      </c>
      <c r="C4427" s="10" t="s">
        <v>7970</v>
      </c>
      <c r="D4427" s="11">
        <v>2018</v>
      </c>
      <c r="E4427" s="10" t="s">
        <v>10</v>
      </c>
      <c r="F4427" s="10" t="s">
        <v>7910</v>
      </c>
      <c r="G4427" s="10" t="s">
        <v>7971</v>
      </c>
      <c r="H4427" s="13">
        <v>40</v>
      </c>
      <c r="I4427" s="14"/>
      <c r="J4427" s="4"/>
      <c r="K4427" s="4"/>
      <c r="L4427" s="4"/>
      <c r="M4427" s="4"/>
      <c r="N4427" s="4"/>
      <c r="O4427" s="4"/>
      <c r="P4427" s="4"/>
      <c r="Q4427" s="4"/>
      <c r="R4427" s="4"/>
      <c r="S4427" s="4"/>
      <c r="T4427" s="4"/>
      <c r="U4427" s="4"/>
      <c r="V4427" s="4"/>
      <c r="W4427" s="4"/>
      <c r="X4427" s="4"/>
      <c r="Y4427" s="4"/>
      <c r="Z4427" s="4"/>
      <c r="AA4427" s="4"/>
    </row>
    <row r="4428" spans="1:27" ht="16" x14ac:dyDescent="0.2">
      <c r="A4428" s="10" t="s">
        <v>15</v>
      </c>
      <c r="B4428" s="10" t="s">
        <v>19</v>
      </c>
      <c r="C4428" s="10" t="s">
        <v>7972</v>
      </c>
      <c r="D4428" s="11">
        <v>2018</v>
      </c>
      <c r="E4428" s="10" t="s">
        <v>10</v>
      </c>
      <c r="F4428" s="10" t="s">
        <v>7910</v>
      </c>
      <c r="G4428" s="10" t="s">
        <v>7973</v>
      </c>
      <c r="H4428" s="13">
        <v>36</v>
      </c>
      <c r="I4428" s="14"/>
      <c r="J4428" s="4"/>
      <c r="K4428" s="4"/>
      <c r="L4428" s="4"/>
      <c r="M4428" s="4"/>
      <c r="N4428" s="4"/>
      <c r="O4428" s="4"/>
      <c r="P4428" s="4"/>
      <c r="Q4428" s="4"/>
      <c r="R4428" s="4"/>
      <c r="S4428" s="4"/>
      <c r="T4428" s="4"/>
      <c r="U4428" s="4"/>
      <c r="V4428" s="4"/>
      <c r="W4428" s="4"/>
      <c r="X4428" s="4"/>
      <c r="Y4428" s="4"/>
      <c r="Z4428" s="4"/>
      <c r="AA4428" s="4"/>
    </row>
    <row r="4429" spans="1:27" ht="16" x14ac:dyDescent="0.2">
      <c r="A4429" s="10" t="s">
        <v>15</v>
      </c>
      <c r="B4429" s="10" t="s">
        <v>19</v>
      </c>
      <c r="C4429" s="10" t="s">
        <v>7974</v>
      </c>
      <c r="D4429" s="11">
        <v>2017</v>
      </c>
      <c r="E4429" s="10" t="s">
        <v>7</v>
      </c>
      <c r="F4429" s="10" t="s">
        <v>7975</v>
      </c>
      <c r="G4429" s="10" t="s">
        <v>7976</v>
      </c>
      <c r="H4429" s="13">
        <v>1273</v>
      </c>
      <c r="I4429" s="14"/>
      <c r="J4429" s="4"/>
      <c r="K4429" s="4"/>
      <c r="L4429" s="4"/>
      <c r="M4429" s="4"/>
      <c r="N4429" s="4"/>
      <c r="O4429" s="4"/>
      <c r="P4429" s="4"/>
      <c r="Q4429" s="4"/>
      <c r="R4429" s="4"/>
      <c r="S4429" s="4"/>
      <c r="T4429" s="4"/>
      <c r="U4429" s="4"/>
      <c r="V4429" s="4"/>
      <c r="W4429" s="4"/>
      <c r="X4429" s="4"/>
      <c r="Y4429" s="4"/>
      <c r="Z4429" s="4"/>
      <c r="AA4429" s="4"/>
    </row>
    <row r="4430" spans="1:27" ht="16" x14ac:dyDescent="0.2">
      <c r="A4430" s="10" t="s">
        <v>15</v>
      </c>
      <c r="B4430" s="10" t="s">
        <v>19</v>
      </c>
      <c r="C4430" s="10" t="s">
        <v>7977</v>
      </c>
      <c r="D4430" s="39">
        <v>2017</v>
      </c>
      <c r="E4430" s="10" t="s">
        <v>10</v>
      </c>
      <c r="F4430" s="16" t="s">
        <v>7975</v>
      </c>
      <c r="G4430" s="10" t="s">
        <v>7978</v>
      </c>
      <c r="H4430" s="13">
        <v>411</v>
      </c>
      <c r="I4430" s="14"/>
      <c r="J4430" s="4"/>
      <c r="K4430" s="4"/>
      <c r="L4430" s="4"/>
      <c r="M4430" s="4"/>
      <c r="N4430" s="4"/>
      <c r="O4430" s="4"/>
      <c r="P4430" s="4"/>
      <c r="Q4430" s="4"/>
      <c r="R4430" s="4"/>
      <c r="S4430" s="4"/>
      <c r="T4430" s="4"/>
      <c r="U4430" s="4"/>
      <c r="V4430" s="4"/>
      <c r="W4430" s="4"/>
      <c r="X4430" s="4"/>
      <c r="Y4430" s="4"/>
      <c r="Z4430" s="4"/>
      <c r="AA4430" s="4"/>
    </row>
    <row r="4431" spans="1:27" ht="16" x14ac:dyDescent="0.2">
      <c r="A4431" s="10" t="s">
        <v>15</v>
      </c>
      <c r="B4431" s="10" t="s">
        <v>19</v>
      </c>
      <c r="C4431" s="14" t="str">
        <f>PROPER("PARIS AGREEMENT ENTERS INTO FORCE")</f>
        <v>Paris Agreement Enters Into Force</v>
      </c>
      <c r="D4431" s="39">
        <v>2017</v>
      </c>
      <c r="E4431" s="10" t="s">
        <v>10</v>
      </c>
      <c r="F4431" s="16" t="s">
        <v>7975</v>
      </c>
      <c r="G4431" s="10" t="s">
        <v>7979</v>
      </c>
      <c r="H4431" s="13">
        <v>142</v>
      </c>
      <c r="I4431" s="14"/>
      <c r="J4431" s="4"/>
      <c r="K4431" s="4"/>
      <c r="L4431" s="4"/>
      <c r="M4431" s="4"/>
      <c r="N4431" s="4"/>
      <c r="O4431" s="4"/>
      <c r="P4431" s="4"/>
      <c r="Q4431" s="4"/>
      <c r="R4431" s="4"/>
      <c r="S4431" s="4"/>
      <c r="T4431" s="4"/>
      <c r="U4431" s="4"/>
      <c r="V4431" s="4"/>
      <c r="W4431" s="4"/>
      <c r="X4431" s="4"/>
      <c r="Y4431" s="4"/>
      <c r="Z4431" s="4"/>
      <c r="AA4431" s="4"/>
    </row>
    <row r="4432" spans="1:27" ht="16" x14ac:dyDescent="0.2">
      <c r="A4432" s="10" t="s">
        <v>15</v>
      </c>
      <c r="B4432" s="10" t="s">
        <v>19</v>
      </c>
      <c r="C4432" s="14" t="str">
        <f>PROPER("FIGHTING FOOD WASTE IN THE UNITED STATES")</f>
        <v>Fighting Food Waste In The United States</v>
      </c>
      <c r="D4432" s="39">
        <v>2017</v>
      </c>
      <c r="E4432" s="10" t="s">
        <v>10</v>
      </c>
      <c r="F4432" s="16" t="s">
        <v>7975</v>
      </c>
      <c r="G4432" s="10" t="s">
        <v>7980</v>
      </c>
      <c r="H4432" s="13">
        <v>138</v>
      </c>
      <c r="I4432" s="14"/>
      <c r="J4432" s="4"/>
      <c r="K4432" s="4"/>
      <c r="L4432" s="4"/>
      <c r="M4432" s="4"/>
      <c r="N4432" s="4"/>
      <c r="O4432" s="4"/>
      <c r="P4432" s="4"/>
      <c r="Q4432" s="4"/>
      <c r="R4432" s="4"/>
      <c r="S4432" s="4"/>
      <c r="T4432" s="4"/>
      <c r="U4432" s="4"/>
      <c r="V4432" s="4"/>
      <c r="W4432" s="4"/>
      <c r="X4432" s="4"/>
      <c r="Y4432" s="4"/>
      <c r="Z4432" s="4"/>
      <c r="AA4432" s="4"/>
    </row>
    <row r="4433" spans="1:27" ht="16" x14ac:dyDescent="0.2">
      <c r="A4433" s="10" t="s">
        <v>15</v>
      </c>
      <c r="B4433" s="10" t="s">
        <v>19</v>
      </c>
      <c r="C4433" s="14" t="str">
        <f>PROPER("WHITE HOUSE REJECTS PARIS AGREEMENT; US LEADERS LEAN IN")</f>
        <v>White House Rejects Paris Agreement; Us Leaders Lean In</v>
      </c>
      <c r="D4433" s="39">
        <v>2017</v>
      </c>
      <c r="E4433" s="10" t="s">
        <v>10</v>
      </c>
      <c r="F4433" s="16" t="s">
        <v>7975</v>
      </c>
      <c r="G4433" s="10" t="s">
        <v>7981</v>
      </c>
      <c r="H4433" s="13">
        <v>137</v>
      </c>
      <c r="I4433" s="14"/>
      <c r="J4433" s="4"/>
      <c r="K4433" s="4"/>
      <c r="L4433" s="4"/>
      <c r="M4433" s="4"/>
      <c r="N4433" s="4"/>
      <c r="O4433" s="4"/>
      <c r="P4433" s="4"/>
      <c r="Q4433" s="4"/>
      <c r="R4433" s="4"/>
      <c r="S4433" s="4"/>
      <c r="T4433" s="4"/>
      <c r="U4433" s="4"/>
      <c r="V4433" s="4"/>
      <c r="W4433" s="4"/>
      <c r="X4433" s="4"/>
      <c r="Y4433" s="4"/>
      <c r="Z4433" s="4"/>
      <c r="AA4433" s="4"/>
    </row>
    <row r="4434" spans="1:27" ht="16" x14ac:dyDescent="0.2">
      <c r="A4434" s="10" t="s">
        <v>15</v>
      </c>
      <c r="B4434" s="10" t="s">
        <v>19</v>
      </c>
      <c r="C4434" s="14" t="str">
        <f>PROPER("TWO COUNTRIES PUSH TO SHUT DOWN ILLEGAL IVORY MARKET")</f>
        <v>Two Countries Push To Shut Down Illegal Ivory Market</v>
      </c>
      <c r="D4434" s="39">
        <v>2017</v>
      </c>
      <c r="E4434" s="10" t="s">
        <v>10</v>
      </c>
      <c r="F4434" s="16" t="s">
        <v>7975</v>
      </c>
      <c r="G4434" s="10" t="s">
        <v>7982</v>
      </c>
      <c r="H4434" s="13">
        <v>136</v>
      </c>
      <c r="I4434" s="14"/>
      <c r="J4434" s="4"/>
      <c r="K4434" s="4"/>
      <c r="L4434" s="4"/>
      <c r="M4434" s="4"/>
      <c r="N4434" s="4"/>
      <c r="O4434" s="4"/>
      <c r="P4434" s="4"/>
      <c r="Q4434" s="4"/>
      <c r="R4434" s="4"/>
      <c r="S4434" s="4"/>
      <c r="T4434" s="4"/>
      <c r="U4434" s="4"/>
      <c r="V4434" s="4"/>
      <c r="W4434" s="4"/>
      <c r="X4434" s="4"/>
      <c r="Y4434" s="4"/>
      <c r="Z4434" s="4"/>
      <c r="AA4434" s="4"/>
    </row>
    <row r="4435" spans="1:27" ht="16" x14ac:dyDescent="0.2">
      <c r="A4435" s="10" t="s">
        <v>15</v>
      </c>
      <c r="B4435" s="10" t="s">
        <v>19</v>
      </c>
      <c r="C4435" s="14" t="str">
        <f>PROPER("CONNECTING GLOBAL WATER CRISES TO US NATIONAL SECURITY")</f>
        <v>Connecting Global Water Crises To Us National Security</v>
      </c>
      <c r="D4435" s="39">
        <v>2017</v>
      </c>
      <c r="E4435" s="10" t="s">
        <v>10</v>
      </c>
      <c r="F4435" s="16" t="s">
        <v>7975</v>
      </c>
      <c r="G4435" s="10" t="s">
        <v>7983</v>
      </c>
      <c r="H4435" s="13">
        <v>130</v>
      </c>
      <c r="I4435" s="14"/>
      <c r="J4435" s="4"/>
      <c r="K4435" s="4"/>
      <c r="L4435" s="4"/>
      <c r="M4435" s="4"/>
      <c r="N4435" s="4"/>
      <c r="O4435" s="4"/>
      <c r="P4435" s="4"/>
      <c r="Q4435" s="4"/>
      <c r="R4435" s="4"/>
      <c r="S4435" s="4"/>
      <c r="T4435" s="4"/>
      <c r="U4435" s="4"/>
      <c r="V4435" s="4"/>
      <c r="W4435" s="4"/>
      <c r="X4435" s="4"/>
      <c r="Y4435" s="4"/>
      <c r="Z4435" s="4"/>
      <c r="AA4435" s="4"/>
    </row>
    <row r="4436" spans="1:27" ht="16" x14ac:dyDescent="0.2">
      <c r="A4436" s="10" t="s">
        <v>15</v>
      </c>
      <c r="B4436" s="10" t="s">
        <v>19</v>
      </c>
      <c r="C4436" s="14" t="str">
        <f>PROPER("PEACE AGREEMENT IN COLOMBIA TIED TO CONSERVATION")</f>
        <v>Peace Agreement In Colombia Tied To Conservation</v>
      </c>
      <c r="D4436" s="39">
        <v>2017</v>
      </c>
      <c r="E4436" s="10" t="s">
        <v>10</v>
      </c>
      <c r="F4436" s="16" t="s">
        <v>7975</v>
      </c>
      <c r="G4436" s="10" t="s">
        <v>7984</v>
      </c>
      <c r="H4436" s="13">
        <v>127</v>
      </c>
      <c r="I4436" s="14"/>
      <c r="J4436" s="4"/>
      <c r="K4436" s="4"/>
      <c r="L4436" s="4"/>
      <c r="M4436" s="4"/>
      <c r="N4436" s="4"/>
      <c r="O4436" s="4"/>
      <c r="P4436" s="4"/>
      <c r="Q4436" s="4"/>
      <c r="R4436" s="4"/>
      <c r="S4436" s="4"/>
      <c r="T4436" s="4"/>
      <c r="U4436" s="4"/>
      <c r="V4436" s="4"/>
      <c r="W4436" s="4"/>
      <c r="X4436" s="4"/>
      <c r="Y4436" s="4"/>
      <c r="Z4436" s="4"/>
      <c r="AA4436" s="4"/>
    </row>
    <row r="4437" spans="1:27" ht="16" x14ac:dyDescent="0.2">
      <c r="A4437" s="10" t="s">
        <v>15</v>
      </c>
      <c r="B4437" s="10" t="s">
        <v>19</v>
      </c>
      <c r="C4437" s="14" t="str">
        <f>PROPER("NEW US REGULATIONS TO BLOCK ILLEGALLY CAUGHT FISH")</f>
        <v>New Us Regulations To Block Illegally Caught Fish</v>
      </c>
      <c r="D4437" s="39">
        <v>2017</v>
      </c>
      <c r="E4437" s="10" t="s">
        <v>10</v>
      </c>
      <c r="F4437" s="16" t="s">
        <v>7975</v>
      </c>
      <c r="G4437" s="10" t="s">
        <v>7985</v>
      </c>
      <c r="H4437" s="13">
        <v>126</v>
      </c>
      <c r="I4437" s="14"/>
      <c r="J4437" s="4"/>
      <c r="K4437" s="4"/>
      <c r="L4437" s="4"/>
      <c r="M4437" s="4"/>
      <c r="N4437" s="4"/>
      <c r="O4437" s="4"/>
      <c r="P4437" s="4"/>
      <c r="Q4437" s="4"/>
      <c r="R4437" s="4"/>
      <c r="S4437" s="4"/>
      <c r="T4437" s="4"/>
      <c r="U4437" s="4"/>
      <c r="V4437" s="4"/>
      <c r="W4437" s="4"/>
      <c r="X4437" s="4"/>
      <c r="Y4437" s="4"/>
      <c r="Z4437" s="4"/>
      <c r="AA4437" s="4"/>
    </row>
    <row r="4438" spans="1:27" ht="16" x14ac:dyDescent="0.2">
      <c r="A4438" s="10" t="s">
        <v>15</v>
      </c>
      <c r="B4438" s="10" t="s">
        <v>19</v>
      </c>
      <c r="C4438" s="14" t="str">
        <f>PROPER("US BANS OIL AND GAS DRILLING IN THE ARCTIC")</f>
        <v>Us Bans Oil And Gas Drilling In The Arctic</v>
      </c>
      <c r="D4438" s="39">
        <v>2017</v>
      </c>
      <c r="E4438" s="10" t="s">
        <v>10</v>
      </c>
      <c r="F4438" s="16" t="s">
        <v>7975</v>
      </c>
      <c r="G4438" s="10" t="s">
        <v>7986</v>
      </c>
      <c r="H4438" s="13">
        <v>116</v>
      </c>
      <c r="I4438" s="14"/>
      <c r="J4438" s="4"/>
      <c r="K4438" s="4"/>
      <c r="L4438" s="4"/>
      <c r="M4438" s="4"/>
      <c r="N4438" s="4"/>
      <c r="O4438" s="4"/>
      <c r="P4438" s="4"/>
      <c r="Q4438" s="4"/>
      <c r="R4438" s="4"/>
      <c r="S4438" s="4"/>
      <c r="T4438" s="4"/>
      <c r="U4438" s="4"/>
      <c r="V4438" s="4"/>
      <c r="W4438" s="4"/>
      <c r="X4438" s="4"/>
      <c r="Y4438" s="4"/>
      <c r="Z4438" s="4"/>
      <c r="AA4438" s="4"/>
    </row>
    <row r="4439" spans="1:27" ht="16" x14ac:dyDescent="0.2">
      <c r="A4439" s="10" t="s">
        <v>15</v>
      </c>
      <c r="B4439" s="10" t="s">
        <v>19</v>
      </c>
      <c r="C4439" s="10" t="s">
        <v>7987</v>
      </c>
      <c r="D4439" s="39">
        <v>2017</v>
      </c>
      <c r="E4439" s="10" t="s">
        <v>10</v>
      </c>
      <c r="F4439" s="16" t="s">
        <v>7975</v>
      </c>
      <c r="G4439" s="10" t="s">
        <v>7988</v>
      </c>
      <c r="H4439" s="13">
        <v>60</v>
      </c>
      <c r="I4439" s="14"/>
      <c r="J4439" s="4"/>
      <c r="K4439" s="4"/>
      <c r="L4439" s="4"/>
      <c r="M4439" s="4"/>
      <c r="N4439" s="4"/>
      <c r="O4439" s="4"/>
      <c r="P4439" s="4"/>
      <c r="Q4439" s="4"/>
      <c r="R4439" s="4"/>
      <c r="S4439" s="4"/>
      <c r="T4439" s="4"/>
      <c r="U4439" s="4"/>
      <c r="V4439" s="4"/>
      <c r="W4439" s="4"/>
      <c r="X4439" s="4"/>
      <c r="Y4439" s="4"/>
      <c r="Z4439" s="4"/>
      <c r="AA4439" s="4"/>
    </row>
    <row r="4440" spans="1:27" ht="16" x14ac:dyDescent="0.2">
      <c r="A4440" s="10" t="s">
        <v>15</v>
      </c>
      <c r="B4440" s="10" t="s">
        <v>19</v>
      </c>
      <c r="C4440" s="10" t="s">
        <v>7989</v>
      </c>
      <c r="D4440" s="11">
        <v>2017</v>
      </c>
      <c r="E4440" s="10" t="s">
        <v>10</v>
      </c>
      <c r="F4440" s="10" t="s">
        <v>7975</v>
      </c>
      <c r="G4440" s="10" t="s">
        <v>7990</v>
      </c>
      <c r="H4440" s="13">
        <v>59</v>
      </c>
      <c r="I4440" s="14"/>
      <c r="J4440" s="4"/>
      <c r="K4440" s="4"/>
      <c r="L4440" s="4"/>
      <c r="M4440" s="4"/>
      <c r="N4440" s="4"/>
      <c r="O4440" s="4"/>
      <c r="P4440" s="4"/>
      <c r="Q4440" s="4"/>
      <c r="R4440" s="4"/>
      <c r="S4440" s="4"/>
      <c r="T4440" s="4"/>
      <c r="U4440" s="4"/>
      <c r="V4440" s="4"/>
      <c r="W4440" s="4"/>
      <c r="X4440" s="4"/>
      <c r="Y4440" s="4"/>
      <c r="Z4440" s="4"/>
      <c r="AA4440" s="4"/>
    </row>
    <row r="4441" spans="1:27" ht="16" x14ac:dyDescent="0.2">
      <c r="A4441" s="10" t="s">
        <v>15</v>
      </c>
      <c r="B4441" s="10" t="s">
        <v>19</v>
      </c>
      <c r="C4441" s="10" t="s">
        <v>7991</v>
      </c>
      <c r="D4441" s="11">
        <v>2017</v>
      </c>
      <c r="E4441" s="10" t="s">
        <v>10</v>
      </c>
      <c r="F4441" s="10" t="s">
        <v>7975</v>
      </c>
      <c r="G4441" s="10" t="s">
        <v>7992</v>
      </c>
      <c r="H4441" s="13">
        <v>58</v>
      </c>
      <c r="I4441" s="14"/>
      <c r="J4441" s="4"/>
      <c r="K4441" s="4"/>
      <c r="L4441" s="4"/>
      <c r="M4441" s="4"/>
      <c r="N4441" s="4"/>
      <c r="O4441" s="4"/>
      <c r="P4441" s="4"/>
      <c r="Q4441" s="4"/>
      <c r="R4441" s="4"/>
      <c r="S4441" s="4"/>
      <c r="T4441" s="4"/>
      <c r="U4441" s="4"/>
      <c r="V4441" s="4"/>
      <c r="W4441" s="4"/>
      <c r="X4441" s="4"/>
      <c r="Y4441" s="4"/>
      <c r="Z4441" s="4"/>
      <c r="AA4441" s="4"/>
    </row>
    <row r="4442" spans="1:27" ht="16" x14ac:dyDescent="0.2">
      <c r="A4442" s="10" t="s">
        <v>15</v>
      </c>
      <c r="B4442" s="10" t="s">
        <v>19</v>
      </c>
      <c r="C4442" s="10" t="s">
        <v>7993</v>
      </c>
      <c r="D4442" s="11">
        <v>2017</v>
      </c>
      <c r="E4442" s="10" t="s">
        <v>10</v>
      </c>
      <c r="F4442" s="10" t="s">
        <v>7975</v>
      </c>
      <c r="G4442" s="10" t="s">
        <v>7994</v>
      </c>
      <c r="H4442" s="13">
        <v>58</v>
      </c>
      <c r="I4442" s="14"/>
      <c r="J4442" s="4"/>
      <c r="K4442" s="4"/>
      <c r="L4442" s="4"/>
      <c r="M4442" s="4"/>
      <c r="N4442" s="4"/>
      <c r="O4442" s="4"/>
      <c r="P4442" s="4"/>
      <c r="Q4442" s="4"/>
      <c r="R4442" s="4"/>
      <c r="S4442" s="4"/>
      <c r="T4442" s="4"/>
      <c r="U4442" s="4"/>
      <c r="V4442" s="4"/>
      <c r="W4442" s="4"/>
      <c r="X4442" s="4"/>
      <c r="Y4442" s="4"/>
      <c r="Z4442" s="4"/>
      <c r="AA4442" s="4"/>
    </row>
    <row r="4443" spans="1:27" ht="16" x14ac:dyDescent="0.2">
      <c r="A4443" s="10" t="s">
        <v>15</v>
      </c>
      <c r="B4443" s="10" t="s">
        <v>19</v>
      </c>
      <c r="C4443" s="10" t="s">
        <v>7995</v>
      </c>
      <c r="D4443" s="11">
        <v>2017</v>
      </c>
      <c r="E4443" s="10" t="s">
        <v>10</v>
      </c>
      <c r="F4443" s="10" t="s">
        <v>7975</v>
      </c>
      <c r="G4443" s="10" t="s">
        <v>7996</v>
      </c>
      <c r="H4443" s="13">
        <v>55</v>
      </c>
      <c r="I4443" s="14"/>
      <c r="J4443" s="4"/>
      <c r="K4443" s="4"/>
      <c r="L4443" s="4"/>
      <c r="M4443" s="4"/>
      <c r="N4443" s="4"/>
      <c r="O4443" s="4"/>
      <c r="P4443" s="4"/>
      <c r="Q4443" s="4"/>
      <c r="R4443" s="4"/>
      <c r="S4443" s="4"/>
      <c r="T4443" s="4"/>
      <c r="U4443" s="4"/>
      <c r="V4443" s="4"/>
      <c r="W4443" s="4"/>
      <c r="X4443" s="4"/>
      <c r="Y4443" s="4"/>
      <c r="Z4443" s="4"/>
      <c r="AA4443" s="4"/>
    </row>
    <row r="4444" spans="1:27" ht="16" x14ac:dyDescent="0.2">
      <c r="A4444" s="10" t="s">
        <v>15</v>
      </c>
      <c r="B4444" s="10" t="s">
        <v>19</v>
      </c>
      <c r="C4444" s="10" t="s">
        <v>7997</v>
      </c>
      <c r="D4444" s="11">
        <v>2017</v>
      </c>
      <c r="E4444" s="10" t="s">
        <v>10</v>
      </c>
      <c r="F4444" s="10" t="s">
        <v>7975</v>
      </c>
      <c r="G4444" s="10" t="s">
        <v>7998</v>
      </c>
      <c r="H4444" s="13">
        <v>55</v>
      </c>
      <c r="I4444" s="14"/>
      <c r="J4444" s="4"/>
      <c r="K4444" s="4"/>
      <c r="L4444" s="4"/>
      <c r="M4444" s="4"/>
      <c r="N4444" s="4"/>
      <c r="O4444" s="4"/>
      <c r="P4444" s="4"/>
      <c r="Q4444" s="4"/>
      <c r="R4444" s="4"/>
      <c r="S4444" s="4"/>
      <c r="T4444" s="4"/>
      <c r="U4444" s="4"/>
      <c r="V4444" s="4"/>
      <c r="W4444" s="4"/>
      <c r="X4444" s="4"/>
      <c r="Y4444" s="4"/>
      <c r="Z4444" s="4"/>
      <c r="AA4444" s="4"/>
    </row>
    <row r="4445" spans="1:27" ht="16" x14ac:dyDescent="0.2">
      <c r="A4445" s="10" t="s">
        <v>15</v>
      </c>
      <c r="B4445" s="10" t="s">
        <v>19</v>
      </c>
      <c r="C4445" s="10" t="s">
        <v>7999</v>
      </c>
      <c r="D4445" s="11">
        <v>2017</v>
      </c>
      <c r="E4445" s="10" t="s">
        <v>10</v>
      </c>
      <c r="F4445" s="10" t="s">
        <v>7975</v>
      </c>
      <c r="G4445" s="10" t="s">
        <v>8000</v>
      </c>
      <c r="H4445" s="13">
        <v>55</v>
      </c>
      <c r="I4445" s="14"/>
      <c r="J4445" s="4"/>
      <c r="K4445" s="4"/>
      <c r="L4445" s="4"/>
      <c r="M4445" s="4"/>
      <c r="N4445" s="4"/>
      <c r="O4445" s="4"/>
      <c r="P4445" s="4"/>
      <c r="Q4445" s="4"/>
      <c r="R4445" s="4"/>
      <c r="S4445" s="4"/>
      <c r="T4445" s="4"/>
      <c r="U4445" s="4"/>
      <c r="V4445" s="4"/>
      <c r="W4445" s="4"/>
      <c r="X4445" s="4"/>
      <c r="Y4445" s="4"/>
      <c r="Z4445" s="4"/>
      <c r="AA4445" s="4"/>
    </row>
    <row r="4446" spans="1:27" ht="16" x14ac:dyDescent="0.2">
      <c r="A4446" s="10" t="s">
        <v>15</v>
      </c>
      <c r="B4446" s="10" t="s">
        <v>19</v>
      </c>
      <c r="C4446" s="10" t="s">
        <v>8001</v>
      </c>
      <c r="D4446" s="11">
        <v>2017</v>
      </c>
      <c r="E4446" s="10" t="s">
        <v>10</v>
      </c>
      <c r="F4446" s="10" t="s">
        <v>7975</v>
      </c>
      <c r="G4446" s="10" t="s">
        <v>8002</v>
      </c>
      <c r="H4446" s="13">
        <v>54</v>
      </c>
      <c r="I4446" s="14"/>
      <c r="J4446" s="4"/>
      <c r="K4446" s="4"/>
      <c r="L4446" s="4"/>
      <c r="M4446" s="4"/>
      <c r="N4446" s="4"/>
      <c r="O4446" s="4"/>
      <c r="P4446" s="4"/>
      <c r="Q4446" s="4"/>
      <c r="R4446" s="4"/>
      <c r="S4446" s="4"/>
      <c r="T4446" s="4"/>
      <c r="U4446" s="4"/>
      <c r="V4446" s="4"/>
      <c r="W4446" s="4"/>
      <c r="X4446" s="4"/>
      <c r="Y4446" s="4"/>
      <c r="Z4446" s="4"/>
      <c r="AA4446" s="4"/>
    </row>
    <row r="4447" spans="1:27" ht="16" x14ac:dyDescent="0.2">
      <c r="A4447" s="10" t="s">
        <v>15</v>
      </c>
      <c r="B4447" s="10" t="s">
        <v>19</v>
      </c>
      <c r="C4447" s="10" t="s">
        <v>8003</v>
      </c>
      <c r="D4447" s="11">
        <v>2017</v>
      </c>
      <c r="E4447" s="10" t="s">
        <v>10</v>
      </c>
      <c r="F4447" s="10" t="s">
        <v>7975</v>
      </c>
      <c r="G4447" s="10" t="s">
        <v>8004</v>
      </c>
      <c r="H4447" s="13">
        <v>52</v>
      </c>
      <c r="I4447" s="14"/>
      <c r="J4447" s="4"/>
      <c r="K4447" s="4"/>
      <c r="L4447" s="4"/>
      <c r="M4447" s="4"/>
      <c r="N4447" s="4"/>
      <c r="O4447" s="4"/>
      <c r="P4447" s="4"/>
      <c r="Q4447" s="4"/>
      <c r="R4447" s="4"/>
      <c r="S4447" s="4"/>
      <c r="T4447" s="4"/>
      <c r="U4447" s="4"/>
      <c r="V4447" s="4"/>
      <c r="W4447" s="4"/>
      <c r="X4447" s="4"/>
      <c r="Y4447" s="4"/>
      <c r="Z4447" s="4"/>
      <c r="AA4447" s="4"/>
    </row>
    <row r="4448" spans="1:27" ht="16" x14ac:dyDescent="0.2">
      <c r="A4448" s="10" t="s">
        <v>15</v>
      </c>
      <c r="B4448" s="10" t="s">
        <v>19</v>
      </c>
      <c r="C4448" s="10" t="s">
        <v>8005</v>
      </c>
      <c r="D4448" s="11">
        <v>2017</v>
      </c>
      <c r="E4448" s="10" t="s">
        <v>10</v>
      </c>
      <c r="F4448" s="10" t="s">
        <v>7975</v>
      </c>
      <c r="G4448" s="10" t="s">
        <v>8006</v>
      </c>
      <c r="H4448" s="13">
        <v>52</v>
      </c>
      <c r="I4448" s="14"/>
      <c r="J4448" s="4"/>
      <c r="K4448" s="4"/>
      <c r="L4448" s="4"/>
      <c r="M4448" s="4"/>
      <c r="N4448" s="4"/>
      <c r="O4448" s="4"/>
      <c r="P4448" s="4"/>
      <c r="Q4448" s="4"/>
      <c r="R4448" s="4"/>
      <c r="S4448" s="4"/>
      <c r="T4448" s="4"/>
      <c r="U4448" s="4"/>
      <c r="V4448" s="4"/>
      <c r="W4448" s="4"/>
      <c r="X4448" s="4"/>
      <c r="Y4448" s="4"/>
      <c r="Z4448" s="4"/>
      <c r="AA4448" s="4"/>
    </row>
    <row r="4449" spans="1:27" ht="16" x14ac:dyDescent="0.2">
      <c r="A4449" s="10" t="s">
        <v>15</v>
      </c>
      <c r="B4449" s="10" t="s">
        <v>19</v>
      </c>
      <c r="C4449" s="10" t="s">
        <v>8007</v>
      </c>
      <c r="D4449" s="11">
        <v>2017</v>
      </c>
      <c r="E4449" s="10" t="s">
        <v>10</v>
      </c>
      <c r="F4449" s="10" t="s">
        <v>7975</v>
      </c>
      <c r="G4449" s="10" t="s">
        <v>8008</v>
      </c>
      <c r="H4449" s="13">
        <v>52</v>
      </c>
      <c r="I4449" s="14"/>
      <c r="J4449" s="4"/>
      <c r="K4449" s="4"/>
      <c r="L4449" s="4"/>
      <c r="M4449" s="4"/>
      <c r="N4449" s="4"/>
      <c r="O4449" s="4"/>
      <c r="P4449" s="4"/>
      <c r="Q4449" s="4"/>
      <c r="R4449" s="4"/>
      <c r="S4449" s="4"/>
      <c r="T4449" s="4"/>
      <c r="U4449" s="4"/>
      <c r="V4449" s="4"/>
      <c r="W4449" s="4"/>
      <c r="X4449" s="4"/>
      <c r="Y4449" s="4"/>
      <c r="Z4449" s="4"/>
      <c r="AA4449" s="4"/>
    </row>
    <row r="4450" spans="1:27" ht="16" x14ac:dyDescent="0.2">
      <c r="A4450" s="10" t="s">
        <v>15</v>
      </c>
      <c r="B4450" s="10" t="s">
        <v>19</v>
      </c>
      <c r="C4450" s="10" t="s">
        <v>8009</v>
      </c>
      <c r="D4450" s="11">
        <v>2017</v>
      </c>
      <c r="E4450" s="10" t="s">
        <v>10</v>
      </c>
      <c r="F4450" s="10" t="s">
        <v>7975</v>
      </c>
      <c r="G4450" s="10" t="s">
        <v>8010</v>
      </c>
      <c r="H4450" s="13">
        <v>51</v>
      </c>
      <c r="I4450" s="14"/>
      <c r="J4450" s="4"/>
      <c r="K4450" s="4"/>
      <c r="L4450" s="4"/>
      <c r="M4450" s="4"/>
      <c r="N4450" s="4"/>
      <c r="O4450" s="4"/>
      <c r="P4450" s="4"/>
      <c r="Q4450" s="4"/>
      <c r="R4450" s="4"/>
      <c r="S4450" s="4"/>
      <c r="T4450" s="4"/>
      <c r="U4450" s="4"/>
      <c r="V4450" s="4"/>
      <c r="W4450" s="4"/>
      <c r="X4450" s="4"/>
      <c r="Y4450" s="4"/>
      <c r="Z4450" s="4"/>
      <c r="AA4450" s="4"/>
    </row>
    <row r="4451" spans="1:27" ht="16" x14ac:dyDescent="0.2">
      <c r="A4451" s="10" t="s">
        <v>15</v>
      </c>
      <c r="B4451" s="10" t="s">
        <v>19</v>
      </c>
      <c r="C4451" s="10" t="s">
        <v>8011</v>
      </c>
      <c r="D4451" s="11">
        <v>2017</v>
      </c>
      <c r="E4451" s="10" t="s">
        <v>10</v>
      </c>
      <c r="F4451" s="10" t="s">
        <v>7975</v>
      </c>
      <c r="G4451" s="10" t="s">
        <v>8012</v>
      </c>
      <c r="H4451" s="13">
        <v>51</v>
      </c>
      <c r="I4451" s="14"/>
      <c r="J4451" s="4"/>
      <c r="K4451" s="4"/>
      <c r="L4451" s="4"/>
      <c r="M4451" s="4"/>
      <c r="N4451" s="4"/>
      <c r="O4451" s="4"/>
      <c r="P4451" s="4"/>
      <c r="Q4451" s="4"/>
      <c r="R4451" s="4"/>
      <c r="S4451" s="4"/>
      <c r="T4451" s="4"/>
      <c r="U4451" s="4"/>
      <c r="V4451" s="4"/>
      <c r="W4451" s="4"/>
      <c r="X4451" s="4"/>
      <c r="Y4451" s="4"/>
      <c r="Z4451" s="4"/>
      <c r="AA4451" s="4"/>
    </row>
    <row r="4452" spans="1:27" ht="16" x14ac:dyDescent="0.2">
      <c r="A4452" s="10" t="s">
        <v>15</v>
      </c>
      <c r="B4452" s="10" t="s">
        <v>19</v>
      </c>
      <c r="C4452" s="10" t="s">
        <v>8013</v>
      </c>
      <c r="D4452" s="11">
        <v>2017</v>
      </c>
      <c r="E4452" s="10" t="s">
        <v>10</v>
      </c>
      <c r="F4452" s="10" t="s">
        <v>7975</v>
      </c>
      <c r="G4452" s="10" t="s">
        <v>8014</v>
      </c>
      <c r="H4452" s="13">
        <v>51</v>
      </c>
      <c r="I4452" s="14"/>
      <c r="J4452" s="4"/>
      <c r="K4452" s="4"/>
      <c r="L4452" s="4"/>
      <c r="M4452" s="4"/>
      <c r="N4452" s="4"/>
      <c r="O4452" s="4"/>
      <c r="P4452" s="4"/>
      <c r="Q4452" s="4"/>
      <c r="R4452" s="4"/>
      <c r="S4452" s="4"/>
      <c r="T4452" s="4"/>
      <c r="U4452" s="4"/>
      <c r="V4452" s="4"/>
      <c r="W4452" s="4"/>
      <c r="X4452" s="4"/>
      <c r="Y4452" s="4"/>
      <c r="Z4452" s="4"/>
      <c r="AA4452" s="4"/>
    </row>
    <row r="4453" spans="1:27" ht="16" x14ac:dyDescent="0.2">
      <c r="A4453" s="10" t="s">
        <v>15</v>
      </c>
      <c r="B4453" s="10" t="s">
        <v>19</v>
      </c>
      <c r="C4453" s="10" t="s">
        <v>8015</v>
      </c>
      <c r="D4453" s="39">
        <v>2017</v>
      </c>
      <c r="E4453" s="10" t="s">
        <v>10</v>
      </c>
      <c r="F4453" s="16" t="s">
        <v>7975</v>
      </c>
      <c r="G4453" s="10" t="s">
        <v>8016</v>
      </c>
      <c r="H4453" s="13">
        <v>51</v>
      </c>
      <c r="I4453" s="14"/>
      <c r="J4453" s="4"/>
      <c r="K4453" s="4"/>
      <c r="L4453" s="4"/>
      <c r="M4453" s="4"/>
      <c r="N4453" s="4"/>
      <c r="O4453" s="4"/>
      <c r="P4453" s="4"/>
      <c r="Q4453" s="4"/>
      <c r="R4453" s="4"/>
      <c r="S4453" s="4"/>
      <c r="T4453" s="4"/>
      <c r="U4453" s="4"/>
      <c r="V4453" s="4"/>
      <c r="W4453" s="4"/>
      <c r="X4453" s="4"/>
      <c r="Y4453" s="4"/>
      <c r="Z4453" s="4"/>
      <c r="AA4453" s="4"/>
    </row>
    <row r="4454" spans="1:27" ht="16" x14ac:dyDescent="0.2">
      <c r="A4454" s="10" t="s">
        <v>15</v>
      </c>
      <c r="B4454" s="10" t="s">
        <v>19</v>
      </c>
      <c r="C4454" s="10" t="s">
        <v>8017</v>
      </c>
      <c r="D4454" s="11">
        <v>2017</v>
      </c>
      <c r="E4454" s="10" t="s">
        <v>10</v>
      </c>
      <c r="F4454" s="10" t="s">
        <v>7975</v>
      </c>
      <c r="G4454" s="10" t="s">
        <v>8018</v>
      </c>
      <c r="H4454" s="13">
        <v>50</v>
      </c>
      <c r="I4454" s="14"/>
      <c r="J4454" s="4"/>
      <c r="K4454" s="4"/>
      <c r="L4454" s="4"/>
      <c r="M4454" s="4"/>
      <c r="N4454" s="4"/>
      <c r="O4454" s="4"/>
      <c r="P4454" s="4"/>
      <c r="Q4454" s="4"/>
      <c r="R4454" s="4"/>
      <c r="S4454" s="4"/>
      <c r="T4454" s="4"/>
      <c r="U4454" s="4"/>
      <c r="V4454" s="4"/>
      <c r="W4454" s="4"/>
      <c r="X4454" s="4"/>
      <c r="Y4454" s="4"/>
      <c r="Z4454" s="4"/>
      <c r="AA4454" s="4"/>
    </row>
    <row r="4455" spans="1:27" ht="16" x14ac:dyDescent="0.2">
      <c r="A4455" s="10" t="s">
        <v>15</v>
      </c>
      <c r="B4455" s="10" t="s">
        <v>19</v>
      </c>
      <c r="C4455" s="10" t="s">
        <v>8019</v>
      </c>
      <c r="D4455" s="39">
        <v>2017</v>
      </c>
      <c r="E4455" s="10" t="s">
        <v>10</v>
      </c>
      <c r="F4455" s="16" t="s">
        <v>7975</v>
      </c>
      <c r="G4455" s="10" t="s">
        <v>8020</v>
      </c>
      <c r="H4455" s="13">
        <v>50</v>
      </c>
      <c r="I4455" s="14"/>
      <c r="J4455" s="4"/>
      <c r="K4455" s="4"/>
      <c r="L4455" s="4"/>
      <c r="M4455" s="4"/>
      <c r="N4455" s="4"/>
      <c r="O4455" s="4"/>
      <c r="P4455" s="4"/>
      <c r="Q4455" s="4"/>
      <c r="R4455" s="4"/>
      <c r="S4455" s="4"/>
      <c r="T4455" s="4"/>
      <c r="U4455" s="4"/>
      <c r="V4455" s="4"/>
      <c r="W4455" s="4"/>
      <c r="X4455" s="4"/>
      <c r="Y4455" s="4"/>
      <c r="Z4455" s="4"/>
      <c r="AA4455" s="4"/>
    </row>
    <row r="4456" spans="1:27" ht="16" x14ac:dyDescent="0.2">
      <c r="A4456" s="10" t="s">
        <v>15</v>
      </c>
      <c r="B4456" s="10" t="s">
        <v>19</v>
      </c>
      <c r="C4456" s="10" t="s">
        <v>8021</v>
      </c>
      <c r="D4456" s="11">
        <v>2017</v>
      </c>
      <c r="E4456" s="10" t="s">
        <v>10</v>
      </c>
      <c r="F4456" s="10" t="s">
        <v>7975</v>
      </c>
      <c r="G4456" s="10" t="s">
        <v>8022</v>
      </c>
      <c r="H4456" s="13">
        <v>49</v>
      </c>
      <c r="I4456" s="14"/>
      <c r="J4456" s="4"/>
      <c r="K4456" s="4"/>
      <c r="L4456" s="4"/>
      <c r="M4456" s="4"/>
      <c r="N4456" s="4"/>
      <c r="O4456" s="4"/>
      <c r="P4456" s="4"/>
      <c r="Q4456" s="4"/>
      <c r="R4456" s="4"/>
      <c r="S4456" s="4"/>
      <c r="T4456" s="4"/>
      <c r="U4456" s="4"/>
      <c r="V4456" s="4"/>
      <c r="W4456" s="4"/>
      <c r="X4456" s="4"/>
      <c r="Y4456" s="4"/>
      <c r="Z4456" s="4"/>
      <c r="AA4456" s="4"/>
    </row>
    <row r="4457" spans="1:27" ht="16" x14ac:dyDescent="0.2">
      <c r="A4457" s="10" t="s">
        <v>15</v>
      </c>
      <c r="B4457" s="10" t="s">
        <v>19</v>
      </c>
      <c r="C4457" s="10" t="s">
        <v>8023</v>
      </c>
      <c r="D4457" s="11">
        <v>2017</v>
      </c>
      <c r="E4457" s="10" t="s">
        <v>10</v>
      </c>
      <c r="F4457" s="10" t="s">
        <v>7975</v>
      </c>
      <c r="G4457" s="10" t="s">
        <v>8024</v>
      </c>
      <c r="H4457" s="13">
        <v>48</v>
      </c>
      <c r="I4457" s="14"/>
      <c r="J4457" s="4"/>
      <c r="K4457" s="4"/>
      <c r="L4457" s="4"/>
      <c r="M4457" s="4"/>
      <c r="N4457" s="4"/>
      <c r="O4457" s="4"/>
      <c r="P4457" s="4"/>
      <c r="Q4457" s="4"/>
      <c r="R4457" s="4"/>
      <c r="S4457" s="4"/>
      <c r="T4457" s="4"/>
      <c r="U4457" s="4"/>
      <c r="V4457" s="4"/>
      <c r="W4457" s="4"/>
      <c r="X4457" s="4"/>
      <c r="Y4457" s="4"/>
      <c r="Z4457" s="4"/>
      <c r="AA4457" s="4"/>
    </row>
    <row r="4458" spans="1:27" ht="16" x14ac:dyDescent="0.2">
      <c r="A4458" s="10" t="s">
        <v>15</v>
      </c>
      <c r="B4458" s="10" t="s">
        <v>19</v>
      </c>
      <c r="C4458" s="10" t="s">
        <v>8025</v>
      </c>
      <c r="D4458" s="11">
        <v>2017</v>
      </c>
      <c r="E4458" s="10" t="s">
        <v>10</v>
      </c>
      <c r="F4458" s="10" t="s">
        <v>7975</v>
      </c>
      <c r="G4458" s="10" t="s">
        <v>8026</v>
      </c>
      <c r="H4458" s="13">
        <v>48</v>
      </c>
      <c r="I4458" s="14"/>
      <c r="J4458" s="4"/>
      <c r="K4458" s="4"/>
      <c r="L4458" s="4"/>
      <c r="M4458" s="4"/>
      <c r="N4458" s="4"/>
      <c r="O4458" s="4"/>
      <c r="P4458" s="4"/>
      <c r="Q4458" s="4"/>
      <c r="R4458" s="4"/>
      <c r="S4458" s="4"/>
      <c r="T4458" s="4"/>
      <c r="U4458" s="4"/>
      <c r="V4458" s="4"/>
      <c r="W4458" s="4"/>
      <c r="X4458" s="4"/>
      <c r="Y4458" s="4"/>
      <c r="Z4458" s="4"/>
      <c r="AA4458" s="4"/>
    </row>
    <row r="4459" spans="1:27" ht="16" x14ac:dyDescent="0.2">
      <c r="A4459" s="10" t="s">
        <v>15</v>
      </c>
      <c r="B4459" s="10" t="s">
        <v>19</v>
      </c>
      <c r="C4459" s="10" t="s">
        <v>8027</v>
      </c>
      <c r="D4459" s="11">
        <v>2017</v>
      </c>
      <c r="E4459" s="10" t="s">
        <v>10</v>
      </c>
      <c r="F4459" s="10" t="s">
        <v>7975</v>
      </c>
      <c r="G4459" s="10" t="s">
        <v>8028</v>
      </c>
      <c r="H4459" s="13">
        <v>47</v>
      </c>
      <c r="I4459" s="14"/>
      <c r="J4459" s="4"/>
      <c r="K4459" s="4"/>
      <c r="L4459" s="4"/>
      <c r="M4459" s="4"/>
      <c r="N4459" s="4"/>
      <c r="O4459" s="4"/>
      <c r="P4459" s="4"/>
      <c r="Q4459" s="4"/>
      <c r="R4459" s="4"/>
      <c r="S4459" s="4"/>
      <c r="T4459" s="4"/>
      <c r="U4459" s="4"/>
      <c r="V4459" s="4"/>
      <c r="W4459" s="4"/>
      <c r="X4459" s="4"/>
      <c r="Y4459" s="4"/>
      <c r="Z4459" s="4"/>
      <c r="AA4459" s="4"/>
    </row>
    <row r="4460" spans="1:27" ht="16" x14ac:dyDescent="0.2">
      <c r="A4460" s="10" t="s">
        <v>15</v>
      </c>
      <c r="B4460" s="10" t="s">
        <v>19</v>
      </c>
      <c r="C4460" s="10" t="s">
        <v>8029</v>
      </c>
      <c r="D4460" s="11">
        <v>2017</v>
      </c>
      <c r="E4460" s="10" t="s">
        <v>10</v>
      </c>
      <c r="F4460" s="10" t="s">
        <v>7975</v>
      </c>
      <c r="G4460" s="10" t="s">
        <v>8030</v>
      </c>
      <c r="H4460" s="13">
        <v>47</v>
      </c>
      <c r="I4460" s="14"/>
      <c r="J4460" s="4"/>
      <c r="K4460" s="4"/>
      <c r="L4460" s="4"/>
      <c r="M4460" s="4"/>
      <c r="N4460" s="4"/>
      <c r="O4460" s="4"/>
      <c r="P4460" s="4"/>
      <c r="Q4460" s="4"/>
      <c r="R4460" s="4"/>
      <c r="S4460" s="4"/>
      <c r="T4460" s="4"/>
      <c r="U4460" s="4"/>
      <c r="V4460" s="4"/>
      <c r="W4460" s="4"/>
      <c r="X4460" s="4"/>
      <c r="Y4460" s="4"/>
      <c r="Z4460" s="4"/>
      <c r="AA4460" s="4"/>
    </row>
    <row r="4461" spans="1:27" ht="16" x14ac:dyDescent="0.2">
      <c r="A4461" s="10" t="s">
        <v>15</v>
      </c>
      <c r="B4461" s="10" t="s">
        <v>19</v>
      </c>
      <c r="C4461" s="10" t="s">
        <v>8031</v>
      </c>
      <c r="D4461" s="39">
        <v>2017</v>
      </c>
      <c r="E4461" s="10" t="s">
        <v>10</v>
      </c>
      <c r="F4461" s="16" t="s">
        <v>7975</v>
      </c>
      <c r="G4461" s="10" t="s">
        <v>8032</v>
      </c>
      <c r="H4461" s="13">
        <v>46</v>
      </c>
      <c r="I4461" s="14"/>
      <c r="J4461" s="4"/>
      <c r="K4461" s="4"/>
      <c r="L4461" s="4"/>
      <c r="M4461" s="4"/>
      <c r="N4461" s="4"/>
      <c r="O4461" s="4"/>
      <c r="P4461" s="4"/>
      <c r="Q4461" s="4"/>
      <c r="R4461" s="4"/>
      <c r="S4461" s="4"/>
      <c r="T4461" s="4"/>
      <c r="U4461" s="4"/>
      <c r="V4461" s="4"/>
      <c r="W4461" s="4"/>
      <c r="X4461" s="4"/>
      <c r="Y4461" s="4"/>
      <c r="Z4461" s="4"/>
      <c r="AA4461" s="4"/>
    </row>
    <row r="4462" spans="1:27" ht="16" x14ac:dyDescent="0.2">
      <c r="A4462" s="10" t="s">
        <v>15</v>
      </c>
      <c r="B4462" s="10" t="s">
        <v>19</v>
      </c>
      <c r="C4462" s="10" t="s">
        <v>8033</v>
      </c>
      <c r="D4462" s="11">
        <v>2017</v>
      </c>
      <c r="E4462" s="10" t="s">
        <v>10</v>
      </c>
      <c r="F4462" s="10" t="s">
        <v>7975</v>
      </c>
      <c r="G4462" s="10" t="s">
        <v>8034</v>
      </c>
      <c r="H4462" s="13">
        <v>42</v>
      </c>
      <c r="I4462" s="14"/>
      <c r="J4462" s="4"/>
      <c r="K4462" s="4"/>
      <c r="L4462" s="4"/>
      <c r="M4462" s="4"/>
      <c r="N4462" s="4"/>
      <c r="O4462" s="4"/>
      <c r="P4462" s="4"/>
      <c r="Q4462" s="4"/>
      <c r="R4462" s="4"/>
      <c r="S4462" s="4"/>
      <c r="T4462" s="4"/>
      <c r="U4462" s="4"/>
      <c r="V4462" s="4"/>
      <c r="W4462" s="4"/>
      <c r="X4462" s="4"/>
      <c r="Y4462" s="4"/>
      <c r="Z4462" s="4"/>
      <c r="AA4462" s="4"/>
    </row>
    <row r="4463" spans="1:27" ht="16" x14ac:dyDescent="0.2">
      <c r="A4463" s="10" t="s">
        <v>15</v>
      </c>
      <c r="B4463" s="10" t="s">
        <v>19</v>
      </c>
      <c r="C4463" s="10" t="s">
        <v>8035</v>
      </c>
      <c r="D4463" s="11">
        <v>2016</v>
      </c>
      <c r="E4463" s="10" t="s">
        <v>7</v>
      </c>
      <c r="F4463" s="10" t="s">
        <v>8036</v>
      </c>
      <c r="G4463" s="10" t="s">
        <v>8037</v>
      </c>
      <c r="H4463" s="13">
        <v>2136</v>
      </c>
      <c r="I4463" s="14"/>
      <c r="J4463" s="4"/>
      <c r="K4463" s="4"/>
      <c r="L4463" s="4"/>
      <c r="M4463" s="4"/>
      <c r="N4463" s="4"/>
      <c r="O4463" s="4"/>
      <c r="P4463" s="4"/>
      <c r="Q4463" s="4"/>
      <c r="R4463" s="4"/>
      <c r="S4463" s="4"/>
      <c r="T4463" s="4"/>
      <c r="U4463" s="4"/>
      <c r="V4463" s="4"/>
      <c r="W4463" s="4"/>
      <c r="X4463" s="4"/>
      <c r="Y4463" s="4"/>
      <c r="Z4463" s="4"/>
      <c r="AA4463" s="4"/>
    </row>
    <row r="4464" spans="1:27" ht="16" x14ac:dyDescent="0.2">
      <c r="A4464" s="10" t="s">
        <v>15</v>
      </c>
      <c r="B4464" s="10" t="s">
        <v>19</v>
      </c>
      <c r="C4464" s="10" t="s">
        <v>8038</v>
      </c>
      <c r="D4464" s="11">
        <v>2016</v>
      </c>
      <c r="E4464" s="10" t="s">
        <v>7</v>
      </c>
      <c r="F4464" s="10" t="s">
        <v>8036</v>
      </c>
      <c r="G4464" s="10" t="s">
        <v>8039</v>
      </c>
      <c r="H4464" s="13">
        <v>497</v>
      </c>
      <c r="I4464" s="14"/>
      <c r="J4464" s="4"/>
      <c r="K4464" s="4"/>
      <c r="L4464" s="4"/>
      <c r="M4464" s="4"/>
      <c r="N4464" s="4"/>
      <c r="O4464" s="4"/>
      <c r="P4464" s="4"/>
      <c r="Q4464" s="4"/>
      <c r="R4464" s="4"/>
      <c r="S4464" s="4"/>
      <c r="T4464" s="4"/>
      <c r="U4464" s="4"/>
      <c r="V4464" s="4"/>
      <c r="W4464" s="4"/>
      <c r="X4464" s="4"/>
      <c r="Y4464" s="4"/>
      <c r="Z4464" s="4"/>
      <c r="AA4464" s="4"/>
    </row>
    <row r="4465" spans="1:27" ht="16" x14ac:dyDescent="0.2">
      <c r="A4465" s="10" t="s">
        <v>15</v>
      </c>
      <c r="B4465" s="10" t="s">
        <v>19</v>
      </c>
      <c r="C4465" s="10" t="s">
        <v>8040</v>
      </c>
      <c r="D4465" s="11">
        <v>2016</v>
      </c>
      <c r="E4465" s="10" t="s">
        <v>10</v>
      </c>
      <c r="F4465" s="10" t="s">
        <v>8036</v>
      </c>
      <c r="G4465" s="10" t="s">
        <v>8041</v>
      </c>
      <c r="H4465" s="13">
        <v>64</v>
      </c>
      <c r="I4465" s="14"/>
      <c r="J4465" s="4"/>
      <c r="K4465" s="4"/>
      <c r="L4465" s="4"/>
      <c r="M4465" s="4"/>
      <c r="N4465" s="4"/>
      <c r="O4465" s="4"/>
      <c r="P4465" s="4"/>
      <c r="Q4465" s="4"/>
      <c r="R4465" s="4"/>
      <c r="S4465" s="4"/>
      <c r="T4465" s="4"/>
      <c r="U4465" s="4"/>
      <c r="V4465" s="4"/>
      <c r="W4465" s="4"/>
      <c r="X4465" s="4"/>
      <c r="Y4465" s="4"/>
      <c r="Z4465" s="4"/>
      <c r="AA4465" s="4"/>
    </row>
    <row r="4466" spans="1:27" ht="16" x14ac:dyDescent="0.2">
      <c r="A4466" s="10" t="s">
        <v>15</v>
      </c>
      <c r="B4466" s="10" t="s">
        <v>19</v>
      </c>
      <c r="C4466" s="10" t="s">
        <v>8042</v>
      </c>
      <c r="D4466" s="11">
        <v>2016</v>
      </c>
      <c r="E4466" s="10" t="s">
        <v>10</v>
      </c>
      <c r="F4466" s="10" t="s">
        <v>8036</v>
      </c>
      <c r="G4466" s="10" t="s">
        <v>8043</v>
      </c>
      <c r="H4466" s="13">
        <v>63</v>
      </c>
      <c r="I4466" s="14"/>
      <c r="J4466" s="4"/>
      <c r="K4466" s="4"/>
      <c r="L4466" s="4"/>
      <c r="M4466" s="4"/>
      <c r="N4466" s="4"/>
      <c r="O4466" s="4"/>
      <c r="P4466" s="4"/>
      <c r="Q4466" s="4"/>
      <c r="R4466" s="4"/>
      <c r="S4466" s="4"/>
      <c r="T4466" s="4"/>
      <c r="U4466" s="4"/>
      <c r="V4466" s="4"/>
      <c r="W4466" s="4"/>
      <c r="X4466" s="4"/>
      <c r="Y4466" s="4"/>
      <c r="Z4466" s="4"/>
      <c r="AA4466" s="4"/>
    </row>
    <row r="4467" spans="1:27" ht="16" x14ac:dyDescent="0.2">
      <c r="A4467" s="10" t="s">
        <v>15</v>
      </c>
      <c r="B4467" s="10" t="s">
        <v>19</v>
      </c>
      <c r="C4467" s="10" t="s">
        <v>8044</v>
      </c>
      <c r="D4467" s="11">
        <v>2016</v>
      </c>
      <c r="E4467" s="10" t="s">
        <v>10</v>
      </c>
      <c r="F4467" s="10" t="s">
        <v>8036</v>
      </c>
      <c r="G4467" s="10" t="s">
        <v>8045</v>
      </c>
      <c r="H4467" s="13">
        <v>58</v>
      </c>
      <c r="I4467" s="14"/>
      <c r="J4467" s="4"/>
      <c r="K4467" s="4"/>
      <c r="L4467" s="4"/>
      <c r="M4467" s="4"/>
      <c r="N4467" s="4"/>
      <c r="O4467" s="4"/>
      <c r="P4467" s="4"/>
      <c r="Q4467" s="4"/>
      <c r="R4467" s="4"/>
      <c r="S4467" s="4"/>
      <c r="T4467" s="4"/>
      <c r="U4467" s="4"/>
      <c r="V4467" s="4"/>
      <c r="W4467" s="4"/>
      <c r="X4467" s="4"/>
      <c r="Y4467" s="4"/>
      <c r="Z4467" s="4"/>
      <c r="AA4467" s="4"/>
    </row>
    <row r="4468" spans="1:27" ht="16" x14ac:dyDescent="0.2">
      <c r="A4468" s="10" t="s">
        <v>15</v>
      </c>
      <c r="B4468" s="10" t="s">
        <v>19</v>
      </c>
      <c r="C4468" s="10" t="s">
        <v>8046</v>
      </c>
      <c r="D4468" s="11">
        <v>2016</v>
      </c>
      <c r="E4468" s="10" t="s">
        <v>10</v>
      </c>
      <c r="F4468" s="10" t="s">
        <v>8036</v>
      </c>
      <c r="G4468" s="10" t="s">
        <v>8047</v>
      </c>
      <c r="H4468" s="13">
        <v>58</v>
      </c>
      <c r="I4468" s="14"/>
      <c r="J4468" s="4"/>
      <c r="K4468" s="4"/>
      <c r="L4468" s="4"/>
      <c r="M4468" s="4"/>
      <c r="N4468" s="4"/>
      <c r="O4468" s="4"/>
      <c r="P4468" s="4"/>
      <c r="Q4468" s="4"/>
      <c r="R4468" s="4"/>
      <c r="S4468" s="4"/>
      <c r="T4468" s="4"/>
      <c r="U4468" s="4"/>
      <c r="V4468" s="4"/>
      <c r="W4468" s="4"/>
      <c r="X4468" s="4"/>
      <c r="Y4468" s="4"/>
      <c r="Z4468" s="4"/>
      <c r="AA4468" s="4"/>
    </row>
    <row r="4469" spans="1:27" ht="16" x14ac:dyDescent="0.2">
      <c r="A4469" s="10" t="s">
        <v>15</v>
      </c>
      <c r="B4469" s="10" t="s">
        <v>19</v>
      </c>
      <c r="C4469" s="10" t="s">
        <v>8048</v>
      </c>
      <c r="D4469" s="11">
        <v>2016</v>
      </c>
      <c r="E4469" s="10" t="s">
        <v>10</v>
      </c>
      <c r="F4469" s="10" t="s">
        <v>8036</v>
      </c>
      <c r="G4469" s="10" t="s">
        <v>8049</v>
      </c>
      <c r="H4469" s="13">
        <v>56</v>
      </c>
      <c r="I4469" s="14"/>
      <c r="J4469" s="4"/>
      <c r="K4469" s="4"/>
      <c r="L4469" s="4"/>
      <c r="M4469" s="4"/>
      <c r="N4469" s="4"/>
      <c r="O4469" s="4"/>
      <c r="P4469" s="4"/>
      <c r="Q4469" s="4"/>
      <c r="R4469" s="4"/>
      <c r="S4469" s="4"/>
      <c r="T4469" s="4"/>
      <c r="U4469" s="4"/>
      <c r="V4469" s="4"/>
      <c r="W4469" s="4"/>
      <c r="X4469" s="4"/>
      <c r="Y4469" s="4"/>
      <c r="Z4469" s="4"/>
      <c r="AA4469" s="4"/>
    </row>
    <row r="4470" spans="1:27" ht="16" x14ac:dyDescent="0.2">
      <c r="A4470" s="10" t="s">
        <v>15</v>
      </c>
      <c r="B4470" s="10" t="s">
        <v>19</v>
      </c>
      <c r="C4470" s="10" t="s">
        <v>8050</v>
      </c>
      <c r="D4470" s="11">
        <v>2016</v>
      </c>
      <c r="E4470" s="10" t="s">
        <v>10</v>
      </c>
      <c r="F4470" s="10" t="s">
        <v>8036</v>
      </c>
      <c r="G4470" s="10" t="s">
        <v>8051</v>
      </c>
      <c r="H4470" s="13">
        <v>55</v>
      </c>
      <c r="I4470" s="14"/>
      <c r="J4470" s="4"/>
      <c r="K4470" s="4"/>
      <c r="L4470" s="4"/>
      <c r="M4470" s="4"/>
      <c r="N4470" s="4"/>
      <c r="O4470" s="4"/>
      <c r="P4470" s="4"/>
      <c r="Q4470" s="4"/>
      <c r="R4470" s="4"/>
      <c r="S4470" s="4"/>
      <c r="T4470" s="4"/>
      <c r="U4470" s="4"/>
      <c r="V4470" s="4"/>
      <c r="W4470" s="4"/>
      <c r="X4470" s="4"/>
      <c r="Y4470" s="4"/>
      <c r="Z4470" s="4"/>
      <c r="AA4470" s="4"/>
    </row>
    <row r="4471" spans="1:27" ht="16" x14ac:dyDescent="0.2">
      <c r="A4471" s="10" t="s">
        <v>15</v>
      </c>
      <c r="B4471" s="10" t="s">
        <v>19</v>
      </c>
      <c r="C4471" s="10" t="s">
        <v>8052</v>
      </c>
      <c r="D4471" s="11">
        <v>2016</v>
      </c>
      <c r="E4471" s="10" t="s">
        <v>10</v>
      </c>
      <c r="F4471" s="10" t="s">
        <v>8036</v>
      </c>
      <c r="G4471" s="10" t="s">
        <v>8053</v>
      </c>
      <c r="H4471" s="13">
        <v>54</v>
      </c>
      <c r="I4471" s="14"/>
      <c r="J4471" s="4"/>
      <c r="K4471" s="4"/>
      <c r="L4471" s="4"/>
      <c r="M4471" s="4"/>
      <c r="N4471" s="4"/>
      <c r="O4471" s="4"/>
      <c r="P4471" s="4"/>
      <c r="Q4471" s="4"/>
      <c r="R4471" s="4"/>
      <c r="S4471" s="4"/>
      <c r="T4471" s="4"/>
      <c r="U4471" s="4"/>
      <c r="V4471" s="4"/>
      <c r="W4471" s="4"/>
      <c r="X4471" s="4"/>
      <c r="Y4471" s="4"/>
      <c r="Z4471" s="4"/>
      <c r="AA4471" s="4"/>
    </row>
    <row r="4472" spans="1:27" ht="16" x14ac:dyDescent="0.2">
      <c r="A4472" s="10" t="s">
        <v>15</v>
      </c>
      <c r="B4472" s="10" t="s">
        <v>19</v>
      </c>
      <c r="C4472" s="10" t="s">
        <v>8054</v>
      </c>
      <c r="D4472" s="11">
        <v>2016</v>
      </c>
      <c r="E4472" s="10" t="s">
        <v>10</v>
      </c>
      <c r="F4472" s="10" t="s">
        <v>8036</v>
      </c>
      <c r="G4472" s="10" t="s">
        <v>8055</v>
      </c>
      <c r="H4472" s="13">
        <v>52</v>
      </c>
      <c r="I4472" s="14"/>
      <c r="J4472" s="4"/>
      <c r="K4472" s="4"/>
      <c r="L4472" s="4"/>
      <c r="M4472" s="4"/>
      <c r="N4472" s="4"/>
      <c r="O4472" s="4"/>
      <c r="P4472" s="4"/>
      <c r="Q4472" s="4"/>
      <c r="R4472" s="4"/>
      <c r="S4472" s="4"/>
      <c r="T4472" s="4"/>
      <c r="U4472" s="4"/>
      <c r="V4472" s="4"/>
      <c r="W4472" s="4"/>
      <c r="X4472" s="4"/>
      <c r="Y4472" s="4"/>
      <c r="Z4472" s="4"/>
      <c r="AA4472" s="4"/>
    </row>
    <row r="4473" spans="1:27" ht="16" x14ac:dyDescent="0.2">
      <c r="A4473" s="10" t="s">
        <v>15</v>
      </c>
      <c r="B4473" s="10" t="s">
        <v>19</v>
      </c>
      <c r="C4473" s="10" t="s">
        <v>8056</v>
      </c>
      <c r="D4473" s="11">
        <v>2016</v>
      </c>
      <c r="E4473" s="10" t="s">
        <v>10</v>
      </c>
      <c r="F4473" s="10" t="s">
        <v>8036</v>
      </c>
      <c r="G4473" s="10" t="s">
        <v>8057</v>
      </c>
      <c r="H4473" s="13">
        <v>52</v>
      </c>
      <c r="I4473" s="14"/>
      <c r="J4473" s="4"/>
      <c r="K4473" s="4"/>
      <c r="L4473" s="4"/>
      <c r="M4473" s="4"/>
      <c r="N4473" s="4"/>
      <c r="O4473" s="4"/>
      <c r="P4473" s="4"/>
      <c r="Q4473" s="4"/>
      <c r="R4473" s="4"/>
      <c r="S4473" s="4"/>
      <c r="T4473" s="4"/>
      <c r="U4473" s="4"/>
      <c r="V4473" s="4"/>
      <c r="W4473" s="4"/>
      <c r="X4473" s="4"/>
      <c r="Y4473" s="4"/>
      <c r="Z4473" s="4"/>
      <c r="AA4473" s="4"/>
    </row>
    <row r="4474" spans="1:27" ht="16" x14ac:dyDescent="0.2">
      <c r="A4474" s="10" t="s">
        <v>15</v>
      </c>
      <c r="B4474" s="10" t="s">
        <v>19</v>
      </c>
      <c r="C4474" s="10" t="s">
        <v>8058</v>
      </c>
      <c r="D4474" s="11">
        <v>2016</v>
      </c>
      <c r="E4474" s="10" t="s">
        <v>10</v>
      </c>
      <c r="F4474" s="10" t="s">
        <v>8036</v>
      </c>
      <c r="G4474" s="10" t="s">
        <v>8059</v>
      </c>
      <c r="H4474" s="13">
        <v>52</v>
      </c>
      <c r="I4474" s="14"/>
      <c r="J4474" s="4"/>
      <c r="K4474" s="4"/>
      <c r="L4474" s="4"/>
      <c r="M4474" s="4"/>
      <c r="N4474" s="4"/>
      <c r="O4474" s="4"/>
      <c r="P4474" s="4"/>
      <c r="Q4474" s="4"/>
      <c r="R4474" s="4"/>
      <c r="S4474" s="4"/>
      <c r="T4474" s="4"/>
      <c r="U4474" s="4"/>
      <c r="V4474" s="4"/>
      <c r="W4474" s="4"/>
      <c r="X4474" s="4"/>
      <c r="Y4474" s="4"/>
      <c r="Z4474" s="4"/>
      <c r="AA4474" s="4"/>
    </row>
    <row r="4475" spans="1:27" ht="16" x14ac:dyDescent="0.2">
      <c r="A4475" s="10" t="s">
        <v>15</v>
      </c>
      <c r="B4475" s="10" t="s">
        <v>19</v>
      </c>
      <c r="C4475" s="10" t="s">
        <v>8060</v>
      </c>
      <c r="D4475" s="11">
        <v>2016</v>
      </c>
      <c r="E4475" s="10" t="s">
        <v>10</v>
      </c>
      <c r="F4475" s="10" t="s">
        <v>8036</v>
      </c>
      <c r="G4475" s="10" t="s">
        <v>8061</v>
      </c>
      <c r="H4475" s="13">
        <v>51</v>
      </c>
      <c r="I4475" s="14"/>
      <c r="J4475" s="4"/>
      <c r="K4475" s="4"/>
      <c r="L4475" s="4"/>
      <c r="M4475" s="4"/>
      <c r="N4475" s="4"/>
      <c r="O4475" s="4"/>
      <c r="P4475" s="4"/>
      <c r="Q4475" s="4"/>
      <c r="R4475" s="4"/>
      <c r="S4475" s="4"/>
      <c r="T4475" s="4"/>
      <c r="U4475" s="4"/>
      <c r="V4475" s="4"/>
      <c r="W4475" s="4"/>
      <c r="X4475" s="4"/>
      <c r="Y4475" s="4"/>
      <c r="Z4475" s="4"/>
      <c r="AA4475" s="4"/>
    </row>
    <row r="4476" spans="1:27" ht="16" x14ac:dyDescent="0.2">
      <c r="A4476" s="10" t="s">
        <v>15</v>
      </c>
      <c r="B4476" s="10" t="s">
        <v>19</v>
      </c>
      <c r="C4476" s="10" t="s">
        <v>8062</v>
      </c>
      <c r="D4476" s="11">
        <v>2016</v>
      </c>
      <c r="E4476" s="10" t="s">
        <v>10</v>
      </c>
      <c r="F4476" s="10" t="s">
        <v>8036</v>
      </c>
      <c r="G4476" s="10" t="s">
        <v>8063</v>
      </c>
      <c r="H4476" s="13">
        <v>51</v>
      </c>
      <c r="I4476" s="14"/>
      <c r="J4476" s="4"/>
      <c r="K4476" s="4"/>
      <c r="L4476" s="4"/>
      <c r="M4476" s="4"/>
      <c r="N4476" s="4"/>
      <c r="O4476" s="4"/>
      <c r="P4476" s="4"/>
      <c r="Q4476" s="4"/>
      <c r="R4476" s="4"/>
      <c r="S4476" s="4"/>
      <c r="T4476" s="4"/>
      <c r="U4476" s="4"/>
      <c r="V4476" s="4"/>
      <c r="W4476" s="4"/>
      <c r="X4476" s="4"/>
      <c r="Y4476" s="4"/>
      <c r="Z4476" s="4"/>
      <c r="AA4476" s="4"/>
    </row>
    <row r="4477" spans="1:27" ht="16" x14ac:dyDescent="0.2">
      <c r="A4477" s="10" t="s">
        <v>15</v>
      </c>
      <c r="B4477" s="10" t="s">
        <v>19</v>
      </c>
      <c r="C4477" s="10" t="s">
        <v>8064</v>
      </c>
      <c r="D4477" s="11">
        <v>2016</v>
      </c>
      <c r="E4477" s="10" t="s">
        <v>10</v>
      </c>
      <c r="F4477" s="10" t="s">
        <v>8036</v>
      </c>
      <c r="G4477" s="10" t="s">
        <v>8065</v>
      </c>
      <c r="H4477" s="13">
        <v>51</v>
      </c>
      <c r="I4477" s="14"/>
      <c r="J4477" s="4"/>
      <c r="K4477" s="4"/>
      <c r="L4477" s="4"/>
      <c r="M4477" s="4"/>
      <c r="N4477" s="4"/>
      <c r="O4477" s="4"/>
      <c r="P4477" s="4"/>
      <c r="Q4477" s="4"/>
      <c r="R4477" s="4"/>
      <c r="S4477" s="4"/>
      <c r="T4477" s="4"/>
      <c r="U4477" s="4"/>
      <c r="V4477" s="4"/>
      <c r="W4477" s="4"/>
      <c r="X4477" s="4"/>
      <c r="Y4477" s="4"/>
      <c r="Z4477" s="4"/>
      <c r="AA4477" s="4"/>
    </row>
    <row r="4478" spans="1:27" ht="16" x14ac:dyDescent="0.2">
      <c r="A4478" s="10" t="s">
        <v>15</v>
      </c>
      <c r="B4478" s="10" t="s">
        <v>19</v>
      </c>
      <c r="C4478" s="10" t="s">
        <v>8066</v>
      </c>
      <c r="D4478" s="11">
        <v>2016</v>
      </c>
      <c r="E4478" s="10" t="s">
        <v>10</v>
      </c>
      <c r="F4478" s="10" t="s">
        <v>8036</v>
      </c>
      <c r="G4478" s="10" t="s">
        <v>8067</v>
      </c>
      <c r="H4478" s="13">
        <v>51</v>
      </c>
      <c r="I4478" s="14"/>
      <c r="J4478" s="4"/>
      <c r="K4478" s="4"/>
      <c r="L4478" s="4"/>
      <c r="M4478" s="4"/>
      <c r="N4478" s="4"/>
      <c r="O4478" s="4"/>
      <c r="P4478" s="4"/>
      <c r="Q4478" s="4"/>
      <c r="R4478" s="4"/>
      <c r="S4478" s="4"/>
      <c r="T4478" s="4"/>
      <c r="U4478" s="4"/>
      <c r="V4478" s="4"/>
      <c r="W4478" s="4"/>
      <c r="X4478" s="4"/>
      <c r="Y4478" s="4"/>
      <c r="Z4478" s="4"/>
      <c r="AA4478" s="4"/>
    </row>
    <row r="4479" spans="1:27" ht="16" x14ac:dyDescent="0.2">
      <c r="A4479" s="10" t="s">
        <v>15</v>
      </c>
      <c r="B4479" s="10" t="s">
        <v>19</v>
      </c>
      <c r="C4479" s="10" t="s">
        <v>8068</v>
      </c>
      <c r="D4479" s="11">
        <v>2016</v>
      </c>
      <c r="E4479" s="10" t="s">
        <v>10</v>
      </c>
      <c r="F4479" s="10" t="s">
        <v>8036</v>
      </c>
      <c r="G4479" s="10" t="s">
        <v>8069</v>
      </c>
      <c r="H4479" s="13">
        <v>50</v>
      </c>
      <c r="I4479" s="14"/>
      <c r="J4479" s="4"/>
      <c r="K4479" s="4"/>
      <c r="L4479" s="4"/>
      <c r="M4479" s="4"/>
      <c r="N4479" s="4"/>
      <c r="O4479" s="4"/>
      <c r="P4479" s="4"/>
      <c r="Q4479" s="4"/>
      <c r="R4479" s="4"/>
      <c r="S4479" s="4"/>
      <c r="T4479" s="4"/>
      <c r="U4479" s="4"/>
      <c r="V4479" s="4"/>
      <c r="W4479" s="4"/>
      <c r="X4479" s="4"/>
      <c r="Y4479" s="4"/>
      <c r="Z4479" s="4"/>
      <c r="AA4479" s="4"/>
    </row>
    <row r="4480" spans="1:27" ht="16" x14ac:dyDescent="0.2">
      <c r="A4480" s="10" t="s">
        <v>15</v>
      </c>
      <c r="B4480" s="10" t="s">
        <v>19</v>
      </c>
      <c r="C4480" s="10" t="s">
        <v>8070</v>
      </c>
      <c r="D4480" s="11">
        <v>2016</v>
      </c>
      <c r="E4480" s="10" t="s">
        <v>10</v>
      </c>
      <c r="F4480" s="10" t="s">
        <v>8036</v>
      </c>
      <c r="G4480" s="10" t="s">
        <v>8071</v>
      </c>
      <c r="H4480" s="13">
        <v>50</v>
      </c>
      <c r="I4480" s="14"/>
      <c r="J4480" s="4"/>
      <c r="K4480" s="4"/>
      <c r="L4480" s="4"/>
      <c r="M4480" s="4"/>
      <c r="N4480" s="4"/>
      <c r="O4480" s="4"/>
      <c r="P4480" s="4"/>
      <c r="Q4480" s="4"/>
      <c r="R4480" s="4"/>
      <c r="S4480" s="4"/>
      <c r="T4480" s="4"/>
      <c r="U4480" s="4"/>
      <c r="V4480" s="4"/>
      <c r="W4480" s="4"/>
      <c r="X4480" s="4"/>
      <c r="Y4480" s="4"/>
      <c r="Z4480" s="4"/>
      <c r="AA4480" s="4"/>
    </row>
    <row r="4481" spans="1:27" ht="16" x14ac:dyDescent="0.2">
      <c r="A4481" s="10" t="s">
        <v>15</v>
      </c>
      <c r="B4481" s="10" t="s">
        <v>19</v>
      </c>
      <c r="C4481" s="10" t="s">
        <v>8072</v>
      </c>
      <c r="D4481" s="11">
        <v>2016</v>
      </c>
      <c r="E4481" s="10" t="s">
        <v>10</v>
      </c>
      <c r="F4481" s="10" t="s">
        <v>8036</v>
      </c>
      <c r="G4481" s="10" t="s">
        <v>8073</v>
      </c>
      <c r="H4481" s="13">
        <v>50</v>
      </c>
      <c r="I4481" s="14"/>
      <c r="J4481" s="4"/>
      <c r="K4481" s="4"/>
      <c r="L4481" s="4"/>
      <c r="M4481" s="4"/>
      <c r="N4481" s="4"/>
      <c r="O4481" s="4"/>
      <c r="P4481" s="4"/>
      <c r="Q4481" s="4"/>
      <c r="R4481" s="4"/>
      <c r="S4481" s="4"/>
      <c r="T4481" s="4"/>
      <c r="U4481" s="4"/>
      <c r="V4481" s="4"/>
      <c r="W4481" s="4"/>
      <c r="X4481" s="4"/>
      <c r="Y4481" s="4"/>
      <c r="Z4481" s="4"/>
      <c r="AA4481" s="4"/>
    </row>
    <row r="4482" spans="1:27" ht="16" x14ac:dyDescent="0.2">
      <c r="A4482" s="10" t="s">
        <v>15</v>
      </c>
      <c r="B4482" s="10" t="s">
        <v>19</v>
      </c>
      <c r="C4482" s="10" t="s">
        <v>8074</v>
      </c>
      <c r="D4482" s="11">
        <v>2016</v>
      </c>
      <c r="E4482" s="10" t="s">
        <v>10</v>
      </c>
      <c r="F4482" s="10" t="s">
        <v>8036</v>
      </c>
      <c r="G4482" s="10" t="s">
        <v>8075</v>
      </c>
      <c r="H4482" s="13">
        <v>50</v>
      </c>
      <c r="I4482" s="14"/>
      <c r="J4482" s="4"/>
      <c r="K4482" s="4"/>
      <c r="L4482" s="4"/>
      <c r="M4482" s="4"/>
      <c r="N4482" s="4"/>
      <c r="O4482" s="4"/>
      <c r="P4482" s="4"/>
      <c r="Q4482" s="4"/>
      <c r="R4482" s="4"/>
      <c r="S4482" s="4"/>
      <c r="T4482" s="4"/>
      <c r="U4482" s="4"/>
      <c r="V4482" s="4"/>
      <c r="W4482" s="4"/>
      <c r="X4482" s="4"/>
      <c r="Y4482" s="4"/>
      <c r="Z4482" s="4"/>
      <c r="AA4482" s="4"/>
    </row>
    <row r="4483" spans="1:27" ht="16" x14ac:dyDescent="0.2">
      <c r="A4483" s="10" t="s">
        <v>15</v>
      </c>
      <c r="B4483" s="10" t="s">
        <v>19</v>
      </c>
      <c r="C4483" s="10" t="s">
        <v>8076</v>
      </c>
      <c r="D4483" s="11">
        <v>2016</v>
      </c>
      <c r="E4483" s="10" t="s">
        <v>10</v>
      </c>
      <c r="F4483" s="10" t="s">
        <v>8036</v>
      </c>
      <c r="G4483" s="10" t="s">
        <v>8077</v>
      </c>
      <c r="H4483" s="13">
        <v>48</v>
      </c>
      <c r="I4483" s="14"/>
      <c r="J4483" s="4"/>
      <c r="K4483" s="4"/>
      <c r="L4483" s="4"/>
      <c r="M4483" s="4"/>
      <c r="N4483" s="4"/>
      <c r="O4483" s="4"/>
      <c r="P4483" s="4"/>
      <c r="Q4483" s="4"/>
      <c r="R4483" s="4"/>
      <c r="S4483" s="4"/>
      <c r="T4483" s="4"/>
      <c r="U4483" s="4"/>
      <c r="V4483" s="4"/>
      <c r="W4483" s="4"/>
      <c r="X4483" s="4"/>
      <c r="Y4483" s="4"/>
      <c r="Z4483" s="4"/>
      <c r="AA4483" s="4"/>
    </row>
    <row r="4484" spans="1:27" ht="16" x14ac:dyDescent="0.2">
      <c r="A4484" s="10" t="s">
        <v>15</v>
      </c>
      <c r="B4484" s="10" t="s">
        <v>19</v>
      </c>
      <c r="C4484" s="10" t="s">
        <v>8078</v>
      </c>
      <c r="D4484" s="11">
        <v>2016</v>
      </c>
      <c r="E4484" s="10" t="s">
        <v>10</v>
      </c>
      <c r="F4484" s="10" t="s">
        <v>8036</v>
      </c>
      <c r="G4484" s="10" t="s">
        <v>8079</v>
      </c>
      <c r="H4484" s="13">
        <v>48</v>
      </c>
      <c r="I4484" s="14"/>
      <c r="J4484" s="4"/>
      <c r="K4484" s="4"/>
      <c r="L4484" s="4"/>
      <c r="M4484" s="4"/>
      <c r="N4484" s="4"/>
      <c r="O4484" s="4"/>
      <c r="P4484" s="4"/>
      <c r="Q4484" s="4"/>
      <c r="R4484" s="4"/>
      <c r="S4484" s="4"/>
      <c r="T4484" s="4"/>
      <c r="U4484" s="4"/>
      <c r="V4484" s="4"/>
      <c r="W4484" s="4"/>
      <c r="X4484" s="4"/>
      <c r="Y4484" s="4"/>
      <c r="Z4484" s="4"/>
      <c r="AA4484" s="4"/>
    </row>
    <row r="4485" spans="1:27" ht="16" x14ac:dyDescent="0.2">
      <c r="A4485" s="10" t="s">
        <v>15</v>
      </c>
      <c r="B4485" s="10" t="s">
        <v>19</v>
      </c>
      <c r="C4485" s="10" t="s">
        <v>8080</v>
      </c>
      <c r="D4485" s="11">
        <v>2016</v>
      </c>
      <c r="E4485" s="10" t="s">
        <v>10</v>
      </c>
      <c r="F4485" s="10" t="s">
        <v>8036</v>
      </c>
      <c r="G4485" s="10" t="s">
        <v>8081</v>
      </c>
      <c r="H4485" s="13">
        <v>46</v>
      </c>
      <c r="I4485" s="14"/>
      <c r="J4485" s="4"/>
      <c r="K4485" s="4"/>
      <c r="L4485" s="4"/>
      <c r="M4485" s="4"/>
      <c r="N4485" s="4"/>
      <c r="O4485" s="4"/>
      <c r="P4485" s="4"/>
      <c r="Q4485" s="4"/>
      <c r="R4485" s="4"/>
      <c r="S4485" s="4"/>
      <c r="T4485" s="4"/>
      <c r="U4485" s="4"/>
      <c r="V4485" s="4"/>
      <c r="W4485" s="4"/>
      <c r="X4485" s="4"/>
      <c r="Y4485" s="4"/>
      <c r="Z4485" s="4"/>
      <c r="AA4485" s="4"/>
    </row>
    <row r="4486" spans="1:27" ht="16" x14ac:dyDescent="0.2">
      <c r="A4486" s="10" t="s">
        <v>15</v>
      </c>
      <c r="B4486" s="10" t="s">
        <v>19</v>
      </c>
      <c r="C4486" s="10" t="s">
        <v>8082</v>
      </c>
      <c r="D4486" s="11">
        <v>2016</v>
      </c>
      <c r="E4486" s="10" t="s">
        <v>10</v>
      </c>
      <c r="F4486" s="10" t="s">
        <v>8036</v>
      </c>
      <c r="G4486" s="10" t="s">
        <v>8083</v>
      </c>
      <c r="H4486" s="13">
        <v>46</v>
      </c>
      <c r="I4486" s="14"/>
      <c r="J4486" s="4"/>
      <c r="K4486" s="4"/>
      <c r="L4486" s="4"/>
      <c r="M4486" s="4"/>
      <c r="N4486" s="4"/>
      <c r="O4486" s="4"/>
      <c r="P4486" s="4"/>
      <c r="Q4486" s="4"/>
      <c r="R4486" s="4"/>
      <c r="S4486" s="4"/>
      <c r="T4486" s="4"/>
      <c r="U4486" s="4"/>
      <c r="V4486" s="4"/>
      <c r="W4486" s="4"/>
      <c r="X4486" s="4"/>
      <c r="Y4486" s="4"/>
      <c r="Z4486" s="4"/>
      <c r="AA4486" s="4"/>
    </row>
    <row r="4487" spans="1:27" ht="16" x14ac:dyDescent="0.2">
      <c r="A4487" s="10" t="s">
        <v>15</v>
      </c>
      <c r="B4487" s="10" t="s">
        <v>19</v>
      </c>
      <c r="C4487" s="10" t="s">
        <v>8084</v>
      </c>
      <c r="D4487" s="11">
        <v>2016</v>
      </c>
      <c r="E4487" s="10" t="s">
        <v>10</v>
      </c>
      <c r="F4487" s="10" t="s">
        <v>8036</v>
      </c>
      <c r="G4487" s="10" t="s">
        <v>8085</v>
      </c>
      <c r="H4487" s="13">
        <v>42</v>
      </c>
      <c r="I4487" s="14"/>
      <c r="J4487" s="4"/>
      <c r="K4487" s="4"/>
      <c r="L4487" s="4"/>
      <c r="M4487" s="4"/>
      <c r="N4487" s="4"/>
      <c r="O4487" s="4"/>
      <c r="P4487" s="4"/>
      <c r="Q4487" s="4"/>
      <c r="R4487" s="4"/>
      <c r="S4487" s="4"/>
      <c r="T4487" s="4"/>
      <c r="U4487" s="4"/>
      <c r="V4487" s="4"/>
      <c r="W4487" s="4"/>
      <c r="X4487" s="4"/>
      <c r="Y4487" s="4"/>
      <c r="Z4487" s="4"/>
      <c r="AA4487" s="4"/>
    </row>
    <row r="4488" spans="1:27" ht="16" x14ac:dyDescent="0.2">
      <c r="A4488" s="10" t="s">
        <v>15</v>
      </c>
      <c r="B4488" s="10" t="s">
        <v>19</v>
      </c>
      <c r="C4488" s="10" t="s">
        <v>8086</v>
      </c>
      <c r="D4488" s="11">
        <v>2016</v>
      </c>
      <c r="E4488" s="10" t="s">
        <v>10</v>
      </c>
      <c r="F4488" s="10" t="s">
        <v>8036</v>
      </c>
      <c r="G4488" s="10" t="s">
        <v>8087</v>
      </c>
      <c r="H4488" s="13">
        <v>39</v>
      </c>
      <c r="I4488" s="14"/>
      <c r="J4488" s="4"/>
      <c r="K4488" s="4"/>
      <c r="L4488" s="4"/>
      <c r="M4488" s="4"/>
      <c r="N4488" s="4"/>
      <c r="O4488" s="4"/>
      <c r="P4488" s="4"/>
      <c r="Q4488" s="4"/>
      <c r="R4488" s="4"/>
      <c r="S4488" s="4"/>
      <c r="T4488" s="4"/>
      <c r="U4488" s="4"/>
      <c r="V4488" s="4"/>
      <c r="W4488" s="4"/>
      <c r="X4488" s="4"/>
      <c r="Y4488" s="4"/>
      <c r="Z4488" s="4"/>
      <c r="AA4488" s="4"/>
    </row>
    <row r="4489" spans="1:27" ht="16" x14ac:dyDescent="0.2">
      <c r="A4489" s="10" t="s">
        <v>13</v>
      </c>
      <c r="B4489" s="10" t="s">
        <v>19</v>
      </c>
      <c r="C4489" s="10" t="s">
        <v>8088</v>
      </c>
      <c r="D4489" s="11">
        <v>2015</v>
      </c>
      <c r="E4489" s="10" t="s">
        <v>7</v>
      </c>
      <c r="F4489" s="10" t="s">
        <v>8089</v>
      </c>
      <c r="G4489" s="10" t="s">
        <v>8090</v>
      </c>
      <c r="H4489" s="13">
        <v>1065</v>
      </c>
      <c r="I4489" s="14"/>
      <c r="J4489" s="4"/>
      <c r="K4489" s="4"/>
      <c r="L4489" s="4"/>
      <c r="M4489" s="4"/>
      <c r="N4489" s="4"/>
      <c r="O4489" s="4"/>
      <c r="P4489" s="4"/>
      <c r="Q4489" s="4"/>
      <c r="R4489" s="4"/>
      <c r="S4489" s="4"/>
      <c r="T4489" s="4"/>
      <c r="U4489" s="4"/>
      <c r="V4489" s="4"/>
      <c r="W4489" s="4"/>
      <c r="X4489" s="4"/>
      <c r="Y4489" s="4"/>
      <c r="Z4489" s="4"/>
      <c r="AA4489" s="4"/>
    </row>
    <row r="4490" spans="1:27" ht="16" x14ac:dyDescent="0.2">
      <c r="A4490" s="10" t="s">
        <v>13</v>
      </c>
      <c r="B4490" s="10" t="s">
        <v>19</v>
      </c>
      <c r="C4490" s="10" t="s">
        <v>8091</v>
      </c>
      <c r="D4490" s="11">
        <v>2015</v>
      </c>
      <c r="E4490" s="10" t="s">
        <v>7</v>
      </c>
      <c r="F4490" s="10" t="s">
        <v>8089</v>
      </c>
      <c r="G4490" s="10" t="s">
        <v>8092</v>
      </c>
      <c r="H4490" s="13">
        <v>439</v>
      </c>
      <c r="I4490" s="14"/>
      <c r="J4490" s="4"/>
      <c r="K4490" s="4"/>
      <c r="L4490" s="4"/>
      <c r="M4490" s="4"/>
      <c r="N4490" s="4"/>
      <c r="O4490" s="4"/>
      <c r="P4490" s="4"/>
      <c r="Q4490" s="4"/>
      <c r="R4490" s="4"/>
      <c r="S4490" s="4"/>
      <c r="T4490" s="4"/>
      <c r="U4490" s="4"/>
      <c r="V4490" s="4"/>
      <c r="W4490" s="4"/>
      <c r="X4490" s="4"/>
      <c r="Y4490" s="4"/>
      <c r="Z4490" s="4"/>
      <c r="AA4490" s="4"/>
    </row>
    <row r="4491" spans="1:27" ht="16" x14ac:dyDescent="0.2">
      <c r="A4491" s="10" t="s">
        <v>13</v>
      </c>
      <c r="B4491" s="10" t="s">
        <v>19</v>
      </c>
      <c r="C4491" s="10" t="s">
        <v>8093</v>
      </c>
      <c r="D4491" s="11">
        <v>2015</v>
      </c>
      <c r="E4491" s="10" t="s">
        <v>10</v>
      </c>
      <c r="F4491" s="10" t="s">
        <v>8089</v>
      </c>
      <c r="G4491" s="10" t="s">
        <v>8094</v>
      </c>
      <c r="H4491" s="13">
        <v>273</v>
      </c>
      <c r="I4491" s="14"/>
      <c r="J4491" s="4"/>
      <c r="K4491" s="4"/>
      <c r="L4491" s="4"/>
      <c r="M4491" s="4"/>
      <c r="N4491" s="4"/>
      <c r="O4491" s="4"/>
      <c r="P4491" s="4"/>
      <c r="Q4491" s="4"/>
      <c r="R4491" s="4"/>
      <c r="S4491" s="4"/>
      <c r="T4491" s="4"/>
      <c r="U4491" s="4"/>
      <c r="V4491" s="4"/>
      <c r="W4491" s="4"/>
      <c r="X4491" s="4"/>
      <c r="Y4491" s="4"/>
      <c r="Z4491" s="4"/>
      <c r="AA4491" s="4"/>
    </row>
    <row r="4492" spans="1:27" ht="16" x14ac:dyDescent="0.2">
      <c r="A4492" s="10" t="s">
        <v>13</v>
      </c>
      <c r="B4492" s="10" t="s">
        <v>19</v>
      </c>
      <c r="C4492" s="10" t="s">
        <v>8095</v>
      </c>
      <c r="D4492" s="11">
        <v>2015</v>
      </c>
      <c r="E4492" s="10" t="s">
        <v>10</v>
      </c>
      <c r="F4492" s="10" t="s">
        <v>8089</v>
      </c>
      <c r="G4492" s="10" t="s">
        <v>8096</v>
      </c>
      <c r="H4492" s="13">
        <v>267</v>
      </c>
      <c r="I4492" s="14"/>
      <c r="J4492" s="4"/>
      <c r="K4492" s="4"/>
      <c r="L4492" s="4"/>
      <c r="M4492" s="4"/>
      <c r="N4492" s="4"/>
      <c r="O4492" s="4"/>
      <c r="P4492" s="4"/>
      <c r="Q4492" s="4"/>
      <c r="R4492" s="4"/>
      <c r="S4492" s="4"/>
      <c r="T4492" s="4"/>
      <c r="U4492" s="4"/>
      <c r="V4492" s="4"/>
      <c r="W4492" s="4"/>
      <c r="X4492" s="4"/>
      <c r="Y4492" s="4"/>
      <c r="Z4492" s="4"/>
      <c r="AA4492" s="4"/>
    </row>
    <row r="4493" spans="1:27" ht="16" x14ac:dyDescent="0.2">
      <c r="A4493" s="10" t="s">
        <v>13</v>
      </c>
      <c r="B4493" s="10" t="s">
        <v>19</v>
      </c>
      <c r="C4493" s="10" t="s">
        <v>8097</v>
      </c>
      <c r="D4493" s="11">
        <v>2015</v>
      </c>
      <c r="E4493" s="10" t="s">
        <v>10</v>
      </c>
      <c r="F4493" s="10" t="s">
        <v>8089</v>
      </c>
      <c r="G4493" s="10" t="s">
        <v>8098</v>
      </c>
      <c r="H4493" s="13">
        <v>263</v>
      </c>
      <c r="I4493" s="14"/>
      <c r="J4493" s="4"/>
      <c r="K4493" s="4"/>
      <c r="L4493" s="4"/>
      <c r="M4493" s="4"/>
      <c r="N4493" s="4"/>
      <c r="O4493" s="4"/>
      <c r="P4493" s="4"/>
      <c r="Q4493" s="4"/>
      <c r="R4493" s="4"/>
      <c r="S4493" s="4"/>
      <c r="T4493" s="4"/>
      <c r="U4493" s="4"/>
      <c r="V4493" s="4"/>
      <c r="W4493" s="4"/>
      <c r="X4493" s="4"/>
      <c r="Y4493" s="4"/>
      <c r="Z4493" s="4"/>
      <c r="AA4493" s="4"/>
    </row>
    <row r="4494" spans="1:27" ht="16" x14ac:dyDescent="0.2">
      <c r="A4494" s="10" t="s">
        <v>13</v>
      </c>
      <c r="B4494" s="10" t="s">
        <v>19</v>
      </c>
      <c r="C4494" s="10" t="s">
        <v>8099</v>
      </c>
      <c r="D4494" s="11">
        <v>2015</v>
      </c>
      <c r="E4494" s="10" t="s">
        <v>10</v>
      </c>
      <c r="F4494" s="10" t="s">
        <v>8089</v>
      </c>
      <c r="G4494" s="10" t="s">
        <v>8100</v>
      </c>
      <c r="H4494" s="13">
        <v>248</v>
      </c>
      <c r="I4494" s="14"/>
      <c r="J4494" s="4"/>
      <c r="K4494" s="4"/>
      <c r="L4494" s="4"/>
      <c r="M4494" s="4"/>
      <c r="N4494" s="4"/>
      <c r="O4494" s="4"/>
      <c r="P4494" s="4"/>
      <c r="Q4494" s="4"/>
      <c r="R4494" s="4"/>
      <c r="S4494" s="4"/>
      <c r="T4494" s="4"/>
      <c r="U4494" s="4"/>
      <c r="V4494" s="4"/>
      <c r="W4494" s="4"/>
      <c r="X4494" s="4"/>
      <c r="Y4494" s="4"/>
      <c r="Z4494" s="4"/>
      <c r="AA4494" s="4"/>
    </row>
    <row r="4495" spans="1:27" ht="16" x14ac:dyDescent="0.2">
      <c r="A4495" s="10" t="s">
        <v>13</v>
      </c>
      <c r="B4495" s="10" t="s">
        <v>19</v>
      </c>
      <c r="C4495" s="10" t="s">
        <v>8101</v>
      </c>
      <c r="D4495" s="11">
        <v>2015</v>
      </c>
      <c r="E4495" s="10" t="s">
        <v>10</v>
      </c>
      <c r="F4495" s="10" t="s">
        <v>8089</v>
      </c>
      <c r="G4495" s="10" t="s">
        <v>8102</v>
      </c>
      <c r="H4495" s="13">
        <v>237</v>
      </c>
      <c r="I4495" s="14"/>
      <c r="J4495" s="4"/>
      <c r="K4495" s="4"/>
      <c r="L4495" s="4"/>
      <c r="M4495" s="4"/>
      <c r="N4495" s="4"/>
      <c r="O4495" s="4"/>
      <c r="P4495" s="4"/>
      <c r="Q4495" s="4"/>
      <c r="R4495" s="4"/>
      <c r="S4495" s="4"/>
      <c r="T4495" s="4"/>
      <c r="U4495" s="4"/>
      <c r="V4495" s="4"/>
      <c r="W4495" s="4"/>
      <c r="X4495" s="4"/>
      <c r="Y4495" s="4"/>
      <c r="Z4495" s="4"/>
      <c r="AA4495" s="4"/>
    </row>
    <row r="4496" spans="1:27" ht="16" x14ac:dyDescent="0.2">
      <c r="A4496" s="10" t="s">
        <v>13</v>
      </c>
      <c r="B4496" s="10" t="s">
        <v>19</v>
      </c>
      <c r="C4496" s="10" t="s">
        <v>8103</v>
      </c>
      <c r="D4496" s="11">
        <v>2015</v>
      </c>
      <c r="E4496" s="10" t="s">
        <v>10</v>
      </c>
      <c r="F4496" s="10" t="s">
        <v>8089</v>
      </c>
      <c r="G4496" s="10" t="s">
        <v>8104</v>
      </c>
      <c r="H4496" s="13">
        <v>206</v>
      </c>
      <c r="I4496" s="14"/>
      <c r="J4496" s="4"/>
      <c r="K4496" s="4"/>
      <c r="L4496" s="4"/>
      <c r="M4496" s="4"/>
      <c r="N4496" s="4"/>
      <c r="O4496" s="4"/>
      <c r="P4496" s="4"/>
      <c r="Q4496" s="4"/>
      <c r="R4496" s="4"/>
      <c r="S4496" s="4"/>
      <c r="T4496" s="4"/>
      <c r="U4496" s="4"/>
      <c r="V4496" s="4"/>
      <c r="W4496" s="4"/>
      <c r="X4496" s="4"/>
      <c r="Y4496" s="4"/>
      <c r="Z4496" s="4"/>
      <c r="AA4496" s="4"/>
    </row>
    <row r="4497" spans="1:27" ht="16" x14ac:dyDescent="0.2">
      <c r="A4497" s="10" t="s">
        <v>13</v>
      </c>
      <c r="B4497" s="10" t="s">
        <v>19</v>
      </c>
      <c r="C4497" s="10" t="s">
        <v>8105</v>
      </c>
      <c r="D4497" s="11">
        <v>2015</v>
      </c>
      <c r="E4497" s="10" t="s">
        <v>10</v>
      </c>
      <c r="F4497" s="10" t="s">
        <v>8089</v>
      </c>
      <c r="G4497" s="10" t="s">
        <v>8106</v>
      </c>
      <c r="H4497" s="13">
        <v>75</v>
      </c>
      <c r="I4497" s="14"/>
      <c r="J4497" s="4"/>
      <c r="K4497" s="4"/>
      <c r="L4497" s="4"/>
      <c r="M4497" s="4"/>
      <c r="N4497" s="4"/>
      <c r="O4497" s="4"/>
      <c r="P4497" s="4"/>
      <c r="Q4497" s="4"/>
      <c r="R4497" s="4"/>
      <c r="S4497" s="4"/>
      <c r="T4497" s="4"/>
      <c r="U4497" s="4"/>
      <c r="V4497" s="4"/>
      <c r="W4497" s="4"/>
      <c r="X4497" s="4"/>
      <c r="Y4497" s="4"/>
      <c r="Z4497" s="4"/>
      <c r="AA4497" s="4"/>
    </row>
    <row r="4498" spans="1:27" ht="16" x14ac:dyDescent="0.2">
      <c r="A4498" s="16" t="s">
        <v>13</v>
      </c>
      <c r="B4498" s="16" t="s">
        <v>19</v>
      </c>
      <c r="C4498" s="10" t="s">
        <v>8107</v>
      </c>
      <c r="D4498" s="11">
        <v>2014</v>
      </c>
      <c r="E4498" s="10" t="s">
        <v>7</v>
      </c>
      <c r="F4498" s="10" t="s">
        <v>8108</v>
      </c>
      <c r="G4498" s="10" t="s">
        <v>8109</v>
      </c>
      <c r="H4498" s="13">
        <v>983</v>
      </c>
      <c r="I4498" s="14"/>
      <c r="J4498" s="4"/>
      <c r="K4498" s="4"/>
      <c r="L4498" s="4"/>
      <c r="M4498" s="4"/>
      <c r="N4498" s="4"/>
      <c r="O4498" s="4"/>
      <c r="P4498" s="4"/>
      <c r="Q4498" s="4"/>
      <c r="R4498" s="4"/>
      <c r="S4498" s="4"/>
      <c r="T4498" s="4"/>
      <c r="U4498" s="4"/>
      <c r="V4498" s="4"/>
      <c r="W4498" s="4"/>
      <c r="X4498" s="4"/>
      <c r="Y4498" s="4"/>
      <c r="Z4498" s="4"/>
      <c r="AA4498" s="4"/>
    </row>
    <row r="4499" spans="1:27" ht="16" x14ac:dyDescent="0.2">
      <c r="A4499" s="16" t="s">
        <v>13</v>
      </c>
      <c r="B4499" s="16" t="s">
        <v>19</v>
      </c>
      <c r="C4499" s="10" t="s">
        <v>8110</v>
      </c>
      <c r="D4499" s="11">
        <v>2014</v>
      </c>
      <c r="E4499" s="10" t="s">
        <v>10</v>
      </c>
      <c r="F4499" s="10" t="s">
        <v>8108</v>
      </c>
      <c r="G4499" s="10" t="s">
        <v>8111</v>
      </c>
      <c r="H4499" s="13">
        <v>653</v>
      </c>
      <c r="I4499" s="14"/>
      <c r="J4499" s="4"/>
      <c r="K4499" s="4"/>
      <c r="L4499" s="4"/>
      <c r="M4499" s="4"/>
      <c r="N4499" s="4"/>
      <c r="O4499" s="4"/>
      <c r="P4499" s="4"/>
      <c r="Q4499" s="4"/>
      <c r="R4499" s="4"/>
      <c r="S4499" s="4"/>
      <c r="T4499" s="4"/>
      <c r="U4499" s="4"/>
      <c r="V4499" s="4"/>
      <c r="W4499" s="4"/>
      <c r="X4499" s="4"/>
      <c r="Y4499" s="4"/>
      <c r="Z4499" s="4"/>
      <c r="AA4499" s="4"/>
    </row>
    <row r="4500" spans="1:27" ht="16" x14ac:dyDescent="0.2">
      <c r="A4500" s="10" t="s">
        <v>13</v>
      </c>
      <c r="B4500" s="10" t="s">
        <v>19</v>
      </c>
      <c r="C4500" s="10" t="s">
        <v>8112</v>
      </c>
      <c r="D4500" s="11">
        <v>2014</v>
      </c>
      <c r="E4500" s="10" t="s">
        <v>7</v>
      </c>
      <c r="F4500" s="10" t="s">
        <v>8108</v>
      </c>
      <c r="G4500" s="10" t="s">
        <v>8113</v>
      </c>
      <c r="H4500" s="13">
        <v>420</v>
      </c>
      <c r="I4500" s="14"/>
      <c r="J4500" s="4"/>
      <c r="K4500" s="4"/>
      <c r="L4500" s="4"/>
      <c r="M4500" s="4"/>
      <c r="N4500" s="4"/>
      <c r="O4500" s="4"/>
      <c r="P4500" s="4"/>
      <c r="Q4500" s="4"/>
      <c r="R4500" s="4"/>
      <c r="S4500" s="4"/>
      <c r="T4500" s="4"/>
      <c r="U4500" s="4"/>
      <c r="V4500" s="4"/>
      <c r="W4500" s="4"/>
      <c r="X4500" s="4"/>
      <c r="Y4500" s="4"/>
      <c r="Z4500" s="4"/>
      <c r="AA4500" s="4"/>
    </row>
    <row r="4501" spans="1:27" ht="16" x14ac:dyDescent="0.2">
      <c r="A4501" s="16" t="s">
        <v>13</v>
      </c>
      <c r="B4501" s="16" t="s">
        <v>19</v>
      </c>
      <c r="C4501" s="10" t="s">
        <v>8114</v>
      </c>
      <c r="D4501" s="11">
        <v>2014</v>
      </c>
      <c r="E4501" s="10" t="s">
        <v>10</v>
      </c>
      <c r="F4501" s="10" t="s">
        <v>8108</v>
      </c>
      <c r="G4501" s="10" t="s">
        <v>8115</v>
      </c>
      <c r="H4501" s="13">
        <v>128</v>
      </c>
      <c r="I4501" s="14"/>
      <c r="J4501" s="4"/>
      <c r="K4501" s="4"/>
      <c r="L4501" s="4"/>
      <c r="M4501" s="4"/>
      <c r="N4501" s="4"/>
      <c r="O4501" s="4"/>
      <c r="P4501" s="4"/>
      <c r="Q4501" s="4"/>
      <c r="R4501" s="4"/>
      <c r="S4501" s="4"/>
      <c r="T4501" s="4"/>
      <c r="U4501" s="4"/>
      <c r="V4501" s="4"/>
      <c r="W4501" s="4"/>
      <c r="X4501" s="4"/>
      <c r="Y4501" s="4"/>
      <c r="Z4501" s="4"/>
      <c r="AA4501" s="4"/>
    </row>
    <row r="4502" spans="1:27" ht="16" x14ac:dyDescent="0.2">
      <c r="A4502" s="16" t="s">
        <v>13</v>
      </c>
      <c r="B4502" s="16" t="s">
        <v>19</v>
      </c>
      <c r="C4502" s="10" t="s">
        <v>8116</v>
      </c>
      <c r="D4502" s="11">
        <v>2014</v>
      </c>
      <c r="E4502" s="10" t="s">
        <v>10</v>
      </c>
      <c r="F4502" s="10" t="s">
        <v>8108</v>
      </c>
      <c r="G4502" s="10" t="s">
        <v>8117</v>
      </c>
      <c r="H4502" s="13">
        <v>128</v>
      </c>
      <c r="I4502" s="14"/>
      <c r="J4502" s="4"/>
      <c r="K4502" s="4"/>
      <c r="L4502" s="4"/>
      <c r="M4502" s="4"/>
      <c r="N4502" s="4"/>
      <c r="O4502" s="4"/>
      <c r="P4502" s="4"/>
      <c r="Q4502" s="4"/>
      <c r="R4502" s="4"/>
      <c r="S4502" s="4"/>
      <c r="T4502" s="4"/>
      <c r="U4502" s="4"/>
      <c r="V4502" s="4"/>
      <c r="W4502" s="4"/>
      <c r="X4502" s="4"/>
      <c r="Y4502" s="4"/>
      <c r="Z4502" s="4"/>
      <c r="AA4502" s="4"/>
    </row>
    <row r="4503" spans="1:27" ht="16" x14ac:dyDescent="0.2">
      <c r="A4503" s="16" t="s">
        <v>13</v>
      </c>
      <c r="B4503" s="16" t="s">
        <v>19</v>
      </c>
      <c r="C4503" s="10" t="s">
        <v>8118</v>
      </c>
      <c r="D4503" s="11">
        <v>2014</v>
      </c>
      <c r="E4503" s="10" t="s">
        <v>10</v>
      </c>
      <c r="F4503" s="10" t="s">
        <v>8108</v>
      </c>
      <c r="G4503" s="10" t="s">
        <v>8119</v>
      </c>
      <c r="H4503" s="13">
        <v>127</v>
      </c>
      <c r="I4503" s="14"/>
      <c r="J4503" s="4"/>
      <c r="K4503" s="4"/>
      <c r="L4503" s="4"/>
      <c r="M4503" s="4"/>
      <c r="N4503" s="4"/>
      <c r="O4503" s="4"/>
      <c r="P4503" s="4"/>
      <c r="Q4503" s="4"/>
      <c r="R4503" s="4"/>
      <c r="S4503" s="4"/>
      <c r="T4503" s="4"/>
      <c r="U4503" s="4"/>
      <c r="V4503" s="4"/>
      <c r="W4503" s="4"/>
      <c r="X4503" s="4"/>
      <c r="Y4503" s="4"/>
      <c r="Z4503" s="4"/>
      <c r="AA4503" s="4"/>
    </row>
    <row r="4504" spans="1:27" ht="16" x14ac:dyDescent="0.2">
      <c r="A4504" s="16" t="s">
        <v>13</v>
      </c>
      <c r="B4504" s="16" t="s">
        <v>19</v>
      </c>
      <c r="C4504" s="10" t="s">
        <v>8120</v>
      </c>
      <c r="D4504" s="11">
        <v>2014</v>
      </c>
      <c r="E4504" s="10" t="s">
        <v>10</v>
      </c>
      <c r="F4504" s="10" t="s">
        <v>8108</v>
      </c>
      <c r="G4504" s="10" t="s">
        <v>8121</v>
      </c>
      <c r="H4504" s="13">
        <v>127</v>
      </c>
      <c r="I4504" s="14"/>
      <c r="J4504" s="4"/>
      <c r="K4504" s="4"/>
      <c r="L4504" s="4"/>
      <c r="M4504" s="4"/>
      <c r="N4504" s="4"/>
      <c r="O4504" s="4"/>
      <c r="P4504" s="4"/>
      <c r="Q4504" s="4"/>
      <c r="R4504" s="4"/>
      <c r="S4504" s="4"/>
      <c r="T4504" s="4"/>
      <c r="U4504" s="4"/>
      <c r="V4504" s="4"/>
      <c r="W4504" s="4"/>
      <c r="X4504" s="4"/>
      <c r="Y4504" s="4"/>
      <c r="Z4504" s="4"/>
      <c r="AA4504" s="4"/>
    </row>
    <row r="4505" spans="1:27" ht="16" x14ac:dyDescent="0.2">
      <c r="A4505" s="16" t="s">
        <v>13</v>
      </c>
      <c r="B4505" s="16" t="s">
        <v>19</v>
      </c>
      <c r="C4505" s="10" t="s">
        <v>8122</v>
      </c>
      <c r="D4505" s="11">
        <v>2014</v>
      </c>
      <c r="E4505" s="10" t="s">
        <v>10</v>
      </c>
      <c r="F4505" s="10" t="s">
        <v>8108</v>
      </c>
      <c r="G4505" s="10" t="s">
        <v>8123</v>
      </c>
      <c r="H4505" s="13">
        <v>120</v>
      </c>
      <c r="I4505" s="14"/>
      <c r="J4505" s="4"/>
      <c r="K4505" s="4"/>
      <c r="L4505" s="4"/>
      <c r="M4505" s="4"/>
      <c r="N4505" s="4"/>
      <c r="O4505" s="4"/>
      <c r="P4505" s="4"/>
      <c r="Q4505" s="4"/>
      <c r="R4505" s="4"/>
      <c r="S4505" s="4"/>
      <c r="T4505" s="4"/>
      <c r="U4505" s="4"/>
      <c r="V4505" s="4"/>
      <c r="W4505" s="4"/>
      <c r="X4505" s="4"/>
      <c r="Y4505" s="4"/>
      <c r="Z4505" s="4"/>
      <c r="AA4505" s="4"/>
    </row>
    <row r="4506" spans="1:27" ht="16" x14ac:dyDescent="0.2">
      <c r="A4506" s="16" t="s">
        <v>13</v>
      </c>
      <c r="B4506" s="16" t="s">
        <v>19</v>
      </c>
      <c r="C4506" s="10" t="s">
        <v>8124</v>
      </c>
      <c r="D4506" s="11">
        <v>2014</v>
      </c>
      <c r="E4506" s="10" t="s">
        <v>10</v>
      </c>
      <c r="F4506" s="10" t="s">
        <v>8108</v>
      </c>
      <c r="G4506" s="10" t="s">
        <v>8125</v>
      </c>
      <c r="H4506" s="13">
        <v>114</v>
      </c>
      <c r="I4506" s="14"/>
      <c r="J4506" s="4"/>
      <c r="K4506" s="4"/>
      <c r="L4506" s="4"/>
      <c r="M4506" s="4"/>
      <c r="N4506" s="4"/>
      <c r="O4506" s="4"/>
      <c r="P4506" s="4"/>
      <c r="Q4506" s="4"/>
      <c r="R4506" s="4"/>
      <c r="S4506" s="4"/>
      <c r="T4506" s="4"/>
      <c r="U4506" s="4"/>
      <c r="V4506" s="4"/>
      <c r="W4506" s="4"/>
      <c r="X4506" s="4"/>
      <c r="Y4506" s="4"/>
      <c r="Z4506" s="4"/>
      <c r="AA4506" s="4"/>
    </row>
    <row r="4507" spans="1:27" ht="16" x14ac:dyDescent="0.2">
      <c r="A4507" s="16" t="s">
        <v>13</v>
      </c>
      <c r="B4507" s="16" t="s">
        <v>19</v>
      </c>
      <c r="C4507" s="10" t="s">
        <v>8126</v>
      </c>
      <c r="D4507" s="11">
        <v>2014</v>
      </c>
      <c r="E4507" s="10" t="s">
        <v>10</v>
      </c>
      <c r="F4507" s="10" t="s">
        <v>8108</v>
      </c>
      <c r="G4507" s="10" t="s">
        <v>8127</v>
      </c>
      <c r="H4507" s="13">
        <v>76</v>
      </c>
      <c r="I4507" s="14"/>
      <c r="J4507" s="4"/>
      <c r="K4507" s="4"/>
      <c r="L4507" s="4"/>
      <c r="M4507" s="4"/>
      <c r="N4507" s="4"/>
      <c r="O4507" s="4"/>
      <c r="P4507" s="4"/>
      <c r="Q4507" s="4"/>
      <c r="R4507" s="4"/>
      <c r="S4507" s="4"/>
      <c r="T4507" s="4"/>
      <c r="U4507" s="4"/>
      <c r="V4507" s="4"/>
      <c r="W4507" s="4"/>
      <c r="X4507" s="4"/>
      <c r="Y4507" s="4"/>
      <c r="Z4507" s="4"/>
      <c r="AA4507" s="4"/>
    </row>
    <row r="4508" spans="1:27" ht="16" x14ac:dyDescent="0.2">
      <c r="A4508" s="16" t="s">
        <v>13</v>
      </c>
      <c r="B4508" s="16" t="s">
        <v>19</v>
      </c>
      <c r="C4508" s="10" t="s">
        <v>8128</v>
      </c>
      <c r="D4508" s="11">
        <v>2014</v>
      </c>
      <c r="E4508" s="10" t="s">
        <v>10</v>
      </c>
      <c r="F4508" s="10" t="s">
        <v>8108</v>
      </c>
      <c r="G4508" s="10" t="s">
        <v>8129</v>
      </c>
      <c r="H4508" s="13">
        <v>65</v>
      </c>
      <c r="I4508" s="14"/>
      <c r="J4508" s="4"/>
      <c r="K4508" s="4"/>
      <c r="L4508" s="4"/>
      <c r="M4508" s="4"/>
      <c r="N4508" s="4"/>
      <c r="O4508" s="4"/>
      <c r="P4508" s="4"/>
      <c r="Q4508" s="4"/>
      <c r="R4508" s="4"/>
      <c r="S4508" s="4"/>
      <c r="T4508" s="4"/>
      <c r="U4508" s="4"/>
      <c r="V4508" s="4"/>
      <c r="W4508" s="4"/>
      <c r="X4508" s="4"/>
      <c r="Y4508" s="4"/>
      <c r="Z4508" s="4"/>
      <c r="AA4508" s="4"/>
    </row>
    <row r="4509" spans="1:27" ht="16" x14ac:dyDescent="0.2">
      <c r="A4509" s="16" t="s">
        <v>13</v>
      </c>
      <c r="B4509" s="16" t="s">
        <v>19</v>
      </c>
      <c r="C4509" s="10" t="s">
        <v>8130</v>
      </c>
      <c r="D4509" s="11">
        <v>2014</v>
      </c>
      <c r="E4509" s="10" t="s">
        <v>10</v>
      </c>
      <c r="F4509" s="10" t="s">
        <v>8108</v>
      </c>
      <c r="G4509" s="10" t="s">
        <v>8131</v>
      </c>
      <c r="H4509" s="13">
        <v>56</v>
      </c>
      <c r="I4509" s="14"/>
      <c r="J4509" s="4"/>
      <c r="K4509" s="4"/>
      <c r="L4509" s="4"/>
      <c r="M4509" s="4"/>
      <c r="N4509" s="4"/>
      <c r="O4509" s="4"/>
      <c r="P4509" s="4"/>
      <c r="Q4509" s="4"/>
      <c r="R4509" s="4"/>
      <c r="S4509" s="4"/>
      <c r="T4509" s="4"/>
      <c r="U4509" s="4"/>
      <c r="V4509" s="4"/>
      <c r="W4509" s="4"/>
      <c r="X4509" s="4"/>
      <c r="Y4509" s="4"/>
      <c r="Z4509" s="4"/>
      <c r="AA4509" s="4"/>
    </row>
    <row r="4510" spans="1:27" ht="16" x14ac:dyDescent="0.2">
      <c r="A4510" s="16" t="s">
        <v>13</v>
      </c>
      <c r="B4510" s="16" t="s">
        <v>19</v>
      </c>
      <c r="C4510" s="10" t="s">
        <v>8132</v>
      </c>
      <c r="D4510" s="11">
        <v>2014</v>
      </c>
      <c r="E4510" s="10" t="s">
        <v>10</v>
      </c>
      <c r="F4510" s="10" t="s">
        <v>8108</v>
      </c>
      <c r="G4510" s="10" t="s">
        <v>8133</v>
      </c>
      <c r="H4510" s="13">
        <v>55</v>
      </c>
      <c r="I4510" s="14"/>
      <c r="J4510" s="4"/>
      <c r="K4510" s="4"/>
      <c r="L4510" s="4"/>
      <c r="M4510" s="4"/>
      <c r="N4510" s="4"/>
      <c r="O4510" s="4"/>
      <c r="P4510" s="4"/>
      <c r="Q4510" s="4"/>
      <c r="R4510" s="4"/>
      <c r="S4510" s="4"/>
      <c r="T4510" s="4"/>
      <c r="U4510" s="4"/>
      <c r="V4510" s="4"/>
      <c r="W4510" s="4"/>
      <c r="X4510" s="4"/>
      <c r="Y4510" s="4"/>
      <c r="Z4510" s="4"/>
      <c r="AA4510" s="4"/>
    </row>
    <row r="4511" spans="1:27" ht="16" x14ac:dyDescent="0.2">
      <c r="A4511" s="16" t="s">
        <v>13</v>
      </c>
      <c r="B4511" s="16" t="s">
        <v>19</v>
      </c>
      <c r="C4511" s="10" t="s">
        <v>8134</v>
      </c>
      <c r="D4511" s="11">
        <v>2014</v>
      </c>
      <c r="E4511" s="10" t="s">
        <v>10</v>
      </c>
      <c r="F4511" s="10" t="s">
        <v>8108</v>
      </c>
      <c r="G4511" s="10" t="s">
        <v>8135</v>
      </c>
      <c r="H4511" s="13">
        <v>54</v>
      </c>
      <c r="I4511" s="14"/>
      <c r="J4511" s="4"/>
      <c r="K4511" s="4"/>
      <c r="L4511" s="4"/>
      <c r="M4511" s="4"/>
      <c r="N4511" s="4"/>
      <c r="O4511" s="4"/>
      <c r="P4511" s="4"/>
      <c r="Q4511" s="4"/>
      <c r="R4511" s="4"/>
      <c r="S4511" s="4"/>
      <c r="T4511" s="4"/>
      <c r="U4511" s="4"/>
      <c r="V4511" s="4"/>
      <c r="W4511" s="4"/>
      <c r="X4511" s="4"/>
      <c r="Y4511" s="4"/>
      <c r="Z4511" s="4"/>
      <c r="AA4511" s="4"/>
    </row>
    <row r="4512" spans="1:27" ht="16" x14ac:dyDescent="0.2">
      <c r="A4512" s="16" t="s">
        <v>13</v>
      </c>
      <c r="B4512" s="16" t="s">
        <v>19</v>
      </c>
      <c r="C4512" s="10" t="s">
        <v>8136</v>
      </c>
      <c r="D4512" s="11">
        <v>2014</v>
      </c>
      <c r="E4512" s="10" t="s">
        <v>10</v>
      </c>
      <c r="F4512" s="10" t="s">
        <v>8108</v>
      </c>
      <c r="G4512" s="10" t="s">
        <v>8137</v>
      </c>
      <c r="H4512" s="13">
        <v>54</v>
      </c>
      <c r="I4512" s="14"/>
      <c r="J4512" s="4"/>
      <c r="K4512" s="4"/>
      <c r="L4512" s="4"/>
      <c r="M4512" s="4"/>
      <c r="N4512" s="4"/>
      <c r="O4512" s="4"/>
      <c r="P4512" s="4"/>
      <c r="Q4512" s="4"/>
      <c r="R4512" s="4"/>
      <c r="S4512" s="4"/>
      <c r="T4512" s="4"/>
      <c r="U4512" s="4"/>
      <c r="V4512" s="4"/>
      <c r="W4512" s="4"/>
      <c r="X4512" s="4"/>
      <c r="Y4512" s="4"/>
      <c r="Z4512" s="4"/>
      <c r="AA4512" s="4"/>
    </row>
    <row r="4513" spans="1:27" ht="16" x14ac:dyDescent="0.2">
      <c r="A4513" s="10" t="s">
        <v>13</v>
      </c>
      <c r="B4513" s="16" t="s">
        <v>19</v>
      </c>
      <c r="C4513" s="10" t="s">
        <v>8138</v>
      </c>
      <c r="D4513" s="11">
        <v>2013</v>
      </c>
      <c r="E4513" s="10" t="s">
        <v>7</v>
      </c>
      <c r="F4513" s="10" t="s">
        <v>8139</v>
      </c>
      <c r="G4513" s="10" t="s">
        <v>8140</v>
      </c>
      <c r="H4513" s="13">
        <v>1058</v>
      </c>
      <c r="I4513" s="14"/>
      <c r="J4513" s="4"/>
      <c r="K4513" s="4"/>
      <c r="L4513" s="4"/>
      <c r="M4513" s="4"/>
      <c r="N4513" s="4"/>
      <c r="O4513" s="4"/>
      <c r="P4513" s="4"/>
      <c r="Q4513" s="4"/>
      <c r="R4513" s="4"/>
      <c r="S4513" s="4"/>
      <c r="T4513" s="4"/>
      <c r="U4513" s="4"/>
      <c r="V4513" s="4"/>
      <c r="W4513" s="4"/>
      <c r="X4513" s="4"/>
      <c r="Y4513" s="4"/>
      <c r="Z4513" s="4"/>
      <c r="AA4513" s="4"/>
    </row>
    <row r="4514" spans="1:27" ht="16" x14ac:dyDescent="0.2">
      <c r="A4514" s="10" t="s">
        <v>13</v>
      </c>
      <c r="B4514" s="16" t="s">
        <v>19</v>
      </c>
      <c r="C4514" s="10" t="s">
        <v>8141</v>
      </c>
      <c r="D4514" s="11">
        <v>2013</v>
      </c>
      <c r="E4514" s="10" t="s">
        <v>7</v>
      </c>
      <c r="F4514" s="10" t="s">
        <v>8142</v>
      </c>
      <c r="G4514" s="10" t="s">
        <v>8143</v>
      </c>
      <c r="H4514" s="13">
        <v>497</v>
      </c>
      <c r="I4514" s="14"/>
      <c r="J4514" s="4"/>
      <c r="K4514" s="4"/>
      <c r="L4514" s="4"/>
      <c r="M4514" s="4"/>
      <c r="N4514" s="4"/>
      <c r="O4514" s="4"/>
      <c r="P4514" s="4"/>
      <c r="Q4514" s="4"/>
      <c r="R4514" s="4"/>
      <c r="S4514" s="4"/>
      <c r="T4514" s="4"/>
      <c r="U4514" s="4"/>
      <c r="V4514" s="4"/>
      <c r="W4514" s="4"/>
      <c r="X4514" s="4"/>
      <c r="Y4514" s="4"/>
      <c r="Z4514" s="4"/>
      <c r="AA4514" s="4"/>
    </row>
    <row r="4515" spans="1:27" ht="16" x14ac:dyDescent="0.2">
      <c r="A4515" s="10" t="s">
        <v>13</v>
      </c>
      <c r="B4515" s="16" t="s">
        <v>19</v>
      </c>
      <c r="C4515" s="52" t="s">
        <v>8144</v>
      </c>
      <c r="D4515" s="11">
        <v>2013</v>
      </c>
      <c r="E4515" s="10" t="s">
        <v>10</v>
      </c>
      <c r="F4515" s="10" t="s">
        <v>8145</v>
      </c>
      <c r="G4515" s="10" t="s">
        <v>8146</v>
      </c>
      <c r="H4515" s="13">
        <v>194</v>
      </c>
      <c r="I4515" s="14"/>
      <c r="J4515" s="4"/>
      <c r="K4515" s="4"/>
      <c r="L4515" s="4"/>
      <c r="M4515" s="4"/>
      <c r="N4515" s="4"/>
      <c r="O4515" s="4"/>
      <c r="P4515" s="4"/>
      <c r="Q4515" s="4"/>
      <c r="R4515" s="4"/>
      <c r="S4515" s="4"/>
      <c r="T4515" s="4"/>
      <c r="U4515" s="4"/>
      <c r="V4515" s="4"/>
      <c r="W4515" s="4"/>
      <c r="X4515" s="4"/>
      <c r="Y4515" s="4"/>
      <c r="Z4515" s="4"/>
      <c r="AA4515" s="4"/>
    </row>
    <row r="4516" spans="1:27" ht="16" x14ac:dyDescent="0.2">
      <c r="A4516" s="10" t="s">
        <v>13</v>
      </c>
      <c r="B4516" s="16" t="s">
        <v>19</v>
      </c>
      <c r="C4516" s="10" t="s">
        <v>8147</v>
      </c>
      <c r="D4516" s="11">
        <v>2013</v>
      </c>
      <c r="E4516" s="10" t="s">
        <v>10</v>
      </c>
      <c r="F4516" s="10" t="s">
        <v>8148</v>
      </c>
      <c r="G4516" s="10" t="s">
        <v>8149</v>
      </c>
      <c r="H4516" s="13">
        <v>193</v>
      </c>
      <c r="I4516" s="14"/>
      <c r="J4516" s="4"/>
      <c r="K4516" s="4"/>
      <c r="L4516" s="4"/>
      <c r="M4516" s="4"/>
      <c r="N4516" s="4"/>
      <c r="O4516" s="4"/>
      <c r="P4516" s="4"/>
      <c r="Q4516" s="4"/>
      <c r="R4516" s="4"/>
      <c r="S4516" s="4"/>
      <c r="T4516" s="4"/>
      <c r="U4516" s="4"/>
      <c r="V4516" s="4"/>
      <c r="W4516" s="4"/>
      <c r="X4516" s="4"/>
      <c r="Y4516" s="4"/>
      <c r="Z4516" s="4"/>
      <c r="AA4516" s="4"/>
    </row>
    <row r="4517" spans="1:27" ht="16" x14ac:dyDescent="0.2">
      <c r="A4517" s="10" t="s">
        <v>13</v>
      </c>
      <c r="B4517" s="16" t="s">
        <v>19</v>
      </c>
      <c r="C4517" s="10" t="s">
        <v>8150</v>
      </c>
      <c r="D4517" s="11">
        <v>2013</v>
      </c>
      <c r="E4517" s="10" t="s">
        <v>10</v>
      </c>
      <c r="F4517" s="10" t="s">
        <v>8151</v>
      </c>
      <c r="G4517" s="10" t="s">
        <v>8152</v>
      </c>
      <c r="H4517" s="13">
        <v>189</v>
      </c>
      <c r="I4517" s="14"/>
      <c r="J4517" s="4"/>
      <c r="K4517" s="4"/>
      <c r="L4517" s="4"/>
      <c r="M4517" s="4"/>
      <c r="N4517" s="4"/>
      <c r="O4517" s="4"/>
      <c r="P4517" s="4"/>
      <c r="Q4517" s="4"/>
      <c r="R4517" s="4"/>
      <c r="S4517" s="4"/>
      <c r="T4517" s="4"/>
      <c r="U4517" s="4"/>
      <c r="V4517" s="4"/>
      <c r="W4517" s="4"/>
      <c r="X4517" s="4"/>
      <c r="Y4517" s="4"/>
      <c r="Z4517" s="4"/>
      <c r="AA4517" s="4"/>
    </row>
    <row r="4518" spans="1:27" ht="16" x14ac:dyDescent="0.2">
      <c r="A4518" s="10" t="s">
        <v>13</v>
      </c>
      <c r="B4518" s="16" t="s">
        <v>19</v>
      </c>
      <c r="C4518" s="10" t="s">
        <v>8153</v>
      </c>
      <c r="D4518" s="11">
        <v>2013</v>
      </c>
      <c r="E4518" s="10" t="s">
        <v>10</v>
      </c>
      <c r="F4518" s="10" t="s">
        <v>8154</v>
      </c>
      <c r="G4518" s="10" t="s">
        <v>8155</v>
      </c>
      <c r="H4518" s="13">
        <v>184</v>
      </c>
      <c r="I4518" s="14"/>
      <c r="J4518" s="4"/>
      <c r="K4518" s="4"/>
      <c r="L4518" s="4"/>
      <c r="M4518" s="4"/>
      <c r="N4518" s="4"/>
      <c r="O4518" s="4"/>
      <c r="P4518" s="4"/>
      <c r="Q4518" s="4"/>
      <c r="R4518" s="4"/>
      <c r="S4518" s="4"/>
      <c r="T4518" s="4"/>
      <c r="U4518" s="4"/>
      <c r="V4518" s="4"/>
      <c r="W4518" s="4"/>
      <c r="X4518" s="4"/>
      <c r="Y4518" s="4"/>
      <c r="Z4518" s="4"/>
      <c r="AA4518" s="4"/>
    </row>
    <row r="4519" spans="1:27" ht="16" x14ac:dyDescent="0.2">
      <c r="A4519" s="10" t="s">
        <v>13</v>
      </c>
      <c r="B4519" s="16" t="s">
        <v>19</v>
      </c>
      <c r="C4519" s="10" t="s">
        <v>8156</v>
      </c>
      <c r="D4519" s="11">
        <v>2013</v>
      </c>
      <c r="E4519" s="10" t="s">
        <v>10</v>
      </c>
      <c r="F4519" s="10" t="s">
        <v>8157</v>
      </c>
      <c r="G4519" s="10" t="s">
        <v>8158</v>
      </c>
      <c r="H4519" s="13">
        <v>180</v>
      </c>
      <c r="I4519" s="14"/>
      <c r="J4519" s="4"/>
      <c r="K4519" s="4"/>
      <c r="L4519" s="4"/>
      <c r="M4519" s="4"/>
      <c r="N4519" s="4"/>
      <c r="O4519" s="4"/>
      <c r="P4519" s="4"/>
      <c r="Q4519" s="4"/>
      <c r="R4519" s="4"/>
      <c r="S4519" s="4"/>
      <c r="T4519" s="4"/>
      <c r="U4519" s="4"/>
      <c r="V4519" s="4"/>
      <c r="W4519" s="4"/>
      <c r="X4519" s="4"/>
      <c r="Y4519" s="4"/>
      <c r="Z4519" s="4"/>
      <c r="AA4519" s="4"/>
    </row>
    <row r="4520" spans="1:27" ht="16" x14ac:dyDescent="0.2">
      <c r="A4520" s="10" t="s">
        <v>13</v>
      </c>
      <c r="B4520" s="16" t="s">
        <v>19</v>
      </c>
      <c r="C4520" s="10" t="s">
        <v>8159</v>
      </c>
      <c r="D4520" s="11">
        <v>2013</v>
      </c>
      <c r="E4520" s="10" t="s">
        <v>10</v>
      </c>
      <c r="F4520" s="10" t="s">
        <v>8160</v>
      </c>
      <c r="G4520" s="10" t="s">
        <v>8161</v>
      </c>
      <c r="H4520" s="13">
        <v>179</v>
      </c>
      <c r="I4520" s="14"/>
      <c r="J4520" s="4"/>
      <c r="K4520" s="4"/>
      <c r="L4520" s="4"/>
      <c r="M4520" s="4"/>
      <c r="N4520" s="4"/>
      <c r="O4520" s="4"/>
      <c r="P4520" s="4"/>
      <c r="Q4520" s="4"/>
      <c r="R4520" s="4"/>
      <c r="S4520" s="4"/>
      <c r="T4520" s="4"/>
      <c r="U4520" s="4"/>
      <c r="V4520" s="4"/>
      <c r="W4520" s="4"/>
      <c r="X4520" s="4"/>
      <c r="Y4520" s="4"/>
      <c r="Z4520" s="4"/>
      <c r="AA4520" s="4"/>
    </row>
    <row r="4521" spans="1:27" ht="16" x14ac:dyDescent="0.2">
      <c r="A4521" s="10" t="s">
        <v>13</v>
      </c>
      <c r="B4521" s="16" t="s">
        <v>19</v>
      </c>
      <c r="C4521" s="10" t="s">
        <v>8162</v>
      </c>
      <c r="D4521" s="11">
        <v>2013</v>
      </c>
      <c r="E4521" s="10" t="s">
        <v>10</v>
      </c>
      <c r="F4521" s="10" t="s">
        <v>8163</v>
      </c>
      <c r="G4521" s="10" t="s">
        <v>8164</v>
      </c>
      <c r="H4521" s="13">
        <v>177</v>
      </c>
      <c r="I4521" s="14"/>
      <c r="J4521" s="4"/>
      <c r="K4521" s="4"/>
      <c r="L4521" s="4"/>
      <c r="M4521" s="4"/>
      <c r="N4521" s="4"/>
      <c r="O4521" s="4"/>
      <c r="P4521" s="4"/>
      <c r="Q4521" s="4"/>
      <c r="R4521" s="4"/>
      <c r="S4521" s="4"/>
      <c r="T4521" s="4"/>
      <c r="U4521" s="4"/>
      <c r="V4521" s="4"/>
      <c r="W4521" s="4"/>
      <c r="X4521" s="4"/>
      <c r="Y4521" s="4"/>
      <c r="Z4521" s="4"/>
      <c r="AA4521" s="4"/>
    </row>
    <row r="4522" spans="1:27" ht="16" x14ac:dyDescent="0.2">
      <c r="A4522" s="10" t="s">
        <v>13</v>
      </c>
      <c r="B4522" s="16" t="s">
        <v>19</v>
      </c>
      <c r="C4522" s="10" t="s">
        <v>8165</v>
      </c>
      <c r="D4522" s="11">
        <v>2012</v>
      </c>
      <c r="E4522" s="10" t="s">
        <v>7</v>
      </c>
      <c r="F4522" s="10" t="s">
        <v>8166</v>
      </c>
      <c r="G4522" s="10" t="s">
        <v>8167</v>
      </c>
      <c r="H4522" s="13">
        <v>1094</v>
      </c>
      <c r="I4522" s="14"/>
      <c r="J4522" s="4"/>
      <c r="K4522" s="4"/>
      <c r="L4522" s="4"/>
      <c r="M4522" s="4"/>
      <c r="N4522" s="4"/>
      <c r="O4522" s="4"/>
      <c r="P4522" s="4"/>
      <c r="Q4522" s="4"/>
      <c r="R4522" s="4"/>
      <c r="S4522" s="4"/>
      <c r="T4522" s="4"/>
      <c r="U4522" s="4"/>
      <c r="V4522" s="4"/>
      <c r="W4522" s="4"/>
      <c r="X4522" s="4"/>
      <c r="Y4522" s="4"/>
      <c r="Z4522" s="4"/>
      <c r="AA4522" s="4"/>
    </row>
    <row r="4523" spans="1:27" ht="16" x14ac:dyDescent="0.2">
      <c r="A4523" s="10" t="s">
        <v>13</v>
      </c>
      <c r="B4523" s="16" t="s">
        <v>19</v>
      </c>
      <c r="C4523" s="10" t="s">
        <v>8168</v>
      </c>
      <c r="D4523" s="11">
        <v>2012</v>
      </c>
      <c r="E4523" s="10" t="s">
        <v>7</v>
      </c>
      <c r="F4523" s="10" t="s">
        <v>8166</v>
      </c>
      <c r="G4523" s="10" t="s">
        <v>8169</v>
      </c>
      <c r="H4523" s="13">
        <v>445</v>
      </c>
      <c r="I4523" s="14"/>
      <c r="J4523" s="4"/>
      <c r="K4523" s="4"/>
      <c r="L4523" s="4"/>
      <c r="M4523" s="4"/>
      <c r="N4523" s="4"/>
      <c r="O4523" s="4"/>
      <c r="P4523" s="4"/>
      <c r="Q4523" s="4"/>
      <c r="R4523" s="4"/>
      <c r="S4523" s="4"/>
      <c r="T4523" s="4"/>
      <c r="U4523" s="4"/>
      <c r="V4523" s="4"/>
      <c r="W4523" s="4"/>
      <c r="X4523" s="4"/>
      <c r="Y4523" s="4"/>
      <c r="Z4523" s="4"/>
      <c r="AA4523" s="4"/>
    </row>
    <row r="4524" spans="1:27" ht="16" x14ac:dyDescent="0.2">
      <c r="A4524" s="10" t="s">
        <v>13</v>
      </c>
      <c r="B4524" s="16" t="s">
        <v>19</v>
      </c>
      <c r="C4524" s="10" t="s">
        <v>8170</v>
      </c>
      <c r="D4524" s="11">
        <v>2012</v>
      </c>
      <c r="E4524" s="10" t="s">
        <v>10</v>
      </c>
      <c r="F4524" s="10" t="s">
        <v>8166</v>
      </c>
      <c r="G4524" s="10" t="s">
        <v>8171</v>
      </c>
      <c r="H4524" s="13">
        <v>220</v>
      </c>
      <c r="I4524" s="14"/>
      <c r="J4524" s="4"/>
      <c r="K4524" s="4"/>
      <c r="L4524" s="4"/>
      <c r="M4524" s="4"/>
      <c r="N4524" s="4"/>
      <c r="O4524" s="4"/>
      <c r="P4524" s="4"/>
      <c r="Q4524" s="4"/>
      <c r="R4524" s="4"/>
      <c r="S4524" s="4"/>
      <c r="T4524" s="4"/>
      <c r="U4524" s="4"/>
      <c r="V4524" s="4"/>
      <c r="W4524" s="4"/>
      <c r="X4524" s="4"/>
      <c r="Y4524" s="4"/>
      <c r="Z4524" s="4"/>
      <c r="AA4524" s="4"/>
    </row>
    <row r="4525" spans="1:27" ht="16" x14ac:dyDescent="0.2">
      <c r="A4525" s="10" t="s">
        <v>13</v>
      </c>
      <c r="B4525" s="16" t="s">
        <v>19</v>
      </c>
      <c r="C4525" s="10" t="s">
        <v>8172</v>
      </c>
      <c r="D4525" s="11">
        <v>2012</v>
      </c>
      <c r="E4525" s="10" t="s">
        <v>10</v>
      </c>
      <c r="F4525" s="10" t="s">
        <v>8166</v>
      </c>
      <c r="G4525" s="10" t="s">
        <v>8173</v>
      </c>
      <c r="H4525" s="13">
        <v>200</v>
      </c>
      <c r="I4525" s="14"/>
      <c r="J4525" s="4"/>
      <c r="K4525" s="4"/>
      <c r="L4525" s="4"/>
      <c r="M4525" s="4"/>
      <c r="N4525" s="4"/>
      <c r="O4525" s="4"/>
      <c r="P4525" s="4"/>
      <c r="Q4525" s="4"/>
      <c r="R4525" s="4"/>
      <c r="S4525" s="4"/>
      <c r="T4525" s="4"/>
      <c r="U4525" s="4"/>
      <c r="V4525" s="4"/>
      <c r="W4525" s="4"/>
      <c r="X4525" s="4"/>
      <c r="Y4525" s="4"/>
      <c r="Z4525" s="4"/>
      <c r="AA4525" s="4"/>
    </row>
    <row r="4526" spans="1:27" ht="16" x14ac:dyDescent="0.2">
      <c r="A4526" s="10" t="s">
        <v>13</v>
      </c>
      <c r="B4526" s="16" t="s">
        <v>19</v>
      </c>
      <c r="C4526" s="10" t="s">
        <v>8174</v>
      </c>
      <c r="D4526" s="11">
        <v>2012</v>
      </c>
      <c r="E4526" s="10" t="s">
        <v>10</v>
      </c>
      <c r="F4526" s="10" t="s">
        <v>8166</v>
      </c>
      <c r="G4526" s="10" t="s">
        <v>8175</v>
      </c>
      <c r="H4526" s="13">
        <v>183</v>
      </c>
      <c r="I4526" s="14"/>
      <c r="J4526" s="4"/>
      <c r="K4526" s="4"/>
      <c r="L4526" s="4"/>
      <c r="M4526" s="4"/>
      <c r="N4526" s="4"/>
      <c r="O4526" s="4"/>
      <c r="P4526" s="4"/>
      <c r="Q4526" s="4"/>
      <c r="R4526" s="4"/>
      <c r="S4526" s="4"/>
      <c r="T4526" s="4"/>
      <c r="U4526" s="4"/>
      <c r="V4526" s="4"/>
      <c r="W4526" s="4"/>
      <c r="X4526" s="4"/>
      <c r="Y4526" s="4"/>
      <c r="Z4526" s="4"/>
      <c r="AA4526" s="4"/>
    </row>
    <row r="4527" spans="1:27" ht="16" x14ac:dyDescent="0.2">
      <c r="A4527" s="10" t="s">
        <v>13</v>
      </c>
      <c r="B4527" s="16" t="s">
        <v>19</v>
      </c>
      <c r="C4527" s="10" t="s">
        <v>8176</v>
      </c>
      <c r="D4527" s="11">
        <v>2012</v>
      </c>
      <c r="E4527" s="10" t="s">
        <v>10</v>
      </c>
      <c r="F4527" s="10" t="s">
        <v>8166</v>
      </c>
      <c r="G4527" s="10" t="s">
        <v>8177</v>
      </c>
      <c r="H4527" s="13">
        <v>182</v>
      </c>
      <c r="I4527" s="14"/>
      <c r="J4527" s="4"/>
      <c r="K4527" s="4"/>
      <c r="L4527" s="4"/>
      <c r="M4527" s="4"/>
      <c r="N4527" s="4"/>
      <c r="O4527" s="4"/>
      <c r="P4527" s="4"/>
      <c r="Q4527" s="4"/>
      <c r="R4527" s="4"/>
      <c r="S4527" s="4"/>
      <c r="T4527" s="4"/>
      <c r="U4527" s="4"/>
      <c r="V4527" s="4"/>
      <c r="W4527" s="4"/>
      <c r="X4527" s="4"/>
      <c r="Y4527" s="4"/>
      <c r="Z4527" s="4"/>
      <c r="AA4527" s="4"/>
    </row>
    <row r="4528" spans="1:27" ht="16" x14ac:dyDescent="0.2">
      <c r="A4528" s="10" t="s">
        <v>13</v>
      </c>
      <c r="B4528" s="16" t="s">
        <v>19</v>
      </c>
      <c r="C4528" s="10" t="s">
        <v>8178</v>
      </c>
      <c r="D4528" s="11">
        <v>2012</v>
      </c>
      <c r="E4528" s="10" t="s">
        <v>10</v>
      </c>
      <c r="F4528" s="10" t="s">
        <v>8166</v>
      </c>
      <c r="G4528" s="10" t="s">
        <v>8179</v>
      </c>
      <c r="H4528" s="13">
        <v>178</v>
      </c>
      <c r="I4528" s="14"/>
      <c r="J4528" s="4"/>
      <c r="K4528" s="4"/>
      <c r="L4528" s="4"/>
      <c r="M4528" s="4"/>
      <c r="N4528" s="4"/>
      <c r="O4528" s="4"/>
      <c r="P4528" s="4"/>
      <c r="Q4528" s="4"/>
      <c r="R4528" s="4"/>
      <c r="S4528" s="4"/>
      <c r="T4528" s="4"/>
      <c r="U4528" s="4"/>
      <c r="V4528" s="4"/>
      <c r="W4528" s="4"/>
      <c r="X4528" s="4"/>
      <c r="Y4528" s="4"/>
      <c r="Z4528" s="4"/>
      <c r="AA4528" s="4"/>
    </row>
    <row r="4529" spans="1:27" ht="16" x14ac:dyDescent="0.2">
      <c r="A4529" s="10" t="s">
        <v>13</v>
      </c>
      <c r="B4529" s="16" t="s">
        <v>19</v>
      </c>
      <c r="C4529" s="10" t="s">
        <v>8180</v>
      </c>
      <c r="D4529" s="11">
        <v>2012</v>
      </c>
      <c r="E4529" s="10" t="s">
        <v>10</v>
      </c>
      <c r="F4529" s="10" t="s">
        <v>8166</v>
      </c>
      <c r="G4529" s="10" t="s">
        <v>8181</v>
      </c>
      <c r="H4529" s="13">
        <v>165</v>
      </c>
      <c r="I4529" s="14"/>
      <c r="J4529" s="4"/>
      <c r="K4529" s="4"/>
      <c r="L4529" s="4"/>
      <c r="M4529" s="4"/>
      <c r="N4529" s="4"/>
      <c r="O4529" s="4"/>
      <c r="P4529" s="4"/>
      <c r="Q4529" s="4"/>
      <c r="R4529" s="4"/>
      <c r="S4529" s="4"/>
      <c r="T4529" s="4"/>
      <c r="U4529" s="4"/>
      <c r="V4529" s="4"/>
      <c r="W4529" s="4"/>
      <c r="X4529" s="4"/>
      <c r="Y4529" s="4"/>
      <c r="Z4529" s="4"/>
      <c r="AA4529" s="4"/>
    </row>
    <row r="4530" spans="1:27" ht="16" x14ac:dyDescent="0.2">
      <c r="A4530" s="10" t="s">
        <v>13</v>
      </c>
      <c r="B4530" s="16" t="s">
        <v>19</v>
      </c>
      <c r="C4530" s="10" t="s">
        <v>8182</v>
      </c>
      <c r="D4530" s="11">
        <v>2012</v>
      </c>
      <c r="E4530" s="10" t="s">
        <v>10</v>
      </c>
      <c r="F4530" s="10" t="s">
        <v>8166</v>
      </c>
      <c r="G4530" s="10" t="s">
        <v>8183</v>
      </c>
      <c r="H4530" s="13">
        <v>159</v>
      </c>
      <c r="I4530" s="14"/>
      <c r="J4530" s="4"/>
      <c r="K4530" s="4"/>
      <c r="L4530" s="4"/>
      <c r="M4530" s="4"/>
      <c r="N4530" s="4"/>
      <c r="O4530" s="4"/>
      <c r="P4530" s="4"/>
      <c r="Q4530" s="4"/>
      <c r="R4530" s="4"/>
      <c r="S4530" s="4"/>
      <c r="T4530" s="4"/>
      <c r="U4530" s="4"/>
      <c r="V4530" s="4"/>
      <c r="W4530" s="4"/>
      <c r="X4530" s="4"/>
      <c r="Y4530" s="4"/>
      <c r="Z4530" s="4"/>
      <c r="AA4530" s="4"/>
    </row>
    <row r="4531" spans="1:27" ht="16" x14ac:dyDescent="0.2">
      <c r="A4531" s="10" t="s">
        <v>13</v>
      </c>
      <c r="B4531" s="16" t="s">
        <v>19</v>
      </c>
      <c r="C4531" s="10" t="s">
        <v>8184</v>
      </c>
      <c r="D4531" s="11">
        <v>2011</v>
      </c>
      <c r="E4531" s="10" t="s">
        <v>7</v>
      </c>
      <c r="F4531" s="10" t="s">
        <v>8185</v>
      </c>
      <c r="G4531" s="10" t="s">
        <v>8186</v>
      </c>
      <c r="H4531" s="13">
        <v>1961</v>
      </c>
      <c r="I4531" s="14"/>
      <c r="J4531" s="4"/>
      <c r="K4531" s="4"/>
      <c r="L4531" s="4"/>
      <c r="M4531" s="4"/>
      <c r="N4531" s="4"/>
      <c r="O4531" s="4"/>
      <c r="P4531" s="4"/>
      <c r="Q4531" s="4"/>
      <c r="R4531" s="4"/>
      <c r="S4531" s="4"/>
      <c r="T4531" s="4"/>
      <c r="U4531" s="4"/>
      <c r="V4531" s="4"/>
      <c r="W4531" s="4"/>
      <c r="X4531" s="4"/>
      <c r="Y4531" s="4"/>
      <c r="Z4531" s="4"/>
      <c r="AA4531" s="4"/>
    </row>
    <row r="4532" spans="1:27" ht="16" x14ac:dyDescent="0.2">
      <c r="A4532" s="10" t="s">
        <v>13</v>
      </c>
      <c r="B4532" s="16" t="s">
        <v>19</v>
      </c>
      <c r="C4532" s="10" t="s">
        <v>8187</v>
      </c>
      <c r="D4532" s="11">
        <v>2011</v>
      </c>
      <c r="E4532" s="10" t="s">
        <v>7</v>
      </c>
      <c r="F4532" s="10" t="s">
        <v>8185</v>
      </c>
      <c r="G4532" s="10" t="s">
        <v>8188</v>
      </c>
      <c r="H4532" s="13">
        <v>388</v>
      </c>
      <c r="I4532" s="14"/>
      <c r="J4532" s="4"/>
      <c r="K4532" s="4"/>
      <c r="L4532" s="4"/>
      <c r="M4532" s="4"/>
      <c r="N4532" s="4"/>
      <c r="O4532" s="4"/>
      <c r="P4532" s="4"/>
      <c r="Q4532" s="4"/>
      <c r="R4532" s="4"/>
      <c r="S4532" s="4"/>
      <c r="T4532" s="4"/>
      <c r="U4532" s="4"/>
      <c r="V4532" s="4"/>
      <c r="W4532" s="4"/>
      <c r="X4532" s="4"/>
      <c r="Y4532" s="4"/>
      <c r="Z4532" s="4"/>
      <c r="AA4532" s="4"/>
    </row>
    <row r="4533" spans="1:27" ht="16" x14ac:dyDescent="0.2">
      <c r="A4533" s="10" t="s">
        <v>13</v>
      </c>
      <c r="B4533" s="16" t="s">
        <v>19</v>
      </c>
      <c r="C4533" s="10" t="s">
        <v>8189</v>
      </c>
      <c r="D4533" s="11">
        <v>2011</v>
      </c>
      <c r="E4533" s="10" t="s">
        <v>7</v>
      </c>
      <c r="F4533" s="10" t="s">
        <v>8185</v>
      </c>
      <c r="G4533" s="10" t="s">
        <v>8190</v>
      </c>
      <c r="H4533" s="13">
        <v>373</v>
      </c>
      <c r="I4533" s="14"/>
      <c r="J4533" s="4"/>
      <c r="K4533" s="4"/>
      <c r="L4533" s="4"/>
      <c r="M4533" s="4"/>
      <c r="N4533" s="4"/>
      <c r="O4533" s="4"/>
      <c r="P4533" s="4"/>
      <c r="Q4533" s="4"/>
      <c r="R4533" s="4"/>
      <c r="S4533" s="4"/>
      <c r="T4533" s="4"/>
      <c r="U4533" s="4"/>
      <c r="V4533" s="4"/>
      <c r="W4533" s="4"/>
      <c r="X4533" s="4"/>
      <c r="Y4533" s="4"/>
      <c r="Z4533" s="4"/>
      <c r="AA4533" s="4"/>
    </row>
    <row r="4534" spans="1:27" ht="16" x14ac:dyDescent="0.2">
      <c r="A4534" s="10" t="s">
        <v>13</v>
      </c>
      <c r="B4534" s="16" t="s">
        <v>19</v>
      </c>
      <c r="C4534" s="10" t="s">
        <v>8191</v>
      </c>
      <c r="D4534" s="11">
        <v>2011</v>
      </c>
      <c r="E4534" s="10" t="s">
        <v>10</v>
      </c>
      <c r="F4534" s="10" t="s">
        <v>8185</v>
      </c>
      <c r="G4534" s="10" t="s">
        <v>8192</v>
      </c>
      <c r="H4534" s="13">
        <v>179</v>
      </c>
      <c r="I4534" s="14"/>
      <c r="J4534" s="4"/>
      <c r="K4534" s="4"/>
      <c r="L4534" s="4"/>
      <c r="M4534" s="4"/>
      <c r="N4534" s="4"/>
      <c r="O4534" s="4"/>
      <c r="P4534" s="4"/>
      <c r="Q4534" s="4"/>
      <c r="R4534" s="4"/>
      <c r="S4534" s="4"/>
      <c r="T4534" s="4"/>
      <c r="U4534" s="4"/>
      <c r="V4534" s="4"/>
      <c r="W4534" s="4"/>
      <c r="X4534" s="4"/>
      <c r="Y4534" s="4"/>
      <c r="Z4534" s="4"/>
      <c r="AA4534" s="4"/>
    </row>
    <row r="4535" spans="1:27" ht="16" x14ac:dyDescent="0.2">
      <c r="A4535" s="10" t="s">
        <v>13</v>
      </c>
      <c r="B4535" s="16" t="s">
        <v>19</v>
      </c>
      <c r="C4535" s="10" t="s">
        <v>8193</v>
      </c>
      <c r="D4535" s="11">
        <v>2011</v>
      </c>
      <c r="E4535" s="10" t="s">
        <v>10</v>
      </c>
      <c r="F4535" s="10" t="s">
        <v>8185</v>
      </c>
      <c r="G4535" s="10" t="s">
        <v>8194</v>
      </c>
      <c r="H4535" s="13">
        <v>166</v>
      </c>
      <c r="I4535" s="14"/>
      <c r="J4535" s="4"/>
      <c r="K4535" s="4"/>
      <c r="L4535" s="4"/>
      <c r="M4535" s="4"/>
      <c r="N4535" s="4"/>
      <c r="O4535" s="4"/>
      <c r="P4535" s="4"/>
      <c r="Q4535" s="4"/>
      <c r="R4535" s="4"/>
      <c r="S4535" s="4"/>
      <c r="T4535" s="4"/>
      <c r="U4535" s="4"/>
      <c r="V4535" s="4"/>
      <c r="W4535" s="4"/>
      <c r="X4535" s="4"/>
      <c r="Y4535" s="4"/>
      <c r="Z4535" s="4"/>
      <c r="AA4535" s="4"/>
    </row>
    <row r="4536" spans="1:27" ht="16" x14ac:dyDescent="0.2">
      <c r="A4536" s="10" t="s">
        <v>13</v>
      </c>
      <c r="B4536" s="16" t="s">
        <v>19</v>
      </c>
      <c r="C4536" s="10" t="s">
        <v>8195</v>
      </c>
      <c r="D4536" s="11">
        <v>2011</v>
      </c>
      <c r="E4536" s="10" t="s">
        <v>10</v>
      </c>
      <c r="F4536" s="10" t="s">
        <v>8185</v>
      </c>
      <c r="G4536" s="10" t="s">
        <v>8196</v>
      </c>
      <c r="H4536" s="13">
        <v>158</v>
      </c>
      <c r="I4536" s="14"/>
      <c r="J4536" s="4"/>
      <c r="K4536" s="4"/>
      <c r="L4536" s="4"/>
      <c r="M4536" s="4"/>
      <c r="N4536" s="4"/>
      <c r="O4536" s="4"/>
      <c r="P4536" s="4"/>
      <c r="Q4536" s="4"/>
      <c r="R4536" s="4"/>
      <c r="S4536" s="4"/>
      <c r="T4536" s="4"/>
      <c r="U4536" s="4"/>
      <c r="V4536" s="4"/>
      <c r="W4536" s="4"/>
      <c r="X4536" s="4"/>
      <c r="Y4536" s="4"/>
      <c r="Z4536" s="4"/>
      <c r="AA4536" s="4"/>
    </row>
    <row r="4537" spans="1:27" ht="16" x14ac:dyDescent="0.2">
      <c r="A4537" s="10" t="s">
        <v>13</v>
      </c>
      <c r="B4537" s="16" t="s">
        <v>19</v>
      </c>
      <c r="C4537" s="10" t="s">
        <v>8197</v>
      </c>
      <c r="D4537" s="11">
        <v>2011</v>
      </c>
      <c r="E4537" s="10" t="s">
        <v>10</v>
      </c>
      <c r="F4537" s="10" t="s">
        <v>8185</v>
      </c>
      <c r="G4537" s="10" t="s">
        <v>8198</v>
      </c>
      <c r="H4537" s="13">
        <v>157</v>
      </c>
      <c r="I4537" s="14"/>
      <c r="J4537" s="4"/>
      <c r="K4537" s="4"/>
      <c r="L4537" s="4"/>
      <c r="M4537" s="4"/>
      <c r="N4537" s="4"/>
      <c r="O4537" s="4"/>
      <c r="P4537" s="4"/>
      <c r="Q4537" s="4"/>
      <c r="R4537" s="4"/>
      <c r="S4537" s="4"/>
      <c r="T4537" s="4"/>
      <c r="U4537" s="4"/>
      <c r="V4537" s="4"/>
      <c r="W4537" s="4"/>
      <c r="X4537" s="4"/>
      <c r="Y4537" s="4"/>
      <c r="Z4537" s="4"/>
      <c r="AA4537" s="4"/>
    </row>
    <row r="4538" spans="1:27" ht="16" x14ac:dyDescent="0.2">
      <c r="A4538" s="10" t="s">
        <v>13</v>
      </c>
      <c r="B4538" s="16" t="s">
        <v>19</v>
      </c>
      <c r="C4538" s="10" t="s">
        <v>8199</v>
      </c>
      <c r="D4538" s="11">
        <v>2011</v>
      </c>
      <c r="E4538" s="10" t="s">
        <v>10</v>
      </c>
      <c r="F4538" s="10" t="s">
        <v>8185</v>
      </c>
      <c r="G4538" s="10" t="s">
        <v>8200</v>
      </c>
      <c r="H4538" s="13">
        <v>155</v>
      </c>
      <c r="I4538" s="14"/>
      <c r="J4538" s="4"/>
      <c r="K4538" s="4"/>
      <c r="L4538" s="4"/>
      <c r="M4538" s="4"/>
      <c r="N4538" s="4"/>
      <c r="O4538" s="4"/>
      <c r="P4538" s="4"/>
      <c r="Q4538" s="4"/>
      <c r="R4538" s="4"/>
      <c r="S4538" s="4"/>
      <c r="T4538" s="4"/>
      <c r="U4538" s="4"/>
      <c r="V4538" s="4"/>
      <c r="W4538" s="4"/>
      <c r="X4538" s="4"/>
      <c r="Y4538" s="4"/>
      <c r="Z4538" s="4"/>
      <c r="AA4538" s="4"/>
    </row>
    <row r="4539" spans="1:27" ht="16" x14ac:dyDescent="0.2">
      <c r="A4539" s="10" t="s">
        <v>13</v>
      </c>
      <c r="B4539" s="16" t="s">
        <v>19</v>
      </c>
      <c r="C4539" s="10" t="s">
        <v>8201</v>
      </c>
      <c r="D4539" s="11">
        <v>2011</v>
      </c>
      <c r="E4539" s="10" t="s">
        <v>10</v>
      </c>
      <c r="F4539" s="10" t="s">
        <v>8185</v>
      </c>
      <c r="G4539" s="10" t="s">
        <v>8202</v>
      </c>
      <c r="H4539" s="13">
        <v>151</v>
      </c>
      <c r="I4539" s="14"/>
      <c r="J4539" s="4"/>
      <c r="K4539" s="4"/>
      <c r="L4539" s="4"/>
      <c r="M4539" s="4"/>
      <c r="N4539" s="4"/>
      <c r="O4539" s="4"/>
      <c r="P4539" s="4"/>
      <c r="Q4539" s="4"/>
      <c r="R4539" s="4"/>
      <c r="S4539" s="4"/>
      <c r="T4539" s="4"/>
      <c r="U4539" s="4"/>
      <c r="V4539" s="4"/>
      <c r="W4539" s="4"/>
      <c r="X4539" s="4"/>
      <c r="Y4539" s="4"/>
      <c r="Z4539" s="4"/>
      <c r="AA4539" s="4"/>
    </row>
    <row r="4540" spans="1:27" ht="16" x14ac:dyDescent="0.2">
      <c r="A4540" s="10" t="s">
        <v>13</v>
      </c>
      <c r="B4540" s="16" t="s">
        <v>19</v>
      </c>
      <c r="C4540" s="10" t="s">
        <v>8203</v>
      </c>
      <c r="D4540" s="11">
        <v>2011</v>
      </c>
      <c r="E4540" s="10" t="s">
        <v>10</v>
      </c>
      <c r="F4540" s="10" t="s">
        <v>8185</v>
      </c>
      <c r="G4540" s="10" t="s">
        <v>8204</v>
      </c>
      <c r="H4540" s="13">
        <v>146</v>
      </c>
      <c r="I4540" s="14"/>
      <c r="J4540" s="4"/>
      <c r="K4540" s="4"/>
      <c r="L4540" s="4"/>
      <c r="M4540" s="4"/>
      <c r="N4540" s="4"/>
      <c r="O4540" s="4"/>
      <c r="P4540" s="4"/>
      <c r="Q4540" s="4"/>
      <c r="R4540" s="4"/>
      <c r="S4540" s="4"/>
      <c r="T4540" s="4"/>
      <c r="U4540" s="4"/>
      <c r="V4540" s="4"/>
      <c r="W4540" s="4"/>
      <c r="X4540" s="4"/>
      <c r="Y4540" s="4"/>
      <c r="Z4540" s="4"/>
      <c r="AA4540" s="4"/>
    </row>
    <row r="4541" spans="1:27" ht="16" x14ac:dyDescent="0.2">
      <c r="A4541" s="10" t="s">
        <v>20</v>
      </c>
      <c r="B4541" s="10" t="s">
        <v>19</v>
      </c>
      <c r="C4541" s="21" t="s">
        <v>8205</v>
      </c>
      <c r="D4541" s="11">
        <v>2010</v>
      </c>
      <c r="E4541" s="10" t="s">
        <v>10</v>
      </c>
      <c r="F4541" s="10" t="s">
        <v>8206</v>
      </c>
      <c r="G4541" s="10" t="s">
        <v>8207</v>
      </c>
      <c r="H4541" s="13">
        <v>753</v>
      </c>
      <c r="I4541" s="14"/>
      <c r="J4541" s="4"/>
      <c r="K4541" s="4"/>
      <c r="L4541" s="4"/>
      <c r="M4541" s="4"/>
      <c r="N4541" s="4"/>
      <c r="O4541" s="4"/>
      <c r="P4541" s="4"/>
      <c r="Q4541" s="4"/>
      <c r="R4541" s="4"/>
      <c r="S4541" s="4"/>
      <c r="T4541" s="4"/>
      <c r="U4541" s="4"/>
      <c r="V4541" s="4"/>
      <c r="W4541" s="4"/>
      <c r="X4541" s="4"/>
      <c r="Y4541" s="4"/>
      <c r="Z4541" s="4"/>
      <c r="AA4541" s="4"/>
    </row>
    <row r="4542" spans="1:27" ht="16" x14ac:dyDescent="0.2">
      <c r="A4542" s="10" t="s">
        <v>20</v>
      </c>
      <c r="B4542" s="10" t="s">
        <v>19</v>
      </c>
      <c r="C4542" s="10" t="s">
        <v>8208</v>
      </c>
      <c r="D4542" s="11">
        <v>2010</v>
      </c>
      <c r="E4542" s="10" t="s">
        <v>7</v>
      </c>
      <c r="F4542" s="10" t="s">
        <v>8206</v>
      </c>
      <c r="G4542" s="10" t="s">
        <v>8209</v>
      </c>
      <c r="H4542" s="13">
        <v>422</v>
      </c>
      <c r="I4542" s="14"/>
      <c r="J4542" s="4"/>
      <c r="K4542" s="4"/>
      <c r="L4542" s="4"/>
      <c r="M4542" s="4"/>
      <c r="N4542" s="4"/>
      <c r="O4542" s="4"/>
      <c r="P4542" s="4"/>
      <c r="Q4542" s="4"/>
      <c r="R4542" s="4"/>
      <c r="S4542" s="4"/>
      <c r="T4542" s="4"/>
      <c r="U4542" s="4"/>
      <c r="V4542" s="4"/>
      <c r="W4542" s="4"/>
      <c r="X4542" s="4"/>
      <c r="Y4542" s="4"/>
      <c r="Z4542" s="4"/>
      <c r="AA4542" s="4"/>
    </row>
    <row r="4543" spans="1:27" ht="16" x14ac:dyDescent="0.2">
      <c r="A4543" s="10" t="s">
        <v>20</v>
      </c>
      <c r="B4543" s="10" t="s">
        <v>19</v>
      </c>
      <c r="C4543" s="21" t="s">
        <v>8210</v>
      </c>
      <c r="D4543" s="11">
        <v>2010</v>
      </c>
      <c r="E4543" s="10" t="s">
        <v>10</v>
      </c>
      <c r="F4543" s="10" t="s">
        <v>8211</v>
      </c>
      <c r="G4543" s="10" t="s">
        <v>8212</v>
      </c>
      <c r="H4543" s="13">
        <v>391</v>
      </c>
      <c r="I4543" s="14"/>
      <c r="J4543" s="4"/>
      <c r="K4543" s="4"/>
      <c r="L4543" s="4"/>
      <c r="M4543" s="4"/>
      <c r="N4543" s="4"/>
      <c r="O4543" s="4"/>
      <c r="P4543" s="4"/>
      <c r="Q4543" s="4"/>
      <c r="R4543" s="4"/>
      <c r="S4543" s="4"/>
      <c r="T4543" s="4"/>
      <c r="U4543" s="4"/>
      <c r="V4543" s="4"/>
      <c r="W4543" s="4"/>
      <c r="X4543" s="4"/>
      <c r="Y4543" s="4"/>
      <c r="Z4543" s="4"/>
      <c r="AA4543" s="4"/>
    </row>
    <row r="4544" spans="1:27" ht="16" x14ac:dyDescent="0.2">
      <c r="A4544" s="10" t="s">
        <v>20</v>
      </c>
      <c r="B4544" s="10" t="s">
        <v>19</v>
      </c>
      <c r="C4544" s="67">
        <v>40190</v>
      </c>
      <c r="D4544" s="11">
        <v>2010</v>
      </c>
      <c r="E4544" s="10" t="s">
        <v>10</v>
      </c>
      <c r="F4544" s="10" t="s">
        <v>8206</v>
      </c>
      <c r="G4544" s="10" t="s">
        <v>8213</v>
      </c>
      <c r="H4544" s="13">
        <v>156</v>
      </c>
      <c r="I4544" s="14"/>
      <c r="J4544" s="4"/>
      <c r="K4544" s="4"/>
      <c r="L4544" s="4"/>
      <c r="M4544" s="4"/>
      <c r="N4544" s="4"/>
      <c r="O4544" s="4"/>
      <c r="P4544" s="4"/>
      <c r="Q4544" s="4"/>
      <c r="R4544" s="4"/>
      <c r="S4544" s="4"/>
      <c r="T4544" s="4"/>
      <c r="U4544" s="4"/>
      <c r="V4544" s="4"/>
      <c r="W4544" s="4"/>
      <c r="X4544" s="4"/>
      <c r="Y4544" s="4"/>
      <c r="Z4544" s="4"/>
      <c r="AA4544" s="4"/>
    </row>
    <row r="4545" spans="1:27" ht="16" x14ac:dyDescent="0.2">
      <c r="A4545" s="10" t="s">
        <v>20</v>
      </c>
      <c r="B4545" s="10" t="s">
        <v>19</v>
      </c>
      <c r="C4545" s="67">
        <v>40207</v>
      </c>
      <c r="D4545" s="11">
        <v>2010</v>
      </c>
      <c r="E4545" s="10" t="s">
        <v>10</v>
      </c>
      <c r="F4545" s="10" t="s">
        <v>8206</v>
      </c>
      <c r="G4545" s="10" t="s">
        <v>8214</v>
      </c>
      <c r="H4545" s="13">
        <v>147</v>
      </c>
      <c r="I4545" s="14"/>
      <c r="J4545" s="4"/>
      <c r="K4545" s="4"/>
      <c r="L4545" s="4"/>
      <c r="M4545" s="4"/>
      <c r="N4545" s="4"/>
      <c r="O4545" s="4"/>
      <c r="P4545" s="4"/>
      <c r="Q4545" s="4"/>
      <c r="R4545" s="4"/>
      <c r="S4545" s="4"/>
      <c r="T4545" s="4"/>
      <c r="U4545" s="4"/>
      <c r="V4545" s="4"/>
      <c r="W4545" s="4"/>
      <c r="X4545" s="4"/>
      <c r="Y4545" s="4"/>
      <c r="Z4545" s="4"/>
      <c r="AA4545" s="4"/>
    </row>
    <row r="4546" spans="1:27" ht="16" x14ac:dyDescent="0.2">
      <c r="A4546" s="10" t="s">
        <v>20</v>
      </c>
      <c r="B4546" s="10" t="s">
        <v>19</v>
      </c>
      <c r="C4546" s="67">
        <v>40470</v>
      </c>
      <c r="D4546" s="11">
        <v>2010</v>
      </c>
      <c r="E4546" s="10" t="s">
        <v>10</v>
      </c>
      <c r="F4546" s="10" t="s">
        <v>8206</v>
      </c>
      <c r="G4546" s="10" t="s">
        <v>8215</v>
      </c>
      <c r="H4546" s="13">
        <v>136</v>
      </c>
      <c r="I4546" s="14"/>
      <c r="J4546" s="4"/>
      <c r="K4546" s="4"/>
      <c r="L4546" s="4"/>
      <c r="M4546" s="4"/>
      <c r="N4546" s="4"/>
      <c r="O4546" s="4"/>
      <c r="P4546" s="4"/>
      <c r="Q4546" s="4"/>
      <c r="R4546" s="4"/>
      <c r="S4546" s="4"/>
      <c r="T4546" s="4"/>
      <c r="U4546" s="4"/>
      <c r="V4546" s="4"/>
      <c r="W4546" s="4"/>
      <c r="X4546" s="4"/>
      <c r="Y4546" s="4"/>
      <c r="Z4546" s="4"/>
      <c r="AA4546" s="4"/>
    </row>
    <row r="4547" spans="1:27" ht="16" x14ac:dyDescent="0.2">
      <c r="A4547" s="10" t="s">
        <v>20</v>
      </c>
      <c r="B4547" s="10" t="s">
        <v>19</v>
      </c>
      <c r="C4547" s="67">
        <v>40415</v>
      </c>
      <c r="D4547" s="11">
        <v>2010</v>
      </c>
      <c r="E4547" s="10" t="s">
        <v>10</v>
      </c>
      <c r="F4547" s="10" t="s">
        <v>8206</v>
      </c>
      <c r="G4547" s="10" t="s">
        <v>8216</v>
      </c>
      <c r="H4547" s="13">
        <v>134</v>
      </c>
      <c r="I4547" s="14"/>
      <c r="J4547" s="4"/>
      <c r="K4547" s="4"/>
      <c r="L4547" s="4"/>
      <c r="M4547" s="4"/>
      <c r="N4547" s="4"/>
      <c r="O4547" s="4"/>
      <c r="P4547" s="4"/>
      <c r="Q4547" s="4"/>
      <c r="R4547" s="4"/>
      <c r="S4547" s="4"/>
      <c r="T4547" s="4"/>
      <c r="U4547" s="4"/>
      <c r="V4547" s="4"/>
      <c r="W4547" s="4"/>
      <c r="X4547" s="4"/>
      <c r="Y4547" s="4"/>
      <c r="Z4547" s="4"/>
      <c r="AA4547" s="4"/>
    </row>
    <row r="4548" spans="1:27" ht="16" x14ac:dyDescent="0.2">
      <c r="A4548" s="10" t="s">
        <v>20</v>
      </c>
      <c r="B4548" s="10" t="s">
        <v>19</v>
      </c>
      <c r="C4548" s="67">
        <v>40255</v>
      </c>
      <c r="D4548" s="11">
        <v>2010</v>
      </c>
      <c r="E4548" s="10" t="s">
        <v>10</v>
      </c>
      <c r="F4548" s="10" t="s">
        <v>8206</v>
      </c>
      <c r="G4548" s="10" t="s">
        <v>8217</v>
      </c>
      <c r="H4548" s="13">
        <v>124</v>
      </c>
      <c r="I4548" s="14"/>
      <c r="J4548" s="4"/>
      <c r="K4548" s="4"/>
      <c r="L4548" s="4"/>
      <c r="M4548" s="4"/>
      <c r="N4548" s="4"/>
      <c r="O4548" s="4"/>
      <c r="P4548" s="4"/>
      <c r="Q4548" s="4"/>
      <c r="R4548" s="4"/>
      <c r="S4548" s="4"/>
      <c r="T4548" s="4"/>
      <c r="U4548" s="4"/>
      <c r="V4548" s="4"/>
      <c r="W4548" s="4"/>
      <c r="X4548" s="4"/>
      <c r="Y4548" s="4"/>
      <c r="Z4548" s="4"/>
      <c r="AA4548" s="4"/>
    </row>
    <row r="4549" spans="1:27" ht="16" x14ac:dyDescent="0.2">
      <c r="A4549" s="10" t="s">
        <v>20</v>
      </c>
      <c r="B4549" s="10" t="s">
        <v>19</v>
      </c>
      <c r="C4549" s="21" t="s">
        <v>8218</v>
      </c>
      <c r="D4549" s="11">
        <v>2009</v>
      </c>
      <c r="E4549" s="10" t="s">
        <v>11</v>
      </c>
      <c r="F4549" s="10" t="s">
        <v>8219</v>
      </c>
      <c r="G4549" s="10" t="s">
        <v>8220</v>
      </c>
      <c r="H4549" s="13">
        <v>1490</v>
      </c>
      <c r="I4549" s="14"/>
      <c r="J4549" s="4"/>
      <c r="K4549" s="4"/>
      <c r="L4549" s="4"/>
      <c r="M4549" s="4"/>
      <c r="N4549" s="4"/>
      <c r="O4549" s="4"/>
      <c r="P4549" s="4"/>
      <c r="Q4549" s="4"/>
      <c r="R4549" s="4"/>
      <c r="S4549" s="4"/>
      <c r="T4549" s="4"/>
      <c r="U4549" s="4"/>
      <c r="V4549" s="4"/>
      <c r="W4549" s="4"/>
      <c r="X4549" s="4"/>
      <c r="Y4549" s="4"/>
      <c r="Z4549" s="4"/>
      <c r="AA4549" s="4"/>
    </row>
    <row r="4550" spans="1:27" ht="16" x14ac:dyDescent="0.2">
      <c r="A4550" s="10" t="s">
        <v>20</v>
      </c>
      <c r="B4550" s="10" t="s">
        <v>19</v>
      </c>
      <c r="C4550" s="21" t="s">
        <v>8221</v>
      </c>
      <c r="D4550" s="11">
        <v>2009</v>
      </c>
      <c r="E4550" s="10" t="s">
        <v>10</v>
      </c>
      <c r="F4550" s="10" t="s">
        <v>8219</v>
      </c>
      <c r="G4550" s="10" t="s">
        <v>8222</v>
      </c>
      <c r="H4550" s="13">
        <v>1406</v>
      </c>
      <c r="I4550" s="14"/>
      <c r="J4550" s="4"/>
      <c r="K4550" s="4"/>
      <c r="L4550" s="4"/>
      <c r="M4550" s="4"/>
      <c r="N4550" s="4"/>
      <c r="O4550" s="4"/>
      <c r="P4550" s="4"/>
      <c r="Q4550" s="4"/>
      <c r="R4550" s="4"/>
      <c r="S4550" s="4"/>
      <c r="T4550" s="4"/>
      <c r="U4550" s="4"/>
      <c r="V4550" s="4"/>
      <c r="W4550" s="4"/>
      <c r="X4550" s="4"/>
      <c r="Y4550" s="4"/>
      <c r="Z4550" s="4"/>
      <c r="AA4550" s="4"/>
    </row>
    <row r="4551" spans="1:27" ht="16" x14ac:dyDescent="0.2">
      <c r="A4551" s="10" t="s">
        <v>20</v>
      </c>
      <c r="B4551" s="10" t="s">
        <v>19</v>
      </c>
      <c r="C4551" s="21" t="s">
        <v>8223</v>
      </c>
      <c r="D4551" s="11">
        <v>2009</v>
      </c>
      <c r="E4551" s="10" t="s">
        <v>10</v>
      </c>
      <c r="F4551" s="10" t="s">
        <v>8219</v>
      </c>
      <c r="G4551" s="10" t="s">
        <v>8224</v>
      </c>
      <c r="H4551" s="13">
        <v>1339</v>
      </c>
      <c r="I4551" s="14"/>
      <c r="J4551" s="4"/>
      <c r="K4551" s="4"/>
      <c r="L4551" s="4"/>
      <c r="M4551" s="4"/>
      <c r="N4551" s="4"/>
      <c r="O4551" s="4"/>
      <c r="P4551" s="4"/>
      <c r="Q4551" s="4"/>
      <c r="R4551" s="4"/>
      <c r="S4551" s="4"/>
      <c r="T4551" s="4"/>
      <c r="U4551" s="4"/>
      <c r="V4551" s="4"/>
      <c r="W4551" s="4"/>
      <c r="X4551" s="4"/>
      <c r="Y4551" s="4"/>
      <c r="Z4551" s="4"/>
      <c r="AA4551" s="4"/>
    </row>
    <row r="4552" spans="1:27" ht="16" x14ac:dyDescent="0.2">
      <c r="A4552" s="10" t="s">
        <v>20</v>
      </c>
      <c r="B4552" s="10" t="s">
        <v>19</v>
      </c>
      <c r="C4552" s="21" t="s">
        <v>8225</v>
      </c>
      <c r="D4552" s="11">
        <v>2009</v>
      </c>
      <c r="E4552" s="10" t="s">
        <v>10</v>
      </c>
      <c r="F4552" s="10" t="s">
        <v>8219</v>
      </c>
      <c r="G4552" s="10" t="s">
        <v>8226</v>
      </c>
      <c r="H4552" s="13">
        <v>1215</v>
      </c>
      <c r="I4552" s="14"/>
      <c r="J4552" s="4"/>
      <c r="K4552" s="4"/>
      <c r="L4552" s="4"/>
      <c r="M4552" s="4"/>
      <c r="N4552" s="4"/>
      <c r="O4552" s="4"/>
      <c r="P4552" s="4"/>
      <c r="Q4552" s="4"/>
      <c r="R4552" s="4"/>
      <c r="S4552" s="4"/>
      <c r="T4552" s="4"/>
      <c r="U4552" s="4"/>
      <c r="V4552" s="4"/>
      <c r="W4552" s="4"/>
      <c r="X4552" s="4"/>
      <c r="Y4552" s="4"/>
      <c r="Z4552" s="4"/>
      <c r="AA4552" s="4"/>
    </row>
    <row r="4553" spans="1:27" ht="16" x14ac:dyDescent="0.2">
      <c r="A4553" s="10" t="s">
        <v>20</v>
      </c>
      <c r="B4553" s="10" t="s">
        <v>19</v>
      </c>
      <c r="C4553" s="21" t="s">
        <v>8227</v>
      </c>
      <c r="D4553" s="11">
        <v>2009</v>
      </c>
      <c r="E4553" s="10" t="s">
        <v>10</v>
      </c>
      <c r="F4553" s="10" t="s">
        <v>8219</v>
      </c>
      <c r="G4553" s="10" t="s">
        <v>8228</v>
      </c>
      <c r="H4553" s="13">
        <v>895</v>
      </c>
      <c r="I4553" s="14"/>
      <c r="J4553" s="4"/>
      <c r="K4553" s="4"/>
      <c r="L4553" s="4"/>
      <c r="M4553" s="4"/>
      <c r="N4553" s="4"/>
      <c r="O4553" s="4"/>
      <c r="P4553" s="4"/>
      <c r="Q4553" s="4"/>
      <c r="R4553" s="4"/>
      <c r="S4553" s="4"/>
      <c r="T4553" s="4"/>
      <c r="U4553" s="4"/>
      <c r="V4553" s="4"/>
      <c r="W4553" s="4"/>
      <c r="X4553" s="4"/>
      <c r="Y4553" s="4"/>
      <c r="Z4553" s="4"/>
      <c r="AA4553" s="4"/>
    </row>
    <row r="4554" spans="1:27" ht="16" x14ac:dyDescent="0.2">
      <c r="A4554" s="10" t="s">
        <v>20</v>
      </c>
      <c r="B4554" s="10" t="s">
        <v>19</v>
      </c>
      <c r="C4554" s="21" t="s">
        <v>8229</v>
      </c>
      <c r="D4554" s="11">
        <v>2009</v>
      </c>
      <c r="E4554" s="10" t="s">
        <v>10</v>
      </c>
      <c r="F4554" s="10" t="s">
        <v>8219</v>
      </c>
      <c r="G4554" s="10" t="s">
        <v>8230</v>
      </c>
      <c r="H4554" s="13">
        <v>783</v>
      </c>
      <c r="I4554" s="14"/>
      <c r="J4554" s="4"/>
      <c r="K4554" s="4"/>
      <c r="L4554" s="4"/>
      <c r="M4554" s="4"/>
      <c r="N4554" s="4"/>
      <c r="O4554" s="4"/>
      <c r="P4554" s="4"/>
      <c r="Q4554" s="4"/>
      <c r="R4554" s="4"/>
      <c r="S4554" s="4"/>
      <c r="T4554" s="4"/>
      <c r="U4554" s="4"/>
      <c r="V4554" s="4"/>
      <c r="W4554" s="4"/>
      <c r="X4554" s="4"/>
      <c r="Y4554" s="4"/>
      <c r="Z4554" s="4"/>
      <c r="AA4554" s="4"/>
    </row>
    <row r="4555" spans="1:27" ht="16" x14ac:dyDescent="0.2">
      <c r="A4555" s="10" t="s">
        <v>20</v>
      </c>
      <c r="B4555" s="10" t="s">
        <v>19</v>
      </c>
      <c r="C4555" s="21" t="s">
        <v>8231</v>
      </c>
      <c r="D4555" s="11">
        <v>2009</v>
      </c>
      <c r="E4555" s="10" t="s">
        <v>10</v>
      </c>
      <c r="F4555" s="10" t="s">
        <v>8219</v>
      </c>
      <c r="G4555" s="10" t="s">
        <v>8232</v>
      </c>
      <c r="H4555" s="13">
        <v>687</v>
      </c>
      <c r="I4555" s="14"/>
      <c r="J4555" s="4"/>
      <c r="K4555" s="4"/>
      <c r="L4555" s="4"/>
      <c r="M4555" s="4"/>
      <c r="N4555" s="4"/>
      <c r="O4555" s="4"/>
      <c r="P4555" s="4"/>
      <c r="Q4555" s="4"/>
      <c r="R4555" s="4"/>
      <c r="S4555" s="4"/>
      <c r="T4555" s="4"/>
      <c r="U4555" s="4"/>
      <c r="V4555" s="4"/>
      <c r="W4555" s="4"/>
      <c r="X4555" s="4"/>
      <c r="Y4555" s="4"/>
      <c r="Z4555" s="4"/>
      <c r="AA4555" s="4"/>
    </row>
    <row r="4556" spans="1:27" ht="16" x14ac:dyDescent="0.2">
      <c r="A4556" s="10" t="s">
        <v>20</v>
      </c>
      <c r="B4556" s="10" t="s">
        <v>19</v>
      </c>
      <c r="C4556" s="21" t="s">
        <v>8233</v>
      </c>
      <c r="D4556" s="11">
        <v>2009</v>
      </c>
      <c r="E4556" s="10" t="s">
        <v>10</v>
      </c>
      <c r="F4556" s="10" t="s">
        <v>8219</v>
      </c>
      <c r="G4556" s="10" t="s">
        <v>8234</v>
      </c>
      <c r="H4556" s="13">
        <v>560</v>
      </c>
      <c r="I4556" s="14"/>
      <c r="J4556" s="4"/>
      <c r="K4556" s="4"/>
      <c r="L4556" s="4"/>
      <c r="M4556" s="4"/>
      <c r="N4556" s="4"/>
      <c r="O4556" s="4"/>
      <c r="P4556" s="4"/>
      <c r="Q4556" s="4"/>
      <c r="R4556" s="4"/>
      <c r="S4556" s="4"/>
      <c r="T4556" s="4"/>
      <c r="U4556" s="4"/>
      <c r="V4556" s="4"/>
      <c r="W4556" s="4"/>
      <c r="X4556" s="4"/>
      <c r="Y4556" s="4"/>
      <c r="Z4556" s="4"/>
      <c r="AA4556" s="4"/>
    </row>
    <row r="4557" spans="1:27" ht="16" x14ac:dyDescent="0.2">
      <c r="A4557" s="10" t="s">
        <v>20</v>
      </c>
      <c r="B4557" s="10" t="s">
        <v>19</v>
      </c>
      <c r="C4557" s="21" t="s">
        <v>8235</v>
      </c>
      <c r="D4557" s="11">
        <v>2009</v>
      </c>
      <c r="E4557" s="10" t="s">
        <v>10</v>
      </c>
      <c r="F4557" s="10" t="s">
        <v>8219</v>
      </c>
      <c r="G4557" s="10" t="s">
        <v>8236</v>
      </c>
      <c r="H4557" s="13">
        <v>494</v>
      </c>
      <c r="I4557" s="14"/>
      <c r="J4557" s="4"/>
      <c r="K4557" s="4"/>
      <c r="L4557" s="4"/>
      <c r="M4557" s="4"/>
      <c r="N4557" s="4"/>
      <c r="O4557" s="4"/>
      <c r="P4557" s="4"/>
      <c r="Q4557" s="4"/>
      <c r="R4557" s="4"/>
      <c r="S4557" s="4"/>
      <c r="T4557" s="4"/>
      <c r="U4557" s="4"/>
      <c r="V4557" s="4"/>
      <c r="W4557" s="4"/>
      <c r="X4557" s="4"/>
      <c r="Y4557" s="4"/>
      <c r="Z4557" s="4"/>
      <c r="AA4557" s="4"/>
    </row>
    <row r="4558" spans="1:27" ht="16" x14ac:dyDescent="0.2">
      <c r="A4558" s="10" t="s">
        <v>20</v>
      </c>
      <c r="B4558" s="10" t="s">
        <v>19</v>
      </c>
      <c r="C4558" s="21" t="s">
        <v>8237</v>
      </c>
      <c r="D4558" s="11">
        <v>2009</v>
      </c>
      <c r="E4558" s="10" t="s">
        <v>7</v>
      </c>
      <c r="F4558" s="10" t="s">
        <v>8219</v>
      </c>
      <c r="G4558" s="10" t="s">
        <v>8238</v>
      </c>
      <c r="H4558" s="13">
        <v>477</v>
      </c>
      <c r="I4558" s="14"/>
      <c r="J4558" s="4"/>
      <c r="K4558" s="4"/>
      <c r="L4558" s="4"/>
      <c r="M4558" s="4"/>
      <c r="N4558" s="4"/>
      <c r="O4558" s="4"/>
      <c r="P4558" s="4"/>
      <c r="Q4558" s="4"/>
      <c r="R4558" s="4"/>
      <c r="S4558" s="4"/>
      <c r="T4558" s="4"/>
      <c r="U4558" s="4"/>
      <c r="V4558" s="4"/>
      <c r="W4558" s="4"/>
      <c r="X4558" s="4"/>
      <c r="Y4558" s="4"/>
      <c r="Z4558" s="4"/>
      <c r="AA4558" s="4"/>
    </row>
    <row r="4559" spans="1:27" ht="16" x14ac:dyDescent="0.2">
      <c r="A4559" s="10" t="s">
        <v>20</v>
      </c>
      <c r="B4559" s="10" t="s">
        <v>19</v>
      </c>
      <c r="C4559" s="21" t="s">
        <v>8239</v>
      </c>
      <c r="D4559" s="11">
        <v>2009</v>
      </c>
      <c r="E4559" s="10" t="s">
        <v>10</v>
      </c>
      <c r="F4559" s="10" t="s">
        <v>8219</v>
      </c>
      <c r="G4559" s="10" t="s">
        <v>8240</v>
      </c>
      <c r="H4559" s="13">
        <v>424</v>
      </c>
      <c r="I4559" s="14"/>
      <c r="J4559" s="4"/>
      <c r="K4559" s="4"/>
      <c r="L4559" s="4"/>
      <c r="M4559" s="4"/>
      <c r="N4559" s="4"/>
      <c r="O4559" s="4"/>
      <c r="P4559" s="4"/>
      <c r="Q4559" s="4"/>
      <c r="R4559" s="4"/>
      <c r="S4559" s="4"/>
      <c r="T4559" s="4"/>
      <c r="U4559" s="4"/>
      <c r="V4559" s="4"/>
      <c r="W4559" s="4"/>
      <c r="X4559" s="4"/>
      <c r="Y4559" s="4"/>
      <c r="Z4559" s="4"/>
      <c r="AA4559" s="4"/>
    </row>
    <row r="4560" spans="1:27" ht="16" x14ac:dyDescent="0.2">
      <c r="A4560" s="10" t="s">
        <v>20</v>
      </c>
      <c r="B4560" s="10" t="s">
        <v>19</v>
      </c>
      <c r="C4560" s="21" t="s">
        <v>8241</v>
      </c>
      <c r="D4560" s="11">
        <v>2009</v>
      </c>
      <c r="E4560" s="10" t="s">
        <v>10</v>
      </c>
      <c r="F4560" s="10" t="s">
        <v>8219</v>
      </c>
      <c r="G4560" s="10" t="s">
        <v>8242</v>
      </c>
      <c r="H4560" s="13">
        <v>411</v>
      </c>
      <c r="I4560" s="14"/>
      <c r="J4560" s="4"/>
      <c r="K4560" s="4"/>
      <c r="L4560" s="4"/>
      <c r="M4560" s="4"/>
      <c r="N4560" s="4"/>
      <c r="O4560" s="4"/>
      <c r="P4560" s="4"/>
      <c r="Q4560" s="4"/>
      <c r="R4560" s="4"/>
      <c r="S4560" s="4"/>
      <c r="T4560" s="4"/>
      <c r="U4560" s="4"/>
      <c r="V4560" s="4"/>
      <c r="W4560" s="4"/>
      <c r="X4560" s="4"/>
      <c r="Y4560" s="4"/>
      <c r="Z4560" s="4"/>
      <c r="AA4560" s="4"/>
    </row>
    <row r="4561" spans="1:27" ht="16" x14ac:dyDescent="0.2">
      <c r="A4561" s="10" t="s">
        <v>20</v>
      </c>
      <c r="B4561" s="10" t="s">
        <v>19</v>
      </c>
      <c r="C4561" s="21" t="s">
        <v>8243</v>
      </c>
      <c r="D4561" s="11">
        <v>2009</v>
      </c>
      <c r="E4561" s="10" t="s">
        <v>11</v>
      </c>
      <c r="F4561" s="10" t="s">
        <v>8219</v>
      </c>
      <c r="G4561" s="10" t="s">
        <v>8244</v>
      </c>
      <c r="H4561" s="13">
        <v>386</v>
      </c>
      <c r="I4561" s="14"/>
      <c r="J4561" s="4"/>
      <c r="K4561" s="4"/>
      <c r="L4561" s="4"/>
      <c r="M4561" s="4"/>
      <c r="N4561" s="4"/>
      <c r="O4561" s="4"/>
      <c r="P4561" s="4"/>
      <c r="Q4561" s="4"/>
      <c r="R4561" s="4"/>
      <c r="S4561" s="4"/>
      <c r="T4561" s="4"/>
      <c r="U4561" s="4"/>
      <c r="V4561" s="4"/>
      <c r="W4561" s="4"/>
      <c r="X4561" s="4"/>
      <c r="Y4561" s="4"/>
      <c r="Z4561" s="4"/>
      <c r="AA4561" s="4"/>
    </row>
    <row r="4562" spans="1:27" ht="16" x14ac:dyDescent="0.2">
      <c r="A4562" s="10" t="s">
        <v>20</v>
      </c>
      <c r="B4562" s="10" t="s">
        <v>19</v>
      </c>
      <c r="C4562" s="21" t="s">
        <v>8245</v>
      </c>
      <c r="D4562" s="11">
        <v>2009</v>
      </c>
      <c r="E4562" s="10" t="s">
        <v>10</v>
      </c>
      <c r="F4562" s="10" t="s">
        <v>8219</v>
      </c>
      <c r="G4562" s="10" t="s">
        <v>8246</v>
      </c>
      <c r="H4562" s="13">
        <v>344</v>
      </c>
      <c r="I4562" s="14"/>
      <c r="J4562" s="4"/>
      <c r="K4562" s="4"/>
      <c r="L4562" s="4"/>
      <c r="M4562" s="4"/>
      <c r="N4562" s="4"/>
      <c r="O4562" s="4"/>
      <c r="P4562" s="4"/>
      <c r="Q4562" s="4"/>
      <c r="R4562" s="4"/>
      <c r="S4562" s="4"/>
      <c r="T4562" s="4"/>
      <c r="U4562" s="4"/>
      <c r="V4562" s="4"/>
      <c r="W4562" s="4"/>
      <c r="X4562" s="4"/>
      <c r="Y4562" s="4"/>
      <c r="Z4562" s="4"/>
      <c r="AA4562" s="4"/>
    </row>
    <row r="4563" spans="1:27" ht="16" x14ac:dyDescent="0.2">
      <c r="A4563" s="10" t="s">
        <v>20</v>
      </c>
      <c r="B4563" s="10" t="s">
        <v>19</v>
      </c>
      <c r="C4563" s="21" t="s">
        <v>8247</v>
      </c>
      <c r="D4563" s="11">
        <v>2009</v>
      </c>
      <c r="E4563" s="10" t="s">
        <v>10</v>
      </c>
      <c r="F4563" s="10" t="s">
        <v>8219</v>
      </c>
      <c r="G4563" s="10" t="s">
        <v>8248</v>
      </c>
      <c r="H4563" s="13">
        <v>325</v>
      </c>
      <c r="I4563" s="14"/>
      <c r="J4563" s="4"/>
      <c r="K4563" s="4"/>
      <c r="L4563" s="4"/>
      <c r="M4563" s="4"/>
      <c r="N4563" s="4"/>
      <c r="O4563" s="4"/>
      <c r="P4563" s="4"/>
      <c r="Q4563" s="4"/>
      <c r="R4563" s="4"/>
      <c r="S4563" s="4"/>
      <c r="T4563" s="4"/>
      <c r="U4563" s="4"/>
      <c r="V4563" s="4"/>
      <c r="W4563" s="4"/>
      <c r="X4563" s="4"/>
      <c r="Y4563" s="4"/>
      <c r="Z4563" s="4"/>
      <c r="AA4563" s="4"/>
    </row>
    <row r="4564" spans="1:27" ht="16" x14ac:dyDescent="0.2">
      <c r="A4564" s="10" t="s">
        <v>20</v>
      </c>
      <c r="B4564" s="10" t="s">
        <v>19</v>
      </c>
      <c r="C4564" s="21" t="s">
        <v>8249</v>
      </c>
      <c r="D4564" s="11">
        <v>2009</v>
      </c>
      <c r="E4564" s="10" t="s">
        <v>10</v>
      </c>
      <c r="F4564" s="10" t="s">
        <v>8219</v>
      </c>
      <c r="G4564" s="10" t="s">
        <v>8250</v>
      </c>
      <c r="H4564" s="13">
        <v>295</v>
      </c>
      <c r="I4564" s="14"/>
      <c r="J4564" s="4"/>
      <c r="K4564" s="4"/>
      <c r="L4564" s="4"/>
      <c r="M4564" s="4"/>
      <c r="N4564" s="4"/>
      <c r="O4564" s="4"/>
      <c r="P4564" s="4"/>
      <c r="Q4564" s="4"/>
      <c r="R4564" s="4"/>
      <c r="S4564" s="4"/>
      <c r="T4564" s="4"/>
      <c r="U4564" s="4"/>
      <c r="V4564" s="4"/>
      <c r="W4564" s="4"/>
      <c r="X4564" s="4"/>
      <c r="Y4564" s="4"/>
      <c r="Z4564" s="4"/>
      <c r="AA4564" s="4"/>
    </row>
    <row r="4565" spans="1:27" ht="16" x14ac:dyDescent="0.2">
      <c r="A4565" s="10" t="s">
        <v>20</v>
      </c>
      <c r="B4565" s="10" t="s">
        <v>19</v>
      </c>
      <c r="C4565" s="21" t="s">
        <v>8251</v>
      </c>
      <c r="D4565" s="11">
        <v>2009</v>
      </c>
      <c r="E4565" s="10" t="s">
        <v>7</v>
      </c>
      <c r="F4565" s="10" t="s">
        <v>8219</v>
      </c>
      <c r="G4565" s="10" t="s">
        <v>8252</v>
      </c>
      <c r="H4565" s="13">
        <v>238</v>
      </c>
      <c r="I4565" s="14"/>
      <c r="J4565" s="4"/>
      <c r="K4565" s="4"/>
      <c r="L4565" s="4"/>
      <c r="M4565" s="4"/>
      <c r="N4565" s="4"/>
      <c r="O4565" s="4"/>
      <c r="P4565" s="4"/>
      <c r="Q4565" s="4"/>
      <c r="R4565" s="4"/>
      <c r="S4565" s="4"/>
      <c r="T4565" s="4"/>
      <c r="U4565" s="4"/>
      <c r="V4565" s="4"/>
      <c r="W4565" s="4"/>
      <c r="X4565" s="4"/>
      <c r="Y4565" s="4"/>
      <c r="Z4565" s="4"/>
      <c r="AA4565" s="4"/>
    </row>
    <row r="4566" spans="1:27" ht="16" x14ac:dyDescent="0.2">
      <c r="A4566" s="10" t="s">
        <v>20</v>
      </c>
      <c r="B4566" s="10" t="s">
        <v>19</v>
      </c>
      <c r="C4566" s="21" t="s">
        <v>8253</v>
      </c>
      <c r="D4566" s="11">
        <v>2009</v>
      </c>
      <c r="E4566" s="10" t="s">
        <v>10</v>
      </c>
      <c r="F4566" s="10" t="s">
        <v>8219</v>
      </c>
      <c r="G4566" s="10" t="s">
        <v>8254</v>
      </c>
      <c r="H4566" s="13">
        <v>188</v>
      </c>
      <c r="I4566" s="14"/>
      <c r="J4566" s="4"/>
      <c r="K4566" s="4"/>
      <c r="L4566" s="4"/>
      <c r="M4566" s="4"/>
      <c r="N4566" s="4"/>
      <c r="O4566" s="4"/>
      <c r="P4566" s="4"/>
      <c r="Q4566" s="4"/>
      <c r="R4566" s="4"/>
      <c r="S4566" s="4"/>
      <c r="T4566" s="4"/>
      <c r="U4566" s="4"/>
      <c r="V4566" s="4"/>
      <c r="W4566" s="4"/>
      <c r="X4566" s="4"/>
      <c r="Y4566" s="4"/>
      <c r="Z4566" s="4"/>
      <c r="AA4566" s="4"/>
    </row>
    <row r="4567" spans="1:27" ht="16" x14ac:dyDescent="0.2">
      <c r="A4567" s="10" t="s">
        <v>20</v>
      </c>
      <c r="B4567" s="10" t="s">
        <v>19</v>
      </c>
      <c r="C4567" s="21" t="s">
        <v>8255</v>
      </c>
      <c r="D4567" s="11">
        <v>2009</v>
      </c>
      <c r="E4567" s="10" t="s">
        <v>11</v>
      </c>
      <c r="F4567" s="10" t="s">
        <v>8219</v>
      </c>
      <c r="G4567" s="10" t="s">
        <v>8256</v>
      </c>
      <c r="H4567" s="13">
        <v>151</v>
      </c>
      <c r="I4567" s="14"/>
      <c r="J4567" s="4"/>
      <c r="K4567" s="4"/>
      <c r="L4567" s="4"/>
      <c r="M4567" s="4"/>
      <c r="N4567" s="4"/>
      <c r="O4567" s="4"/>
      <c r="P4567" s="4"/>
      <c r="Q4567" s="4"/>
      <c r="R4567" s="4"/>
      <c r="S4567" s="4"/>
      <c r="T4567" s="4"/>
      <c r="U4567" s="4"/>
      <c r="V4567" s="4"/>
      <c r="W4567" s="4"/>
      <c r="X4567" s="4"/>
      <c r="Y4567" s="4"/>
      <c r="Z4567" s="4"/>
      <c r="AA4567" s="4"/>
    </row>
    <row r="4568" spans="1:27" ht="16" x14ac:dyDescent="0.2">
      <c r="A4568" s="10" t="s">
        <v>20</v>
      </c>
      <c r="B4568" s="10" t="s">
        <v>19</v>
      </c>
      <c r="C4568" s="21" t="s">
        <v>8257</v>
      </c>
      <c r="D4568" s="11">
        <v>2009</v>
      </c>
      <c r="E4568" s="10" t="s">
        <v>8</v>
      </c>
      <c r="F4568" s="10" t="s">
        <v>8219</v>
      </c>
      <c r="G4568" s="10" t="s">
        <v>8258</v>
      </c>
      <c r="H4568" s="13">
        <v>141</v>
      </c>
      <c r="I4568" s="14"/>
      <c r="J4568" s="4"/>
      <c r="K4568" s="4"/>
      <c r="L4568" s="4"/>
      <c r="M4568" s="4"/>
      <c r="N4568" s="4"/>
      <c r="O4568" s="4"/>
      <c r="P4568" s="4"/>
      <c r="Q4568" s="4"/>
      <c r="R4568" s="4"/>
      <c r="S4568" s="4"/>
      <c r="T4568" s="4"/>
      <c r="U4568" s="4"/>
      <c r="V4568" s="4"/>
      <c r="W4568" s="4"/>
      <c r="X4568" s="4"/>
      <c r="Y4568" s="4"/>
      <c r="Z4568" s="4"/>
      <c r="AA4568" s="4"/>
    </row>
    <row r="4569" spans="1:27" ht="16" x14ac:dyDescent="0.2">
      <c r="A4569" s="10" t="s">
        <v>20</v>
      </c>
      <c r="B4569" s="10" t="s">
        <v>19</v>
      </c>
      <c r="C4569" s="21" t="s">
        <v>8259</v>
      </c>
      <c r="D4569" s="11">
        <v>2009</v>
      </c>
      <c r="E4569" s="10" t="s">
        <v>10</v>
      </c>
      <c r="F4569" s="10" t="s">
        <v>8219</v>
      </c>
      <c r="G4569" s="10" t="s">
        <v>8260</v>
      </c>
      <c r="H4569" s="13">
        <v>113</v>
      </c>
      <c r="I4569" s="14"/>
      <c r="J4569" s="4"/>
      <c r="K4569" s="4"/>
      <c r="L4569" s="4"/>
      <c r="M4569" s="4"/>
      <c r="N4569" s="4"/>
      <c r="O4569" s="4"/>
      <c r="P4569" s="4"/>
      <c r="Q4569" s="4"/>
      <c r="R4569" s="4"/>
      <c r="S4569" s="4"/>
      <c r="T4569" s="4"/>
      <c r="U4569" s="4"/>
      <c r="V4569" s="4"/>
      <c r="W4569" s="4"/>
      <c r="X4569" s="4"/>
      <c r="Y4569" s="4"/>
      <c r="Z4569" s="4"/>
      <c r="AA4569" s="4"/>
    </row>
    <row r="4570" spans="1:27" ht="16" x14ac:dyDescent="0.2">
      <c r="A4570" s="10" t="s">
        <v>20</v>
      </c>
      <c r="B4570" s="10" t="s">
        <v>19</v>
      </c>
      <c r="C4570" s="21" t="s">
        <v>8261</v>
      </c>
      <c r="D4570" s="11">
        <v>2009</v>
      </c>
      <c r="E4570" s="10" t="s">
        <v>10</v>
      </c>
      <c r="F4570" s="10" t="s">
        <v>8219</v>
      </c>
      <c r="G4570" s="10" t="s">
        <v>8262</v>
      </c>
      <c r="H4570" s="13">
        <v>68</v>
      </c>
      <c r="I4570" s="14"/>
      <c r="J4570" s="4"/>
      <c r="K4570" s="4"/>
      <c r="L4570" s="4"/>
      <c r="M4570" s="4"/>
      <c r="N4570" s="4"/>
      <c r="O4570" s="4"/>
      <c r="P4570" s="4"/>
      <c r="Q4570" s="4"/>
      <c r="R4570" s="4"/>
      <c r="S4570" s="4"/>
      <c r="T4570" s="4"/>
      <c r="U4570" s="4"/>
      <c r="V4570" s="4"/>
      <c r="W4570" s="4"/>
      <c r="X4570" s="4"/>
      <c r="Y4570" s="4"/>
      <c r="Z4570" s="4"/>
      <c r="AA4570" s="4"/>
    </row>
    <row r="4571" spans="1:27" ht="16" x14ac:dyDescent="0.2">
      <c r="A4571" s="10" t="s">
        <v>20</v>
      </c>
      <c r="B4571" s="10" t="s">
        <v>19</v>
      </c>
      <c r="C4571" s="21" t="s">
        <v>8263</v>
      </c>
      <c r="D4571" s="11">
        <v>2009</v>
      </c>
      <c r="E4571" s="10" t="s">
        <v>8</v>
      </c>
      <c r="F4571" s="10" t="s">
        <v>8219</v>
      </c>
      <c r="G4571" s="10" t="s">
        <v>8264</v>
      </c>
      <c r="H4571" s="13">
        <v>60</v>
      </c>
      <c r="I4571" s="14"/>
      <c r="J4571" s="4"/>
      <c r="K4571" s="4"/>
      <c r="L4571" s="4"/>
      <c r="M4571" s="4"/>
      <c r="N4571" s="4"/>
      <c r="O4571" s="4"/>
      <c r="P4571" s="4"/>
      <c r="Q4571" s="4"/>
      <c r="R4571" s="4"/>
      <c r="S4571" s="4"/>
      <c r="T4571" s="4"/>
      <c r="U4571" s="4"/>
      <c r="V4571" s="4"/>
      <c r="W4571" s="4"/>
      <c r="X4571" s="4"/>
      <c r="Y4571" s="4"/>
      <c r="Z4571" s="4"/>
      <c r="AA4571" s="4"/>
    </row>
    <row r="4572" spans="1:27" ht="16" x14ac:dyDescent="0.2">
      <c r="A4572" s="19" t="s">
        <v>20</v>
      </c>
      <c r="B4572" s="19" t="s">
        <v>19</v>
      </c>
      <c r="C4572" s="21" t="s">
        <v>8265</v>
      </c>
      <c r="D4572" s="26">
        <v>2008</v>
      </c>
      <c r="E4572" s="20" t="s">
        <v>10</v>
      </c>
      <c r="F4572" s="20" t="s">
        <v>8266</v>
      </c>
      <c r="G4572" s="21" t="s">
        <v>8267</v>
      </c>
      <c r="H4572" s="13">
        <v>3011</v>
      </c>
      <c r="I4572" s="14"/>
      <c r="J4572" s="4"/>
      <c r="K4572" s="4"/>
      <c r="L4572" s="4"/>
      <c r="M4572" s="4"/>
      <c r="N4572" s="4"/>
      <c r="O4572" s="4"/>
      <c r="P4572" s="4"/>
      <c r="Q4572" s="4"/>
      <c r="R4572" s="4"/>
      <c r="S4572" s="4"/>
      <c r="T4572" s="4"/>
      <c r="U4572" s="4"/>
      <c r="V4572" s="4"/>
      <c r="W4572" s="4"/>
      <c r="X4572" s="4"/>
      <c r="Y4572" s="4"/>
      <c r="Z4572" s="4"/>
      <c r="AA4572" s="4"/>
    </row>
    <row r="4573" spans="1:27" ht="16" x14ac:dyDescent="0.2">
      <c r="A4573" s="19" t="s">
        <v>20</v>
      </c>
      <c r="B4573" s="19" t="s">
        <v>19</v>
      </c>
      <c r="C4573" s="21" t="s">
        <v>8268</v>
      </c>
      <c r="D4573" s="26">
        <v>2008</v>
      </c>
      <c r="E4573" s="20" t="s">
        <v>10</v>
      </c>
      <c r="F4573" s="20" t="s">
        <v>8266</v>
      </c>
      <c r="G4573" s="20" t="s">
        <v>8269</v>
      </c>
      <c r="H4573" s="13">
        <v>1452</v>
      </c>
      <c r="I4573" s="14"/>
      <c r="J4573" s="4"/>
      <c r="K4573" s="4"/>
      <c r="L4573" s="4"/>
      <c r="M4573" s="4"/>
      <c r="N4573" s="4"/>
      <c r="O4573" s="4"/>
      <c r="P4573" s="4"/>
      <c r="Q4573" s="4"/>
      <c r="R4573" s="4"/>
      <c r="S4573" s="4"/>
      <c r="T4573" s="4"/>
      <c r="U4573" s="4"/>
      <c r="V4573" s="4"/>
      <c r="W4573" s="4"/>
      <c r="X4573" s="4"/>
      <c r="Y4573" s="4"/>
      <c r="Z4573" s="4"/>
      <c r="AA4573" s="4"/>
    </row>
    <row r="4574" spans="1:27" ht="16" x14ac:dyDescent="0.2">
      <c r="A4574" s="19" t="s">
        <v>20</v>
      </c>
      <c r="B4574" s="19" t="s">
        <v>19</v>
      </c>
      <c r="C4574" s="21" t="s">
        <v>8270</v>
      </c>
      <c r="D4574" s="26">
        <v>2008</v>
      </c>
      <c r="E4574" s="20" t="s">
        <v>11</v>
      </c>
      <c r="F4574" s="20" t="s">
        <v>8266</v>
      </c>
      <c r="G4574" s="20" t="s">
        <v>8271</v>
      </c>
      <c r="H4574" s="13">
        <v>1308</v>
      </c>
      <c r="I4574" s="14"/>
      <c r="J4574" s="4"/>
      <c r="K4574" s="4"/>
      <c r="L4574" s="4"/>
      <c r="M4574" s="4"/>
      <c r="N4574" s="4"/>
      <c r="O4574" s="4"/>
      <c r="P4574" s="4"/>
      <c r="Q4574" s="4"/>
      <c r="R4574" s="4"/>
      <c r="S4574" s="4"/>
      <c r="T4574" s="4"/>
      <c r="U4574" s="4"/>
      <c r="V4574" s="4"/>
      <c r="W4574" s="4"/>
      <c r="X4574" s="4"/>
      <c r="Y4574" s="4"/>
      <c r="Z4574" s="4"/>
      <c r="AA4574" s="4"/>
    </row>
    <row r="4575" spans="1:27" ht="16" x14ac:dyDescent="0.2">
      <c r="A4575" s="19" t="s">
        <v>20</v>
      </c>
      <c r="B4575" s="19" t="s">
        <v>19</v>
      </c>
      <c r="C4575" s="22" t="s">
        <v>8272</v>
      </c>
      <c r="D4575" s="26">
        <v>2008</v>
      </c>
      <c r="E4575" s="20" t="s">
        <v>11</v>
      </c>
      <c r="F4575" s="20" t="s">
        <v>8266</v>
      </c>
      <c r="G4575" s="20" t="s">
        <v>8273</v>
      </c>
      <c r="H4575" s="13">
        <v>401</v>
      </c>
      <c r="I4575" s="14"/>
      <c r="J4575" s="4"/>
      <c r="K4575" s="4"/>
      <c r="L4575" s="4"/>
      <c r="M4575" s="4"/>
      <c r="N4575" s="4"/>
      <c r="O4575" s="4"/>
      <c r="P4575" s="4"/>
      <c r="Q4575" s="4"/>
      <c r="R4575" s="4"/>
      <c r="S4575" s="4"/>
      <c r="T4575" s="4"/>
      <c r="U4575" s="4"/>
      <c r="V4575" s="4"/>
      <c r="W4575" s="4"/>
      <c r="X4575" s="4"/>
      <c r="Y4575" s="4"/>
      <c r="Z4575" s="4"/>
      <c r="AA4575" s="4"/>
    </row>
    <row r="4576" spans="1:27" ht="16" x14ac:dyDescent="0.2">
      <c r="A4576" s="19" t="s">
        <v>20</v>
      </c>
      <c r="B4576" s="19" t="s">
        <v>19</v>
      </c>
      <c r="C4576" s="22" t="s">
        <v>8274</v>
      </c>
      <c r="D4576" s="26">
        <v>2008</v>
      </c>
      <c r="E4576" s="19" t="s">
        <v>7</v>
      </c>
      <c r="F4576" s="20" t="s">
        <v>8266</v>
      </c>
      <c r="G4576" s="20" t="s">
        <v>8275</v>
      </c>
      <c r="H4576" s="13">
        <v>364</v>
      </c>
      <c r="I4576" s="14"/>
      <c r="J4576" s="4"/>
      <c r="K4576" s="4"/>
      <c r="L4576" s="4"/>
      <c r="M4576" s="4"/>
      <c r="N4576" s="4"/>
      <c r="O4576" s="4"/>
      <c r="P4576" s="4"/>
      <c r="Q4576" s="4"/>
      <c r="R4576" s="4"/>
      <c r="S4576" s="4"/>
      <c r="T4576" s="4"/>
      <c r="U4576" s="4"/>
      <c r="V4576" s="4"/>
      <c r="W4576" s="4"/>
      <c r="X4576" s="4"/>
      <c r="Y4576" s="4"/>
      <c r="Z4576" s="4"/>
      <c r="AA4576" s="4"/>
    </row>
    <row r="4577" spans="1:27" ht="16" x14ac:dyDescent="0.2">
      <c r="A4577" s="19" t="s">
        <v>20</v>
      </c>
      <c r="B4577" s="19" t="s">
        <v>19</v>
      </c>
      <c r="C4577" s="22" t="s">
        <v>7765</v>
      </c>
      <c r="D4577" s="26">
        <v>2008</v>
      </c>
      <c r="E4577" s="19" t="s">
        <v>7</v>
      </c>
      <c r="F4577" s="20" t="s">
        <v>8266</v>
      </c>
      <c r="G4577" s="20" t="s">
        <v>8276</v>
      </c>
      <c r="H4577" s="13">
        <v>157</v>
      </c>
      <c r="I4577" s="14"/>
      <c r="J4577" s="4"/>
      <c r="K4577" s="4"/>
      <c r="L4577" s="4"/>
      <c r="M4577" s="4"/>
      <c r="N4577" s="4"/>
      <c r="O4577" s="4"/>
      <c r="P4577" s="4"/>
      <c r="Q4577" s="4"/>
      <c r="R4577" s="4"/>
      <c r="S4577" s="4"/>
      <c r="T4577" s="4"/>
      <c r="U4577" s="4"/>
      <c r="V4577" s="4"/>
      <c r="W4577" s="4"/>
      <c r="X4577" s="4"/>
      <c r="Y4577" s="4"/>
      <c r="Z4577" s="4"/>
      <c r="AA4577" s="4"/>
    </row>
    <row r="4578" spans="1:27" ht="16" x14ac:dyDescent="0.2">
      <c r="A4578" s="10" t="s">
        <v>20</v>
      </c>
      <c r="B4578" s="10" t="s">
        <v>19</v>
      </c>
      <c r="C4578" s="21" t="s">
        <v>8277</v>
      </c>
      <c r="D4578" s="11">
        <v>2007</v>
      </c>
      <c r="E4578" s="10" t="s">
        <v>11</v>
      </c>
      <c r="F4578" s="10" t="s">
        <v>8278</v>
      </c>
      <c r="G4578" s="10" t="s">
        <v>8279</v>
      </c>
      <c r="H4578" s="13">
        <v>1146</v>
      </c>
      <c r="I4578" s="14"/>
      <c r="J4578" s="4"/>
      <c r="K4578" s="4"/>
      <c r="L4578" s="4"/>
      <c r="M4578" s="4"/>
      <c r="N4578" s="4"/>
      <c r="O4578" s="4"/>
      <c r="P4578" s="4"/>
      <c r="Q4578" s="4"/>
      <c r="R4578" s="4"/>
      <c r="S4578" s="4"/>
      <c r="T4578" s="4"/>
      <c r="U4578" s="4"/>
      <c r="V4578" s="4"/>
      <c r="W4578" s="4"/>
      <c r="X4578" s="4"/>
      <c r="Y4578" s="4"/>
      <c r="Z4578" s="4"/>
      <c r="AA4578" s="4"/>
    </row>
    <row r="4579" spans="1:27" ht="16" x14ac:dyDescent="0.2">
      <c r="A4579" s="10" t="s">
        <v>20</v>
      </c>
      <c r="B4579" s="10" t="s">
        <v>19</v>
      </c>
      <c r="C4579" s="10" t="s">
        <v>8280</v>
      </c>
      <c r="D4579" s="11">
        <v>2007</v>
      </c>
      <c r="E4579" s="10" t="s">
        <v>8</v>
      </c>
      <c r="F4579" s="10" t="s">
        <v>8278</v>
      </c>
      <c r="G4579" s="10" t="s">
        <v>8281</v>
      </c>
      <c r="H4579" s="13">
        <v>880</v>
      </c>
      <c r="I4579" s="14"/>
      <c r="J4579" s="4"/>
      <c r="K4579" s="4"/>
      <c r="L4579" s="4"/>
      <c r="M4579" s="4"/>
      <c r="N4579" s="4"/>
      <c r="O4579" s="4"/>
      <c r="P4579" s="4"/>
      <c r="Q4579" s="4"/>
      <c r="R4579" s="4"/>
      <c r="S4579" s="4"/>
      <c r="T4579" s="4"/>
      <c r="U4579" s="4"/>
      <c r="V4579" s="4"/>
      <c r="W4579" s="4"/>
      <c r="X4579" s="4"/>
      <c r="Y4579" s="4"/>
      <c r="Z4579" s="4"/>
      <c r="AA4579" s="4"/>
    </row>
    <row r="4580" spans="1:27" ht="16" x14ac:dyDescent="0.2">
      <c r="A4580" s="10" t="s">
        <v>20</v>
      </c>
      <c r="B4580" s="10" t="s">
        <v>19</v>
      </c>
      <c r="C4580" s="21" t="s">
        <v>8282</v>
      </c>
      <c r="D4580" s="11">
        <v>2007</v>
      </c>
      <c r="E4580" s="10" t="s">
        <v>10</v>
      </c>
      <c r="F4580" s="10" t="s">
        <v>8278</v>
      </c>
      <c r="G4580" s="10" t="s">
        <v>8283</v>
      </c>
      <c r="H4580" s="13">
        <v>465</v>
      </c>
      <c r="I4580" s="14"/>
      <c r="J4580" s="4"/>
      <c r="K4580" s="4"/>
      <c r="L4580" s="4"/>
      <c r="M4580" s="4"/>
      <c r="N4580" s="4"/>
      <c r="O4580" s="4"/>
      <c r="P4580" s="4"/>
      <c r="Q4580" s="4"/>
      <c r="R4580" s="4"/>
      <c r="S4580" s="4"/>
      <c r="T4580" s="4"/>
      <c r="U4580" s="4"/>
      <c r="V4580" s="4"/>
      <c r="W4580" s="4"/>
      <c r="X4580" s="4"/>
      <c r="Y4580" s="4"/>
      <c r="Z4580" s="4"/>
      <c r="AA4580" s="4"/>
    </row>
    <row r="4581" spans="1:27" ht="16" x14ac:dyDescent="0.2">
      <c r="A4581" s="10" t="s">
        <v>20</v>
      </c>
      <c r="B4581" s="10" t="s">
        <v>19</v>
      </c>
      <c r="C4581" s="21" t="s">
        <v>8284</v>
      </c>
      <c r="D4581" s="11">
        <v>2007</v>
      </c>
      <c r="E4581" s="10" t="s">
        <v>10</v>
      </c>
      <c r="F4581" s="10" t="s">
        <v>8278</v>
      </c>
      <c r="G4581" s="10" t="s">
        <v>8285</v>
      </c>
      <c r="H4581" s="13">
        <v>460</v>
      </c>
      <c r="I4581" s="14"/>
      <c r="J4581" s="4"/>
      <c r="K4581" s="4"/>
      <c r="L4581" s="4"/>
      <c r="M4581" s="4"/>
      <c r="N4581" s="4"/>
      <c r="O4581" s="4"/>
      <c r="P4581" s="4"/>
      <c r="Q4581" s="4"/>
      <c r="R4581" s="4"/>
      <c r="S4581" s="4"/>
      <c r="T4581" s="4"/>
      <c r="U4581" s="4"/>
      <c r="V4581" s="4"/>
      <c r="W4581" s="4"/>
      <c r="X4581" s="4"/>
      <c r="Y4581" s="4"/>
      <c r="Z4581" s="4"/>
      <c r="AA4581" s="4"/>
    </row>
    <row r="4582" spans="1:27" ht="16" x14ac:dyDescent="0.2">
      <c r="A4582" s="10" t="s">
        <v>20</v>
      </c>
      <c r="B4582" s="10" t="s">
        <v>19</v>
      </c>
      <c r="C4582" s="21" t="s">
        <v>8286</v>
      </c>
      <c r="D4582" s="11">
        <v>2007</v>
      </c>
      <c r="E4582" s="10" t="s">
        <v>11</v>
      </c>
      <c r="F4582" s="10" t="s">
        <v>8278</v>
      </c>
      <c r="G4582" s="10" t="s">
        <v>8287</v>
      </c>
      <c r="H4582" s="13">
        <v>450</v>
      </c>
      <c r="I4582" s="14"/>
      <c r="J4582" s="4"/>
      <c r="K4582" s="4"/>
      <c r="L4582" s="4"/>
      <c r="M4582" s="4"/>
      <c r="N4582" s="4"/>
      <c r="O4582" s="4"/>
      <c r="P4582" s="4"/>
      <c r="Q4582" s="4"/>
      <c r="R4582" s="4"/>
      <c r="S4582" s="4"/>
      <c r="T4582" s="4"/>
      <c r="U4582" s="4"/>
      <c r="V4582" s="4"/>
      <c r="W4582" s="4"/>
      <c r="X4582" s="4"/>
      <c r="Y4582" s="4"/>
      <c r="Z4582" s="4"/>
      <c r="AA4582" s="4"/>
    </row>
    <row r="4583" spans="1:27" ht="16" x14ac:dyDescent="0.2">
      <c r="A4583" s="10" t="s">
        <v>20</v>
      </c>
      <c r="B4583" s="10" t="s">
        <v>19</v>
      </c>
      <c r="C4583" s="21" t="s">
        <v>8288</v>
      </c>
      <c r="D4583" s="11">
        <v>2007</v>
      </c>
      <c r="E4583" s="10" t="s">
        <v>10</v>
      </c>
      <c r="F4583" s="10" t="s">
        <v>8278</v>
      </c>
      <c r="G4583" s="10" t="s">
        <v>8289</v>
      </c>
      <c r="H4583" s="13">
        <v>424</v>
      </c>
      <c r="I4583" s="14"/>
      <c r="J4583" s="4"/>
      <c r="K4583" s="4"/>
      <c r="L4583" s="4"/>
      <c r="M4583" s="4"/>
      <c r="N4583" s="4"/>
      <c r="O4583" s="4"/>
      <c r="P4583" s="4"/>
      <c r="Q4583" s="4"/>
      <c r="R4583" s="4"/>
      <c r="S4583" s="4"/>
      <c r="T4583" s="4"/>
      <c r="U4583" s="4"/>
      <c r="V4583" s="4"/>
      <c r="W4583" s="4"/>
      <c r="X4583" s="4"/>
      <c r="Y4583" s="4"/>
      <c r="Z4583" s="4"/>
      <c r="AA4583" s="4"/>
    </row>
    <row r="4584" spans="1:27" ht="16" x14ac:dyDescent="0.2">
      <c r="A4584" s="10" t="s">
        <v>20</v>
      </c>
      <c r="B4584" s="10" t="s">
        <v>19</v>
      </c>
      <c r="C4584" s="21" t="s">
        <v>8290</v>
      </c>
      <c r="D4584" s="11">
        <v>2007</v>
      </c>
      <c r="E4584" s="10" t="s">
        <v>11</v>
      </c>
      <c r="F4584" s="10" t="s">
        <v>8278</v>
      </c>
      <c r="G4584" s="10" t="s">
        <v>8291</v>
      </c>
      <c r="H4584" s="13">
        <v>404</v>
      </c>
      <c r="I4584" s="14"/>
      <c r="J4584" s="4"/>
      <c r="K4584" s="4"/>
      <c r="L4584" s="4"/>
      <c r="M4584" s="4"/>
      <c r="N4584" s="4"/>
      <c r="O4584" s="4"/>
      <c r="P4584" s="4"/>
      <c r="Q4584" s="4"/>
      <c r="R4584" s="4"/>
      <c r="S4584" s="4"/>
      <c r="T4584" s="4"/>
      <c r="U4584" s="4"/>
      <c r="V4584" s="4"/>
      <c r="W4584" s="4"/>
      <c r="X4584" s="4"/>
      <c r="Y4584" s="4"/>
      <c r="Z4584" s="4"/>
      <c r="AA4584" s="4"/>
    </row>
    <row r="4585" spans="1:27" ht="16" x14ac:dyDescent="0.2">
      <c r="A4585" s="10" t="s">
        <v>20</v>
      </c>
      <c r="B4585" s="10" t="s">
        <v>19</v>
      </c>
      <c r="C4585" s="10" t="s">
        <v>8292</v>
      </c>
      <c r="D4585" s="11">
        <v>2007</v>
      </c>
      <c r="E4585" s="10" t="s">
        <v>7</v>
      </c>
      <c r="F4585" s="10" t="s">
        <v>8293</v>
      </c>
      <c r="G4585" s="10" t="s">
        <v>8294</v>
      </c>
      <c r="H4585" s="13">
        <v>395</v>
      </c>
      <c r="I4585" s="14"/>
      <c r="J4585" s="4"/>
      <c r="K4585" s="4"/>
      <c r="L4585" s="4"/>
      <c r="M4585" s="4"/>
      <c r="N4585" s="4"/>
      <c r="O4585" s="4"/>
      <c r="P4585" s="4"/>
      <c r="Q4585" s="4"/>
      <c r="R4585" s="4"/>
      <c r="S4585" s="4"/>
      <c r="T4585" s="4"/>
      <c r="U4585" s="4"/>
      <c r="V4585" s="4"/>
      <c r="W4585" s="4"/>
      <c r="X4585" s="4"/>
      <c r="Y4585" s="4"/>
      <c r="Z4585" s="4"/>
      <c r="AA4585" s="4"/>
    </row>
    <row r="4586" spans="1:27" ht="16" x14ac:dyDescent="0.2">
      <c r="A4586" s="10" t="s">
        <v>20</v>
      </c>
      <c r="B4586" s="10" t="s">
        <v>19</v>
      </c>
      <c r="C4586" s="10" t="s">
        <v>8295</v>
      </c>
      <c r="D4586" s="11">
        <v>2007</v>
      </c>
      <c r="E4586" s="10" t="s">
        <v>12</v>
      </c>
      <c r="F4586" s="10" t="s">
        <v>8278</v>
      </c>
      <c r="G4586" s="10" t="s">
        <v>8296</v>
      </c>
      <c r="H4586" s="13">
        <v>358</v>
      </c>
      <c r="I4586" s="14"/>
      <c r="J4586" s="4"/>
      <c r="K4586" s="4"/>
      <c r="L4586" s="4"/>
      <c r="M4586" s="4"/>
      <c r="N4586" s="4"/>
      <c r="O4586" s="4"/>
      <c r="P4586" s="4"/>
      <c r="Q4586" s="4"/>
      <c r="R4586" s="4"/>
      <c r="S4586" s="4"/>
      <c r="T4586" s="4"/>
      <c r="U4586" s="4"/>
      <c r="V4586" s="4"/>
      <c r="W4586" s="4"/>
      <c r="X4586" s="4"/>
      <c r="Y4586" s="4"/>
      <c r="Z4586" s="4"/>
      <c r="AA4586" s="4"/>
    </row>
    <row r="4587" spans="1:27" ht="16" x14ac:dyDescent="0.2">
      <c r="A4587" s="10" t="s">
        <v>20</v>
      </c>
      <c r="B4587" s="10" t="s">
        <v>19</v>
      </c>
      <c r="C4587" s="10" t="s">
        <v>8297</v>
      </c>
      <c r="D4587" s="11">
        <v>2007</v>
      </c>
      <c r="E4587" s="10" t="s">
        <v>10</v>
      </c>
      <c r="F4587" s="10" t="s">
        <v>8278</v>
      </c>
      <c r="G4587" s="10" t="s">
        <v>8298</v>
      </c>
      <c r="H4587" s="13">
        <v>262</v>
      </c>
      <c r="I4587" s="14"/>
      <c r="J4587" s="4"/>
      <c r="K4587" s="4"/>
      <c r="L4587" s="4"/>
      <c r="M4587" s="4"/>
      <c r="N4587" s="4"/>
      <c r="O4587" s="4"/>
      <c r="P4587" s="4"/>
      <c r="Q4587" s="4"/>
      <c r="R4587" s="4"/>
      <c r="S4587" s="4"/>
      <c r="T4587" s="4"/>
      <c r="U4587" s="4"/>
      <c r="V4587" s="4"/>
      <c r="W4587" s="4"/>
      <c r="X4587" s="4"/>
      <c r="Y4587" s="4"/>
      <c r="Z4587" s="4"/>
      <c r="AA4587" s="4"/>
    </row>
    <row r="4588" spans="1:27" ht="16" x14ac:dyDescent="0.2">
      <c r="A4588" s="10" t="s">
        <v>20</v>
      </c>
      <c r="B4588" s="10" t="s">
        <v>19</v>
      </c>
      <c r="C4588" s="21" t="s">
        <v>8299</v>
      </c>
      <c r="D4588" s="11">
        <v>2007</v>
      </c>
      <c r="E4588" s="10" t="s">
        <v>8</v>
      </c>
      <c r="F4588" s="10" t="s">
        <v>8278</v>
      </c>
      <c r="G4588" s="10" t="s">
        <v>8300</v>
      </c>
      <c r="H4588" s="13">
        <v>195</v>
      </c>
      <c r="I4588" s="14"/>
      <c r="J4588" s="4"/>
      <c r="K4588" s="4"/>
      <c r="L4588" s="4"/>
      <c r="M4588" s="4"/>
      <c r="N4588" s="4"/>
      <c r="O4588" s="4"/>
      <c r="P4588" s="4"/>
      <c r="Q4588" s="4"/>
      <c r="R4588" s="4"/>
      <c r="S4588" s="4"/>
      <c r="T4588" s="4"/>
      <c r="U4588" s="4"/>
      <c r="V4588" s="4"/>
      <c r="W4588" s="4"/>
      <c r="X4588" s="4"/>
      <c r="Y4588" s="4"/>
      <c r="Z4588" s="4"/>
      <c r="AA4588" s="4"/>
    </row>
    <row r="4589" spans="1:27" ht="16" x14ac:dyDescent="0.2">
      <c r="A4589" s="10" t="s">
        <v>20</v>
      </c>
      <c r="B4589" s="10" t="s">
        <v>19</v>
      </c>
      <c r="C4589" s="21" t="s">
        <v>8301</v>
      </c>
      <c r="D4589" s="11">
        <v>2007</v>
      </c>
      <c r="E4589" s="10" t="s">
        <v>8</v>
      </c>
      <c r="F4589" s="10" t="s">
        <v>8278</v>
      </c>
      <c r="G4589" s="10" t="s">
        <v>8302</v>
      </c>
      <c r="H4589" s="13">
        <v>98</v>
      </c>
      <c r="I4589" s="14"/>
      <c r="J4589" s="4"/>
      <c r="K4589" s="4"/>
      <c r="L4589" s="4"/>
      <c r="M4589" s="4"/>
      <c r="N4589" s="4"/>
      <c r="O4589" s="4"/>
      <c r="P4589" s="4"/>
      <c r="Q4589" s="4"/>
      <c r="R4589" s="4"/>
      <c r="S4589" s="4"/>
      <c r="T4589" s="4"/>
      <c r="U4589" s="4"/>
      <c r="V4589" s="4"/>
      <c r="W4589" s="4"/>
      <c r="X4589" s="4"/>
      <c r="Y4589" s="4"/>
      <c r="Z4589" s="4"/>
      <c r="AA4589" s="4"/>
    </row>
    <row r="4590" spans="1:27" ht="16" x14ac:dyDescent="0.2">
      <c r="A4590" s="10" t="s">
        <v>20</v>
      </c>
      <c r="B4590" s="10" t="s">
        <v>19</v>
      </c>
      <c r="C4590" s="21" t="s">
        <v>8303</v>
      </c>
      <c r="D4590" s="11">
        <v>2006</v>
      </c>
      <c r="E4590" s="10" t="s">
        <v>10</v>
      </c>
      <c r="F4590" s="10" t="s">
        <v>8266</v>
      </c>
      <c r="G4590" s="10" t="s">
        <v>8304</v>
      </c>
      <c r="H4590" s="13">
        <v>661</v>
      </c>
      <c r="I4590" s="14"/>
      <c r="J4590" s="4"/>
      <c r="K4590" s="4"/>
      <c r="L4590" s="4"/>
      <c r="M4590" s="4"/>
      <c r="N4590" s="4"/>
      <c r="O4590" s="4"/>
      <c r="P4590" s="4"/>
      <c r="Q4590" s="4"/>
      <c r="R4590" s="4"/>
      <c r="S4590" s="4"/>
      <c r="T4590" s="4"/>
      <c r="U4590" s="4"/>
      <c r="V4590" s="4"/>
      <c r="W4590" s="4"/>
      <c r="X4590" s="4"/>
      <c r="Y4590" s="4"/>
      <c r="Z4590" s="4"/>
      <c r="AA4590" s="4"/>
    </row>
    <row r="4591" spans="1:27" ht="16" x14ac:dyDescent="0.2">
      <c r="A4591" s="10" t="s">
        <v>20</v>
      </c>
      <c r="B4591" s="10" t="s">
        <v>19</v>
      </c>
      <c r="C4591" s="10" t="s">
        <v>8305</v>
      </c>
      <c r="D4591" s="11">
        <v>2006</v>
      </c>
      <c r="E4591" s="10" t="s">
        <v>11</v>
      </c>
      <c r="F4591" s="10" t="s">
        <v>8266</v>
      </c>
      <c r="G4591" s="10" t="s">
        <v>8306</v>
      </c>
      <c r="H4591" s="13">
        <v>587</v>
      </c>
      <c r="I4591" s="14"/>
      <c r="J4591" s="4"/>
      <c r="K4591" s="4"/>
      <c r="L4591" s="4"/>
      <c r="M4591" s="4"/>
      <c r="N4591" s="4"/>
      <c r="O4591" s="4"/>
      <c r="P4591" s="4"/>
      <c r="Q4591" s="4"/>
      <c r="R4591" s="4"/>
      <c r="S4591" s="4"/>
      <c r="T4591" s="4"/>
      <c r="U4591" s="4"/>
      <c r="V4591" s="4"/>
      <c r="W4591" s="4"/>
      <c r="X4591" s="4"/>
      <c r="Y4591" s="4"/>
      <c r="Z4591" s="4"/>
      <c r="AA4591" s="4"/>
    </row>
    <row r="4592" spans="1:27" ht="16" x14ac:dyDescent="0.2">
      <c r="A4592" s="10" t="s">
        <v>20</v>
      </c>
      <c r="B4592" s="10" t="s">
        <v>19</v>
      </c>
      <c r="C4592" s="21" t="s">
        <v>8307</v>
      </c>
      <c r="D4592" s="11">
        <v>2006</v>
      </c>
      <c r="E4592" s="10" t="s">
        <v>10</v>
      </c>
      <c r="F4592" s="10" t="s">
        <v>8266</v>
      </c>
      <c r="G4592" s="10" t="s">
        <v>8308</v>
      </c>
      <c r="H4592" s="13">
        <v>567</v>
      </c>
      <c r="I4592" s="14"/>
      <c r="J4592" s="4"/>
      <c r="K4592" s="4"/>
      <c r="L4592" s="4"/>
      <c r="M4592" s="4"/>
      <c r="N4592" s="4"/>
      <c r="O4592" s="4"/>
      <c r="P4592" s="4"/>
      <c r="Q4592" s="4"/>
      <c r="R4592" s="4"/>
      <c r="S4592" s="4"/>
      <c r="T4592" s="4"/>
      <c r="U4592" s="4"/>
      <c r="V4592" s="4"/>
      <c r="W4592" s="4"/>
      <c r="X4592" s="4"/>
      <c r="Y4592" s="4"/>
      <c r="Z4592" s="4"/>
      <c r="AA4592" s="4"/>
    </row>
    <row r="4593" spans="1:27" ht="16" x14ac:dyDescent="0.2">
      <c r="A4593" s="10" t="s">
        <v>20</v>
      </c>
      <c r="B4593" s="10" t="s">
        <v>19</v>
      </c>
      <c r="C4593" s="10" t="s">
        <v>8309</v>
      </c>
      <c r="D4593" s="11">
        <v>2006</v>
      </c>
      <c r="E4593" s="10" t="s">
        <v>10</v>
      </c>
      <c r="F4593" s="10" t="s">
        <v>8266</v>
      </c>
      <c r="G4593" s="10" t="s">
        <v>8310</v>
      </c>
      <c r="H4593" s="13">
        <v>528</v>
      </c>
      <c r="I4593" s="14"/>
      <c r="J4593" s="4"/>
      <c r="K4593" s="4"/>
      <c r="L4593" s="4"/>
      <c r="M4593" s="4"/>
      <c r="N4593" s="4"/>
      <c r="O4593" s="4"/>
      <c r="P4593" s="4"/>
      <c r="Q4593" s="4"/>
      <c r="R4593" s="4"/>
      <c r="S4593" s="4"/>
      <c r="T4593" s="4"/>
      <c r="U4593" s="4"/>
      <c r="V4593" s="4"/>
      <c r="W4593" s="4"/>
      <c r="X4593" s="4"/>
      <c r="Y4593" s="4"/>
      <c r="Z4593" s="4"/>
      <c r="AA4593" s="4"/>
    </row>
    <row r="4594" spans="1:27" ht="16" x14ac:dyDescent="0.2">
      <c r="A4594" s="10" t="s">
        <v>20</v>
      </c>
      <c r="B4594" s="10" t="s">
        <v>19</v>
      </c>
      <c r="C4594" s="21" t="s">
        <v>8311</v>
      </c>
      <c r="D4594" s="11">
        <v>2006</v>
      </c>
      <c r="E4594" s="10" t="s">
        <v>10</v>
      </c>
      <c r="F4594" s="10" t="s">
        <v>8266</v>
      </c>
      <c r="G4594" s="10" t="s">
        <v>8312</v>
      </c>
      <c r="H4594" s="13">
        <v>503</v>
      </c>
      <c r="I4594" s="14"/>
      <c r="J4594" s="4"/>
      <c r="K4594" s="4"/>
      <c r="L4594" s="4"/>
      <c r="M4594" s="4"/>
      <c r="N4594" s="4"/>
      <c r="O4594" s="4"/>
      <c r="P4594" s="4"/>
      <c r="Q4594" s="4"/>
      <c r="R4594" s="4"/>
      <c r="S4594" s="4"/>
      <c r="T4594" s="4"/>
      <c r="U4594" s="4"/>
      <c r="V4594" s="4"/>
      <c r="W4594" s="4"/>
      <c r="X4594" s="4"/>
      <c r="Y4594" s="4"/>
      <c r="Z4594" s="4"/>
      <c r="AA4594" s="4"/>
    </row>
    <row r="4595" spans="1:27" ht="16" x14ac:dyDescent="0.2">
      <c r="A4595" s="10" t="s">
        <v>20</v>
      </c>
      <c r="B4595" s="10" t="s">
        <v>19</v>
      </c>
      <c r="C4595" s="10" t="s">
        <v>8313</v>
      </c>
      <c r="D4595" s="11">
        <v>2006</v>
      </c>
      <c r="E4595" s="10" t="s">
        <v>7</v>
      </c>
      <c r="F4595" s="10" t="s">
        <v>8266</v>
      </c>
      <c r="G4595" s="10" t="s">
        <v>8314</v>
      </c>
      <c r="H4595" s="13">
        <v>339</v>
      </c>
      <c r="I4595" s="14"/>
      <c r="J4595" s="4"/>
      <c r="K4595" s="4"/>
      <c r="L4595" s="4"/>
      <c r="M4595" s="4"/>
      <c r="N4595" s="4"/>
      <c r="O4595" s="4"/>
      <c r="P4595" s="4"/>
      <c r="Q4595" s="4"/>
      <c r="R4595" s="4"/>
      <c r="S4595" s="4"/>
      <c r="T4595" s="4"/>
      <c r="U4595" s="4"/>
      <c r="V4595" s="4"/>
      <c r="W4595" s="4"/>
      <c r="X4595" s="4"/>
      <c r="Y4595" s="4"/>
      <c r="Z4595" s="4"/>
      <c r="AA4595" s="4"/>
    </row>
    <row r="4596" spans="1:27" ht="16" x14ac:dyDescent="0.2">
      <c r="A4596" s="10" t="s">
        <v>20</v>
      </c>
      <c r="B4596" s="10" t="s">
        <v>19</v>
      </c>
      <c r="C4596" s="21" t="s">
        <v>8315</v>
      </c>
      <c r="D4596" s="11">
        <v>2006</v>
      </c>
      <c r="E4596" s="10" t="s">
        <v>10</v>
      </c>
      <c r="F4596" s="10" t="s">
        <v>8266</v>
      </c>
      <c r="G4596" s="10" t="s">
        <v>8316</v>
      </c>
      <c r="H4596" s="13">
        <v>208</v>
      </c>
      <c r="I4596" s="14"/>
      <c r="J4596" s="4"/>
      <c r="K4596" s="4"/>
      <c r="L4596" s="4"/>
      <c r="M4596" s="4"/>
      <c r="N4596" s="4"/>
      <c r="O4596" s="4"/>
      <c r="P4596" s="4"/>
      <c r="Q4596" s="4"/>
      <c r="R4596" s="4"/>
      <c r="S4596" s="4"/>
      <c r="T4596" s="4"/>
      <c r="U4596" s="4"/>
      <c r="V4596" s="4"/>
      <c r="W4596" s="4"/>
      <c r="X4596" s="4"/>
      <c r="Y4596" s="4"/>
      <c r="Z4596" s="4"/>
      <c r="AA4596" s="4"/>
    </row>
    <row r="4597" spans="1:27" ht="16" x14ac:dyDescent="0.2">
      <c r="A4597" s="10" t="s">
        <v>20</v>
      </c>
      <c r="B4597" s="10" t="s">
        <v>19</v>
      </c>
      <c r="C4597" s="10" t="s">
        <v>8317</v>
      </c>
      <c r="D4597" s="11">
        <v>2006</v>
      </c>
      <c r="E4597" s="10" t="s">
        <v>10</v>
      </c>
      <c r="F4597" s="10" t="s">
        <v>8266</v>
      </c>
      <c r="G4597" s="10" t="s">
        <v>8318</v>
      </c>
      <c r="H4597" s="13">
        <v>205</v>
      </c>
      <c r="I4597" s="14"/>
      <c r="J4597" s="4"/>
      <c r="K4597" s="4"/>
      <c r="L4597" s="4"/>
      <c r="M4597" s="4"/>
      <c r="N4597" s="4"/>
      <c r="O4597" s="4"/>
      <c r="P4597" s="4"/>
      <c r="Q4597" s="4"/>
      <c r="R4597" s="4"/>
      <c r="S4597" s="4"/>
      <c r="T4597" s="4"/>
      <c r="U4597" s="4"/>
      <c r="V4597" s="4"/>
      <c r="W4597" s="4"/>
      <c r="X4597" s="4"/>
      <c r="Y4597" s="4"/>
      <c r="Z4597" s="4"/>
      <c r="AA4597" s="4"/>
    </row>
    <row r="4598" spans="1:27" ht="16" x14ac:dyDescent="0.2">
      <c r="A4598" s="10" t="s">
        <v>20</v>
      </c>
      <c r="B4598" s="10" t="s">
        <v>19</v>
      </c>
      <c r="C4598" s="10" t="s">
        <v>8319</v>
      </c>
      <c r="D4598" s="11">
        <v>2006</v>
      </c>
      <c r="E4598" s="10" t="s">
        <v>8</v>
      </c>
      <c r="F4598" s="10" t="s">
        <v>8266</v>
      </c>
      <c r="G4598" s="10" t="s">
        <v>8320</v>
      </c>
      <c r="H4598" s="13">
        <v>196</v>
      </c>
      <c r="I4598" s="14"/>
      <c r="J4598" s="4"/>
      <c r="K4598" s="4"/>
      <c r="L4598" s="4"/>
      <c r="M4598" s="4"/>
      <c r="N4598" s="4"/>
      <c r="O4598" s="4"/>
      <c r="P4598" s="4"/>
      <c r="Q4598" s="4"/>
      <c r="R4598" s="4"/>
      <c r="S4598" s="4"/>
      <c r="T4598" s="4"/>
      <c r="U4598" s="4"/>
      <c r="V4598" s="4"/>
      <c r="W4598" s="4"/>
      <c r="X4598" s="4"/>
      <c r="Y4598" s="4"/>
      <c r="Z4598" s="4"/>
      <c r="AA4598" s="4"/>
    </row>
    <row r="4599" spans="1:27" ht="16" x14ac:dyDescent="0.2">
      <c r="A4599" s="10" t="s">
        <v>20</v>
      </c>
      <c r="B4599" s="10" t="s">
        <v>19</v>
      </c>
      <c r="C4599" s="10" t="s">
        <v>8321</v>
      </c>
      <c r="D4599" s="11">
        <v>2006</v>
      </c>
      <c r="E4599" s="10" t="s">
        <v>10</v>
      </c>
      <c r="F4599" s="10" t="s">
        <v>8266</v>
      </c>
      <c r="G4599" s="10" t="s">
        <v>8322</v>
      </c>
      <c r="H4599" s="13">
        <v>187</v>
      </c>
      <c r="I4599" s="14"/>
      <c r="J4599" s="4"/>
      <c r="K4599" s="4"/>
      <c r="L4599" s="4"/>
      <c r="M4599" s="4"/>
      <c r="N4599" s="4"/>
      <c r="O4599" s="4"/>
      <c r="P4599" s="4"/>
      <c r="Q4599" s="4"/>
      <c r="R4599" s="4"/>
      <c r="S4599" s="4"/>
      <c r="T4599" s="4"/>
      <c r="U4599" s="4"/>
      <c r="V4599" s="4"/>
      <c r="W4599" s="4"/>
      <c r="X4599" s="4"/>
      <c r="Y4599" s="4"/>
      <c r="Z4599" s="4"/>
      <c r="AA4599" s="4"/>
    </row>
    <row r="4600" spans="1:27" ht="16" x14ac:dyDescent="0.2">
      <c r="A4600" s="10" t="s">
        <v>20</v>
      </c>
      <c r="B4600" s="10" t="s">
        <v>19</v>
      </c>
      <c r="C4600" s="21" t="s">
        <v>8323</v>
      </c>
      <c r="D4600" s="11">
        <v>2006</v>
      </c>
      <c r="E4600" s="10" t="s">
        <v>11</v>
      </c>
      <c r="F4600" s="10" t="s">
        <v>8266</v>
      </c>
      <c r="G4600" s="10" t="s">
        <v>8324</v>
      </c>
      <c r="H4600" s="13">
        <v>154</v>
      </c>
      <c r="I4600" s="14"/>
      <c r="J4600" s="4"/>
      <c r="K4600" s="4"/>
      <c r="L4600" s="4"/>
      <c r="M4600" s="4"/>
      <c r="N4600" s="4"/>
      <c r="O4600" s="4"/>
      <c r="P4600" s="4"/>
      <c r="Q4600" s="4"/>
      <c r="R4600" s="4"/>
      <c r="S4600" s="4"/>
      <c r="T4600" s="4"/>
      <c r="U4600" s="4"/>
      <c r="V4600" s="4"/>
      <c r="W4600" s="4"/>
      <c r="X4600" s="4"/>
      <c r="Y4600" s="4"/>
      <c r="Z4600" s="4"/>
      <c r="AA4600" s="4"/>
    </row>
    <row r="4601" spans="1:27" ht="16" x14ac:dyDescent="0.2">
      <c r="A4601" s="10" t="s">
        <v>20</v>
      </c>
      <c r="B4601" s="10" t="s">
        <v>19</v>
      </c>
      <c r="C4601" s="10" t="s">
        <v>8325</v>
      </c>
      <c r="D4601" s="11">
        <v>2006</v>
      </c>
      <c r="E4601" s="10" t="s">
        <v>10</v>
      </c>
      <c r="F4601" s="10" t="s">
        <v>8266</v>
      </c>
      <c r="G4601" s="10" t="s">
        <v>8326</v>
      </c>
      <c r="H4601" s="13">
        <v>138</v>
      </c>
      <c r="I4601" s="14"/>
      <c r="J4601" s="4"/>
      <c r="K4601" s="4"/>
      <c r="L4601" s="4"/>
      <c r="M4601" s="4"/>
      <c r="N4601" s="4"/>
      <c r="O4601" s="4"/>
      <c r="P4601" s="4"/>
      <c r="Q4601" s="4"/>
      <c r="R4601" s="4"/>
      <c r="S4601" s="4"/>
      <c r="T4601" s="4"/>
      <c r="U4601" s="4"/>
      <c r="V4601" s="4"/>
      <c r="W4601" s="4"/>
      <c r="X4601" s="4"/>
      <c r="Y4601" s="4"/>
      <c r="Z4601" s="4"/>
      <c r="AA4601" s="4"/>
    </row>
    <row r="4602" spans="1:27" ht="16" x14ac:dyDescent="0.2">
      <c r="A4602" s="19" t="s">
        <v>20</v>
      </c>
      <c r="B4602" s="19" t="s">
        <v>19</v>
      </c>
      <c r="C4602" s="21" t="s">
        <v>8327</v>
      </c>
      <c r="D4602" s="26">
        <v>2005</v>
      </c>
      <c r="E4602" s="20" t="s">
        <v>10</v>
      </c>
      <c r="F4602" s="20" t="s">
        <v>8328</v>
      </c>
      <c r="G4602" s="10" t="s">
        <v>8329</v>
      </c>
      <c r="H4602" s="13">
        <v>698</v>
      </c>
      <c r="I4602" s="14"/>
      <c r="J4602" s="4"/>
      <c r="K4602" s="4"/>
      <c r="L4602" s="4"/>
      <c r="M4602" s="4"/>
      <c r="N4602" s="4"/>
      <c r="O4602" s="4"/>
      <c r="P4602" s="4"/>
      <c r="Q4602" s="4"/>
      <c r="R4602" s="4"/>
      <c r="S4602" s="4"/>
      <c r="T4602" s="4"/>
      <c r="U4602" s="4"/>
      <c r="V4602" s="4"/>
      <c r="W4602" s="4"/>
      <c r="X4602" s="4"/>
      <c r="Y4602" s="4"/>
      <c r="Z4602" s="4"/>
      <c r="AA4602" s="4"/>
    </row>
    <row r="4603" spans="1:27" ht="16" x14ac:dyDescent="0.2">
      <c r="A4603" s="19" t="s">
        <v>20</v>
      </c>
      <c r="B4603" s="19" t="s">
        <v>19</v>
      </c>
      <c r="C4603" s="22" t="s">
        <v>8330</v>
      </c>
      <c r="D4603" s="26">
        <v>2005</v>
      </c>
      <c r="E4603" s="20" t="s">
        <v>11</v>
      </c>
      <c r="F4603" s="20" t="s">
        <v>8328</v>
      </c>
      <c r="G4603" s="10" t="s">
        <v>8331</v>
      </c>
      <c r="H4603" s="13">
        <v>641</v>
      </c>
      <c r="I4603" s="14"/>
      <c r="J4603" s="4"/>
      <c r="K4603" s="4"/>
      <c r="L4603" s="4"/>
      <c r="M4603" s="4"/>
      <c r="N4603" s="4"/>
      <c r="O4603" s="4"/>
      <c r="P4603" s="4"/>
      <c r="Q4603" s="4"/>
      <c r="R4603" s="4"/>
      <c r="S4603" s="4"/>
      <c r="T4603" s="4"/>
      <c r="U4603" s="4"/>
      <c r="V4603" s="4"/>
      <c r="W4603" s="4"/>
      <c r="X4603" s="4"/>
      <c r="Y4603" s="4"/>
      <c r="Z4603" s="4"/>
      <c r="AA4603" s="4"/>
    </row>
    <row r="4604" spans="1:27" ht="16" x14ac:dyDescent="0.2">
      <c r="A4604" s="19" t="s">
        <v>20</v>
      </c>
      <c r="B4604" s="19" t="s">
        <v>19</v>
      </c>
      <c r="C4604" s="22" t="s">
        <v>8332</v>
      </c>
      <c r="D4604" s="26">
        <v>2005</v>
      </c>
      <c r="E4604" s="20" t="s">
        <v>10</v>
      </c>
      <c r="F4604" s="20" t="s">
        <v>8328</v>
      </c>
      <c r="G4604" s="10" t="s">
        <v>8333</v>
      </c>
      <c r="H4604" s="13">
        <v>581</v>
      </c>
      <c r="I4604" s="14"/>
      <c r="J4604" s="4"/>
      <c r="K4604" s="4"/>
      <c r="L4604" s="4"/>
      <c r="M4604" s="4"/>
      <c r="N4604" s="4"/>
      <c r="O4604" s="4"/>
      <c r="P4604" s="4"/>
      <c r="Q4604" s="4"/>
      <c r="R4604" s="4"/>
      <c r="S4604" s="4"/>
      <c r="T4604" s="4"/>
      <c r="U4604" s="4"/>
      <c r="V4604" s="4"/>
      <c r="W4604" s="4"/>
      <c r="X4604" s="4"/>
      <c r="Y4604" s="4"/>
      <c r="Z4604" s="4"/>
      <c r="AA4604" s="4"/>
    </row>
    <row r="4605" spans="1:27" ht="16" x14ac:dyDescent="0.2">
      <c r="A4605" s="19" t="s">
        <v>20</v>
      </c>
      <c r="B4605" s="19" t="s">
        <v>19</v>
      </c>
      <c r="C4605" s="22" t="s">
        <v>8334</v>
      </c>
      <c r="D4605" s="26">
        <v>2005</v>
      </c>
      <c r="E4605" s="20" t="s">
        <v>10</v>
      </c>
      <c r="F4605" s="20" t="s">
        <v>8328</v>
      </c>
      <c r="G4605" s="10" t="s">
        <v>8335</v>
      </c>
      <c r="H4605" s="13">
        <v>570</v>
      </c>
      <c r="I4605" s="14"/>
      <c r="J4605" s="4"/>
      <c r="K4605" s="4"/>
      <c r="L4605" s="4"/>
      <c r="M4605" s="4"/>
      <c r="N4605" s="4"/>
      <c r="O4605" s="4"/>
      <c r="P4605" s="4"/>
      <c r="Q4605" s="4"/>
      <c r="R4605" s="4"/>
      <c r="S4605" s="4"/>
      <c r="T4605" s="4"/>
      <c r="U4605" s="4"/>
      <c r="V4605" s="4"/>
      <c r="W4605" s="4"/>
      <c r="X4605" s="4"/>
      <c r="Y4605" s="4"/>
      <c r="Z4605" s="4"/>
      <c r="AA4605" s="4"/>
    </row>
    <row r="4606" spans="1:27" ht="16" x14ac:dyDescent="0.2">
      <c r="A4606" s="19" t="s">
        <v>20</v>
      </c>
      <c r="B4606" s="19" t="s">
        <v>19</v>
      </c>
      <c r="C4606" s="22" t="s">
        <v>8336</v>
      </c>
      <c r="D4606" s="26">
        <v>2005</v>
      </c>
      <c r="E4606" s="20" t="s">
        <v>10</v>
      </c>
      <c r="F4606" s="20" t="s">
        <v>8328</v>
      </c>
      <c r="G4606" s="10" t="s">
        <v>8337</v>
      </c>
      <c r="H4606" s="13">
        <v>565</v>
      </c>
      <c r="I4606" s="14"/>
      <c r="J4606" s="4"/>
      <c r="K4606" s="4"/>
      <c r="L4606" s="4"/>
      <c r="M4606" s="4"/>
      <c r="N4606" s="4"/>
      <c r="O4606" s="4"/>
      <c r="P4606" s="4"/>
      <c r="Q4606" s="4"/>
      <c r="R4606" s="4"/>
      <c r="S4606" s="4"/>
      <c r="T4606" s="4"/>
      <c r="U4606" s="4"/>
      <c r="V4606" s="4"/>
      <c r="W4606" s="4"/>
      <c r="X4606" s="4"/>
      <c r="Y4606" s="4"/>
      <c r="Z4606" s="4"/>
      <c r="AA4606" s="4"/>
    </row>
    <row r="4607" spans="1:27" ht="16" x14ac:dyDescent="0.2">
      <c r="A4607" s="19" t="s">
        <v>20</v>
      </c>
      <c r="B4607" s="19" t="s">
        <v>19</v>
      </c>
      <c r="C4607" s="22" t="s">
        <v>8338</v>
      </c>
      <c r="D4607" s="26">
        <v>2005</v>
      </c>
      <c r="E4607" s="20" t="s">
        <v>10</v>
      </c>
      <c r="F4607" s="20" t="s">
        <v>8328</v>
      </c>
      <c r="G4607" s="10" t="s">
        <v>8339</v>
      </c>
      <c r="H4607" s="13">
        <v>553</v>
      </c>
      <c r="I4607" s="14"/>
      <c r="J4607" s="4"/>
      <c r="K4607" s="4"/>
      <c r="L4607" s="4"/>
      <c r="M4607" s="4"/>
      <c r="N4607" s="4"/>
      <c r="O4607" s="4"/>
      <c r="P4607" s="4"/>
      <c r="Q4607" s="4"/>
      <c r="R4607" s="4"/>
      <c r="S4607" s="4"/>
      <c r="T4607" s="4"/>
      <c r="U4607" s="4"/>
      <c r="V4607" s="4"/>
      <c r="W4607" s="4"/>
      <c r="X4607" s="4"/>
      <c r="Y4607" s="4"/>
      <c r="Z4607" s="4"/>
      <c r="AA4607" s="4"/>
    </row>
    <row r="4608" spans="1:27" ht="16" x14ac:dyDescent="0.2">
      <c r="A4608" s="19" t="s">
        <v>20</v>
      </c>
      <c r="B4608" s="19" t="s">
        <v>19</v>
      </c>
      <c r="C4608" s="22" t="s">
        <v>8340</v>
      </c>
      <c r="D4608" s="26">
        <v>2005</v>
      </c>
      <c r="E4608" s="20" t="s">
        <v>10</v>
      </c>
      <c r="F4608" s="20" t="s">
        <v>8328</v>
      </c>
      <c r="G4608" s="10" t="s">
        <v>8341</v>
      </c>
      <c r="H4608" s="13">
        <v>529</v>
      </c>
      <c r="I4608" s="14"/>
      <c r="J4608" s="4"/>
      <c r="K4608" s="4"/>
      <c r="L4608" s="4"/>
      <c r="M4608" s="4"/>
      <c r="N4608" s="4"/>
      <c r="O4608" s="4"/>
      <c r="P4608" s="4"/>
      <c r="Q4608" s="4"/>
      <c r="R4608" s="4"/>
      <c r="S4608" s="4"/>
      <c r="T4608" s="4"/>
      <c r="U4608" s="4"/>
      <c r="V4608" s="4"/>
      <c r="W4608" s="4"/>
      <c r="X4608" s="4"/>
      <c r="Y4608" s="4"/>
      <c r="Z4608" s="4"/>
      <c r="AA4608" s="4"/>
    </row>
    <row r="4609" spans="1:27" ht="16" x14ac:dyDescent="0.2">
      <c r="A4609" s="19" t="s">
        <v>20</v>
      </c>
      <c r="B4609" s="19" t="s">
        <v>19</v>
      </c>
      <c r="C4609" s="22" t="s">
        <v>787</v>
      </c>
      <c r="D4609" s="26">
        <v>2005</v>
      </c>
      <c r="E4609" s="20" t="s">
        <v>7</v>
      </c>
      <c r="F4609" s="20" t="s">
        <v>8328</v>
      </c>
      <c r="G4609" s="10" t="s">
        <v>8342</v>
      </c>
      <c r="H4609" s="13">
        <v>527</v>
      </c>
      <c r="I4609" s="14"/>
      <c r="J4609" s="4"/>
      <c r="K4609" s="4"/>
      <c r="L4609" s="4"/>
      <c r="M4609" s="4"/>
      <c r="N4609" s="4"/>
      <c r="O4609" s="4"/>
      <c r="P4609" s="4"/>
      <c r="Q4609" s="4"/>
      <c r="R4609" s="4"/>
      <c r="S4609" s="4"/>
      <c r="T4609" s="4"/>
      <c r="U4609" s="4"/>
      <c r="V4609" s="4"/>
      <c r="W4609" s="4"/>
      <c r="X4609" s="4"/>
      <c r="Y4609" s="4"/>
      <c r="Z4609" s="4"/>
      <c r="AA4609" s="4"/>
    </row>
    <row r="4610" spans="1:27" ht="16" x14ac:dyDescent="0.2">
      <c r="A4610" s="19" t="s">
        <v>20</v>
      </c>
      <c r="B4610" s="19" t="s">
        <v>19</v>
      </c>
      <c r="C4610" s="21" t="s">
        <v>8343</v>
      </c>
      <c r="D4610" s="26">
        <v>2005</v>
      </c>
      <c r="E4610" s="20" t="s">
        <v>11</v>
      </c>
      <c r="F4610" s="20" t="s">
        <v>8328</v>
      </c>
      <c r="G4610" s="10" t="s">
        <v>8344</v>
      </c>
      <c r="H4610" s="13">
        <v>527</v>
      </c>
      <c r="I4610" s="14"/>
      <c r="J4610" s="4"/>
      <c r="K4610" s="4"/>
      <c r="L4610" s="4"/>
      <c r="M4610" s="4"/>
      <c r="N4610" s="4"/>
      <c r="O4610" s="4"/>
      <c r="P4610" s="4"/>
      <c r="Q4610" s="4"/>
      <c r="R4610" s="4"/>
      <c r="S4610" s="4"/>
      <c r="T4610" s="4"/>
      <c r="U4610" s="4"/>
      <c r="V4610" s="4"/>
      <c r="W4610" s="4"/>
      <c r="X4610" s="4"/>
      <c r="Y4610" s="4"/>
      <c r="Z4610" s="4"/>
      <c r="AA4610" s="4"/>
    </row>
    <row r="4611" spans="1:27" ht="16" x14ac:dyDescent="0.2">
      <c r="A4611" s="19" t="s">
        <v>20</v>
      </c>
      <c r="B4611" s="19" t="s">
        <v>19</v>
      </c>
      <c r="C4611" s="22" t="s">
        <v>8345</v>
      </c>
      <c r="D4611" s="26">
        <v>2005</v>
      </c>
      <c r="E4611" s="20" t="s">
        <v>10</v>
      </c>
      <c r="F4611" s="20" t="s">
        <v>8328</v>
      </c>
      <c r="G4611" s="10" t="s">
        <v>8346</v>
      </c>
      <c r="H4611" s="13">
        <v>520</v>
      </c>
      <c r="I4611" s="14"/>
      <c r="J4611" s="4"/>
      <c r="K4611" s="4"/>
      <c r="L4611" s="4"/>
      <c r="M4611" s="4"/>
      <c r="N4611" s="4"/>
      <c r="O4611" s="4"/>
      <c r="P4611" s="4"/>
      <c r="Q4611" s="4"/>
      <c r="R4611" s="4"/>
      <c r="S4611" s="4"/>
      <c r="T4611" s="4"/>
      <c r="U4611" s="4"/>
      <c r="V4611" s="4"/>
      <c r="W4611" s="4"/>
      <c r="X4611" s="4"/>
      <c r="Y4611" s="4"/>
      <c r="Z4611" s="4"/>
      <c r="AA4611" s="4"/>
    </row>
    <row r="4612" spans="1:27" ht="16" x14ac:dyDescent="0.2">
      <c r="A4612" s="19" t="s">
        <v>20</v>
      </c>
      <c r="B4612" s="19" t="s">
        <v>19</v>
      </c>
      <c r="C4612" s="22" t="s">
        <v>8347</v>
      </c>
      <c r="D4612" s="26">
        <v>2005</v>
      </c>
      <c r="E4612" s="20" t="s">
        <v>10</v>
      </c>
      <c r="F4612" s="20" t="s">
        <v>8328</v>
      </c>
      <c r="G4612" s="10" t="s">
        <v>8348</v>
      </c>
      <c r="H4612" s="13">
        <v>519</v>
      </c>
      <c r="I4612" s="14"/>
      <c r="J4612" s="4"/>
      <c r="K4612" s="4"/>
      <c r="L4612" s="4"/>
      <c r="M4612" s="4"/>
      <c r="N4612" s="4"/>
      <c r="O4612" s="4"/>
      <c r="P4612" s="4"/>
      <c r="Q4612" s="4"/>
      <c r="R4612" s="4"/>
      <c r="S4612" s="4"/>
      <c r="T4612" s="4"/>
      <c r="U4612" s="4"/>
      <c r="V4612" s="4"/>
      <c r="W4612" s="4"/>
      <c r="X4612" s="4"/>
      <c r="Y4612" s="4"/>
      <c r="Z4612" s="4"/>
      <c r="AA4612" s="4"/>
    </row>
    <row r="4613" spans="1:27" ht="16" x14ac:dyDescent="0.2">
      <c r="A4613" s="19" t="s">
        <v>20</v>
      </c>
      <c r="B4613" s="19" t="s">
        <v>19</v>
      </c>
      <c r="C4613" s="22" t="s">
        <v>8349</v>
      </c>
      <c r="D4613" s="26">
        <v>2005</v>
      </c>
      <c r="E4613" s="20" t="s">
        <v>10</v>
      </c>
      <c r="F4613" s="20" t="s">
        <v>8328</v>
      </c>
      <c r="G4613" s="10" t="s">
        <v>8350</v>
      </c>
      <c r="H4613" s="13">
        <v>508</v>
      </c>
      <c r="I4613" s="14"/>
      <c r="J4613" s="4"/>
      <c r="K4613" s="4"/>
      <c r="L4613" s="4"/>
      <c r="M4613" s="4"/>
      <c r="N4613" s="4"/>
      <c r="O4613" s="4"/>
      <c r="P4613" s="4"/>
      <c r="Q4613" s="4"/>
      <c r="R4613" s="4"/>
      <c r="S4613" s="4"/>
      <c r="T4613" s="4"/>
      <c r="U4613" s="4"/>
      <c r="V4613" s="4"/>
      <c r="W4613" s="4"/>
      <c r="X4613" s="4"/>
      <c r="Y4613" s="4"/>
      <c r="Z4613" s="4"/>
      <c r="AA4613" s="4"/>
    </row>
    <row r="4614" spans="1:27" ht="16" x14ac:dyDescent="0.2">
      <c r="A4614" s="19" t="s">
        <v>20</v>
      </c>
      <c r="B4614" s="19" t="s">
        <v>19</v>
      </c>
      <c r="C4614" s="22" t="s">
        <v>8351</v>
      </c>
      <c r="D4614" s="26">
        <v>2005</v>
      </c>
      <c r="E4614" s="20" t="s">
        <v>7</v>
      </c>
      <c r="F4614" s="20" t="s">
        <v>8328</v>
      </c>
      <c r="G4614" s="10" t="s">
        <v>8352</v>
      </c>
      <c r="H4614" s="13">
        <v>498</v>
      </c>
      <c r="I4614" s="14"/>
      <c r="J4614" s="4"/>
      <c r="K4614" s="4"/>
      <c r="L4614" s="4"/>
      <c r="M4614" s="4"/>
      <c r="N4614" s="4"/>
      <c r="O4614" s="4"/>
      <c r="P4614" s="4"/>
      <c r="Q4614" s="4"/>
      <c r="R4614" s="4"/>
      <c r="S4614" s="4"/>
      <c r="T4614" s="4"/>
      <c r="U4614" s="4"/>
      <c r="V4614" s="4"/>
      <c r="W4614" s="4"/>
      <c r="X4614" s="4"/>
      <c r="Y4614" s="4"/>
      <c r="Z4614" s="4"/>
      <c r="AA4614" s="4"/>
    </row>
    <row r="4615" spans="1:27" ht="16" x14ac:dyDescent="0.2">
      <c r="A4615" s="19" t="s">
        <v>20</v>
      </c>
      <c r="B4615" s="19" t="s">
        <v>19</v>
      </c>
      <c r="C4615" s="22" t="s">
        <v>8353</v>
      </c>
      <c r="D4615" s="26">
        <v>2005</v>
      </c>
      <c r="E4615" s="20" t="s">
        <v>8</v>
      </c>
      <c r="F4615" s="20" t="s">
        <v>8328</v>
      </c>
      <c r="G4615" s="10" t="s">
        <v>8354</v>
      </c>
      <c r="H4615" s="13">
        <v>430</v>
      </c>
      <c r="I4615" s="14"/>
      <c r="J4615" s="4"/>
      <c r="K4615" s="4"/>
      <c r="L4615" s="4"/>
      <c r="M4615" s="4"/>
      <c r="N4615" s="4"/>
      <c r="O4615" s="4"/>
      <c r="P4615" s="4"/>
      <c r="Q4615" s="4"/>
      <c r="R4615" s="4"/>
      <c r="S4615" s="4"/>
      <c r="T4615" s="4"/>
      <c r="U4615" s="4"/>
      <c r="V4615" s="4"/>
      <c r="W4615" s="4"/>
      <c r="X4615" s="4"/>
      <c r="Y4615" s="4"/>
      <c r="Z4615" s="4"/>
      <c r="AA4615" s="4"/>
    </row>
    <row r="4616" spans="1:27" ht="16" x14ac:dyDescent="0.2">
      <c r="A4616" s="19" t="s">
        <v>20</v>
      </c>
      <c r="B4616" s="19" t="s">
        <v>19</v>
      </c>
      <c r="C4616" s="22" t="s">
        <v>8355</v>
      </c>
      <c r="D4616" s="26">
        <v>2005</v>
      </c>
      <c r="E4616" s="20" t="s">
        <v>10</v>
      </c>
      <c r="F4616" s="20" t="s">
        <v>8328</v>
      </c>
      <c r="G4616" s="10" t="s">
        <v>8356</v>
      </c>
      <c r="H4616" s="13">
        <v>396</v>
      </c>
      <c r="I4616" s="14"/>
      <c r="J4616" s="4"/>
      <c r="K4616" s="4"/>
      <c r="L4616" s="4"/>
      <c r="M4616" s="4"/>
      <c r="N4616" s="4"/>
      <c r="O4616" s="4"/>
      <c r="P4616" s="4"/>
      <c r="Q4616" s="4"/>
      <c r="R4616" s="4"/>
      <c r="S4616" s="4"/>
      <c r="T4616" s="4"/>
      <c r="U4616" s="4"/>
      <c r="V4616" s="4"/>
      <c r="W4616" s="4"/>
      <c r="X4616" s="4"/>
      <c r="Y4616" s="4"/>
      <c r="Z4616" s="4"/>
      <c r="AA4616" s="4"/>
    </row>
    <row r="4617" spans="1:27" ht="16" x14ac:dyDescent="0.2">
      <c r="A4617" s="19" t="s">
        <v>20</v>
      </c>
      <c r="B4617" s="19" t="s">
        <v>19</v>
      </c>
      <c r="C4617" s="22" t="s">
        <v>8357</v>
      </c>
      <c r="D4617" s="26">
        <v>2005</v>
      </c>
      <c r="E4617" s="20" t="s">
        <v>10</v>
      </c>
      <c r="F4617" s="20" t="s">
        <v>8328</v>
      </c>
      <c r="G4617" s="10" t="s">
        <v>8358</v>
      </c>
      <c r="H4617" s="13">
        <v>391</v>
      </c>
      <c r="I4617" s="14"/>
      <c r="J4617" s="4"/>
      <c r="K4617" s="4"/>
      <c r="L4617" s="4"/>
      <c r="M4617" s="4"/>
      <c r="N4617" s="4"/>
      <c r="O4617" s="4"/>
      <c r="P4617" s="4"/>
      <c r="Q4617" s="4"/>
      <c r="R4617" s="4"/>
      <c r="S4617" s="4"/>
      <c r="T4617" s="4"/>
      <c r="U4617" s="4"/>
      <c r="V4617" s="4"/>
      <c r="W4617" s="4"/>
      <c r="X4617" s="4"/>
      <c r="Y4617" s="4"/>
      <c r="Z4617" s="4"/>
      <c r="AA4617" s="4"/>
    </row>
    <row r="4618" spans="1:27" ht="16" x14ac:dyDescent="0.2">
      <c r="A4618" s="19" t="s">
        <v>20</v>
      </c>
      <c r="B4618" s="19" t="s">
        <v>19</v>
      </c>
      <c r="C4618" s="22" t="s">
        <v>8359</v>
      </c>
      <c r="D4618" s="26">
        <v>2005</v>
      </c>
      <c r="E4618" s="20" t="s">
        <v>8</v>
      </c>
      <c r="F4618" s="20" t="s">
        <v>8328</v>
      </c>
      <c r="G4618" s="10" t="s">
        <v>8360</v>
      </c>
      <c r="H4618" s="13">
        <v>184</v>
      </c>
      <c r="I4618" s="14"/>
      <c r="J4618" s="4"/>
      <c r="K4618" s="4"/>
      <c r="L4618" s="4"/>
      <c r="M4618" s="4"/>
      <c r="N4618" s="4"/>
      <c r="O4618" s="4"/>
      <c r="P4618" s="4"/>
      <c r="Q4618" s="4"/>
      <c r="R4618" s="4"/>
      <c r="S4618" s="4"/>
      <c r="T4618" s="4"/>
      <c r="U4618" s="4"/>
      <c r="V4618" s="4"/>
      <c r="W4618" s="4"/>
      <c r="X4618" s="4"/>
      <c r="Y4618" s="4"/>
      <c r="Z4618" s="4"/>
      <c r="AA4618" s="4"/>
    </row>
    <row r="4619" spans="1:27" ht="16" x14ac:dyDescent="0.2">
      <c r="A4619" s="19" t="s">
        <v>20</v>
      </c>
      <c r="B4619" s="19" t="s">
        <v>19</v>
      </c>
      <c r="C4619" s="22" t="s">
        <v>8361</v>
      </c>
      <c r="D4619" s="26">
        <v>2004</v>
      </c>
      <c r="E4619" s="20" t="s">
        <v>10</v>
      </c>
      <c r="F4619" s="20" t="s">
        <v>8362</v>
      </c>
      <c r="G4619" s="20" t="s">
        <v>8363</v>
      </c>
      <c r="H4619" s="13">
        <v>1243</v>
      </c>
      <c r="I4619" s="14"/>
      <c r="J4619" s="4"/>
      <c r="K4619" s="4"/>
      <c r="L4619" s="4"/>
      <c r="M4619" s="4"/>
      <c r="N4619" s="4"/>
      <c r="O4619" s="4"/>
      <c r="P4619" s="4"/>
      <c r="Q4619" s="4"/>
      <c r="R4619" s="4"/>
      <c r="S4619" s="4"/>
      <c r="T4619" s="4"/>
      <c r="U4619" s="4"/>
      <c r="V4619" s="4"/>
      <c r="W4619" s="4"/>
      <c r="X4619" s="4"/>
      <c r="Y4619" s="4"/>
      <c r="Z4619" s="4"/>
      <c r="AA4619" s="4"/>
    </row>
    <row r="4620" spans="1:27" ht="16" x14ac:dyDescent="0.2">
      <c r="A4620" s="19" t="s">
        <v>20</v>
      </c>
      <c r="B4620" s="19" t="s">
        <v>19</v>
      </c>
      <c r="C4620" s="22" t="s">
        <v>8364</v>
      </c>
      <c r="D4620" s="26">
        <v>2004</v>
      </c>
      <c r="E4620" s="20" t="s">
        <v>10</v>
      </c>
      <c r="F4620" s="20" t="s">
        <v>8362</v>
      </c>
      <c r="G4620" s="20" t="s">
        <v>8365</v>
      </c>
      <c r="H4620" s="13">
        <v>1207</v>
      </c>
      <c r="I4620" s="14"/>
      <c r="J4620" s="4"/>
      <c r="K4620" s="4"/>
      <c r="L4620" s="4"/>
      <c r="M4620" s="4"/>
      <c r="N4620" s="4"/>
      <c r="O4620" s="4"/>
      <c r="P4620" s="4"/>
      <c r="Q4620" s="4"/>
      <c r="R4620" s="4"/>
      <c r="S4620" s="4"/>
      <c r="T4620" s="4"/>
      <c r="U4620" s="4"/>
      <c r="V4620" s="4"/>
      <c r="W4620" s="4"/>
      <c r="X4620" s="4"/>
      <c r="Y4620" s="4"/>
      <c r="Z4620" s="4"/>
      <c r="AA4620" s="4"/>
    </row>
    <row r="4621" spans="1:27" ht="16" x14ac:dyDescent="0.2">
      <c r="A4621" s="19" t="s">
        <v>20</v>
      </c>
      <c r="B4621" s="19" t="s">
        <v>19</v>
      </c>
      <c r="C4621" s="22" t="s">
        <v>8366</v>
      </c>
      <c r="D4621" s="26">
        <v>2004</v>
      </c>
      <c r="E4621" s="20" t="s">
        <v>10</v>
      </c>
      <c r="F4621" s="20" t="s">
        <v>8362</v>
      </c>
      <c r="G4621" s="20" t="s">
        <v>8367</v>
      </c>
      <c r="H4621" s="13">
        <v>770</v>
      </c>
      <c r="I4621" s="14"/>
      <c r="J4621" s="4"/>
      <c r="K4621" s="4"/>
      <c r="L4621" s="4"/>
      <c r="M4621" s="4"/>
      <c r="N4621" s="4"/>
      <c r="O4621" s="4"/>
      <c r="P4621" s="4"/>
      <c r="Q4621" s="4"/>
      <c r="R4621" s="4"/>
      <c r="S4621" s="4"/>
      <c r="T4621" s="4"/>
      <c r="U4621" s="4"/>
      <c r="V4621" s="4"/>
      <c r="W4621" s="4"/>
      <c r="X4621" s="4"/>
      <c r="Y4621" s="4"/>
      <c r="Z4621" s="4"/>
      <c r="AA4621" s="4"/>
    </row>
    <row r="4622" spans="1:27" ht="16" x14ac:dyDescent="0.2">
      <c r="A4622" s="19" t="s">
        <v>20</v>
      </c>
      <c r="B4622" s="19" t="s">
        <v>19</v>
      </c>
      <c r="C4622" s="22" t="s">
        <v>8368</v>
      </c>
      <c r="D4622" s="26">
        <v>2004</v>
      </c>
      <c r="E4622" s="20" t="s">
        <v>10</v>
      </c>
      <c r="F4622" s="20" t="s">
        <v>8362</v>
      </c>
      <c r="G4622" s="20" t="s">
        <v>8369</v>
      </c>
      <c r="H4622" s="13">
        <v>756</v>
      </c>
      <c r="I4622" s="14"/>
      <c r="J4622" s="4"/>
      <c r="K4622" s="4"/>
      <c r="L4622" s="4"/>
      <c r="M4622" s="4"/>
      <c r="N4622" s="4"/>
      <c r="O4622" s="4"/>
      <c r="P4622" s="4"/>
      <c r="Q4622" s="4"/>
      <c r="R4622" s="4"/>
      <c r="S4622" s="4"/>
      <c r="T4622" s="4"/>
      <c r="U4622" s="4"/>
      <c r="V4622" s="4"/>
      <c r="W4622" s="4"/>
      <c r="X4622" s="4"/>
      <c r="Y4622" s="4"/>
      <c r="Z4622" s="4"/>
      <c r="AA4622" s="4"/>
    </row>
    <row r="4623" spans="1:27" ht="16" x14ac:dyDescent="0.2">
      <c r="A4623" s="19" t="s">
        <v>20</v>
      </c>
      <c r="B4623" s="19" t="s">
        <v>19</v>
      </c>
      <c r="C4623" s="22" t="s">
        <v>8370</v>
      </c>
      <c r="D4623" s="26">
        <v>2004</v>
      </c>
      <c r="E4623" s="20" t="s">
        <v>10</v>
      </c>
      <c r="F4623" s="20" t="s">
        <v>8362</v>
      </c>
      <c r="G4623" s="20" t="s">
        <v>8371</v>
      </c>
      <c r="H4623" s="13">
        <v>738</v>
      </c>
      <c r="I4623" s="14"/>
      <c r="J4623" s="4"/>
      <c r="K4623" s="4"/>
      <c r="L4623" s="4"/>
      <c r="M4623" s="4"/>
      <c r="N4623" s="4"/>
      <c r="O4623" s="4"/>
      <c r="P4623" s="4"/>
      <c r="Q4623" s="4"/>
      <c r="R4623" s="4"/>
      <c r="S4623" s="4"/>
      <c r="T4623" s="4"/>
      <c r="U4623" s="4"/>
      <c r="V4623" s="4"/>
      <c r="W4623" s="4"/>
      <c r="X4623" s="4"/>
      <c r="Y4623" s="4"/>
      <c r="Z4623" s="4"/>
      <c r="AA4623" s="4"/>
    </row>
    <row r="4624" spans="1:27" ht="16" x14ac:dyDescent="0.2">
      <c r="A4624" s="19" t="s">
        <v>20</v>
      </c>
      <c r="B4624" s="19" t="s">
        <v>19</v>
      </c>
      <c r="C4624" s="22" t="s">
        <v>8372</v>
      </c>
      <c r="D4624" s="26">
        <v>2004</v>
      </c>
      <c r="E4624" s="20" t="s">
        <v>10</v>
      </c>
      <c r="F4624" s="20" t="s">
        <v>8362</v>
      </c>
      <c r="G4624" s="20" t="s">
        <v>8373</v>
      </c>
      <c r="H4624" s="13">
        <v>708</v>
      </c>
      <c r="I4624" s="14"/>
      <c r="J4624" s="4"/>
      <c r="K4624" s="4"/>
      <c r="L4624" s="4"/>
      <c r="M4624" s="4"/>
      <c r="N4624" s="4"/>
      <c r="O4624" s="4"/>
      <c r="P4624" s="4"/>
      <c r="Q4624" s="4"/>
      <c r="R4624" s="4"/>
      <c r="S4624" s="4"/>
      <c r="T4624" s="4"/>
      <c r="U4624" s="4"/>
      <c r="V4624" s="4"/>
      <c r="W4624" s="4"/>
      <c r="X4624" s="4"/>
      <c r="Y4624" s="4"/>
      <c r="Z4624" s="4"/>
      <c r="AA4624" s="4"/>
    </row>
    <row r="4625" spans="1:27" ht="16" x14ac:dyDescent="0.2">
      <c r="A4625" s="19" t="s">
        <v>20</v>
      </c>
      <c r="B4625" s="19" t="s">
        <v>19</v>
      </c>
      <c r="C4625" s="22" t="s">
        <v>8374</v>
      </c>
      <c r="D4625" s="26">
        <v>2004</v>
      </c>
      <c r="E4625" s="20" t="s">
        <v>10</v>
      </c>
      <c r="F4625" s="20" t="s">
        <v>8362</v>
      </c>
      <c r="G4625" s="20" t="s">
        <v>8375</v>
      </c>
      <c r="H4625" s="13">
        <v>689</v>
      </c>
      <c r="I4625" s="14"/>
      <c r="J4625" s="4"/>
      <c r="K4625" s="4"/>
      <c r="L4625" s="4"/>
      <c r="M4625" s="4"/>
      <c r="N4625" s="4"/>
      <c r="O4625" s="4"/>
      <c r="P4625" s="4"/>
      <c r="Q4625" s="4"/>
      <c r="R4625" s="4"/>
      <c r="S4625" s="4"/>
      <c r="T4625" s="4"/>
      <c r="U4625" s="4"/>
      <c r="V4625" s="4"/>
      <c r="W4625" s="4"/>
      <c r="X4625" s="4"/>
      <c r="Y4625" s="4"/>
      <c r="Z4625" s="4"/>
      <c r="AA4625" s="4"/>
    </row>
    <row r="4626" spans="1:27" ht="16" x14ac:dyDescent="0.2">
      <c r="A4626" s="19" t="s">
        <v>20</v>
      </c>
      <c r="B4626" s="19" t="s">
        <v>19</v>
      </c>
      <c r="C4626" s="22" t="s">
        <v>8376</v>
      </c>
      <c r="D4626" s="26">
        <v>2004</v>
      </c>
      <c r="E4626" s="20" t="s">
        <v>10</v>
      </c>
      <c r="F4626" s="20" t="s">
        <v>8362</v>
      </c>
      <c r="G4626" s="20" t="s">
        <v>8377</v>
      </c>
      <c r="H4626" s="13">
        <v>678</v>
      </c>
      <c r="I4626" s="14"/>
      <c r="J4626" s="4"/>
      <c r="K4626" s="4"/>
      <c r="L4626" s="4"/>
      <c r="M4626" s="4"/>
      <c r="N4626" s="4"/>
      <c r="O4626" s="4"/>
      <c r="P4626" s="4"/>
      <c r="Q4626" s="4"/>
      <c r="R4626" s="4"/>
      <c r="S4626" s="4"/>
      <c r="T4626" s="4"/>
      <c r="U4626" s="4"/>
      <c r="V4626" s="4"/>
      <c r="W4626" s="4"/>
      <c r="X4626" s="4"/>
      <c r="Y4626" s="4"/>
      <c r="Z4626" s="4"/>
      <c r="AA4626" s="4"/>
    </row>
    <row r="4627" spans="1:27" ht="16" x14ac:dyDescent="0.2">
      <c r="A4627" s="19" t="s">
        <v>20</v>
      </c>
      <c r="B4627" s="19" t="s">
        <v>19</v>
      </c>
      <c r="C4627" s="22" t="s">
        <v>8378</v>
      </c>
      <c r="D4627" s="26">
        <v>2004</v>
      </c>
      <c r="E4627" s="20" t="s">
        <v>10</v>
      </c>
      <c r="F4627" s="20" t="s">
        <v>8362</v>
      </c>
      <c r="G4627" s="20" t="s">
        <v>8379</v>
      </c>
      <c r="H4627" s="13">
        <v>657</v>
      </c>
      <c r="I4627" s="14"/>
      <c r="J4627" s="4"/>
      <c r="K4627" s="4"/>
      <c r="L4627" s="4"/>
      <c r="M4627" s="4"/>
      <c r="N4627" s="4"/>
      <c r="O4627" s="4"/>
      <c r="P4627" s="4"/>
      <c r="Q4627" s="4"/>
      <c r="R4627" s="4"/>
      <c r="S4627" s="4"/>
      <c r="T4627" s="4"/>
      <c r="U4627" s="4"/>
      <c r="V4627" s="4"/>
      <c r="W4627" s="4"/>
      <c r="X4627" s="4"/>
      <c r="Y4627" s="4"/>
      <c r="Z4627" s="4"/>
      <c r="AA4627" s="4"/>
    </row>
    <row r="4628" spans="1:27" ht="16" x14ac:dyDescent="0.2">
      <c r="A4628" s="19" t="s">
        <v>20</v>
      </c>
      <c r="B4628" s="19" t="s">
        <v>19</v>
      </c>
      <c r="C4628" s="22" t="s">
        <v>8380</v>
      </c>
      <c r="D4628" s="26">
        <v>2004</v>
      </c>
      <c r="E4628" s="20" t="s">
        <v>10</v>
      </c>
      <c r="F4628" s="20" t="s">
        <v>8362</v>
      </c>
      <c r="G4628" s="20" t="s">
        <v>8381</v>
      </c>
      <c r="H4628" s="13">
        <v>654</v>
      </c>
      <c r="I4628" s="14"/>
      <c r="J4628" s="4"/>
      <c r="K4628" s="4"/>
      <c r="L4628" s="4"/>
      <c r="M4628" s="4"/>
      <c r="N4628" s="4"/>
      <c r="O4628" s="4"/>
      <c r="P4628" s="4"/>
      <c r="Q4628" s="4"/>
      <c r="R4628" s="4"/>
      <c r="S4628" s="4"/>
      <c r="T4628" s="4"/>
      <c r="U4628" s="4"/>
      <c r="V4628" s="4"/>
      <c r="W4628" s="4"/>
      <c r="X4628" s="4"/>
      <c r="Y4628" s="4"/>
      <c r="Z4628" s="4"/>
      <c r="AA4628" s="4"/>
    </row>
    <row r="4629" spans="1:27" ht="16" x14ac:dyDescent="0.2">
      <c r="A4629" s="19" t="s">
        <v>20</v>
      </c>
      <c r="B4629" s="19" t="s">
        <v>19</v>
      </c>
      <c r="C4629" s="22" t="s">
        <v>8382</v>
      </c>
      <c r="D4629" s="26">
        <v>2004</v>
      </c>
      <c r="E4629" s="20" t="s">
        <v>10</v>
      </c>
      <c r="F4629" s="20" t="s">
        <v>8362</v>
      </c>
      <c r="G4629" s="20" t="s">
        <v>8383</v>
      </c>
      <c r="H4629" s="13">
        <v>560</v>
      </c>
      <c r="I4629" s="14"/>
      <c r="J4629" s="4"/>
      <c r="K4629" s="4"/>
      <c r="L4629" s="4"/>
      <c r="M4629" s="4"/>
      <c r="N4629" s="4"/>
      <c r="O4629" s="4"/>
      <c r="P4629" s="4"/>
      <c r="Q4629" s="4"/>
      <c r="R4629" s="4"/>
      <c r="S4629" s="4"/>
      <c r="T4629" s="4"/>
      <c r="U4629" s="4"/>
      <c r="V4629" s="4"/>
      <c r="W4629" s="4"/>
      <c r="X4629" s="4"/>
      <c r="Y4629" s="4"/>
      <c r="Z4629" s="4"/>
      <c r="AA4629" s="4"/>
    </row>
    <row r="4630" spans="1:27" ht="16" x14ac:dyDescent="0.2">
      <c r="A4630" s="19" t="s">
        <v>20</v>
      </c>
      <c r="B4630" s="19" t="s">
        <v>19</v>
      </c>
      <c r="C4630" s="22" t="s">
        <v>8384</v>
      </c>
      <c r="D4630" s="26">
        <v>2004</v>
      </c>
      <c r="E4630" s="20" t="s">
        <v>7</v>
      </c>
      <c r="F4630" s="20" t="s">
        <v>8362</v>
      </c>
      <c r="G4630" s="20" t="s">
        <v>8385</v>
      </c>
      <c r="H4630" s="13">
        <v>417</v>
      </c>
      <c r="I4630" s="14"/>
      <c r="J4630" s="4"/>
      <c r="K4630" s="4"/>
      <c r="L4630" s="4"/>
      <c r="M4630" s="4"/>
      <c r="N4630" s="4"/>
      <c r="O4630" s="4"/>
      <c r="P4630" s="4"/>
      <c r="Q4630" s="4"/>
      <c r="R4630" s="4"/>
      <c r="S4630" s="4"/>
      <c r="T4630" s="4"/>
      <c r="U4630" s="4"/>
      <c r="V4630" s="4"/>
      <c r="W4630" s="4"/>
      <c r="X4630" s="4"/>
      <c r="Y4630" s="4"/>
      <c r="Z4630" s="4"/>
      <c r="AA4630" s="4"/>
    </row>
    <row r="4631" spans="1:27" ht="16" x14ac:dyDescent="0.2">
      <c r="A4631" s="19" t="s">
        <v>20</v>
      </c>
      <c r="B4631" s="19" t="s">
        <v>19</v>
      </c>
      <c r="C4631" s="22" t="s">
        <v>8386</v>
      </c>
      <c r="D4631" s="26">
        <v>2004</v>
      </c>
      <c r="E4631" s="20" t="s">
        <v>7</v>
      </c>
      <c r="F4631" s="20" t="s">
        <v>8362</v>
      </c>
      <c r="G4631" s="20" t="s">
        <v>8387</v>
      </c>
      <c r="H4631" s="13">
        <v>383</v>
      </c>
      <c r="I4631" s="14"/>
      <c r="J4631" s="4"/>
      <c r="K4631" s="4"/>
      <c r="L4631" s="4"/>
      <c r="M4631" s="4"/>
      <c r="N4631" s="4"/>
      <c r="O4631" s="4"/>
      <c r="P4631" s="4"/>
      <c r="Q4631" s="4"/>
      <c r="R4631" s="4"/>
      <c r="S4631" s="4"/>
      <c r="T4631" s="4"/>
      <c r="U4631" s="4"/>
      <c r="V4631" s="4"/>
      <c r="W4631" s="4"/>
      <c r="X4631" s="4"/>
      <c r="Y4631" s="4"/>
      <c r="Z4631" s="4"/>
      <c r="AA4631" s="4"/>
    </row>
    <row r="4632" spans="1:27" ht="16" x14ac:dyDescent="0.2">
      <c r="A4632" s="19" t="s">
        <v>20</v>
      </c>
      <c r="B4632" s="19" t="s">
        <v>19</v>
      </c>
      <c r="C4632" s="22" t="s">
        <v>8388</v>
      </c>
      <c r="D4632" s="26">
        <v>2004</v>
      </c>
      <c r="E4632" s="20" t="s">
        <v>10</v>
      </c>
      <c r="F4632" s="20" t="s">
        <v>8362</v>
      </c>
      <c r="G4632" s="20" t="s">
        <v>8389</v>
      </c>
      <c r="H4632" s="13">
        <v>246</v>
      </c>
      <c r="I4632" s="14"/>
      <c r="J4632" s="4"/>
      <c r="K4632" s="4"/>
      <c r="L4632" s="4"/>
      <c r="M4632" s="4"/>
      <c r="N4632" s="4"/>
      <c r="O4632" s="4"/>
      <c r="P4632" s="4"/>
      <c r="Q4632" s="4"/>
      <c r="R4632" s="4"/>
      <c r="S4632" s="4"/>
      <c r="T4632" s="4"/>
      <c r="U4632" s="4"/>
      <c r="V4632" s="4"/>
      <c r="W4632" s="4"/>
      <c r="X4632" s="4"/>
      <c r="Y4632" s="4"/>
      <c r="Z4632" s="4"/>
      <c r="AA4632" s="4"/>
    </row>
    <row r="4633" spans="1:27" ht="16" x14ac:dyDescent="0.2">
      <c r="A4633" s="19" t="s">
        <v>20</v>
      </c>
      <c r="B4633" s="19" t="s">
        <v>19</v>
      </c>
      <c r="C4633" s="22" t="s">
        <v>8390</v>
      </c>
      <c r="D4633" s="26">
        <v>2004</v>
      </c>
      <c r="E4633" s="20" t="s">
        <v>7</v>
      </c>
      <c r="F4633" s="20" t="s">
        <v>8362</v>
      </c>
      <c r="G4633" s="20" t="s">
        <v>8391</v>
      </c>
      <c r="H4633" s="13">
        <v>243</v>
      </c>
      <c r="I4633" s="14"/>
      <c r="J4633" s="4"/>
      <c r="K4633" s="4"/>
      <c r="L4633" s="4"/>
      <c r="M4633" s="4"/>
      <c r="N4633" s="4"/>
      <c r="O4633" s="4"/>
      <c r="P4633" s="4"/>
      <c r="Q4633" s="4"/>
      <c r="R4633" s="4"/>
      <c r="S4633" s="4"/>
      <c r="T4633" s="4"/>
      <c r="U4633" s="4"/>
      <c r="V4633" s="4"/>
      <c r="W4633" s="4"/>
      <c r="X4633" s="4"/>
      <c r="Y4633" s="4"/>
      <c r="Z4633" s="4"/>
      <c r="AA4633" s="4"/>
    </row>
    <row r="4634" spans="1:27" ht="16" x14ac:dyDescent="0.2">
      <c r="A4634" s="19" t="s">
        <v>20</v>
      </c>
      <c r="B4634" s="19" t="s">
        <v>19</v>
      </c>
      <c r="C4634" s="22" t="s">
        <v>8392</v>
      </c>
      <c r="D4634" s="23">
        <v>2003</v>
      </c>
      <c r="E4634" s="20" t="s">
        <v>10</v>
      </c>
      <c r="F4634" s="20" t="s">
        <v>8393</v>
      </c>
      <c r="G4634" s="20" t="s">
        <v>8394</v>
      </c>
      <c r="H4634" s="13">
        <v>568</v>
      </c>
      <c r="I4634" s="14"/>
      <c r="J4634" s="4"/>
      <c r="K4634" s="4"/>
      <c r="L4634" s="4"/>
      <c r="M4634" s="4"/>
      <c r="N4634" s="4"/>
      <c r="O4634" s="4"/>
      <c r="P4634" s="4"/>
      <c r="Q4634" s="4"/>
      <c r="R4634" s="4"/>
      <c r="S4634" s="4"/>
      <c r="T4634" s="4"/>
      <c r="U4634" s="4"/>
      <c r="V4634" s="4"/>
      <c r="W4634" s="4"/>
      <c r="X4634" s="4"/>
      <c r="Y4634" s="4"/>
      <c r="Z4634" s="4"/>
      <c r="AA4634" s="4"/>
    </row>
    <row r="4635" spans="1:27" ht="16" x14ac:dyDescent="0.2">
      <c r="A4635" s="19" t="s">
        <v>20</v>
      </c>
      <c r="B4635" s="19" t="s">
        <v>19</v>
      </c>
      <c r="C4635" s="22" t="s">
        <v>8395</v>
      </c>
      <c r="D4635" s="23">
        <v>2003</v>
      </c>
      <c r="E4635" s="20" t="s">
        <v>10</v>
      </c>
      <c r="F4635" s="20" t="s">
        <v>8393</v>
      </c>
      <c r="G4635" s="20" t="s">
        <v>8396</v>
      </c>
      <c r="H4635" s="13">
        <v>548</v>
      </c>
      <c r="I4635" s="14"/>
      <c r="J4635" s="4"/>
      <c r="K4635" s="4"/>
      <c r="L4635" s="4"/>
      <c r="M4635" s="4"/>
      <c r="N4635" s="4"/>
      <c r="O4635" s="4"/>
      <c r="P4635" s="4"/>
      <c r="Q4635" s="4"/>
      <c r="R4635" s="4"/>
      <c r="S4635" s="4"/>
      <c r="T4635" s="4"/>
      <c r="U4635" s="4"/>
      <c r="V4635" s="4"/>
      <c r="W4635" s="4"/>
      <c r="X4635" s="4"/>
      <c r="Y4635" s="4"/>
      <c r="Z4635" s="4"/>
      <c r="AA4635" s="4"/>
    </row>
    <row r="4636" spans="1:27" ht="16" x14ac:dyDescent="0.2">
      <c r="A4636" s="19" t="s">
        <v>20</v>
      </c>
      <c r="B4636" s="19" t="s">
        <v>19</v>
      </c>
      <c r="C4636" s="22" t="s">
        <v>8397</v>
      </c>
      <c r="D4636" s="23">
        <v>2003</v>
      </c>
      <c r="E4636" s="20" t="s">
        <v>10</v>
      </c>
      <c r="F4636" s="20" t="s">
        <v>8393</v>
      </c>
      <c r="G4636" s="20" t="s">
        <v>8398</v>
      </c>
      <c r="H4636" s="13">
        <v>546</v>
      </c>
      <c r="I4636" s="14"/>
      <c r="J4636" s="4"/>
      <c r="K4636" s="4"/>
      <c r="L4636" s="4"/>
      <c r="M4636" s="4"/>
      <c r="N4636" s="4"/>
      <c r="O4636" s="4"/>
      <c r="P4636" s="4"/>
      <c r="Q4636" s="4"/>
      <c r="R4636" s="4"/>
      <c r="S4636" s="4"/>
      <c r="T4636" s="4"/>
      <c r="U4636" s="4"/>
      <c r="V4636" s="4"/>
      <c r="W4636" s="4"/>
      <c r="X4636" s="4"/>
      <c r="Y4636" s="4"/>
      <c r="Z4636" s="4"/>
      <c r="AA4636" s="4"/>
    </row>
    <row r="4637" spans="1:27" ht="16" x14ac:dyDescent="0.2">
      <c r="A4637" s="19" t="s">
        <v>20</v>
      </c>
      <c r="B4637" s="19" t="s">
        <v>19</v>
      </c>
      <c r="C4637" s="22" t="s">
        <v>8399</v>
      </c>
      <c r="D4637" s="23">
        <v>2003</v>
      </c>
      <c r="E4637" s="20" t="s">
        <v>10</v>
      </c>
      <c r="F4637" s="20" t="s">
        <v>8393</v>
      </c>
      <c r="G4637" s="20" t="s">
        <v>8400</v>
      </c>
      <c r="H4637" s="13">
        <v>508</v>
      </c>
      <c r="I4637" s="14"/>
      <c r="J4637" s="4"/>
      <c r="K4637" s="4"/>
      <c r="L4637" s="4"/>
      <c r="M4637" s="4"/>
      <c r="N4637" s="4"/>
      <c r="O4637" s="4"/>
      <c r="P4637" s="4"/>
      <c r="Q4637" s="4"/>
      <c r="R4637" s="4"/>
      <c r="S4637" s="4"/>
      <c r="T4637" s="4"/>
      <c r="U4637" s="4"/>
      <c r="V4637" s="4"/>
      <c r="W4637" s="4"/>
      <c r="X4637" s="4"/>
      <c r="Y4637" s="4"/>
      <c r="Z4637" s="4"/>
      <c r="AA4637" s="4"/>
    </row>
    <row r="4638" spans="1:27" ht="16" x14ac:dyDescent="0.2">
      <c r="A4638" s="19" t="s">
        <v>20</v>
      </c>
      <c r="B4638" s="19" t="s">
        <v>19</v>
      </c>
      <c r="C4638" s="22" t="s">
        <v>8401</v>
      </c>
      <c r="D4638" s="23">
        <v>2003</v>
      </c>
      <c r="E4638" s="20" t="s">
        <v>10</v>
      </c>
      <c r="F4638" s="20" t="s">
        <v>8393</v>
      </c>
      <c r="G4638" s="20" t="s">
        <v>8402</v>
      </c>
      <c r="H4638" s="13">
        <v>488</v>
      </c>
      <c r="I4638" s="14"/>
      <c r="J4638" s="4"/>
      <c r="K4638" s="4"/>
      <c r="L4638" s="4"/>
      <c r="M4638" s="4"/>
      <c r="N4638" s="4"/>
      <c r="O4638" s="4"/>
      <c r="P4638" s="4"/>
      <c r="Q4638" s="4"/>
      <c r="R4638" s="4"/>
      <c r="S4638" s="4"/>
      <c r="T4638" s="4"/>
      <c r="U4638" s="4"/>
      <c r="V4638" s="4"/>
      <c r="W4638" s="4"/>
      <c r="X4638" s="4"/>
      <c r="Y4638" s="4"/>
      <c r="Z4638" s="4"/>
      <c r="AA4638" s="4"/>
    </row>
    <row r="4639" spans="1:27" ht="16" x14ac:dyDescent="0.2">
      <c r="A4639" s="19" t="s">
        <v>20</v>
      </c>
      <c r="B4639" s="19" t="s">
        <v>19</v>
      </c>
      <c r="C4639" s="22" t="s">
        <v>8403</v>
      </c>
      <c r="D4639" s="23">
        <v>2003</v>
      </c>
      <c r="E4639" s="20" t="s">
        <v>10</v>
      </c>
      <c r="F4639" s="20" t="s">
        <v>8393</v>
      </c>
      <c r="G4639" s="20" t="s">
        <v>8404</v>
      </c>
      <c r="H4639" s="13">
        <v>454</v>
      </c>
      <c r="I4639" s="14"/>
      <c r="J4639" s="4"/>
      <c r="K4639" s="4"/>
      <c r="L4639" s="4"/>
      <c r="M4639" s="4"/>
      <c r="N4639" s="4"/>
      <c r="O4639" s="4"/>
      <c r="P4639" s="4"/>
      <c r="Q4639" s="4"/>
      <c r="R4639" s="4"/>
      <c r="S4639" s="4"/>
      <c r="T4639" s="4"/>
      <c r="U4639" s="4"/>
      <c r="V4639" s="4"/>
      <c r="W4639" s="4"/>
      <c r="X4639" s="4"/>
      <c r="Y4639" s="4"/>
      <c r="Z4639" s="4"/>
      <c r="AA4639" s="4"/>
    </row>
    <row r="4640" spans="1:27" ht="16" x14ac:dyDescent="0.2">
      <c r="A4640" s="19" t="s">
        <v>20</v>
      </c>
      <c r="B4640" s="19" t="s">
        <v>19</v>
      </c>
      <c r="C4640" s="22" t="s">
        <v>8405</v>
      </c>
      <c r="D4640" s="23">
        <v>2003</v>
      </c>
      <c r="E4640" s="20" t="s">
        <v>11</v>
      </c>
      <c r="F4640" s="20" t="s">
        <v>8393</v>
      </c>
      <c r="G4640" s="20" t="s">
        <v>8406</v>
      </c>
      <c r="H4640" s="13">
        <v>439</v>
      </c>
      <c r="I4640" s="14"/>
      <c r="J4640" s="4"/>
      <c r="K4640" s="4"/>
      <c r="L4640" s="4"/>
      <c r="M4640" s="4"/>
      <c r="N4640" s="4"/>
      <c r="O4640" s="4"/>
      <c r="P4640" s="4"/>
      <c r="Q4640" s="4"/>
      <c r="R4640" s="4"/>
      <c r="S4640" s="4"/>
      <c r="T4640" s="4"/>
      <c r="U4640" s="4"/>
      <c r="V4640" s="4"/>
      <c r="W4640" s="4"/>
      <c r="X4640" s="4"/>
      <c r="Y4640" s="4"/>
      <c r="Z4640" s="4"/>
      <c r="AA4640" s="4"/>
    </row>
    <row r="4641" spans="1:27" ht="16" x14ac:dyDescent="0.2">
      <c r="A4641" s="19" t="s">
        <v>20</v>
      </c>
      <c r="B4641" s="19" t="s">
        <v>19</v>
      </c>
      <c r="C4641" s="22" t="s">
        <v>8407</v>
      </c>
      <c r="D4641" s="23">
        <v>2003</v>
      </c>
      <c r="E4641" s="20" t="s">
        <v>10</v>
      </c>
      <c r="F4641" s="20" t="s">
        <v>8393</v>
      </c>
      <c r="G4641" s="20" t="s">
        <v>8408</v>
      </c>
      <c r="H4641" s="13">
        <v>413</v>
      </c>
      <c r="I4641" s="14"/>
      <c r="J4641" s="4"/>
      <c r="K4641" s="4"/>
      <c r="L4641" s="4"/>
      <c r="M4641" s="4"/>
      <c r="N4641" s="4"/>
      <c r="O4641" s="4"/>
      <c r="P4641" s="4"/>
      <c r="Q4641" s="4"/>
      <c r="R4641" s="4"/>
      <c r="S4641" s="4"/>
      <c r="T4641" s="4"/>
      <c r="U4641" s="4"/>
      <c r="V4641" s="4"/>
      <c r="W4641" s="4"/>
      <c r="X4641" s="4"/>
      <c r="Y4641" s="4"/>
      <c r="Z4641" s="4"/>
      <c r="AA4641" s="4"/>
    </row>
    <row r="4642" spans="1:27" ht="16" x14ac:dyDescent="0.2">
      <c r="A4642" s="19" t="s">
        <v>20</v>
      </c>
      <c r="B4642" s="19" t="s">
        <v>19</v>
      </c>
      <c r="C4642" s="27" t="s">
        <v>8409</v>
      </c>
      <c r="D4642" s="23">
        <v>2003</v>
      </c>
      <c r="E4642" s="19" t="s">
        <v>7</v>
      </c>
      <c r="F4642" s="20" t="s">
        <v>8393</v>
      </c>
      <c r="G4642" s="19" t="s">
        <v>8410</v>
      </c>
      <c r="H4642" s="13">
        <v>389</v>
      </c>
      <c r="I4642" s="14"/>
      <c r="J4642" s="4"/>
      <c r="K4642" s="4"/>
      <c r="L4642" s="4"/>
      <c r="M4642" s="4"/>
      <c r="N4642" s="4"/>
      <c r="O4642" s="4"/>
      <c r="P4642" s="4"/>
      <c r="Q4642" s="4"/>
      <c r="R4642" s="4"/>
      <c r="S4642" s="4"/>
      <c r="T4642" s="4"/>
      <c r="U4642" s="4"/>
      <c r="V4642" s="4"/>
      <c r="W4642" s="4"/>
      <c r="X4642" s="4"/>
      <c r="Y4642" s="4"/>
      <c r="Z4642" s="4"/>
      <c r="AA4642" s="4"/>
    </row>
    <row r="4643" spans="1:27" ht="16" x14ac:dyDescent="0.2">
      <c r="A4643" s="19" t="s">
        <v>20</v>
      </c>
      <c r="B4643" s="19" t="s">
        <v>19</v>
      </c>
      <c r="C4643" s="22" t="s">
        <v>8411</v>
      </c>
      <c r="D4643" s="23">
        <v>2003</v>
      </c>
      <c r="E4643" s="20" t="s">
        <v>11</v>
      </c>
      <c r="F4643" s="20" t="s">
        <v>8393</v>
      </c>
      <c r="G4643" s="20" t="s">
        <v>8412</v>
      </c>
      <c r="H4643" s="13">
        <v>384</v>
      </c>
      <c r="I4643" s="14"/>
      <c r="J4643" s="4"/>
      <c r="K4643" s="4"/>
      <c r="L4643" s="4"/>
      <c r="M4643" s="4"/>
      <c r="N4643" s="4"/>
      <c r="O4643" s="4"/>
      <c r="P4643" s="4"/>
      <c r="Q4643" s="4"/>
      <c r="R4643" s="4"/>
      <c r="S4643" s="4"/>
      <c r="T4643" s="4"/>
      <c r="U4643" s="4"/>
      <c r="V4643" s="4"/>
      <c r="W4643" s="4"/>
      <c r="X4643" s="4"/>
      <c r="Y4643" s="4"/>
      <c r="Z4643" s="4"/>
      <c r="AA4643" s="4"/>
    </row>
    <row r="4644" spans="1:27" ht="16" x14ac:dyDescent="0.2">
      <c r="A4644" s="19" t="s">
        <v>20</v>
      </c>
      <c r="B4644" s="19" t="s">
        <v>19</v>
      </c>
      <c r="C4644" s="22" t="s">
        <v>8413</v>
      </c>
      <c r="D4644" s="23">
        <v>2003</v>
      </c>
      <c r="E4644" s="19" t="s">
        <v>7</v>
      </c>
      <c r="F4644" s="20" t="s">
        <v>8393</v>
      </c>
      <c r="G4644" s="20" t="s">
        <v>8414</v>
      </c>
      <c r="H4644" s="13">
        <v>374</v>
      </c>
      <c r="I4644" s="14"/>
      <c r="J4644" s="4"/>
      <c r="K4644" s="4"/>
      <c r="L4644" s="4"/>
      <c r="M4644" s="4"/>
      <c r="N4644" s="4"/>
      <c r="O4644" s="4"/>
      <c r="P4644" s="4"/>
      <c r="Q4644" s="4"/>
      <c r="R4644" s="4"/>
      <c r="S4644" s="4"/>
      <c r="T4644" s="4"/>
      <c r="U4644" s="4"/>
      <c r="V4644" s="4"/>
      <c r="W4644" s="4"/>
      <c r="X4644" s="4"/>
      <c r="Y4644" s="4"/>
      <c r="Z4644" s="4"/>
      <c r="AA4644" s="4"/>
    </row>
    <row r="4645" spans="1:27" ht="16" x14ac:dyDescent="0.2">
      <c r="A4645" s="19" t="s">
        <v>20</v>
      </c>
      <c r="B4645" s="19" t="s">
        <v>19</v>
      </c>
      <c r="C4645" s="22" t="s">
        <v>8415</v>
      </c>
      <c r="D4645" s="23">
        <v>2003</v>
      </c>
      <c r="E4645" s="20" t="s">
        <v>10</v>
      </c>
      <c r="F4645" s="20" t="s">
        <v>8393</v>
      </c>
      <c r="G4645" s="20" t="s">
        <v>8416</v>
      </c>
      <c r="H4645" s="13">
        <v>337</v>
      </c>
      <c r="I4645" s="14"/>
      <c r="J4645" s="4"/>
      <c r="K4645" s="4"/>
      <c r="L4645" s="4"/>
      <c r="M4645" s="4"/>
      <c r="N4645" s="4"/>
      <c r="O4645" s="4"/>
      <c r="P4645" s="4"/>
      <c r="Q4645" s="4"/>
      <c r="R4645" s="4"/>
      <c r="S4645" s="4"/>
      <c r="T4645" s="4"/>
      <c r="U4645" s="4"/>
      <c r="V4645" s="4"/>
      <c r="W4645" s="4"/>
      <c r="X4645" s="4"/>
      <c r="Y4645" s="4"/>
      <c r="Z4645" s="4"/>
      <c r="AA4645" s="4"/>
    </row>
    <row r="4646" spans="1:27" ht="16" x14ac:dyDescent="0.2">
      <c r="A4646" s="19" t="s">
        <v>20</v>
      </c>
      <c r="B4646" s="19" t="s">
        <v>19</v>
      </c>
      <c r="C4646" s="22" t="s">
        <v>8417</v>
      </c>
      <c r="D4646" s="23">
        <v>2003</v>
      </c>
      <c r="E4646" s="20" t="s">
        <v>8</v>
      </c>
      <c r="F4646" s="20" t="s">
        <v>8393</v>
      </c>
      <c r="G4646" s="20" t="s">
        <v>8418</v>
      </c>
      <c r="H4646" s="13">
        <v>316</v>
      </c>
      <c r="I4646" s="14"/>
      <c r="J4646" s="4"/>
      <c r="K4646" s="4"/>
      <c r="L4646" s="4"/>
      <c r="M4646" s="4"/>
      <c r="N4646" s="4"/>
      <c r="O4646" s="4"/>
      <c r="P4646" s="4"/>
      <c r="Q4646" s="4"/>
      <c r="R4646" s="4"/>
      <c r="S4646" s="4"/>
      <c r="T4646" s="4"/>
      <c r="U4646" s="4"/>
      <c r="V4646" s="4"/>
      <c r="W4646" s="4"/>
      <c r="X4646" s="4"/>
      <c r="Y4646" s="4"/>
      <c r="Z4646" s="4"/>
      <c r="AA4646" s="4"/>
    </row>
    <row r="4647" spans="1:27" ht="16" x14ac:dyDescent="0.2">
      <c r="A4647" s="19" t="s">
        <v>20</v>
      </c>
      <c r="B4647" s="19" t="s">
        <v>19</v>
      </c>
      <c r="C4647" s="22" t="s">
        <v>8419</v>
      </c>
      <c r="D4647" s="23">
        <v>2003</v>
      </c>
      <c r="E4647" s="20" t="s">
        <v>10</v>
      </c>
      <c r="F4647" s="20" t="s">
        <v>8393</v>
      </c>
      <c r="G4647" s="20" t="s">
        <v>8420</v>
      </c>
      <c r="H4647" s="13">
        <v>244</v>
      </c>
      <c r="I4647" s="14"/>
      <c r="J4647" s="4"/>
      <c r="K4647" s="4"/>
      <c r="L4647" s="4"/>
      <c r="M4647" s="4"/>
      <c r="N4647" s="4"/>
      <c r="O4647" s="4"/>
      <c r="P4647" s="4"/>
      <c r="Q4647" s="4"/>
      <c r="R4647" s="4"/>
      <c r="S4647" s="4"/>
      <c r="T4647" s="4"/>
      <c r="U4647" s="4"/>
      <c r="V4647" s="4"/>
      <c r="W4647" s="4"/>
      <c r="X4647" s="4"/>
      <c r="Y4647" s="4"/>
      <c r="Z4647" s="4"/>
      <c r="AA4647" s="4"/>
    </row>
    <row r="4648" spans="1:27" ht="16" x14ac:dyDescent="0.2">
      <c r="A4648" s="19" t="s">
        <v>20</v>
      </c>
      <c r="B4648" s="19" t="s">
        <v>19</v>
      </c>
      <c r="C4648" s="22" t="s">
        <v>8421</v>
      </c>
      <c r="D4648" s="23">
        <v>2003</v>
      </c>
      <c r="E4648" s="20" t="s">
        <v>10</v>
      </c>
      <c r="F4648" s="20" t="s">
        <v>8393</v>
      </c>
      <c r="G4648" s="20" t="s">
        <v>8422</v>
      </c>
      <c r="H4648" s="13">
        <v>239</v>
      </c>
      <c r="I4648" s="14"/>
      <c r="J4648" s="4"/>
      <c r="K4648" s="4"/>
      <c r="L4648" s="4"/>
      <c r="M4648" s="4"/>
      <c r="N4648" s="4"/>
      <c r="O4648" s="4"/>
      <c r="P4648" s="4"/>
      <c r="Q4648" s="4"/>
      <c r="R4648" s="4"/>
      <c r="S4648" s="4"/>
      <c r="T4648" s="4"/>
      <c r="U4648" s="4"/>
      <c r="V4648" s="4"/>
      <c r="W4648" s="4"/>
      <c r="X4648" s="4"/>
      <c r="Y4648" s="4"/>
      <c r="Z4648" s="4"/>
      <c r="AA4648" s="4"/>
    </row>
    <row r="4649" spans="1:27" ht="16" x14ac:dyDescent="0.2">
      <c r="A4649" s="10" t="s">
        <v>20</v>
      </c>
      <c r="B4649" s="10" t="s">
        <v>19</v>
      </c>
      <c r="C4649" s="21" t="s">
        <v>8423</v>
      </c>
      <c r="D4649" s="68">
        <v>2002</v>
      </c>
      <c r="E4649" s="10" t="s">
        <v>11</v>
      </c>
      <c r="F4649" s="20" t="s">
        <v>8424</v>
      </c>
      <c r="G4649" s="10" t="s">
        <v>8425</v>
      </c>
      <c r="H4649" s="13">
        <v>1590</v>
      </c>
      <c r="I4649" s="14"/>
      <c r="J4649" s="4"/>
      <c r="K4649" s="4"/>
      <c r="L4649" s="4"/>
      <c r="M4649" s="4"/>
      <c r="N4649" s="4"/>
      <c r="O4649" s="4"/>
      <c r="P4649" s="4"/>
      <c r="Q4649" s="4"/>
      <c r="R4649" s="4"/>
      <c r="S4649" s="4"/>
      <c r="T4649" s="4"/>
      <c r="U4649" s="4"/>
      <c r="V4649" s="4"/>
      <c r="W4649" s="4"/>
      <c r="X4649" s="4"/>
      <c r="Y4649" s="4"/>
      <c r="Z4649" s="4"/>
      <c r="AA4649" s="4"/>
    </row>
    <row r="4650" spans="1:27" ht="16" x14ac:dyDescent="0.2">
      <c r="A4650" s="10" t="s">
        <v>20</v>
      </c>
      <c r="B4650" s="10" t="s">
        <v>19</v>
      </c>
      <c r="C4650" s="21" t="s">
        <v>8426</v>
      </c>
      <c r="D4650" s="68">
        <v>2002</v>
      </c>
      <c r="E4650" s="10" t="s">
        <v>10</v>
      </c>
      <c r="F4650" s="20" t="s">
        <v>8424</v>
      </c>
      <c r="G4650" s="10" t="s">
        <v>8427</v>
      </c>
      <c r="H4650" s="13">
        <v>1012</v>
      </c>
      <c r="I4650" s="14"/>
      <c r="J4650" s="4"/>
      <c r="K4650" s="4"/>
      <c r="L4650" s="4"/>
      <c r="M4650" s="4"/>
      <c r="N4650" s="4"/>
      <c r="O4650" s="4"/>
      <c r="P4650" s="4"/>
      <c r="Q4650" s="4"/>
      <c r="R4650" s="4"/>
      <c r="S4650" s="4"/>
      <c r="T4650" s="4"/>
      <c r="U4650" s="4"/>
      <c r="V4650" s="4"/>
      <c r="W4650" s="4"/>
      <c r="X4650" s="4"/>
      <c r="Y4650" s="4"/>
      <c r="Z4650" s="4"/>
      <c r="AA4650" s="4"/>
    </row>
    <row r="4651" spans="1:27" ht="16" x14ac:dyDescent="0.2">
      <c r="A4651" s="10" t="s">
        <v>20</v>
      </c>
      <c r="B4651" s="10" t="s">
        <v>19</v>
      </c>
      <c r="C4651" s="21" t="s">
        <v>8428</v>
      </c>
      <c r="D4651" s="68">
        <v>2002</v>
      </c>
      <c r="E4651" s="10" t="s">
        <v>7</v>
      </c>
      <c r="F4651" s="20" t="s">
        <v>8424</v>
      </c>
      <c r="G4651" s="10" t="s">
        <v>8429</v>
      </c>
      <c r="H4651" s="13">
        <v>953</v>
      </c>
      <c r="I4651" s="14"/>
      <c r="J4651" s="4"/>
      <c r="K4651" s="4"/>
      <c r="L4651" s="4"/>
      <c r="M4651" s="4"/>
      <c r="N4651" s="4"/>
      <c r="O4651" s="4"/>
      <c r="P4651" s="4"/>
      <c r="Q4651" s="4"/>
      <c r="R4651" s="4"/>
      <c r="S4651" s="4"/>
      <c r="T4651" s="4"/>
      <c r="U4651" s="4"/>
      <c r="V4651" s="4"/>
      <c r="W4651" s="4"/>
      <c r="X4651" s="4"/>
      <c r="Y4651" s="4"/>
      <c r="Z4651" s="4"/>
      <c r="AA4651" s="4"/>
    </row>
    <row r="4652" spans="1:27" ht="16" x14ac:dyDescent="0.2">
      <c r="A4652" s="10" t="s">
        <v>20</v>
      </c>
      <c r="B4652" s="10" t="s">
        <v>19</v>
      </c>
      <c r="C4652" s="21" t="s">
        <v>8430</v>
      </c>
      <c r="D4652" s="68">
        <v>2002</v>
      </c>
      <c r="E4652" s="10" t="s">
        <v>10</v>
      </c>
      <c r="F4652" s="20" t="s">
        <v>8424</v>
      </c>
      <c r="G4652" s="10" t="s">
        <v>8431</v>
      </c>
      <c r="H4652" s="13">
        <v>925</v>
      </c>
      <c r="I4652" s="14"/>
      <c r="J4652" s="4"/>
      <c r="K4652" s="4"/>
      <c r="L4652" s="4"/>
      <c r="M4652" s="4"/>
      <c r="N4652" s="4"/>
      <c r="O4652" s="4"/>
      <c r="P4652" s="4"/>
      <c r="Q4652" s="4"/>
      <c r="R4652" s="4"/>
      <c r="S4652" s="4"/>
      <c r="T4652" s="4"/>
      <c r="U4652" s="4"/>
      <c r="V4652" s="4"/>
      <c r="W4652" s="4"/>
      <c r="X4652" s="4"/>
      <c r="Y4652" s="4"/>
      <c r="Z4652" s="4"/>
      <c r="AA4652" s="4"/>
    </row>
    <row r="4653" spans="1:27" ht="16" x14ac:dyDescent="0.2">
      <c r="A4653" s="10" t="s">
        <v>20</v>
      </c>
      <c r="B4653" s="10" t="s">
        <v>19</v>
      </c>
      <c r="C4653" s="21" t="s">
        <v>8432</v>
      </c>
      <c r="D4653" s="68">
        <v>2002</v>
      </c>
      <c r="E4653" s="10" t="s">
        <v>7</v>
      </c>
      <c r="F4653" s="20" t="s">
        <v>8424</v>
      </c>
      <c r="G4653" s="10" t="s">
        <v>8433</v>
      </c>
      <c r="H4653" s="13">
        <v>834</v>
      </c>
      <c r="I4653" s="14"/>
      <c r="J4653" s="4"/>
      <c r="K4653" s="4"/>
      <c r="L4653" s="4"/>
      <c r="M4653" s="4"/>
      <c r="N4653" s="4"/>
      <c r="O4653" s="4"/>
      <c r="P4653" s="4"/>
      <c r="Q4653" s="4"/>
      <c r="R4653" s="4"/>
      <c r="S4653" s="4"/>
      <c r="T4653" s="4"/>
      <c r="U4653" s="4"/>
      <c r="V4653" s="4"/>
      <c r="W4653" s="4"/>
      <c r="X4653" s="4"/>
      <c r="Y4653" s="4"/>
      <c r="Z4653" s="4"/>
      <c r="AA4653" s="4"/>
    </row>
    <row r="4654" spans="1:27" ht="16" x14ac:dyDescent="0.2">
      <c r="A4654" s="10" t="s">
        <v>20</v>
      </c>
      <c r="B4654" s="10" t="s">
        <v>19</v>
      </c>
      <c r="C4654" s="21" t="s">
        <v>8434</v>
      </c>
      <c r="D4654" s="68">
        <v>2002</v>
      </c>
      <c r="E4654" s="10" t="s">
        <v>11</v>
      </c>
      <c r="F4654" s="20" t="s">
        <v>8424</v>
      </c>
      <c r="G4654" s="10" t="s">
        <v>8435</v>
      </c>
      <c r="H4654" s="13">
        <v>802</v>
      </c>
      <c r="I4654" s="14"/>
      <c r="J4654" s="4"/>
      <c r="K4654" s="4"/>
      <c r="L4654" s="4"/>
      <c r="M4654" s="4"/>
      <c r="N4654" s="4"/>
      <c r="O4654" s="4"/>
      <c r="P4654" s="4"/>
      <c r="Q4654" s="4"/>
      <c r="R4654" s="4"/>
      <c r="S4654" s="4"/>
      <c r="T4654" s="4"/>
      <c r="U4654" s="4"/>
      <c r="V4654" s="4"/>
      <c r="W4654" s="4"/>
      <c r="X4654" s="4"/>
      <c r="Y4654" s="4"/>
      <c r="Z4654" s="4"/>
      <c r="AA4654" s="4"/>
    </row>
    <row r="4655" spans="1:27" ht="16" x14ac:dyDescent="0.2">
      <c r="A4655" s="10" t="s">
        <v>20</v>
      </c>
      <c r="B4655" s="10" t="s">
        <v>19</v>
      </c>
      <c r="C4655" s="21" t="s">
        <v>8436</v>
      </c>
      <c r="D4655" s="68">
        <v>2002</v>
      </c>
      <c r="E4655" s="10" t="s">
        <v>10</v>
      </c>
      <c r="F4655" s="20" t="s">
        <v>8424</v>
      </c>
      <c r="G4655" s="10" t="s">
        <v>8437</v>
      </c>
      <c r="H4655" s="13">
        <v>794</v>
      </c>
      <c r="I4655" s="14"/>
      <c r="J4655" s="4"/>
      <c r="K4655" s="4"/>
      <c r="L4655" s="4"/>
      <c r="M4655" s="4"/>
      <c r="N4655" s="4"/>
      <c r="O4655" s="4"/>
      <c r="P4655" s="4"/>
      <c r="Q4655" s="4"/>
      <c r="R4655" s="4"/>
      <c r="S4655" s="4"/>
      <c r="T4655" s="4"/>
      <c r="U4655" s="4"/>
      <c r="V4655" s="4"/>
      <c r="W4655" s="4"/>
      <c r="X4655" s="4"/>
      <c r="Y4655" s="4"/>
      <c r="Z4655" s="4"/>
      <c r="AA4655" s="4"/>
    </row>
    <row r="4656" spans="1:27" ht="16" x14ac:dyDescent="0.2">
      <c r="A4656" s="10" t="s">
        <v>20</v>
      </c>
      <c r="B4656" s="10" t="s">
        <v>19</v>
      </c>
      <c r="C4656" s="21" t="s">
        <v>8438</v>
      </c>
      <c r="D4656" s="68">
        <v>2002</v>
      </c>
      <c r="E4656" s="10" t="s">
        <v>8</v>
      </c>
      <c r="F4656" s="20" t="s">
        <v>8424</v>
      </c>
      <c r="G4656" s="10" t="s">
        <v>8439</v>
      </c>
      <c r="H4656" s="13">
        <v>741</v>
      </c>
      <c r="I4656" s="14"/>
      <c r="J4656" s="4"/>
      <c r="K4656" s="4"/>
      <c r="L4656" s="4"/>
      <c r="M4656" s="4"/>
      <c r="N4656" s="4"/>
      <c r="O4656" s="4"/>
      <c r="P4656" s="4"/>
      <c r="Q4656" s="4"/>
      <c r="R4656" s="4"/>
      <c r="S4656" s="4"/>
      <c r="T4656" s="4"/>
      <c r="U4656" s="4"/>
      <c r="V4656" s="4"/>
      <c r="W4656" s="4"/>
      <c r="X4656" s="4"/>
      <c r="Y4656" s="4"/>
      <c r="Z4656" s="4"/>
      <c r="AA4656" s="4"/>
    </row>
    <row r="4657" spans="1:27" ht="16" x14ac:dyDescent="0.2">
      <c r="A4657" s="10" t="s">
        <v>20</v>
      </c>
      <c r="B4657" s="10" t="s">
        <v>19</v>
      </c>
      <c r="C4657" s="21" t="s">
        <v>8440</v>
      </c>
      <c r="D4657" s="68">
        <v>2002</v>
      </c>
      <c r="E4657" s="10" t="s">
        <v>10</v>
      </c>
      <c r="F4657" s="20" t="s">
        <v>8424</v>
      </c>
      <c r="G4657" s="10" t="s">
        <v>8441</v>
      </c>
      <c r="H4657" s="13">
        <v>505</v>
      </c>
      <c r="I4657" s="14"/>
      <c r="J4657" s="4"/>
      <c r="K4657" s="4"/>
      <c r="L4657" s="4"/>
      <c r="M4657" s="4"/>
      <c r="N4657" s="4"/>
      <c r="O4657" s="4"/>
      <c r="P4657" s="4"/>
      <c r="Q4657" s="4"/>
      <c r="R4657" s="4"/>
      <c r="S4657" s="4"/>
      <c r="T4657" s="4"/>
      <c r="U4657" s="4"/>
      <c r="V4657" s="4"/>
      <c r="W4657" s="4"/>
      <c r="X4657" s="4"/>
      <c r="Y4657" s="4"/>
      <c r="Z4657" s="4"/>
      <c r="AA4657" s="4"/>
    </row>
    <row r="4658" spans="1:27" ht="16" x14ac:dyDescent="0.2">
      <c r="A4658" s="10" t="s">
        <v>20</v>
      </c>
      <c r="B4658" s="10" t="s">
        <v>19</v>
      </c>
      <c r="C4658" s="21" t="s">
        <v>8442</v>
      </c>
      <c r="D4658" s="68">
        <v>2002</v>
      </c>
      <c r="E4658" s="10" t="s">
        <v>11</v>
      </c>
      <c r="F4658" s="20" t="s">
        <v>8424</v>
      </c>
      <c r="G4658" s="10" t="s">
        <v>8443</v>
      </c>
      <c r="H4658" s="13">
        <v>345</v>
      </c>
      <c r="I4658" s="14"/>
      <c r="J4658" s="4"/>
      <c r="K4658" s="4"/>
      <c r="L4658" s="4"/>
      <c r="M4658" s="4"/>
      <c r="N4658" s="4"/>
      <c r="O4658" s="4"/>
      <c r="P4658" s="4"/>
      <c r="Q4658" s="4"/>
      <c r="R4658" s="4"/>
      <c r="S4658" s="4"/>
      <c r="T4658" s="4"/>
      <c r="U4658" s="4"/>
      <c r="V4658" s="4"/>
      <c r="W4658" s="4"/>
      <c r="X4658" s="4"/>
      <c r="Y4658" s="4"/>
      <c r="Z4658" s="4"/>
      <c r="AA4658" s="4"/>
    </row>
    <row r="4659" spans="1:27" ht="16" x14ac:dyDescent="0.2">
      <c r="A4659" s="10" t="s">
        <v>20</v>
      </c>
      <c r="B4659" s="10" t="s">
        <v>19</v>
      </c>
      <c r="C4659" s="21" t="s">
        <v>8444</v>
      </c>
      <c r="D4659" s="68">
        <v>2002</v>
      </c>
      <c r="E4659" s="10" t="s">
        <v>7</v>
      </c>
      <c r="F4659" s="20" t="s">
        <v>8424</v>
      </c>
      <c r="G4659" s="10" t="s">
        <v>8445</v>
      </c>
      <c r="H4659" s="13">
        <v>308</v>
      </c>
      <c r="I4659" s="14"/>
      <c r="J4659" s="4"/>
      <c r="K4659" s="4"/>
      <c r="L4659" s="4"/>
      <c r="M4659" s="4"/>
      <c r="N4659" s="4"/>
      <c r="O4659" s="4"/>
      <c r="P4659" s="4"/>
      <c r="Q4659" s="4"/>
      <c r="R4659" s="4"/>
      <c r="S4659" s="4"/>
      <c r="T4659" s="4"/>
      <c r="U4659" s="4"/>
      <c r="V4659" s="4"/>
      <c r="W4659" s="4"/>
      <c r="X4659" s="4"/>
      <c r="Y4659" s="4"/>
      <c r="Z4659" s="4"/>
      <c r="AA4659" s="4"/>
    </row>
    <row r="4660" spans="1:27" ht="16" x14ac:dyDescent="0.2">
      <c r="A4660" s="10" t="s">
        <v>20</v>
      </c>
      <c r="B4660" s="10" t="s">
        <v>19</v>
      </c>
      <c r="C4660" s="21" t="s">
        <v>8446</v>
      </c>
      <c r="D4660" s="68">
        <v>2002</v>
      </c>
      <c r="E4660" s="10" t="s">
        <v>7</v>
      </c>
      <c r="F4660" s="20" t="s">
        <v>8424</v>
      </c>
      <c r="G4660" s="10" t="s">
        <v>8447</v>
      </c>
      <c r="H4660" s="13">
        <v>307</v>
      </c>
      <c r="I4660" s="14"/>
      <c r="J4660" s="4"/>
      <c r="K4660" s="4"/>
      <c r="L4660" s="4"/>
      <c r="M4660" s="4"/>
      <c r="N4660" s="4"/>
      <c r="O4660" s="4"/>
      <c r="P4660" s="4"/>
      <c r="Q4660" s="4"/>
      <c r="R4660" s="4"/>
      <c r="S4660" s="4"/>
      <c r="T4660" s="4"/>
      <c r="U4660" s="4"/>
      <c r="V4660" s="4"/>
      <c r="W4660" s="4"/>
      <c r="X4660" s="4"/>
      <c r="Y4660" s="4"/>
      <c r="Z4660" s="4"/>
      <c r="AA4660" s="4"/>
    </row>
    <row r="4661" spans="1:27" ht="16" x14ac:dyDescent="0.2">
      <c r="A4661" s="10" t="s">
        <v>20</v>
      </c>
      <c r="B4661" s="10" t="s">
        <v>19</v>
      </c>
      <c r="C4661" s="21" t="s">
        <v>8448</v>
      </c>
      <c r="D4661" s="68">
        <v>2002</v>
      </c>
      <c r="E4661" s="10" t="s">
        <v>8</v>
      </c>
      <c r="F4661" s="20" t="s">
        <v>8424</v>
      </c>
      <c r="G4661" s="10" t="s">
        <v>8449</v>
      </c>
      <c r="H4661" s="13">
        <v>304</v>
      </c>
      <c r="I4661" s="14"/>
      <c r="J4661" s="4"/>
      <c r="K4661" s="4"/>
      <c r="L4661" s="4"/>
      <c r="M4661" s="4"/>
      <c r="N4661" s="4"/>
      <c r="O4661" s="4"/>
      <c r="P4661" s="4"/>
      <c r="Q4661" s="4"/>
      <c r="R4661" s="4"/>
      <c r="S4661" s="4"/>
      <c r="T4661" s="4"/>
      <c r="U4661" s="4"/>
      <c r="V4661" s="4"/>
      <c r="W4661" s="4"/>
      <c r="X4661" s="4"/>
      <c r="Y4661" s="4"/>
      <c r="Z4661" s="4"/>
      <c r="AA4661" s="4"/>
    </row>
    <row r="4662" spans="1:27" ht="16" x14ac:dyDescent="0.2">
      <c r="A4662" s="10" t="s">
        <v>20</v>
      </c>
      <c r="B4662" s="10" t="s">
        <v>19</v>
      </c>
      <c r="C4662" s="21" t="s">
        <v>8450</v>
      </c>
      <c r="D4662" s="68">
        <v>2002</v>
      </c>
      <c r="E4662" s="10" t="s">
        <v>8</v>
      </c>
      <c r="F4662" s="20" t="s">
        <v>8424</v>
      </c>
      <c r="G4662" s="10" t="s">
        <v>8451</v>
      </c>
      <c r="H4662" s="13">
        <v>302</v>
      </c>
      <c r="I4662" s="14"/>
      <c r="J4662" s="4"/>
      <c r="K4662" s="4"/>
      <c r="L4662" s="4"/>
      <c r="M4662" s="4"/>
      <c r="N4662" s="4"/>
      <c r="O4662" s="4"/>
      <c r="P4662" s="4"/>
      <c r="Q4662" s="4"/>
      <c r="R4662" s="4"/>
      <c r="S4662" s="4"/>
      <c r="T4662" s="4"/>
      <c r="U4662" s="4"/>
      <c r="V4662" s="4"/>
      <c r="W4662" s="4"/>
      <c r="X4662" s="4"/>
      <c r="Y4662" s="4"/>
      <c r="Z4662" s="4"/>
      <c r="AA4662" s="4"/>
    </row>
    <row r="4663" spans="1:27" ht="16" x14ac:dyDescent="0.2">
      <c r="A4663" s="10" t="s">
        <v>20</v>
      </c>
      <c r="B4663" s="10" t="s">
        <v>19</v>
      </c>
      <c r="C4663" s="21" t="s">
        <v>8452</v>
      </c>
      <c r="D4663" s="68">
        <v>2002</v>
      </c>
      <c r="E4663" s="10" t="s">
        <v>7</v>
      </c>
      <c r="F4663" s="20" t="s">
        <v>8424</v>
      </c>
      <c r="G4663" s="10" t="s">
        <v>8453</v>
      </c>
      <c r="H4663" s="13">
        <v>296</v>
      </c>
      <c r="I4663" s="14"/>
      <c r="J4663" s="4"/>
      <c r="K4663" s="4"/>
      <c r="L4663" s="4"/>
      <c r="M4663" s="4"/>
      <c r="N4663" s="4"/>
      <c r="O4663" s="4"/>
      <c r="P4663" s="4"/>
      <c r="Q4663" s="4"/>
      <c r="R4663" s="4"/>
      <c r="S4663" s="4"/>
      <c r="T4663" s="4"/>
      <c r="U4663" s="4"/>
      <c r="V4663" s="4"/>
      <c r="W4663" s="4"/>
      <c r="X4663" s="4"/>
      <c r="Y4663" s="4"/>
      <c r="Z4663" s="4"/>
      <c r="AA4663" s="4"/>
    </row>
    <row r="4664" spans="1:27" ht="16" x14ac:dyDescent="0.2">
      <c r="A4664" s="10" t="s">
        <v>20</v>
      </c>
      <c r="B4664" s="10" t="s">
        <v>19</v>
      </c>
      <c r="C4664" s="21" t="s">
        <v>8454</v>
      </c>
      <c r="D4664" s="68">
        <v>2002</v>
      </c>
      <c r="E4664" s="10" t="s">
        <v>11</v>
      </c>
      <c r="F4664" s="20" t="s">
        <v>8424</v>
      </c>
      <c r="G4664" s="10" t="s">
        <v>8455</v>
      </c>
      <c r="H4664" s="13">
        <v>291</v>
      </c>
      <c r="I4664" s="14"/>
      <c r="J4664" s="4"/>
      <c r="K4664" s="4"/>
      <c r="L4664" s="4"/>
      <c r="M4664" s="4"/>
      <c r="N4664" s="4"/>
      <c r="O4664" s="4"/>
      <c r="P4664" s="4"/>
      <c r="Q4664" s="4"/>
      <c r="R4664" s="4"/>
      <c r="S4664" s="4"/>
      <c r="T4664" s="4"/>
      <c r="U4664" s="4"/>
      <c r="V4664" s="4"/>
      <c r="W4664" s="4"/>
      <c r="X4664" s="4"/>
      <c r="Y4664" s="4"/>
      <c r="Z4664" s="4"/>
      <c r="AA4664" s="4"/>
    </row>
    <row r="4665" spans="1:27" ht="16" x14ac:dyDescent="0.2">
      <c r="A4665" s="10" t="s">
        <v>20</v>
      </c>
      <c r="B4665" s="10" t="s">
        <v>19</v>
      </c>
      <c r="C4665" s="21" t="s">
        <v>8456</v>
      </c>
      <c r="D4665" s="68">
        <v>2002</v>
      </c>
      <c r="E4665" s="10" t="s">
        <v>10</v>
      </c>
      <c r="F4665" s="20" t="s">
        <v>8424</v>
      </c>
      <c r="G4665" s="10" t="s">
        <v>8457</v>
      </c>
      <c r="H4665" s="13">
        <v>267</v>
      </c>
      <c r="I4665" s="14"/>
      <c r="J4665" s="4"/>
      <c r="K4665" s="4"/>
      <c r="L4665" s="4"/>
      <c r="M4665" s="4"/>
      <c r="N4665" s="4"/>
      <c r="O4665" s="4"/>
      <c r="P4665" s="4"/>
      <c r="Q4665" s="4"/>
      <c r="R4665" s="4"/>
      <c r="S4665" s="4"/>
      <c r="T4665" s="4"/>
      <c r="U4665" s="4"/>
      <c r="V4665" s="4"/>
      <c r="W4665" s="4"/>
      <c r="X4665" s="4"/>
      <c r="Y4665" s="4"/>
      <c r="Z4665" s="4"/>
      <c r="AA4665" s="4"/>
    </row>
    <row r="4666" spans="1:27" ht="16" x14ac:dyDescent="0.2">
      <c r="A4666" s="10" t="s">
        <v>20</v>
      </c>
      <c r="B4666" s="10" t="s">
        <v>19</v>
      </c>
      <c r="C4666" s="21" t="s">
        <v>8458</v>
      </c>
      <c r="D4666" s="68">
        <v>2002</v>
      </c>
      <c r="E4666" s="10" t="s">
        <v>10</v>
      </c>
      <c r="F4666" s="20" t="s">
        <v>8424</v>
      </c>
      <c r="G4666" s="10" t="s">
        <v>8459</v>
      </c>
      <c r="H4666" s="13">
        <v>253</v>
      </c>
      <c r="I4666" s="14"/>
      <c r="J4666" s="4"/>
      <c r="K4666" s="4"/>
      <c r="L4666" s="4"/>
      <c r="M4666" s="4"/>
      <c r="N4666" s="4"/>
      <c r="O4666" s="4"/>
      <c r="P4666" s="4"/>
      <c r="Q4666" s="4"/>
      <c r="R4666" s="4"/>
      <c r="S4666" s="4"/>
      <c r="T4666" s="4"/>
      <c r="U4666" s="4"/>
      <c r="V4666" s="4"/>
      <c r="W4666" s="4"/>
      <c r="X4666" s="4"/>
      <c r="Y4666" s="4"/>
      <c r="Z4666" s="4"/>
      <c r="AA4666" s="4"/>
    </row>
    <row r="4667" spans="1:27" ht="16" x14ac:dyDescent="0.2">
      <c r="A4667" s="10" t="s">
        <v>20</v>
      </c>
      <c r="B4667" s="10" t="s">
        <v>19</v>
      </c>
      <c r="C4667" s="21" t="s">
        <v>8460</v>
      </c>
      <c r="D4667" s="68">
        <v>2002</v>
      </c>
      <c r="E4667" s="10" t="s">
        <v>8</v>
      </c>
      <c r="F4667" s="20" t="s">
        <v>8424</v>
      </c>
      <c r="G4667" s="10" t="s">
        <v>8461</v>
      </c>
      <c r="H4667" s="13">
        <v>250</v>
      </c>
      <c r="I4667" s="14"/>
      <c r="J4667" s="4"/>
      <c r="K4667" s="4"/>
      <c r="L4667" s="4"/>
      <c r="M4667" s="4"/>
      <c r="N4667" s="4"/>
      <c r="O4667" s="4"/>
      <c r="P4667" s="4"/>
      <c r="Q4667" s="4"/>
      <c r="R4667" s="4"/>
      <c r="S4667" s="4"/>
      <c r="T4667" s="4"/>
      <c r="U4667" s="4"/>
      <c r="V4667" s="4"/>
      <c r="W4667" s="4"/>
      <c r="X4667" s="4"/>
      <c r="Y4667" s="4"/>
      <c r="Z4667" s="4"/>
      <c r="AA4667" s="4"/>
    </row>
    <row r="4668" spans="1:27" ht="16" x14ac:dyDescent="0.2">
      <c r="A4668" s="10" t="s">
        <v>20</v>
      </c>
      <c r="B4668" s="10" t="s">
        <v>19</v>
      </c>
      <c r="C4668" s="21" t="s">
        <v>8462</v>
      </c>
      <c r="D4668" s="68">
        <v>2002</v>
      </c>
      <c r="E4668" s="10" t="s">
        <v>10</v>
      </c>
      <c r="F4668" s="20" t="s">
        <v>8424</v>
      </c>
      <c r="G4668" s="10" t="s">
        <v>8463</v>
      </c>
      <c r="H4668" s="13">
        <v>242</v>
      </c>
      <c r="I4668" s="14"/>
      <c r="J4668" s="4"/>
      <c r="K4668" s="4"/>
      <c r="L4668" s="4"/>
      <c r="M4668" s="4"/>
      <c r="N4668" s="4"/>
      <c r="O4668" s="4"/>
      <c r="P4668" s="4"/>
      <c r="Q4668" s="4"/>
      <c r="R4668" s="4"/>
      <c r="S4668" s="4"/>
      <c r="T4668" s="4"/>
      <c r="U4668" s="4"/>
      <c r="V4668" s="4"/>
      <c r="W4668" s="4"/>
      <c r="X4668" s="4"/>
      <c r="Y4668" s="4"/>
      <c r="Z4668" s="4"/>
      <c r="AA4668" s="4"/>
    </row>
    <row r="4669" spans="1:27" ht="16" x14ac:dyDescent="0.2">
      <c r="A4669" s="10" t="s">
        <v>20</v>
      </c>
      <c r="B4669" s="10" t="s">
        <v>19</v>
      </c>
      <c r="C4669" s="21" t="s">
        <v>8452</v>
      </c>
      <c r="D4669" s="68">
        <v>2002</v>
      </c>
      <c r="E4669" s="10" t="s">
        <v>8</v>
      </c>
      <c r="F4669" s="20" t="s">
        <v>8424</v>
      </c>
      <c r="G4669" s="10" t="s">
        <v>8464</v>
      </c>
      <c r="H4669" s="13">
        <v>228</v>
      </c>
      <c r="I4669" s="14"/>
      <c r="J4669" s="4"/>
      <c r="K4669" s="4"/>
      <c r="L4669" s="4"/>
      <c r="M4669" s="4"/>
      <c r="N4669" s="4"/>
      <c r="O4669" s="4"/>
      <c r="P4669" s="4"/>
      <c r="Q4669" s="4"/>
      <c r="R4669" s="4"/>
      <c r="S4669" s="4"/>
      <c r="T4669" s="4"/>
      <c r="U4669" s="4"/>
      <c r="V4669" s="4"/>
      <c r="W4669" s="4"/>
      <c r="X4669" s="4"/>
      <c r="Y4669" s="4"/>
      <c r="Z4669" s="4"/>
      <c r="AA4669" s="4"/>
    </row>
    <row r="4670" spans="1:27" ht="16" x14ac:dyDescent="0.2">
      <c r="A4670" s="10" t="s">
        <v>20</v>
      </c>
      <c r="B4670" s="10" t="s">
        <v>19</v>
      </c>
      <c r="C4670" s="21" t="s">
        <v>8465</v>
      </c>
      <c r="D4670" s="68">
        <v>2002</v>
      </c>
      <c r="E4670" s="10" t="s">
        <v>8</v>
      </c>
      <c r="F4670" s="20" t="s">
        <v>8424</v>
      </c>
      <c r="G4670" s="10" t="s">
        <v>8466</v>
      </c>
      <c r="H4670" s="13">
        <v>203</v>
      </c>
      <c r="I4670" s="14"/>
      <c r="J4670" s="4"/>
      <c r="K4670" s="4"/>
      <c r="L4670" s="4"/>
      <c r="M4670" s="4"/>
      <c r="N4670" s="4"/>
      <c r="O4670" s="4"/>
      <c r="P4670" s="4"/>
      <c r="Q4670" s="4"/>
      <c r="R4670" s="4"/>
      <c r="S4670" s="4"/>
      <c r="T4670" s="4"/>
      <c r="U4670" s="4"/>
      <c r="V4670" s="4"/>
      <c r="W4670" s="4"/>
      <c r="X4670" s="4"/>
      <c r="Y4670" s="4"/>
      <c r="Z4670" s="4"/>
      <c r="AA4670" s="4"/>
    </row>
    <row r="4671" spans="1:27" ht="16" x14ac:dyDescent="0.2">
      <c r="A4671" s="10" t="s">
        <v>20</v>
      </c>
      <c r="B4671" s="10" t="s">
        <v>19</v>
      </c>
      <c r="C4671" s="21" t="s">
        <v>8467</v>
      </c>
      <c r="D4671" s="68">
        <v>2002</v>
      </c>
      <c r="E4671" s="10" t="s">
        <v>8</v>
      </c>
      <c r="F4671" s="20" t="s">
        <v>8424</v>
      </c>
      <c r="G4671" s="10" t="s">
        <v>8468</v>
      </c>
      <c r="H4671" s="13">
        <v>171</v>
      </c>
      <c r="I4671" s="14"/>
      <c r="J4671" s="4"/>
      <c r="K4671" s="4"/>
      <c r="L4671" s="4"/>
      <c r="M4671" s="4"/>
      <c r="N4671" s="4"/>
      <c r="O4671" s="4"/>
      <c r="P4671" s="4"/>
      <c r="Q4671" s="4"/>
      <c r="R4671" s="4"/>
      <c r="S4671" s="4"/>
      <c r="T4671" s="4"/>
      <c r="U4671" s="4"/>
      <c r="V4671" s="4"/>
      <c r="W4671" s="4"/>
      <c r="X4671" s="4"/>
      <c r="Y4671" s="4"/>
      <c r="Z4671" s="4"/>
      <c r="AA4671" s="4"/>
    </row>
    <row r="4672" spans="1:27" ht="16" x14ac:dyDescent="0.2">
      <c r="A4672" s="10" t="s">
        <v>20</v>
      </c>
      <c r="B4672" s="10" t="s">
        <v>19</v>
      </c>
      <c r="C4672" s="21" t="s">
        <v>8434</v>
      </c>
      <c r="D4672" s="68">
        <v>2002</v>
      </c>
      <c r="E4672" s="10" t="s">
        <v>11</v>
      </c>
      <c r="F4672" s="20" t="s">
        <v>8424</v>
      </c>
      <c r="G4672" s="10" t="s">
        <v>8469</v>
      </c>
      <c r="H4672" s="13">
        <v>41</v>
      </c>
      <c r="I4672" s="14"/>
      <c r="J4672" s="4"/>
      <c r="K4672" s="4"/>
      <c r="L4672" s="4"/>
      <c r="M4672" s="4"/>
      <c r="N4672" s="4"/>
      <c r="O4672" s="4"/>
      <c r="P4672" s="4"/>
      <c r="Q4672" s="4"/>
      <c r="R4672" s="4"/>
      <c r="S4672" s="4"/>
      <c r="T4672" s="4"/>
      <c r="U4672" s="4"/>
      <c r="V4672" s="4"/>
      <c r="W4672" s="4"/>
      <c r="X4672" s="4"/>
      <c r="Y4672" s="4"/>
      <c r="Z4672" s="4"/>
      <c r="AA4672" s="4"/>
    </row>
    <row r="4673" spans="1:27" ht="16" x14ac:dyDescent="0.2">
      <c r="A4673" s="10" t="s">
        <v>20</v>
      </c>
      <c r="B4673" s="10" t="s">
        <v>19</v>
      </c>
      <c r="C4673" s="1" t="s">
        <v>8470</v>
      </c>
      <c r="D4673" s="3">
        <v>2001</v>
      </c>
      <c r="E4673" s="10" t="s">
        <v>11</v>
      </c>
      <c r="F4673" s="10" t="s">
        <v>8471</v>
      </c>
      <c r="G4673" s="10" t="s">
        <v>8472</v>
      </c>
      <c r="H4673" s="13">
        <v>1413</v>
      </c>
      <c r="I4673" s="2"/>
    </row>
    <row r="4674" spans="1:27" ht="16" x14ac:dyDescent="0.2">
      <c r="A4674" s="10" t="s">
        <v>20</v>
      </c>
      <c r="B4674" s="10" t="s">
        <v>19</v>
      </c>
      <c r="C4674" s="1" t="s">
        <v>8473</v>
      </c>
      <c r="D4674" s="3">
        <v>2001</v>
      </c>
      <c r="E4674" s="10" t="s">
        <v>10</v>
      </c>
      <c r="F4674" s="10" t="s">
        <v>8471</v>
      </c>
      <c r="G4674" s="10" t="s">
        <v>8474</v>
      </c>
      <c r="H4674" s="13">
        <v>793</v>
      </c>
      <c r="I4674" s="2"/>
    </row>
    <row r="4675" spans="1:27" ht="16" x14ac:dyDescent="0.2">
      <c r="A4675" s="10" t="s">
        <v>20</v>
      </c>
      <c r="B4675" s="10" t="s">
        <v>19</v>
      </c>
      <c r="C4675" s="1" t="s">
        <v>8475</v>
      </c>
      <c r="D4675" s="3">
        <v>2001</v>
      </c>
      <c r="E4675" s="10" t="s">
        <v>7</v>
      </c>
      <c r="F4675" s="10" t="s">
        <v>8471</v>
      </c>
      <c r="G4675" s="10" t="s">
        <v>8476</v>
      </c>
      <c r="H4675" s="13">
        <v>735</v>
      </c>
      <c r="I4675" s="2"/>
    </row>
    <row r="4676" spans="1:27" ht="16" x14ac:dyDescent="0.2">
      <c r="A4676" s="10" t="s">
        <v>20</v>
      </c>
      <c r="B4676" s="10" t="s">
        <v>19</v>
      </c>
      <c r="C4676" s="10" t="s">
        <v>8477</v>
      </c>
      <c r="D4676" s="3">
        <v>2001</v>
      </c>
      <c r="E4676" s="10" t="s">
        <v>8</v>
      </c>
      <c r="F4676" s="10" t="s">
        <v>8471</v>
      </c>
      <c r="G4676" s="10" t="s">
        <v>8478</v>
      </c>
      <c r="H4676" s="13">
        <v>541</v>
      </c>
      <c r="I4676" s="14"/>
      <c r="J4676" s="4"/>
      <c r="K4676" s="4"/>
      <c r="L4676" s="4"/>
      <c r="M4676" s="4"/>
      <c r="N4676" s="4"/>
      <c r="O4676" s="4"/>
      <c r="P4676" s="4"/>
      <c r="Q4676" s="4"/>
      <c r="R4676" s="4"/>
      <c r="S4676" s="4"/>
      <c r="T4676" s="4"/>
      <c r="U4676" s="4"/>
      <c r="V4676" s="4"/>
      <c r="W4676" s="4"/>
      <c r="X4676" s="4"/>
      <c r="Y4676" s="4"/>
      <c r="Z4676" s="4"/>
      <c r="AA4676" s="4"/>
    </row>
    <row r="4677" spans="1:27" ht="16" x14ac:dyDescent="0.2">
      <c r="A4677" s="10" t="s">
        <v>20</v>
      </c>
      <c r="B4677" s="10" t="s">
        <v>19</v>
      </c>
      <c r="C4677" s="21" t="s">
        <v>8438</v>
      </c>
      <c r="D4677" s="68">
        <v>2001</v>
      </c>
      <c r="E4677" s="10" t="s">
        <v>10</v>
      </c>
      <c r="F4677" s="20" t="s">
        <v>8479</v>
      </c>
      <c r="G4677" s="10" t="s">
        <v>8480</v>
      </c>
      <c r="H4677" s="13">
        <v>307</v>
      </c>
      <c r="I4677" s="14"/>
      <c r="J4677" s="4"/>
      <c r="K4677" s="4"/>
      <c r="L4677" s="4"/>
      <c r="M4677" s="4"/>
      <c r="N4677" s="4"/>
      <c r="O4677" s="4"/>
      <c r="P4677" s="4"/>
      <c r="Q4677" s="4"/>
      <c r="R4677" s="4"/>
      <c r="S4677" s="4"/>
      <c r="T4677" s="4"/>
      <c r="U4677" s="4"/>
      <c r="V4677" s="4"/>
      <c r="W4677" s="4"/>
      <c r="X4677" s="4"/>
      <c r="Y4677" s="4"/>
      <c r="Z4677" s="4"/>
      <c r="AA4677" s="4"/>
    </row>
    <row r="4678" spans="1:27" ht="16" x14ac:dyDescent="0.2">
      <c r="A4678" s="10" t="s">
        <v>20</v>
      </c>
      <c r="B4678" s="10" t="s">
        <v>19</v>
      </c>
      <c r="C4678" s="1" t="s">
        <v>8481</v>
      </c>
      <c r="D4678" s="3">
        <v>2001</v>
      </c>
      <c r="E4678" s="10" t="s">
        <v>7</v>
      </c>
      <c r="F4678" s="10" t="s">
        <v>8471</v>
      </c>
      <c r="G4678" s="10" t="s">
        <v>8482</v>
      </c>
      <c r="H4678" s="13">
        <v>225</v>
      </c>
      <c r="I4678" s="2"/>
    </row>
    <row r="4679" spans="1:27" ht="16" x14ac:dyDescent="0.2">
      <c r="A4679" s="10" t="s">
        <v>20</v>
      </c>
      <c r="B4679" s="10" t="s">
        <v>19</v>
      </c>
      <c r="C4679" s="1" t="s">
        <v>8483</v>
      </c>
      <c r="D4679" s="3">
        <v>2001</v>
      </c>
      <c r="E4679" s="10" t="s">
        <v>8</v>
      </c>
      <c r="F4679" s="10" t="s">
        <v>8471</v>
      </c>
      <c r="G4679" s="10" t="s">
        <v>8484</v>
      </c>
      <c r="H4679" s="13">
        <v>165</v>
      </c>
      <c r="I4679" s="2"/>
    </row>
    <row r="4680" spans="1:27" ht="16" x14ac:dyDescent="0.2">
      <c r="A4680" s="10" t="s">
        <v>20</v>
      </c>
      <c r="B4680" s="10" t="s">
        <v>19</v>
      </c>
      <c r="C4680" s="21" t="s">
        <v>8485</v>
      </c>
      <c r="D4680" s="69">
        <v>2000</v>
      </c>
      <c r="E4680" s="10" t="s">
        <v>10</v>
      </c>
      <c r="F4680" s="19" t="s">
        <v>4266</v>
      </c>
      <c r="G4680" s="10" t="s">
        <v>8486</v>
      </c>
      <c r="H4680" s="13">
        <v>1139</v>
      </c>
      <c r="I4680" s="2"/>
    </row>
    <row r="4681" spans="1:27" ht="16" x14ac:dyDescent="0.2">
      <c r="A4681" s="10" t="s">
        <v>20</v>
      </c>
      <c r="B4681" s="10" t="s">
        <v>19</v>
      </c>
      <c r="C4681" s="21" t="s">
        <v>8438</v>
      </c>
      <c r="D4681" s="69">
        <v>2000</v>
      </c>
      <c r="E4681" s="10" t="s">
        <v>10</v>
      </c>
      <c r="F4681" s="20" t="s">
        <v>8479</v>
      </c>
      <c r="G4681" s="10" t="s">
        <v>8487</v>
      </c>
      <c r="H4681" s="13">
        <v>813</v>
      </c>
      <c r="I4681" s="14"/>
      <c r="J4681" s="4"/>
      <c r="K4681" s="4"/>
      <c r="L4681" s="4"/>
      <c r="M4681" s="4"/>
      <c r="N4681" s="4"/>
      <c r="O4681" s="4"/>
      <c r="P4681" s="4"/>
      <c r="Q4681" s="4"/>
      <c r="R4681" s="4"/>
      <c r="S4681" s="4"/>
      <c r="T4681" s="4"/>
      <c r="U4681" s="4"/>
      <c r="V4681" s="4"/>
      <c r="W4681" s="4"/>
      <c r="X4681" s="4"/>
      <c r="Y4681" s="4"/>
      <c r="Z4681" s="4"/>
      <c r="AA4681" s="4"/>
    </row>
    <row r="4682" spans="1:27" ht="16" x14ac:dyDescent="0.2">
      <c r="A4682" s="10" t="s">
        <v>20</v>
      </c>
      <c r="B4682" s="10" t="s">
        <v>19</v>
      </c>
      <c r="C4682" s="21" t="s">
        <v>8488</v>
      </c>
      <c r="D4682" s="69">
        <v>2000</v>
      </c>
      <c r="E4682" s="10" t="s">
        <v>11</v>
      </c>
      <c r="F4682" s="19" t="s">
        <v>4266</v>
      </c>
      <c r="G4682" s="10" t="s">
        <v>8489</v>
      </c>
      <c r="H4682" s="13">
        <v>740</v>
      </c>
      <c r="I4682" s="2"/>
    </row>
    <row r="4683" spans="1:27" ht="16" x14ac:dyDescent="0.2">
      <c r="A4683" s="10" t="s">
        <v>20</v>
      </c>
      <c r="B4683" s="10" t="s">
        <v>19</v>
      </c>
      <c r="C4683" s="21" t="s">
        <v>8490</v>
      </c>
      <c r="D4683" s="69">
        <v>2000</v>
      </c>
      <c r="E4683" s="10" t="s">
        <v>10</v>
      </c>
      <c r="F4683" s="20" t="s">
        <v>8479</v>
      </c>
      <c r="G4683" s="10" t="s">
        <v>8491</v>
      </c>
      <c r="H4683" s="13">
        <v>726</v>
      </c>
      <c r="I4683" s="14"/>
      <c r="J4683" s="4"/>
      <c r="K4683" s="4"/>
      <c r="L4683" s="4"/>
      <c r="M4683" s="4"/>
      <c r="N4683" s="4"/>
      <c r="O4683" s="4"/>
      <c r="P4683" s="4"/>
      <c r="Q4683" s="4"/>
      <c r="R4683" s="4"/>
      <c r="S4683" s="4"/>
      <c r="T4683" s="4"/>
      <c r="U4683" s="4"/>
      <c r="V4683" s="4"/>
      <c r="W4683" s="4"/>
      <c r="X4683" s="4"/>
      <c r="Y4683" s="4"/>
      <c r="Z4683" s="4"/>
      <c r="AA4683" s="4"/>
    </row>
    <row r="4684" spans="1:27" ht="16" x14ac:dyDescent="0.2">
      <c r="A4684" s="10" t="s">
        <v>20</v>
      </c>
      <c r="B4684" s="10" t="s">
        <v>19</v>
      </c>
      <c r="C4684" s="21" t="s">
        <v>8492</v>
      </c>
      <c r="D4684" s="69">
        <v>2000</v>
      </c>
      <c r="E4684" s="10" t="s">
        <v>8</v>
      </c>
      <c r="F4684" s="20" t="s">
        <v>8479</v>
      </c>
      <c r="G4684" s="10" t="s">
        <v>8493</v>
      </c>
      <c r="H4684" s="13">
        <v>707</v>
      </c>
      <c r="I4684" s="14"/>
      <c r="J4684" s="4"/>
      <c r="K4684" s="4"/>
      <c r="L4684" s="4"/>
      <c r="M4684" s="4"/>
      <c r="N4684" s="4"/>
      <c r="O4684" s="4"/>
      <c r="P4684" s="4"/>
      <c r="Q4684" s="4"/>
      <c r="R4684" s="4"/>
      <c r="S4684" s="4"/>
      <c r="T4684" s="4"/>
      <c r="U4684" s="4"/>
      <c r="V4684" s="4"/>
      <c r="W4684" s="4"/>
      <c r="X4684" s="4"/>
      <c r="Y4684" s="4"/>
      <c r="Z4684" s="4"/>
      <c r="AA4684" s="4"/>
    </row>
    <row r="4685" spans="1:27" ht="16" x14ac:dyDescent="0.2">
      <c r="A4685" s="10" t="s">
        <v>20</v>
      </c>
      <c r="B4685" s="10" t="s">
        <v>19</v>
      </c>
      <c r="C4685" s="21" t="s">
        <v>8494</v>
      </c>
      <c r="D4685" s="32">
        <v>2000</v>
      </c>
      <c r="E4685" s="10" t="s">
        <v>10</v>
      </c>
      <c r="F4685" s="10" t="s">
        <v>4266</v>
      </c>
      <c r="G4685" s="10" t="s">
        <v>8495</v>
      </c>
      <c r="H4685" s="13">
        <v>661</v>
      </c>
      <c r="I4685" s="14"/>
      <c r="J4685" s="4"/>
      <c r="K4685" s="4"/>
      <c r="L4685" s="4"/>
      <c r="M4685" s="4"/>
      <c r="N4685" s="4"/>
      <c r="O4685" s="4"/>
      <c r="P4685" s="4"/>
      <c r="Q4685" s="4"/>
      <c r="R4685" s="4"/>
      <c r="S4685" s="4"/>
      <c r="T4685" s="4"/>
      <c r="U4685" s="4"/>
      <c r="V4685" s="4"/>
      <c r="W4685" s="4"/>
      <c r="X4685" s="4"/>
      <c r="Y4685" s="4"/>
      <c r="Z4685" s="4"/>
      <c r="AA4685" s="4"/>
    </row>
    <row r="4686" spans="1:27" ht="16" x14ac:dyDescent="0.2">
      <c r="A4686" s="10" t="s">
        <v>20</v>
      </c>
      <c r="B4686" s="10" t="s">
        <v>19</v>
      </c>
      <c r="C4686" s="21" t="s">
        <v>8430</v>
      </c>
      <c r="D4686" s="69">
        <v>2000</v>
      </c>
      <c r="E4686" s="10" t="s">
        <v>10</v>
      </c>
      <c r="F4686" s="20" t="s">
        <v>8479</v>
      </c>
      <c r="G4686" s="10" t="s">
        <v>8496</v>
      </c>
      <c r="H4686" s="13">
        <v>628</v>
      </c>
      <c r="I4686" s="14"/>
      <c r="J4686" s="4"/>
      <c r="K4686" s="4"/>
      <c r="L4686" s="4"/>
      <c r="M4686" s="4"/>
      <c r="N4686" s="4"/>
      <c r="O4686" s="4"/>
      <c r="P4686" s="4"/>
      <c r="Q4686" s="4"/>
      <c r="R4686" s="4"/>
      <c r="S4686" s="4"/>
      <c r="T4686" s="4"/>
      <c r="U4686" s="4"/>
      <c r="V4686" s="4"/>
      <c r="W4686" s="4"/>
      <c r="X4686" s="4"/>
      <c r="Y4686" s="4"/>
      <c r="Z4686" s="4"/>
      <c r="AA4686" s="4"/>
    </row>
    <row r="4687" spans="1:27" ht="16" x14ac:dyDescent="0.2">
      <c r="A4687" s="10" t="s">
        <v>20</v>
      </c>
      <c r="B4687" s="10" t="s">
        <v>19</v>
      </c>
      <c r="C4687" s="21" t="s">
        <v>8497</v>
      </c>
      <c r="D4687" s="69">
        <v>2000</v>
      </c>
      <c r="E4687" s="10" t="s">
        <v>11</v>
      </c>
      <c r="F4687" s="19" t="s">
        <v>4266</v>
      </c>
      <c r="G4687" s="10" t="s">
        <v>8498</v>
      </c>
      <c r="H4687" s="13">
        <v>598</v>
      </c>
      <c r="I4687" s="14"/>
      <c r="J4687" s="4"/>
      <c r="K4687" s="4"/>
      <c r="L4687" s="4"/>
      <c r="M4687" s="4"/>
      <c r="N4687" s="4"/>
      <c r="O4687" s="4"/>
      <c r="P4687" s="4"/>
      <c r="Q4687" s="4"/>
      <c r="R4687" s="4"/>
      <c r="S4687" s="4"/>
      <c r="T4687" s="4"/>
      <c r="U4687" s="4"/>
      <c r="V4687" s="4"/>
      <c r="W4687" s="4"/>
      <c r="X4687" s="4"/>
      <c r="Y4687" s="4"/>
      <c r="Z4687" s="4"/>
      <c r="AA4687" s="4"/>
    </row>
    <row r="4688" spans="1:27" ht="16" x14ac:dyDescent="0.2">
      <c r="A4688" s="10" t="s">
        <v>20</v>
      </c>
      <c r="B4688" s="10" t="s">
        <v>19</v>
      </c>
      <c r="C4688" s="21" t="s">
        <v>8499</v>
      </c>
      <c r="D4688" s="69">
        <v>2000</v>
      </c>
      <c r="E4688" s="10" t="s">
        <v>10</v>
      </c>
      <c r="F4688" s="20" t="s">
        <v>8479</v>
      </c>
      <c r="G4688" s="10" t="s">
        <v>8500</v>
      </c>
      <c r="H4688" s="13">
        <v>501</v>
      </c>
      <c r="I4688" s="14"/>
      <c r="J4688" s="4"/>
      <c r="K4688" s="4"/>
      <c r="L4688" s="4"/>
      <c r="M4688" s="4"/>
      <c r="N4688" s="4"/>
      <c r="O4688" s="4"/>
      <c r="P4688" s="4"/>
      <c r="Q4688" s="4"/>
      <c r="R4688" s="4"/>
      <c r="S4688" s="4"/>
      <c r="T4688" s="4"/>
      <c r="U4688" s="4"/>
      <c r="V4688" s="4"/>
      <c r="W4688" s="4"/>
      <c r="X4688" s="4"/>
      <c r="Y4688" s="4"/>
      <c r="Z4688" s="4"/>
      <c r="AA4688" s="4"/>
    </row>
    <row r="4689" spans="1:27" ht="16" x14ac:dyDescent="0.2">
      <c r="A4689" s="10" t="s">
        <v>20</v>
      </c>
      <c r="B4689" s="10" t="s">
        <v>19</v>
      </c>
      <c r="C4689" s="21" t="s">
        <v>8501</v>
      </c>
      <c r="D4689" s="32">
        <v>2000</v>
      </c>
      <c r="E4689" s="10" t="s">
        <v>10</v>
      </c>
      <c r="F4689" s="10" t="s">
        <v>4266</v>
      </c>
      <c r="G4689" s="10" t="s">
        <v>8502</v>
      </c>
      <c r="H4689" s="13">
        <v>460</v>
      </c>
      <c r="I4689" s="2"/>
    </row>
    <row r="4690" spans="1:27" ht="16" x14ac:dyDescent="0.2">
      <c r="A4690" s="10" t="s">
        <v>20</v>
      </c>
      <c r="B4690" s="10" t="s">
        <v>19</v>
      </c>
      <c r="C4690" s="21" t="s">
        <v>8503</v>
      </c>
      <c r="D4690" s="69">
        <v>2000</v>
      </c>
      <c r="E4690" s="10" t="s">
        <v>10</v>
      </c>
      <c r="F4690" s="19" t="s">
        <v>4266</v>
      </c>
      <c r="G4690" s="10" t="s">
        <v>8504</v>
      </c>
      <c r="H4690" s="13">
        <v>447</v>
      </c>
      <c r="I4690" s="14"/>
      <c r="J4690" s="4"/>
      <c r="K4690" s="4"/>
      <c r="L4690" s="4"/>
      <c r="M4690" s="4"/>
      <c r="N4690" s="4"/>
      <c r="O4690" s="4"/>
      <c r="P4690" s="4"/>
      <c r="Q4690" s="4"/>
      <c r="R4690" s="4"/>
      <c r="S4690" s="4"/>
      <c r="T4690" s="4"/>
      <c r="U4690" s="4"/>
      <c r="V4690" s="4"/>
      <c r="W4690" s="4"/>
      <c r="X4690" s="4"/>
      <c r="Y4690" s="4"/>
      <c r="Z4690" s="4"/>
      <c r="AA4690" s="4"/>
    </row>
    <row r="4691" spans="1:27" ht="16" x14ac:dyDescent="0.2">
      <c r="A4691" s="10" t="s">
        <v>20</v>
      </c>
      <c r="B4691" s="10" t="s">
        <v>19</v>
      </c>
      <c r="C4691" s="21" t="s">
        <v>8505</v>
      </c>
      <c r="D4691" s="69">
        <v>2000</v>
      </c>
      <c r="E4691" s="10" t="s">
        <v>8</v>
      </c>
      <c r="F4691" s="19" t="s">
        <v>4266</v>
      </c>
      <c r="G4691" s="10" t="s">
        <v>8506</v>
      </c>
      <c r="H4691" s="13">
        <v>332</v>
      </c>
      <c r="I4691" s="14"/>
      <c r="J4691" s="4"/>
      <c r="K4691" s="4"/>
      <c r="L4691" s="4"/>
      <c r="M4691" s="4"/>
      <c r="N4691" s="4"/>
      <c r="O4691" s="4"/>
      <c r="P4691" s="4"/>
      <c r="Q4691" s="4"/>
      <c r="R4691" s="4"/>
      <c r="S4691" s="4"/>
      <c r="T4691" s="4"/>
      <c r="U4691" s="4"/>
      <c r="V4691" s="4"/>
      <c r="W4691" s="4"/>
      <c r="X4691" s="4"/>
      <c r="Y4691" s="4"/>
      <c r="Z4691" s="4"/>
      <c r="AA4691" s="4"/>
    </row>
    <row r="4692" spans="1:27" ht="16" x14ac:dyDescent="0.2">
      <c r="A4692" s="10" t="s">
        <v>20</v>
      </c>
      <c r="B4692" s="10" t="s">
        <v>19</v>
      </c>
      <c r="C4692" s="21" t="s">
        <v>8430</v>
      </c>
      <c r="D4692" s="69">
        <v>2000</v>
      </c>
      <c r="E4692" s="10" t="s">
        <v>10</v>
      </c>
      <c r="F4692" s="19" t="s">
        <v>4266</v>
      </c>
      <c r="G4692" s="10" t="s">
        <v>8507</v>
      </c>
      <c r="H4692" s="13">
        <v>289</v>
      </c>
      <c r="I4692" s="2"/>
    </row>
    <row r="4693" spans="1:27" ht="16" x14ac:dyDescent="0.2">
      <c r="A4693" s="10" t="s">
        <v>20</v>
      </c>
      <c r="B4693" s="10" t="s">
        <v>19</v>
      </c>
      <c r="C4693" s="21" t="s">
        <v>8508</v>
      </c>
      <c r="D4693" s="32">
        <v>2000</v>
      </c>
      <c r="E4693" s="10" t="s">
        <v>8</v>
      </c>
      <c r="F4693" s="19" t="s">
        <v>4266</v>
      </c>
      <c r="G4693" s="10" t="s">
        <v>8509</v>
      </c>
      <c r="H4693" s="13">
        <v>267</v>
      </c>
      <c r="I4693" s="14"/>
      <c r="J4693" s="4"/>
      <c r="K4693" s="4"/>
      <c r="L4693" s="4"/>
      <c r="M4693" s="4"/>
      <c r="N4693" s="4"/>
      <c r="O4693" s="4"/>
      <c r="P4693" s="4"/>
      <c r="Q4693" s="4"/>
      <c r="R4693" s="4"/>
      <c r="S4693" s="4"/>
      <c r="T4693" s="4"/>
      <c r="U4693" s="4"/>
      <c r="V4693" s="4"/>
      <c r="W4693" s="4"/>
      <c r="X4693" s="4"/>
      <c r="Y4693" s="4"/>
      <c r="Z4693" s="4"/>
      <c r="AA4693" s="4"/>
    </row>
    <row r="4694" spans="1:27" ht="16" x14ac:dyDescent="0.2">
      <c r="A4694" s="10" t="s">
        <v>20</v>
      </c>
      <c r="B4694" s="10" t="s">
        <v>19</v>
      </c>
      <c r="C4694" s="21" t="s">
        <v>8426</v>
      </c>
      <c r="D4694" s="69">
        <v>2000</v>
      </c>
      <c r="E4694" s="10" t="s">
        <v>10</v>
      </c>
      <c r="F4694" s="19" t="s">
        <v>4266</v>
      </c>
      <c r="G4694" s="10" t="s">
        <v>8510</v>
      </c>
      <c r="H4694" s="13">
        <v>262</v>
      </c>
      <c r="I4694" s="2"/>
    </row>
    <row r="4695" spans="1:27" ht="16" x14ac:dyDescent="0.2">
      <c r="A4695" s="10" t="s">
        <v>20</v>
      </c>
      <c r="B4695" s="10" t="s">
        <v>19</v>
      </c>
      <c r="C4695" s="21" t="s">
        <v>8511</v>
      </c>
      <c r="D4695" s="69">
        <v>2000</v>
      </c>
      <c r="E4695" s="10" t="s">
        <v>8</v>
      </c>
      <c r="F4695" s="20" t="s">
        <v>8479</v>
      </c>
      <c r="G4695" s="10" t="s">
        <v>8512</v>
      </c>
      <c r="H4695" s="13">
        <v>252</v>
      </c>
      <c r="I4695" s="14"/>
      <c r="J4695" s="4"/>
      <c r="K4695" s="4"/>
      <c r="L4695" s="4"/>
      <c r="M4695" s="4"/>
      <c r="N4695" s="4"/>
      <c r="O4695" s="4"/>
      <c r="P4695" s="4"/>
      <c r="Q4695" s="4"/>
      <c r="R4695" s="4"/>
      <c r="S4695" s="4"/>
      <c r="T4695" s="4"/>
      <c r="U4695" s="4"/>
      <c r="V4695" s="4"/>
      <c r="W4695" s="4"/>
      <c r="X4695" s="4"/>
      <c r="Y4695" s="4"/>
      <c r="Z4695" s="4"/>
      <c r="AA4695" s="4"/>
    </row>
    <row r="4696" spans="1:27" ht="16" x14ac:dyDescent="0.2">
      <c r="A4696" s="10" t="s">
        <v>20</v>
      </c>
      <c r="B4696" s="10" t="s">
        <v>19</v>
      </c>
      <c r="C4696" s="21" t="s">
        <v>8351</v>
      </c>
      <c r="D4696" s="32">
        <v>2000</v>
      </c>
      <c r="E4696" s="10" t="s">
        <v>7</v>
      </c>
      <c r="F4696" s="10" t="s">
        <v>4266</v>
      </c>
      <c r="G4696" s="10" t="s">
        <v>8513</v>
      </c>
      <c r="H4696" s="13">
        <v>248</v>
      </c>
      <c r="I4696" s="14"/>
      <c r="J4696" s="4"/>
      <c r="K4696" s="4"/>
      <c r="L4696" s="4"/>
      <c r="M4696" s="4"/>
      <c r="N4696" s="4"/>
      <c r="O4696" s="4"/>
      <c r="P4696" s="4"/>
      <c r="Q4696" s="4"/>
      <c r="R4696" s="4"/>
      <c r="S4696" s="4"/>
      <c r="T4696" s="4"/>
      <c r="U4696" s="4"/>
      <c r="V4696" s="4"/>
      <c r="W4696" s="4"/>
      <c r="X4696" s="4"/>
      <c r="Y4696" s="4"/>
      <c r="Z4696" s="4"/>
      <c r="AA4696" s="4"/>
    </row>
    <row r="4697" spans="1:27" ht="16" x14ac:dyDescent="0.2">
      <c r="A4697" s="10" t="s">
        <v>20</v>
      </c>
      <c r="B4697" s="10" t="s">
        <v>19</v>
      </c>
      <c r="C4697" s="21" t="s">
        <v>8514</v>
      </c>
      <c r="D4697" s="69">
        <v>2000</v>
      </c>
      <c r="E4697" s="10" t="s">
        <v>10</v>
      </c>
      <c r="F4697" s="19" t="s">
        <v>4266</v>
      </c>
      <c r="G4697" s="10" t="s">
        <v>8515</v>
      </c>
      <c r="H4697" s="13">
        <v>230</v>
      </c>
      <c r="I4697" s="14"/>
      <c r="J4697" s="4"/>
      <c r="K4697" s="4"/>
      <c r="L4697" s="4"/>
      <c r="M4697" s="4"/>
      <c r="N4697" s="4"/>
      <c r="O4697" s="4"/>
      <c r="P4697" s="4"/>
      <c r="Q4697" s="4"/>
      <c r="R4697" s="4"/>
      <c r="S4697" s="4"/>
      <c r="T4697" s="4"/>
      <c r="U4697" s="4"/>
      <c r="V4697" s="4"/>
      <c r="W4697" s="4"/>
      <c r="X4697" s="4"/>
      <c r="Y4697" s="4"/>
      <c r="Z4697" s="4"/>
      <c r="AA4697" s="4"/>
    </row>
    <row r="4698" spans="1:27" ht="16" x14ac:dyDescent="0.2">
      <c r="A4698" s="10" t="s">
        <v>20</v>
      </c>
      <c r="B4698" s="10" t="s">
        <v>19</v>
      </c>
      <c r="C4698" s="21" t="s">
        <v>8516</v>
      </c>
      <c r="D4698" s="69">
        <v>2000</v>
      </c>
      <c r="E4698" s="10" t="s">
        <v>10</v>
      </c>
      <c r="F4698" s="19" t="s">
        <v>4266</v>
      </c>
      <c r="G4698" s="10" t="s">
        <v>8517</v>
      </c>
      <c r="H4698" s="13">
        <v>230</v>
      </c>
      <c r="I4698" s="14"/>
      <c r="J4698" s="4"/>
      <c r="K4698" s="4"/>
      <c r="L4698" s="4"/>
      <c r="M4698" s="4"/>
      <c r="N4698" s="4"/>
      <c r="O4698" s="4"/>
      <c r="P4698" s="4"/>
      <c r="Q4698" s="4"/>
      <c r="R4698" s="4"/>
      <c r="S4698" s="4"/>
      <c r="T4698" s="4"/>
      <c r="U4698" s="4"/>
      <c r="V4698" s="4"/>
      <c r="W4698" s="4"/>
      <c r="X4698" s="4"/>
      <c r="Y4698" s="4"/>
      <c r="Z4698" s="4"/>
      <c r="AA4698" s="4"/>
    </row>
    <row r="4699" spans="1:27" ht="16" x14ac:dyDescent="0.2">
      <c r="A4699" s="10" t="s">
        <v>20</v>
      </c>
      <c r="B4699" s="10" t="s">
        <v>19</v>
      </c>
      <c r="C4699" s="21" t="s">
        <v>8518</v>
      </c>
      <c r="D4699" s="69">
        <v>2000</v>
      </c>
      <c r="E4699" s="10" t="s">
        <v>10</v>
      </c>
      <c r="F4699" s="19" t="s">
        <v>4266</v>
      </c>
      <c r="G4699" s="10" t="s">
        <v>8519</v>
      </c>
      <c r="H4699" s="13">
        <v>220</v>
      </c>
      <c r="I4699" s="14"/>
      <c r="J4699" s="4"/>
      <c r="K4699" s="4"/>
      <c r="L4699" s="4"/>
      <c r="M4699" s="4"/>
      <c r="N4699" s="4"/>
      <c r="O4699" s="4"/>
      <c r="P4699" s="4"/>
      <c r="Q4699" s="4"/>
      <c r="R4699" s="4"/>
      <c r="S4699" s="4"/>
      <c r="T4699" s="4"/>
      <c r="U4699" s="4"/>
      <c r="V4699" s="4"/>
      <c r="W4699" s="4"/>
      <c r="X4699" s="4"/>
      <c r="Y4699" s="4"/>
      <c r="Z4699" s="4"/>
      <c r="AA4699" s="4"/>
    </row>
    <row r="4700" spans="1:27" ht="16" x14ac:dyDescent="0.2">
      <c r="A4700" s="10" t="s">
        <v>20</v>
      </c>
      <c r="B4700" s="10" t="s">
        <v>19</v>
      </c>
      <c r="C4700" s="21" t="s">
        <v>8520</v>
      </c>
      <c r="D4700" s="69">
        <v>2000</v>
      </c>
      <c r="E4700" s="10" t="s">
        <v>8</v>
      </c>
      <c r="F4700" s="20" t="s">
        <v>8479</v>
      </c>
      <c r="G4700" s="10" t="s">
        <v>8521</v>
      </c>
      <c r="H4700" s="13">
        <v>210</v>
      </c>
      <c r="I4700" s="14"/>
      <c r="J4700" s="4"/>
      <c r="K4700" s="4"/>
      <c r="L4700" s="4"/>
      <c r="M4700" s="4"/>
      <c r="N4700" s="4"/>
      <c r="O4700" s="4"/>
      <c r="P4700" s="4"/>
      <c r="Q4700" s="4"/>
      <c r="R4700" s="4"/>
      <c r="S4700" s="4"/>
      <c r="T4700" s="4"/>
      <c r="U4700" s="4"/>
      <c r="V4700" s="4"/>
      <c r="W4700" s="4"/>
      <c r="X4700" s="4"/>
      <c r="Y4700" s="4"/>
      <c r="Z4700" s="4"/>
      <c r="AA4700" s="4"/>
    </row>
    <row r="4701" spans="1:27" ht="16" x14ac:dyDescent="0.2">
      <c r="A4701" s="10" t="s">
        <v>20</v>
      </c>
      <c r="B4701" s="10" t="s">
        <v>19</v>
      </c>
      <c r="C4701" s="21" t="s">
        <v>8522</v>
      </c>
      <c r="D4701" s="69">
        <v>2000</v>
      </c>
      <c r="E4701" s="10" t="s">
        <v>8</v>
      </c>
      <c r="F4701" s="20" t="s">
        <v>8479</v>
      </c>
      <c r="G4701" s="10" t="s">
        <v>8523</v>
      </c>
      <c r="H4701" s="13">
        <v>208</v>
      </c>
      <c r="I4701" s="14"/>
      <c r="J4701" s="4"/>
      <c r="K4701" s="4"/>
      <c r="L4701" s="4"/>
      <c r="M4701" s="4"/>
      <c r="N4701" s="4"/>
      <c r="O4701" s="4"/>
      <c r="P4701" s="4"/>
      <c r="Q4701" s="4"/>
      <c r="R4701" s="4"/>
      <c r="S4701" s="4"/>
      <c r="T4701" s="4"/>
      <c r="U4701" s="4"/>
      <c r="V4701" s="4"/>
      <c r="W4701" s="4"/>
      <c r="X4701" s="4"/>
      <c r="Y4701" s="4"/>
      <c r="Z4701" s="4"/>
      <c r="AA4701" s="4"/>
    </row>
    <row r="4702" spans="1:27" ht="16" x14ac:dyDescent="0.2">
      <c r="A4702" s="10" t="s">
        <v>20</v>
      </c>
      <c r="B4702" s="10" t="s">
        <v>19</v>
      </c>
      <c r="C4702" s="21" t="s">
        <v>8524</v>
      </c>
      <c r="D4702" s="69">
        <v>2000</v>
      </c>
      <c r="E4702" s="10" t="s">
        <v>8</v>
      </c>
      <c r="F4702" s="19" t="s">
        <v>4266</v>
      </c>
      <c r="G4702" s="10" t="s">
        <v>8525</v>
      </c>
      <c r="H4702" s="13">
        <v>191</v>
      </c>
      <c r="I4702" s="14"/>
      <c r="J4702" s="4"/>
      <c r="K4702" s="4"/>
      <c r="L4702" s="4"/>
      <c r="M4702" s="4"/>
      <c r="N4702" s="4"/>
      <c r="O4702" s="4"/>
      <c r="P4702" s="4"/>
      <c r="Q4702" s="4"/>
      <c r="R4702" s="4"/>
      <c r="S4702" s="4"/>
      <c r="T4702" s="4"/>
      <c r="U4702" s="4"/>
      <c r="V4702" s="4"/>
      <c r="W4702" s="4"/>
      <c r="X4702" s="4"/>
      <c r="Y4702" s="4"/>
      <c r="Z4702" s="4"/>
      <c r="AA4702" s="4"/>
    </row>
    <row r="4703" spans="1:27" ht="16" x14ac:dyDescent="0.2">
      <c r="A4703" s="10" t="s">
        <v>20</v>
      </c>
      <c r="B4703" s="10" t="s">
        <v>19</v>
      </c>
      <c r="C4703" s="21" t="s">
        <v>8526</v>
      </c>
      <c r="D4703" s="69">
        <v>2000</v>
      </c>
      <c r="E4703" s="10" t="s">
        <v>8</v>
      </c>
      <c r="F4703" s="19" t="s">
        <v>4266</v>
      </c>
      <c r="G4703" s="10" t="s">
        <v>8527</v>
      </c>
      <c r="H4703" s="13">
        <v>190</v>
      </c>
      <c r="I4703" s="14"/>
      <c r="J4703" s="4"/>
      <c r="K4703" s="4"/>
      <c r="L4703" s="4"/>
      <c r="M4703" s="4"/>
      <c r="N4703" s="4"/>
      <c r="O4703" s="4"/>
      <c r="P4703" s="4"/>
      <c r="Q4703" s="4"/>
      <c r="R4703" s="4"/>
      <c r="S4703" s="4"/>
      <c r="T4703" s="4"/>
      <c r="U4703" s="4"/>
      <c r="V4703" s="4"/>
      <c r="W4703" s="4"/>
      <c r="X4703" s="4"/>
      <c r="Y4703" s="4"/>
      <c r="Z4703" s="4"/>
      <c r="AA4703" s="4"/>
    </row>
    <row r="4704" spans="1:27" ht="16" x14ac:dyDescent="0.2">
      <c r="A4704" s="10" t="s">
        <v>20</v>
      </c>
      <c r="B4704" s="10" t="s">
        <v>19</v>
      </c>
      <c r="C4704" s="21" t="s">
        <v>8528</v>
      </c>
      <c r="D4704" s="69">
        <v>2000</v>
      </c>
      <c r="E4704" s="10" t="s">
        <v>8</v>
      </c>
      <c r="F4704" s="19" t="s">
        <v>4266</v>
      </c>
      <c r="G4704" s="10" t="s">
        <v>8529</v>
      </c>
      <c r="H4704" s="13">
        <v>186</v>
      </c>
      <c r="I4704" s="2"/>
    </row>
    <row r="4705" spans="1:27" ht="16" x14ac:dyDescent="0.2">
      <c r="A4705" s="10" t="s">
        <v>20</v>
      </c>
      <c r="B4705" s="10" t="s">
        <v>19</v>
      </c>
      <c r="C4705" s="21" t="s">
        <v>8530</v>
      </c>
      <c r="D4705" s="69">
        <v>2000</v>
      </c>
      <c r="E4705" s="10" t="s">
        <v>8</v>
      </c>
      <c r="F4705" s="20" t="s">
        <v>8479</v>
      </c>
      <c r="G4705" s="10" t="s">
        <v>8531</v>
      </c>
      <c r="H4705" s="13">
        <v>186</v>
      </c>
      <c r="I4705" s="14"/>
      <c r="J4705" s="4"/>
      <c r="K4705" s="4"/>
      <c r="L4705" s="4"/>
      <c r="M4705" s="4"/>
      <c r="N4705" s="4"/>
      <c r="O4705" s="4"/>
      <c r="P4705" s="4"/>
      <c r="Q4705" s="4"/>
      <c r="R4705" s="4"/>
      <c r="S4705" s="4"/>
      <c r="T4705" s="4"/>
      <c r="U4705" s="4"/>
      <c r="V4705" s="4"/>
      <c r="W4705" s="4"/>
      <c r="X4705" s="4"/>
      <c r="Y4705" s="4"/>
      <c r="Z4705" s="4"/>
      <c r="AA4705" s="4"/>
    </row>
    <row r="4706" spans="1:27" ht="16" x14ac:dyDescent="0.2">
      <c r="A4706" s="10" t="s">
        <v>20</v>
      </c>
      <c r="B4706" s="10" t="s">
        <v>19</v>
      </c>
      <c r="C4706" s="21" t="s">
        <v>8532</v>
      </c>
      <c r="D4706" s="69">
        <v>2000</v>
      </c>
      <c r="E4706" s="10" t="s">
        <v>11</v>
      </c>
      <c r="F4706" s="19" t="s">
        <v>4266</v>
      </c>
      <c r="G4706" s="10" t="s">
        <v>8533</v>
      </c>
      <c r="H4706" s="13">
        <v>169</v>
      </c>
      <c r="I4706" s="14"/>
      <c r="J4706" s="4"/>
      <c r="K4706" s="4"/>
      <c r="L4706" s="4"/>
      <c r="M4706" s="4"/>
      <c r="N4706" s="4"/>
      <c r="O4706" s="4"/>
      <c r="P4706" s="4"/>
      <c r="Q4706" s="4"/>
      <c r="R4706" s="4"/>
      <c r="S4706" s="4"/>
      <c r="T4706" s="4"/>
      <c r="U4706" s="4"/>
      <c r="V4706" s="4"/>
      <c r="W4706" s="4"/>
      <c r="X4706" s="4"/>
      <c r="Y4706" s="4"/>
      <c r="Z4706" s="4"/>
      <c r="AA4706" s="4"/>
    </row>
    <row r="4707" spans="1:27" ht="16" x14ac:dyDescent="0.2">
      <c r="A4707" s="10" t="s">
        <v>20</v>
      </c>
      <c r="B4707" s="10" t="s">
        <v>19</v>
      </c>
      <c r="C4707" s="21" t="s">
        <v>8534</v>
      </c>
      <c r="D4707" s="32">
        <v>2000</v>
      </c>
      <c r="E4707" s="10" t="s">
        <v>8</v>
      </c>
      <c r="F4707" s="19" t="s">
        <v>4266</v>
      </c>
      <c r="G4707" s="10" t="s">
        <v>8535</v>
      </c>
      <c r="H4707" s="13">
        <v>166</v>
      </c>
      <c r="I4707" s="14"/>
      <c r="J4707" s="4"/>
      <c r="K4707" s="4"/>
      <c r="L4707" s="4"/>
      <c r="M4707" s="4"/>
      <c r="N4707" s="4"/>
      <c r="O4707" s="4"/>
      <c r="P4707" s="4"/>
      <c r="Q4707" s="4"/>
      <c r="R4707" s="4"/>
      <c r="S4707" s="4"/>
      <c r="T4707" s="4"/>
      <c r="U4707" s="4"/>
      <c r="V4707" s="4"/>
      <c r="W4707" s="4"/>
      <c r="X4707" s="4"/>
      <c r="Y4707" s="4"/>
      <c r="Z4707" s="4"/>
      <c r="AA4707" s="4"/>
    </row>
    <row r="4708" spans="1:27" ht="16" x14ac:dyDescent="0.2">
      <c r="A4708" s="10" t="s">
        <v>20</v>
      </c>
      <c r="B4708" s="10" t="s">
        <v>19</v>
      </c>
      <c r="C4708" s="21" t="s">
        <v>8536</v>
      </c>
      <c r="D4708" s="32">
        <v>2000</v>
      </c>
      <c r="E4708" s="10" t="s">
        <v>8</v>
      </c>
      <c r="F4708" s="19" t="s">
        <v>4266</v>
      </c>
      <c r="G4708" s="10" t="s">
        <v>8537</v>
      </c>
      <c r="H4708" s="13">
        <v>166</v>
      </c>
      <c r="I4708" s="2"/>
    </row>
    <row r="4709" spans="1:27" ht="16" x14ac:dyDescent="0.2">
      <c r="A4709" s="10" t="s">
        <v>20</v>
      </c>
      <c r="B4709" s="10" t="s">
        <v>19</v>
      </c>
      <c r="C4709" s="21" t="s">
        <v>8538</v>
      </c>
      <c r="D4709" s="32">
        <v>2000</v>
      </c>
      <c r="E4709" s="10" t="s">
        <v>8</v>
      </c>
      <c r="F4709" s="19" t="s">
        <v>4266</v>
      </c>
      <c r="G4709" s="10" t="s">
        <v>8539</v>
      </c>
      <c r="H4709" s="13">
        <v>153</v>
      </c>
      <c r="I4709" s="14"/>
      <c r="J4709" s="4"/>
      <c r="K4709" s="4"/>
      <c r="L4709" s="4"/>
      <c r="M4709" s="4"/>
      <c r="N4709" s="4"/>
      <c r="O4709" s="4"/>
      <c r="P4709" s="4"/>
      <c r="Q4709" s="4"/>
      <c r="R4709" s="4"/>
      <c r="S4709" s="4"/>
      <c r="T4709" s="4"/>
      <c r="U4709" s="4"/>
      <c r="V4709" s="4"/>
      <c r="W4709" s="4"/>
      <c r="X4709" s="4"/>
      <c r="Y4709" s="4"/>
      <c r="Z4709" s="4"/>
      <c r="AA4709" s="4"/>
    </row>
    <row r="4710" spans="1:27" ht="16" x14ac:dyDescent="0.2">
      <c r="A4710" s="10" t="s">
        <v>20</v>
      </c>
      <c r="B4710" s="10" t="s">
        <v>19</v>
      </c>
      <c r="C4710" s="21" t="s">
        <v>8540</v>
      </c>
      <c r="D4710" s="69">
        <v>2000</v>
      </c>
      <c r="E4710" s="10" t="s">
        <v>12</v>
      </c>
      <c r="F4710" s="19" t="s">
        <v>4266</v>
      </c>
      <c r="G4710" s="10" t="s">
        <v>8541</v>
      </c>
      <c r="H4710" s="13">
        <v>152</v>
      </c>
      <c r="I4710" s="14"/>
      <c r="J4710" s="4"/>
      <c r="K4710" s="4"/>
      <c r="L4710" s="4"/>
      <c r="M4710" s="4"/>
      <c r="N4710" s="4"/>
      <c r="O4710" s="4"/>
      <c r="P4710" s="4"/>
      <c r="Q4710" s="4"/>
      <c r="R4710" s="4"/>
      <c r="S4710" s="4"/>
      <c r="T4710" s="4"/>
      <c r="U4710" s="4"/>
      <c r="V4710" s="4"/>
      <c r="W4710" s="4"/>
      <c r="X4710" s="4"/>
      <c r="Y4710" s="4"/>
      <c r="Z4710" s="4"/>
      <c r="AA4710" s="4"/>
    </row>
    <row r="4711" spans="1:27" ht="16" x14ac:dyDescent="0.2">
      <c r="A4711" s="10" t="s">
        <v>20</v>
      </c>
      <c r="B4711" s="10" t="s">
        <v>19</v>
      </c>
      <c r="C4711" s="21" t="s">
        <v>8542</v>
      </c>
      <c r="D4711" s="69">
        <v>2000</v>
      </c>
      <c r="E4711" s="10" t="s">
        <v>8</v>
      </c>
      <c r="F4711" s="20" t="s">
        <v>8479</v>
      </c>
      <c r="G4711" s="10" t="s">
        <v>8543</v>
      </c>
      <c r="H4711" s="13">
        <v>144</v>
      </c>
      <c r="I4711" s="14"/>
      <c r="J4711" s="4"/>
      <c r="K4711" s="4"/>
      <c r="L4711" s="4"/>
      <c r="M4711" s="4"/>
      <c r="N4711" s="4"/>
      <c r="O4711" s="4"/>
      <c r="P4711" s="4"/>
      <c r="Q4711" s="4"/>
      <c r="R4711" s="4"/>
      <c r="S4711" s="4"/>
      <c r="T4711" s="4"/>
      <c r="U4711" s="4"/>
      <c r="V4711" s="4"/>
      <c r="W4711" s="4"/>
      <c r="X4711" s="4"/>
      <c r="Y4711" s="4"/>
      <c r="Z4711" s="4"/>
      <c r="AA4711" s="4"/>
    </row>
    <row r="4712" spans="1:27" ht="16" x14ac:dyDescent="0.2">
      <c r="A4712" s="10" t="s">
        <v>20</v>
      </c>
      <c r="B4712" s="10" t="s">
        <v>19</v>
      </c>
      <c r="C4712" s="21" t="s">
        <v>8544</v>
      </c>
      <c r="D4712" s="32">
        <v>2000</v>
      </c>
      <c r="E4712" s="10" t="s">
        <v>10</v>
      </c>
      <c r="F4712" s="10" t="s">
        <v>4266</v>
      </c>
      <c r="G4712" s="10" t="s">
        <v>8545</v>
      </c>
      <c r="H4712" s="13">
        <v>143</v>
      </c>
      <c r="I4712" s="14"/>
      <c r="J4712" s="4"/>
      <c r="K4712" s="4"/>
      <c r="L4712" s="4"/>
      <c r="M4712" s="4"/>
      <c r="N4712" s="4"/>
      <c r="O4712" s="4"/>
      <c r="P4712" s="4"/>
      <c r="Q4712" s="4"/>
      <c r="R4712" s="4"/>
      <c r="S4712" s="4"/>
      <c r="T4712" s="4"/>
      <c r="U4712" s="4"/>
      <c r="V4712" s="4"/>
      <c r="W4712" s="4"/>
      <c r="X4712" s="4"/>
      <c r="Y4712" s="4"/>
      <c r="Z4712" s="4"/>
      <c r="AA4712" s="4"/>
    </row>
    <row r="4713" spans="1:27" ht="16" x14ac:dyDescent="0.2">
      <c r="A4713" s="10" t="s">
        <v>20</v>
      </c>
      <c r="B4713" s="10" t="s">
        <v>19</v>
      </c>
      <c r="C4713" s="21" t="s">
        <v>5688</v>
      </c>
      <c r="D4713" s="69">
        <v>2000</v>
      </c>
      <c r="E4713" s="10" t="s">
        <v>8</v>
      </c>
      <c r="F4713" s="19" t="s">
        <v>4266</v>
      </c>
      <c r="G4713" s="10" t="s">
        <v>8546</v>
      </c>
      <c r="H4713" s="13">
        <v>128</v>
      </c>
      <c r="I4713" s="2"/>
    </row>
    <row r="4714" spans="1:27" ht="16" x14ac:dyDescent="0.2">
      <c r="A4714" s="10" t="s">
        <v>20</v>
      </c>
      <c r="B4714" s="10" t="s">
        <v>19</v>
      </c>
      <c r="C4714" s="21" t="s">
        <v>8547</v>
      </c>
      <c r="D4714" s="32">
        <v>2000</v>
      </c>
      <c r="E4714" s="10" t="s">
        <v>8</v>
      </c>
      <c r="F4714" s="10" t="s">
        <v>4266</v>
      </c>
      <c r="G4714" s="10" t="s">
        <v>8548</v>
      </c>
      <c r="H4714" s="13">
        <v>90</v>
      </c>
      <c r="I4714" s="14"/>
      <c r="J4714" s="4"/>
      <c r="K4714" s="4"/>
      <c r="L4714" s="4"/>
      <c r="M4714" s="4"/>
      <c r="N4714" s="4"/>
      <c r="O4714" s="4"/>
      <c r="P4714" s="4"/>
      <c r="Q4714" s="4"/>
      <c r="R4714" s="4"/>
      <c r="S4714" s="4"/>
      <c r="T4714" s="4"/>
      <c r="U4714" s="4"/>
      <c r="V4714" s="4"/>
      <c r="W4714" s="4"/>
      <c r="X4714" s="4"/>
      <c r="Y4714" s="4"/>
      <c r="Z4714" s="4"/>
      <c r="AA4714" s="4"/>
    </row>
    <row r="4715" spans="1:27" ht="16" x14ac:dyDescent="0.2">
      <c r="A4715" s="10" t="s">
        <v>20</v>
      </c>
      <c r="B4715" s="10" t="s">
        <v>19</v>
      </c>
      <c r="C4715" s="70" t="s">
        <v>8549</v>
      </c>
      <c r="D4715" s="69">
        <v>2000</v>
      </c>
      <c r="E4715" s="10" t="s">
        <v>10</v>
      </c>
      <c r="F4715" s="19" t="s">
        <v>4266</v>
      </c>
      <c r="G4715" s="10" t="s">
        <v>8550</v>
      </c>
      <c r="H4715" s="13">
        <v>78</v>
      </c>
      <c r="I4715" s="2"/>
    </row>
    <row r="4716" spans="1:27" ht="16" x14ac:dyDescent="0.2">
      <c r="A4716" s="10" t="s">
        <v>20</v>
      </c>
      <c r="B4716" s="10" t="s">
        <v>19</v>
      </c>
      <c r="C4716" s="21" t="s">
        <v>8551</v>
      </c>
      <c r="D4716" s="69">
        <v>2000</v>
      </c>
      <c r="E4716" s="10" t="s">
        <v>11</v>
      </c>
      <c r="F4716" s="19" t="s">
        <v>4266</v>
      </c>
      <c r="G4716" s="10" t="s">
        <v>8552</v>
      </c>
      <c r="H4716" s="13">
        <v>76</v>
      </c>
      <c r="I4716" s="2"/>
    </row>
    <row r="4717" spans="1:27" ht="16" x14ac:dyDescent="0.2">
      <c r="A4717" s="10" t="s">
        <v>20</v>
      </c>
      <c r="B4717" s="10" t="s">
        <v>19</v>
      </c>
      <c r="C4717" s="21" t="s">
        <v>8553</v>
      </c>
      <c r="D4717" s="69">
        <v>2000</v>
      </c>
      <c r="E4717" s="10" t="s">
        <v>10</v>
      </c>
      <c r="F4717" s="19" t="s">
        <v>4266</v>
      </c>
      <c r="G4717" s="10" t="s">
        <v>8554</v>
      </c>
      <c r="H4717" s="13">
        <v>72</v>
      </c>
      <c r="I4717" s="14"/>
      <c r="J4717" s="4"/>
      <c r="K4717" s="4"/>
      <c r="L4717" s="4"/>
      <c r="M4717" s="4"/>
      <c r="N4717" s="4"/>
      <c r="O4717" s="4"/>
      <c r="P4717" s="4"/>
      <c r="Q4717" s="4"/>
      <c r="R4717" s="4"/>
      <c r="S4717" s="4"/>
      <c r="T4717" s="4"/>
      <c r="U4717" s="4"/>
      <c r="V4717" s="4"/>
      <c r="W4717" s="4"/>
      <c r="X4717" s="4"/>
      <c r="Y4717" s="4"/>
      <c r="Z4717" s="4"/>
      <c r="AA4717" s="4"/>
    </row>
    <row r="4718" spans="1:27" ht="16" x14ac:dyDescent="0.2">
      <c r="A4718" s="10" t="s">
        <v>20</v>
      </c>
      <c r="B4718" s="10" t="s">
        <v>19</v>
      </c>
      <c r="C4718" s="21" t="s">
        <v>8555</v>
      </c>
      <c r="D4718" s="69">
        <v>2000</v>
      </c>
      <c r="E4718" s="10" t="s">
        <v>10</v>
      </c>
      <c r="F4718" s="19" t="s">
        <v>4266</v>
      </c>
      <c r="G4718" s="10" t="s">
        <v>8556</v>
      </c>
      <c r="H4718" s="13">
        <v>71</v>
      </c>
      <c r="I4718" s="14"/>
      <c r="J4718" s="4"/>
      <c r="K4718" s="4"/>
      <c r="L4718" s="4"/>
      <c r="M4718" s="4"/>
      <c r="N4718" s="4"/>
      <c r="O4718" s="4"/>
      <c r="P4718" s="4"/>
      <c r="Q4718" s="4"/>
      <c r="R4718" s="4"/>
      <c r="S4718" s="4"/>
      <c r="T4718" s="4"/>
      <c r="U4718" s="4"/>
      <c r="V4718" s="4"/>
      <c r="W4718" s="4"/>
      <c r="X4718" s="4"/>
      <c r="Y4718" s="4"/>
      <c r="Z4718" s="4"/>
      <c r="AA4718" s="4"/>
    </row>
    <row r="4719" spans="1:27" ht="16" x14ac:dyDescent="0.2">
      <c r="A4719" s="10" t="s">
        <v>20</v>
      </c>
      <c r="B4719" s="10" t="s">
        <v>19</v>
      </c>
      <c r="C4719" s="21" t="s">
        <v>8557</v>
      </c>
      <c r="D4719" s="69">
        <v>2000</v>
      </c>
      <c r="E4719" s="10" t="s">
        <v>8</v>
      </c>
      <c r="F4719" s="19" t="s">
        <v>4266</v>
      </c>
      <c r="G4719" s="10" t="s">
        <v>8558</v>
      </c>
      <c r="H4719" s="13">
        <v>65</v>
      </c>
      <c r="I4719" s="2"/>
    </row>
    <row r="4720" spans="1:27" ht="16" x14ac:dyDescent="0.2">
      <c r="A4720" s="65" t="s">
        <v>4346</v>
      </c>
      <c r="B4720" s="65" t="s">
        <v>8559</v>
      </c>
      <c r="C4720" s="65" t="s">
        <v>8560</v>
      </c>
      <c r="D4720" s="55">
        <v>1999</v>
      </c>
      <c r="E4720" s="65" t="s">
        <v>7</v>
      </c>
      <c r="F4720" s="65" t="s">
        <v>8561</v>
      </c>
      <c r="G4720" s="65" t="s">
        <v>8562</v>
      </c>
      <c r="H4720" s="55">
        <v>386</v>
      </c>
      <c r="I4720" s="55"/>
      <c r="J4720" s="55"/>
      <c r="K4720" s="55"/>
      <c r="L4720" s="55"/>
      <c r="M4720" s="55"/>
      <c r="N4720" s="55"/>
      <c r="O4720" s="55"/>
      <c r="P4720" s="55"/>
      <c r="Q4720" s="55"/>
      <c r="R4720" s="55"/>
    </row>
    <row r="4721" spans="1:18" ht="16" x14ac:dyDescent="0.2">
      <c r="A4721" s="65" t="s">
        <v>4346</v>
      </c>
      <c r="B4721" s="65" t="s">
        <v>8559</v>
      </c>
      <c r="C4721" s="65" t="s">
        <v>8563</v>
      </c>
      <c r="D4721" s="55">
        <v>1999</v>
      </c>
      <c r="E4721" s="65" t="s">
        <v>8</v>
      </c>
      <c r="F4721" s="65" t="s">
        <v>8561</v>
      </c>
      <c r="G4721" s="65" t="s">
        <v>8564</v>
      </c>
      <c r="H4721" s="55">
        <v>315</v>
      </c>
      <c r="I4721" s="55"/>
      <c r="J4721" s="55"/>
      <c r="K4721" s="55"/>
      <c r="L4721" s="55"/>
      <c r="M4721" s="55"/>
      <c r="N4721" s="55"/>
      <c r="O4721" s="55"/>
      <c r="P4721" s="55"/>
      <c r="Q4721" s="55"/>
      <c r="R4721" s="55"/>
    </row>
    <row r="4722" spans="1:18" ht="16" x14ac:dyDescent="0.2">
      <c r="A4722" s="65" t="s">
        <v>4346</v>
      </c>
      <c r="B4722" s="65" t="s">
        <v>8559</v>
      </c>
      <c r="C4722" s="65" t="s">
        <v>8565</v>
      </c>
      <c r="D4722" s="55">
        <v>1999</v>
      </c>
      <c r="E4722" s="65" t="s">
        <v>8</v>
      </c>
      <c r="F4722" s="65" t="s">
        <v>8561</v>
      </c>
      <c r="G4722" s="65" t="s">
        <v>8566</v>
      </c>
      <c r="H4722" s="55">
        <v>466</v>
      </c>
      <c r="I4722" s="55"/>
      <c r="J4722" s="55"/>
      <c r="K4722" s="55"/>
      <c r="L4722" s="55"/>
      <c r="M4722" s="55"/>
      <c r="N4722" s="55"/>
      <c r="O4722" s="55"/>
      <c r="P4722" s="55"/>
      <c r="Q4722" s="55"/>
      <c r="R4722" s="55"/>
    </row>
    <row r="4723" spans="1:18" ht="16" x14ac:dyDescent="0.2">
      <c r="A4723" s="65" t="s">
        <v>4346</v>
      </c>
      <c r="B4723" s="65" t="s">
        <v>8559</v>
      </c>
      <c r="C4723" s="65" t="s">
        <v>8567</v>
      </c>
      <c r="D4723" s="55">
        <v>1999</v>
      </c>
      <c r="E4723" s="65" t="s">
        <v>8</v>
      </c>
      <c r="F4723" s="65" t="s">
        <v>8561</v>
      </c>
      <c r="G4723" s="65" t="s">
        <v>8568</v>
      </c>
      <c r="H4723" s="55">
        <v>379</v>
      </c>
      <c r="I4723" s="55"/>
      <c r="J4723" s="55"/>
      <c r="K4723" s="55"/>
      <c r="L4723" s="55"/>
      <c r="M4723" s="55"/>
      <c r="N4723" s="55"/>
      <c r="O4723" s="55"/>
      <c r="P4723" s="55"/>
      <c r="Q4723" s="55"/>
      <c r="R4723" s="55"/>
    </row>
    <row r="4724" spans="1:18" ht="16" x14ac:dyDescent="0.2">
      <c r="A4724" s="65" t="s">
        <v>4346</v>
      </c>
      <c r="B4724" s="65" t="s">
        <v>8559</v>
      </c>
      <c r="C4724" s="65" t="s">
        <v>8569</v>
      </c>
      <c r="D4724" s="55">
        <v>1999</v>
      </c>
      <c r="E4724" s="65" t="s">
        <v>8</v>
      </c>
      <c r="F4724" s="65" t="s">
        <v>8561</v>
      </c>
      <c r="G4724" s="65" t="s">
        <v>8570</v>
      </c>
      <c r="H4724" s="55">
        <v>440</v>
      </c>
      <c r="I4724" s="55"/>
      <c r="J4724" s="55"/>
      <c r="K4724" s="55"/>
      <c r="L4724" s="55"/>
      <c r="M4724" s="55"/>
      <c r="N4724" s="55"/>
      <c r="O4724" s="55"/>
      <c r="P4724" s="55"/>
      <c r="Q4724" s="55"/>
      <c r="R4724" s="55"/>
    </row>
    <row r="4725" spans="1:18" ht="16" x14ac:dyDescent="0.2">
      <c r="A4725" s="65" t="s">
        <v>4346</v>
      </c>
      <c r="B4725" s="65" t="s">
        <v>8559</v>
      </c>
      <c r="C4725" s="65" t="s">
        <v>8571</v>
      </c>
      <c r="D4725" s="55">
        <v>1999</v>
      </c>
      <c r="E4725" s="65" t="s">
        <v>8</v>
      </c>
      <c r="F4725" s="65" t="s">
        <v>8561</v>
      </c>
      <c r="G4725" s="65" t="s">
        <v>8572</v>
      </c>
      <c r="H4725" s="55">
        <v>406</v>
      </c>
      <c r="I4725" s="55"/>
      <c r="J4725" s="55"/>
      <c r="K4725" s="55"/>
      <c r="L4725" s="55"/>
      <c r="M4725" s="55"/>
      <c r="N4725" s="55"/>
      <c r="O4725" s="55"/>
      <c r="P4725" s="55"/>
      <c r="Q4725" s="55"/>
      <c r="R4725" s="55"/>
    </row>
    <row r="4726" spans="1:18" ht="16" x14ac:dyDescent="0.2">
      <c r="A4726" s="65" t="s">
        <v>4346</v>
      </c>
      <c r="B4726" s="65" t="s">
        <v>8559</v>
      </c>
      <c r="C4726" s="65" t="s">
        <v>8573</v>
      </c>
      <c r="D4726" s="55">
        <v>1999</v>
      </c>
      <c r="E4726" s="65" t="s">
        <v>8</v>
      </c>
      <c r="F4726" s="65" t="s">
        <v>8561</v>
      </c>
      <c r="G4726" s="65" t="s">
        <v>8574</v>
      </c>
      <c r="H4726" s="55">
        <v>446</v>
      </c>
      <c r="I4726" s="55"/>
      <c r="J4726" s="55"/>
      <c r="K4726" s="55"/>
      <c r="L4726" s="55"/>
      <c r="M4726" s="55"/>
      <c r="N4726" s="55"/>
      <c r="O4726" s="55"/>
      <c r="P4726" s="55"/>
      <c r="Q4726" s="55"/>
      <c r="R4726" s="55"/>
    </row>
    <row r="4727" spans="1:18" ht="16" x14ac:dyDescent="0.2">
      <c r="A4727" s="65" t="s">
        <v>4346</v>
      </c>
      <c r="B4727" s="65" t="s">
        <v>8559</v>
      </c>
      <c r="C4727" s="65" t="s">
        <v>8575</v>
      </c>
      <c r="D4727" s="55">
        <v>1999</v>
      </c>
      <c r="E4727" s="65" t="s">
        <v>8</v>
      </c>
      <c r="F4727" s="65" t="s">
        <v>8561</v>
      </c>
      <c r="G4727" s="65" t="s">
        <v>8576</v>
      </c>
      <c r="H4727" s="55">
        <v>331</v>
      </c>
      <c r="I4727" s="55"/>
      <c r="J4727" s="55"/>
      <c r="K4727" s="55"/>
      <c r="L4727" s="55"/>
      <c r="M4727" s="55"/>
      <c r="N4727" s="55"/>
      <c r="O4727" s="55"/>
      <c r="P4727" s="55"/>
      <c r="Q4727" s="55"/>
      <c r="R4727" s="55"/>
    </row>
    <row r="4728" spans="1:18" ht="16" x14ac:dyDescent="0.2">
      <c r="A4728" s="65" t="s">
        <v>4346</v>
      </c>
      <c r="B4728" s="65" t="s">
        <v>8559</v>
      </c>
      <c r="C4728" s="65" t="s">
        <v>8577</v>
      </c>
      <c r="D4728" s="55">
        <v>1999</v>
      </c>
      <c r="E4728" s="65" t="s">
        <v>8</v>
      </c>
      <c r="F4728" s="65" t="s">
        <v>8561</v>
      </c>
      <c r="G4728" s="65" t="s">
        <v>8578</v>
      </c>
      <c r="H4728" s="55">
        <v>482</v>
      </c>
      <c r="I4728" s="55"/>
      <c r="J4728" s="55"/>
      <c r="K4728" s="55"/>
      <c r="L4728" s="55"/>
      <c r="M4728" s="55"/>
      <c r="N4728" s="55"/>
      <c r="O4728" s="55"/>
      <c r="P4728" s="55"/>
      <c r="Q4728" s="55"/>
      <c r="R4728" s="55"/>
    </row>
    <row r="4729" spans="1:18" ht="16" x14ac:dyDescent="0.2">
      <c r="A4729" s="65" t="s">
        <v>4346</v>
      </c>
      <c r="B4729" s="65" t="s">
        <v>8559</v>
      </c>
      <c r="C4729" s="65" t="s">
        <v>8579</v>
      </c>
      <c r="D4729" s="55">
        <v>1999</v>
      </c>
      <c r="E4729" s="65" t="s">
        <v>8</v>
      </c>
      <c r="F4729" s="65" t="s">
        <v>8561</v>
      </c>
      <c r="G4729" s="65" t="s">
        <v>8580</v>
      </c>
      <c r="H4729" s="55">
        <v>434</v>
      </c>
      <c r="I4729" s="55"/>
      <c r="J4729" s="55"/>
      <c r="K4729" s="55"/>
      <c r="L4729" s="55"/>
      <c r="M4729" s="55"/>
      <c r="N4729" s="55"/>
      <c r="O4729" s="55"/>
      <c r="P4729" s="55"/>
      <c r="Q4729" s="55"/>
      <c r="R4729" s="55"/>
    </row>
    <row r="4730" spans="1:18" ht="16" x14ac:dyDescent="0.2">
      <c r="A4730" s="65" t="s">
        <v>4346</v>
      </c>
      <c r="B4730" s="65" t="s">
        <v>8559</v>
      </c>
      <c r="C4730" s="65" t="s">
        <v>8581</v>
      </c>
      <c r="D4730" s="55">
        <v>1999</v>
      </c>
      <c r="E4730" s="65" t="s">
        <v>8</v>
      </c>
      <c r="F4730" s="65" t="s">
        <v>8561</v>
      </c>
      <c r="G4730" s="65" t="s">
        <v>8582</v>
      </c>
      <c r="H4730" s="55">
        <v>435</v>
      </c>
      <c r="I4730" s="55"/>
      <c r="J4730" s="55"/>
      <c r="K4730" s="55"/>
      <c r="L4730" s="55"/>
      <c r="M4730" s="55"/>
      <c r="N4730" s="55"/>
      <c r="O4730" s="55"/>
      <c r="P4730" s="55"/>
      <c r="Q4730" s="55"/>
      <c r="R4730" s="55"/>
    </row>
    <row r="4731" spans="1:18" ht="16" x14ac:dyDescent="0.2">
      <c r="A4731" s="65" t="s">
        <v>4346</v>
      </c>
      <c r="B4731" s="65" t="s">
        <v>8559</v>
      </c>
      <c r="C4731" s="65" t="s">
        <v>8583</v>
      </c>
      <c r="D4731" s="55">
        <v>1999</v>
      </c>
      <c r="E4731" s="65" t="s">
        <v>10</v>
      </c>
      <c r="F4731" s="65" t="s">
        <v>8561</v>
      </c>
      <c r="G4731" s="65" t="s">
        <v>8584</v>
      </c>
      <c r="H4731" s="55">
        <v>417</v>
      </c>
      <c r="I4731" s="55"/>
      <c r="J4731" s="55"/>
      <c r="K4731" s="55"/>
      <c r="L4731" s="55"/>
      <c r="M4731" s="55"/>
      <c r="N4731" s="55"/>
      <c r="O4731" s="55"/>
      <c r="P4731" s="55"/>
      <c r="Q4731" s="55"/>
      <c r="R4731" s="55"/>
    </row>
    <row r="4732" spans="1:18" ht="16" x14ac:dyDescent="0.2">
      <c r="A4732" s="65" t="s">
        <v>4346</v>
      </c>
      <c r="B4732" s="65" t="s">
        <v>8559</v>
      </c>
      <c r="C4732" s="65" t="s">
        <v>8585</v>
      </c>
      <c r="D4732" s="55">
        <v>1999</v>
      </c>
      <c r="E4732" s="65" t="s">
        <v>10</v>
      </c>
      <c r="F4732" s="65" t="s">
        <v>8561</v>
      </c>
      <c r="G4732" s="65" t="s">
        <v>8586</v>
      </c>
      <c r="H4732" s="55">
        <v>340</v>
      </c>
      <c r="I4732" s="55"/>
      <c r="J4732" s="55"/>
      <c r="K4732" s="55"/>
      <c r="L4732" s="55"/>
      <c r="M4732" s="55"/>
      <c r="N4732" s="55"/>
      <c r="O4732" s="55"/>
      <c r="P4732" s="55"/>
      <c r="Q4732" s="55"/>
      <c r="R4732" s="55"/>
    </row>
    <row r="4733" spans="1:18" ht="16" x14ac:dyDescent="0.2">
      <c r="A4733" s="65" t="s">
        <v>4346</v>
      </c>
      <c r="B4733" s="65" t="s">
        <v>8559</v>
      </c>
      <c r="C4733" s="65" t="s">
        <v>8587</v>
      </c>
      <c r="D4733" s="55">
        <v>1999</v>
      </c>
      <c r="E4733" s="65" t="s">
        <v>8</v>
      </c>
      <c r="F4733" s="65" t="s">
        <v>8561</v>
      </c>
      <c r="G4733" s="65" t="s">
        <v>8588</v>
      </c>
      <c r="H4733" s="55">
        <v>352</v>
      </c>
      <c r="I4733" s="55"/>
      <c r="J4733" s="55"/>
      <c r="K4733" s="55"/>
      <c r="L4733" s="55"/>
      <c r="M4733" s="55"/>
      <c r="N4733" s="55"/>
      <c r="O4733" s="55"/>
      <c r="P4733" s="55"/>
      <c r="Q4733" s="55"/>
      <c r="R4733" s="55"/>
    </row>
    <row r="4734" spans="1:18" ht="16" x14ac:dyDescent="0.2">
      <c r="A4734" s="65" t="s">
        <v>791</v>
      </c>
      <c r="B4734" s="65" t="s">
        <v>8559</v>
      </c>
      <c r="C4734" s="65" t="s">
        <v>8589</v>
      </c>
      <c r="D4734" s="55">
        <v>2000</v>
      </c>
      <c r="E4734" s="65" t="s">
        <v>7</v>
      </c>
      <c r="F4734" s="65" t="s">
        <v>8590</v>
      </c>
      <c r="G4734" s="65" t="s">
        <v>8591</v>
      </c>
      <c r="H4734" s="55">
        <v>647</v>
      </c>
      <c r="I4734" s="55"/>
      <c r="J4734" s="55"/>
      <c r="K4734" s="55"/>
      <c r="L4734" s="55"/>
      <c r="M4734" s="55"/>
      <c r="N4734" s="55"/>
      <c r="O4734" s="55"/>
      <c r="P4734" s="55"/>
      <c r="Q4734" s="55"/>
      <c r="R4734" s="55"/>
    </row>
    <row r="4735" spans="1:18" ht="16" x14ac:dyDescent="0.2">
      <c r="A4735" s="65" t="s">
        <v>791</v>
      </c>
      <c r="B4735" s="65" t="s">
        <v>8559</v>
      </c>
      <c r="C4735" s="65" t="s">
        <v>8592</v>
      </c>
      <c r="D4735" s="55">
        <v>2000</v>
      </c>
      <c r="E4735" s="65" t="s">
        <v>10</v>
      </c>
      <c r="F4735" s="65" t="s">
        <v>8590</v>
      </c>
      <c r="G4735" s="65" t="s">
        <v>8593</v>
      </c>
      <c r="H4735" s="55">
        <v>120</v>
      </c>
      <c r="I4735" s="55"/>
      <c r="J4735" s="55"/>
      <c r="K4735" s="55"/>
      <c r="L4735" s="55"/>
      <c r="M4735" s="55"/>
      <c r="N4735" s="55"/>
      <c r="O4735" s="55"/>
      <c r="P4735" s="55"/>
      <c r="Q4735" s="55"/>
      <c r="R4735" s="55"/>
    </row>
    <row r="4736" spans="1:18" ht="16" x14ac:dyDescent="0.2">
      <c r="A4736" s="65" t="s">
        <v>791</v>
      </c>
      <c r="B4736" s="65" t="s">
        <v>8559</v>
      </c>
      <c r="C4736" s="65" t="s">
        <v>8594</v>
      </c>
      <c r="D4736" s="55">
        <v>2000</v>
      </c>
      <c r="E4736" s="65" t="s">
        <v>10</v>
      </c>
      <c r="F4736" s="65" t="s">
        <v>8590</v>
      </c>
      <c r="G4736" s="65" t="s">
        <v>8595</v>
      </c>
      <c r="H4736" s="55">
        <v>94</v>
      </c>
      <c r="I4736" s="55"/>
      <c r="J4736" s="55"/>
      <c r="K4736" s="55"/>
      <c r="L4736" s="55"/>
      <c r="M4736" s="55"/>
      <c r="N4736" s="55"/>
      <c r="O4736" s="55"/>
      <c r="P4736" s="55"/>
      <c r="Q4736" s="55"/>
      <c r="R4736" s="55"/>
    </row>
    <row r="4737" spans="1:18" ht="16" x14ac:dyDescent="0.2">
      <c r="A4737" s="65" t="s">
        <v>791</v>
      </c>
      <c r="B4737" s="65" t="s">
        <v>8559</v>
      </c>
      <c r="C4737" s="65" t="s">
        <v>8596</v>
      </c>
      <c r="D4737" s="55">
        <v>2000</v>
      </c>
      <c r="E4737" s="65" t="s">
        <v>10</v>
      </c>
      <c r="F4737" s="65" t="s">
        <v>8590</v>
      </c>
      <c r="G4737" s="65" t="s">
        <v>8597</v>
      </c>
      <c r="H4737" s="55">
        <v>137</v>
      </c>
      <c r="I4737" s="55"/>
      <c r="J4737" s="55"/>
      <c r="K4737" s="55"/>
      <c r="L4737" s="55"/>
      <c r="M4737" s="55"/>
      <c r="N4737" s="55"/>
      <c r="O4737" s="55"/>
      <c r="P4737" s="55"/>
      <c r="Q4737" s="55"/>
      <c r="R4737" s="55"/>
    </row>
    <row r="4738" spans="1:18" ht="16" x14ac:dyDescent="0.2">
      <c r="A4738" s="65" t="s">
        <v>791</v>
      </c>
      <c r="B4738" s="65" t="s">
        <v>8559</v>
      </c>
      <c r="C4738" s="65" t="s">
        <v>8598</v>
      </c>
      <c r="D4738" s="55">
        <v>2000</v>
      </c>
      <c r="E4738" s="65" t="s">
        <v>10</v>
      </c>
      <c r="F4738" s="65" t="s">
        <v>8590</v>
      </c>
      <c r="G4738" s="65" t="s">
        <v>8599</v>
      </c>
      <c r="H4738" s="55">
        <v>111</v>
      </c>
      <c r="I4738" s="55"/>
      <c r="J4738" s="55"/>
      <c r="K4738" s="55"/>
      <c r="L4738" s="55"/>
      <c r="M4738" s="55"/>
      <c r="N4738" s="55"/>
      <c r="O4738" s="55"/>
      <c r="P4738" s="55"/>
      <c r="Q4738" s="55"/>
      <c r="R4738" s="55"/>
    </row>
    <row r="4739" spans="1:18" ht="16" x14ac:dyDescent="0.2">
      <c r="A4739" s="65" t="s">
        <v>791</v>
      </c>
      <c r="B4739" s="65" t="s">
        <v>8559</v>
      </c>
      <c r="C4739" s="65" t="s">
        <v>8600</v>
      </c>
      <c r="D4739" s="55">
        <v>2000</v>
      </c>
      <c r="E4739" s="65" t="s">
        <v>10</v>
      </c>
      <c r="F4739" s="65" t="s">
        <v>8590</v>
      </c>
      <c r="G4739" s="65" t="s">
        <v>8601</v>
      </c>
      <c r="H4739" s="55">
        <v>83</v>
      </c>
      <c r="I4739" s="55"/>
      <c r="J4739" s="55"/>
      <c r="K4739" s="55"/>
      <c r="L4739" s="55"/>
      <c r="M4739" s="55"/>
      <c r="N4739" s="55"/>
      <c r="O4739" s="55"/>
      <c r="P4739" s="55"/>
      <c r="Q4739" s="55"/>
      <c r="R4739" s="55"/>
    </row>
    <row r="4740" spans="1:18" ht="16" x14ac:dyDescent="0.2">
      <c r="A4740" s="65" t="s">
        <v>791</v>
      </c>
      <c r="B4740" s="65" t="s">
        <v>8559</v>
      </c>
      <c r="C4740" s="65" t="s">
        <v>8602</v>
      </c>
      <c r="D4740" s="55">
        <v>2000</v>
      </c>
      <c r="E4740" s="65" t="s">
        <v>10</v>
      </c>
      <c r="F4740" s="65" t="s">
        <v>8590</v>
      </c>
      <c r="G4740" s="65" t="s">
        <v>8603</v>
      </c>
      <c r="H4740" s="55">
        <v>157</v>
      </c>
      <c r="I4740" s="55"/>
      <c r="J4740" s="55"/>
      <c r="K4740" s="55"/>
      <c r="L4740" s="55"/>
      <c r="M4740" s="55"/>
      <c r="N4740" s="55"/>
      <c r="O4740" s="55"/>
      <c r="P4740" s="55"/>
      <c r="Q4740" s="55"/>
      <c r="R4740" s="55"/>
    </row>
    <row r="4741" spans="1:18" ht="16" x14ac:dyDescent="0.2">
      <c r="A4741" s="65" t="s">
        <v>791</v>
      </c>
      <c r="B4741" s="65" t="s">
        <v>8559</v>
      </c>
      <c r="C4741" s="65" t="s">
        <v>8604</v>
      </c>
      <c r="D4741" s="55">
        <v>2000</v>
      </c>
      <c r="E4741" s="65" t="s">
        <v>10</v>
      </c>
      <c r="F4741" s="65" t="s">
        <v>8590</v>
      </c>
      <c r="G4741" s="65" t="s">
        <v>8605</v>
      </c>
      <c r="H4741" s="55">
        <v>218</v>
      </c>
      <c r="I4741" s="55"/>
      <c r="J4741" s="55"/>
      <c r="K4741" s="55"/>
      <c r="L4741" s="55"/>
      <c r="M4741" s="55"/>
      <c r="N4741" s="55"/>
      <c r="O4741" s="55"/>
      <c r="P4741" s="55"/>
      <c r="Q4741" s="55"/>
      <c r="R4741" s="55"/>
    </row>
    <row r="4742" spans="1:18" ht="16" x14ac:dyDescent="0.2">
      <c r="A4742" s="65" t="s">
        <v>791</v>
      </c>
      <c r="B4742" s="65" t="s">
        <v>8559</v>
      </c>
      <c r="C4742" s="65" t="s">
        <v>8606</v>
      </c>
      <c r="D4742" s="55">
        <v>2000</v>
      </c>
      <c r="E4742" s="65" t="s">
        <v>10</v>
      </c>
      <c r="F4742" s="65" t="s">
        <v>8590</v>
      </c>
      <c r="G4742" s="65" t="s">
        <v>8607</v>
      </c>
      <c r="H4742" s="55">
        <v>98</v>
      </c>
      <c r="I4742" s="55"/>
      <c r="J4742" s="55"/>
      <c r="K4742" s="55"/>
      <c r="L4742" s="55"/>
      <c r="M4742" s="55"/>
      <c r="N4742" s="55"/>
      <c r="O4742" s="55"/>
      <c r="P4742" s="55"/>
      <c r="Q4742" s="55"/>
      <c r="R4742" s="55"/>
    </row>
    <row r="4743" spans="1:18" ht="16" x14ac:dyDescent="0.2">
      <c r="A4743" s="65" t="s">
        <v>791</v>
      </c>
      <c r="B4743" s="65" t="s">
        <v>8559</v>
      </c>
      <c r="C4743" s="65" t="s">
        <v>8608</v>
      </c>
      <c r="D4743" s="55">
        <v>2000</v>
      </c>
      <c r="E4743" s="65" t="s">
        <v>10</v>
      </c>
      <c r="F4743" s="65" t="s">
        <v>8590</v>
      </c>
      <c r="G4743" s="65" t="s">
        <v>8609</v>
      </c>
      <c r="H4743" s="55">
        <v>154</v>
      </c>
      <c r="I4743" s="55"/>
      <c r="J4743" s="55"/>
      <c r="K4743" s="55"/>
      <c r="L4743" s="55"/>
      <c r="M4743" s="55"/>
      <c r="N4743" s="55"/>
      <c r="O4743" s="55"/>
      <c r="P4743" s="55"/>
      <c r="Q4743" s="55"/>
      <c r="R4743" s="55"/>
    </row>
    <row r="4744" spans="1:18" ht="16" x14ac:dyDescent="0.2">
      <c r="A4744" s="65" t="s">
        <v>791</v>
      </c>
      <c r="B4744" s="65" t="s">
        <v>8559</v>
      </c>
      <c r="C4744" s="65" t="s">
        <v>8602</v>
      </c>
      <c r="D4744" s="55">
        <v>2000</v>
      </c>
      <c r="E4744" s="65" t="s">
        <v>10</v>
      </c>
      <c r="F4744" s="65" t="s">
        <v>8590</v>
      </c>
      <c r="G4744" s="65" t="s">
        <v>8610</v>
      </c>
      <c r="H4744" s="55">
        <v>155</v>
      </c>
      <c r="I4744" s="55"/>
      <c r="J4744" s="55"/>
      <c r="K4744" s="55"/>
      <c r="L4744" s="55"/>
      <c r="M4744" s="55"/>
      <c r="N4744" s="55"/>
      <c r="O4744" s="55"/>
      <c r="P4744" s="55"/>
      <c r="Q4744" s="55"/>
      <c r="R4744" s="55"/>
    </row>
    <row r="4745" spans="1:18" ht="16" x14ac:dyDescent="0.2">
      <c r="A4745" s="65" t="s">
        <v>791</v>
      </c>
      <c r="B4745" s="65" t="s">
        <v>8559</v>
      </c>
      <c r="C4745" s="65" t="s">
        <v>8611</v>
      </c>
      <c r="D4745" s="55">
        <v>2000</v>
      </c>
      <c r="E4745" s="65" t="s">
        <v>10</v>
      </c>
      <c r="F4745" s="65" t="s">
        <v>8590</v>
      </c>
      <c r="G4745" s="65" t="s">
        <v>8612</v>
      </c>
      <c r="H4745" s="55">
        <v>79</v>
      </c>
      <c r="I4745" s="55"/>
      <c r="J4745" s="55"/>
      <c r="K4745" s="55"/>
      <c r="L4745" s="55"/>
      <c r="M4745" s="55"/>
      <c r="N4745" s="55"/>
      <c r="O4745" s="55"/>
      <c r="P4745" s="55"/>
      <c r="Q4745" s="55"/>
      <c r="R4745" s="55"/>
    </row>
    <row r="4746" spans="1:18" ht="16" x14ac:dyDescent="0.2">
      <c r="A4746" s="65" t="s">
        <v>791</v>
      </c>
      <c r="B4746" s="65" t="s">
        <v>8559</v>
      </c>
      <c r="C4746" s="65" t="s">
        <v>8613</v>
      </c>
      <c r="D4746" s="55">
        <v>2000</v>
      </c>
      <c r="E4746" s="65" t="s">
        <v>10</v>
      </c>
      <c r="F4746" s="65" t="s">
        <v>8590</v>
      </c>
      <c r="G4746" s="65" t="s">
        <v>8614</v>
      </c>
      <c r="H4746" s="55">
        <v>65</v>
      </c>
      <c r="I4746" s="55"/>
      <c r="J4746" s="55"/>
      <c r="K4746" s="55"/>
      <c r="L4746" s="55"/>
      <c r="M4746" s="55"/>
      <c r="N4746" s="55"/>
      <c r="O4746" s="55"/>
      <c r="P4746" s="55"/>
      <c r="Q4746" s="55"/>
      <c r="R4746" s="55"/>
    </row>
    <row r="4747" spans="1:18" ht="16" x14ac:dyDescent="0.2">
      <c r="A4747" s="65" t="s">
        <v>791</v>
      </c>
      <c r="B4747" s="65" t="s">
        <v>8559</v>
      </c>
      <c r="C4747" s="56" t="s">
        <v>8615</v>
      </c>
      <c r="D4747" s="55">
        <v>2000</v>
      </c>
      <c r="E4747" s="65" t="s">
        <v>10</v>
      </c>
      <c r="F4747" s="65" t="s">
        <v>8590</v>
      </c>
      <c r="G4747" s="65" t="s">
        <v>8616</v>
      </c>
      <c r="H4747" s="55">
        <v>128</v>
      </c>
      <c r="I4747" s="55"/>
      <c r="J4747" s="55"/>
      <c r="K4747" s="55"/>
      <c r="L4747" s="55"/>
      <c r="M4747" s="55"/>
      <c r="N4747" s="55"/>
      <c r="O4747" s="55"/>
      <c r="P4747" s="55"/>
      <c r="Q4747" s="55"/>
      <c r="R4747" s="55"/>
    </row>
    <row r="4748" spans="1:18" ht="16" x14ac:dyDescent="0.2">
      <c r="A4748" s="65" t="s">
        <v>791</v>
      </c>
      <c r="B4748" s="65" t="s">
        <v>8559</v>
      </c>
      <c r="C4748" s="65" t="s">
        <v>8617</v>
      </c>
      <c r="D4748" s="55">
        <v>2000</v>
      </c>
      <c r="E4748" s="65" t="s">
        <v>10</v>
      </c>
      <c r="F4748" s="65" t="s">
        <v>8590</v>
      </c>
      <c r="G4748" s="65" t="s">
        <v>8618</v>
      </c>
      <c r="H4748" s="55">
        <v>98</v>
      </c>
      <c r="I4748" s="55"/>
      <c r="J4748" s="55"/>
      <c r="K4748" s="55"/>
      <c r="L4748" s="55"/>
      <c r="M4748" s="55"/>
      <c r="N4748" s="55"/>
      <c r="O4748" s="55"/>
      <c r="P4748" s="55"/>
      <c r="Q4748" s="55"/>
      <c r="R4748" s="55"/>
    </row>
    <row r="4749" spans="1:18" ht="16" x14ac:dyDescent="0.2">
      <c r="A4749" s="65" t="s">
        <v>791</v>
      </c>
      <c r="B4749" s="65" t="s">
        <v>8559</v>
      </c>
      <c r="C4749" s="65" t="s">
        <v>8619</v>
      </c>
      <c r="D4749" s="55">
        <v>2000</v>
      </c>
      <c r="E4749" s="65" t="s">
        <v>10</v>
      </c>
      <c r="F4749" s="65" t="s">
        <v>8590</v>
      </c>
      <c r="G4749" s="65" t="s">
        <v>8620</v>
      </c>
      <c r="H4749" s="55">
        <v>66</v>
      </c>
      <c r="I4749" s="55"/>
      <c r="J4749" s="55"/>
      <c r="K4749" s="55"/>
      <c r="L4749" s="55"/>
      <c r="M4749" s="55"/>
      <c r="N4749" s="55"/>
      <c r="O4749" s="55"/>
      <c r="P4749" s="55"/>
      <c r="Q4749" s="55"/>
      <c r="R4749" s="55"/>
    </row>
    <row r="4750" spans="1:18" ht="16" x14ac:dyDescent="0.2">
      <c r="A4750" s="65" t="s">
        <v>791</v>
      </c>
      <c r="B4750" s="65" t="s">
        <v>8559</v>
      </c>
      <c r="C4750" s="65" t="s">
        <v>8608</v>
      </c>
      <c r="D4750" s="55">
        <v>2000</v>
      </c>
      <c r="E4750" s="65" t="s">
        <v>10</v>
      </c>
      <c r="F4750" s="65" t="s">
        <v>8590</v>
      </c>
      <c r="G4750" s="65" t="s">
        <v>8621</v>
      </c>
      <c r="H4750" s="55">
        <v>155</v>
      </c>
      <c r="I4750" s="55"/>
      <c r="J4750" s="55"/>
      <c r="K4750" s="55"/>
      <c r="L4750" s="55"/>
      <c r="M4750" s="55"/>
      <c r="N4750" s="55"/>
      <c r="O4750" s="55"/>
      <c r="P4750" s="55"/>
      <c r="Q4750" s="55"/>
      <c r="R4750" s="55"/>
    </row>
    <row r="4751" spans="1:18" ht="16" x14ac:dyDescent="0.2">
      <c r="A4751" s="65" t="s">
        <v>791</v>
      </c>
      <c r="B4751" s="65" t="s">
        <v>8559</v>
      </c>
      <c r="C4751" s="65" t="s">
        <v>8622</v>
      </c>
      <c r="D4751" s="55">
        <v>2000</v>
      </c>
      <c r="E4751" s="65" t="s">
        <v>10</v>
      </c>
      <c r="F4751" s="65" t="s">
        <v>8590</v>
      </c>
      <c r="G4751" s="65" t="s">
        <v>8623</v>
      </c>
      <c r="H4751" s="55">
        <v>99</v>
      </c>
      <c r="I4751" s="55"/>
      <c r="J4751" s="55"/>
      <c r="K4751" s="55"/>
      <c r="L4751" s="55"/>
      <c r="M4751" s="55"/>
      <c r="N4751" s="55"/>
      <c r="O4751" s="55"/>
      <c r="P4751" s="55"/>
      <c r="Q4751" s="55"/>
      <c r="R4751" s="55"/>
    </row>
    <row r="4752" spans="1:18" ht="16" x14ac:dyDescent="0.2">
      <c r="A4752" s="65" t="s">
        <v>791</v>
      </c>
      <c r="B4752" s="65" t="s">
        <v>8559</v>
      </c>
      <c r="C4752" s="65" t="s">
        <v>8624</v>
      </c>
      <c r="D4752" s="55">
        <v>2000</v>
      </c>
      <c r="E4752" s="65" t="s">
        <v>10</v>
      </c>
      <c r="F4752" s="65" t="s">
        <v>8590</v>
      </c>
      <c r="G4752" s="65" t="s">
        <v>8625</v>
      </c>
      <c r="H4752" s="55">
        <v>30</v>
      </c>
      <c r="I4752" s="55"/>
      <c r="J4752" s="55"/>
      <c r="K4752" s="55"/>
      <c r="L4752" s="55"/>
      <c r="M4752" s="55"/>
      <c r="N4752" s="55"/>
      <c r="O4752" s="55"/>
      <c r="P4752" s="55"/>
      <c r="Q4752" s="55"/>
      <c r="R4752" s="55"/>
    </row>
    <row r="4753" spans="1:18" ht="16" x14ac:dyDescent="0.2">
      <c r="A4753" s="65" t="s">
        <v>791</v>
      </c>
      <c r="B4753" s="65" t="s">
        <v>8559</v>
      </c>
      <c r="C4753" s="65" t="s">
        <v>8626</v>
      </c>
      <c r="D4753" s="55">
        <v>2000</v>
      </c>
      <c r="E4753" s="65" t="s">
        <v>10</v>
      </c>
      <c r="F4753" s="65" t="s">
        <v>8590</v>
      </c>
      <c r="G4753" s="65" t="s">
        <v>8627</v>
      </c>
      <c r="H4753" s="55">
        <v>62</v>
      </c>
      <c r="I4753" s="55"/>
      <c r="J4753" s="55"/>
      <c r="K4753" s="55"/>
      <c r="L4753" s="55"/>
      <c r="M4753" s="55"/>
      <c r="N4753" s="55"/>
      <c r="O4753" s="55"/>
      <c r="P4753" s="55"/>
      <c r="Q4753" s="55"/>
      <c r="R4753" s="55"/>
    </row>
    <row r="4754" spans="1:18" ht="16" x14ac:dyDescent="0.2">
      <c r="A4754" s="65" t="s">
        <v>791</v>
      </c>
      <c r="B4754" s="65" t="s">
        <v>8559</v>
      </c>
      <c r="C4754" s="65" t="s">
        <v>8628</v>
      </c>
      <c r="D4754" s="55">
        <v>2000</v>
      </c>
      <c r="E4754" s="65" t="s">
        <v>10</v>
      </c>
      <c r="F4754" s="65" t="s">
        <v>8590</v>
      </c>
      <c r="G4754" s="65" t="s">
        <v>8629</v>
      </c>
      <c r="H4754" s="55">
        <v>174</v>
      </c>
      <c r="I4754" s="55"/>
      <c r="J4754" s="55"/>
      <c r="K4754" s="55"/>
      <c r="L4754" s="55"/>
      <c r="M4754" s="55"/>
      <c r="N4754" s="55"/>
      <c r="O4754" s="55"/>
      <c r="P4754" s="55"/>
      <c r="Q4754" s="55"/>
      <c r="R4754" s="55"/>
    </row>
    <row r="4755" spans="1:18" ht="16" x14ac:dyDescent="0.2">
      <c r="A4755" s="65" t="s">
        <v>791</v>
      </c>
      <c r="B4755" s="65" t="s">
        <v>8559</v>
      </c>
      <c r="C4755" s="65" t="s">
        <v>8630</v>
      </c>
      <c r="D4755" s="55">
        <v>2000</v>
      </c>
      <c r="E4755" s="65" t="s">
        <v>10</v>
      </c>
      <c r="F4755" s="65" t="s">
        <v>8590</v>
      </c>
      <c r="G4755" s="65" t="s">
        <v>8631</v>
      </c>
      <c r="H4755" s="55">
        <v>62</v>
      </c>
      <c r="I4755" s="55"/>
      <c r="J4755" s="55"/>
      <c r="K4755" s="55"/>
      <c r="L4755" s="55"/>
      <c r="M4755" s="55"/>
      <c r="N4755" s="55"/>
      <c r="O4755" s="55"/>
      <c r="P4755" s="55"/>
      <c r="Q4755" s="55"/>
      <c r="R4755" s="55"/>
    </row>
    <row r="4756" spans="1:18" ht="16" x14ac:dyDescent="0.2">
      <c r="A4756" s="65" t="s">
        <v>791</v>
      </c>
      <c r="B4756" s="65" t="s">
        <v>8559</v>
      </c>
      <c r="C4756" s="65" t="s">
        <v>8632</v>
      </c>
      <c r="D4756" s="55">
        <v>2000</v>
      </c>
      <c r="E4756" s="65" t="s">
        <v>10</v>
      </c>
      <c r="F4756" s="65" t="s">
        <v>8590</v>
      </c>
      <c r="G4756" s="65" t="s">
        <v>8633</v>
      </c>
      <c r="H4756" s="55">
        <v>97</v>
      </c>
      <c r="I4756" s="55"/>
      <c r="J4756" s="55"/>
      <c r="K4756" s="55"/>
      <c r="L4756" s="55"/>
      <c r="M4756" s="55"/>
      <c r="N4756" s="55"/>
      <c r="O4756" s="55"/>
      <c r="P4756" s="55"/>
      <c r="Q4756" s="55"/>
      <c r="R4756" s="55"/>
    </row>
    <row r="4757" spans="1:18" ht="16" x14ac:dyDescent="0.2">
      <c r="A4757" s="65" t="s">
        <v>791</v>
      </c>
      <c r="B4757" s="65" t="s">
        <v>8559</v>
      </c>
      <c r="C4757" s="65" t="s">
        <v>8634</v>
      </c>
      <c r="D4757" s="55">
        <v>2000</v>
      </c>
      <c r="E4757" s="65" t="s">
        <v>10</v>
      </c>
      <c r="F4757" s="65" t="s">
        <v>8590</v>
      </c>
      <c r="G4757" s="65" t="s">
        <v>8635</v>
      </c>
      <c r="H4757" s="55">
        <v>111</v>
      </c>
      <c r="I4757" s="55"/>
      <c r="J4757" s="55"/>
      <c r="K4757" s="55"/>
      <c r="L4757" s="55"/>
      <c r="M4757" s="55"/>
      <c r="N4757" s="55"/>
      <c r="O4757" s="55"/>
      <c r="P4757" s="55"/>
      <c r="Q4757" s="55"/>
      <c r="R4757" s="55"/>
    </row>
    <row r="4758" spans="1:18" ht="16" x14ac:dyDescent="0.2">
      <c r="A4758" s="65" t="s">
        <v>791</v>
      </c>
      <c r="B4758" s="65" t="s">
        <v>8559</v>
      </c>
      <c r="C4758" s="65" t="s">
        <v>8636</v>
      </c>
      <c r="D4758" s="55">
        <v>2000</v>
      </c>
      <c r="E4758" s="65" t="s">
        <v>10</v>
      </c>
      <c r="F4758" s="65" t="s">
        <v>8590</v>
      </c>
      <c r="G4758" s="65" t="s">
        <v>8637</v>
      </c>
      <c r="H4758" s="55">
        <v>65</v>
      </c>
      <c r="I4758" s="55"/>
      <c r="J4758" s="55"/>
      <c r="K4758" s="55"/>
      <c r="L4758" s="55"/>
      <c r="M4758" s="55"/>
      <c r="N4758" s="55"/>
      <c r="O4758" s="55"/>
      <c r="P4758" s="55"/>
      <c r="Q4758" s="55"/>
      <c r="R4758" s="55"/>
    </row>
    <row r="4759" spans="1:18" ht="16" x14ac:dyDescent="0.2">
      <c r="A4759" s="65" t="s">
        <v>791</v>
      </c>
      <c r="B4759" s="65" t="s">
        <v>8559</v>
      </c>
      <c r="C4759" s="65" t="s">
        <v>8638</v>
      </c>
      <c r="D4759" s="55">
        <v>2000</v>
      </c>
      <c r="E4759" s="65" t="s">
        <v>10</v>
      </c>
      <c r="F4759" s="65" t="s">
        <v>8590</v>
      </c>
      <c r="G4759" s="65" t="s">
        <v>8639</v>
      </c>
      <c r="H4759" s="55">
        <v>66</v>
      </c>
      <c r="I4759" s="55"/>
      <c r="J4759" s="55"/>
      <c r="K4759" s="55"/>
      <c r="L4759" s="55"/>
      <c r="M4759" s="55"/>
      <c r="N4759" s="55"/>
      <c r="O4759" s="55"/>
      <c r="P4759" s="55"/>
      <c r="Q4759" s="55"/>
      <c r="R4759" s="55"/>
    </row>
    <row r="4760" spans="1:18" ht="16" x14ac:dyDescent="0.2">
      <c r="A4760" s="65" t="s">
        <v>791</v>
      </c>
      <c r="B4760" s="65" t="s">
        <v>8559</v>
      </c>
      <c r="C4760" s="65" t="s">
        <v>8640</v>
      </c>
      <c r="D4760" s="55">
        <v>2000</v>
      </c>
      <c r="E4760" s="65" t="s">
        <v>10</v>
      </c>
      <c r="F4760" s="65" t="s">
        <v>8590</v>
      </c>
      <c r="G4760" s="65" t="s">
        <v>8641</v>
      </c>
      <c r="H4760" s="55">
        <v>63</v>
      </c>
      <c r="I4760" s="55"/>
      <c r="J4760" s="55"/>
      <c r="K4760" s="55"/>
      <c r="L4760" s="55"/>
      <c r="M4760" s="55"/>
      <c r="N4760" s="55"/>
      <c r="O4760" s="55"/>
      <c r="P4760" s="55"/>
      <c r="Q4760" s="55"/>
      <c r="R4760" s="55"/>
    </row>
    <row r="4761" spans="1:18" ht="16" x14ac:dyDescent="0.2">
      <c r="A4761" s="65" t="s">
        <v>791</v>
      </c>
      <c r="B4761" s="65" t="s">
        <v>8559</v>
      </c>
      <c r="C4761" s="65" t="s">
        <v>8642</v>
      </c>
      <c r="D4761" s="55">
        <v>2000</v>
      </c>
      <c r="E4761" s="65" t="s">
        <v>10</v>
      </c>
      <c r="F4761" s="65" t="s">
        <v>8590</v>
      </c>
      <c r="G4761" s="65" t="s">
        <v>8643</v>
      </c>
      <c r="H4761" s="55">
        <v>173</v>
      </c>
      <c r="I4761" s="55"/>
      <c r="J4761" s="55"/>
      <c r="K4761" s="55"/>
      <c r="L4761" s="55"/>
      <c r="M4761" s="55"/>
      <c r="N4761" s="55"/>
      <c r="O4761" s="55"/>
      <c r="P4761" s="55"/>
      <c r="Q4761" s="55"/>
      <c r="R4761" s="55"/>
    </row>
    <row r="4762" spans="1:18" ht="16" x14ac:dyDescent="0.2">
      <c r="A4762" s="65" t="s">
        <v>791</v>
      </c>
      <c r="B4762" s="65" t="s">
        <v>8559</v>
      </c>
      <c r="C4762" s="65" t="s">
        <v>8644</v>
      </c>
      <c r="D4762" s="55">
        <v>2000</v>
      </c>
      <c r="E4762" s="65" t="s">
        <v>10</v>
      </c>
      <c r="F4762" s="65" t="s">
        <v>8590</v>
      </c>
      <c r="G4762" s="65" t="s">
        <v>8645</v>
      </c>
      <c r="H4762" s="55">
        <v>86</v>
      </c>
      <c r="I4762" s="55"/>
      <c r="J4762" s="55"/>
      <c r="K4762" s="55"/>
      <c r="L4762" s="55"/>
      <c r="M4762" s="55"/>
      <c r="N4762" s="55"/>
      <c r="O4762" s="55"/>
      <c r="P4762" s="55"/>
      <c r="Q4762" s="55"/>
      <c r="R4762" s="55"/>
    </row>
    <row r="4763" spans="1:18" ht="16" x14ac:dyDescent="0.2">
      <c r="A4763" s="65" t="s">
        <v>791</v>
      </c>
      <c r="B4763" s="65" t="s">
        <v>8559</v>
      </c>
      <c r="C4763" s="65" t="s">
        <v>8646</v>
      </c>
      <c r="D4763" s="55">
        <v>2000</v>
      </c>
      <c r="E4763" s="65" t="s">
        <v>10</v>
      </c>
      <c r="F4763" s="65" t="s">
        <v>8590</v>
      </c>
      <c r="G4763" s="65" t="s">
        <v>8647</v>
      </c>
      <c r="H4763" s="55">
        <v>72</v>
      </c>
      <c r="I4763" s="55"/>
      <c r="J4763" s="55"/>
      <c r="K4763" s="55"/>
      <c r="L4763" s="55"/>
      <c r="M4763" s="55"/>
      <c r="N4763" s="55"/>
      <c r="O4763" s="55"/>
      <c r="P4763" s="55"/>
      <c r="Q4763" s="55"/>
      <c r="R4763" s="55"/>
    </row>
    <row r="4764" spans="1:18" ht="16" x14ac:dyDescent="0.2">
      <c r="A4764" s="65" t="s">
        <v>791</v>
      </c>
      <c r="B4764" s="65" t="s">
        <v>8559</v>
      </c>
      <c r="C4764" s="65" t="s">
        <v>8648</v>
      </c>
      <c r="D4764" s="55">
        <v>2000</v>
      </c>
      <c r="E4764" s="65" t="s">
        <v>10</v>
      </c>
      <c r="F4764" s="65" t="s">
        <v>8590</v>
      </c>
      <c r="G4764" s="65" t="s">
        <v>8649</v>
      </c>
      <c r="H4764" s="55">
        <v>151</v>
      </c>
      <c r="I4764" s="55"/>
      <c r="J4764" s="55"/>
      <c r="K4764" s="55"/>
      <c r="L4764" s="55"/>
      <c r="M4764" s="55"/>
      <c r="N4764" s="55"/>
      <c r="O4764" s="55"/>
      <c r="P4764" s="55"/>
      <c r="Q4764" s="55"/>
      <c r="R4764" s="55"/>
    </row>
    <row r="4765" spans="1:18" ht="16" x14ac:dyDescent="0.2">
      <c r="A4765" s="65" t="s">
        <v>791</v>
      </c>
      <c r="B4765" s="65" t="s">
        <v>8559</v>
      </c>
      <c r="C4765" s="65" t="s">
        <v>8650</v>
      </c>
      <c r="D4765" s="55">
        <v>2000</v>
      </c>
      <c r="E4765" s="65" t="s">
        <v>10</v>
      </c>
      <c r="F4765" s="65" t="s">
        <v>8590</v>
      </c>
      <c r="G4765" s="65" t="s">
        <v>8651</v>
      </c>
      <c r="H4765" s="55">
        <v>58</v>
      </c>
      <c r="I4765" s="55"/>
      <c r="J4765" s="55"/>
      <c r="K4765" s="55"/>
      <c r="L4765" s="55"/>
      <c r="M4765" s="55"/>
      <c r="N4765" s="55"/>
      <c r="O4765" s="55"/>
      <c r="P4765" s="55"/>
      <c r="Q4765" s="55"/>
      <c r="R4765" s="55"/>
    </row>
    <row r="4766" spans="1:18" ht="16" x14ac:dyDescent="0.2">
      <c r="A4766" s="65" t="s">
        <v>791</v>
      </c>
      <c r="B4766" s="65" t="s">
        <v>8559</v>
      </c>
      <c r="C4766" s="65" t="s">
        <v>8652</v>
      </c>
      <c r="D4766" s="55">
        <v>2000</v>
      </c>
      <c r="E4766" s="65" t="s">
        <v>10</v>
      </c>
      <c r="F4766" s="65" t="s">
        <v>8590</v>
      </c>
      <c r="G4766" s="65" t="s">
        <v>8653</v>
      </c>
      <c r="H4766" s="55">
        <v>153</v>
      </c>
      <c r="I4766" s="55"/>
      <c r="J4766" s="55"/>
      <c r="K4766" s="55"/>
      <c r="L4766" s="55"/>
      <c r="M4766" s="55"/>
      <c r="N4766" s="55"/>
      <c r="O4766" s="55"/>
      <c r="P4766" s="55"/>
      <c r="Q4766" s="55"/>
      <c r="R4766" s="55"/>
    </row>
    <row r="4767" spans="1:18" ht="16" x14ac:dyDescent="0.2">
      <c r="A4767" s="65" t="s">
        <v>791</v>
      </c>
      <c r="B4767" s="65" t="s">
        <v>8559</v>
      </c>
      <c r="C4767" s="65" t="s">
        <v>8654</v>
      </c>
      <c r="D4767" s="55">
        <v>2000</v>
      </c>
      <c r="E4767" s="65" t="s">
        <v>10</v>
      </c>
      <c r="F4767" s="65" t="s">
        <v>8590</v>
      </c>
      <c r="G4767" s="65" t="s">
        <v>8655</v>
      </c>
      <c r="H4767" s="55">
        <v>101</v>
      </c>
      <c r="I4767" s="55"/>
      <c r="J4767" s="55"/>
      <c r="K4767" s="55"/>
      <c r="L4767" s="55"/>
      <c r="M4767" s="55"/>
      <c r="N4767" s="55"/>
      <c r="O4767" s="55"/>
      <c r="P4767" s="55"/>
      <c r="Q4767" s="55"/>
      <c r="R4767" s="55"/>
    </row>
    <row r="4768" spans="1:18" ht="16" x14ac:dyDescent="0.2">
      <c r="A4768" s="65" t="s">
        <v>791</v>
      </c>
      <c r="B4768" s="65" t="s">
        <v>8559</v>
      </c>
      <c r="C4768" s="65" t="s">
        <v>8656</v>
      </c>
      <c r="D4768" s="55">
        <v>2000</v>
      </c>
      <c r="E4768" s="65" t="s">
        <v>10</v>
      </c>
      <c r="F4768" s="65" t="s">
        <v>8590</v>
      </c>
      <c r="G4768" s="65" t="s">
        <v>8657</v>
      </c>
      <c r="H4768" s="55">
        <v>135</v>
      </c>
      <c r="I4768" s="55"/>
      <c r="J4768" s="55"/>
      <c r="K4768" s="55"/>
      <c r="L4768" s="55"/>
      <c r="M4768" s="55"/>
      <c r="N4768" s="55"/>
      <c r="O4768" s="55"/>
      <c r="P4768" s="55"/>
      <c r="Q4768" s="55"/>
      <c r="R4768" s="55"/>
    </row>
    <row r="4769" spans="1:18" ht="16" x14ac:dyDescent="0.2">
      <c r="A4769" s="65" t="s">
        <v>791</v>
      </c>
      <c r="B4769" s="65" t="s">
        <v>8559</v>
      </c>
      <c r="C4769" s="65" t="s">
        <v>8658</v>
      </c>
      <c r="D4769" s="55">
        <v>2000</v>
      </c>
      <c r="E4769" s="65" t="s">
        <v>10</v>
      </c>
      <c r="F4769" s="65" t="s">
        <v>8590</v>
      </c>
      <c r="G4769" s="65" t="s">
        <v>8659</v>
      </c>
      <c r="H4769" s="55">
        <v>109</v>
      </c>
      <c r="I4769" s="55"/>
      <c r="J4769" s="55"/>
      <c r="K4769" s="55"/>
      <c r="L4769" s="55"/>
      <c r="M4769" s="55"/>
      <c r="N4769" s="55"/>
      <c r="O4769" s="55"/>
      <c r="P4769" s="55"/>
      <c r="Q4769" s="55"/>
      <c r="R4769" s="55"/>
    </row>
    <row r="4770" spans="1:18" ht="16" x14ac:dyDescent="0.2">
      <c r="A4770" s="65" t="s">
        <v>791</v>
      </c>
      <c r="B4770" s="65" t="s">
        <v>8559</v>
      </c>
      <c r="C4770" s="65" t="s">
        <v>8660</v>
      </c>
      <c r="D4770" s="55">
        <v>2000</v>
      </c>
      <c r="E4770" s="65" t="s">
        <v>10</v>
      </c>
      <c r="F4770" s="65" t="s">
        <v>8590</v>
      </c>
      <c r="G4770" s="65" t="s">
        <v>8661</v>
      </c>
      <c r="H4770" s="55">
        <v>75</v>
      </c>
      <c r="I4770" s="55"/>
      <c r="J4770" s="55"/>
      <c r="K4770" s="55"/>
      <c r="L4770" s="55"/>
      <c r="M4770" s="55"/>
      <c r="N4770" s="55"/>
      <c r="O4770" s="55"/>
      <c r="P4770" s="55"/>
      <c r="Q4770" s="55"/>
      <c r="R4770" s="55"/>
    </row>
    <row r="4771" spans="1:18" ht="16" x14ac:dyDescent="0.2">
      <c r="A4771" s="65" t="s">
        <v>791</v>
      </c>
      <c r="B4771" s="65" t="s">
        <v>8559</v>
      </c>
      <c r="C4771" s="65" t="s">
        <v>8662</v>
      </c>
      <c r="D4771" s="55">
        <v>2000</v>
      </c>
      <c r="E4771" s="65" t="s">
        <v>10</v>
      </c>
      <c r="F4771" s="65" t="s">
        <v>8590</v>
      </c>
      <c r="G4771" s="65" t="s">
        <v>8663</v>
      </c>
      <c r="H4771" s="55">
        <v>133</v>
      </c>
      <c r="I4771" s="55"/>
      <c r="J4771" s="55"/>
      <c r="K4771" s="55"/>
      <c r="L4771" s="55"/>
      <c r="M4771" s="55"/>
      <c r="N4771" s="55"/>
      <c r="O4771" s="55"/>
      <c r="P4771" s="55"/>
      <c r="Q4771" s="55"/>
      <c r="R4771" s="55"/>
    </row>
    <row r="4772" spans="1:18" ht="16" x14ac:dyDescent="0.2">
      <c r="A4772" s="65" t="s">
        <v>791</v>
      </c>
      <c r="B4772" s="65" t="s">
        <v>8559</v>
      </c>
      <c r="C4772" s="65" t="s">
        <v>8664</v>
      </c>
      <c r="D4772" s="55">
        <v>2000</v>
      </c>
      <c r="E4772" s="65" t="s">
        <v>10</v>
      </c>
      <c r="F4772" s="65" t="s">
        <v>8590</v>
      </c>
      <c r="G4772" s="65" t="s">
        <v>8665</v>
      </c>
      <c r="H4772" s="55">
        <v>155</v>
      </c>
      <c r="I4772" s="55"/>
      <c r="J4772" s="55"/>
      <c r="K4772" s="55"/>
      <c r="L4772" s="55"/>
      <c r="M4772" s="55"/>
      <c r="N4772" s="55"/>
      <c r="O4772" s="55"/>
      <c r="P4772" s="55"/>
      <c r="Q4772" s="55"/>
      <c r="R4772" s="55"/>
    </row>
    <row r="4773" spans="1:18" ht="16" x14ac:dyDescent="0.2">
      <c r="A4773" s="65" t="s">
        <v>791</v>
      </c>
      <c r="B4773" s="65" t="s">
        <v>8559</v>
      </c>
      <c r="C4773" s="65" t="s">
        <v>8666</v>
      </c>
      <c r="D4773" s="55">
        <v>2000</v>
      </c>
      <c r="E4773" s="65" t="s">
        <v>12</v>
      </c>
      <c r="F4773" s="65" t="s">
        <v>8590</v>
      </c>
      <c r="G4773" s="65" t="s">
        <v>8667</v>
      </c>
      <c r="H4773" s="55">
        <v>37</v>
      </c>
      <c r="I4773" s="55"/>
      <c r="J4773" s="55"/>
      <c r="K4773" s="55"/>
      <c r="L4773" s="55"/>
      <c r="M4773" s="55"/>
      <c r="N4773" s="55"/>
      <c r="O4773" s="55"/>
      <c r="P4773" s="55"/>
      <c r="Q4773" s="55"/>
      <c r="R4773" s="55"/>
    </row>
    <row r="4774" spans="1:18" ht="16" x14ac:dyDescent="0.2">
      <c r="A4774" s="65" t="s">
        <v>791</v>
      </c>
      <c r="B4774" s="65" t="s">
        <v>8559</v>
      </c>
      <c r="C4774" s="65" t="s">
        <v>8668</v>
      </c>
      <c r="D4774" s="55">
        <v>2000</v>
      </c>
      <c r="E4774" s="65" t="s">
        <v>12</v>
      </c>
      <c r="F4774" s="65" t="s">
        <v>8590</v>
      </c>
      <c r="G4774" s="65" t="s">
        <v>8669</v>
      </c>
      <c r="H4774" s="55">
        <v>81</v>
      </c>
      <c r="I4774" s="55"/>
      <c r="J4774" s="55"/>
      <c r="K4774" s="55"/>
      <c r="L4774" s="55"/>
      <c r="M4774" s="55"/>
      <c r="N4774" s="55"/>
      <c r="O4774" s="55"/>
      <c r="P4774" s="55"/>
      <c r="Q4774" s="55"/>
      <c r="R4774" s="55"/>
    </row>
    <row r="4775" spans="1:18" ht="16" x14ac:dyDescent="0.2">
      <c r="A4775" s="65" t="s">
        <v>791</v>
      </c>
      <c r="B4775" s="65" t="s">
        <v>8559</v>
      </c>
      <c r="C4775" s="65" t="s">
        <v>8670</v>
      </c>
      <c r="D4775" s="55">
        <v>2000</v>
      </c>
      <c r="E4775" s="65" t="s">
        <v>12</v>
      </c>
      <c r="F4775" s="65" t="s">
        <v>8590</v>
      </c>
      <c r="G4775" s="65" t="s">
        <v>8671</v>
      </c>
      <c r="H4775" s="55">
        <v>73</v>
      </c>
      <c r="I4775" s="55"/>
      <c r="J4775" s="55"/>
      <c r="K4775" s="55"/>
      <c r="L4775" s="55"/>
      <c r="M4775" s="55"/>
      <c r="N4775" s="55"/>
      <c r="O4775" s="55"/>
      <c r="P4775" s="55"/>
      <c r="Q4775" s="55"/>
      <c r="R4775" s="55"/>
    </row>
    <row r="4776" spans="1:18" ht="16" x14ac:dyDescent="0.2">
      <c r="A4776" s="65" t="s">
        <v>791</v>
      </c>
      <c r="B4776" s="65" t="s">
        <v>8559</v>
      </c>
      <c r="C4776" s="65" t="s">
        <v>3389</v>
      </c>
      <c r="D4776" s="55">
        <v>2000</v>
      </c>
      <c r="E4776" s="65" t="s">
        <v>12</v>
      </c>
      <c r="F4776" s="65" t="s">
        <v>8590</v>
      </c>
      <c r="G4776" s="65" t="s">
        <v>8672</v>
      </c>
      <c r="H4776" s="55">
        <v>53</v>
      </c>
      <c r="I4776" s="55"/>
      <c r="J4776" s="55"/>
      <c r="K4776" s="55"/>
      <c r="L4776" s="55"/>
      <c r="M4776" s="55"/>
      <c r="N4776" s="55"/>
      <c r="O4776" s="55"/>
      <c r="P4776" s="55"/>
      <c r="Q4776" s="55"/>
      <c r="R4776" s="55"/>
    </row>
    <row r="4777" spans="1:18" ht="16" x14ac:dyDescent="0.2">
      <c r="A4777" s="65" t="s">
        <v>791</v>
      </c>
      <c r="B4777" s="65" t="s">
        <v>8559</v>
      </c>
      <c r="C4777" s="65" t="s">
        <v>8673</v>
      </c>
      <c r="D4777" s="55">
        <v>2000</v>
      </c>
      <c r="E4777" s="65" t="s">
        <v>12</v>
      </c>
      <c r="F4777" s="65" t="s">
        <v>8590</v>
      </c>
      <c r="G4777" s="65" t="s">
        <v>8674</v>
      </c>
      <c r="H4777" s="55">
        <v>87</v>
      </c>
      <c r="I4777" s="55"/>
      <c r="J4777" s="55"/>
      <c r="K4777" s="55"/>
      <c r="L4777" s="55"/>
      <c r="M4777" s="55"/>
      <c r="N4777" s="55"/>
      <c r="O4777" s="55"/>
      <c r="P4777" s="55"/>
      <c r="Q4777" s="55"/>
      <c r="R4777" s="55"/>
    </row>
    <row r="4778" spans="1:18" ht="16" x14ac:dyDescent="0.2">
      <c r="A4778" s="65" t="s">
        <v>791</v>
      </c>
      <c r="B4778" s="65" t="s">
        <v>8559</v>
      </c>
      <c r="C4778" s="65" t="s">
        <v>8675</v>
      </c>
      <c r="D4778" s="55">
        <v>2000</v>
      </c>
      <c r="E4778" s="65" t="s">
        <v>12</v>
      </c>
      <c r="F4778" s="65" t="s">
        <v>8590</v>
      </c>
      <c r="G4778" s="65" t="s">
        <v>8676</v>
      </c>
      <c r="H4778" s="55">
        <v>119</v>
      </c>
      <c r="I4778" s="55"/>
      <c r="J4778" s="55"/>
      <c r="K4778" s="55"/>
      <c r="L4778" s="55"/>
      <c r="M4778" s="55"/>
      <c r="N4778" s="55"/>
      <c r="O4778" s="55"/>
      <c r="P4778" s="55"/>
      <c r="Q4778" s="55"/>
      <c r="R4778" s="55"/>
    </row>
    <row r="4779" spans="1:18" ht="16" x14ac:dyDescent="0.2">
      <c r="A4779" s="65" t="s">
        <v>791</v>
      </c>
      <c r="B4779" s="65" t="s">
        <v>8559</v>
      </c>
      <c r="C4779" s="65" t="s">
        <v>8677</v>
      </c>
      <c r="D4779" s="55">
        <v>2000</v>
      </c>
      <c r="E4779" s="65" t="s">
        <v>12</v>
      </c>
      <c r="F4779" s="65" t="s">
        <v>8590</v>
      </c>
      <c r="G4779" s="65" t="s">
        <v>8678</v>
      </c>
      <c r="H4779" s="55">
        <v>73</v>
      </c>
      <c r="I4779" s="55"/>
      <c r="J4779" s="55"/>
      <c r="K4779" s="55"/>
      <c r="L4779" s="55"/>
      <c r="M4779" s="55"/>
      <c r="N4779" s="55"/>
      <c r="O4779" s="55"/>
      <c r="P4779" s="55"/>
      <c r="Q4779" s="55"/>
      <c r="R4779" s="55"/>
    </row>
    <row r="4780" spans="1:18" ht="16" x14ac:dyDescent="0.2">
      <c r="A4780" s="65" t="s">
        <v>791</v>
      </c>
      <c r="B4780" s="65" t="s">
        <v>8559</v>
      </c>
      <c r="C4780" s="65" t="s">
        <v>8679</v>
      </c>
      <c r="D4780" s="55">
        <v>2000</v>
      </c>
      <c r="E4780" s="65" t="s">
        <v>12</v>
      </c>
      <c r="F4780" s="65" t="s">
        <v>8590</v>
      </c>
      <c r="G4780" s="65" t="s">
        <v>8680</v>
      </c>
      <c r="H4780" s="55">
        <v>59</v>
      </c>
      <c r="I4780" s="55"/>
      <c r="J4780" s="55"/>
      <c r="K4780" s="55"/>
      <c r="L4780" s="55"/>
      <c r="M4780" s="55"/>
      <c r="N4780" s="55"/>
      <c r="O4780" s="55"/>
      <c r="P4780" s="55"/>
      <c r="Q4780" s="55"/>
      <c r="R4780" s="55"/>
    </row>
    <row r="4781" spans="1:18" ht="16" x14ac:dyDescent="0.2">
      <c r="A4781" s="65" t="s">
        <v>791</v>
      </c>
      <c r="B4781" s="65" t="s">
        <v>8559</v>
      </c>
      <c r="C4781" s="65" t="s">
        <v>4229</v>
      </c>
      <c r="D4781" s="55">
        <v>2000</v>
      </c>
      <c r="E4781" s="65" t="s">
        <v>12</v>
      </c>
      <c r="F4781" s="65" t="s">
        <v>8590</v>
      </c>
      <c r="G4781" s="65" t="s">
        <v>8681</v>
      </c>
      <c r="H4781" s="55">
        <v>78</v>
      </c>
      <c r="I4781" s="55"/>
      <c r="J4781" s="55"/>
      <c r="K4781" s="55"/>
      <c r="L4781" s="55"/>
      <c r="M4781" s="55"/>
      <c r="N4781" s="55"/>
      <c r="O4781" s="55"/>
      <c r="P4781" s="55"/>
      <c r="Q4781" s="55"/>
      <c r="R4781" s="55"/>
    </row>
    <row r="4782" spans="1:18" ht="16" x14ac:dyDescent="0.2">
      <c r="A4782" s="65" t="s">
        <v>791</v>
      </c>
      <c r="B4782" s="65" t="s">
        <v>8559</v>
      </c>
      <c r="C4782" s="65" t="s">
        <v>8682</v>
      </c>
      <c r="D4782" s="55">
        <v>2000</v>
      </c>
      <c r="E4782" s="65" t="s">
        <v>12</v>
      </c>
      <c r="F4782" s="65" t="s">
        <v>8590</v>
      </c>
      <c r="G4782" s="65" t="s">
        <v>8683</v>
      </c>
      <c r="H4782" s="55">
        <v>69</v>
      </c>
      <c r="I4782" s="55"/>
      <c r="J4782" s="55"/>
      <c r="K4782" s="55"/>
      <c r="L4782" s="55"/>
      <c r="M4782" s="55"/>
      <c r="N4782" s="55"/>
      <c r="O4782" s="55"/>
      <c r="P4782" s="55"/>
      <c r="Q4782" s="55"/>
      <c r="R4782" s="55"/>
    </row>
    <row r="4783" spans="1:18" ht="16" x14ac:dyDescent="0.2">
      <c r="A4783" s="65" t="s">
        <v>791</v>
      </c>
      <c r="B4783" s="65" t="s">
        <v>8559</v>
      </c>
      <c r="C4783" s="65" t="s">
        <v>8660</v>
      </c>
      <c r="D4783" s="55">
        <v>2000</v>
      </c>
      <c r="E4783" s="65" t="s">
        <v>12</v>
      </c>
      <c r="F4783" s="65" t="s">
        <v>8590</v>
      </c>
      <c r="G4783" s="65" t="s">
        <v>8684</v>
      </c>
      <c r="H4783" s="55">
        <v>77</v>
      </c>
      <c r="I4783" s="55"/>
      <c r="J4783" s="55"/>
      <c r="K4783" s="55"/>
      <c r="L4783" s="55"/>
      <c r="M4783" s="55"/>
      <c r="N4783" s="55"/>
      <c r="O4783" s="55"/>
      <c r="P4783" s="55"/>
      <c r="Q4783" s="55"/>
      <c r="R4783" s="55"/>
    </row>
    <row r="4784" spans="1:18" ht="16" x14ac:dyDescent="0.2">
      <c r="A4784" s="65" t="s">
        <v>791</v>
      </c>
      <c r="B4784" s="65" t="s">
        <v>8559</v>
      </c>
      <c r="C4784" s="65" t="s">
        <v>8587</v>
      </c>
      <c r="D4784" s="55">
        <v>2000</v>
      </c>
      <c r="E4784" s="65" t="s">
        <v>12</v>
      </c>
      <c r="F4784" s="65" t="s">
        <v>8590</v>
      </c>
      <c r="G4784" s="65" t="s">
        <v>8685</v>
      </c>
      <c r="H4784" s="55">
        <v>580</v>
      </c>
      <c r="I4784" s="55"/>
      <c r="J4784" s="55"/>
      <c r="K4784" s="55"/>
      <c r="L4784" s="55"/>
      <c r="M4784" s="55"/>
      <c r="N4784" s="55"/>
      <c r="O4784" s="55"/>
      <c r="P4784" s="55"/>
      <c r="Q4784" s="55"/>
      <c r="R4784" s="55"/>
    </row>
    <row r="4785" spans="1:18" ht="16" x14ac:dyDescent="0.2">
      <c r="A4785" s="65" t="s">
        <v>791</v>
      </c>
      <c r="B4785" s="65" t="s">
        <v>8559</v>
      </c>
      <c r="C4785" s="65" t="s">
        <v>8686</v>
      </c>
      <c r="D4785" s="55">
        <v>2000</v>
      </c>
      <c r="E4785" s="65" t="s">
        <v>8</v>
      </c>
      <c r="F4785" s="65" t="s">
        <v>8590</v>
      </c>
      <c r="G4785" s="65" t="s">
        <v>8687</v>
      </c>
      <c r="H4785" s="55">
        <v>75</v>
      </c>
      <c r="I4785" s="55"/>
      <c r="J4785" s="55"/>
      <c r="K4785" s="55"/>
      <c r="L4785" s="55"/>
      <c r="M4785" s="55"/>
      <c r="N4785" s="55"/>
      <c r="O4785" s="55"/>
      <c r="P4785" s="55"/>
      <c r="Q4785" s="55"/>
      <c r="R4785" s="55"/>
    </row>
    <row r="4786" spans="1:18" ht="16" x14ac:dyDescent="0.2">
      <c r="A4786" s="65" t="s">
        <v>791</v>
      </c>
      <c r="B4786" s="65" t="s">
        <v>8559</v>
      </c>
      <c r="C4786" s="65" t="s">
        <v>8688</v>
      </c>
      <c r="D4786" s="55">
        <v>2000</v>
      </c>
      <c r="E4786" s="65" t="s">
        <v>8</v>
      </c>
      <c r="F4786" s="65" t="s">
        <v>8590</v>
      </c>
      <c r="G4786" s="65" t="s">
        <v>8689</v>
      </c>
      <c r="H4786" s="55">
        <v>117</v>
      </c>
      <c r="I4786" s="55"/>
      <c r="J4786" s="55"/>
      <c r="K4786" s="55"/>
      <c r="L4786" s="55"/>
      <c r="M4786" s="55"/>
      <c r="N4786" s="55"/>
      <c r="O4786" s="55"/>
      <c r="P4786" s="55"/>
      <c r="Q4786" s="55"/>
      <c r="R4786" s="55"/>
    </row>
    <row r="4787" spans="1:18" ht="16" x14ac:dyDescent="0.2">
      <c r="A4787" s="65" t="s">
        <v>791</v>
      </c>
      <c r="B4787" s="65" t="s">
        <v>8559</v>
      </c>
      <c r="C4787" s="65" t="s">
        <v>8690</v>
      </c>
      <c r="D4787" s="55">
        <v>2000</v>
      </c>
      <c r="E4787" s="65" t="s">
        <v>8</v>
      </c>
      <c r="F4787" s="65" t="s">
        <v>8590</v>
      </c>
      <c r="G4787" s="56" t="s">
        <v>8691</v>
      </c>
      <c r="H4787" s="55">
        <v>59</v>
      </c>
      <c r="I4787" s="55"/>
      <c r="J4787" s="55"/>
      <c r="K4787" s="55"/>
      <c r="L4787" s="55"/>
      <c r="M4787" s="55"/>
      <c r="N4787" s="55"/>
      <c r="O4787" s="55"/>
      <c r="P4787" s="55"/>
      <c r="Q4787" s="55"/>
      <c r="R4787" s="55"/>
    </row>
    <row r="4788" spans="1:18" ht="16" x14ac:dyDescent="0.2">
      <c r="A4788" s="65" t="s">
        <v>791</v>
      </c>
      <c r="B4788" s="65" t="s">
        <v>8559</v>
      </c>
      <c r="C4788" s="65" t="s">
        <v>8692</v>
      </c>
      <c r="D4788" s="55">
        <v>2000</v>
      </c>
      <c r="E4788" s="65" t="s">
        <v>8</v>
      </c>
      <c r="F4788" s="65" t="s">
        <v>8590</v>
      </c>
      <c r="G4788" s="65" t="s">
        <v>8693</v>
      </c>
      <c r="H4788" s="55">
        <v>56</v>
      </c>
      <c r="I4788" s="55"/>
      <c r="J4788" s="55"/>
      <c r="K4788" s="55"/>
      <c r="L4788" s="55"/>
      <c r="M4788" s="55"/>
      <c r="N4788" s="55"/>
      <c r="O4788" s="55"/>
      <c r="P4788" s="55"/>
      <c r="Q4788" s="55"/>
      <c r="R4788" s="55"/>
    </row>
    <row r="4789" spans="1:18" ht="16" x14ac:dyDescent="0.2">
      <c r="A4789" s="65" t="s">
        <v>791</v>
      </c>
      <c r="B4789" s="65" t="s">
        <v>8559</v>
      </c>
      <c r="C4789" s="65" t="s">
        <v>8694</v>
      </c>
      <c r="D4789" s="55">
        <v>2000</v>
      </c>
      <c r="E4789" s="65" t="s">
        <v>8</v>
      </c>
      <c r="F4789" s="65" t="s">
        <v>8590</v>
      </c>
      <c r="G4789" s="65" t="s">
        <v>8695</v>
      </c>
      <c r="H4789" s="55">
        <v>58</v>
      </c>
      <c r="I4789" s="55"/>
      <c r="J4789" s="55"/>
      <c r="K4789" s="55"/>
      <c r="L4789" s="55"/>
      <c r="M4789" s="55"/>
      <c r="N4789" s="55"/>
      <c r="O4789" s="55"/>
      <c r="P4789" s="55"/>
      <c r="Q4789" s="55"/>
      <c r="R4789" s="55"/>
    </row>
    <row r="4790" spans="1:18" ht="16" x14ac:dyDescent="0.2">
      <c r="A4790" s="65" t="s">
        <v>791</v>
      </c>
      <c r="B4790" s="65" t="s">
        <v>8559</v>
      </c>
      <c r="C4790" s="65" t="s">
        <v>8696</v>
      </c>
      <c r="D4790" s="55">
        <v>2000</v>
      </c>
      <c r="E4790" s="65" t="s">
        <v>8</v>
      </c>
      <c r="F4790" s="65" t="s">
        <v>8590</v>
      </c>
      <c r="G4790" s="65" t="s">
        <v>8697</v>
      </c>
      <c r="H4790" s="55">
        <v>85</v>
      </c>
      <c r="I4790" s="55"/>
      <c r="J4790" s="55"/>
      <c r="K4790" s="55"/>
      <c r="L4790" s="55"/>
      <c r="M4790" s="55"/>
      <c r="N4790" s="55"/>
      <c r="O4790" s="55"/>
      <c r="P4790" s="55"/>
      <c r="Q4790" s="55"/>
      <c r="R4790" s="55"/>
    </row>
    <row r="4791" spans="1:18" ht="16" x14ac:dyDescent="0.2">
      <c r="A4791" s="65" t="s">
        <v>791</v>
      </c>
      <c r="B4791" s="65" t="s">
        <v>8559</v>
      </c>
      <c r="C4791" s="65" t="s">
        <v>8698</v>
      </c>
      <c r="D4791" s="55">
        <v>2000</v>
      </c>
      <c r="E4791" s="65" t="s">
        <v>8</v>
      </c>
      <c r="F4791" s="65" t="s">
        <v>8590</v>
      </c>
      <c r="G4791" s="65" t="s">
        <v>8699</v>
      </c>
      <c r="H4791" s="55">
        <v>59</v>
      </c>
      <c r="I4791" s="55"/>
      <c r="J4791" s="55"/>
      <c r="K4791" s="55"/>
      <c r="L4791" s="55"/>
      <c r="M4791" s="55"/>
      <c r="N4791" s="55"/>
      <c r="O4791" s="55"/>
      <c r="P4791" s="55"/>
      <c r="Q4791" s="55"/>
      <c r="R4791" s="55"/>
    </row>
    <row r="4792" spans="1:18" ht="16" x14ac:dyDescent="0.2">
      <c r="A4792" s="65" t="s">
        <v>791</v>
      </c>
      <c r="B4792" s="65" t="s">
        <v>8559</v>
      </c>
      <c r="C4792" s="65" t="s">
        <v>8700</v>
      </c>
      <c r="D4792" s="55">
        <v>2000</v>
      </c>
      <c r="E4792" s="65" t="s">
        <v>8</v>
      </c>
      <c r="F4792" s="65" t="s">
        <v>8590</v>
      </c>
      <c r="G4792" s="65" t="s">
        <v>8701</v>
      </c>
      <c r="H4792" s="55">
        <v>52</v>
      </c>
      <c r="I4792" s="55"/>
      <c r="J4792" s="55"/>
      <c r="K4792" s="55"/>
      <c r="L4792" s="55"/>
      <c r="M4792" s="55"/>
      <c r="N4792" s="55"/>
      <c r="O4792" s="55"/>
      <c r="P4792" s="55"/>
      <c r="Q4792" s="55"/>
      <c r="R4792" s="55"/>
    </row>
    <row r="4793" spans="1:18" ht="16" x14ac:dyDescent="0.2">
      <c r="A4793" s="65" t="s">
        <v>791</v>
      </c>
      <c r="B4793" s="65" t="s">
        <v>8559</v>
      </c>
      <c r="C4793" s="65" t="s">
        <v>8585</v>
      </c>
      <c r="D4793" s="55">
        <v>2000</v>
      </c>
      <c r="E4793" s="65" t="s">
        <v>8</v>
      </c>
      <c r="F4793" s="65" t="s">
        <v>8590</v>
      </c>
      <c r="G4793" s="56" t="s">
        <v>8702</v>
      </c>
      <c r="H4793" s="55">
        <v>32</v>
      </c>
      <c r="I4793" s="55"/>
      <c r="J4793" s="55"/>
      <c r="K4793" s="55"/>
      <c r="L4793" s="55"/>
      <c r="M4793" s="55"/>
      <c r="N4793" s="55"/>
      <c r="O4793" s="55"/>
      <c r="P4793" s="55"/>
      <c r="Q4793" s="55"/>
      <c r="R4793" s="55"/>
    </row>
    <row r="4794" spans="1:18" ht="16" x14ac:dyDescent="0.2">
      <c r="A4794" s="65" t="s">
        <v>791</v>
      </c>
      <c r="B4794" s="65" t="s">
        <v>8559</v>
      </c>
      <c r="C4794" s="65" t="s">
        <v>8703</v>
      </c>
      <c r="D4794" s="55">
        <v>2000</v>
      </c>
      <c r="E4794" s="65" t="s">
        <v>8</v>
      </c>
      <c r="F4794" s="65" t="s">
        <v>8590</v>
      </c>
      <c r="G4794" s="65" t="s">
        <v>8704</v>
      </c>
      <c r="H4794" s="55">
        <v>56</v>
      </c>
      <c r="I4794" s="55"/>
      <c r="J4794" s="55"/>
      <c r="K4794" s="55"/>
      <c r="L4794" s="55"/>
      <c r="M4794" s="55"/>
      <c r="N4794" s="55"/>
      <c r="O4794" s="55"/>
      <c r="P4794" s="55"/>
      <c r="Q4794" s="55"/>
      <c r="R4794" s="55"/>
    </row>
    <row r="4795" spans="1:18" ht="16" x14ac:dyDescent="0.2">
      <c r="A4795" s="65" t="s">
        <v>791</v>
      </c>
      <c r="B4795" s="65" t="s">
        <v>8559</v>
      </c>
      <c r="C4795" s="65" t="s">
        <v>8705</v>
      </c>
      <c r="D4795" s="55">
        <v>2000</v>
      </c>
      <c r="E4795" s="65" t="s">
        <v>8</v>
      </c>
      <c r="F4795" s="65" t="s">
        <v>8590</v>
      </c>
      <c r="G4795" s="65" t="s">
        <v>8706</v>
      </c>
      <c r="H4795" s="55">
        <v>61</v>
      </c>
      <c r="I4795" s="55"/>
      <c r="J4795" s="55"/>
      <c r="K4795" s="55"/>
      <c r="L4795" s="55"/>
      <c r="M4795" s="55"/>
      <c r="N4795" s="55"/>
      <c r="O4795" s="55"/>
      <c r="P4795" s="55"/>
      <c r="Q4795" s="55"/>
      <c r="R4795" s="55"/>
    </row>
    <row r="4796" spans="1:18" ht="16" x14ac:dyDescent="0.2">
      <c r="A4796" s="65" t="s">
        <v>791</v>
      </c>
      <c r="B4796" s="65" t="s">
        <v>8559</v>
      </c>
      <c r="C4796" s="65" t="s">
        <v>8707</v>
      </c>
      <c r="D4796" s="55">
        <v>2000</v>
      </c>
      <c r="E4796" s="65" t="s">
        <v>8</v>
      </c>
      <c r="F4796" s="65" t="s">
        <v>8590</v>
      </c>
      <c r="G4796" s="65" t="s">
        <v>8708</v>
      </c>
      <c r="H4796" s="55">
        <v>79</v>
      </c>
      <c r="I4796" s="55"/>
      <c r="J4796" s="55"/>
      <c r="K4796" s="55"/>
      <c r="L4796" s="55"/>
      <c r="M4796" s="55"/>
      <c r="N4796" s="55"/>
      <c r="O4796" s="55"/>
      <c r="P4796" s="55"/>
      <c r="Q4796" s="55"/>
      <c r="R4796" s="55"/>
    </row>
    <row r="4797" spans="1:18" ht="16" x14ac:dyDescent="0.2">
      <c r="A4797" s="65" t="s">
        <v>791</v>
      </c>
      <c r="B4797" s="65" t="s">
        <v>8559</v>
      </c>
      <c r="C4797" s="65" t="s">
        <v>8559</v>
      </c>
      <c r="D4797" s="55">
        <v>2000</v>
      </c>
      <c r="E4797" s="65" t="s">
        <v>8</v>
      </c>
      <c r="F4797" s="65" t="s">
        <v>8590</v>
      </c>
      <c r="G4797" s="65" t="s">
        <v>8709</v>
      </c>
      <c r="H4797" s="55">
        <v>59</v>
      </c>
      <c r="I4797" s="55"/>
      <c r="J4797" s="55"/>
      <c r="K4797" s="55"/>
      <c r="L4797" s="55"/>
      <c r="M4797" s="55"/>
      <c r="N4797" s="55"/>
      <c r="O4797" s="55"/>
      <c r="P4797" s="55"/>
      <c r="Q4797" s="55"/>
      <c r="R4797" s="55"/>
    </row>
    <row r="4798" spans="1:18" ht="16" x14ac:dyDescent="0.2">
      <c r="A4798" s="65" t="s">
        <v>15</v>
      </c>
      <c r="B4798" s="65" t="s">
        <v>8559</v>
      </c>
      <c r="C4798" s="65" t="s">
        <v>8710</v>
      </c>
      <c r="D4798" s="55">
        <v>2002</v>
      </c>
      <c r="E4798" s="65" t="s">
        <v>7</v>
      </c>
      <c r="F4798" s="65" t="s">
        <v>8711</v>
      </c>
      <c r="G4798" s="65" t="s">
        <v>8712</v>
      </c>
      <c r="H4798" s="55">
        <v>794</v>
      </c>
      <c r="I4798" s="55"/>
      <c r="J4798" s="55"/>
      <c r="K4798" s="55"/>
      <c r="L4798" s="55"/>
      <c r="M4798" s="55"/>
      <c r="N4798" s="55"/>
      <c r="O4798" s="55"/>
      <c r="P4798" s="55"/>
      <c r="Q4798" s="55"/>
      <c r="R4798" s="55"/>
    </row>
    <row r="4799" spans="1:18" ht="16" x14ac:dyDescent="0.2">
      <c r="A4799" s="65" t="s">
        <v>15</v>
      </c>
      <c r="B4799" s="65" t="s">
        <v>8559</v>
      </c>
      <c r="C4799" s="65" t="s">
        <v>8713</v>
      </c>
      <c r="D4799" s="55">
        <v>2002</v>
      </c>
      <c r="E4799" s="65" t="s">
        <v>10</v>
      </c>
      <c r="F4799" s="65" t="s">
        <v>8711</v>
      </c>
      <c r="G4799" s="65" t="s">
        <v>8714</v>
      </c>
      <c r="H4799" s="55">
        <v>513</v>
      </c>
      <c r="I4799" s="55"/>
      <c r="J4799" s="55"/>
      <c r="K4799" s="55"/>
      <c r="L4799" s="55"/>
      <c r="M4799" s="55"/>
      <c r="N4799" s="55"/>
      <c r="O4799" s="55"/>
      <c r="P4799" s="55"/>
      <c r="Q4799" s="55"/>
      <c r="R4799" s="55"/>
    </row>
    <row r="4800" spans="1:18" ht="16" x14ac:dyDescent="0.2">
      <c r="A4800" s="65" t="s">
        <v>15</v>
      </c>
      <c r="B4800" s="65" t="s">
        <v>8559</v>
      </c>
      <c r="C4800" s="65" t="s">
        <v>8715</v>
      </c>
      <c r="D4800" s="55">
        <v>2002</v>
      </c>
      <c r="E4800" s="65" t="s">
        <v>10</v>
      </c>
      <c r="F4800" s="65" t="s">
        <v>8711</v>
      </c>
      <c r="G4800" s="65" t="s">
        <v>8716</v>
      </c>
      <c r="H4800" s="55">
        <v>377</v>
      </c>
      <c r="I4800" s="55"/>
      <c r="J4800" s="55"/>
      <c r="K4800" s="55"/>
      <c r="L4800" s="55"/>
      <c r="M4800" s="55"/>
      <c r="N4800" s="55"/>
      <c r="O4800" s="55"/>
      <c r="P4800" s="55"/>
      <c r="Q4800" s="55"/>
      <c r="R4800" s="55"/>
    </row>
    <row r="4801" spans="1:18" ht="16" x14ac:dyDescent="0.2">
      <c r="A4801" s="65" t="s">
        <v>15</v>
      </c>
      <c r="B4801" s="65" t="s">
        <v>8559</v>
      </c>
      <c r="C4801" s="65" t="s">
        <v>8717</v>
      </c>
      <c r="D4801" s="55">
        <v>2002</v>
      </c>
      <c r="E4801" s="65" t="s">
        <v>10</v>
      </c>
      <c r="F4801" s="65" t="s">
        <v>8711</v>
      </c>
      <c r="G4801" s="65" t="s">
        <v>8718</v>
      </c>
      <c r="H4801" s="55">
        <v>368</v>
      </c>
      <c r="I4801" s="55"/>
      <c r="J4801" s="55"/>
      <c r="K4801" s="55"/>
      <c r="L4801" s="55"/>
      <c r="M4801" s="55"/>
      <c r="N4801" s="55"/>
      <c r="O4801" s="55"/>
      <c r="P4801" s="55"/>
      <c r="Q4801" s="55"/>
      <c r="R4801" s="55"/>
    </row>
    <row r="4802" spans="1:18" ht="16" x14ac:dyDescent="0.2">
      <c r="A4802" s="65" t="s">
        <v>15</v>
      </c>
      <c r="B4802" s="65" t="s">
        <v>8559</v>
      </c>
      <c r="C4802" s="65" t="s">
        <v>8719</v>
      </c>
      <c r="D4802" s="55">
        <v>2002</v>
      </c>
      <c r="E4802" s="65" t="s">
        <v>10</v>
      </c>
      <c r="F4802" s="65" t="s">
        <v>8711</v>
      </c>
      <c r="G4802" s="65" t="s">
        <v>8720</v>
      </c>
      <c r="H4802" s="55">
        <v>432</v>
      </c>
      <c r="I4802" s="55"/>
      <c r="J4802" s="55"/>
      <c r="K4802" s="55"/>
      <c r="L4802" s="55"/>
      <c r="M4802" s="55"/>
      <c r="N4802" s="55"/>
      <c r="O4802" s="55"/>
      <c r="P4802" s="55"/>
      <c r="Q4802" s="55"/>
      <c r="R4802" s="55"/>
    </row>
    <row r="4803" spans="1:18" ht="16" x14ac:dyDescent="0.2">
      <c r="A4803" s="65" t="s">
        <v>15</v>
      </c>
      <c r="B4803" s="65" t="s">
        <v>8559</v>
      </c>
      <c r="C4803" s="65" t="s">
        <v>8721</v>
      </c>
      <c r="D4803" s="55">
        <v>2002</v>
      </c>
      <c r="E4803" s="65" t="s">
        <v>10</v>
      </c>
      <c r="F4803" s="65" t="s">
        <v>8711</v>
      </c>
      <c r="G4803" s="65" t="s">
        <v>8722</v>
      </c>
      <c r="H4803" s="55">
        <v>473</v>
      </c>
      <c r="I4803" s="55"/>
      <c r="J4803" s="55"/>
      <c r="K4803" s="55"/>
      <c r="L4803" s="55"/>
      <c r="M4803" s="55"/>
      <c r="N4803" s="55"/>
      <c r="O4803" s="55"/>
      <c r="P4803" s="55"/>
      <c r="Q4803" s="55"/>
      <c r="R4803" s="55"/>
    </row>
    <row r="4804" spans="1:18" ht="16" x14ac:dyDescent="0.2">
      <c r="A4804" s="65" t="s">
        <v>15</v>
      </c>
      <c r="B4804" s="65" t="s">
        <v>8559</v>
      </c>
      <c r="C4804" s="65" t="s">
        <v>8723</v>
      </c>
      <c r="D4804" s="55">
        <v>2002</v>
      </c>
      <c r="E4804" s="65" t="s">
        <v>10</v>
      </c>
      <c r="F4804" s="65" t="s">
        <v>8711</v>
      </c>
      <c r="G4804" s="65" t="s">
        <v>8724</v>
      </c>
      <c r="H4804" s="55">
        <v>440</v>
      </c>
      <c r="I4804" s="55"/>
      <c r="J4804" s="55"/>
      <c r="K4804" s="55"/>
      <c r="L4804" s="55"/>
      <c r="M4804" s="55"/>
      <c r="N4804" s="55"/>
      <c r="O4804" s="55"/>
      <c r="P4804" s="55"/>
      <c r="Q4804" s="55"/>
      <c r="R4804" s="55"/>
    </row>
    <row r="4805" spans="1:18" ht="16" x14ac:dyDescent="0.2">
      <c r="A4805" s="65" t="s">
        <v>15</v>
      </c>
      <c r="B4805" s="65" t="s">
        <v>8559</v>
      </c>
      <c r="C4805" s="65" t="s">
        <v>8725</v>
      </c>
      <c r="D4805" s="55">
        <v>2002</v>
      </c>
      <c r="E4805" s="65" t="s">
        <v>10</v>
      </c>
      <c r="F4805" s="65" t="s">
        <v>8711</v>
      </c>
      <c r="G4805" s="65" t="s">
        <v>8726</v>
      </c>
      <c r="H4805" s="55">
        <v>495</v>
      </c>
      <c r="I4805" s="55"/>
      <c r="J4805" s="55"/>
      <c r="K4805" s="55"/>
      <c r="L4805" s="55"/>
      <c r="M4805" s="55"/>
      <c r="N4805" s="55"/>
      <c r="O4805" s="55"/>
      <c r="P4805" s="55"/>
      <c r="Q4805" s="55"/>
      <c r="R4805" s="55"/>
    </row>
    <row r="4806" spans="1:18" ht="16" x14ac:dyDescent="0.2">
      <c r="A4806" s="65" t="s">
        <v>15</v>
      </c>
      <c r="B4806" s="65" t="s">
        <v>8559</v>
      </c>
      <c r="C4806" s="65" t="s">
        <v>8727</v>
      </c>
      <c r="D4806" s="55">
        <v>2002</v>
      </c>
      <c r="E4806" s="65" t="s">
        <v>10</v>
      </c>
      <c r="F4806" s="65" t="s">
        <v>8711</v>
      </c>
      <c r="G4806" s="65" t="s">
        <v>8728</v>
      </c>
      <c r="H4806" s="55">
        <v>492</v>
      </c>
      <c r="I4806" s="55"/>
      <c r="J4806" s="55"/>
      <c r="K4806" s="55"/>
      <c r="L4806" s="55"/>
      <c r="M4806" s="55"/>
      <c r="N4806" s="55"/>
      <c r="O4806" s="55"/>
      <c r="P4806" s="55"/>
      <c r="Q4806" s="55"/>
      <c r="R4806" s="55"/>
    </row>
    <row r="4807" spans="1:18" ht="16" x14ac:dyDescent="0.2">
      <c r="A4807" s="65" t="s">
        <v>15</v>
      </c>
      <c r="B4807" s="65" t="s">
        <v>8559</v>
      </c>
      <c r="C4807" s="65" t="s">
        <v>8729</v>
      </c>
      <c r="D4807" s="55">
        <v>2002</v>
      </c>
      <c r="E4807" s="65" t="s">
        <v>10</v>
      </c>
      <c r="F4807" s="65" t="s">
        <v>8711</v>
      </c>
      <c r="G4807" s="65" t="s">
        <v>8730</v>
      </c>
      <c r="H4807" s="55">
        <v>375</v>
      </c>
      <c r="I4807" s="55"/>
      <c r="J4807" s="55"/>
      <c r="K4807" s="55"/>
      <c r="L4807" s="55"/>
      <c r="M4807" s="55"/>
      <c r="N4807" s="55"/>
      <c r="O4807" s="55"/>
      <c r="P4807" s="55"/>
      <c r="Q4807" s="55"/>
      <c r="R4807" s="55"/>
    </row>
    <row r="4808" spans="1:18" ht="16" x14ac:dyDescent="0.2">
      <c r="A4808" s="65" t="s">
        <v>15</v>
      </c>
      <c r="B4808" s="65" t="s">
        <v>8559</v>
      </c>
      <c r="C4808" s="65" t="s">
        <v>4229</v>
      </c>
      <c r="D4808" s="55">
        <v>2002</v>
      </c>
      <c r="E4808" s="65" t="s">
        <v>10</v>
      </c>
      <c r="F4808" s="65" t="s">
        <v>8711</v>
      </c>
      <c r="G4808" s="65" t="s">
        <v>8731</v>
      </c>
      <c r="H4808" s="55">
        <v>481</v>
      </c>
      <c r="I4808" s="55"/>
      <c r="J4808" s="55"/>
      <c r="K4808" s="55"/>
      <c r="L4808" s="55"/>
      <c r="M4808" s="55"/>
      <c r="N4808" s="55"/>
      <c r="O4808" s="55"/>
      <c r="P4808" s="55"/>
      <c r="Q4808" s="55"/>
      <c r="R4808" s="55"/>
    </row>
    <row r="4809" spans="1:18" ht="16" x14ac:dyDescent="0.2">
      <c r="A4809" s="65" t="s">
        <v>15</v>
      </c>
      <c r="B4809" s="65" t="s">
        <v>8559</v>
      </c>
      <c r="C4809" s="65" t="s">
        <v>8732</v>
      </c>
      <c r="D4809" s="55">
        <v>2002</v>
      </c>
      <c r="E4809" s="65" t="s">
        <v>10</v>
      </c>
      <c r="F4809" s="65" t="s">
        <v>8711</v>
      </c>
      <c r="G4809" s="65" t="s">
        <v>8733</v>
      </c>
      <c r="H4809" s="55">
        <v>425</v>
      </c>
      <c r="I4809" s="55"/>
      <c r="J4809" s="55"/>
      <c r="K4809" s="55"/>
      <c r="L4809" s="55"/>
      <c r="M4809" s="55"/>
      <c r="N4809" s="55"/>
      <c r="O4809" s="55"/>
      <c r="P4809" s="55"/>
      <c r="Q4809" s="55"/>
      <c r="R4809" s="55"/>
    </row>
    <row r="4810" spans="1:18" ht="16" x14ac:dyDescent="0.2">
      <c r="A4810" s="65" t="s">
        <v>15</v>
      </c>
      <c r="B4810" s="65" t="s">
        <v>8559</v>
      </c>
      <c r="C4810" s="65" t="s">
        <v>8682</v>
      </c>
      <c r="D4810" s="55">
        <v>2002</v>
      </c>
      <c r="E4810" s="65" t="s">
        <v>10</v>
      </c>
      <c r="F4810" s="65" t="s">
        <v>8711</v>
      </c>
      <c r="G4810" s="65" t="s">
        <v>8734</v>
      </c>
      <c r="H4810" s="55">
        <v>475</v>
      </c>
      <c r="I4810" s="55"/>
      <c r="J4810" s="55"/>
      <c r="K4810" s="55"/>
      <c r="L4810" s="55"/>
      <c r="M4810" s="55"/>
      <c r="N4810" s="55"/>
      <c r="O4810" s="55"/>
      <c r="P4810" s="55"/>
      <c r="Q4810" s="55"/>
      <c r="R4810" s="55"/>
    </row>
    <row r="4811" spans="1:18" ht="16" x14ac:dyDescent="0.2">
      <c r="A4811" s="65" t="s">
        <v>791</v>
      </c>
      <c r="B4811" s="65" t="s">
        <v>8559</v>
      </c>
      <c r="C4811" s="65" t="s">
        <v>8735</v>
      </c>
      <c r="D4811" s="55">
        <v>2003</v>
      </c>
      <c r="E4811" s="65" t="s">
        <v>8</v>
      </c>
      <c r="F4811" s="65" t="s">
        <v>8736</v>
      </c>
      <c r="G4811" s="65" t="s">
        <v>8737</v>
      </c>
      <c r="H4811" s="55">
        <v>277</v>
      </c>
      <c r="I4811" s="55"/>
      <c r="J4811" s="55"/>
      <c r="K4811" s="55"/>
      <c r="L4811" s="55"/>
      <c r="M4811" s="55"/>
      <c r="N4811" s="55"/>
      <c r="O4811" s="55"/>
      <c r="P4811" s="55"/>
      <c r="Q4811" s="55"/>
      <c r="R4811" s="55"/>
    </row>
    <row r="4812" spans="1:18" ht="16" x14ac:dyDescent="0.2">
      <c r="A4812" s="65" t="s">
        <v>791</v>
      </c>
      <c r="B4812" s="65" t="s">
        <v>8559</v>
      </c>
      <c r="C4812" s="65" t="s">
        <v>8738</v>
      </c>
      <c r="D4812" s="55">
        <v>2003</v>
      </c>
      <c r="E4812" s="65" t="s">
        <v>8</v>
      </c>
      <c r="F4812" s="65" t="s">
        <v>8739</v>
      </c>
      <c r="G4812" s="65" t="s">
        <v>8740</v>
      </c>
      <c r="H4812" s="55">
        <v>553</v>
      </c>
      <c r="I4812" s="55"/>
      <c r="J4812" s="55"/>
      <c r="K4812" s="55"/>
      <c r="L4812" s="55"/>
      <c r="M4812" s="55"/>
      <c r="N4812" s="55"/>
      <c r="O4812" s="55"/>
      <c r="P4812" s="55"/>
      <c r="Q4812" s="55"/>
      <c r="R4812" s="55"/>
    </row>
    <row r="4813" spans="1:18" ht="16" x14ac:dyDescent="0.2">
      <c r="A4813" s="65" t="s">
        <v>791</v>
      </c>
      <c r="B4813" s="65" t="s">
        <v>8559</v>
      </c>
      <c r="C4813" s="65" t="s">
        <v>1046</v>
      </c>
      <c r="D4813" s="55">
        <v>2003</v>
      </c>
      <c r="E4813" s="65" t="s">
        <v>8</v>
      </c>
      <c r="F4813" s="65" t="s">
        <v>8741</v>
      </c>
      <c r="G4813" s="65" t="s">
        <v>8742</v>
      </c>
      <c r="H4813" s="55">
        <v>551</v>
      </c>
      <c r="I4813" s="55"/>
      <c r="J4813" s="55"/>
      <c r="K4813" s="55"/>
      <c r="L4813" s="55"/>
      <c r="M4813" s="55"/>
      <c r="N4813" s="55"/>
      <c r="O4813" s="55"/>
      <c r="P4813" s="55"/>
      <c r="Q4813" s="55"/>
      <c r="R4813" s="55"/>
    </row>
    <row r="4814" spans="1:18" ht="16" x14ac:dyDescent="0.2">
      <c r="A4814" s="65" t="s">
        <v>791</v>
      </c>
      <c r="B4814" s="65" t="s">
        <v>8559</v>
      </c>
      <c r="C4814" s="65" t="s">
        <v>4406</v>
      </c>
      <c r="D4814" s="55">
        <v>2003</v>
      </c>
      <c r="E4814" s="65" t="s">
        <v>8</v>
      </c>
      <c r="F4814" s="65" t="s">
        <v>8743</v>
      </c>
      <c r="G4814" s="65" t="s">
        <v>8744</v>
      </c>
      <c r="H4814" s="55">
        <v>510</v>
      </c>
      <c r="I4814" s="55"/>
      <c r="J4814" s="55"/>
      <c r="K4814" s="55"/>
      <c r="L4814" s="55"/>
      <c r="M4814" s="55"/>
      <c r="N4814" s="55"/>
      <c r="O4814" s="55"/>
      <c r="P4814" s="55"/>
      <c r="Q4814" s="55"/>
      <c r="R4814" s="55"/>
    </row>
    <row r="4815" spans="1:18" ht="16" x14ac:dyDescent="0.2">
      <c r="A4815" s="65" t="s">
        <v>791</v>
      </c>
      <c r="B4815" s="65" t="s">
        <v>8559</v>
      </c>
      <c r="C4815" s="65" t="s">
        <v>4505</v>
      </c>
      <c r="D4815" s="55">
        <v>2003</v>
      </c>
      <c r="E4815" s="65" t="s">
        <v>8</v>
      </c>
      <c r="F4815" s="65" t="s">
        <v>8745</v>
      </c>
      <c r="G4815" s="65" t="s">
        <v>8746</v>
      </c>
      <c r="H4815" s="55">
        <v>670</v>
      </c>
      <c r="I4815" s="55"/>
      <c r="J4815" s="55"/>
      <c r="K4815" s="55"/>
      <c r="L4815" s="55"/>
      <c r="M4815" s="55"/>
      <c r="N4815" s="55"/>
      <c r="O4815" s="55"/>
      <c r="P4815" s="55"/>
      <c r="Q4815" s="55"/>
      <c r="R4815" s="55"/>
    </row>
    <row r="4816" spans="1:18" ht="16" x14ac:dyDescent="0.2">
      <c r="A4816" s="65" t="s">
        <v>791</v>
      </c>
      <c r="B4816" s="65" t="s">
        <v>8559</v>
      </c>
      <c r="C4816" s="65" t="s">
        <v>8747</v>
      </c>
      <c r="D4816" s="55">
        <v>2003</v>
      </c>
      <c r="E4816" s="65" t="s">
        <v>8</v>
      </c>
      <c r="F4816" s="65" t="s">
        <v>8748</v>
      </c>
      <c r="G4816" s="65" t="s">
        <v>8749</v>
      </c>
      <c r="H4816" s="55">
        <v>393</v>
      </c>
      <c r="I4816" s="55"/>
      <c r="J4816" s="55"/>
      <c r="K4816" s="55"/>
      <c r="L4816" s="55"/>
      <c r="M4816" s="55"/>
      <c r="N4816" s="55"/>
      <c r="O4816" s="55"/>
      <c r="P4816" s="55"/>
      <c r="Q4816" s="55"/>
      <c r="R4816" s="55"/>
    </row>
    <row r="4817" spans="1:18" ht="16" x14ac:dyDescent="0.2">
      <c r="A4817" s="65" t="s">
        <v>791</v>
      </c>
      <c r="B4817" s="65" t="s">
        <v>8559</v>
      </c>
      <c r="C4817" s="65" t="s">
        <v>8750</v>
      </c>
      <c r="D4817" s="55">
        <v>2003</v>
      </c>
      <c r="E4817" s="65" t="s">
        <v>8</v>
      </c>
      <c r="F4817" s="65" t="s">
        <v>8751</v>
      </c>
      <c r="G4817" s="65" t="s">
        <v>8752</v>
      </c>
      <c r="H4817" s="55">
        <v>75</v>
      </c>
      <c r="I4817" s="55"/>
      <c r="J4817" s="55"/>
      <c r="K4817" s="55"/>
      <c r="L4817" s="55"/>
      <c r="M4817" s="55"/>
      <c r="N4817" s="55"/>
      <c r="O4817" s="55"/>
      <c r="P4817" s="55"/>
      <c r="Q4817" s="55"/>
      <c r="R4817" s="55"/>
    </row>
    <row r="4818" spans="1:18" ht="16" x14ac:dyDescent="0.2">
      <c r="A4818" s="65" t="s">
        <v>791</v>
      </c>
      <c r="B4818" s="65" t="s">
        <v>8559</v>
      </c>
      <c r="C4818" s="65" t="s">
        <v>8753</v>
      </c>
      <c r="D4818" s="55">
        <v>2003</v>
      </c>
      <c r="E4818" s="65" t="s">
        <v>10</v>
      </c>
      <c r="F4818" s="65" t="s">
        <v>8754</v>
      </c>
      <c r="G4818" s="65" t="s">
        <v>8755</v>
      </c>
      <c r="H4818" s="55">
        <v>61</v>
      </c>
      <c r="I4818" s="55"/>
      <c r="J4818" s="55"/>
      <c r="K4818" s="55"/>
      <c r="L4818" s="55"/>
      <c r="M4818" s="55"/>
      <c r="N4818" s="55"/>
      <c r="O4818" s="55"/>
      <c r="P4818" s="55"/>
      <c r="Q4818" s="55"/>
      <c r="R4818" s="55"/>
    </row>
    <row r="4819" spans="1:18" ht="16" x14ac:dyDescent="0.2">
      <c r="A4819" s="65" t="s">
        <v>791</v>
      </c>
      <c r="B4819" s="65" t="s">
        <v>8559</v>
      </c>
      <c r="C4819" s="65" t="s">
        <v>8756</v>
      </c>
      <c r="D4819" s="55">
        <v>2003</v>
      </c>
      <c r="E4819" s="65" t="s">
        <v>10</v>
      </c>
      <c r="F4819" s="65" t="s">
        <v>8757</v>
      </c>
      <c r="G4819" s="65" t="s">
        <v>8758</v>
      </c>
      <c r="H4819" s="55">
        <v>153</v>
      </c>
      <c r="I4819" s="55"/>
      <c r="J4819" s="55"/>
      <c r="K4819" s="55"/>
      <c r="L4819" s="55"/>
      <c r="M4819" s="55"/>
      <c r="N4819" s="55"/>
      <c r="O4819" s="55"/>
      <c r="P4819" s="55"/>
      <c r="Q4819" s="55"/>
      <c r="R4819" s="55"/>
    </row>
    <row r="4820" spans="1:18" ht="16" x14ac:dyDescent="0.2">
      <c r="A4820" s="65" t="s">
        <v>791</v>
      </c>
      <c r="B4820" s="65" t="s">
        <v>8559</v>
      </c>
      <c r="C4820" s="65" t="s">
        <v>8759</v>
      </c>
      <c r="D4820" s="55">
        <v>2003</v>
      </c>
      <c r="E4820" s="65" t="s">
        <v>10</v>
      </c>
      <c r="F4820" s="65" t="s">
        <v>8760</v>
      </c>
      <c r="G4820" s="65" t="s">
        <v>8761</v>
      </c>
      <c r="H4820" s="55">
        <v>174</v>
      </c>
      <c r="I4820" s="55"/>
      <c r="J4820" s="55"/>
      <c r="K4820" s="55"/>
      <c r="L4820" s="55"/>
      <c r="M4820" s="55"/>
      <c r="N4820" s="55"/>
      <c r="O4820" s="55"/>
      <c r="P4820" s="55"/>
      <c r="Q4820" s="55"/>
      <c r="R4820" s="55"/>
    </row>
    <row r="4821" spans="1:18" ht="16" x14ac:dyDescent="0.2">
      <c r="A4821" s="65" t="s">
        <v>791</v>
      </c>
      <c r="B4821" s="65" t="s">
        <v>8559</v>
      </c>
      <c r="C4821" s="65" t="s">
        <v>8762</v>
      </c>
      <c r="D4821" s="55">
        <v>2003</v>
      </c>
      <c r="E4821" s="65" t="s">
        <v>10</v>
      </c>
      <c r="F4821" s="65" t="s">
        <v>8763</v>
      </c>
      <c r="G4821" s="65" t="s">
        <v>8764</v>
      </c>
      <c r="H4821" s="55">
        <v>82</v>
      </c>
      <c r="I4821" s="55"/>
      <c r="J4821" s="55"/>
      <c r="K4821" s="55"/>
      <c r="L4821" s="55"/>
      <c r="M4821" s="55"/>
      <c r="N4821" s="55"/>
      <c r="O4821" s="55"/>
      <c r="P4821" s="55"/>
      <c r="Q4821" s="55"/>
      <c r="R4821" s="55"/>
    </row>
    <row r="4822" spans="1:18" ht="16" x14ac:dyDescent="0.2">
      <c r="A4822" s="65" t="s">
        <v>791</v>
      </c>
      <c r="B4822" s="65" t="s">
        <v>8559</v>
      </c>
      <c r="C4822" s="65" t="s">
        <v>8765</v>
      </c>
      <c r="D4822" s="55">
        <v>2003</v>
      </c>
      <c r="E4822" s="65" t="s">
        <v>10</v>
      </c>
      <c r="F4822" s="65" t="s">
        <v>8766</v>
      </c>
      <c r="G4822" s="65" t="s">
        <v>8767</v>
      </c>
      <c r="H4822" s="55">
        <v>126</v>
      </c>
      <c r="I4822" s="55"/>
      <c r="J4822" s="55"/>
      <c r="K4822" s="55"/>
      <c r="L4822" s="55"/>
      <c r="M4822" s="55"/>
      <c r="N4822" s="55"/>
      <c r="O4822" s="55"/>
      <c r="P4822" s="55"/>
      <c r="Q4822" s="55"/>
      <c r="R4822" s="55"/>
    </row>
    <row r="4823" spans="1:18" ht="16" x14ac:dyDescent="0.2">
      <c r="A4823" s="65" t="s">
        <v>791</v>
      </c>
      <c r="B4823" s="65" t="s">
        <v>8559</v>
      </c>
      <c r="C4823" s="65" t="s">
        <v>8768</v>
      </c>
      <c r="D4823" s="55">
        <v>2003</v>
      </c>
      <c r="E4823" s="65" t="s">
        <v>10</v>
      </c>
      <c r="F4823" s="65" t="s">
        <v>8769</v>
      </c>
      <c r="G4823" s="65" t="s">
        <v>8770</v>
      </c>
      <c r="H4823" s="55">
        <v>165</v>
      </c>
      <c r="I4823" s="55"/>
      <c r="J4823" s="55"/>
      <c r="K4823" s="55"/>
      <c r="L4823" s="55"/>
      <c r="M4823" s="55"/>
      <c r="N4823" s="55"/>
      <c r="O4823" s="55"/>
      <c r="P4823" s="55"/>
      <c r="Q4823" s="55"/>
      <c r="R4823" s="55"/>
    </row>
    <row r="4824" spans="1:18" ht="16" x14ac:dyDescent="0.2">
      <c r="A4824" s="65" t="s">
        <v>791</v>
      </c>
      <c r="B4824" s="65" t="s">
        <v>8559</v>
      </c>
      <c r="C4824" s="65" t="s">
        <v>8771</v>
      </c>
      <c r="D4824" s="55">
        <v>2003</v>
      </c>
      <c r="E4824" s="65" t="s">
        <v>10</v>
      </c>
      <c r="F4824" s="65" t="s">
        <v>8772</v>
      </c>
      <c r="G4824" s="65" t="s">
        <v>8773</v>
      </c>
      <c r="H4824" s="55">
        <v>137</v>
      </c>
      <c r="I4824" s="55"/>
      <c r="J4824" s="55"/>
      <c r="K4824" s="55"/>
      <c r="L4824" s="55"/>
      <c r="M4824" s="55"/>
      <c r="N4824" s="55"/>
      <c r="O4824" s="55"/>
      <c r="P4824" s="55"/>
      <c r="Q4824" s="55"/>
      <c r="R4824" s="55"/>
    </row>
    <row r="4825" spans="1:18" ht="16" x14ac:dyDescent="0.2">
      <c r="A4825" s="65" t="s">
        <v>791</v>
      </c>
      <c r="B4825" s="65" t="s">
        <v>8559</v>
      </c>
      <c r="C4825" s="65" t="s">
        <v>8774</v>
      </c>
      <c r="D4825" s="55">
        <v>2003</v>
      </c>
      <c r="E4825" s="65" t="s">
        <v>10</v>
      </c>
      <c r="F4825" s="65" t="s">
        <v>8775</v>
      </c>
      <c r="G4825" s="65" t="s">
        <v>8776</v>
      </c>
      <c r="H4825" s="55">
        <v>60</v>
      </c>
      <c r="I4825" s="55"/>
      <c r="J4825" s="55"/>
      <c r="K4825" s="55"/>
      <c r="L4825" s="55"/>
      <c r="M4825" s="55"/>
      <c r="N4825" s="55"/>
      <c r="O4825" s="55"/>
      <c r="P4825" s="55"/>
      <c r="Q4825" s="55"/>
      <c r="R4825" s="55"/>
    </row>
    <row r="4826" spans="1:18" ht="16" x14ac:dyDescent="0.2">
      <c r="A4826" s="65" t="s">
        <v>791</v>
      </c>
      <c r="B4826" s="65" t="s">
        <v>8559</v>
      </c>
      <c r="C4826" s="65" t="s">
        <v>8777</v>
      </c>
      <c r="D4826" s="55">
        <v>2003</v>
      </c>
      <c r="E4826" s="65" t="s">
        <v>10</v>
      </c>
      <c r="F4826" s="65" t="s">
        <v>8778</v>
      </c>
      <c r="G4826" s="65" t="s">
        <v>8779</v>
      </c>
      <c r="H4826" s="55">
        <v>109</v>
      </c>
      <c r="I4826" s="55"/>
      <c r="J4826" s="55"/>
      <c r="K4826" s="55"/>
      <c r="L4826" s="55"/>
      <c r="M4826" s="55"/>
      <c r="N4826" s="55"/>
      <c r="O4826" s="55"/>
      <c r="P4826" s="55"/>
      <c r="Q4826" s="55"/>
      <c r="R4826" s="55"/>
    </row>
    <row r="4827" spans="1:18" ht="16" x14ac:dyDescent="0.2">
      <c r="A4827" s="65" t="s">
        <v>791</v>
      </c>
      <c r="B4827" s="65" t="s">
        <v>8559</v>
      </c>
      <c r="C4827" s="65" t="s">
        <v>8780</v>
      </c>
      <c r="D4827" s="55">
        <v>2003</v>
      </c>
      <c r="E4827" s="65" t="s">
        <v>10</v>
      </c>
      <c r="F4827" s="65" t="s">
        <v>8781</v>
      </c>
      <c r="G4827" s="65" t="s">
        <v>8782</v>
      </c>
      <c r="H4827" s="55">
        <v>136</v>
      </c>
      <c r="I4827" s="55"/>
      <c r="J4827" s="55"/>
      <c r="K4827" s="55"/>
      <c r="L4827" s="55"/>
      <c r="M4827" s="55"/>
      <c r="N4827" s="55"/>
      <c r="O4827" s="55"/>
      <c r="P4827" s="55"/>
      <c r="Q4827" s="55"/>
      <c r="R4827" s="55"/>
    </row>
    <row r="4828" spans="1:18" ht="16" x14ac:dyDescent="0.2">
      <c r="A4828" s="65" t="s">
        <v>791</v>
      </c>
      <c r="B4828" s="65" t="s">
        <v>8559</v>
      </c>
      <c r="C4828" s="65" t="s">
        <v>8783</v>
      </c>
      <c r="D4828" s="55">
        <v>2003</v>
      </c>
      <c r="E4828" s="65" t="s">
        <v>10</v>
      </c>
      <c r="F4828" s="65" t="s">
        <v>8784</v>
      </c>
      <c r="G4828" s="65" t="s">
        <v>8785</v>
      </c>
      <c r="H4828" s="55">
        <v>106</v>
      </c>
      <c r="I4828" s="55"/>
      <c r="J4828" s="55"/>
      <c r="K4828" s="55"/>
      <c r="L4828" s="55"/>
      <c r="M4828" s="55"/>
      <c r="N4828" s="55"/>
      <c r="O4828" s="55"/>
      <c r="P4828" s="55"/>
      <c r="Q4828" s="55"/>
      <c r="R4828" s="55"/>
    </row>
    <row r="4829" spans="1:18" ht="16" x14ac:dyDescent="0.2">
      <c r="A4829" s="65" t="s">
        <v>791</v>
      </c>
      <c r="B4829" s="65" t="s">
        <v>8559</v>
      </c>
      <c r="C4829" s="65" t="s">
        <v>8786</v>
      </c>
      <c r="D4829" s="55">
        <v>2003</v>
      </c>
      <c r="E4829" s="65" t="s">
        <v>10</v>
      </c>
      <c r="F4829" s="65" t="s">
        <v>8787</v>
      </c>
      <c r="G4829" s="65" t="s">
        <v>8788</v>
      </c>
      <c r="H4829" s="55">
        <v>103</v>
      </c>
      <c r="I4829" s="55"/>
      <c r="J4829" s="55"/>
      <c r="K4829" s="55"/>
      <c r="L4829" s="55"/>
      <c r="M4829" s="55"/>
      <c r="N4829" s="55"/>
      <c r="O4829" s="55"/>
      <c r="P4829" s="55"/>
      <c r="Q4829" s="55"/>
      <c r="R4829" s="55"/>
    </row>
    <row r="4830" spans="1:18" ht="16" x14ac:dyDescent="0.2">
      <c r="A4830" s="65" t="s">
        <v>791</v>
      </c>
      <c r="B4830" s="65" t="s">
        <v>8559</v>
      </c>
      <c r="C4830" s="65" t="s">
        <v>8789</v>
      </c>
      <c r="D4830" s="55">
        <v>2003</v>
      </c>
      <c r="E4830" s="65" t="s">
        <v>10</v>
      </c>
      <c r="F4830" s="65" t="s">
        <v>8790</v>
      </c>
      <c r="G4830" s="65" t="s">
        <v>8791</v>
      </c>
      <c r="H4830" s="55">
        <v>77</v>
      </c>
      <c r="I4830" s="55"/>
      <c r="J4830" s="55"/>
      <c r="K4830" s="55"/>
      <c r="L4830" s="55"/>
      <c r="M4830" s="55"/>
      <c r="N4830" s="55"/>
      <c r="O4830" s="55"/>
      <c r="P4830" s="55"/>
      <c r="Q4830" s="55"/>
      <c r="R4830" s="55"/>
    </row>
    <row r="4831" spans="1:18" ht="16" x14ac:dyDescent="0.2">
      <c r="A4831" s="65" t="s">
        <v>791</v>
      </c>
      <c r="B4831" s="65" t="s">
        <v>8559</v>
      </c>
      <c r="C4831" s="65" t="s">
        <v>8792</v>
      </c>
      <c r="D4831" s="55">
        <v>2003</v>
      </c>
      <c r="E4831" s="65" t="s">
        <v>10</v>
      </c>
      <c r="F4831" s="65" t="s">
        <v>8793</v>
      </c>
      <c r="G4831" s="65" t="s">
        <v>8794</v>
      </c>
      <c r="H4831" s="55">
        <v>227</v>
      </c>
      <c r="I4831" s="55"/>
      <c r="J4831" s="55"/>
      <c r="K4831" s="55"/>
      <c r="L4831" s="55"/>
      <c r="M4831" s="55"/>
      <c r="N4831" s="55"/>
      <c r="O4831" s="55"/>
      <c r="P4831" s="55"/>
      <c r="Q4831" s="55"/>
      <c r="R4831" s="55"/>
    </row>
    <row r="4832" spans="1:18" ht="16" x14ac:dyDescent="0.2">
      <c r="A4832" s="65" t="s">
        <v>791</v>
      </c>
      <c r="B4832" s="65" t="s">
        <v>8559</v>
      </c>
      <c r="C4832" s="65" t="s">
        <v>8795</v>
      </c>
      <c r="D4832" s="55">
        <v>2003</v>
      </c>
      <c r="E4832" s="65" t="s">
        <v>10</v>
      </c>
      <c r="F4832" s="65" t="s">
        <v>8796</v>
      </c>
      <c r="G4832" s="65" t="s">
        <v>8797</v>
      </c>
      <c r="H4832" s="55">
        <v>168</v>
      </c>
      <c r="I4832" s="55"/>
      <c r="J4832" s="55"/>
      <c r="K4832" s="55"/>
      <c r="L4832" s="55"/>
      <c r="M4832" s="55"/>
      <c r="N4832" s="55"/>
      <c r="O4832" s="55"/>
      <c r="P4832" s="55"/>
      <c r="Q4832" s="55"/>
      <c r="R4832" s="55"/>
    </row>
    <row r="4833" spans="1:18" ht="16" x14ac:dyDescent="0.2">
      <c r="A4833" s="65" t="s">
        <v>791</v>
      </c>
      <c r="B4833" s="65" t="s">
        <v>8559</v>
      </c>
      <c r="C4833" s="65" t="s">
        <v>8798</v>
      </c>
      <c r="D4833" s="55">
        <v>2003</v>
      </c>
      <c r="E4833" s="65" t="s">
        <v>10</v>
      </c>
      <c r="F4833" s="65" t="s">
        <v>8799</v>
      </c>
      <c r="G4833" s="65" t="s">
        <v>8800</v>
      </c>
      <c r="H4833" s="55">
        <v>74</v>
      </c>
      <c r="I4833" s="55"/>
      <c r="J4833" s="55"/>
      <c r="K4833" s="55"/>
      <c r="L4833" s="55"/>
      <c r="M4833" s="55"/>
      <c r="N4833" s="55"/>
      <c r="O4833" s="55"/>
      <c r="P4833" s="55"/>
      <c r="Q4833" s="55"/>
      <c r="R4833" s="55"/>
    </row>
    <row r="4834" spans="1:18" ht="16" x14ac:dyDescent="0.2">
      <c r="A4834" s="65" t="s">
        <v>791</v>
      </c>
      <c r="B4834" s="65" t="s">
        <v>8559</v>
      </c>
      <c r="C4834" s="65" t="s">
        <v>8801</v>
      </c>
      <c r="D4834" s="55">
        <v>2003</v>
      </c>
      <c r="E4834" s="65" t="s">
        <v>10</v>
      </c>
      <c r="F4834" s="65" t="s">
        <v>8802</v>
      </c>
      <c r="G4834" s="65" t="s">
        <v>8803</v>
      </c>
      <c r="H4834" s="55">
        <v>156</v>
      </c>
      <c r="I4834" s="55"/>
      <c r="J4834" s="55"/>
      <c r="K4834" s="55"/>
      <c r="L4834" s="55"/>
      <c r="M4834" s="55"/>
      <c r="N4834" s="55"/>
      <c r="O4834" s="55"/>
      <c r="P4834" s="55"/>
      <c r="Q4834" s="55"/>
      <c r="R4834" s="55"/>
    </row>
    <row r="4835" spans="1:18" ht="16" x14ac:dyDescent="0.2">
      <c r="A4835" s="65" t="s">
        <v>791</v>
      </c>
      <c r="B4835" s="65" t="s">
        <v>8559</v>
      </c>
      <c r="C4835" s="65" t="s">
        <v>8804</v>
      </c>
      <c r="D4835" s="55">
        <v>2003</v>
      </c>
      <c r="E4835" s="65" t="s">
        <v>10</v>
      </c>
      <c r="F4835" s="65" t="s">
        <v>8805</v>
      </c>
      <c r="G4835" s="65" t="s">
        <v>8806</v>
      </c>
      <c r="H4835" s="55">
        <v>200</v>
      </c>
      <c r="I4835" s="55"/>
      <c r="J4835" s="55"/>
      <c r="K4835" s="55"/>
      <c r="L4835" s="55"/>
      <c r="M4835" s="55"/>
      <c r="N4835" s="55"/>
      <c r="O4835" s="55"/>
      <c r="P4835" s="55"/>
      <c r="Q4835" s="55"/>
      <c r="R4835" s="55"/>
    </row>
    <row r="4836" spans="1:18" ht="16" x14ac:dyDescent="0.2">
      <c r="A4836" s="65" t="s">
        <v>791</v>
      </c>
      <c r="B4836" s="65" t="s">
        <v>8559</v>
      </c>
      <c r="C4836" s="65" t="s">
        <v>8807</v>
      </c>
      <c r="D4836" s="55">
        <v>2003</v>
      </c>
      <c r="E4836" s="65" t="s">
        <v>10</v>
      </c>
      <c r="F4836" s="65" t="s">
        <v>8808</v>
      </c>
      <c r="G4836" s="65" t="s">
        <v>8809</v>
      </c>
      <c r="H4836" s="55">
        <v>113</v>
      </c>
      <c r="I4836" s="55"/>
      <c r="J4836" s="55"/>
      <c r="K4836" s="55"/>
      <c r="L4836" s="55"/>
      <c r="M4836" s="55"/>
      <c r="N4836" s="55"/>
      <c r="O4836" s="55"/>
      <c r="P4836" s="55"/>
      <c r="Q4836" s="55"/>
      <c r="R4836" s="55"/>
    </row>
    <row r="4837" spans="1:18" ht="16" x14ac:dyDescent="0.2">
      <c r="A4837" s="65" t="s">
        <v>791</v>
      </c>
      <c r="B4837" s="65" t="s">
        <v>8559</v>
      </c>
      <c r="C4837" s="65" t="s">
        <v>8810</v>
      </c>
      <c r="D4837" s="55">
        <v>2003</v>
      </c>
      <c r="E4837" s="65" t="s">
        <v>10</v>
      </c>
      <c r="F4837" s="65" t="s">
        <v>8811</v>
      </c>
      <c r="G4837" s="65" t="s">
        <v>8812</v>
      </c>
      <c r="H4837" s="55">
        <v>70</v>
      </c>
      <c r="I4837" s="55"/>
      <c r="J4837" s="55"/>
      <c r="K4837" s="55"/>
      <c r="L4837" s="55"/>
      <c r="M4837" s="55"/>
      <c r="N4837" s="55"/>
      <c r="O4837" s="55"/>
      <c r="P4837" s="55"/>
      <c r="Q4837" s="55"/>
      <c r="R4837" s="55"/>
    </row>
    <row r="4838" spans="1:18" ht="16" x14ac:dyDescent="0.2">
      <c r="A4838" s="65" t="s">
        <v>791</v>
      </c>
      <c r="B4838" s="65" t="s">
        <v>8559</v>
      </c>
      <c r="C4838" s="65" t="s">
        <v>8813</v>
      </c>
      <c r="D4838" s="55">
        <v>2003</v>
      </c>
      <c r="E4838" s="65" t="s">
        <v>10</v>
      </c>
      <c r="F4838" s="65" t="s">
        <v>8814</v>
      </c>
      <c r="G4838" s="65" t="s">
        <v>8815</v>
      </c>
      <c r="H4838" s="55">
        <v>106</v>
      </c>
      <c r="I4838" s="55"/>
      <c r="J4838" s="55"/>
      <c r="K4838" s="55"/>
      <c r="L4838" s="55"/>
      <c r="M4838" s="55"/>
      <c r="N4838" s="55"/>
      <c r="O4838" s="55"/>
      <c r="P4838" s="55"/>
      <c r="Q4838" s="55"/>
      <c r="R4838" s="55"/>
    </row>
    <row r="4839" spans="1:18" ht="16" x14ac:dyDescent="0.2">
      <c r="A4839" s="65" t="s">
        <v>791</v>
      </c>
      <c r="B4839" s="65" t="s">
        <v>8559</v>
      </c>
      <c r="C4839" s="65" t="s">
        <v>8816</v>
      </c>
      <c r="D4839" s="55">
        <v>2003</v>
      </c>
      <c r="E4839" s="65" t="s">
        <v>10</v>
      </c>
      <c r="F4839" s="65" t="s">
        <v>8817</v>
      </c>
      <c r="G4839" s="65" t="s">
        <v>8818</v>
      </c>
      <c r="H4839" s="55">
        <v>137</v>
      </c>
      <c r="I4839" s="55"/>
      <c r="J4839" s="55"/>
      <c r="K4839" s="55"/>
      <c r="L4839" s="55"/>
      <c r="M4839" s="55"/>
      <c r="N4839" s="55"/>
      <c r="O4839" s="55"/>
      <c r="P4839" s="55"/>
      <c r="Q4839" s="55"/>
      <c r="R4839" s="55"/>
    </row>
    <row r="4840" spans="1:18" ht="16" x14ac:dyDescent="0.2">
      <c r="A4840" s="65" t="s">
        <v>791</v>
      </c>
      <c r="B4840" s="65" t="s">
        <v>8559</v>
      </c>
      <c r="C4840" s="65" t="s">
        <v>8819</v>
      </c>
      <c r="D4840" s="55">
        <v>2003</v>
      </c>
      <c r="E4840" s="65" t="s">
        <v>10</v>
      </c>
      <c r="F4840" s="65" t="s">
        <v>8820</v>
      </c>
      <c r="G4840" s="65" t="s">
        <v>8821</v>
      </c>
      <c r="H4840" s="55">
        <v>185</v>
      </c>
      <c r="I4840" s="55"/>
      <c r="J4840" s="55"/>
      <c r="K4840" s="55"/>
      <c r="L4840" s="55"/>
      <c r="M4840" s="55"/>
      <c r="N4840" s="55"/>
      <c r="O4840" s="55"/>
      <c r="P4840" s="55"/>
      <c r="Q4840" s="55"/>
      <c r="R4840" s="55"/>
    </row>
    <row r="4841" spans="1:18" ht="16" x14ac:dyDescent="0.2">
      <c r="A4841" s="65" t="s">
        <v>791</v>
      </c>
      <c r="B4841" s="65" t="s">
        <v>8559</v>
      </c>
      <c r="C4841" s="65" t="s">
        <v>8822</v>
      </c>
      <c r="D4841" s="55">
        <v>2003</v>
      </c>
      <c r="E4841" s="65" t="s">
        <v>10</v>
      </c>
      <c r="F4841" s="65" t="s">
        <v>8823</v>
      </c>
      <c r="G4841" s="65" t="s">
        <v>8824</v>
      </c>
      <c r="H4841" s="55">
        <v>71</v>
      </c>
      <c r="I4841" s="55"/>
      <c r="J4841" s="55"/>
      <c r="K4841" s="55"/>
      <c r="L4841" s="55"/>
      <c r="M4841" s="55"/>
      <c r="N4841" s="55"/>
      <c r="O4841" s="55"/>
      <c r="P4841" s="55"/>
      <c r="Q4841" s="55"/>
      <c r="R4841" s="55"/>
    </row>
    <row r="4842" spans="1:18" ht="16" x14ac:dyDescent="0.2">
      <c r="A4842" s="65" t="s">
        <v>791</v>
      </c>
      <c r="B4842" s="65" t="s">
        <v>8559</v>
      </c>
      <c r="C4842" s="65" t="s">
        <v>8825</v>
      </c>
      <c r="D4842" s="55">
        <v>2003</v>
      </c>
      <c r="E4842" s="65" t="s">
        <v>10</v>
      </c>
      <c r="F4842" s="65" t="s">
        <v>8826</v>
      </c>
      <c r="G4842" s="65" t="s">
        <v>8827</v>
      </c>
      <c r="H4842" s="55">
        <v>140</v>
      </c>
      <c r="I4842" s="55"/>
      <c r="J4842" s="55"/>
      <c r="K4842" s="55"/>
      <c r="L4842" s="55"/>
      <c r="M4842" s="55"/>
      <c r="N4842" s="55"/>
      <c r="O4842" s="55"/>
      <c r="P4842" s="55"/>
      <c r="Q4842" s="55"/>
      <c r="R4842" s="55"/>
    </row>
    <row r="4843" spans="1:18" ht="16" x14ac:dyDescent="0.2">
      <c r="A4843" s="65" t="s">
        <v>791</v>
      </c>
      <c r="B4843" s="65" t="s">
        <v>8559</v>
      </c>
      <c r="C4843" s="65" t="s">
        <v>8828</v>
      </c>
      <c r="D4843" s="55">
        <v>2003</v>
      </c>
      <c r="E4843" s="65" t="s">
        <v>10</v>
      </c>
      <c r="F4843" s="65" t="s">
        <v>8829</v>
      </c>
      <c r="G4843" s="65" t="s">
        <v>8830</v>
      </c>
      <c r="H4843" s="55">
        <v>154</v>
      </c>
      <c r="I4843" s="55"/>
      <c r="J4843" s="55"/>
      <c r="K4843" s="55"/>
      <c r="L4843" s="55"/>
      <c r="M4843" s="55"/>
      <c r="N4843" s="55"/>
      <c r="O4843" s="55"/>
      <c r="P4843" s="55"/>
      <c r="Q4843" s="55"/>
      <c r="R4843" s="55"/>
    </row>
    <row r="4844" spans="1:18" ht="16" x14ac:dyDescent="0.2">
      <c r="A4844" s="65" t="s">
        <v>791</v>
      </c>
      <c r="B4844" s="65" t="s">
        <v>8559</v>
      </c>
      <c r="C4844" s="65" t="s">
        <v>8670</v>
      </c>
      <c r="D4844" s="55">
        <v>2003</v>
      </c>
      <c r="E4844" s="65" t="s">
        <v>10</v>
      </c>
      <c r="F4844" s="65" t="s">
        <v>8831</v>
      </c>
      <c r="G4844" s="65" t="s">
        <v>8832</v>
      </c>
      <c r="H4844" s="55">
        <v>64</v>
      </c>
      <c r="I4844" s="55"/>
      <c r="J4844" s="55"/>
      <c r="K4844" s="55"/>
      <c r="L4844" s="55"/>
      <c r="M4844" s="55"/>
      <c r="N4844" s="55"/>
      <c r="O4844" s="55"/>
      <c r="P4844" s="55"/>
      <c r="Q4844" s="55"/>
      <c r="R4844" s="55"/>
    </row>
    <row r="4845" spans="1:18" ht="16" x14ac:dyDescent="0.2">
      <c r="A4845" s="65" t="s">
        <v>791</v>
      </c>
      <c r="B4845" s="65" t="s">
        <v>8559</v>
      </c>
      <c r="C4845" s="65" t="s">
        <v>8833</v>
      </c>
      <c r="D4845" s="55">
        <v>2003</v>
      </c>
      <c r="E4845" s="65" t="s">
        <v>10</v>
      </c>
      <c r="F4845" s="65" t="s">
        <v>8834</v>
      </c>
      <c r="G4845" s="65" t="s">
        <v>8835</v>
      </c>
      <c r="H4845" s="55">
        <v>104</v>
      </c>
      <c r="I4845" s="55"/>
      <c r="J4845" s="55"/>
      <c r="K4845" s="55"/>
      <c r="L4845" s="55"/>
      <c r="M4845" s="55"/>
      <c r="N4845" s="55"/>
      <c r="O4845" s="55"/>
      <c r="P4845" s="55"/>
      <c r="Q4845" s="55"/>
      <c r="R4845" s="55"/>
    </row>
    <row r="4846" spans="1:18" ht="16" x14ac:dyDescent="0.2">
      <c r="A4846" s="65" t="s">
        <v>791</v>
      </c>
      <c r="B4846" s="65" t="s">
        <v>8559</v>
      </c>
      <c r="C4846" s="65" t="s">
        <v>8836</v>
      </c>
      <c r="D4846" s="55">
        <v>2003</v>
      </c>
      <c r="E4846" s="65" t="s">
        <v>10</v>
      </c>
      <c r="F4846" s="65" t="s">
        <v>8837</v>
      </c>
      <c r="G4846" s="65" t="s">
        <v>8838</v>
      </c>
      <c r="H4846" s="55">
        <v>88</v>
      </c>
      <c r="I4846" s="55"/>
      <c r="J4846" s="55"/>
      <c r="K4846" s="55"/>
      <c r="L4846" s="55"/>
      <c r="M4846" s="55"/>
      <c r="N4846" s="55"/>
      <c r="O4846" s="55"/>
      <c r="P4846" s="55"/>
      <c r="Q4846" s="55"/>
      <c r="R4846" s="55"/>
    </row>
    <row r="4847" spans="1:18" ht="16" x14ac:dyDescent="0.2">
      <c r="A4847" s="65" t="s">
        <v>791</v>
      </c>
      <c r="B4847" s="65" t="s">
        <v>8559</v>
      </c>
      <c r="C4847" s="65" t="s">
        <v>8839</v>
      </c>
      <c r="D4847" s="55">
        <v>2003</v>
      </c>
      <c r="E4847" s="65" t="s">
        <v>10</v>
      </c>
      <c r="F4847" s="65" t="s">
        <v>8840</v>
      </c>
      <c r="G4847" s="65" t="s">
        <v>8841</v>
      </c>
      <c r="H4847" s="55">
        <v>141</v>
      </c>
      <c r="I4847" s="55"/>
      <c r="J4847" s="55"/>
      <c r="K4847" s="55"/>
      <c r="L4847" s="55"/>
      <c r="M4847" s="55"/>
      <c r="N4847" s="55"/>
      <c r="O4847" s="55"/>
      <c r="P4847" s="55"/>
      <c r="Q4847" s="55"/>
      <c r="R4847" s="55"/>
    </row>
    <row r="4848" spans="1:18" ht="16" x14ac:dyDescent="0.2">
      <c r="A4848" s="65" t="s">
        <v>791</v>
      </c>
      <c r="B4848" s="65" t="s">
        <v>8559</v>
      </c>
      <c r="C4848" s="65" t="s">
        <v>4229</v>
      </c>
      <c r="D4848" s="55">
        <v>2003</v>
      </c>
      <c r="E4848" s="65" t="s">
        <v>10</v>
      </c>
      <c r="F4848" s="65" t="s">
        <v>8842</v>
      </c>
      <c r="G4848" s="65" t="s">
        <v>8843</v>
      </c>
      <c r="H4848" s="55">
        <v>71</v>
      </c>
      <c r="I4848" s="55"/>
      <c r="J4848" s="55"/>
      <c r="K4848" s="55"/>
      <c r="L4848" s="55"/>
      <c r="M4848" s="55"/>
      <c r="N4848" s="55"/>
      <c r="O4848" s="55"/>
      <c r="P4848" s="55"/>
      <c r="Q4848" s="55"/>
      <c r="R4848" s="55"/>
    </row>
    <row r="4849" spans="1:18" ht="16" x14ac:dyDescent="0.2">
      <c r="A4849" s="65" t="s">
        <v>791</v>
      </c>
      <c r="B4849" s="65" t="s">
        <v>8559</v>
      </c>
      <c r="C4849" s="65" t="s">
        <v>8844</v>
      </c>
      <c r="D4849" s="55">
        <v>2003</v>
      </c>
      <c r="E4849" s="65" t="s">
        <v>10</v>
      </c>
      <c r="F4849" s="65" t="s">
        <v>8845</v>
      </c>
      <c r="G4849" s="65" t="s">
        <v>8846</v>
      </c>
      <c r="H4849" s="55">
        <v>158</v>
      </c>
      <c r="I4849" s="55"/>
      <c r="J4849" s="55"/>
      <c r="K4849" s="55"/>
      <c r="L4849" s="55"/>
      <c r="M4849" s="55"/>
      <c r="N4849" s="55"/>
      <c r="O4849" s="55"/>
      <c r="P4849" s="55"/>
      <c r="Q4849" s="55"/>
      <c r="R4849" s="55"/>
    </row>
    <row r="4850" spans="1:18" ht="16" x14ac:dyDescent="0.2">
      <c r="A4850" s="65" t="s">
        <v>791</v>
      </c>
      <c r="B4850" s="65" t="s">
        <v>8559</v>
      </c>
      <c r="C4850" s="65" t="s">
        <v>8847</v>
      </c>
      <c r="D4850" s="55">
        <v>2003</v>
      </c>
      <c r="E4850" s="65" t="s">
        <v>10</v>
      </c>
      <c r="F4850" s="65" t="s">
        <v>8848</v>
      </c>
      <c r="G4850" s="65" t="s">
        <v>8849</v>
      </c>
      <c r="H4850" s="55">
        <v>115</v>
      </c>
      <c r="I4850" s="55"/>
      <c r="J4850" s="55"/>
      <c r="K4850" s="55"/>
      <c r="L4850" s="55"/>
      <c r="M4850" s="55"/>
      <c r="N4850" s="55"/>
      <c r="O4850" s="55"/>
      <c r="P4850" s="55"/>
      <c r="Q4850" s="55"/>
      <c r="R4850" s="55"/>
    </row>
    <row r="4851" spans="1:18" ht="16" x14ac:dyDescent="0.2">
      <c r="A4851" s="65" t="s">
        <v>791</v>
      </c>
      <c r="B4851" s="65" t="s">
        <v>8559</v>
      </c>
      <c r="C4851" s="65" t="s">
        <v>8850</v>
      </c>
      <c r="D4851" s="55">
        <v>2003</v>
      </c>
      <c r="E4851" s="65" t="s">
        <v>10</v>
      </c>
      <c r="F4851" s="65" t="s">
        <v>8851</v>
      </c>
      <c r="G4851" s="65" t="s">
        <v>8852</v>
      </c>
      <c r="H4851" s="55">
        <v>192</v>
      </c>
      <c r="I4851" s="55"/>
      <c r="J4851" s="55"/>
      <c r="K4851" s="55"/>
      <c r="L4851" s="55"/>
      <c r="M4851" s="55"/>
      <c r="N4851" s="55"/>
      <c r="O4851" s="55"/>
      <c r="P4851" s="55"/>
      <c r="Q4851" s="55"/>
      <c r="R4851" s="55"/>
    </row>
    <row r="4852" spans="1:18" ht="16" x14ac:dyDescent="0.2">
      <c r="A4852" s="65" t="s">
        <v>791</v>
      </c>
      <c r="B4852" s="65" t="s">
        <v>8559</v>
      </c>
      <c r="C4852" s="65" t="s">
        <v>8853</v>
      </c>
      <c r="D4852" s="55">
        <v>2003</v>
      </c>
      <c r="E4852" s="65" t="s">
        <v>10</v>
      </c>
      <c r="F4852" s="65" t="s">
        <v>8854</v>
      </c>
      <c r="G4852" s="65" t="s">
        <v>8855</v>
      </c>
      <c r="H4852" s="55">
        <v>68</v>
      </c>
      <c r="I4852" s="55"/>
      <c r="J4852" s="55"/>
      <c r="K4852" s="55"/>
      <c r="L4852" s="55"/>
      <c r="M4852" s="55"/>
      <c r="N4852" s="55"/>
      <c r="O4852" s="55"/>
      <c r="P4852" s="55"/>
      <c r="Q4852" s="55"/>
      <c r="R4852" s="55"/>
    </row>
    <row r="4853" spans="1:18" ht="16" x14ac:dyDescent="0.2">
      <c r="A4853" s="65" t="s">
        <v>791</v>
      </c>
      <c r="B4853" s="65" t="s">
        <v>8559</v>
      </c>
      <c r="C4853" s="65" t="s">
        <v>8856</v>
      </c>
      <c r="D4853" s="55">
        <v>2003</v>
      </c>
      <c r="E4853" s="65" t="s">
        <v>10</v>
      </c>
      <c r="F4853" s="65" t="s">
        <v>8857</v>
      </c>
      <c r="G4853" s="65" t="s">
        <v>8858</v>
      </c>
      <c r="H4853" s="55">
        <v>146</v>
      </c>
      <c r="I4853" s="55"/>
      <c r="J4853" s="55"/>
      <c r="K4853" s="55"/>
      <c r="L4853" s="55"/>
      <c r="M4853" s="55"/>
      <c r="N4853" s="55"/>
      <c r="O4853" s="55"/>
      <c r="P4853" s="55"/>
      <c r="Q4853" s="55"/>
      <c r="R4853" s="55"/>
    </row>
    <row r="4854" spans="1:18" ht="16" x14ac:dyDescent="0.2">
      <c r="A4854" s="65" t="s">
        <v>791</v>
      </c>
      <c r="B4854" s="65" t="s">
        <v>8559</v>
      </c>
      <c r="C4854" s="65" t="s">
        <v>8859</v>
      </c>
      <c r="D4854" s="55">
        <v>2003</v>
      </c>
      <c r="E4854" s="65" t="s">
        <v>10</v>
      </c>
      <c r="F4854" s="65" t="s">
        <v>8860</v>
      </c>
      <c r="G4854" s="65" t="s">
        <v>8861</v>
      </c>
      <c r="H4854" s="55">
        <v>143</v>
      </c>
      <c r="I4854" s="55"/>
      <c r="J4854" s="55"/>
      <c r="K4854" s="55"/>
      <c r="L4854" s="55"/>
      <c r="M4854" s="55"/>
      <c r="N4854" s="55"/>
      <c r="O4854" s="55"/>
      <c r="P4854" s="55"/>
      <c r="Q4854" s="55"/>
      <c r="R4854" s="55"/>
    </row>
    <row r="4855" spans="1:18" ht="16" x14ac:dyDescent="0.2">
      <c r="A4855" s="65" t="s">
        <v>791</v>
      </c>
      <c r="B4855" s="65" t="s">
        <v>8559</v>
      </c>
      <c r="C4855" s="65" t="s">
        <v>8862</v>
      </c>
      <c r="D4855" s="55">
        <v>2003</v>
      </c>
      <c r="E4855" s="65" t="s">
        <v>10</v>
      </c>
      <c r="F4855" s="65" t="s">
        <v>8863</v>
      </c>
      <c r="G4855" s="65" t="s">
        <v>8864</v>
      </c>
      <c r="H4855" s="55">
        <v>137</v>
      </c>
      <c r="I4855" s="55"/>
      <c r="J4855" s="55"/>
      <c r="K4855" s="55"/>
      <c r="L4855" s="55"/>
      <c r="M4855" s="55"/>
      <c r="N4855" s="55"/>
      <c r="O4855" s="55"/>
      <c r="P4855" s="55"/>
      <c r="Q4855" s="55"/>
      <c r="R4855" s="55"/>
    </row>
    <row r="4856" spans="1:18" ht="16" x14ac:dyDescent="0.2">
      <c r="A4856" s="65" t="s">
        <v>791</v>
      </c>
      <c r="B4856" s="65" t="s">
        <v>8559</v>
      </c>
      <c r="C4856" s="65" t="s">
        <v>8682</v>
      </c>
      <c r="D4856" s="55">
        <v>2003</v>
      </c>
      <c r="E4856" s="65" t="s">
        <v>10</v>
      </c>
      <c r="F4856" s="65" t="s">
        <v>8865</v>
      </c>
      <c r="G4856" s="65" t="s">
        <v>8866</v>
      </c>
      <c r="H4856" s="55">
        <v>68</v>
      </c>
      <c r="I4856" s="55"/>
      <c r="J4856" s="55"/>
      <c r="K4856" s="55"/>
      <c r="L4856" s="55"/>
      <c r="M4856" s="55"/>
      <c r="N4856" s="55"/>
      <c r="O4856" s="55"/>
      <c r="P4856" s="55"/>
      <c r="Q4856" s="55"/>
      <c r="R4856" s="55"/>
    </row>
    <row r="4857" spans="1:18" ht="16" x14ac:dyDescent="0.2">
      <c r="A4857" s="65" t="s">
        <v>791</v>
      </c>
      <c r="B4857" s="65" t="s">
        <v>8559</v>
      </c>
      <c r="C4857" s="65" t="s">
        <v>8867</v>
      </c>
      <c r="D4857" s="55">
        <v>2003</v>
      </c>
      <c r="E4857" s="65" t="s">
        <v>10</v>
      </c>
      <c r="F4857" s="65" t="s">
        <v>8868</v>
      </c>
      <c r="G4857" s="65" t="s">
        <v>8869</v>
      </c>
      <c r="H4857" s="55">
        <v>92</v>
      </c>
      <c r="I4857" s="55"/>
      <c r="J4857" s="55"/>
      <c r="K4857" s="55"/>
      <c r="L4857" s="55"/>
      <c r="M4857" s="55"/>
      <c r="N4857" s="55"/>
      <c r="O4857" s="55"/>
      <c r="P4857" s="55"/>
      <c r="Q4857" s="55"/>
      <c r="R4857" s="55"/>
    </row>
    <row r="4858" spans="1:18" ht="16" x14ac:dyDescent="0.2">
      <c r="A4858" s="65" t="s">
        <v>791</v>
      </c>
      <c r="B4858" s="65" t="s">
        <v>8559</v>
      </c>
      <c r="C4858" s="65" t="s">
        <v>8870</v>
      </c>
      <c r="D4858" s="55">
        <v>2003</v>
      </c>
      <c r="E4858" s="65" t="s">
        <v>10</v>
      </c>
      <c r="F4858" s="65" t="s">
        <v>8871</v>
      </c>
      <c r="G4858" s="65" t="s">
        <v>8872</v>
      </c>
      <c r="H4858" s="55">
        <v>205</v>
      </c>
      <c r="I4858" s="55"/>
      <c r="J4858" s="55"/>
      <c r="K4858" s="55"/>
      <c r="L4858" s="55"/>
      <c r="M4858" s="55"/>
      <c r="N4858" s="55"/>
      <c r="O4858" s="55"/>
      <c r="P4858" s="55"/>
      <c r="Q4858" s="55"/>
      <c r="R4858" s="55"/>
    </row>
    <row r="4859" spans="1:18" ht="16" x14ac:dyDescent="0.2">
      <c r="A4859" s="65" t="s">
        <v>791</v>
      </c>
      <c r="B4859" s="65" t="s">
        <v>8559</v>
      </c>
      <c r="C4859" s="65" t="s">
        <v>8873</v>
      </c>
      <c r="D4859" s="55">
        <v>2003</v>
      </c>
      <c r="E4859" s="65" t="s">
        <v>10</v>
      </c>
      <c r="F4859" s="65" t="s">
        <v>8874</v>
      </c>
      <c r="G4859" s="65" t="s">
        <v>8875</v>
      </c>
      <c r="H4859" s="55">
        <v>110</v>
      </c>
      <c r="I4859" s="55"/>
      <c r="J4859" s="55"/>
      <c r="K4859" s="55"/>
      <c r="L4859" s="55"/>
      <c r="M4859" s="55"/>
      <c r="N4859" s="55"/>
      <c r="O4859" s="55"/>
      <c r="P4859" s="55"/>
      <c r="Q4859" s="55"/>
      <c r="R4859" s="55"/>
    </row>
    <row r="4860" spans="1:18" ht="16" x14ac:dyDescent="0.2">
      <c r="A4860" s="65" t="s">
        <v>791</v>
      </c>
      <c r="B4860" s="65" t="s">
        <v>8559</v>
      </c>
      <c r="C4860" s="65" t="s">
        <v>8876</v>
      </c>
      <c r="D4860" s="55">
        <v>2003</v>
      </c>
      <c r="E4860" s="65" t="s">
        <v>10</v>
      </c>
      <c r="F4860" s="65" t="s">
        <v>8877</v>
      </c>
      <c r="G4860" s="65" t="s">
        <v>8878</v>
      </c>
      <c r="H4860" s="55">
        <v>71</v>
      </c>
      <c r="I4860" s="55"/>
      <c r="J4860" s="55"/>
      <c r="K4860" s="55"/>
      <c r="L4860" s="55"/>
      <c r="M4860" s="55"/>
      <c r="N4860" s="55"/>
      <c r="O4860" s="55"/>
      <c r="P4860" s="55"/>
      <c r="Q4860" s="55"/>
      <c r="R4860" s="55"/>
    </row>
    <row r="4861" spans="1:18" ht="16" x14ac:dyDescent="0.2">
      <c r="A4861" s="65" t="s">
        <v>791</v>
      </c>
      <c r="B4861" s="65" t="s">
        <v>8559</v>
      </c>
      <c r="C4861" s="65" t="s">
        <v>8879</v>
      </c>
      <c r="D4861" s="55">
        <v>2003</v>
      </c>
      <c r="E4861" s="65" t="s">
        <v>10</v>
      </c>
      <c r="F4861" s="65" t="s">
        <v>8880</v>
      </c>
      <c r="G4861" s="65" t="s">
        <v>8881</v>
      </c>
      <c r="H4861" s="55">
        <v>61</v>
      </c>
      <c r="I4861" s="55"/>
      <c r="J4861" s="55"/>
      <c r="K4861" s="55"/>
      <c r="L4861" s="55"/>
      <c r="M4861" s="55"/>
      <c r="N4861" s="55"/>
      <c r="O4861" s="55"/>
      <c r="P4861" s="55"/>
      <c r="Q4861" s="55"/>
      <c r="R4861" s="55"/>
    </row>
    <row r="4862" spans="1:18" ht="16" x14ac:dyDescent="0.2">
      <c r="A4862" s="65" t="s">
        <v>791</v>
      </c>
      <c r="B4862" s="65" t="s">
        <v>8559</v>
      </c>
      <c r="C4862" s="65" t="s">
        <v>238</v>
      </c>
      <c r="D4862" s="55">
        <v>2003</v>
      </c>
      <c r="E4862" s="65" t="s">
        <v>10</v>
      </c>
      <c r="F4862" s="65" t="s">
        <v>8882</v>
      </c>
      <c r="G4862" s="65" t="s">
        <v>8883</v>
      </c>
      <c r="H4862" s="55">
        <v>37</v>
      </c>
      <c r="I4862" s="55"/>
      <c r="J4862" s="55"/>
      <c r="K4862" s="55"/>
      <c r="L4862" s="55"/>
      <c r="M4862" s="55"/>
      <c r="N4862" s="55"/>
      <c r="O4862" s="55"/>
      <c r="P4862" s="55"/>
      <c r="Q4862" s="55"/>
      <c r="R4862" s="55"/>
    </row>
    <row r="4863" spans="1:18" ht="16" x14ac:dyDescent="0.2">
      <c r="A4863" s="65" t="s">
        <v>791</v>
      </c>
      <c r="B4863" s="65" t="s">
        <v>8559</v>
      </c>
      <c r="C4863" s="65" t="s">
        <v>8884</v>
      </c>
      <c r="D4863" s="55">
        <v>2003</v>
      </c>
      <c r="E4863" s="65" t="s">
        <v>10</v>
      </c>
      <c r="F4863" s="65" t="s">
        <v>8885</v>
      </c>
      <c r="G4863" s="65" t="s">
        <v>8886</v>
      </c>
      <c r="H4863" s="55">
        <v>203</v>
      </c>
      <c r="I4863" s="55"/>
      <c r="J4863" s="55"/>
      <c r="K4863" s="55"/>
      <c r="L4863" s="55"/>
      <c r="M4863" s="55"/>
      <c r="N4863" s="55"/>
      <c r="O4863" s="55"/>
      <c r="P4863" s="55"/>
      <c r="Q4863" s="55"/>
      <c r="R4863" s="55"/>
    </row>
    <row r="4864" spans="1:18" ht="16" x14ac:dyDescent="0.2">
      <c r="A4864" s="65" t="s">
        <v>791</v>
      </c>
      <c r="B4864" s="65" t="s">
        <v>8559</v>
      </c>
      <c r="C4864" s="65" t="s">
        <v>4505</v>
      </c>
      <c r="D4864" s="55">
        <v>2003</v>
      </c>
      <c r="E4864" s="65" t="s">
        <v>10</v>
      </c>
      <c r="F4864" s="65" t="s">
        <v>8887</v>
      </c>
      <c r="G4864" s="65" t="s">
        <v>8888</v>
      </c>
      <c r="H4864" s="55">
        <v>85</v>
      </c>
      <c r="I4864" s="55"/>
      <c r="J4864" s="55"/>
      <c r="K4864" s="55"/>
      <c r="L4864" s="55"/>
      <c r="M4864" s="55"/>
      <c r="N4864" s="55"/>
      <c r="O4864" s="55"/>
      <c r="P4864" s="55"/>
      <c r="Q4864" s="55"/>
      <c r="R4864" s="55"/>
    </row>
    <row r="4865" spans="1:18" ht="16" x14ac:dyDescent="0.2">
      <c r="A4865" s="65" t="s">
        <v>791</v>
      </c>
      <c r="B4865" s="65" t="s">
        <v>8559</v>
      </c>
      <c r="C4865" s="65" t="s">
        <v>8889</v>
      </c>
      <c r="D4865" s="55">
        <v>2003</v>
      </c>
      <c r="E4865" s="65" t="s">
        <v>10</v>
      </c>
      <c r="F4865" s="65" t="s">
        <v>8890</v>
      </c>
      <c r="G4865" s="65" t="s">
        <v>8891</v>
      </c>
      <c r="H4865" s="55">
        <v>49</v>
      </c>
      <c r="I4865" s="55"/>
      <c r="J4865" s="55"/>
      <c r="K4865" s="55"/>
      <c r="L4865" s="55"/>
      <c r="M4865" s="55"/>
      <c r="N4865" s="55"/>
      <c r="O4865" s="55"/>
      <c r="P4865" s="55"/>
      <c r="Q4865" s="55"/>
      <c r="R4865" s="55"/>
    </row>
    <row r="4866" spans="1:18" ht="16" x14ac:dyDescent="0.2">
      <c r="A4866" s="65" t="s">
        <v>791</v>
      </c>
      <c r="B4866" s="65" t="s">
        <v>8559</v>
      </c>
      <c r="C4866" s="65" t="s">
        <v>8892</v>
      </c>
      <c r="D4866" s="55">
        <v>2003</v>
      </c>
      <c r="E4866" s="65" t="s">
        <v>8</v>
      </c>
      <c r="F4866" s="65" t="s">
        <v>8893</v>
      </c>
      <c r="G4866" s="65" t="s">
        <v>8894</v>
      </c>
      <c r="H4866" s="55">
        <v>91</v>
      </c>
      <c r="I4866" s="55"/>
      <c r="J4866" s="55"/>
      <c r="K4866" s="55"/>
      <c r="L4866" s="55"/>
      <c r="M4866" s="55"/>
      <c r="N4866" s="55"/>
      <c r="O4866" s="55"/>
      <c r="P4866" s="55"/>
      <c r="Q4866" s="55"/>
      <c r="R4866" s="55"/>
    </row>
    <row r="4867" spans="1:18" ht="16" x14ac:dyDescent="0.2">
      <c r="A4867" s="65" t="s">
        <v>791</v>
      </c>
      <c r="B4867" s="65" t="s">
        <v>8559</v>
      </c>
      <c r="C4867" s="65" t="s">
        <v>8895</v>
      </c>
      <c r="D4867" s="55">
        <v>2003</v>
      </c>
      <c r="E4867" s="65" t="s">
        <v>8</v>
      </c>
      <c r="F4867" s="65" t="s">
        <v>8896</v>
      </c>
      <c r="G4867" s="65" t="s">
        <v>8897</v>
      </c>
      <c r="H4867" s="55">
        <v>102</v>
      </c>
      <c r="I4867" s="55"/>
      <c r="J4867" s="55"/>
      <c r="K4867" s="55"/>
      <c r="L4867" s="55"/>
      <c r="M4867" s="55"/>
      <c r="N4867" s="55"/>
      <c r="O4867" s="55"/>
      <c r="P4867" s="55"/>
      <c r="Q4867" s="55"/>
      <c r="R4867" s="55"/>
    </row>
    <row r="4868" spans="1:18" ht="16" x14ac:dyDescent="0.2">
      <c r="A4868" s="65" t="s">
        <v>791</v>
      </c>
      <c r="B4868" s="65" t="s">
        <v>8559</v>
      </c>
      <c r="C4868" s="65" t="s">
        <v>8898</v>
      </c>
      <c r="D4868" s="55">
        <v>2003</v>
      </c>
      <c r="E4868" s="65" t="s">
        <v>8</v>
      </c>
      <c r="F4868" s="65" t="s">
        <v>8899</v>
      </c>
      <c r="G4868" s="65" t="s">
        <v>8900</v>
      </c>
      <c r="H4868" s="55">
        <v>488</v>
      </c>
      <c r="I4868" s="55"/>
      <c r="J4868" s="55"/>
      <c r="K4868" s="55"/>
      <c r="L4868" s="55"/>
      <c r="M4868" s="55"/>
      <c r="N4868" s="55"/>
      <c r="O4868" s="55"/>
      <c r="P4868" s="55"/>
      <c r="Q4868" s="55"/>
      <c r="R4868" s="55"/>
    </row>
    <row r="4869" spans="1:18" ht="16" x14ac:dyDescent="0.2">
      <c r="A4869" s="65" t="s">
        <v>791</v>
      </c>
      <c r="B4869" s="65" t="s">
        <v>8559</v>
      </c>
      <c r="C4869" s="65" t="s">
        <v>8901</v>
      </c>
      <c r="D4869" s="55">
        <v>2003</v>
      </c>
      <c r="E4869" s="65" t="s">
        <v>8</v>
      </c>
      <c r="F4869" s="65" t="s">
        <v>8902</v>
      </c>
      <c r="G4869" s="65" t="s">
        <v>8903</v>
      </c>
      <c r="H4869" s="55">
        <v>141</v>
      </c>
      <c r="I4869" s="55"/>
      <c r="J4869" s="55"/>
      <c r="K4869" s="55"/>
      <c r="L4869" s="55"/>
      <c r="M4869" s="55"/>
      <c r="N4869" s="55"/>
      <c r="O4869" s="55"/>
      <c r="P4869" s="55"/>
      <c r="Q4869" s="55"/>
      <c r="R4869" s="55"/>
    </row>
    <row r="4870" spans="1:18" ht="16" x14ac:dyDescent="0.2">
      <c r="A4870" s="65" t="s">
        <v>791</v>
      </c>
      <c r="B4870" s="65" t="s">
        <v>8559</v>
      </c>
      <c r="C4870" s="65" t="s">
        <v>8904</v>
      </c>
      <c r="D4870" s="55">
        <v>2003</v>
      </c>
      <c r="E4870" s="65" t="s">
        <v>9</v>
      </c>
      <c r="F4870" s="65" t="s">
        <v>8902</v>
      </c>
      <c r="G4870" s="65" t="s">
        <v>8905</v>
      </c>
      <c r="H4870" s="55">
        <v>203</v>
      </c>
      <c r="I4870" s="55"/>
      <c r="J4870" s="55"/>
      <c r="K4870" s="55"/>
      <c r="L4870" s="55"/>
      <c r="M4870" s="55"/>
      <c r="N4870" s="55"/>
      <c r="O4870" s="55"/>
      <c r="P4870" s="55"/>
      <c r="Q4870" s="55"/>
      <c r="R4870" s="55"/>
    </row>
    <row r="4871" spans="1:18" ht="16" x14ac:dyDescent="0.2">
      <c r="A4871" s="65" t="s">
        <v>791</v>
      </c>
      <c r="B4871" s="65" t="s">
        <v>8559</v>
      </c>
      <c r="C4871" s="65" t="s">
        <v>8906</v>
      </c>
      <c r="D4871" s="55">
        <v>2003</v>
      </c>
      <c r="E4871" s="65" t="s">
        <v>8</v>
      </c>
      <c r="F4871" s="65" t="s">
        <v>8902</v>
      </c>
      <c r="G4871" s="65" t="s">
        <v>8907</v>
      </c>
      <c r="H4871" s="55">
        <v>75</v>
      </c>
      <c r="I4871" s="55"/>
      <c r="J4871" s="55"/>
      <c r="K4871" s="55"/>
      <c r="L4871" s="55"/>
      <c r="M4871" s="55"/>
      <c r="N4871" s="55"/>
      <c r="O4871" s="55"/>
      <c r="P4871" s="55"/>
      <c r="Q4871" s="55"/>
      <c r="R4871" s="55"/>
    </row>
    <row r="4872" spans="1:18" ht="16" x14ac:dyDescent="0.2">
      <c r="A4872" s="65" t="s">
        <v>791</v>
      </c>
      <c r="B4872" s="65" t="s">
        <v>8559</v>
      </c>
      <c r="C4872" s="65" t="s">
        <v>8908</v>
      </c>
      <c r="D4872" s="55">
        <v>2003</v>
      </c>
      <c r="E4872" s="65" t="s">
        <v>8</v>
      </c>
      <c r="F4872" s="65" t="s">
        <v>8902</v>
      </c>
      <c r="G4872" s="65" t="s">
        <v>8909</v>
      </c>
      <c r="H4872" s="55">
        <v>54</v>
      </c>
      <c r="I4872" s="55"/>
      <c r="J4872" s="55"/>
      <c r="K4872" s="55"/>
      <c r="L4872" s="55"/>
      <c r="M4872" s="55"/>
      <c r="N4872" s="55"/>
      <c r="O4872" s="55"/>
      <c r="P4872" s="55"/>
      <c r="Q4872" s="55"/>
      <c r="R4872" s="55"/>
    </row>
    <row r="4873" spans="1:18" ht="16" x14ac:dyDescent="0.2">
      <c r="A4873" s="65" t="s">
        <v>791</v>
      </c>
      <c r="B4873" s="65" t="s">
        <v>8559</v>
      </c>
      <c r="C4873" s="65" t="s">
        <v>8688</v>
      </c>
      <c r="D4873" s="55">
        <v>2003</v>
      </c>
      <c r="E4873" s="65" t="s">
        <v>8</v>
      </c>
      <c r="F4873" s="65" t="s">
        <v>8902</v>
      </c>
      <c r="G4873" s="65" t="s">
        <v>8910</v>
      </c>
      <c r="H4873" s="55">
        <v>119</v>
      </c>
      <c r="I4873" s="55"/>
      <c r="J4873" s="55"/>
      <c r="K4873" s="55"/>
      <c r="L4873" s="55"/>
      <c r="M4873" s="55"/>
      <c r="N4873" s="55"/>
      <c r="O4873" s="55"/>
      <c r="P4873" s="55"/>
      <c r="Q4873" s="55"/>
      <c r="R4873" s="55"/>
    </row>
    <row r="4874" spans="1:18" ht="16" x14ac:dyDescent="0.2">
      <c r="A4874" s="65" t="s">
        <v>791</v>
      </c>
      <c r="B4874" s="65" t="s">
        <v>8559</v>
      </c>
      <c r="C4874" s="65" t="s">
        <v>8911</v>
      </c>
      <c r="D4874" s="55">
        <v>2003</v>
      </c>
      <c r="E4874" s="65" t="s">
        <v>8</v>
      </c>
      <c r="F4874" s="65" t="s">
        <v>8902</v>
      </c>
      <c r="G4874" s="65" t="s">
        <v>8912</v>
      </c>
      <c r="H4874" s="55">
        <v>78</v>
      </c>
      <c r="I4874" s="55"/>
      <c r="J4874" s="55"/>
      <c r="K4874" s="55"/>
      <c r="L4874" s="55"/>
      <c r="M4874" s="55"/>
      <c r="N4874" s="55"/>
      <c r="O4874" s="55"/>
      <c r="P4874" s="55"/>
      <c r="Q4874" s="55"/>
      <c r="R4874" s="55"/>
    </row>
    <row r="4875" spans="1:18" ht="16" x14ac:dyDescent="0.2">
      <c r="A4875" s="65" t="s">
        <v>791</v>
      </c>
      <c r="B4875" s="65" t="s">
        <v>8559</v>
      </c>
      <c r="C4875" s="65" t="s">
        <v>8690</v>
      </c>
      <c r="D4875" s="55">
        <v>2003</v>
      </c>
      <c r="E4875" s="65" t="s">
        <v>8</v>
      </c>
      <c r="F4875" s="65" t="s">
        <v>8902</v>
      </c>
      <c r="G4875" s="65" t="s">
        <v>8913</v>
      </c>
      <c r="H4875" s="55">
        <v>54</v>
      </c>
      <c r="I4875" s="55"/>
      <c r="J4875" s="55"/>
      <c r="K4875" s="55"/>
      <c r="L4875" s="55"/>
      <c r="M4875" s="55"/>
      <c r="N4875" s="55"/>
      <c r="O4875" s="55"/>
      <c r="P4875" s="55"/>
      <c r="Q4875" s="55"/>
      <c r="R4875" s="55"/>
    </row>
    <row r="4876" spans="1:18" ht="16" x14ac:dyDescent="0.2">
      <c r="A4876" s="65" t="s">
        <v>791</v>
      </c>
      <c r="B4876" s="65" t="s">
        <v>8559</v>
      </c>
      <c r="C4876" s="65" t="s">
        <v>8694</v>
      </c>
      <c r="D4876" s="55">
        <v>2003</v>
      </c>
      <c r="E4876" s="65" t="s">
        <v>8</v>
      </c>
      <c r="F4876" s="65" t="s">
        <v>8902</v>
      </c>
      <c r="G4876" s="65" t="s">
        <v>8914</v>
      </c>
      <c r="H4876" s="55">
        <v>80</v>
      </c>
      <c r="I4876" s="55"/>
      <c r="J4876" s="55"/>
      <c r="K4876" s="55"/>
      <c r="L4876" s="55"/>
      <c r="M4876" s="55"/>
      <c r="N4876" s="55"/>
      <c r="O4876" s="55"/>
      <c r="P4876" s="55"/>
      <c r="Q4876" s="55"/>
      <c r="R4876" s="55"/>
    </row>
    <row r="4877" spans="1:18" ht="16" x14ac:dyDescent="0.2">
      <c r="A4877" s="65" t="s">
        <v>791</v>
      </c>
      <c r="B4877" s="65" t="s">
        <v>8559</v>
      </c>
      <c r="C4877" s="65" t="s">
        <v>8696</v>
      </c>
      <c r="D4877" s="55">
        <v>2003</v>
      </c>
      <c r="E4877" s="65" t="s">
        <v>8</v>
      </c>
      <c r="F4877" s="65" t="s">
        <v>8902</v>
      </c>
      <c r="G4877" s="65" t="s">
        <v>8915</v>
      </c>
      <c r="H4877" s="55">
        <v>56</v>
      </c>
      <c r="I4877" s="55"/>
      <c r="J4877" s="55"/>
      <c r="K4877" s="55"/>
      <c r="L4877" s="55"/>
      <c r="M4877" s="55"/>
      <c r="N4877" s="55"/>
      <c r="O4877" s="55"/>
      <c r="P4877" s="55"/>
      <c r="Q4877" s="55"/>
      <c r="R4877" s="55"/>
    </row>
    <row r="4878" spans="1:18" ht="16" x14ac:dyDescent="0.2">
      <c r="A4878" s="65" t="s">
        <v>791</v>
      </c>
      <c r="B4878" s="65" t="s">
        <v>8559</v>
      </c>
      <c r="C4878" s="65" t="s">
        <v>8698</v>
      </c>
      <c r="D4878" s="55">
        <v>2003</v>
      </c>
      <c r="E4878" s="65" t="s">
        <v>8</v>
      </c>
      <c r="F4878" s="65" t="s">
        <v>8902</v>
      </c>
      <c r="G4878" s="65" t="s">
        <v>8916</v>
      </c>
      <c r="H4878" s="55">
        <v>58</v>
      </c>
      <c r="I4878" s="55"/>
      <c r="J4878" s="55"/>
      <c r="K4878" s="55"/>
      <c r="L4878" s="55"/>
      <c r="M4878" s="55"/>
      <c r="N4878" s="55"/>
      <c r="O4878" s="55"/>
      <c r="P4878" s="55"/>
      <c r="Q4878" s="55"/>
      <c r="R4878" s="55"/>
    </row>
    <row r="4879" spans="1:18" ht="16" x14ac:dyDescent="0.2">
      <c r="A4879" s="65" t="s">
        <v>791</v>
      </c>
      <c r="B4879" s="65" t="s">
        <v>8559</v>
      </c>
      <c r="C4879" s="65" t="s">
        <v>8917</v>
      </c>
      <c r="D4879" s="55">
        <v>2003</v>
      </c>
      <c r="E4879" s="65" t="s">
        <v>9</v>
      </c>
      <c r="F4879" s="65" t="s">
        <v>8902</v>
      </c>
      <c r="G4879" s="65" t="s">
        <v>8918</v>
      </c>
      <c r="H4879" s="55">
        <v>135</v>
      </c>
      <c r="I4879" s="55"/>
      <c r="J4879" s="55"/>
      <c r="K4879" s="55"/>
      <c r="L4879" s="55"/>
      <c r="M4879" s="55"/>
      <c r="N4879" s="55"/>
      <c r="O4879" s="55"/>
      <c r="P4879" s="55"/>
      <c r="Q4879" s="55"/>
      <c r="R4879" s="55"/>
    </row>
    <row r="4880" spans="1:18" ht="16" x14ac:dyDescent="0.2">
      <c r="A4880" s="65" t="s">
        <v>791</v>
      </c>
      <c r="B4880" s="65" t="s">
        <v>8559</v>
      </c>
      <c r="C4880" s="65" t="s">
        <v>8559</v>
      </c>
      <c r="D4880" s="55">
        <v>2003</v>
      </c>
      <c r="E4880" s="65" t="s">
        <v>8</v>
      </c>
      <c r="F4880" s="65" t="s">
        <v>8902</v>
      </c>
      <c r="G4880" s="65" t="s">
        <v>8919</v>
      </c>
      <c r="H4880" s="55">
        <v>52</v>
      </c>
      <c r="I4880" s="55"/>
      <c r="J4880" s="55"/>
      <c r="K4880" s="55"/>
      <c r="L4880" s="55"/>
      <c r="M4880" s="55"/>
      <c r="N4880" s="55"/>
      <c r="O4880" s="55"/>
      <c r="P4880" s="55"/>
      <c r="Q4880" s="55"/>
      <c r="R4880" s="55"/>
    </row>
    <row r="4881" spans="1:18" ht="16" x14ac:dyDescent="0.2">
      <c r="A4881" s="65" t="s">
        <v>20</v>
      </c>
      <c r="B4881" s="65" t="s">
        <v>8559</v>
      </c>
      <c r="C4881" s="65" t="s">
        <v>569</v>
      </c>
      <c r="D4881" s="55">
        <v>2004</v>
      </c>
      <c r="E4881" s="65" t="s">
        <v>7</v>
      </c>
      <c r="F4881" s="65" t="s">
        <v>8920</v>
      </c>
      <c r="G4881" s="56" t="s">
        <v>8921</v>
      </c>
      <c r="H4881" s="55">
        <v>461</v>
      </c>
      <c r="I4881" s="55"/>
      <c r="J4881" s="55"/>
      <c r="K4881" s="55"/>
      <c r="L4881" s="55"/>
      <c r="M4881" s="55"/>
      <c r="N4881" s="55"/>
      <c r="O4881" s="55"/>
      <c r="P4881" s="55"/>
      <c r="Q4881" s="55"/>
      <c r="R4881" s="55"/>
    </row>
    <row r="4882" spans="1:18" ht="16" x14ac:dyDescent="0.2">
      <c r="A4882" s="65" t="s">
        <v>20</v>
      </c>
      <c r="B4882" s="65" t="s">
        <v>8559</v>
      </c>
      <c r="C4882" s="65" t="s">
        <v>8922</v>
      </c>
      <c r="D4882" s="55">
        <v>2004</v>
      </c>
      <c r="E4882" s="65" t="s">
        <v>7</v>
      </c>
      <c r="F4882" s="65" t="s">
        <v>8920</v>
      </c>
      <c r="G4882" s="56" t="s">
        <v>8923</v>
      </c>
      <c r="H4882" s="55">
        <v>1000</v>
      </c>
      <c r="I4882" s="55"/>
      <c r="J4882" s="55"/>
      <c r="K4882" s="55"/>
      <c r="L4882" s="55"/>
      <c r="M4882" s="55"/>
      <c r="N4882" s="55"/>
      <c r="O4882" s="55"/>
      <c r="P4882" s="55"/>
      <c r="Q4882" s="55"/>
      <c r="R4882" s="55"/>
    </row>
    <row r="4883" spans="1:18" ht="16" x14ac:dyDescent="0.2">
      <c r="A4883" s="65" t="s">
        <v>20</v>
      </c>
      <c r="B4883" s="65" t="s">
        <v>8559</v>
      </c>
      <c r="C4883" s="70" t="s">
        <v>8924</v>
      </c>
      <c r="D4883" s="55">
        <v>2004</v>
      </c>
      <c r="E4883" s="65" t="s">
        <v>7</v>
      </c>
      <c r="F4883" s="65" t="s">
        <v>8920</v>
      </c>
      <c r="G4883" s="56" t="s">
        <v>8925</v>
      </c>
      <c r="H4883" s="55">
        <v>739</v>
      </c>
      <c r="I4883" s="55"/>
      <c r="J4883" s="55"/>
      <c r="K4883" s="55"/>
      <c r="L4883" s="55"/>
      <c r="M4883" s="55"/>
      <c r="N4883" s="55"/>
      <c r="O4883" s="55"/>
      <c r="P4883" s="55"/>
      <c r="Q4883" s="55"/>
      <c r="R4883" s="55"/>
    </row>
    <row r="4884" spans="1:18" ht="16" x14ac:dyDescent="0.2">
      <c r="A4884" s="65" t="s">
        <v>20</v>
      </c>
      <c r="B4884" s="65" t="s">
        <v>8559</v>
      </c>
      <c r="C4884" s="70" t="s">
        <v>8926</v>
      </c>
      <c r="D4884" s="55">
        <v>2004</v>
      </c>
      <c r="E4884" s="65" t="s">
        <v>7</v>
      </c>
      <c r="F4884" s="65" t="s">
        <v>8920</v>
      </c>
      <c r="G4884" s="56" t="s">
        <v>8927</v>
      </c>
      <c r="H4884" s="55">
        <v>357</v>
      </c>
      <c r="I4884" s="55"/>
      <c r="J4884" s="55"/>
      <c r="K4884" s="55"/>
      <c r="L4884" s="55"/>
      <c r="M4884" s="55"/>
      <c r="N4884" s="55"/>
      <c r="O4884" s="55"/>
      <c r="P4884" s="55"/>
      <c r="Q4884" s="55"/>
      <c r="R4884" s="55"/>
    </row>
    <row r="4885" spans="1:18" ht="16" x14ac:dyDescent="0.2">
      <c r="A4885" s="65" t="s">
        <v>859</v>
      </c>
      <c r="B4885" s="65" t="s">
        <v>8559</v>
      </c>
      <c r="C4885" s="65" t="s">
        <v>8928</v>
      </c>
      <c r="D4885" s="55">
        <v>2006</v>
      </c>
      <c r="E4885" s="65" t="s">
        <v>10</v>
      </c>
      <c r="F4885" s="70" t="s">
        <v>8743</v>
      </c>
      <c r="G4885" s="71"/>
      <c r="H4885" s="55">
        <v>489</v>
      </c>
      <c r="I4885" s="55"/>
      <c r="J4885" s="55"/>
      <c r="K4885" s="55"/>
      <c r="L4885" s="55"/>
      <c r="M4885" s="55"/>
      <c r="N4885" s="55"/>
      <c r="O4885" s="55"/>
      <c r="P4885" s="55"/>
      <c r="Q4885" s="55"/>
      <c r="R4885" s="55"/>
    </row>
    <row r="4886" spans="1:18" ht="16.5" customHeight="1" x14ac:dyDescent="0.2">
      <c r="A4886" s="65" t="s">
        <v>859</v>
      </c>
      <c r="B4886" s="65" t="s">
        <v>8559</v>
      </c>
      <c r="C4886" s="70" t="s">
        <v>8928</v>
      </c>
      <c r="D4886" s="32">
        <v>2006</v>
      </c>
      <c r="E4886" s="70" t="s">
        <v>10</v>
      </c>
      <c r="F4886" s="70" t="s">
        <v>8743</v>
      </c>
      <c r="G4886" s="71" t="s">
        <v>8929</v>
      </c>
      <c r="H4886" s="55">
        <v>418</v>
      </c>
      <c r="I4886" s="55"/>
      <c r="J4886" s="55"/>
      <c r="K4886" s="55"/>
      <c r="L4886" s="55"/>
      <c r="M4886" s="55"/>
      <c r="N4886" s="55"/>
      <c r="O4886" s="55"/>
      <c r="P4886" s="55"/>
      <c r="Q4886" s="55"/>
      <c r="R4886" s="55"/>
    </row>
    <row r="4887" spans="1:18" ht="17.25" customHeight="1" x14ac:dyDescent="0.2">
      <c r="A4887" s="65" t="s">
        <v>859</v>
      </c>
      <c r="B4887" s="65" t="s">
        <v>8559</v>
      </c>
      <c r="C4887" s="65" t="s">
        <v>8930</v>
      </c>
      <c r="D4887" s="32">
        <v>2006</v>
      </c>
      <c r="E4887" s="65" t="s">
        <v>10</v>
      </c>
      <c r="F4887" s="70" t="s">
        <v>8743</v>
      </c>
      <c r="G4887" s="71" t="s">
        <v>8931</v>
      </c>
      <c r="H4887" s="55">
        <v>194</v>
      </c>
      <c r="I4887" s="55"/>
      <c r="J4887" s="55"/>
      <c r="K4887" s="55"/>
      <c r="L4887" s="55"/>
      <c r="M4887" s="55"/>
      <c r="N4887" s="55"/>
      <c r="O4887" s="55"/>
      <c r="P4887" s="55"/>
      <c r="Q4887" s="55"/>
      <c r="R4887" s="55"/>
    </row>
    <row r="4888" spans="1:18" ht="16" x14ac:dyDescent="0.2">
      <c r="A4888" s="65" t="s">
        <v>859</v>
      </c>
      <c r="B4888" s="65" t="s">
        <v>8559</v>
      </c>
      <c r="C4888" s="65" t="s">
        <v>8932</v>
      </c>
      <c r="D4888" s="32">
        <v>2006</v>
      </c>
      <c r="E4888" s="70" t="s">
        <v>10</v>
      </c>
      <c r="F4888" s="70" t="s">
        <v>8743</v>
      </c>
      <c r="G4888" s="71" t="s">
        <v>8933</v>
      </c>
      <c r="H4888" s="55">
        <v>272</v>
      </c>
      <c r="I4888" s="55"/>
      <c r="J4888" s="55"/>
      <c r="K4888" s="55"/>
      <c r="L4888" s="55"/>
      <c r="M4888" s="55"/>
      <c r="N4888" s="55"/>
      <c r="O4888" s="55"/>
      <c r="P4888" s="55"/>
      <c r="Q4888" s="55"/>
      <c r="R4888" s="55"/>
    </row>
    <row r="4889" spans="1:18" ht="16" x14ac:dyDescent="0.2">
      <c r="A4889" s="65" t="s">
        <v>859</v>
      </c>
      <c r="B4889" s="65" t="s">
        <v>8559</v>
      </c>
      <c r="C4889" s="65" t="s">
        <v>8934</v>
      </c>
      <c r="D4889" s="32">
        <v>2006</v>
      </c>
      <c r="E4889" s="65" t="s">
        <v>10</v>
      </c>
      <c r="F4889" s="70" t="s">
        <v>8743</v>
      </c>
      <c r="G4889" s="71" t="s">
        <v>8935</v>
      </c>
      <c r="H4889" s="55">
        <v>546</v>
      </c>
      <c r="I4889" s="55"/>
      <c r="J4889" s="55"/>
      <c r="K4889" s="55"/>
      <c r="L4889" s="55"/>
      <c r="M4889" s="55"/>
      <c r="N4889" s="55"/>
      <c r="O4889" s="55"/>
      <c r="P4889" s="55"/>
      <c r="Q4889" s="55"/>
      <c r="R4889" s="55"/>
    </row>
    <row r="4890" spans="1:18" ht="16" x14ac:dyDescent="0.2">
      <c r="A4890" s="65" t="s">
        <v>4265</v>
      </c>
      <c r="B4890" s="65" t="s">
        <v>8559</v>
      </c>
      <c r="C4890" s="65" t="s">
        <v>8936</v>
      </c>
      <c r="D4890" s="55">
        <v>2008</v>
      </c>
      <c r="E4890" s="65" t="s">
        <v>7</v>
      </c>
      <c r="F4890" s="65" t="s">
        <v>8937</v>
      </c>
      <c r="G4890" s="56" t="s">
        <v>8938</v>
      </c>
      <c r="H4890" s="55">
        <v>253</v>
      </c>
      <c r="I4890" s="55"/>
      <c r="J4890" s="55"/>
      <c r="K4890" s="55"/>
      <c r="L4890" s="55"/>
      <c r="M4890" s="55"/>
      <c r="N4890" s="55"/>
      <c r="O4890" s="55"/>
      <c r="P4890" s="55"/>
      <c r="Q4890" s="55"/>
      <c r="R4890" s="55"/>
    </row>
    <row r="4891" spans="1:18" ht="16" x14ac:dyDescent="0.2">
      <c r="A4891" s="65" t="s">
        <v>4265</v>
      </c>
      <c r="B4891" s="65" t="s">
        <v>8559</v>
      </c>
      <c r="C4891" s="65" t="s">
        <v>8939</v>
      </c>
      <c r="D4891" s="55">
        <v>2008</v>
      </c>
      <c r="E4891" s="65" t="s">
        <v>7</v>
      </c>
      <c r="F4891" s="65" t="s">
        <v>8937</v>
      </c>
      <c r="G4891" s="56" t="s">
        <v>8940</v>
      </c>
      <c r="H4891" s="55">
        <v>382</v>
      </c>
      <c r="I4891" s="55"/>
      <c r="J4891" s="55"/>
      <c r="K4891" s="55"/>
      <c r="L4891" s="55"/>
      <c r="M4891" s="55"/>
      <c r="N4891" s="55"/>
      <c r="O4891" s="55"/>
      <c r="P4891" s="55"/>
      <c r="Q4891" s="55"/>
      <c r="R4891" s="55"/>
    </row>
    <row r="4892" spans="1:18" ht="16" x14ac:dyDescent="0.2">
      <c r="A4892" s="65" t="s">
        <v>4265</v>
      </c>
      <c r="B4892" s="65" t="s">
        <v>8559</v>
      </c>
      <c r="C4892" s="65" t="s">
        <v>8941</v>
      </c>
      <c r="D4892" s="55">
        <v>2008</v>
      </c>
      <c r="E4892" s="65" t="s">
        <v>8</v>
      </c>
      <c r="F4892" s="65" t="s">
        <v>8937</v>
      </c>
      <c r="G4892" s="56" t="s">
        <v>8942</v>
      </c>
      <c r="H4892" s="55">
        <v>192</v>
      </c>
      <c r="I4892" s="55"/>
      <c r="J4892" s="55"/>
      <c r="K4892" s="55"/>
      <c r="L4892" s="55"/>
      <c r="M4892" s="55"/>
      <c r="N4892" s="55"/>
      <c r="O4892" s="55"/>
      <c r="P4892" s="55"/>
      <c r="Q4892" s="55"/>
      <c r="R4892" s="55"/>
    </row>
    <row r="4893" spans="1:18" ht="16" x14ac:dyDescent="0.2">
      <c r="A4893" s="65" t="s">
        <v>4265</v>
      </c>
      <c r="B4893" s="65" t="s">
        <v>8559</v>
      </c>
      <c r="C4893" s="65" t="s">
        <v>8943</v>
      </c>
      <c r="D4893" s="55">
        <v>2008</v>
      </c>
      <c r="E4893" s="65" t="s">
        <v>10</v>
      </c>
      <c r="F4893" s="65" t="s">
        <v>8937</v>
      </c>
      <c r="G4893" s="56" t="s">
        <v>8944</v>
      </c>
      <c r="H4893" s="55">
        <v>510</v>
      </c>
      <c r="I4893" s="55"/>
      <c r="J4893" s="55"/>
      <c r="K4893" s="55"/>
      <c r="L4893" s="55"/>
      <c r="M4893" s="55"/>
      <c r="N4893" s="55"/>
      <c r="O4893" s="55"/>
      <c r="P4893" s="55"/>
      <c r="Q4893" s="55"/>
      <c r="R4893" s="55"/>
    </row>
    <row r="4894" spans="1:18" ht="16" x14ac:dyDescent="0.2">
      <c r="A4894" s="65" t="s">
        <v>4265</v>
      </c>
      <c r="B4894" s="65" t="s">
        <v>8559</v>
      </c>
      <c r="C4894" s="65" t="s">
        <v>8945</v>
      </c>
      <c r="D4894" s="55">
        <v>2008</v>
      </c>
      <c r="E4894" s="65" t="s">
        <v>8</v>
      </c>
      <c r="F4894" s="65" t="s">
        <v>8937</v>
      </c>
      <c r="G4894" s="56" t="s">
        <v>8946</v>
      </c>
      <c r="H4894" s="55">
        <v>164</v>
      </c>
      <c r="I4894" s="55"/>
      <c r="J4894" s="55"/>
      <c r="K4894" s="55"/>
      <c r="L4894" s="55"/>
      <c r="M4894" s="55"/>
      <c r="N4894" s="55"/>
      <c r="O4894" s="55"/>
      <c r="P4894" s="55"/>
      <c r="Q4894" s="55"/>
      <c r="R4894" s="55"/>
    </row>
    <row r="4895" spans="1:18" ht="16" x14ac:dyDescent="0.2">
      <c r="A4895" s="65" t="s">
        <v>4265</v>
      </c>
      <c r="B4895" s="65" t="s">
        <v>8559</v>
      </c>
      <c r="C4895" s="65" t="s">
        <v>8947</v>
      </c>
      <c r="D4895" s="55">
        <v>2008</v>
      </c>
      <c r="E4895" s="65" t="s">
        <v>10</v>
      </c>
      <c r="F4895" s="65" t="s">
        <v>8937</v>
      </c>
      <c r="G4895" s="56" t="s">
        <v>8948</v>
      </c>
      <c r="H4895" s="55">
        <v>517</v>
      </c>
      <c r="I4895" s="55"/>
      <c r="J4895" s="55"/>
      <c r="K4895" s="55"/>
      <c r="L4895" s="55"/>
      <c r="M4895" s="55"/>
      <c r="N4895" s="55"/>
      <c r="O4895" s="55"/>
      <c r="P4895" s="55"/>
      <c r="Q4895" s="55"/>
      <c r="R4895" s="55"/>
    </row>
    <row r="4896" spans="1:18" ht="16" x14ac:dyDescent="0.2">
      <c r="A4896" s="65" t="s">
        <v>4265</v>
      </c>
      <c r="B4896" s="65" t="s">
        <v>8559</v>
      </c>
      <c r="C4896" s="65" t="s">
        <v>8949</v>
      </c>
      <c r="D4896" s="55">
        <v>2008</v>
      </c>
      <c r="E4896" s="65" t="s">
        <v>8</v>
      </c>
      <c r="F4896" s="65" t="s">
        <v>8937</v>
      </c>
      <c r="G4896" s="56" t="s">
        <v>8950</v>
      </c>
      <c r="H4896" s="55">
        <v>497</v>
      </c>
      <c r="I4896" s="55"/>
      <c r="J4896" s="55"/>
      <c r="K4896" s="55"/>
      <c r="L4896" s="55"/>
      <c r="M4896" s="55"/>
      <c r="N4896" s="55"/>
      <c r="O4896" s="55"/>
      <c r="P4896" s="55"/>
      <c r="Q4896" s="55"/>
      <c r="R4896" s="55"/>
    </row>
    <row r="4897" spans="1:18" ht="16" x14ac:dyDescent="0.2">
      <c r="A4897" s="65" t="s">
        <v>4265</v>
      </c>
      <c r="B4897" s="65" t="s">
        <v>8559</v>
      </c>
      <c r="C4897" s="65" t="s">
        <v>8951</v>
      </c>
      <c r="D4897" s="55">
        <v>2008</v>
      </c>
      <c r="E4897" s="65" t="s">
        <v>10</v>
      </c>
      <c r="F4897" s="65" t="s">
        <v>8937</v>
      </c>
      <c r="G4897" s="56" t="s">
        <v>8952</v>
      </c>
      <c r="H4897" s="55">
        <v>515</v>
      </c>
      <c r="I4897" s="55"/>
      <c r="J4897" s="55"/>
      <c r="K4897" s="55"/>
      <c r="L4897" s="55"/>
      <c r="M4897" s="55"/>
      <c r="N4897" s="55"/>
      <c r="O4897" s="55"/>
      <c r="P4897" s="55"/>
      <c r="Q4897" s="55"/>
      <c r="R4897" s="55"/>
    </row>
    <row r="4898" spans="1:18" ht="16" x14ac:dyDescent="0.2">
      <c r="A4898" s="65" t="s">
        <v>4265</v>
      </c>
      <c r="B4898" s="65" t="s">
        <v>8559</v>
      </c>
      <c r="C4898" s="70" t="s">
        <v>8953</v>
      </c>
      <c r="D4898" s="55">
        <v>2011</v>
      </c>
      <c r="E4898" s="65" t="s">
        <v>7</v>
      </c>
      <c r="F4898" s="65" t="s">
        <v>8954</v>
      </c>
      <c r="G4898" s="56" t="s">
        <v>8955</v>
      </c>
      <c r="H4898" s="55">
        <v>264</v>
      </c>
      <c r="I4898" s="55"/>
      <c r="J4898" s="55"/>
      <c r="K4898" s="55"/>
      <c r="L4898" s="55"/>
      <c r="M4898" s="55"/>
      <c r="N4898" s="55"/>
      <c r="O4898" s="55"/>
      <c r="P4898" s="55"/>
      <c r="Q4898" s="55"/>
      <c r="R4898" s="55"/>
    </row>
    <row r="4899" spans="1:18" ht="16" x14ac:dyDescent="0.2">
      <c r="A4899" s="65" t="s">
        <v>4265</v>
      </c>
      <c r="B4899" s="65" t="s">
        <v>8559</v>
      </c>
      <c r="C4899" s="70" t="s">
        <v>8956</v>
      </c>
      <c r="D4899" s="55">
        <v>2011</v>
      </c>
      <c r="E4899" s="65" t="s">
        <v>10</v>
      </c>
      <c r="F4899" s="65" t="s">
        <v>8954</v>
      </c>
      <c r="G4899" s="56" t="s">
        <v>8957</v>
      </c>
      <c r="H4899" s="55">
        <v>555</v>
      </c>
      <c r="I4899" s="55"/>
      <c r="J4899" s="55"/>
      <c r="K4899" s="55"/>
      <c r="L4899" s="55"/>
      <c r="M4899" s="55"/>
      <c r="N4899" s="55"/>
      <c r="O4899" s="55"/>
      <c r="P4899" s="55"/>
      <c r="Q4899" s="55"/>
      <c r="R4899" s="55"/>
    </row>
    <row r="4900" spans="1:18" ht="16" x14ac:dyDescent="0.2">
      <c r="A4900" s="65" t="s">
        <v>4265</v>
      </c>
      <c r="B4900" s="65" t="s">
        <v>8559</v>
      </c>
      <c r="C4900" s="70" t="s">
        <v>8958</v>
      </c>
      <c r="D4900" s="55">
        <v>2011</v>
      </c>
      <c r="E4900" s="65" t="s">
        <v>10</v>
      </c>
      <c r="F4900" s="65" t="s">
        <v>8954</v>
      </c>
      <c r="G4900" s="56" t="s">
        <v>8959</v>
      </c>
      <c r="H4900" s="55">
        <v>150</v>
      </c>
      <c r="I4900" s="55"/>
      <c r="J4900" s="55"/>
      <c r="K4900" s="55"/>
      <c r="L4900" s="55"/>
      <c r="M4900" s="55"/>
      <c r="N4900" s="55"/>
      <c r="O4900" s="55"/>
      <c r="P4900" s="55"/>
      <c r="Q4900" s="55"/>
      <c r="R4900" s="55"/>
    </row>
    <row r="4901" spans="1:18" ht="16" x14ac:dyDescent="0.2">
      <c r="A4901" s="65" t="s">
        <v>4265</v>
      </c>
      <c r="B4901" s="65" t="s">
        <v>8559</v>
      </c>
      <c r="C4901" s="65" t="s">
        <v>8960</v>
      </c>
      <c r="D4901" s="55">
        <v>2011</v>
      </c>
      <c r="E4901" s="65" t="s">
        <v>10</v>
      </c>
      <c r="F4901" s="65" t="s">
        <v>8954</v>
      </c>
      <c r="G4901" s="56" t="s">
        <v>8961</v>
      </c>
      <c r="H4901" s="55">
        <v>146</v>
      </c>
      <c r="I4901" s="55"/>
      <c r="J4901" s="55"/>
      <c r="K4901" s="55"/>
      <c r="L4901" s="55"/>
      <c r="M4901" s="55"/>
      <c r="N4901" s="55"/>
      <c r="O4901" s="55"/>
      <c r="P4901" s="55"/>
      <c r="Q4901" s="55"/>
      <c r="R4901" s="55"/>
    </row>
    <row r="4902" spans="1:18" ht="16" x14ac:dyDescent="0.2">
      <c r="A4902" s="65" t="s">
        <v>4265</v>
      </c>
      <c r="B4902" s="65" t="s">
        <v>8559</v>
      </c>
      <c r="C4902" s="65" t="s">
        <v>8962</v>
      </c>
      <c r="D4902" s="55">
        <v>2011</v>
      </c>
      <c r="E4902" s="65" t="s">
        <v>10</v>
      </c>
      <c r="F4902" s="65" t="s">
        <v>8954</v>
      </c>
      <c r="G4902" s="56" t="s">
        <v>8963</v>
      </c>
      <c r="H4902" s="55">
        <v>599</v>
      </c>
      <c r="I4902" s="55"/>
      <c r="J4902" s="55"/>
      <c r="K4902" s="55"/>
      <c r="L4902" s="55"/>
      <c r="M4902" s="55"/>
      <c r="N4902" s="55"/>
      <c r="O4902" s="55"/>
      <c r="P4902" s="55"/>
      <c r="Q4902" s="55"/>
      <c r="R4902" s="55"/>
    </row>
    <row r="4903" spans="1:18" ht="16" x14ac:dyDescent="0.2">
      <c r="A4903" s="65" t="s">
        <v>4265</v>
      </c>
      <c r="B4903" s="65" t="s">
        <v>8559</v>
      </c>
      <c r="C4903" s="65" t="s">
        <v>8964</v>
      </c>
      <c r="D4903" s="55">
        <v>2011</v>
      </c>
      <c r="E4903" s="65" t="s">
        <v>10</v>
      </c>
      <c r="F4903" s="65" t="s">
        <v>8954</v>
      </c>
      <c r="G4903" s="56" t="s">
        <v>8965</v>
      </c>
      <c r="H4903" s="55">
        <v>94</v>
      </c>
      <c r="I4903" s="55"/>
      <c r="J4903" s="55"/>
      <c r="K4903" s="55"/>
      <c r="L4903" s="55"/>
      <c r="M4903" s="55"/>
      <c r="N4903" s="55"/>
      <c r="O4903" s="55"/>
      <c r="P4903" s="55"/>
      <c r="Q4903" s="55"/>
      <c r="R4903" s="55"/>
    </row>
    <row r="4904" spans="1:18" ht="16" x14ac:dyDescent="0.2">
      <c r="A4904" s="65" t="s">
        <v>4265</v>
      </c>
      <c r="B4904" s="65" t="s">
        <v>8559</v>
      </c>
      <c r="C4904" s="65" t="s">
        <v>8966</v>
      </c>
      <c r="D4904" s="55">
        <v>2011</v>
      </c>
      <c r="E4904" s="65" t="s">
        <v>10</v>
      </c>
      <c r="F4904" s="65" t="s">
        <v>8954</v>
      </c>
      <c r="G4904" s="65" t="s">
        <v>8967</v>
      </c>
      <c r="H4904" s="55">
        <v>117</v>
      </c>
      <c r="I4904" s="55"/>
      <c r="J4904" s="55"/>
      <c r="K4904" s="55"/>
      <c r="L4904" s="55"/>
      <c r="M4904" s="55"/>
      <c r="N4904" s="55"/>
      <c r="O4904" s="55"/>
      <c r="P4904" s="55"/>
      <c r="Q4904" s="55"/>
      <c r="R4904" s="55"/>
    </row>
    <row r="4905" spans="1:18" ht="16" x14ac:dyDescent="0.2">
      <c r="A4905" s="65" t="s">
        <v>4265</v>
      </c>
      <c r="B4905" s="65" t="s">
        <v>8559</v>
      </c>
      <c r="C4905" s="65" t="s">
        <v>8968</v>
      </c>
      <c r="D4905" s="55">
        <v>2011</v>
      </c>
      <c r="E4905" s="65" t="s">
        <v>10</v>
      </c>
      <c r="F4905" s="65" t="s">
        <v>8954</v>
      </c>
      <c r="G4905" s="65" t="s">
        <v>8969</v>
      </c>
      <c r="H4905" s="55">
        <v>124</v>
      </c>
      <c r="I4905" s="55"/>
      <c r="J4905" s="55"/>
      <c r="K4905" s="55"/>
      <c r="L4905" s="55"/>
      <c r="M4905" s="55"/>
      <c r="N4905" s="55"/>
      <c r="O4905" s="55"/>
      <c r="P4905" s="55"/>
      <c r="Q4905" s="55"/>
      <c r="R4905" s="55"/>
    </row>
    <row r="4906" spans="1:18" ht="16" x14ac:dyDescent="0.2">
      <c r="A4906" s="65" t="s">
        <v>4265</v>
      </c>
      <c r="B4906" s="65" t="s">
        <v>8559</v>
      </c>
      <c r="C4906" s="65" t="s">
        <v>8970</v>
      </c>
      <c r="D4906" s="55">
        <v>2011</v>
      </c>
      <c r="E4906" s="65" t="s">
        <v>10</v>
      </c>
      <c r="F4906" s="65" t="s">
        <v>8954</v>
      </c>
      <c r="G4906" s="56" t="s">
        <v>8971</v>
      </c>
      <c r="H4906" s="55">
        <v>107</v>
      </c>
      <c r="I4906" s="55"/>
      <c r="J4906" s="55"/>
      <c r="K4906" s="55"/>
      <c r="L4906" s="55"/>
      <c r="M4906" s="55"/>
      <c r="N4906" s="55"/>
      <c r="O4906" s="55"/>
      <c r="P4906" s="55"/>
      <c r="Q4906" s="55"/>
      <c r="R4906" s="55"/>
    </row>
    <row r="4907" spans="1:18" ht="16" x14ac:dyDescent="0.2">
      <c r="A4907" s="65" t="s">
        <v>4265</v>
      </c>
      <c r="B4907" s="65" t="s">
        <v>8559</v>
      </c>
      <c r="C4907" s="65" t="s">
        <v>8972</v>
      </c>
      <c r="D4907" s="55">
        <v>2011</v>
      </c>
      <c r="E4907" s="65" t="s">
        <v>10</v>
      </c>
      <c r="F4907" s="65" t="s">
        <v>8954</v>
      </c>
      <c r="G4907" s="65" t="s">
        <v>8973</v>
      </c>
      <c r="H4907" s="55">
        <v>117</v>
      </c>
      <c r="I4907" s="55"/>
      <c r="J4907" s="55"/>
      <c r="K4907" s="55"/>
      <c r="L4907" s="55"/>
      <c r="M4907" s="55"/>
      <c r="N4907" s="55"/>
      <c r="O4907" s="55"/>
      <c r="P4907" s="55"/>
      <c r="Q4907" s="55"/>
      <c r="R4907" s="55"/>
    </row>
    <row r="4908" spans="1:18" ht="16" x14ac:dyDescent="0.2">
      <c r="A4908" s="65" t="s">
        <v>4265</v>
      </c>
      <c r="B4908" s="65" t="s">
        <v>8559</v>
      </c>
      <c r="C4908" s="65" t="s">
        <v>8974</v>
      </c>
      <c r="D4908" s="55">
        <v>2011</v>
      </c>
      <c r="E4908" s="65" t="s">
        <v>10</v>
      </c>
      <c r="F4908" s="65" t="s">
        <v>8954</v>
      </c>
      <c r="G4908" s="65" t="s">
        <v>8975</v>
      </c>
      <c r="H4908" s="55">
        <v>103</v>
      </c>
      <c r="I4908" s="55"/>
      <c r="J4908" s="55"/>
      <c r="K4908" s="55"/>
      <c r="L4908" s="55"/>
      <c r="M4908" s="55"/>
      <c r="N4908" s="55"/>
      <c r="O4908" s="55"/>
      <c r="P4908" s="55"/>
      <c r="Q4908" s="55"/>
      <c r="R4908" s="55"/>
    </row>
    <row r="4909" spans="1:18" ht="16" x14ac:dyDescent="0.2">
      <c r="A4909" s="65" t="s">
        <v>4265</v>
      </c>
      <c r="B4909" s="65" t="s">
        <v>8559</v>
      </c>
      <c r="C4909" s="65" t="s">
        <v>8976</v>
      </c>
      <c r="D4909" s="55">
        <v>2011</v>
      </c>
      <c r="E4909" s="65" t="s">
        <v>10</v>
      </c>
      <c r="F4909" s="65" t="s">
        <v>8954</v>
      </c>
      <c r="G4909" s="56" t="s">
        <v>8977</v>
      </c>
      <c r="H4909" s="55">
        <v>109</v>
      </c>
      <c r="I4909" s="55"/>
      <c r="J4909" s="55"/>
      <c r="K4909" s="55"/>
      <c r="L4909" s="55"/>
      <c r="M4909" s="55"/>
      <c r="N4909" s="55"/>
      <c r="O4909" s="55"/>
      <c r="P4909" s="55"/>
      <c r="Q4909" s="55"/>
      <c r="R4909" s="55"/>
    </row>
    <row r="4910" spans="1:18" ht="16" x14ac:dyDescent="0.2">
      <c r="A4910" s="65" t="s">
        <v>4265</v>
      </c>
      <c r="B4910" s="65" t="s">
        <v>8559</v>
      </c>
      <c r="C4910" s="65" t="s">
        <v>8978</v>
      </c>
      <c r="D4910" s="55">
        <v>2011</v>
      </c>
      <c r="E4910" s="65" t="s">
        <v>10</v>
      </c>
      <c r="F4910" s="65" t="s">
        <v>8954</v>
      </c>
      <c r="G4910" s="56" t="s">
        <v>8979</v>
      </c>
      <c r="H4910" s="55">
        <v>129</v>
      </c>
      <c r="I4910" s="55"/>
      <c r="J4910" s="55"/>
      <c r="K4910" s="55"/>
      <c r="L4910" s="55"/>
      <c r="M4910" s="55"/>
      <c r="N4910" s="55"/>
      <c r="O4910" s="55"/>
      <c r="P4910" s="55"/>
      <c r="Q4910" s="55"/>
      <c r="R4910" s="55"/>
    </row>
    <row r="4911" spans="1:18" ht="16" x14ac:dyDescent="0.2">
      <c r="A4911" s="65" t="s">
        <v>4265</v>
      </c>
      <c r="B4911" s="65" t="s">
        <v>8559</v>
      </c>
      <c r="C4911" s="65" t="s">
        <v>8980</v>
      </c>
      <c r="D4911" s="55">
        <v>2011</v>
      </c>
      <c r="E4911" s="65" t="s">
        <v>10</v>
      </c>
      <c r="F4911" s="65" t="s">
        <v>8954</v>
      </c>
      <c r="G4911" s="56" t="s">
        <v>8981</v>
      </c>
      <c r="H4911" s="55">
        <v>116</v>
      </c>
      <c r="I4911" s="55"/>
      <c r="J4911" s="55"/>
      <c r="K4911" s="55"/>
      <c r="L4911" s="55"/>
      <c r="M4911" s="55"/>
      <c r="N4911" s="55"/>
      <c r="O4911" s="55"/>
      <c r="P4911" s="55"/>
      <c r="Q4911" s="55"/>
      <c r="R4911" s="55"/>
    </row>
    <row r="4912" spans="1:18" ht="16" x14ac:dyDescent="0.2">
      <c r="A4912" s="65" t="s">
        <v>4265</v>
      </c>
      <c r="B4912" s="65" t="s">
        <v>8559</v>
      </c>
      <c r="C4912" s="65" t="s">
        <v>8982</v>
      </c>
      <c r="D4912" s="55">
        <v>2011</v>
      </c>
      <c r="E4912" s="65" t="s">
        <v>10</v>
      </c>
      <c r="F4912" s="65" t="s">
        <v>8954</v>
      </c>
      <c r="G4912" s="56" t="s">
        <v>8983</v>
      </c>
      <c r="H4912" s="55">
        <v>162</v>
      </c>
      <c r="I4912" s="55"/>
      <c r="J4912" s="55"/>
      <c r="K4912" s="55"/>
      <c r="L4912" s="55"/>
      <c r="M4912" s="55"/>
      <c r="N4912" s="55"/>
      <c r="O4912" s="55"/>
      <c r="P4912" s="55"/>
      <c r="Q4912" s="55"/>
      <c r="R4912" s="55"/>
    </row>
    <row r="4913" spans="1:18" ht="16" x14ac:dyDescent="0.2">
      <c r="A4913" s="65" t="s">
        <v>20</v>
      </c>
      <c r="B4913" s="65" t="s">
        <v>8559</v>
      </c>
      <c r="C4913" s="65" t="s">
        <v>8984</v>
      </c>
      <c r="D4913" s="55">
        <v>2012</v>
      </c>
      <c r="E4913" s="65" t="s">
        <v>7</v>
      </c>
      <c r="F4913" s="72" t="s">
        <v>8985</v>
      </c>
      <c r="G4913" s="65" t="s">
        <v>8986</v>
      </c>
      <c r="H4913" s="55">
        <v>414</v>
      </c>
      <c r="I4913" s="55"/>
      <c r="J4913" s="55"/>
      <c r="K4913" s="55"/>
      <c r="L4913" s="55"/>
      <c r="M4913" s="55"/>
      <c r="N4913" s="55"/>
      <c r="O4913" s="55"/>
      <c r="P4913" s="55"/>
      <c r="Q4913" s="55"/>
      <c r="R4913" s="55"/>
    </row>
    <row r="4914" spans="1:18" ht="16" x14ac:dyDescent="0.2">
      <c r="A4914" s="65" t="s">
        <v>20</v>
      </c>
      <c r="B4914" s="65" t="s">
        <v>8559</v>
      </c>
      <c r="C4914" s="65" t="s">
        <v>8987</v>
      </c>
      <c r="D4914" s="55">
        <v>2012</v>
      </c>
      <c r="E4914" s="65" t="s">
        <v>10</v>
      </c>
      <c r="F4914" s="72" t="s">
        <v>8985</v>
      </c>
      <c r="G4914" s="65" t="s">
        <v>8988</v>
      </c>
      <c r="H4914" s="55">
        <v>890</v>
      </c>
      <c r="I4914" s="55"/>
      <c r="J4914" s="55"/>
      <c r="K4914" s="55"/>
      <c r="L4914" s="55"/>
      <c r="M4914" s="55"/>
      <c r="N4914" s="55"/>
      <c r="O4914" s="55"/>
      <c r="P4914" s="55"/>
      <c r="Q4914" s="55"/>
      <c r="R4914" s="55"/>
    </row>
    <row r="4915" spans="1:18" ht="16" x14ac:dyDescent="0.2">
      <c r="A4915" s="65" t="s">
        <v>20</v>
      </c>
      <c r="B4915" s="65" t="s">
        <v>8559</v>
      </c>
      <c r="C4915" s="70" t="s">
        <v>8989</v>
      </c>
      <c r="D4915" s="55">
        <v>2012</v>
      </c>
      <c r="E4915" s="65" t="s">
        <v>10</v>
      </c>
      <c r="F4915" s="72" t="s">
        <v>8985</v>
      </c>
      <c r="G4915" s="65" t="s">
        <v>8990</v>
      </c>
      <c r="H4915" s="55">
        <v>427</v>
      </c>
      <c r="I4915" s="55"/>
      <c r="J4915" s="55"/>
      <c r="K4915" s="55"/>
      <c r="L4915" s="55"/>
      <c r="M4915" s="55"/>
      <c r="N4915" s="55"/>
      <c r="O4915" s="55"/>
      <c r="P4915" s="55"/>
      <c r="Q4915" s="55"/>
      <c r="R4915" s="55"/>
    </row>
    <row r="4916" spans="1:18" ht="16" x14ac:dyDescent="0.2">
      <c r="A4916" s="65" t="s">
        <v>20</v>
      </c>
      <c r="B4916" s="65" t="s">
        <v>8559</v>
      </c>
      <c r="C4916" s="70" t="s">
        <v>8991</v>
      </c>
      <c r="D4916" s="55">
        <v>2012</v>
      </c>
      <c r="E4916" s="65" t="s">
        <v>10</v>
      </c>
      <c r="F4916" s="72" t="s">
        <v>8985</v>
      </c>
      <c r="G4916" s="65" t="s">
        <v>8992</v>
      </c>
      <c r="H4916" s="55">
        <v>1267</v>
      </c>
      <c r="I4916" s="55"/>
      <c r="J4916" s="55"/>
      <c r="K4916" s="55"/>
      <c r="L4916" s="55"/>
      <c r="M4916" s="55"/>
      <c r="N4916" s="55"/>
      <c r="O4916" s="55"/>
      <c r="P4916" s="55"/>
      <c r="Q4916" s="55"/>
      <c r="R4916" s="55"/>
    </row>
    <row r="4917" spans="1:18" ht="16" x14ac:dyDescent="0.2">
      <c r="A4917" s="65" t="s">
        <v>20</v>
      </c>
      <c r="B4917" s="65" t="s">
        <v>8559</v>
      </c>
      <c r="C4917" s="65" t="s">
        <v>8993</v>
      </c>
      <c r="D4917" s="55">
        <v>2012</v>
      </c>
      <c r="E4917" s="65" t="s">
        <v>10</v>
      </c>
      <c r="F4917" s="72" t="s">
        <v>8985</v>
      </c>
      <c r="G4917" s="65" t="s">
        <v>8994</v>
      </c>
      <c r="H4917" s="55">
        <v>1045</v>
      </c>
      <c r="I4917" s="55"/>
      <c r="J4917" s="55"/>
      <c r="K4917" s="55"/>
      <c r="L4917" s="55"/>
      <c r="M4917" s="55"/>
      <c r="N4917" s="55"/>
      <c r="O4917" s="55"/>
      <c r="P4917" s="55"/>
      <c r="Q4917" s="55"/>
      <c r="R4917" s="55"/>
    </row>
    <row r="4918" spans="1:18" ht="16" x14ac:dyDescent="0.2">
      <c r="A4918" s="65" t="s">
        <v>20</v>
      </c>
      <c r="B4918" s="65" t="s">
        <v>8559</v>
      </c>
      <c r="C4918" s="70" t="s">
        <v>8995</v>
      </c>
      <c r="D4918" s="55">
        <v>2012</v>
      </c>
      <c r="E4918" s="65" t="s">
        <v>10</v>
      </c>
      <c r="F4918" s="72" t="s">
        <v>8985</v>
      </c>
      <c r="G4918" s="65" t="s">
        <v>8996</v>
      </c>
      <c r="H4918" s="55">
        <v>228</v>
      </c>
      <c r="I4918" s="55"/>
      <c r="J4918" s="55"/>
      <c r="K4918" s="55"/>
      <c r="L4918" s="55"/>
      <c r="M4918" s="55"/>
      <c r="N4918" s="55"/>
      <c r="O4918" s="55"/>
      <c r="P4918" s="55"/>
      <c r="Q4918" s="55"/>
      <c r="R4918" s="55"/>
    </row>
    <row r="4919" spans="1:18" ht="16" x14ac:dyDescent="0.2">
      <c r="A4919" s="65" t="s">
        <v>20</v>
      </c>
      <c r="B4919" s="65" t="s">
        <v>8559</v>
      </c>
      <c r="C4919" s="65" t="s">
        <v>8997</v>
      </c>
      <c r="D4919" s="55">
        <v>2012</v>
      </c>
      <c r="E4919" s="65" t="s">
        <v>10</v>
      </c>
      <c r="F4919" s="72" t="s">
        <v>8985</v>
      </c>
      <c r="G4919" s="65" t="s">
        <v>8998</v>
      </c>
      <c r="H4919" s="55">
        <v>139</v>
      </c>
      <c r="I4919" s="55"/>
      <c r="J4919" s="55"/>
      <c r="K4919" s="55"/>
      <c r="L4919" s="55"/>
      <c r="M4919" s="55"/>
      <c r="N4919" s="55"/>
      <c r="O4919" s="55"/>
      <c r="P4919" s="55"/>
      <c r="Q4919" s="55"/>
      <c r="R4919" s="55"/>
    </row>
    <row r="4920" spans="1:18" ht="16" x14ac:dyDescent="0.2">
      <c r="A4920" s="65" t="s">
        <v>20</v>
      </c>
      <c r="B4920" s="65" t="s">
        <v>8559</v>
      </c>
      <c r="C4920" s="65" t="s">
        <v>8999</v>
      </c>
      <c r="D4920" s="55">
        <v>2012</v>
      </c>
      <c r="E4920" s="65" t="s">
        <v>10</v>
      </c>
      <c r="F4920" s="72" t="s">
        <v>8985</v>
      </c>
      <c r="G4920" s="65" t="s">
        <v>9000</v>
      </c>
      <c r="H4920" s="55">
        <v>131</v>
      </c>
      <c r="I4920" s="55"/>
      <c r="J4920" s="55"/>
      <c r="K4920" s="55"/>
      <c r="L4920" s="55"/>
      <c r="M4920" s="55"/>
      <c r="N4920" s="55"/>
      <c r="O4920" s="55"/>
      <c r="P4920" s="55"/>
      <c r="Q4920" s="55"/>
      <c r="R4920" s="55"/>
    </row>
    <row r="4921" spans="1:18" ht="16" x14ac:dyDescent="0.2">
      <c r="A4921" s="65" t="s">
        <v>15</v>
      </c>
      <c r="B4921" s="65" t="s">
        <v>8559</v>
      </c>
      <c r="C4921" s="65" t="s">
        <v>9001</v>
      </c>
      <c r="D4921" s="55">
        <v>2013</v>
      </c>
      <c r="E4921" s="65" t="s">
        <v>7</v>
      </c>
      <c r="F4921" s="65" t="s">
        <v>9002</v>
      </c>
      <c r="G4921" s="65" t="s">
        <v>9003</v>
      </c>
      <c r="H4921" s="55">
        <v>383</v>
      </c>
      <c r="I4921" s="55"/>
      <c r="J4921" s="55"/>
      <c r="K4921" s="55"/>
      <c r="L4921" s="55"/>
      <c r="M4921" s="55"/>
      <c r="N4921" s="55"/>
      <c r="O4921" s="55"/>
      <c r="P4921" s="55"/>
      <c r="Q4921" s="55"/>
      <c r="R4921" s="55"/>
    </row>
    <row r="4922" spans="1:18" ht="16" x14ac:dyDescent="0.2">
      <c r="A4922" s="65" t="s">
        <v>15</v>
      </c>
      <c r="B4922" s="65" t="s">
        <v>8559</v>
      </c>
      <c r="C4922" s="65" t="s">
        <v>451</v>
      </c>
      <c r="D4922" s="55">
        <v>2013</v>
      </c>
      <c r="E4922" s="65" t="s">
        <v>10</v>
      </c>
      <c r="F4922" s="65" t="s">
        <v>9002</v>
      </c>
      <c r="G4922" s="65" t="s">
        <v>9004</v>
      </c>
      <c r="H4922" s="55">
        <v>314</v>
      </c>
      <c r="I4922" s="55"/>
      <c r="J4922" s="55"/>
      <c r="K4922" s="55"/>
      <c r="L4922" s="55"/>
      <c r="M4922" s="55"/>
      <c r="N4922" s="55"/>
      <c r="O4922" s="55"/>
      <c r="P4922" s="55"/>
      <c r="Q4922" s="55"/>
      <c r="R4922" s="55"/>
    </row>
    <row r="4923" spans="1:18" ht="16" x14ac:dyDescent="0.2">
      <c r="A4923" s="65" t="s">
        <v>15</v>
      </c>
      <c r="B4923" s="65" t="s">
        <v>8559</v>
      </c>
      <c r="C4923" s="65" t="s">
        <v>9005</v>
      </c>
      <c r="D4923" s="55">
        <v>2013</v>
      </c>
      <c r="E4923" s="65" t="s">
        <v>10</v>
      </c>
      <c r="F4923" s="65" t="s">
        <v>9002</v>
      </c>
      <c r="G4923" s="38" t="s">
        <v>9006</v>
      </c>
      <c r="H4923" s="55">
        <v>178</v>
      </c>
      <c r="I4923" s="55"/>
      <c r="J4923" s="55"/>
      <c r="K4923" s="55"/>
      <c r="L4923" s="55"/>
      <c r="M4923" s="55"/>
      <c r="N4923" s="55"/>
      <c r="O4923" s="55"/>
      <c r="P4923" s="55"/>
      <c r="Q4923" s="55"/>
      <c r="R4923" s="55"/>
    </row>
    <row r="4924" spans="1:18" ht="16" x14ac:dyDescent="0.2">
      <c r="A4924" s="65" t="s">
        <v>15</v>
      </c>
      <c r="B4924" s="65" t="s">
        <v>8559</v>
      </c>
      <c r="C4924" s="65" t="s">
        <v>9007</v>
      </c>
      <c r="D4924" s="55">
        <v>2013</v>
      </c>
      <c r="E4924" s="65" t="s">
        <v>10</v>
      </c>
      <c r="F4924" s="65" t="s">
        <v>9002</v>
      </c>
      <c r="G4924" s="38" t="s">
        <v>9008</v>
      </c>
      <c r="H4924" s="55">
        <v>139</v>
      </c>
      <c r="I4924" s="55"/>
      <c r="J4924" s="55"/>
      <c r="K4924" s="55"/>
      <c r="L4924" s="55"/>
      <c r="M4924" s="55"/>
      <c r="N4924" s="55"/>
      <c r="O4924" s="55"/>
      <c r="P4924" s="55"/>
      <c r="Q4924" s="55"/>
      <c r="R4924" s="55"/>
    </row>
    <row r="4925" spans="1:18" ht="16" x14ac:dyDescent="0.2">
      <c r="A4925" s="65" t="s">
        <v>15</v>
      </c>
      <c r="B4925" s="65" t="s">
        <v>8559</v>
      </c>
      <c r="C4925" s="65" t="s">
        <v>9009</v>
      </c>
      <c r="D4925" s="55">
        <v>2013</v>
      </c>
      <c r="E4925" s="65" t="s">
        <v>10</v>
      </c>
      <c r="F4925" s="65" t="s">
        <v>9002</v>
      </c>
      <c r="G4925" s="38" t="s">
        <v>9010</v>
      </c>
      <c r="H4925" s="55">
        <v>179</v>
      </c>
      <c r="I4925" s="55"/>
      <c r="J4925" s="55"/>
      <c r="K4925" s="55"/>
      <c r="L4925" s="55"/>
      <c r="M4925" s="55"/>
      <c r="N4925" s="55"/>
      <c r="O4925" s="55"/>
      <c r="P4925" s="55"/>
      <c r="Q4925" s="55"/>
      <c r="R4925" s="55"/>
    </row>
    <row r="4926" spans="1:18" ht="16" x14ac:dyDescent="0.2">
      <c r="A4926" s="65" t="s">
        <v>15</v>
      </c>
      <c r="B4926" s="65" t="s">
        <v>8559</v>
      </c>
      <c r="C4926" s="65" t="s">
        <v>9011</v>
      </c>
      <c r="D4926" s="55">
        <v>2013</v>
      </c>
      <c r="E4926" s="65" t="s">
        <v>10</v>
      </c>
      <c r="F4926" s="65" t="s">
        <v>9002</v>
      </c>
      <c r="G4926" s="38" t="s">
        <v>9012</v>
      </c>
      <c r="H4926" s="55">
        <v>308</v>
      </c>
      <c r="I4926" s="55"/>
      <c r="J4926" s="55"/>
      <c r="K4926" s="55"/>
      <c r="L4926" s="55"/>
      <c r="M4926" s="55"/>
      <c r="N4926" s="55"/>
      <c r="O4926" s="55"/>
      <c r="P4926" s="55"/>
      <c r="Q4926" s="55"/>
      <c r="R4926" s="55"/>
    </row>
    <row r="4927" spans="1:18" ht="16" x14ac:dyDescent="0.2">
      <c r="A4927" s="65" t="s">
        <v>15</v>
      </c>
      <c r="B4927" s="65" t="s">
        <v>8559</v>
      </c>
      <c r="C4927" s="65" t="s">
        <v>9013</v>
      </c>
      <c r="D4927" s="55">
        <v>2013</v>
      </c>
      <c r="E4927" s="65" t="s">
        <v>10</v>
      </c>
      <c r="F4927" s="65" t="s">
        <v>9002</v>
      </c>
      <c r="G4927" s="38" t="s">
        <v>9014</v>
      </c>
      <c r="H4927" s="55">
        <v>104</v>
      </c>
      <c r="I4927" s="55"/>
      <c r="J4927" s="55"/>
      <c r="K4927" s="55"/>
      <c r="L4927" s="55"/>
      <c r="M4927" s="55"/>
      <c r="N4927" s="55"/>
      <c r="O4927" s="55"/>
      <c r="P4927" s="55"/>
      <c r="Q4927" s="55"/>
      <c r="R4927" s="55"/>
    </row>
    <row r="4928" spans="1:18" ht="16" x14ac:dyDescent="0.2">
      <c r="A4928" s="65" t="s">
        <v>15</v>
      </c>
      <c r="B4928" s="65" t="s">
        <v>8559</v>
      </c>
      <c r="C4928" s="65" t="s">
        <v>9015</v>
      </c>
      <c r="D4928" s="55">
        <v>2013</v>
      </c>
      <c r="E4928" s="65" t="s">
        <v>10</v>
      </c>
      <c r="F4928" s="65" t="s">
        <v>9002</v>
      </c>
      <c r="G4928" s="38" t="s">
        <v>9016</v>
      </c>
      <c r="H4928" s="55">
        <v>166</v>
      </c>
      <c r="I4928" s="55"/>
      <c r="J4928" s="55"/>
      <c r="K4928" s="55"/>
      <c r="L4928" s="55"/>
      <c r="M4928" s="55"/>
      <c r="N4928" s="55"/>
      <c r="O4928" s="55"/>
      <c r="P4928" s="55"/>
      <c r="Q4928" s="55"/>
      <c r="R4928" s="55"/>
    </row>
    <row r="4929" spans="1:18" ht="16" x14ac:dyDescent="0.2">
      <c r="A4929" s="65" t="s">
        <v>15</v>
      </c>
      <c r="B4929" s="65" t="s">
        <v>8559</v>
      </c>
      <c r="C4929" s="65" t="s">
        <v>9017</v>
      </c>
      <c r="D4929" s="55">
        <v>2013</v>
      </c>
      <c r="E4929" s="65" t="s">
        <v>10</v>
      </c>
      <c r="F4929" s="65" t="s">
        <v>9002</v>
      </c>
      <c r="G4929" s="38" t="s">
        <v>9018</v>
      </c>
      <c r="H4929" s="55">
        <v>155</v>
      </c>
      <c r="I4929" s="55"/>
      <c r="J4929" s="55"/>
      <c r="K4929" s="55"/>
      <c r="L4929" s="55"/>
      <c r="M4929" s="55"/>
      <c r="N4929" s="55"/>
      <c r="O4929" s="55"/>
      <c r="P4929" s="55"/>
      <c r="Q4929" s="55"/>
      <c r="R4929" s="55"/>
    </row>
    <row r="4930" spans="1:18" ht="16" x14ac:dyDescent="0.2">
      <c r="A4930" s="65" t="s">
        <v>15</v>
      </c>
      <c r="B4930" s="65" t="s">
        <v>8559</v>
      </c>
      <c r="C4930" s="65" t="s">
        <v>9019</v>
      </c>
      <c r="D4930" s="55">
        <v>2013</v>
      </c>
      <c r="E4930" s="65" t="s">
        <v>10</v>
      </c>
      <c r="F4930" s="65" t="s">
        <v>9002</v>
      </c>
      <c r="G4930" s="38" t="s">
        <v>9020</v>
      </c>
      <c r="H4930" s="55">
        <v>230</v>
      </c>
      <c r="I4930" s="55"/>
      <c r="J4930" s="55"/>
      <c r="K4930" s="55"/>
      <c r="L4930" s="55"/>
      <c r="M4930" s="55"/>
      <c r="N4930" s="55"/>
      <c r="O4930" s="55"/>
      <c r="P4930" s="55"/>
      <c r="Q4930" s="55"/>
      <c r="R4930" s="55"/>
    </row>
    <row r="4931" spans="1:18" ht="16" x14ac:dyDescent="0.2">
      <c r="A4931" s="65" t="s">
        <v>15</v>
      </c>
      <c r="B4931" s="65" t="s">
        <v>8559</v>
      </c>
      <c r="C4931" s="65" t="s">
        <v>9021</v>
      </c>
      <c r="D4931" s="55">
        <v>2013</v>
      </c>
      <c r="E4931" s="65" t="s">
        <v>10</v>
      </c>
      <c r="F4931" s="65" t="s">
        <v>9002</v>
      </c>
      <c r="G4931" s="38" t="s">
        <v>9022</v>
      </c>
      <c r="H4931" s="55">
        <v>318</v>
      </c>
      <c r="I4931" s="55"/>
      <c r="J4931" s="55"/>
      <c r="K4931" s="55"/>
      <c r="L4931" s="55"/>
      <c r="M4931" s="55"/>
      <c r="N4931" s="55"/>
      <c r="O4931" s="55"/>
      <c r="P4931" s="55"/>
      <c r="Q4931" s="55"/>
      <c r="R4931" s="55"/>
    </row>
    <row r="4932" spans="1:18" ht="16" x14ac:dyDescent="0.2">
      <c r="A4932" s="65" t="s">
        <v>15</v>
      </c>
      <c r="B4932" s="65" t="s">
        <v>8559</v>
      </c>
      <c r="C4932" s="65" t="s">
        <v>9023</v>
      </c>
      <c r="D4932" s="55">
        <v>2013</v>
      </c>
      <c r="E4932" s="65" t="s">
        <v>10</v>
      </c>
      <c r="F4932" s="65" t="s">
        <v>9002</v>
      </c>
      <c r="G4932" s="65" t="s">
        <v>9024</v>
      </c>
      <c r="H4932" s="55">
        <v>184</v>
      </c>
      <c r="I4932" s="55"/>
      <c r="J4932" s="55"/>
      <c r="K4932" s="55"/>
      <c r="L4932" s="55"/>
      <c r="M4932" s="55"/>
      <c r="N4932" s="55"/>
      <c r="O4932" s="55"/>
      <c r="P4932" s="55"/>
      <c r="Q4932" s="55"/>
      <c r="R4932" s="55"/>
    </row>
    <row r="4933" spans="1:18" ht="16" x14ac:dyDescent="0.2">
      <c r="A4933" s="65" t="s">
        <v>15</v>
      </c>
      <c r="B4933" s="65" t="s">
        <v>8559</v>
      </c>
      <c r="C4933" s="65" t="s">
        <v>9025</v>
      </c>
      <c r="D4933" s="55">
        <v>2013</v>
      </c>
      <c r="E4933" s="65" t="s">
        <v>10</v>
      </c>
      <c r="F4933" s="65" t="s">
        <v>9002</v>
      </c>
      <c r="G4933" s="38" t="s">
        <v>9026</v>
      </c>
      <c r="H4933" s="55">
        <v>162</v>
      </c>
      <c r="I4933" s="55"/>
      <c r="J4933" s="55"/>
      <c r="K4933" s="55"/>
      <c r="L4933" s="55"/>
      <c r="M4933" s="55"/>
      <c r="N4933" s="55"/>
      <c r="O4933" s="55"/>
      <c r="P4933" s="55"/>
      <c r="Q4933" s="55"/>
      <c r="R4933" s="55"/>
    </row>
    <row r="4934" spans="1:18" ht="16" x14ac:dyDescent="0.2">
      <c r="A4934" s="65" t="s">
        <v>15</v>
      </c>
      <c r="B4934" s="65" t="s">
        <v>8559</v>
      </c>
      <c r="C4934" s="65" t="s">
        <v>9027</v>
      </c>
      <c r="D4934" s="55">
        <v>2013</v>
      </c>
      <c r="E4934" s="65" t="s">
        <v>10</v>
      </c>
      <c r="F4934" s="65" t="s">
        <v>9002</v>
      </c>
      <c r="G4934" s="38" t="s">
        <v>9028</v>
      </c>
      <c r="H4934" s="55">
        <v>141</v>
      </c>
      <c r="I4934" s="55"/>
      <c r="J4934" s="55"/>
      <c r="K4934" s="55"/>
      <c r="L4934" s="55"/>
      <c r="M4934" s="55"/>
      <c r="N4934" s="55"/>
      <c r="O4934" s="55"/>
      <c r="P4934" s="55"/>
      <c r="Q4934" s="55"/>
      <c r="R4934" s="55"/>
    </row>
    <row r="4935" spans="1:18" ht="16" x14ac:dyDescent="0.2">
      <c r="A4935" s="65" t="s">
        <v>15</v>
      </c>
      <c r="B4935" s="65" t="s">
        <v>8559</v>
      </c>
      <c r="C4935" s="65" t="s">
        <v>9029</v>
      </c>
      <c r="D4935" s="55">
        <v>2013</v>
      </c>
      <c r="E4935" s="65" t="s">
        <v>10</v>
      </c>
      <c r="F4935" s="65" t="s">
        <v>9002</v>
      </c>
      <c r="G4935" s="38" t="s">
        <v>9030</v>
      </c>
      <c r="H4935" s="55">
        <v>138</v>
      </c>
      <c r="I4935" s="55"/>
      <c r="J4935" s="55"/>
      <c r="K4935" s="55"/>
      <c r="L4935" s="55"/>
      <c r="M4935" s="55"/>
      <c r="N4935" s="55"/>
      <c r="O4935" s="55"/>
      <c r="P4935" s="55"/>
      <c r="Q4935" s="55"/>
      <c r="R4935" s="55"/>
    </row>
    <row r="4936" spans="1:18" ht="16" x14ac:dyDescent="0.2">
      <c r="A4936" s="65" t="s">
        <v>859</v>
      </c>
      <c r="B4936" s="65" t="s">
        <v>8559</v>
      </c>
      <c r="C4936" s="65" t="s">
        <v>9031</v>
      </c>
      <c r="D4936" s="55">
        <v>2013</v>
      </c>
      <c r="E4936" s="65" t="s">
        <v>10</v>
      </c>
      <c r="F4936" s="70" t="s">
        <v>9032</v>
      </c>
      <c r="G4936" s="71" t="s">
        <v>9033</v>
      </c>
      <c r="H4936" s="55">
        <v>81</v>
      </c>
      <c r="I4936" s="55"/>
      <c r="J4936" s="55"/>
      <c r="K4936" s="55"/>
      <c r="L4936" s="55"/>
      <c r="M4936" s="55"/>
      <c r="N4936" s="55"/>
      <c r="O4936" s="55"/>
      <c r="P4936" s="55"/>
      <c r="Q4936" s="55"/>
      <c r="R4936" s="55"/>
    </row>
    <row r="4937" spans="1:18" ht="16" x14ac:dyDescent="0.2">
      <c r="A4937" s="65" t="s">
        <v>9034</v>
      </c>
      <c r="B4937" s="65" t="s">
        <v>8559</v>
      </c>
      <c r="C4937" s="65" t="s">
        <v>9035</v>
      </c>
      <c r="D4937" s="55">
        <v>2013</v>
      </c>
      <c r="E4937" s="70" t="s">
        <v>10</v>
      </c>
      <c r="F4937" s="70" t="s">
        <v>9032</v>
      </c>
      <c r="G4937" s="71" t="s">
        <v>9036</v>
      </c>
      <c r="H4937" s="55">
        <v>383</v>
      </c>
      <c r="I4937" s="55"/>
      <c r="J4937" s="55"/>
      <c r="K4937" s="55"/>
      <c r="L4937" s="55"/>
      <c r="M4937" s="55"/>
      <c r="N4937" s="55"/>
      <c r="O4937" s="55"/>
      <c r="P4937" s="55"/>
      <c r="Q4937" s="55"/>
      <c r="R4937" s="55"/>
    </row>
    <row r="4938" spans="1:18" ht="16" x14ac:dyDescent="0.2">
      <c r="A4938" s="65" t="s">
        <v>859</v>
      </c>
      <c r="B4938" s="65" t="s">
        <v>8559</v>
      </c>
      <c r="C4938" s="65" t="s">
        <v>9037</v>
      </c>
      <c r="D4938" s="55">
        <v>2013</v>
      </c>
      <c r="E4938" s="65" t="s">
        <v>10</v>
      </c>
      <c r="F4938" s="70" t="s">
        <v>9032</v>
      </c>
      <c r="G4938" s="71" t="s">
        <v>9038</v>
      </c>
      <c r="H4938" s="55">
        <v>447</v>
      </c>
      <c r="I4938" s="55"/>
      <c r="J4938" s="55"/>
      <c r="K4938" s="55"/>
      <c r="L4938" s="55"/>
      <c r="M4938" s="55"/>
      <c r="N4938" s="55"/>
      <c r="O4938" s="55"/>
      <c r="P4938" s="55"/>
      <c r="Q4938" s="55"/>
      <c r="R4938" s="55"/>
    </row>
    <row r="4939" spans="1:18" ht="16" x14ac:dyDescent="0.2">
      <c r="A4939" s="65" t="s">
        <v>859</v>
      </c>
      <c r="B4939" s="65" t="s">
        <v>8559</v>
      </c>
      <c r="C4939" s="65" t="s">
        <v>9023</v>
      </c>
      <c r="D4939" s="55">
        <v>2013</v>
      </c>
      <c r="E4939" s="65" t="s">
        <v>10</v>
      </c>
      <c r="F4939" s="70" t="s">
        <v>9032</v>
      </c>
      <c r="G4939" s="71" t="s">
        <v>9039</v>
      </c>
      <c r="H4939" s="55">
        <v>281</v>
      </c>
      <c r="I4939" s="55"/>
      <c r="J4939" s="55"/>
      <c r="K4939" s="55"/>
      <c r="L4939" s="55"/>
      <c r="M4939" s="55"/>
      <c r="N4939" s="55"/>
      <c r="O4939" s="55"/>
      <c r="P4939" s="55"/>
      <c r="Q4939" s="55"/>
      <c r="R4939" s="55"/>
    </row>
    <row r="4940" spans="1:18" ht="16" x14ac:dyDescent="0.2">
      <c r="A4940" s="65" t="s">
        <v>859</v>
      </c>
      <c r="B4940" s="65" t="s">
        <v>8559</v>
      </c>
      <c r="C4940" s="65" t="s">
        <v>9040</v>
      </c>
      <c r="D4940" s="55">
        <v>2013</v>
      </c>
      <c r="E4940" s="65" t="s">
        <v>10</v>
      </c>
      <c r="F4940" s="70" t="s">
        <v>9032</v>
      </c>
      <c r="G4940" s="71" t="s">
        <v>9041</v>
      </c>
      <c r="H4940" s="55">
        <v>518</v>
      </c>
      <c r="I4940" s="55"/>
      <c r="J4940" s="55"/>
      <c r="K4940" s="55"/>
      <c r="L4940" s="55"/>
      <c r="M4940" s="55"/>
      <c r="N4940" s="55"/>
      <c r="O4940" s="55"/>
      <c r="P4940" s="55"/>
      <c r="Q4940" s="55"/>
      <c r="R4940" s="55"/>
    </row>
    <row r="4941" spans="1:18" ht="16" x14ac:dyDescent="0.2">
      <c r="A4941" s="65" t="s">
        <v>859</v>
      </c>
      <c r="B4941" s="65" t="s">
        <v>8559</v>
      </c>
      <c r="C4941" s="65" t="s">
        <v>9011</v>
      </c>
      <c r="D4941" s="55">
        <v>2013</v>
      </c>
      <c r="E4941" s="65" t="s">
        <v>10</v>
      </c>
      <c r="F4941" s="70" t="s">
        <v>9032</v>
      </c>
      <c r="G4941" s="71" t="s">
        <v>9042</v>
      </c>
      <c r="H4941" s="55">
        <v>325</v>
      </c>
      <c r="I4941" s="55"/>
      <c r="J4941" s="55"/>
      <c r="K4941" s="55"/>
      <c r="L4941" s="55"/>
      <c r="M4941" s="55"/>
      <c r="N4941" s="55"/>
      <c r="O4941" s="55"/>
      <c r="P4941" s="55"/>
      <c r="Q4941" s="55"/>
      <c r="R4941" s="55"/>
    </row>
    <row r="4942" spans="1:18" ht="16" x14ac:dyDescent="0.2">
      <c r="A4942" s="65" t="s">
        <v>859</v>
      </c>
      <c r="B4942" s="65" t="s">
        <v>8559</v>
      </c>
      <c r="C4942" s="65" t="s">
        <v>9043</v>
      </c>
      <c r="D4942" s="55">
        <v>2013</v>
      </c>
      <c r="E4942" s="65" t="s">
        <v>10</v>
      </c>
      <c r="F4942" s="70" t="s">
        <v>9032</v>
      </c>
      <c r="G4942" s="71" t="s">
        <v>9044</v>
      </c>
      <c r="H4942" s="55">
        <v>336</v>
      </c>
      <c r="I4942" s="55"/>
      <c r="J4942" s="55"/>
      <c r="K4942" s="55"/>
      <c r="L4942" s="55"/>
      <c r="M4942" s="55"/>
      <c r="N4942" s="55"/>
      <c r="O4942" s="55"/>
      <c r="P4942" s="55"/>
      <c r="Q4942" s="55"/>
      <c r="R4942" s="55"/>
    </row>
    <row r="4943" spans="1:18" ht="16" x14ac:dyDescent="0.2">
      <c r="A4943" s="65" t="s">
        <v>859</v>
      </c>
      <c r="B4943" s="65" t="s">
        <v>8559</v>
      </c>
      <c r="C4943" s="65" t="s">
        <v>9040</v>
      </c>
      <c r="D4943" s="55">
        <v>2013</v>
      </c>
      <c r="E4943" s="65" t="s">
        <v>10</v>
      </c>
      <c r="F4943" s="70" t="s">
        <v>9032</v>
      </c>
      <c r="G4943" s="71" t="s">
        <v>9045</v>
      </c>
      <c r="H4943" s="55">
        <v>446</v>
      </c>
      <c r="I4943" s="55"/>
      <c r="J4943" s="55"/>
      <c r="K4943" s="55"/>
      <c r="L4943" s="55"/>
      <c r="M4943" s="55"/>
      <c r="N4943" s="55"/>
      <c r="O4943" s="55"/>
      <c r="P4943" s="55"/>
      <c r="Q4943" s="55"/>
      <c r="R4943" s="55"/>
    </row>
    <row r="4944" spans="1:18" ht="16" x14ac:dyDescent="0.2">
      <c r="A4944" s="65" t="s">
        <v>859</v>
      </c>
      <c r="B4944" s="65" t="s">
        <v>8559</v>
      </c>
      <c r="C4944" s="65" t="s">
        <v>9046</v>
      </c>
      <c r="D4944" s="55">
        <v>2013</v>
      </c>
      <c r="E4944" s="65" t="s">
        <v>10</v>
      </c>
      <c r="F4944" s="70" t="s">
        <v>9032</v>
      </c>
      <c r="G4944" s="71" t="s">
        <v>9047</v>
      </c>
      <c r="H4944" s="55">
        <v>485</v>
      </c>
      <c r="I4944" s="55"/>
      <c r="J4944" s="55"/>
      <c r="K4944" s="55"/>
      <c r="L4944" s="55"/>
      <c r="M4944" s="55"/>
      <c r="N4944" s="55"/>
      <c r="O4944" s="55"/>
      <c r="P4944" s="55"/>
      <c r="Q4944" s="55"/>
      <c r="R4944" s="55"/>
    </row>
    <row r="4945" spans="1:18" ht="16" x14ac:dyDescent="0.2">
      <c r="A4945" s="65" t="s">
        <v>859</v>
      </c>
      <c r="B4945" s="65" t="s">
        <v>8559</v>
      </c>
      <c r="C4945" s="65" t="s">
        <v>9048</v>
      </c>
      <c r="D4945" s="55">
        <v>2013</v>
      </c>
      <c r="E4945" s="70" t="s">
        <v>10</v>
      </c>
      <c r="F4945" s="70" t="s">
        <v>9032</v>
      </c>
      <c r="G4945" s="71"/>
      <c r="H4945" s="55">
        <v>389</v>
      </c>
      <c r="I4945" s="55"/>
      <c r="J4945" s="55"/>
      <c r="K4945" s="55"/>
      <c r="L4945" s="55"/>
      <c r="M4945" s="55"/>
      <c r="N4945" s="55"/>
      <c r="O4945" s="55"/>
      <c r="P4945" s="55"/>
      <c r="Q4945" s="55"/>
      <c r="R4945" s="55"/>
    </row>
    <row r="4946" spans="1:18" ht="16" x14ac:dyDescent="0.2">
      <c r="A4946" s="65" t="s">
        <v>859</v>
      </c>
      <c r="B4946" s="65" t="s">
        <v>8559</v>
      </c>
      <c r="C4946" s="65" t="s">
        <v>9040</v>
      </c>
      <c r="D4946" s="55">
        <v>2013</v>
      </c>
      <c r="E4946" s="65" t="s">
        <v>10</v>
      </c>
      <c r="F4946" s="70" t="s">
        <v>9032</v>
      </c>
      <c r="G4946" s="56" t="s">
        <v>9049</v>
      </c>
      <c r="H4946" s="55">
        <v>459</v>
      </c>
      <c r="I4946" s="55"/>
      <c r="J4946" s="55"/>
      <c r="K4946" s="55"/>
      <c r="L4946" s="55"/>
      <c r="M4946" s="55"/>
      <c r="N4946" s="55"/>
      <c r="O4946" s="55"/>
      <c r="P4946" s="55"/>
      <c r="Q4946" s="55"/>
      <c r="R4946" s="55"/>
    </row>
    <row r="4947" spans="1:18" ht="16" x14ac:dyDescent="0.2">
      <c r="A4947" s="65" t="s">
        <v>4346</v>
      </c>
      <c r="B4947" s="65" t="s">
        <v>8559</v>
      </c>
      <c r="C4947" s="65" t="s">
        <v>1203</v>
      </c>
      <c r="D4947" s="55">
        <v>2014</v>
      </c>
      <c r="E4947" s="65" t="s">
        <v>8</v>
      </c>
      <c r="F4947" s="65" t="s">
        <v>9050</v>
      </c>
      <c r="G4947" s="65" t="s">
        <v>9051</v>
      </c>
      <c r="H4947" s="55">
        <v>90</v>
      </c>
      <c r="I4947" s="55"/>
      <c r="J4947" s="55"/>
      <c r="K4947" s="55"/>
      <c r="L4947" s="55"/>
      <c r="M4947" s="55"/>
      <c r="N4947" s="55"/>
      <c r="O4947" s="55"/>
      <c r="P4947" s="55"/>
      <c r="Q4947" s="55"/>
      <c r="R4947" s="55"/>
    </row>
    <row r="4948" spans="1:18" ht="16" x14ac:dyDescent="0.2">
      <c r="A4948" s="65" t="s">
        <v>4346</v>
      </c>
      <c r="B4948" s="65" t="s">
        <v>8559</v>
      </c>
      <c r="C4948" s="65" t="s">
        <v>9052</v>
      </c>
      <c r="D4948" s="55">
        <v>2014</v>
      </c>
      <c r="E4948" s="65" t="s">
        <v>7</v>
      </c>
      <c r="F4948" s="65" t="s">
        <v>9050</v>
      </c>
      <c r="G4948" s="65" t="s">
        <v>9053</v>
      </c>
      <c r="H4948" s="55">
        <v>284</v>
      </c>
      <c r="I4948" s="55"/>
      <c r="J4948" s="55"/>
      <c r="K4948" s="55"/>
      <c r="L4948" s="55"/>
      <c r="M4948" s="55"/>
      <c r="N4948" s="55"/>
      <c r="O4948" s="55"/>
      <c r="P4948" s="55"/>
      <c r="Q4948" s="55"/>
      <c r="R4948" s="55"/>
    </row>
    <row r="4949" spans="1:18" ht="16" x14ac:dyDescent="0.2">
      <c r="A4949" s="65" t="s">
        <v>4346</v>
      </c>
      <c r="B4949" s="65" t="s">
        <v>8559</v>
      </c>
      <c r="C4949" s="65" t="s">
        <v>9054</v>
      </c>
      <c r="D4949" s="55">
        <v>2014</v>
      </c>
      <c r="E4949" s="65" t="s">
        <v>10</v>
      </c>
      <c r="F4949" s="65" t="s">
        <v>9050</v>
      </c>
      <c r="G4949" s="65" t="s">
        <v>9055</v>
      </c>
      <c r="H4949" s="55">
        <v>490</v>
      </c>
      <c r="I4949" s="55"/>
      <c r="J4949" s="55"/>
      <c r="K4949" s="55"/>
      <c r="L4949" s="55"/>
      <c r="M4949" s="55"/>
      <c r="N4949" s="55"/>
      <c r="O4949" s="55"/>
      <c r="P4949" s="55"/>
      <c r="Q4949" s="55"/>
      <c r="R4949" s="55"/>
    </row>
    <row r="4950" spans="1:18" ht="16" x14ac:dyDescent="0.2">
      <c r="A4950" s="65" t="s">
        <v>4346</v>
      </c>
      <c r="B4950" s="65" t="s">
        <v>8559</v>
      </c>
      <c r="C4950" s="65" t="s">
        <v>9011</v>
      </c>
      <c r="D4950" s="55">
        <v>2014</v>
      </c>
      <c r="E4950" s="65" t="s">
        <v>10</v>
      </c>
      <c r="F4950" s="65" t="s">
        <v>9050</v>
      </c>
      <c r="G4950" s="65" t="s">
        <v>9056</v>
      </c>
      <c r="H4950" s="55">
        <v>312</v>
      </c>
      <c r="I4950" s="55"/>
      <c r="J4950" s="55"/>
      <c r="K4950" s="55"/>
      <c r="L4950" s="55"/>
      <c r="M4950" s="55"/>
      <c r="N4950" s="55"/>
      <c r="O4950" s="55"/>
      <c r="P4950" s="55"/>
      <c r="Q4950" s="55"/>
      <c r="R4950" s="55"/>
    </row>
    <row r="4951" spans="1:18" ht="16" x14ac:dyDescent="0.2">
      <c r="A4951" s="65" t="s">
        <v>4346</v>
      </c>
      <c r="B4951" s="65" t="s">
        <v>8559</v>
      </c>
      <c r="C4951" s="65" t="s">
        <v>9057</v>
      </c>
      <c r="D4951" s="55">
        <v>2014</v>
      </c>
      <c r="E4951" s="65" t="s">
        <v>10</v>
      </c>
      <c r="F4951" s="65" t="s">
        <v>9050</v>
      </c>
      <c r="G4951" s="65" t="s">
        <v>9058</v>
      </c>
      <c r="H4951" s="55">
        <v>286</v>
      </c>
      <c r="I4951" s="55"/>
      <c r="J4951" s="55"/>
      <c r="K4951" s="55"/>
      <c r="L4951" s="55"/>
      <c r="M4951" s="55"/>
      <c r="N4951" s="55"/>
      <c r="O4951" s="55"/>
      <c r="P4951" s="55"/>
      <c r="Q4951" s="55"/>
      <c r="R4951" s="55"/>
    </row>
    <row r="4952" spans="1:18" ht="16" x14ac:dyDescent="0.2">
      <c r="A4952" s="65" t="s">
        <v>4346</v>
      </c>
      <c r="B4952" s="65" t="s">
        <v>8559</v>
      </c>
      <c r="C4952" s="65" t="s">
        <v>9059</v>
      </c>
      <c r="D4952" s="55">
        <v>2014</v>
      </c>
      <c r="E4952" s="65" t="s">
        <v>10</v>
      </c>
      <c r="F4952" s="65" t="s">
        <v>9050</v>
      </c>
      <c r="G4952" s="65" t="s">
        <v>9060</v>
      </c>
      <c r="H4952" s="55">
        <v>264</v>
      </c>
      <c r="I4952" s="55"/>
      <c r="J4952" s="55"/>
      <c r="K4952" s="55"/>
      <c r="L4952" s="55"/>
      <c r="M4952" s="55"/>
      <c r="N4952" s="55"/>
      <c r="O4952" s="55"/>
      <c r="P4952" s="55"/>
      <c r="Q4952" s="55"/>
      <c r="R4952" s="55"/>
    </row>
    <row r="4953" spans="1:18" ht="16" x14ac:dyDescent="0.2">
      <c r="A4953" s="65" t="s">
        <v>4346</v>
      </c>
      <c r="B4953" s="65" t="s">
        <v>8559</v>
      </c>
      <c r="C4953" s="65" t="s">
        <v>9061</v>
      </c>
      <c r="D4953" s="55">
        <v>2014</v>
      </c>
      <c r="E4953" s="65" t="s">
        <v>10</v>
      </c>
      <c r="F4953" s="65" t="s">
        <v>9050</v>
      </c>
      <c r="G4953" s="65" t="s">
        <v>9062</v>
      </c>
      <c r="H4953" s="55">
        <v>236</v>
      </c>
      <c r="I4953" s="55"/>
      <c r="J4953" s="55"/>
      <c r="K4953" s="55"/>
      <c r="L4953" s="55"/>
      <c r="M4953" s="55"/>
      <c r="N4953" s="55"/>
      <c r="O4953" s="55"/>
      <c r="P4953" s="55"/>
      <c r="Q4953" s="55"/>
      <c r="R4953" s="55"/>
    </row>
    <row r="4954" spans="1:18" ht="16" x14ac:dyDescent="0.2">
      <c r="A4954" s="65" t="s">
        <v>4346</v>
      </c>
      <c r="B4954" s="65" t="s">
        <v>8559</v>
      </c>
      <c r="C4954" s="65" t="s">
        <v>9063</v>
      </c>
      <c r="D4954" s="55">
        <v>2014</v>
      </c>
      <c r="E4954" s="65" t="s">
        <v>10</v>
      </c>
      <c r="F4954" s="65" t="s">
        <v>9050</v>
      </c>
      <c r="G4954" s="65" t="s">
        <v>9064</v>
      </c>
      <c r="H4954" s="55">
        <v>356</v>
      </c>
      <c r="I4954" s="55"/>
      <c r="J4954" s="55"/>
      <c r="K4954" s="55"/>
      <c r="L4954" s="55"/>
      <c r="M4954" s="55"/>
      <c r="N4954" s="55"/>
      <c r="O4954" s="55"/>
      <c r="P4954" s="55"/>
      <c r="Q4954" s="55"/>
      <c r="R4954" s="55"/>
    </row>
    <row r="4955" spans="1:18" ht="16" x14ac:dyDescent="0.2">
      <c r="A4955" s="65" t="s">
        <v>4346</v>
      </c>
      <c r="B4955" s="65" t="s">
        <v>8559</v>
      </c>
      <c r="C4955" s="65" t="s">
        <v>9065</v>
      </c>
      <c r="D4955" s="55">
        <v>2014</v>
      </c>
      <c r="E4955" s="65" t="s">
        <v>10</v>
      </c>
      <c r="F4955" s="65" t="s">
        <v>9050</v>
      </c>
      <c r="G4955" s="65" t="s">
        <v>9066</v>
      </c>
      <c r="H4955" s="55">
        <v>379</v>
      </c>
      <c r="I4955" s="55"/>
      <c r="J4955" s="55"/>
      <c r="K4955" s="55"/>
      <c r="L4955" s="55"/>
      <c r="M4955" s="55"/>
      <c r="N4955" s="55"/>
      <c r="O4955" s="55"/>
      <c r="P4955" s="55"/>
      <c r="Q4955" s="55"/>
      <c r="R4955" s="55"/>
    </row>
    <row r="4956" spans="1:18" ht="16" x14ac:dyDescent="0.2">
      <c r="A4956" s="65" t="s">
        <v>4346</v>
      </c>
      <c r="B4956" s="65" t="s">
        <v>8559</v>
      </c>
      <c r="C4956" s="65" t="s">
        <v>9067</v>
      </c>
      <c r="D4956" s="55">
        <v>2014</v>
      </c>
      <c r="E4956" s="65" t="s">
        <v>10</v>
      </c>
      <c r="F4956" s="65" t="s">
        <v>9050</v>
      </c>
      <c r="G4956" s="65" t="s">
        <v>9068</v>
      </c>
      <c r="H4956" s="55">
        <v>310</v>
      </c>
      <c r="I4956" s="55"/>
      <c r="J4956" s="55"/>
      <c r="K4956" s="55"/>
      <c r="L4956" s="55"/>
      <c r="M4956" s="55"/>
      <c r="N4956" s="55"/>
      <c r="O4956" s="55"/>
      <c r="P4956" s="55"/>
      <c r="Q4956" s="55"/>
      <c r="R4956" s="55"/>
    </row>
    <row r="4957" spans="1:18" ht="16" x14ac:dyDescent="0.2">
      <c r="A4957" s="65" t="s">
        <v>4346</v>
      </c>
      <c r="B4957" s="65" t="s">
        <v>8559</v>
      </c>
      <c r="C4957" s="65" t="s">
        <v>9069</v>
      </c>
      <c r="D4957" s="55">
        <v>2014</v>
      </c>
      <c r="E4957" s="65" t="s">
        <v>10</v>
      </c>
      <c r="F4957" s="65" t="s">
        <v>9050</v>
      </c>
      <c r="G4957" s="65" t="s">
        <v>9070</v>
      </c>
      <c r="H4957" s="55">
        <v>254</v>
      </c>
      <c r="I4957" s="55"/>
      <c r="J4957" s="55"/>
      <c r="K4957" s="55"/>
      <c r="L4957" s="55"/>
      <c r="M4957" s="55"/>
      <c r="N4957" s="55"/>
      <c r="O4957" s="55"/>
      <c r="P4957" s="55"/>
      <c r="Q4957" s="55"/>
      <c r="R4957" s="55"/>
    </row>
    <row r="4958" spans="1:18" ht="16" x14ac:dyDescent="0.2">
      <c r="A4958" s="65" t="s">
        <v>4346</v>
      </c>
      <c r="B4958" s="65" t="s">
        <v>8559</v>
      </c>
      <c r="C4958" s="65" t="s">
        <v>9071</v>
      </c>
      <c r="D4958" s="55">
        <v>2014</v>
      </c>
      <c r="E4958" s="65" t="s">
        <v>10</v>
      </c>
      <c r="F4958" s="65" t="s">
        <v>9050</v>
      </c>
      <c r="G4958" s="65" t="s">
        <v>9072</v>
      </c>
      <c r="H4958" s="55">
        <v>311</v>
      </c>
      <c r="I4958" s="55"/>
      <c r="J4958" s="55"/>
      <c r="K4958" s="55"/>
      <c r="L4958" s="55"/>
      <c r="M4958" s="55"/>
      <c r="N4958" s="55"/>
      <c r="O4958" s="55"/>
      <c r="P4958" s="55"/>
      <c r="Q4958" s="55"/>
      <c r="R4958" s="55"/>
    </row>
    <row r="4959" spans="1:18" ht="16" x14ac:dyDescent="0.2">
      <c r="A4959" s="65" t="s">
        <v>4346</v>
      </c>
      <c r="B4959" s="65" t="s">
        <v>8559</v>
      </c>
      <c r="C4959" s="65" t="s">
        <v>9073</v>
      </c>
      <c r="D4959" s="55">
        <v>2014</v>
      </c>
      <c r="E4959" s="65" t="s">
        <v>8</v>
      </c>
      <c r="F4959" s="65" t="s">
        <v>9050</v>
      </c>
      <c r="G4959" s="65" t="s">
        <v>9074</v>
      </c>
      <c r="H4959" s="55">
        <v>345</v>
      </c>
      <c r="I4959" s="55"/>
      <c r="J4959" s="55"/>
      <c r="K4959" s="55"/>
      <c r="L4959" s="55"/>
      <c r="M4959" s="55"/>
      <c r="N4959" s="55"/>
      <c r="O4959" s="55"/>
      <c r="P4959" s="55"/>
      <c r="Q4959" s="55"/>
      <c r="R4959" s="55"/>
    </row>
    <row r="4960" spans="1:18" ht="16" x14ac:dyDescent="0.2">
      <c r="A4960" s="65" t="s">
        <v>791</v>
      </c>
      <c r="B4960" s="65" t="s">
        <v>8559</v>
      </c>
      <c r="C4960" s="65" t="s">
        <v>1203</v>
      </c>
      <c r="D4960" s="55">
        <v>2015</v>
      </c>
      <c r="E4960" s="65" t="s">
        <v>10</v>
      </c>
      <c r="F4960" s="65" t="s">
        <v>8769</v>
      </c>
      <c r="G4960" s="65" t="s">
        <v>9075</v>
      </c>
      <c r="H4960" s="55">
        <v>47</v>
      </c>
      <c r="I4960" s="55"/>
      <c r="J4960" s="55"/>
      <c r="K4960" s="55"/>
      <c r="L4960" s="55"/>
      <c r="M4960" s="55"/>
      <c r="N4960" s="55"/>
      <c r="O4960" s="55"/>
      <c r="P4960" s="55"/>
      <c r="Q4960" s="55"/>
      <c r="R4960" s="55"/>
    </row>
    <row r="4961" spans="1:18" ht="16" x14ac:dyDescent="0.2">
      <c r="A4961" s="65" t="s">
        <v>791</v>
      </c>
      <c r="B4961" s="65" t="s">
        <v>8559</v>
      </c>
      <c r="C4961" s="65" t="s">
        <v>9076</v>
      </c>
      <c r="D4961" s="55">
        <v>2015</v>
      </c>
      <c r="E4961" s="65" t="s">
        <v>7</v>
      </c>
      <c r="F4961" s="65" t="s">
        <v>8769</v>
      </c>
      <c r="G4961" s="65" t="s">
        <v>9077</v>
      </c>
      <c r="H4961" s="55">
        <v>411</v>
      </c>
      <c r="I4961" s="55"/>
      <c r="J4961" s="55"/>
      <c r="K4961" s="55"/>
      <c r="L4961" s="55"/>
      <c r="M4961" s="55"/>
      <c r="N4961" s="55"/>
      <c r="O4961" s="55"/>
      <c r="P4961" s="55"/>
      <c r="Q4961" s="55"/>
      <c r="R4961" s="55"/>
    </row>
    <row r="4962" spans="1:18" ht="16" x14ac:dyDescent="0.2">
      <c r="A4962" s="65" t="s">
        <v>791</v>
      </c>
      <c r="B4962" s="65" t="s">
        <v>8559</v>
      </c>
      <c r="C4962" s="65" t="s">
        <v>9078</v>
      </c>
      <c r="D4962" s="55">
        <v>2015</v>
      </c>
      <c r="E4962" s="65" t="s">
        <v>10</v>
      </c>
      <c r="F4962" s="65" t="s">
        <v>8769</v>
      </c>
      <c r="G4962" s="65" t="s">
        <v>9079</v>
      </c>
      <c r="H4962" s="55">
        <v>57</v>
      </c>
      <c r="I4962" s="55"/>
      <c r="J4962" s="55"/>
      <c r="K4962" s="55"/>
      <c r="L4962" s="55"/>
      <c r="M4962" s="55"/>
      <c r="N4962" s="55"/>
      <c r="O4962" s="55"/>
      <c r="P4962" s="55"/>
      <c r="Q4962" s="55"/>
      <c r="R4962" s="55"/>
    </row>
    <row r="4963" spans="1:18" ht="16" x14ac:dyDescent="0.2">
      <c r="A4963" s="65" t="s">
        <v>791</v>
      </c>
      <c r="B4963" s="65" t="s">
        <v>8559</v>
      </c>
      <c r="C4963" s="65" t="s">
        <v>9080</v>
      </c>
      <c r="D4963" s="55">
        <v>2015</v>
      </c>
      <c r="E4963" s="65" t="s">
        <v>10</v>
      </c>
      <c r="F4963" s="65" t="s">
        <v>8769</v>
      </c>
      <c r="G4963" s="65" t="s">
        <v>9081</v>
      </c>
      <c r="H4963" s="55">
        <v>101</v>
      </c>
      <c r="I4963" s="55"/>
      <c r="J4963" s="55"/>
      <c r="K4963" s="55"/>
      <c r="L4963" s="55"/>
      <c r="M4963" s="55"/>
      <c r="N4963" s="55"/>
      <c r="O4963" s="55"/>
      <c r="P4963" s="55"/>
      <c r="Q4963" s="55"/>
      <c r="R4963" s="55"/>
    </row>
    <row r="4964" spans="1:18" ht="16" x14ac:dyDescent="0.2">
      <c r="A4964" s="65" t="s">
        <v>791</v>
      </c>
      <c r="B4964" s="65" t="s">
        <v>8559</v>
      </c>
      <c r="C4964" s="65" t="s">
        <v>9082</v>
      </c>
      <c r="D4964" s="55">
        <v>2015</v>
      </c>
      <c r="E4964" s="65" t="s">
        <v>10</v>
      </c>
      <c r="F4964" s="65" t="s">
        <v>8769</v>
      </c>
      <c r="G4964" s="65" t="s">
        <v>9083</v>
      </c>
      <c r="H4964" s="55">
        <v>52</v>
      </c>
      <c r="I4964" s="55"/>
      <c r="J4964" s="55"/>
      <c r="K4964" s="55"/>
      <c r="L4964" s="55"/>
      <c r="M4964" s="55"/>
      <c r="N4964" s="55"/>
      <c r="O4964" s="55"/>
      <c r="P4964" s="55"/>
      <c r="Q4964" s="55"/>
      <c r="R4964" s="55"/>
    </row>
    <row r="4965" spans="1:18" ht="16" x14ac:dyDescent="0.2">
      <c r="A4965" s="65" t="s">
        <v>791</v>
      </c>
      <c r="B4965" s="65" t="s">
        <v>8559</v>
      </c>
      <c r="C4965" s="65" t="s">
        <v>9084</v>
      </c>
      <c r="D4965" s="55">
        <v>2015</v>
      </c>
      <c r="E4965" s="65" t="s">
        <v>10</v>
      </c>
      <c r="F4965" s="65" t="s">
        <v>8769</v>
      </c>
      <c r="G4965" s="65" t="s">
        <v>9085</v>
      </c>
      <c r="H4965" s="55">
        <v>131</v>
      </c>
      <c r="I4965" s="55"/>
      <c r="J4965" s="55"/>
      <c r="K4965" s="55"/>
      <c r="L4965" s="55"/>
      <c r="M4965" s="55"/>
      <c r="N4965" s="55"/>
      <c r="O4965" s="55"/>
      <c r="P4965" s="55"/>
      <c r="Q4965" s="55"/>
      <c r="R4965" s="55"/>
    </row>
    <row r="4966" spans="1:18" ht="16" x14ac:dyDescent="0.2">
      <c r="A4966" s="65" t="s">
        <v>791</v>
      </c>
      <c r="B4966" s="65" t="s">
        <v>8559</v>
      </c>
      <c r="C4966" s="65" t="s">
        <v>9086</v>
      </c>
      <c r="D4966" s="55">
        <v>2015</v>
      </c>
      <c r="E4966" s="65" t="s">
        <v>10</v>
      </c>
      <c r="F4966" s="65" t="s">
        <v>8769</v>
      </c>
      <c r="G4966" s="65" t="s">
        <v>9087</v>
      </c>
      <c r="H4966" s="55">
        <v>42</v>
      </c>
      <c r="I4966" s="55"/>
      <c r="J4966" s="55"/>
      <c r="K4966" s="55"/>
      <c r="L4966" s="55"/>
      <c r="M4966" s="55"/>
      <c r="N4966" s="55"/>
      <c r="O4966" s="55"/>
      <c r="P4966" s="55"/>
      <c r="Q4966" s="55"/>
      <c r="R4966" s="55"/>
    </row>
    <row r="4967" spans="1:18" ht="16" x14ac:dyDescent="0.2">
      <c r="A4967" s="65" t="s">
        <v>791</v>
      </c>
      <c r="B4967" s="65" t="s">
        <v>8559</v>
      </c>
      <c r="C4967" s="65" t="s">
        <v>9088</v>
      </c>
      <c r="D4967" s="55">
        <v>2015</v>
      </c>
      <c r="E4967" s="65" t="s">
        <v>10</v>
      </c>
      <c r="F4967" s="65" t="s">
        <v>8769</v>
      </c>
      <c r="G4967" s="65" t="s">
        <v>9089</v>
      </c>
      <c r="H4967" s="55">
        <v>79</v>
      </c>
      <c r="I4967" s="55"/>
      <c r="J4967" s="55"/>
      <c r="K4967" s="55"/>
      <c r="L4967" s="55"/>
      <c r="M4967" s="55"/>
      <c r="N4967" s="55"/>
      <c r="O4967" s="55"/>
      <c r="P4967" s="55"/>
      <c r="Q4967" s="55"/>
      <c r="R4967" s="55"/>
    </row>
    <row r="4968" spans="1:18" ht="16" x14ac:dyDescent="0.2">
      <c r="A4968" s="65" t="s">
        <v>791</v>
      </c>
      <c r="B4968" s="65" t="s">
        <v>8559</v>
      </c>
      <c r="C4968" s="65" t="s">
        <v>9090</v>
      </c>
      <c r="D4968" s="55">
        <v>2015</v>
      </c>
      <c r="E4968" s="65" t="s">
        <v>10</v>
      </c>
      <c r="F4968" s="65" t="s">
        <v>8769</v>
      </c>
      <c r="G4968" s="65" t="s">
        <v>9091</v>
      </c>
      <c r="H4968" s="55">
        <v>85</v>
      </c>
      <c r="I4968" s="55"/>
      <c r="J4968" s="55"/>
      <c r="K4968" s="55"/>
      <c r="L4968" s="55"/>
      <c r="M4968" s="55"/>
      <c r="N4968" s="55"/>
      <c r="O4968" s="55"/>
      <c r="P4968" s="55"/>
      <c r="Q4968" s="55"/>
      <c r="R4968" s="55"/>
    </row>
    <row r="4969" spans="1:18" ht="16" x14ac:dyDescent="0.2">
      <c r="A4969" s="65" t="s">
        <v>791</v>
      </c>
      <c r="B4969" s="65" t="s">
        <v>8559</v>
      </c>
      <c r="C4969" s="65" t="s">
        <v>9011</v>
      </c>
      <c r="D4969" s="55">
        <v>2015</v>
      </c>
      <c r="E4969" s="65" t="s">
        <v>10</v>
      </c>
      <c r="F4969" s="65" t="s">
        <v>8769</v>
      </c>
      <c r="G4969" s="65" t="s">
        <v>9092</v>
      </c>
      <c r="H4969" s="55">
        <v>141</v>
      </c>
      <c r="I4969" s="55"/>
      <c r="J4969" s="55"/>
      <c r="K4969" s="55"/>
      <c r="L4969" s="55"/>
      <c r="M4969" s="55"/>
      <c r="N4969" s="55"/>
      <c r="O4969" s="55"/>
      <c r="P4969" s="55"/>
      <c r="Q4969" s="55"/>
      <c r="R4969" s="55"/>
    </row>
    <row r="4970" spans="1:18" ht="16" x14ac:dyDescent="0.2">
      <c r="A4970" s="65" t="s">
        <v>791</v>
      </c>
      <c r="B4970" s="65" t="s">
        <v>8559</v>
      </c>
      <c r="C4970" s="65" t="s">
        <v>9093</v>
      </c>
      <c r="D4970" s="55">
        <v>2015</v>
      </c>
      <c r="E4970" s="65" t="s">
        <v>10</v>
      </c>
      <c r="F4970" s="65" t="s">
        <v>8769</v>
      </c>
      <c r="G4970" s="65" t="s">
        <v>9094</v>
      </c>
      <c r="H4970" s="55">
        <v>169</v>
      </c>
      <c r="I4970" s="55"/>
      <c r="J4970" s="55"/>
      <c r="K4970" s="55"/>
      <c r="L4970" s="55"/>
      <c r="M4970" s="55"/>
      <c r="N4970" s="55"/>
      <c r="O4970" s="55"/>
      <c r="P4970" s="55"/>
      <c r="Q4970" s="55"/>
      <c r="R4970" s="55"/>
    </row>
    <row r="4971" spans="1:18" ht="16" x14ac:dyDescent="0.2">
      <c r="A4971" s="65" t="s">
        <v>791</v>
      </c>
      <c r="B4971" s="65" t="s">
        <v>8559</v>
      </c>
      <c r="C4971" s="65" t="s">
        <v>9095</v>
      </c>
      <c r="D4971" s="55">
        <v>2015</v>
      </c>
      <c r="E4971" s="65" t="s">
        <v>10</v>
      </c>
      <c r="F4971" s="65" t="s">
        <v>8769</v>
      </c>
      <c r="G4971" s="65" t="s">
        <v>9096</v>
      </c>
      <c r="H4971" s="55">
        <v>293</v>
      </c>
      <c r="I4971" s="55"/>
      <c r="J4971" s="55"/>
      <c r="K4971" s="55"/>
      <c r="L4971" s="55"/>
      <c r="M4971" s="55"/>
      <c r="N4971" s="55"/>
      <c r="O4971" s="55"/>
      <c r="P4971" s="55"/>
      <c r="Q4971" s="55"/>
      <c r="R4971" s="55"/>
    </row>
    <row r="4972" spans="1:18" ht="16" x14ac:dyDescent="0.2">
      <c r="A4972" s="65" t="s">
        <v>791</v>
      </c>
      <c r="B4972" s="65" t="s">
        <v>8559</v>
      </c>
      <c r="C4972" s="65" t="s">
        <v>9061</v>
      </c>
      <c r="D4972" s="55">
        <v>2015</v>
      </c>
      <c r="E4972" s="65" t="s">
        <v>10</v>
      </c>
      <c r="F4972" s="65" t="s">
        <v>8769</v>
      </c>
      <c r="G4972" s="65" t="s">
        <v>9097</v>
      </c>
      <c r="H4972" s="55">
        <v>138</v>
      </c>
      <c r="I4972" s="55"/>
      <c r="J4972" s="55"/>
      <c r="K4972" s="55"/>
      <c r="L4972" s="55"/>
      <c r="M4972" s="55"/>
      <c r="N4972" s="55"/>
      <c r="O4972" s="55"/>
      <c r="P4972" s="55"/>
      <c r="Q4972" s="55"/>
      <c r="R4972" s="55"/>
    </row>
    <row r="4973" spans="1:18" ht="16" x14ac:dyDescent="0.2">
      <c r="A4973" s="65" t="s">
        <v>791</v>
      </c>
      <c r="B4973" s="65" t="s">
        <v>8559</v>
      </c>
      <c r="C4973" s="65" t="s">
        <v>9098</v>
      </c>
      <c r="D4973" s="55">
        <v>2015</v>
      </c>
      <c r="E4973" s="65" t="s">
        <v>10</v>
      </c>
      <c r="F4973" s="65" t="s">
        <v>8769</v>
      </c>
      <c r="G4973" s="65" t="s">
        <v>9099</v>
      </c>
      <c r="H4973" s="55">
        <v>138</v>
      </c>
      <c r="I4973" s="55"/>
      <c r="J4973" s="55"/>
      <c r="K4973" s="55"/>
      <c r="L4973" s="55"/>
      <c r="M4973" s="55"/>
      <c r="N4973" s="55"/>
      <c r="O4973" s="55"/>
      <c r="P4973" s="55"/>
      <c r="Q4973" s="55"/>
      <c r="R4973" s="55"/>
    </row>
    <row r="4974" spans="1:18" ht="16" x14ac:dyDescent="0.2">
      <c r="A4974" s="65" t="s">
        <v>791</v>
      </c>
      <c r="B4974" s="65" t="s">
        <v>8559</v>
      </c>
      <c r="C4974" s="65" t="s">
        <v>9100</v>
      </c>
      <c r="D4974" s="55">
        <v>2015</v>
      </c>
      <c r="E4974" s="65" t="s">
        <v>10</v>
      </c>
      <c r="F4974" s="65" t="s">
        <v>8769</v>
      </c>
      <c r="G4974" s="65" t="s">
        <v>9101</v>
      </c>
      <c r="H4974" s="55">
        <v>184</v>
      </c>
      <c r="I4974" s="55"/>
      <c r="J4974" s="55"/>
      <c r="K4974" s="55"/>
      <c r="L4974" s="55"/>
      <c r="M4974" s="55"/>
      <c r="N4974" s="55"/>
      <c r="O4974" s="55"/>
      <c r="P4974" s="55"/>
      <c r="Q4974" s="55"/>
      <c r="R4974" s="55"/>
    </row>
    <row r="4975" spans="1:18" ht="16" x14ac:dyDescent="0.2">
      <c r="A4975" s="65" t="s">
        <v>791</v>
      </c>
      <c r="B4975" s="65" t="s">
        <v>8559</v>
      </c>
      <c r="C4975" s="65" t="s">
        <v>9102</v>
      </c>
      <c r="D4975" s="55">
        <v>2015</v>
      </c>
      <c r="E4975" s="65" t="s">
        <v>10</v>
      </c>
      <c r="F4975" s="65" t="s">
        <v>8769</v>
      </c>
      <c r="G4975" s="65" t="s">
        <v>9103</v>
      </c>
      <c r="H4975" s="55">
        <v>115</v>
      </c>
      <c r="I4975" s="55"/>
      <c r="J4975" s="55"/>
      <c r="K4975" s="55"/>
      <c r="L4975" s="55"/>
      <c r="M4975" s="55"/>
      <c r="N4975" s="55"/>
      <c r="O4975" s="55"/>
      <c r="P4975" s="55"/>
      <c r="Q4975" s="55"/>
      <c r="R4975" s="55"/>
    </row>
    <row r="4976" spans="1:18" ht="16" x14ac:dyDescent="0.2">
      <c r="A4976" s="65" t="s">
        <v>791</v>
      </c>
      <c r="B4976" s="65" t="s">
        <v>8559</v>
      </c>
      <c r="C4976" s="65" t="s">
        <v>9104</v>
      </c>
      <c r="D4976" s="55">
        <v>2015</v>
      </c>
      <c r="E4976" s="65" t="s">
        <v>10</v>
      </c>
      <c r="F4976" s="65" t="s">
        <v>8769</v>
      </c>
      <c r="G4976" s="65" t="s">
        <v>9105</v>
      </c>
      <c r="H4976" s="55">
        <v>95</v>
      </c>
      <c r="I4976" s="55"/>
      <c r="J4976" s="55"/>
      <c r="K4976" s="55"/>
      <c r="L4976" s="55"/>
      <c r="M4976" s="55"/>
      <c r="N4976" s="55"/>
      <c r="O4976" s="55"/>
      <c r="P4976" s="55"/>
      <c r="Q4976" s="55"/>
      <c r="R4976" s="55"/>
    </row>
    <row r="4977" spans="1:18" ht="16" x14ac:dyDescent="0.2">
      <c r="A4977" s="65" t="s">
        <v>791</v>
      </c>
      <c r="B4977" s="65" t="s">
        <v>8559</v>
      </c>
      <c r="C4977" s="65" t="s">
        <v>9067</v>
      </c>
      <c r="D4977" s="55">
        <v>2015</v>
      </c>
      <c r="E4977" s="65" t="s">
        <v>10</v>
      </c>
      <c r="F4977" s="65" t="s">
        <v>8769</v>
      </c>
      <c r="G4977" s="65" t="s">
        <v>9106</v>
      </c>
      <c r="H4977" s="55">
        <v>122</v>
      </c>
      <c r="I4977" s="55"/>
      <c r="J4977" s="55"/>
      <c r="K4977" s="55"/>
      <c r="L4977" s="55"/>
      <c r="M4977" s="55"/>
      <c r="N4977" s="55"/>
      <c r="O4977" s="55"/>
      <c r="P4977" s="55"/>
      <c r="Q4977" s="55"/>
      <c r="R4977" s="55"/>
    </row>
    <row r="4978" spans="1:18" ht="16" x14ac:dyDescent="0.2">
      <c r="A4978" s="65" t="s">
        <v>791</v>
      </c>
      <c r="B4978" s="65" t="s">
        <v>8559</v>
      </c>
      <c r="C4978" s="65" t="s">
        <v>9107</v>
      </c>
      <c r="D4978" s="55">
        <v>2015</v>
      </c>
      <c r="E4978" s="65" t="s">
        <v>10</v>
      </c>
      <c r="F4978" s="65" t="s">
        <v>8769</v>
      </c>
      <c r="G4978" s="65" t="s">
        <v>9108</v>
      </c>
      <c r="H4978" s="55">
        <v>232</v>
      </c>
      <c r="I4978" s="55"/>
      <c r="J4978" s="55"/>
      <c r="K4978" s="55"/>
      <c r="L4978" s="55"/>
      <c r="M4978" s="55"/>
      <c r="N4978" s="55"/>
      <c r="O4978" s="55"/>
      <c r="P4978" s="55"/>
      <c r="Q4978" s="55"/>
      <c r="R4978" s="55"/>
    </row>
    <row r="4979" spans="1:18" ht="16" x14ac:dyDescent="0.2">
      <c r="A4979" s="65" t="s">
        <v>791</v>
      </c>
      <c r="B4979" s="65" t="s">
        <v>8559</v>
      </c>
      <c r="C4979" s="65" t="s">
        <v>9109</v>
      </c>
      <c r="D4979" s="55">
        <v>2015</v>
      </c>
      <c r="E4979" s="65" t="s">
        <v>10</v>
      </c>
      <c r="F4979" s="65" t="s">
        <v>8769</v>
      </c>
      <c r="G4979" s="65" t="s">
        <v>9110</v>
      </c>
      <c r="H4979" s="55">
        <v>294</v>
      </c>
      <c r="I4979" s="55"/>
      <c r="J4979" s="55"/>
      <c r="K4979" s="55"/>
      <c r="L4979" s="55"/>
      <c r="M4979" s="55"/>
      <c r="N4979" s="55"/>
      <c r="O4979" s="55"/>
      <c r="P4979" s="55"/>
      <c r="Q4979" s="55"/>
      <c r="R4979" s="55"/>
    </row>
    <row r="4980" spans="1:18" ht="16" x14ac:dyDescent="0.2">
      <c r="A4980" s="65" t="s">
        <v>791</v>
      </c>
      <c r="B4980" s="65" t="s">
        <v>8559</v>
      </c>
      <c r="C4980" s="65" t="s">
        <v>9111</v>
      </c>
      <c r="D4980" s="55">
        <v>2015</v>
      </c>
      <c r="E4980" s="65" t="s">
        <v>10</v>
      </c>
      <c r="F4980" s="65" t="s">
        <v>8769</v>
      </c>
      <c r="G4980" s="65" t="s">
        <v>9112</v>
      </c>
      <c r="H4980" s="55">
        <v>90</v>
      </c>
      <c r="I4980" s="55"/>
      <c r="J4980" s="55"/>
      <c r="K4980" s="55"/>
      <c r="L4980" s="55"/>
      <c r="M4980" s="55"/>
      <c r="N4980" s="55"/>
      <c r="O4980" s="55"/>
      <c r="P4980" s="55"/>
      <c r="Q4980" s="55"/>
      <c r="R4980" s="55"/>
    </row>
    <row r="4981" spans="1:18" ht="16" x14ac:dyDescent="0.2">
      <c r="A4981" s="65" t="s">
        <v>791</v>
      </c>
      <c r="B4981" s="65" t="s">
        <v>8559</v>
      </c>
      <c r="C4981" s="65" t="s">
        <v>9113</v>
      </c>
      <c r="D4981" s="55">
        <v>2015</v>
      </c>
      <c r="E4981" s="65" t="s">
        <v>10</v>
      </c>
      <c r="F4981" s="65" t="s">
        <v>8769</v>
      </c>
      <c r="G4981" s="65" t="s">
        <v>9114</v>
      </c>
      <c r="H4981" s="55">
        <v>95</v>
      </c>
      <c r="I4981" s="55"/>
      <c r="J4981" s="55"/>
      <c r="K4981" s="55"/>
      <c r="L4981" s="55"/>
      <c r="M4981" s="55"/>
      <c r="N4981" s="55"/>
      <c r="O4981" s="55"/>
      <c r="P4981" s="55"/>
      <c r="Q4981" s="55"/>
      <c r="R4981" s="55"/>
    </row>
    <row r="4982" spans="1:18" ht="16" x14ac:dyDescent="0.2">
      <c r="A4982" s="65" t="s">
        <v>791</v>
      </c>
      <c r="B4982" s="65" t="s">
        <v>8559</v>
      </c>
      <c r="C4982" s="65" t="s">
        <v>9115</v>
      </c>
      <c r="D4982" s="55">
        <v>2015</v>
      </c>
      <c r="E4982" s="65" t="s">
        <v>10</v>
      </c>
      <c r="F4982" s="65" t="s">
        <v>8769</v>
      </c>
      <c r="G4982" s="65" t="s">
        <v>9116</v>
      </c>
      <c r="H4982" s="55">
        <v>99</v>
      </c>
      <c r="I4982" s="55"/>
      <c r="J4982" s="55"/>
      <c r="K4982" s="55"/>
      <c r="L4982" s="55"/>
      <c r="M4982" s="55"/>
      <c r="N4982" s="55"/>
      <c r="O4982" s="55"/>
      <c r="P4982" s="55"/>
      <c r="Q4982" s="55"/>
      <c r="R4982" s="55"/>
    </row>
    <row r="4983" spans="1:18" ht="16" x14ac:dyDescent="0.2">
      <c r="A4983" s="65" t="s">
        <v>791</v>
      </c>
      <c r="B4983" s="65" t="s">
        <v>8559</v>
      </c>
      <c r="C4983" s="65" t="s">
        <v>9117</v>
      </c>
      <c r="D4983" s="55">
        <v>2015</v>
      </c>
      <c r="E4983" s="65" t="s">
        <v>9</v>
      </c>
      <c r="F4983" s="65" t="s">
        <v>8769</v>
      </c>
      <c r="G4983" s="65" t="s">
        <v>9118</v>
      </c>
      <c r="H4983" s="55">
        <v>97</v>
      </c>
      <c r="I4983" s="55"/>
      <c r="J4983" s="55"/>
      <c r="K4983" s="55"/>
      <c r="L4983" s="55"/>
      <c r="M4983" s="55"/>
      <c r="N4983" s="55"/>
      <c r="O4983" s="55"/>
      <c r="P4983" s="55"/>
      <c r="Q4983" s="55"/>
      <c r="R4983" s="55"/>
    </row>
    <row r="4984" spans="1:18" ht="16" x14ac:dyDescent="0.2">
      <c r="A4984" s="65" t="s">
        <v>791</v>
      </c>
      <c r="B4984" s="65" t="s">
        <v>8559</v>
      </c>
      <c r="C4984" s="65" t="s">
        <v>8587</v>
      </c>
      <c r="D4984" s="55">
        <v>2015</v>
      </c>
      <c r="E4984" s="65" t="s">
        <v>8</v>
      </c>
      <c r="F4984" s="65" t="s">
        <v>8769</v>
      </c>
      <c r="G4984" s="65" t="s">
        <v>9119</v>
      </c>
      <c r="H4984" s="55">
        <v>282</v>
      </c>
      <c r="I4984" s="55"/>
      <c r="J4984" s="55"/>
      <c r="K4984" s="55"/>
      <c r="L4984" s="55"/>
      <c r="M4984" s="55"/>
      <c r="N4984" s="55"/>
      <c r="O4984" s="55"/>
      <c r="P4984" s="55"/>
      <c r="Q4984" s="55"/>
      <c r="R4984" s="55"/>
    </row>
    <row r="4985" spans="1:18" ht="16" x14ac:dyDescent="0.2">
      <c r="A4985" s="65" t="s">
        <v>791</v>
      </c>
      <c r="B4985" s="65" t="s">
        <v>8559</v>
      </c>
      <c r="C4985" s="65" t="s">
        <v>9120</v>
      </c>
      <c r="D4985" s="55">
        <v>2015</v>
      </c>
      <c r="E4985" s="65" t="s">
        <v>10</v>
      </c>
      <c r="F4985" s="65" t="s">
        <v>8769</v>
      </c>
      <c r="G4985" s="65" t="s">
        <v>9121</v>
      </c>
      <c r="H4985" s="55">
        <v>88</v>
      </c>
      <c r="I4985" s="55"/>
      <c r="J4985" s="55"/>
      <c r="K4985" s="55"/>
      <c r="L4985" s="55"/>
      <c r="M4985" s="55"/>
      <c r="N4985" s="55"/>
      <c r="O4985" s="55"/>
      <c r="P4985" s="55"/>
      <c r="Q4985" s="55"/>
      <c r="R4985" s="55"/>
    </row>
    <row r="4986" spans="1:18" ht="16" x14ac:dyDescent="0.2">
      <c r="A4986" s="65" t="s">
        <v>791</v>
      </c>
      <c r="B4986" s="65" t="s">
        <v>8559</v>
      </c>
      <c r="C4986" s="65" t="s">
        <v>9122</v>
      </c>
      <c r="D4986" s="55">
        <v>2015</v>
      </c>
      <c r="E4986" s="65" t="s">
        <v>10</v>
      </c>
      <c r="F4986" s="65" t="s">
        <v>8769</v>
      </c>
      <c r="G4986" s="65" t="s">
        <v>9123</v>
      </c>
      <c r="H4986" s="55">
        <v>62</v>
      </c>
      <c r="I4986" s="55"/>
      <c r="J4986" s="55"/>
      <c r="K4986" s="55"/>
      <c r="L4986" s="55"/>
      <c r="M4986" s="55"/>
      <c r="N4986" s="55"/>
      <c r="O4986" s="55"/>
      <c r="P4986" s="55"/>
      <c r="Q4986" s="55"/>
      <c r="R4986" s="55"/>
    </row>
    <row r="4987" spans="1:18" ht="16" x14ac:dyDescent="0.2">
      <c r="A4987" s="65" t="s">
        <v>15</v>
      </c>
      <c r="B4987" s="65" t="s">
        <v>8559</v>
      </c>
      <c r="C4987" s="65" t="s">
        <v>9124</v>
      </c>
      <c r="D4987" s="55">
        <v>2016</v>
      </c>
      <c r="E4987" s="65" t="s">
        <v>7</v>
      </c>
      <c r="F4987" s="65" t="s">
        <v>9125</v>
      </c>
      <c r="G4987" s="65" t="s">
        <v>9126</v>
      </c>
      <c r="H4987" s="55">
        <v>374</v>
      </c>
      <c r="I4987" s="55"/>
      <c r="J4987" s="55"/>
      <c r="K4987" s="55"/>
      <c r="L4987" s="55"/>
      <c r="M4987" s="55"/>
      <c r="N4987" s="55"/>
      <c r="O4987" s="55"/>
      <c r="P4987" s="55"/>
      <c r="Q4987" s="55"/>
      <c r="R4987" s="55"/>
    </row>
    <row r="4988" spans="1:18" ht="16" x14ac:dyDescent="0.2">
      <c r="A4988" s="65" t="s">
        <v>15</v>
      </c>
      <c r="B4988" s="65" t="s">
        <v>8559</v>
      </c>
      <c r="C4988" s="65" t="s">
        <v>9127</v>
      </c>
      <c r="D4988" s="55">
        <v>2016</v>
      </c>
      <c r="E4988" s="65" t="s">
        <v>10</v>
      </c>
      <c r="F4988" s="65" t="s">
        <v>9125</v>
      </c>
      <c r="G4988" s="65" t="s">
        <v>9128</v>
      </c>
      <c r="H4988" s="55">
        <v>286</v>
      </c>
      <c r="I4988" s="55"/>
      <c r="J4988" s="55"/>
      <c r="K4988" s="55"/>
      <c r="L4988" s="55"/>
      <c r="M4988" s="55"/>
      <c r="N4988" s="55"/>
      <c r="O4988" s="55"/>
      <c r="P4988" s="55"/>
      <c r="Q4988" s="55"/>
      <c r="R4988" s="55"/>
    </row>
    <row r="4989" spans="1:18" ht="16" x14ac:dyDescent="0.2">
      <c r="A4989" s="65" t="s">
        <v>15</v>
      </c>
      <c r="B4989" s="65" t="s">
        <v>8559</v>
      </c>
      <c r="C4989" s="65" t="s">
        <v>9129</v>
      </c>
      <c r="D4989" s="55">
        <v>2016</v>
      </c>
      <c r="E4989" s="65" t="s">
        <v>10</v>
      </c>
      <c r="F4989" s="65" t="s">
        <v>9125</v>
      </c>
      <c r="G4989" s="65" t="s">
        <v>9130</v>
      </c>
      <c r="H4989" s="55">
        <v>100</v>
      </c>
      <c r="I4989" s="55"/>
      <c r="J4989" s="55"/>
      <c r="K4989" s="55"/>
      <c r="L4989" s="55"/>
      <c r="M4989" s="55"/>
      <c r="N4989" s="55"/>
      <c r="O4989" s="55"/>
      <c r="P4989" s="55"/>
      <c r="Q4989" s="55"/>
      <c r="R4989" s="55"/>
    </row>
    <row r="4990" spans="1:18" ht="16" x14ac:dyDescent="0.2">
      <c r="A4990" s="65" t="s">
        <v>15</v>
      </c>
      <c r="B4990" s="65" t="s">
        <v>8559</v>
      </c>
      <c r="C4990" s="65" t="s">
        <v>9011</v>
      </c>
      <c r="D4990" s="55">
        <v>2016</v>
      </c>
      <c r="E4990" s="65" t="s">
        <v>10</v>
      </c>
      <c r="F4990" s="65" t="s">
        <v>9125</v>
      </c>
      <c r="G4990" s="65" t="s">
        <v>9131</v>
      </c>
      <c r="H4990" s="55">
        <v>372</v>
      </c>
      <c r="I4990" s="55"/>
      <c r="J4990" s="55"/>
      <c r="K4990" s="55"/>
      <c r="L4990" s="55"/>
      <c r="M4990" s="55"/>
      <c r="N4990" s="55"/>
      <c r="O4990" s="55"/>
      <c r="P4990" s="55"/>
      <c r="Q4990" s="55"/>
      <c r="R4990" s="55"/>
    </row>
    <row r="4991" spans="1:18" ht="16" x14ac:dyDescent="0.2">
      <c r="A4991" s="65" t="s">
        <v>15</v>
      </c>
      <c r="B4991" s="65" t="s">
        <v>8559</v>
      </c>
      <c r="C4991" s="65" t="s">
        <v>9132</v>
      </c>
      <c r="D4991" s="55">
        <v>2016</v>
      </c>
      <c r="E4991" s="65" t="s">
        <v>10</v>
      </c>
      <c r="F4991" s="65" t="s">
        <v>9125</v>
      </c>
      <c r="G4991" s="65" t="s">
        <v>9133</v>
      </c>
      <c r="H4991" s="55">
        <v>320</v>
      </c>
      <c r="I4991" s="55"/>
      <c r="J4991" s="55"/>
      <c r="K4991" s="55"/>
      <c r="L4991" s="55"/>
      <c r="M4991" s="55"/>
      <c r="N4991" s="55"/>
      <c r="O4991" s="55"/>
      <c r="P4991" s="55"/>
      <c r="Q4991" s="55"/>
      <c r="R4991" s="55"/>
    </row>
    <row r="4992" spans="1:18" ht="16" x14ac:dyDescent="0.2">
      <c r="A4992" s="65" t="s">
        <v>15</v>
      </c>
      <c r="B4992" s="65" t="s">
        <v>8559</v>
      </c>
      <c r="C4992" s="65" t="s">
        <v>9134</v>
      </c>
      <c r="D4992" s="55">
        <v>2016</v>
      </c>
      <c r="E4992" s="65" t="s">
        <v>10</v>
      </c>
      <c r="F4992" s="65" t="s">
        <v>9125</v>
      </c>
      <c r="G4992" s="65" t="s">
        <v>9135</v>
      </c>
      <c r="H4992" s="55">
        <v>313</v>
      </c>
      <c r="I4992" s="55"/>
      <c r="J4992" s="55"/>
      <c r="K4992" s="55"/>
      <c r="L4992" s="55"/>
      <c r="M4992" s="55"/>
      <c r="N4992" s="55"/>
      <c r="O4992" s="55"/>
      <c r="P4992" s="55"/>
      <c r="Q4992" s="55"/>
      <c r="R4992" s="55"/>
    </row>
    <row r="4993" spans="1:18" ht="16" x14ac:dyDescent="0.2">
      <c r="A4993" s="65" t="s">
        <v>15</v>
      </c>
      <c r="B4993" s="65" t="s">
        <v>8559</v>
      </c>
      <c r="C4993" s="65" t="s">
        <v>9136</v>
      </c>
      <c r="D4993" s="55">
        <v>2016</v>
      </c>
      <c r="E4993" s="65" t="s">
        <v>10</v>
      </c>
      <c r="F4993" s="65" t="s">
        <v>9125</v>
      </c>
      <c r="G4993" s="65" t="s">
        <v>9137</v>
      </c>
      <c r="H4993" s="55">
        <v>355</v>
      </c>
      <c r="I4993" s="55"/>
      <c r="J4993" s="55"/>
      <c r="K4993" s="55"/>
      <c r="L4993" s="55"/>
      <c r="M4993" s="55"/>
      <c r="N4993" s="55"/>
      <c r="O4993" s="55"/>
      <c r="P4993" s="55"/>
      <c r="Q4993" s="55"/>
      <c r="R4993" s="55"/>
    </row>
    <row r="4994" spans="1:18" ht="16" x14ac:dyDescent="0.2">
      <c r="A4994" s="65" t="s">
        <v>15</v>
      </c>
      <c r="B4994" s="65" t="s">
        <v>8559</v>
      </c>
      <c r="C4994" s="65" t="s">
        <v>9138</v>
      </c>
      <c r="D4994" s="55">
        <v>2016</v>
      </c>
      <c r="E4994" s="65" t="s">
        <v>10</v>
      </c>
      <c r="F4994" s="65" t="s">
        <v>9125</v>
      </c>
      <c r="G4994" s="65" t="s">
        <v>9139</v>
      </c>
      <c r="H4994" s="55">
        <v>386</v>
      </c>
      <c r="I4994" s="55"/>
      <c r="J4994" s="55"/>
      <c r="K4994" s="55"/>
      <c r="L4994" s="55"/>
      <c r="M4994" s="55"/>
      <c r="N4994" s="55"/>
      <c r="O4994" s="55"/>
      <c r="P4994" s="55"/>
      <c r="Q4994" s="55"/>
      <c r="R4994" s="55"/>
    </row>
    <row r="4995" spans="1:18" ht="16" x14ac:dyDescent="0.2">
      <c r="A4995" s="65" t="s">
        <v>15</v>
      </c>
      <c r="B4995" s="65" t="s">
        <v>8559</v>
      </c>
      <c r="C4995" s="65" t="s">
        <v>9140</v>
      </c>
      <c r="D4995" s="55">
        <v>2016</v>
      </c>
      <c r="E4995" s="65" t="s">
        <v>10</v>
      </c>
      <c r="F4995" s="65" t="s">
        <v>9125</v>
      </c>
      <c r="G4995" s="65" t="s">
        <v>9141</v>
      </c>
      <c r="H4995" s="55">
        <v>396</v>
      </c>
      <c r="I4995" s="55"/>
      <c r="J4995" s="55"/>
      <c r="K4995" s="55"/>
      <c r="L4995" s="55"/>
      <c r="M4995" s="55"/>
      <c r="N4995" s="55"/>
      <c r="O4995" s="55"/>
      <c r="P4995" s="55"/>
      <c r="Q4995" s="55"/>
      <c r="R4995" s="55"/>
    </row>
    <row r="4996" spans="1:18" ht="16" x14ac:dyDescent="0.2">
      <c r="A4996" s="65" t="s">
        <v>15</v>
      </c>
      <c r="B4996" s="65" t="s">
        <v>8559</v>
      </c>
      <c r="C4996" s="65" t="s">
        <v>9142</v>
      </c>
      <c r="D4996" s="55">
        <v>2016</v>
      </c>
      <c r="E4996" s="65" t="s">
        <v>10</v>
      </c>
      <c r="F4996" s="65" t="s">
        <v>9125</v>
      </c>
      <c r="G4996" s="65" t="s">
        <v>9143</v>
      </c>
      <c r="H4996" s="55">
        <v>402</v>
      </c>
      <c r="I4996" s="55"/>
      <c r="J4996" s="55"/>
      <c r="K4996" s="55"/>
      <c r="L4996" s="55"/>
      <c r="M4996" s="55"/>
      <c r="N4996" s="55"/>
      <c r="O4996" s="55"/>
      <c r="P4996" s="55"/>
      <c r="Q4996" s="55"/>
      <c r="R4996" s="55"/>
    </row>
    <row r="4997" spans="1:18" ht="16" x14ac:dyDescent="0.2">
      <c r="A4997" s="65" t="s">
        <v>15</v>
      </c>
      <c r="B4997" s="65" t="s">
        <v>8559</v>
      </c>
      <c r="C4997" s="65" t="s">
        <v>9144</v>
      </c>
      <c r="D4997" s="55">
        <v>2016</v>
      </c>
      <c r="E4997" s="65" t="s">
        <v>10</v>
      </c>
      <c r="F4997" s="65" t="s">
        <v>9125</v>
      </c>
      <c r="G4997" s="65" t="s">
        <v>9145</v>
      </c>
      <c r="H4997" s="55">
        <v>433</v>
      </c>
      <c r="I4997" s="55"/>
      <c r="J4997" s="55"/>
      <c r="K4997" s="55"/>
      <c r="L4997" s="55"/>
      <c r="M4997" s="55"/>
      <c r="N4997" s="55"/>
      <c r="O4997" s="55"/>
      <c r="P4997" s="55"/>
      <c r="Q4997" s="55"/>
      <c r="R4997" s="55"/>
    </row>
    <row r="4998" spans="1:18" ht="16" x14ac:dyDescent="0.2">
      <c r="A4998" s="65" t="s">
        <v>4265</v>
      </c>
      <c r="B4998" s="65" t="s">
        <v>8559</v>
      </c>
      <c r="C4998" s="65" t="s">
        <v>9146</v>
      </c>
      <c r="D4998" s="55">
        <v>2017</v>
      </c>
      <c r="E4998" s="65" t="s">
        <v>7</v>
      </c>
      <c r="F4998" s="65" t="s">
        <v>9147</v>
      </c>
      <c r="G4998" s="56" t="s">
        <v>9148</v>
      </c>
      <c r="H4998" s="55">
        <v>298</v>
      </c>
      <c r="I4998" s="55"/>
      <c r="J4998" s="55"/>
      <c r="K4998" s="55"/>
      <c r="L4998" s="55"/>
      <c r="M4998" s="55"/>
      <c r="N4998" s="55"/>
      <c r="O4998" s="55"/>
      <c r="P4998" s="55"/>
      <c r="Q4998" s="55"/>
      <c r="R4998" s="55"/>
    </row>
    <row r="4999" spans="1:18" ht="16" x14ac:dyDescent="0.2">
      <c r="A4999" s="65" t="s">
        <v>4265</v>
      </c>
      <c r="B4999" s="65" t="s">
        <v>8559</v>
      </c>
      <c r="C4999" s="65" t="s">
        <v>9149</v>
      </c>
      <c r="D4999" s="55">
        <v>2017</v>
      </c>
      <c r="E4999" s="65" t="s">
        <v>8</v>
      </c>
      <c r="F4999" s="65" t="s">
        <v>9147</v>
      </c>
      <c r="G4999" s="56" t="s">
        <v>9150</v>
      </c>
      <c r="H4999" s="55">
        <v>85</v>
      </c>
      <c r="I4999" s="55"/>
      <c r="J4999" s="55"/>
      <c r="K4999" s="55"/>
      <c r="L4999" s="55"/>
      <c r="M4999" s="55"/>
      <c r="N4999" s="55"/>
      <c r="O4999" s="55"/>
      <c r="P4999" s="55"/>
      <c r="Q4999" s="55"/>
      <c r="R4999" s="55"/>
    </row>
    <row r="5000" spans="1:18" ht="16" x14ac:dyDescent="0.2">
      <c r="A5000" s="65" t="s">
        <v>4265</v>
      </c>
      <c r="B5000" s="65" t="s">
        <v>8559</v>
      </c>
      <c r="C5000" s="65" t="s">
        <v>9151</v>
      </c>
      <c r="D5000" s="55">
        <v>2017</v>
      </c>
      <c r="E5000" s="65" t="s">
        <v>8</v>
      </c>
      <c r="F5000" s="65" t="s">
        <v>9147</v>
      </c>
      <c r="G5000" s="56" t="s">
        <v>9152</v>
      </c>
      <c r="H5000" s="55">
        <v>116</v>
      </c>
      <c r="I5000" s="55"/>
      <c r="J5000" s="55"/>
      <c r="K5000" s="55"/>
      <c r="L5000" s="55"/>
      <c r="M5000" s="55"/>
      <c r="N5000" s="55"/>
      <c r="O5000" s="55"/>
      <c r="P5000" s="55"/>
      <c r="Q5000" s="55"/>
      <c r="R5000" s="55"/>
    </row>
    <row r="5001" spans="1:18" ht="16" x14ac:dyDescent="0.2">
      <c r="A5001" s="65" t="s">
        <v>4265</v>
      </c>
      <c r="B5001" s="65" t="s">
        <v>8559</v>
      </c>
      <c r="C5001" s="65" t="s">
        <v>9153</v>
      </c>
      <c r="D5001" s="55">
        <v>2017</v>
      </c>
      <c r="E5001" s="65" t="s">
        <v>10</v>
      </c>
      <c r="F5001" s="65" t="s">
        <v>9147</v>
      </c>
      <c r="G5001" s="56" t="s">
        <v>9154</v>
      </c>
      <c r="H5001" s="55">
        <v>183</v>
      </c>
      <c r="I5001" s="55"/>
      <c r="J5001" s="55"/>
      <c r="K5001" s="55"/>
      <c r="L5001" s="55"/>
      <c r="M5001" s="55"/>
      <c r="N5001" s="55"/>
      <c r="O5001" s="55"/>
      <c r="P5001" s="55"/>
      <c r="Q5001" s="55"/>
      <c r="R5001" s="55"/>
    </row>
    <row r="5002" spans="1:18" ht="16" x14ac:dyDescent="0.2">
      <c r="A5002" s="65" t="s">
        <v>4265</v>
      </c>
      <c r="B5002" s="65" t="s">
        <v>8559</v>
      </c>
      <c r="C5002" s="65" t="s">
        <v>9155</v>
      </c>
      <c r="D5002" s="55">
        <v>2017</v>
      </c>
      <c r="E5002" s="65" t="s">
        <v>10</v>
      </c>
      <c r="F5002" s="65" t="s">
        <v>9147</v>
      </c>
      <c r="G5002" s="56" t="s">
        <v>9156</v>
      </c>
      <c r="H5002" s="55">
        <v>157</v>
      </c>
      <c r="I5002" s="55"/>
      <c r="J5002" s="55"/>
      <c r="K5002" s="55"/>
      <c r="L5002" s="55"/>
      <c r="M5002" s="55"/>
      <c r="N5002" s="55"/>
      <c r="O5002" s="55"/>
      <c r="P5002" s="55"/>
      <c r="Q5002" s="55"/>
      <c r="R5002" s="55"/>
    </row>
    <row r="5003" spans="1:18" ht="16" x14ac:dyDescent="0.2">
      <c r="A5003" s="65" t="s">
        <v>4265</v>
      </c>
      <c r="B5003" s="65" t="s">
        <v>8559</v>
      </c>
      <c r="C5003" s="65" t="s">
        <v>9157</v>
      </c>
      <c r="D5003" s="55">
        <v>2017</v>
      </c>
      <c r="E5003" s="65" t="s">
        <v>10</v>
      </c>
      <c r="F5003" s="65" t="s">
        <v>9147</v>
      </c>
      <c r="G5003" s="56" t="s">
        <v>9158</v>
      </c>
      <c r="H5003" s="55">
        <v>326</v>
      </c>
      <c r="I5003" s="55"/>
      <c r="J5003" s="55"/>
      <c r="K5003" s="55"/>
      <c r="L5003" s="55"/>
      <c r="M5003" s="55"/>
      <c r="N5003" s="55"/>
      <c r="O5003" s="55"/>
      <c r="P5003" s="55"/>
      <c r="Q5003" s="55"/>
      <c r="R5003" s="55"/>
    </row>
    <row r="5004" spans="1:18" ht="16" x14ac:dyDescent="0.2">
      <c r="A5004" s="65" t="s">
        <v>4265</v>
      </c>
      <c r="B5004" s="65" t="s">
        <v>8559</v>
      </c>
      <c r="C5004" s="65" t="s">
        <v>9159</v>
      </c>
      <c r="D5004" s="55">
        <v>2017</v>
      </c>
      <c r="E5004" s="65" t="s">
        <v>10</v>
      </c>
      <c r="F5004" s="65" t="s">
        <v>9147</v>
      </c>
      <c r="G5004" s="56" t="s">
        <v>9160</v>
      </c>
      <c r="H5004" s="55">
        <v>301</v>
      </c>
      <c r="I5004" s="55"/>
      <c r="J5004" s="55"/>
      <c r="K5004" s="55"/>
      <c r="L5004" s="55"/>
      <c r="M5004" s="55"/>
      <c r="N5004" s="55"/>
      <c r="O5004" s="55"/>
      <c r="P5004" s="55"/>
      <c r="Q5004" s="55"/>
      <c r="R5004" s="55"/>
    </row>
    <row r="5005" spans="1:18" ht="16" x14ac:dyDescent="0.2">
      <c r="A5005" s="65" t="s">
        <v>4265</v>
      </c>
      <c r="B5005" s="65" t="s">
        <v>8559</v>
      </c>
      <c r="C5005" s="65" t="s">
        <v>9161</v>
      </c>
      <c r="D5005" s="55">
        <v>2017</v>
      </c>
      <c r="E5005" s="65" t="s">
        <v>10</v>
      </c>
      <c r="F5005" s="65" t="s">
        <v>9147</v>
      </c>
      <c r="G5005" s="56" t="s">
        <v>9162</v>
      </c>
      <c r="H5005" s="55">
        <v>316</v>
      </c>
      <c r="I5005" s="55"/>
      <c r="J5005" s="55"/>
      <c r="K5005" s="55"/>
      <c r="L5005" s="55"/>
      <c r="M5005" s="55"/>
      <c r="N5005" s="55"/>
      <c r="O5005" s="55"/>
      <c r="P5005" s="55"/>
      <c r="Q5005" s="55"/>
      <c r="R5005" s="55"/>
    </row>
    <row r="5006" spans="1:18" ht="16" x14ac:dyDescent="0.2">
      <c r="A5006" s="65" t="s">
        <v>4265</v>
      </c>
      <c r="B5006" s="65" t="s">
        <v>8559</v>
      </c>
      <c r="C5006" s="65" t="s">
        <v>9163</v>
      </c>
      <c r="D5006" s="55">
        <v>2017</v>
      </c>
      <c r="E5006" s="65" t="s">
        <v>10</v>
      </c>
      <c r="F5006" s="65" t="s">
        <v>9147</v>
      </c>
      <c r="G5006" s="56" t="s">
        <v>9164</v>
      </c>
      <c r="H5006" s="55">
        <v>147</v>
      </c>
      <c r="I5006" s="55"/>
      <c r="J5006" s="55"/>
      <c r="K5006" s="55"/>
      <c r="L5006" s="55"/>
      <c r="M5006" s="55"/>
      <c r="N5006" s="55"/>
      <c r="O5006" s="55"/>
      <c r="P5006" s="55"/>
      <c r="Q5006" s="55"/>
      <c r="R5006" s="55"/>
    </row>
    <row r="5007" spans="1:18" ht="16" x14ac:dyDescent="0.2">
      <c r="A5007" s="65" t="s">
        <v>4265</v>
      </c>
      <c r="B5007" s="65" t="s">
        <v>8559</v>
      </c>
      <c r="C5007" s="65" t="s">
        <v>9165</v>
      </c>
      <c r="D5007" s="55">
        <v>2017</v>
      </c>
      <c r="E5007" s="65" t="s">
        <v>10</v>
      </c>
      <c r="F5007" s="65" t="s">
        <v>9147</v>
      </c>
      <c r="G5007" s="56" t="s">
        <v>9166</v>
      </c>
      <c r="H5007" s="55">
        <v>303</v>
      </c>
      <c r="I5007" s="55"/>
      <c r="J5007" s="55"/>
      <c r="K5007" s="55"/>
      <c r="L5007" s="55"/>
      <c r="M5007" s="55"/>
      <c r="N5007" s="55"/>
      <c r="O5007" s="55"/>
      <c r="P5007" s="55"/>
      <c r="Q5007" s="55"/>
      <c r="R5007" s="55"/>
    </row>
    <row r="5008" spans="1:18" ht="16" x14ac:dyDescent="0.2">
      <c r="A5008" s="65" t="s">
        <v>4265</v>
      </c>
      <c r="B5008" s="65" t="s">
        <v>8559</v>
      </c>
      <c r="C5008" s="65" t="s">
        <v>9167</v>
      </c>
      <c r="D5008" s="55">
        <v>2017</v>
      </c>
      <c r="E5008" s="65" t="s">
        <v>10</v>
      </c>
      <c r="F5008" s="65" t="s">
        <v>9147</v>
      </c>
      <c r="G5008" s="56" t="s">
        <v>9168</v>
      </c>
      <c r="H5008" s="55">
        <v>157</v>
      </c>
      <c r="I5008" s="55"/>
      <c r="J5008" s="55"/>
      <c r="K5008" s="55"/>
      <c r="L5008" s="55"/>
      <c r="M5008" s="55"/>
      <c r="N5008" s="55"/>
      <c r="O5008" s="55"/>
      <c r="P5008" s="55"/>
      <c r="Q5008" s="55"/>
      <c r="R5008" s="55"/>
    </row>
    <row r="5009" spans="1:18" ht="16" x14ac:dyDescent="0.2">
      <c r="A5009" s="65" t="s">
        <v>4265</v>
      </c>
      <c r="B5009" s="65" t="s">
        <v>8559</v>
      </c>
      <c r="C5009" s="65" t="s">
        <v>9169</v>
      </c>
      <c r="D5009" s="55">
        <v>2017</v>
      </c>
      <c r="E5009" s="65" t="s">
        <v>10</v>
      </c>
      <c r="F5009" s="65" t="s">
        <v>9147</v>
      </c>
      <c r="G5009" s="56" t="s">
        <v>9170</v>
      </c>
      <c r="H5009" s="55">
        <v>234</v>
      </c>
      <c r="I5009" s="55"/>
      <c r="J5009" s="55"/>
      <c r="K5009" s="55"/>
      <c r="L5009" s="55"/>
      <c r="M5009" s="55"/>
      <c r="N5009" s="55"/>
      <c r="O5009" s="55"/>
      <c r="P5009" s="55"/>
      <c r="Q5009" s="55"/>
      <c r="R5009" s="55"/>
    </row>
    <row r="5010" spans="1:18" ht="16" x14ac:dyDescent="0.2">
      <c r="A5010" s="65" t="s">
        <v>15</v>
      </c>
      <c r="B5010" s="65" t="s">
        <v>8559</v>
      </c>
      <c r="C5010" s="65" t="s">
        <v>9146</v>
      </c>
      <c r="D5010" s="55">
        <v>2018</v>
      </c>
      <c r="E5010" s="65" t="s">
        <v>7</v>
      </c>
      <c r="F5010" s="65" t="s">
        <v>9171</v>
      </c>
      <c r="G5010" s="65" t="s">
        <v>9172</v>
      </c>
      <c r="H5010" s="55">
        <v>324</v>
      </c>
      <c r="I5010" s="55"/>
      <c r="J5010" s="55"/>
      <c r="K5010" s="55"/>
      <c r="L5010" s="55"/>
      <c r="M5010" s="55"/>
      <c r="N5010" s="55"/>
      <c r="O5010" s="55"/>
      <c r="P5010" s="55"/>
      <c r="Q5010" s="55"/>
      <c r="R5010" s="55"/>
    </row>
    <row r="5011" spans="1:18" ht="16" x14ac:dyDescent="0.2">
      <c r="A5011" s="65" t="s">
        <v>15</v>
      </c>
      <c r="B5011" s="65" t="s">
        <v>8559</v>
      </c>
      <c r="C5011" s="65" t="s">
        <v>9173</v>
      </c>
      <c r="D5011" s="55">
        <v>2018</v>
      </c>
      <c r="E5011" s="65" t="s">
        <v>10</v>
      </c>
      <c r="F5011" s="65" t="s">
        <v>9171</v>
      </c>
      <c r="G5011" s="65" t="s">
        <v>9174</v>
      </c>
      <c r="H5011" s="55">
        <v>48</v>
      </c>
      <c r="I5011" s="55"/>
      <c r="J5011" s="55"/>
      <c r="K5011" s="55"/>
      <c r="L5011" s="55"/>
      <c r="M5011" s="55"/>
      <c r="N5011" s="55"/>
      <c r="O5011" s="55"/>
      <c r="P5011" s="55"/>
      <c r="Q5011" s="55"/>
      <c r="R5011" s="55"/>
    </row>
    <row r="5012" spans="1:18" ht="16" x14ac:dyDescent="0.2">
      <c r="A5012" s="65" t="s">
        <v>15</v>
      </c>
      <c r="B5012" s="65" t="s">
        <v>8559</v>
      </c>
      <c r="C5012" s="65" t="s">
        <v>9175</v>
      </c>
      <c r="D5012" s="55">
        <v>2018</v>
      </c>
      <c r="E5012" s="65" t="s">
        <v>10</v>
      </c>
      <c r="F5012" s="65" t="s">
        <v>9171</v>
      </c>
      <c r="G5012" s="38" t="s">
        <v>9176</v>
      </c>
      <c r="H5012" s="55">
        <v>190</v>
      </c>
      <c r="I5012" s="55"/>
      <c r="J5012" s="55"/>
      <c r="K5012" s="55"/>
      <c r="L5012" s="55"/>
      <c r="M5012" s="55"/>
      <c r="N5012" s="55"/>
      <c r="O5012" s="55"/>
      <c r="P5012" s="55"/>
      <c r="Q5012" s="55"/>
      <c r="R5012" s="55"/>
    </row>
    <row r="5013" spans="1:18" ht="16" x14ac:dyDescent="0.2">
      <c r="A5013" s="65" t="s">
        <v>15</v>
      </c>
      <c r="B5013" s="65" t="s">
        <v>8559</v>
      </c>
      <c r="C5013" s="65" t="s">
        <v>9177</v>
      </c>
      <c r="D5013" s="55">
        <v>2018</v>
      </c>
      <c r="E5013" s="65" t="s">
        <v>10</v>
      </c>
      <c r="F5013" s="65" t="s">
        <v>9171</v>
      </c>
      <c r="G5013" s="38" t="s">
        <v>9178</v>
      </c>
      <c r="H5013" s="55">
        <v>147</v>
      </c>
      <c r="I5013" s="55"/>
      <c r="J5013" s="55"/>
      <c r="K5013" s="55"/>
      <c r="L5013" s="55"/>
      <c r="M5013" s="55"/>
      <c r="N5013" s="55"/>
      <c r="O5013" s="55"/>
      <c r="P5013" s="55"/>
      <c r="Q5013" s="55"/>
      <c r="R5013" s="55"/>
    </row>
    <row r="5014" spans="1:18" ht="16" x14ac:dyDescent="0.2">
      <c r="A5014" s="65" t="s">
        <v>15</v>
      </c>
      <c r="B5014" s="65" t="s">
        <v>8559</v>
      </c>
      <c r="C5014" s="65" t="s">
        <v>9179</v>
      </c>
      <c r="D5014" s="55">
        <v>2018</v>
      </c>
      <c r="E5014" s="65" t="s">
        <v>10</v>
      </c>
      <c r="F5014" s="65" t="s">
        <v>9171</v>
      </c>
      <c r="G5014" s="38" t="s">
        <v>9180</v>
      </c>
      <c r="H5014" s="55">
        <v>96</v>
      </c>
      <c r="I5014" s="55"/>
      <c r="J5014" s="55"/>
      <c r="K5014" s="55"/>
      <c r="L5014" s="55"/>
      <c r="M5014" s="55"/>
      <c r="N5014" s="55"/>
      <c r="O5014" s="55"/>
      <c r="P5014" s="55"/>
      <c r="Q5014" s="55"/>
      <c r="R5014" s="55"/>
    </row>
    <row r="5015" spans="1:18" ht="16" x14ac:dyDescent="0.2">
      <c r="A5015" s="65" t="s">
        <v>15</v>
      </c>
      <c r="B5015" s="65" t="s">
        <v>8559</v>
      </c>
      <c r="C5015" s="65" t="s">
        <v>9181</v>
      </c>
      <c r="D5015" s="55">
        <v>2018</v>
      </c>
      <c r="E5015" s="65" t="s">
        <v>10</v>
      </c>
      <c r="F5015" s="65" t="s">
        <v>9171</v>
      </c>
      <c r="G5015" s="38" t="s">
        <v>9182</v>
      </c>
      <c r="H5015" s="55">
        <v>425</v>
      </c>
      <c r="I5015" s="55"/>
      <c r="J5015" s="55"/>
      <c r="K5015" s="55"/>
      <c r="L5015" s="55"/>
      <c r="M5015" s="55"/>
      <c r="N5015" s="55"/>
      <c r="O5015" s="55"/>
      <c r="P5015" s="55"/>
      <c r="Q5015" s="55"/>
      <c r="R5015" s="55"/>
    </row>
    <row r="5016" spans="1:18" ht="16" x14ac:dyDescent="0.2">
      <c r="A5016" s="65" t="s">
        <v>15</v>
      </c>
      <c r="B5016" s="65" t="s">
        <v>8559</v>
      </c>
      <c r="C5016" s="65" t="s">
        <v>9183</v>
      </c>
      <c r="D5016" s="55">
        <v>2018</v>
      </c>
      <c r="E5016" s="65" t="s">
        <v>10</v>
      </c>
      <c r="F5016" s="65" t="s">
        <v>9171</v>
      </c>
      <c r="G5016" s="65" t="s">
        <v>9184</v>
      </c>
      <c r="H5016" s="55">
        <v>515</v>
      </c>
      <c r="I5016" s="55"/>
      <c r="J5016" s="55"/>
      <c r="K5016" s="55"/>
      <c r="L5016" s="55"/>
      <c r="M5016" s="55"/>
      <c r="N5016" s="55"/>
      <c r="O5016" s="55"/>
      <c r="P5016" s="55"/>
      <c r="Q5016" s="55"/>
      <c r="R5016" s="55"/>
    </row>
    <row r="5017" spans="1:18" ht="16" x14ac:dyDescent="0.2">
      <c r="A5017" s="65" t="s">
        <v>15</v>
      </c>
      <c r="B5017" s="65" t="s">
        <v>8559</v>
      </c>
      <c r="C5017" s="65" t="s">
        <v>9185</v>
      </c>
      <c r="D5017" s="55">
        <v>2018</v>
      </c>
      <c r="E5017" s="65" t="s">
        <v>10</v>
      </c>
      <c r="F5017" s="65" t="s">
        <v>9171</v>
      </c>
      <c r="G5017" s="65" t="s">
        <v>9186</v>
      </c>
      <c r="H5017" s="55">
        <v>334</v>
      </c>
      <c r="I5017" s="55"/>
      <c r="J5017" s="55"/>
      <c r="K5017" s="55"/>
      <c r="L5017" s="55"/>
      <c r="M5017" s="55"/>
      <c r="N5017" s="55"/>
      <c r="O5017" s="55"/>
      <c r="P5017" s="55"/>
      <c r="Q5017" s="55"/>
      <c r="R5017" s="55"/>
    </row>
    <row r="5018" spans="1:18" ht="16" x14ac:dyDescent="0.2">
      <c r="A5018" s="65" t="s">
        <v>15</v>
      </c>
      <c r="B5018" s="65" t="s">
        <v>8559</v>
      </c>
      <c r="C5018" s="65" t="s">
        <v>9187</v>
      </c>
      <c r="D5018" s="55">
        <v>2018</v>
      </c>
      <c r="E5018" s="65" t="s">
        <v>10</v>
      </c>
      <c r="F5018" s="65" t="s">
        <v>9171</v>
      </c>
      <c r="G5018" s="65" t="s">
        <v>9188</v>
      </c>
      <c r="H5018" s="55">
        <v>258</v>
      </c>
      <c r="I5018" s="55"/>
      <c r="J5018" s="55"/>
      <c r="K5018" s="55"/>
      <c r="L5018" s="55"/>
      <c r="M5018" s="55"/>
      <c r="N5018" s="55"/>
      <c r="O5018" s="55"/>
      <c r="P5018" s="55"/>
      <c r="Q5018" s="55"/>
      <c r="R5018" s="55"/>
    </row>
    <row r="5019" spans="1:18" ht="16" x14ac:dyDescent="0.2">
      <c r="A5019" s="65" t="s">
        <v>15</v>
      </c>
      <c r="B5019" s="65" t="s">
        <v>8559</v>
      </c>
      <c r="C5019" s="65" t="s">
        <v>9189</v>
      </c>
      <c r="D5019" s="55">
        <v>2018</v>
      </c>
      <c r="E5019" s="65" t="s">
        <v>10</v>
      </c>
      <c r="F5019" s="65" t="s">
        <v>9171</v>
      </c>
      <c r="G5019" s="65" t="s">
        <v>9190</v>
      </c>
      <c r="H5019" s="55">
        <v>216</v>
      </c>
      <c r="I5019" s="55"/>
      <c r="J5019" s="55"/>
      <c r="K5019" s="55"/>
      <c r="L5019" s="55"/>
      <c r="M5019" s="55"/>
      <c r="N5019" s="55"/>
      <c r="O5019" s="55"/>
      <c r="P5019" s="55"/>
      <c r="Q5019" s="55"/>
      <c r="R5019" s="55"/>
    </row>
    <row r="5020" spans="1:18" ht="16" x14ac:dyDescent="0.2">
      <c r="A5020" s="65" t="s">
        <v>15</v>
      </c>
      <c r="B5020" s="65" t="s">
        <v>8559</v>
      </c>
      <c r="C5020" s="65" t="s">
        <v>9191</v>
      </c>
      <c r="D5020" s="55">
        <v>2018</v>
      </c>
      <c r="E5020" s="65" t="s">
        <v>10</v>
      </c>
      <c r="F5020" s="65" t="s">
        <v>9171</v>
      </c>
      <c r="G5020" s="65" t="s">
        <v>9192</v>
      </c>
      <c r="H5020" s="55">
        <v>304</v>
      </c>
      <c r="I5020" s="55"/>
      <c r="J5020" s="55"/>
      <c r="K5020" s="55"/>
      <c r="L5020" s="55"/>
      <c r="M5020" s="55"/>
      <c r="N5020" s="55"/>
      <c r="O5020" s="55"/>
      <c r="P5020" s="55"/>
      <c r="Q5020" s="55"/>
      <c r="R5020" s="55"/>
    </row>
    <row r="5021" spans="1:18" ht="16" x14ac:dyDescent="0.2">
      <c r="A5021" s="65" t="s">
        <v>15</v>
      </c>
      <c r="B5021" s="65" t="s">
        <v>8559</v>
      </c>
      <c r="C5021" s="65" t="s">
        <v>9193</v>
      </c>
      <c r="D5021" s="55">
        <v>2018</v>
      </c>
      <c r="E5021" s="65" t="s">
        <v>10</v>
      </c>
      <c r="F5021" s="65" t="s">
        <v>9171</v>
      </c>
      <c r="G5021" s="65" t="s">
        <v>9194</v>
      </c>
      <c r="H5021" s="55">
        <v>535</v>
      </c>
      <c r="I5021" s="55"/>
      <c r="J5021" s="55"/>
      <c r="K5021" s="55"/>
      <c r="L5021" s="55"/>
      <c r="M5021" s="55"/>
      <c r="N5021" s="55"/>
      <c r="O5021" s="55"/>
      <c r="P5021" s="55"/>
      <c r="Q5021" s="55"/>
      <c r="R5021" s="55"/>
    </row>
    <row r="5022" spans="1:18" ht="16" x14ac:dyDescent="0.2">
      <c r="A5022" s="65" t="s">
        <v>15</v>
      </c>
      <c r="B5022" s="65" t="s">
        <v>8559</v>
      </c>
      <c r="C5022" s="65" t="s">
        <v>9195</v>
      </c>
      <c r="D5022" s="55">
        <v>2018</v>
      </c>
      <c r="E5022" s="65" t="s">
        <v>10</v>
      </c>
      <c r="F5022" s="65" t="s">
        <v>9171</v>
      </c>
      <c r="G5022" s="65" t="s">
        <v>9196</v>
      </c>
      <c r="H5022" s="55">
        <v>442</v>
      </c>
      <c r="I5022" s="55"/>
      <c r="J5022" s="55"/>
      <c r="K5022" s="55"/>
      <c r="L5022" s="55"/>
      <c r="M5022" s="55"/>
      <c r="N5022" s="55"/>
      <c r="O5022" s="55"/>
      <c r="P5022" s="55"/>
      <c r="Q5022" s="55"/>
      <c r="R5022" s="55"/>
    </row>
    <row r="5023" spans="1:18" ht="16" x14ac:dyDescent="0.2">
      <c r="A5023" s="65" t="s">
        <v>20</v>
      </c>
      <c r="B5023" s="65" t="s">
        <v>8559</v>
      </c>
      <c r="C5023" s="70" t="s">
        <v>9124</v>
      </c>
      <c r="D5023" s="55">
        <v>2019</v>
      </c>
      <c r="E5023" s="65" t="s">
        <v>7</v>
      </c>
      <c r="F5023" s="72" t="s">
        <v>9197</v>
      </c>
      <c r="G5023" s="65" t="s">
        <v>9198</v>
      </c>
      <c r="H5023" s="55">
        <v>341</v>
      </c>
      <c r="I5023" s="55"/>
      <c r="J5023" s="55"/>
      <c r="K5023" s="55"/>
      <c r="L5023" s="55"/>
      <c r="M5023" s="55"/>
      <c r="N5023" s="55"/>
      <c r="O5023" s="55"/>
      <c r="P5023" s="55"/>
      <c r="Q5023" s="55"/>
      <c r="R5023" s="55"/>
    </row>
    <row r="5024" spans="1:18" ht="16" x14ac:dyDescent="0.2">
      <c r="A5024" s="65" t="s">
        <v>20</v>
      </c>
      <c r="B5024" s="65" t="s">
        <v>8559</v>
      </c>
      <c r="C5024" s="65" t="s">
        <v>9199</v>
      </c>
      <c r="D5024" s="55">
        <v>2019</v>
      </c>
      <c r="E5024" s="65" t="s">
        <v>10</v>
      </c>
      <c r="F5024" s="72" t="s">
        <v>9197</v>
      </c>
      <c r="G5024" s="65" t="s">
        <v>9200</v>
      </c>
      <c r="H5024" s="55">
        <v>355</v>
      </c>
      <c r="I5024" s="55"/>
      <c r="J5024" s="55"/>
      <c r="K5024" s="55"/>
      <c r="L5024" s="55"/>
      <c r="M5024" s="55"/>
      <c r="N5024" s="55"/>
      <c r="O5024" s="55"/>
      <c r="P5024" s="55"/>
      <c r="Q5024" s="55"/>
      <c r="R5024" s="55"/>
    </row>
    <row r="5025" spans="1:18" ht="16" x14ac:dyDescent="0.2">
      <c r="A5025" s="65" t="s">
        <v>20</v>
      </c>
      <c r="B5025" s="65" t="s">
        <v>8559</v>
      </c>
      <c r="C5025" s="65" t="s">
        <v>9201</v>
      </c>
      <c r="D5025" s="55">
        <v>2019</v>
      </c>
      <c r="E5025" s="65" t="s">
        <v>10</v>
      </c>
      <c r="F5025" s="72" t="s">
        <v>9197</v>
      </c>
      <c r="G5025" s="65" t="s">
        <v>9202</v>
      </c>
      <c r="H5025" s="55">
        <v>311</v>
      </c>
      <c r="I5025" s="55"/>
      <c r="J5025" s="55"/>
      <c r="K5025" s="55"/>
      <c r="L5025" s="55"/>
      <c r="M5025" s="55"/>
      <c r="N5025" s="55"/>
      <c r="O5025" s="55"/>
      <c r="P5025" s="55"/>
      <c r="Q5025" s="55"/>
      <c r="R5025" s="55"/>
    </row>
    <row r="5026" spans="1:18" ht="16" x14ac:dyDescent="0.2">
      <c r="A5026" s="65" t="s">
        <v>20</v>
      </c>
      <c r="B5026" s="65" t="s">
        <v>8559</v>
      </c>
      <c r="C5026" s="65" t="s">
        <v>9203</v>
      </c>
      <c r="D5026" s="55">
        <v>2019</v>
      </c>
      <c r="E5026" s="65" t="s">
        <v>10</v>
      </c>
      <c r="F5026" s="72" t="s">
        <v>9197</v>
      </c>
      <c r="G5026" s="56" t="s">
        <v>9204</v>
      </c>
      <c r="H5026" s="55">
        <v>505</v>
      </c>
      <c r="I5026" s="55"/>
      <c r="J5026" s="55"/>
      <c r="K5026" s="55"/>
      <c r="L5026" s="55"/>
      <c r="M5026" s="55"/>
      <c r="N5026" s="55"/>
      <c r="O5026" s="55"/>
      <c r="P5026" s="55"/>
      <c r="Q5026" s="55"/>
      <c r="R5026" s="55"/>
    </row>
    <row r="5027" spans="1:18" ht="16" x14ac:dyDescent="0.2">
      <c r="A5027" s="65" t="s">
        <v>20</v>
      </c>
      <c r="B5027" s="65" t="s">
        <v>8559</v>
      </c>
      <c r="C5027" s="65" t="s">
        <v>9205</v>
      </c>
      <c r="D5027" s="55">
        <v>2019</v>
      </c>
      <c r="E5027" s="65" t="s">
        <v>10</v>
      </c>
      <c r="F5027" s="72" t="s">
        <v>9197</v>
      </c>
      <c r="G5027" s="56" t="s">
        <v>9206</v>
      </c>
      <c r="H5027" s="55">
        <v>642</v>
      </c>
      <c r="I5027" s="55"/>
      <c r="J5027" s="55"/>
      <c r="K5027" s="55"/>
      <c r="L5027" s="55"/>
      <c r="M5027" s="55"/>
      <c r="N5027" s="55"/>
      <c r="O5027" s="55"/>
      <c r="P5027" s="55"/>
      <c r="Q5027" s="55"/>
      <c r="R5027" s="55"/>
    </row>
    <row r="5028" spans="1:18" ht="16" x14ac:dyDescent="0.2">
      <c r="A5028" s="65" t="s">
        <v>20</v>
      </c>
      <c r="B5028" s="65" t="s">
        <v>8559</v>
      </c>
      <c r="C5028" s="70" t="s">
        <v>9207</v>
      </c>
      <c r="D5028" s="55">
        <v>2019</v>
      </c>
      <c r="E5028" s="65" t="s">
        <v>10</v>
      </c>
      <c r="F5028" s="72" t="s">
        <v>9197</v>
      </c>
      <c r="G5028" s="56" t="s">
        <v>9208</v>
      </c>
      <c r="H5028" s="55">
        <v>493</v>
      </c>
      <c r="I5028" s="55"/>
      <c r="J5028" s="55"/>
      <c r="K5028" s="55"/>
      <c r="L5028" s="55"/>
      <c r="M5028" s="55"/>
      <c r="N5028" s="55"/>
      <c r="O5028" s="55"/>
      <c r="P5028" s="55"/>
      <c r="Q5028" s="55"/>
      <c r="R5028" s="55"/>
    </row>
    <row r="5029" spans="1:18" ht="16" x14ac:dyDescent="0.2">
      <c r="A5029" s="65" t="s">
        <v>859</v>
      </c>
      <c r="B5029" s="65" t="s">
        <v>8559</v>
      </c>
      <c r="C5029" s="65" t="s">
        <v>9209</v>
      </c>
      <c r="D5029" s="55">
        <v>2020</v>
      </c>
      <c r="E5029" s="70" t="s">
        <v>10</v>
      </c>
      <c r="F5029" s="70" t="s">
        <v>9210</v>
      </c>
      <c r="G5029" s="65" t="s">
        <v>9211</v>
      </c>
      <c r="H5029" s="55">
        <v>358</v>
      </c>
      <c r="I5029" s="55"/>
      <c r="J5029" s="55"/>
      <c r="K5029" s="55"/>
      <c r="L5029" s="55"/>
      <c r="M5029" s="55"/>
      <c r="N5029" s="55"/>
      <c r="O5029" s="55"/>
      <c r="P5029" s="55"/>
      <c r="Q5029" s="55"/>
      <c r="R5029" s="55"/>
    </row>
    <row r="5030" spans="1:18" ht="16" x14ac:dyDescent="0.2">
      <c r="A5030" s="65" t="s">
        <v>859</v>
      </c>
      <c r="B5030" s="65" t="s">
        <v>8559</v>
      </c>
      <c r="C5030" s="65" t="s">
        <v>9212</v>
      </c>
      <c r="D5030" s="55">
        <v>2020</v>
      </c>
      <c r="E5030" s="65" t="s">
        <v>10</v>
      </c>
      <c r="F5030" s="70" t="s">
        <v>9210</v>
      </c>
      <c r="G5030" s="71" t="s">
        <v>9213</v>
      </c>
      <c r="H5030" s="55">
        <v>85</v>
      </c>
      <c r="I5030" s="55"/>
      <c r="J5030" s="55"/>
      <c r="K5030" s="55"/>
      <c r="L5030" s="55"/>
      <c r="M5030" s="55"/>
      <c r="N5030" s="55"/>
      <c r="O5030" s="55"/>
      <c r="P5030" s="55"/>
      <c r="Q5030" s="55"/>
      <c r="R5030" s="55"/>
    </row>
    <row r="5031" spans="1:18" ht="16" x14ac:dyDescent="0.2">
      <c r="A5031" s="65" t="s">
        <v>859</v>
      </c>
      <c r="B5031" s="65" t="s">
        <v>8559</v>
      </c>
      <c r="C5031" s="65" t="s">
        <v>9214</v>
      </c>
      <c r="D5031" s="55">
        <v>2020</v>
      </c>
      <c r="E5031" s="65" t="s">
        <v>10</v>
      </c>
      <c r="F5031" s="70" t="s">
        <v>9210</v>
      </c>
      <c r="G5031" s="71" t="s">
        <v>9215</v>
      </c>
      <c r="H5031" s="55">
        <v>121</v>
      </c>
      <c r="I5031" s="55"/>
      <c r="J5031" s="55"/>
      <c r="K5031" s="55"/>
      <c r="L5031" s="55"/>
      <c r="M5031" s="55"/>
      <c r="N5031" s="55"/>
      <c r="O5031" s="55"/>
      <c r="P5031" s="55"/>
      <c r="Q5031" s="55"/>
      <c r="R5031" s="55"/>
    </row>
    <row r="5032" spans="1:18" ht="16" x14ac:dyDescent="0.2">
      <c r="A5032" s="65" t="s">
        <v>859</v>
      </c>
      <c r="B5032" s="65" t="s">
        <v>8559</v>
      </c>
      <c r="C5032" s="65" t="s">
        <v>9216</v>
      </c>
      <c r="D5032" s="55">
        <v>2020</v>
      </c>
      <c r="E5032" s="65" t="s">
        <v>10</v>
      </c>
      <c r="F5032" s="70" t="s">
        <v>9210</v>
      </c>
      <c r="G5032" s="71" t="s">
        <v>9217</v>
      </c>
      <c r="H5032" s="55">
        <v>124</v>
      </c>
      <c r="I5032" s="55"/>
      <c r="J5032" s="55"/>
      <c r="K5032" s="55"/>
      <c r="L5032" s="55"/>
      <c r="M5032" s="55"/>
      <c r="N5032" s="55"/>
      <c r="O5032" s="55"/>
      <c r="P5032" s="55"/>
      <c r="Q5032" s="55"/>
      <c r="R5032" s="55"/>
    </row>
    <row r="5033" spans="1:18" ht="16" x14ac:dyDescent="0.2">
      <c r="A5033" s="65" t="s">
        <v>859</v>
      </c>
      <c r="B5033" s="65" t="s">
        <v>8559</v>
      </c>
      <c r="C5033" s="65" t="s">
        <v>9218</v>
      </c>
      <c r="D5033" s="55">
        <v>2020</v>
      </c>
      <c r="E5033" s="65" t="s">
        <v>10</v>
      </c>
      <c r="F5033" s="70" t="s">
        <v>9210</v>
      </c>
      <c r="G5033" s="71" t="s">
        <v>9219</v>
      </c>
      <c r="H5033" s="55">
        <v>131</v>
      </c>
      <c r="I5033" s="55"/>
      <c r="J5033" s="55"/>
      <c r="K5033" s="55"/>
      <c r="L5033" s="55"/>
      <c r="M5033" s="55"/>
      <c r="N5033" s="55"/>
      <c r="O5033" s="55"/>
      <c r="P5033" s="55"/>
      <c r="Q5033" s="55"/>
      <c r="R5033" s="55"/>
    </row>
    <row r="5034" spans="1:18" ht="16" x14ac:dyDescent="0.2">
      <c r="A5034" s="65" t="s">
        <v>859</v>
      </c>
      <c r="B5034" s="65" t="s">
        <v>8559</v>
      </c>
      <c r="C5034" s="65" t="s">
        <v>9220</v>
      </c>
      <c r="D5034" s="55">
        <v>2020</v>
      </c>
      <c r="E5034" s="65" t="s">
        <v>10</v>
      </c>
      <c r="F5034" s="70" t="s">
        <v>9210</v>
      </c>
      <c r="G5034" s="71" t="s">
        <v>9221</v>
      </c>
      <c r="H5034" s="55">
        <v>180</v>
      </c>
      <c r="I5034" s="55"/>
      <c r="J5034" s="55"/>
      <c r="K5034" s="55"/>
      <c r="L5034" s="55"/>
      <c r="M5034" s="55"/>
      <c r="N5034" s="55"/>
      <c r="O5034" s="55"/>
      <c r="P5034" s="55"/>
      <c r="Q5034" s="55"/>
      <c r="R5034" s="55"/>
    </row>
    <row r="5035" spans="1:18" ht="16" x14ac:dyDescent="0.2">
      <c r="A5035" s="65" t="s">
        <v>859</v>
      </c>
      <c r="B5035" s="65" t="s">
        <v>8559</v>
      </c>
      <c r="C5035" s="65" t="s">
        <v>9222</v>
      </c>
      <c r="D5035" s="55">
        <v>2020</v>
      </c>
      <c r="E5035" s="70" t="s">
        <v>10</v>
      </c>
      <c r="F5035" s="70" t="s">
        <v>9210</v>
      </c>
      <c r="G5035" s="71" t="s">
        <v>9223</v>
      </c>
      <c r="H5035" s="55">
        <v>529</v>
      </c>
      <c r="I5035" s="55"/>
      <c r="J5035" s="55"/>
      <c r="K5035" s="55"/>
      <c r="L5035" s="55"/>
      <c r="M5035" s="55"/>
      <c r="N5035" s="55"/>
      <c r="O5035" s="55"/>
      <c r="P5035" s="55"/>
      <c r="Q5035" s="55"/>
      <c r="R5035" s="55"/>
    </row>
    <row r="5036" spans="1:18" ht="16" x14ac:dyDescent="0.2">
      <c r="A5036" s="65" t="s">
        <v>859</v>
      </c>
      <c r="B5036" s="65" t="s">
        <v>8559</v>
      </c>
      <c r="C5036" s="65" t="s">
        <v>9224</v>
      </c>
      <c r="D5036" s="55">
        <v>2020</v>
      </c>
      <c r="E5036" s="65" t="s">
        <v>10</v>
      </c>
      <c r="F5036" s="70" t="s">
        <v>9210</v>
      </c>
      <c r="G5036" s="71" t="s">
        <v>9225</v>
      </c>
      <c r="H5036" s="55">
        <v>424</v>
      </c>
      <c r="I5036" s="55"/>
      <c r="J5036" s="55"/>
      <c r="K5036" s="55"/>
      <c r="L5036" s="55"/>
      <c r="M5036" s="55"/>
      <c r="N5036" s="55"/>
      <c r="O5036" s="55"/>
      <c r="P5036" s="55"/>
      <c r="Q5036" s="55"/>
      <c r="R5036" s="55"/>
    </row>
    <row r="5037" spans="1:18" ht="16" x14ac:dyDescent="0.2">
      <c r="A5037" s="65" t="s">
        <v>859</v>
      </c>
      <c r="B5037" s="65" t="s">
        <v>8559</v>
      </c>
      <c r="C5037" s="65" t="s">
        <v>9226</v>
      </c>
      <c r="D5037" s="55">
        <v>2020</v>
      </c>
      <c r="E5037" s="70" t="s">
        <v>10</v>
      </c>
      <c r="F5037" s="70" t="s">
        <v>9210</v>
      </c>
      <c r="G5037" s="71" t="s">
        <v>9227</v>
      </c>
      <c r="H5037" s="55">
        <v>322</v>
      </c>
      <c r="I5037" s="55"/>
      <c r="J5037" s="55"/>
      <c r="K5037" s="55"/>
      <c r="L5037" s="55"/>
      <c r="M5037" s="55"/>
      <c r="N5037" s="55"/>
      <c r="O5037" s="55"/>
      <c r="P5037" s="55"/>
      <c r="Q5037" s="55"/>
      <c r="R5037" s="55"/>
    </row>
    <row r="5038" spans="1:18" ht="16" x14ac:dyDescent="0.2">
      <c r="A5038" s="65" t="s">
        <v>859</v>
      </c>
      <c r="B5038" s="65" t="s">
        <v>8559</v>
      </c>
      <c r="C5038" s="65" t="s">
        <v>9228</v>
      </c>
      <c r="D5038" s="55">
        <v>2020</v>
      </c>
      <c r="E5038" s="65" t="s">
        <v>10</v>
      </c>
      <c r="F5038" s="70" t="s">
        <v>9210</v>
      </c>
      <c r="G5038" s="71" t="s">
        <v>9229</v>
      </c>
      <c r="H5038" s="55">
        <v>95</v>
      </c>
      <c r="I5038" s="55"/>
      <c r="J5038" s="55"/>
      <c r="K5038" s="55"/>
      <c r="L5038" s="55"/>
      <c r="M5038" s="55"/>
      <c r="N5038" s="55"/>
      <c r="O5038" s="55"/>
      <c r="P5038" s="55"/>
      <c r="Q5038" s="55"/>
      <c r="R5038" s="55"/>
    </row>
    <row r="5039" spans="1:18" ht="16" x14ac:dyDescent="0.2">
      <c r="A5039" s="65" t="s">
        <v>859</v>
      </c>
      <c r="B5039" s="65" t="s">
        <v>8559</v>
      </c>
      <c r="C5039" s="65" t="s">
        <v>9230</v>
      </c>
      <c r="D5039" s="55">
        <v>2020</v>
      </c>
      <c r="E5039" s="65" t="s">
        <v>10</v>
      </c>
      <c r="F5039" s="70" t="s">
        <v>9210</v>
      </c>
      <c r="G5039" s="71" t="s">
        <v>9231</v>
      </c>
      <c r="H5039" s="55">
        <v>643</v>
      </c>
      <c r="I5039" s="55"/>
      <c r="J5039" s="55"/>
      <c r="K5039" s="55"/>
      <c r="L5039" s="55"/>
      <c r="M5039" s="55"/>
      <c r="N5039" s="55"/>
      <c r="O5039" s="55"/>
      <c r="P5039" s="55"/>
      <c r="Q5039" s="55"/>
      <c r="R5039" s="55"/>
    </row>
    <row r="5040" spans="1:18" ht="16" x14ac:dyDescent="0.2">
      <c r="A5040" s="65" t="s">
        <v>859</v>
      </c>
      <c r="B5040" s="65" t="s">
        <v>8559</v>
      </c>
      <c r="C5040" s="65" t="s">
        <v>9232</v>
      </c>
      <c r="D5040" s="55">
        <v>2020</v>
      </c>
      <c r="E5040" s="65" t="s">
        <v>10</v>
      </c>
      <c r="F5040" s="70" t="s">
        <v>9210</v>
      </c>
      <c r="G5040" s="71" t="s">
        <v>9233</v>
      </c>
      <c r="H5040" s="55">
        <v>604</v>
      </c>
      <c r="I5040" s="55"/>
      <c r="J5040" s="55"/>
      <c r="K5040" s="55"/>
      <c r="L5040" s="55"/>
      <c r="M5040" s="55"/>
      <c r="N5040" s="55"/>
      <c r="O5040" s="55"/>
      <c r="P5040" s="55"/>
      <c r="Q5040" s="55"/>
      <c r="R5040" s="55"/>
    </row>
    <row r="5041" spans="1:18" ht="16" x14ac:dyDescent="0.2">
      <c r="A5041" s="65" t="s">
        <v>859</v>
      </c>
      <c r="B5041" s="65" t="s">
        <v>8559</v>
      </c>
      <c r="C5041" s="65" t="s">
        <v>9234</v>
      </c>
      <c r="D5041" s="55">
        <v>2020</v>
      </c>
      <c r="E5041" s="65" t="s">
        <v>10</v>
      </c>
      <c r="F5041" s="70" t="s">
        <v>9210</v>
      </c>
      <c r="G5041" s="71" t="s">
        <v>9235</v>
      </c>
      <c r="H5041" s="55">
        <v>702</v>
      </c>
      <c r="I5041" s="55"/>
      <c r="J5041" s="55"/>
      <c r="K5041" s="55"/>
      <c r="L5041" s="55"/>
      <c r="M5041" s="55"/>
      <c r="N5041" s="55"/>
      <c r="O5041" s="55"/>
      <c r="P5041" s="55"/>
      <c r="Q5041" s="55"/>
      <c r="R5041" s="55"/>
    </row>
    <row r="5042" spans="1:18" ht="16" x14ac:dyDescent="0.2">
      <c r="A5042" s="65" t="s">
        <v>859</v>
      </c>
      <c r="B5042" s="65" t="s">
        <v>8559</v>
      </c>
      <c r="C5042" s="65" t="s">
        <v>9236</v>
      </c>
      <c r="D5042" s="55">
        <v>2020</v>
      </c>
      <c r="E5042" s="65" t="s">
        <v>10</v>
      </c>
      <c r="F5042" s="70" t="s">
        <v>9210</v>
      </c>
      <c r="G5042" s="71" t="s">
        <v>9237</v>
      </c>
      <c r="H5042" s="55">
        <v>656</v>
      </c>
      <c r="I5042" s="55"/>
      <c r="J5042" s="55"/>
      <c r="K5042" s="55"/>
      <c r="L5042" s="55"/>
      <c r="M5042" s="55"/>
      <c r="N5042" s="55"/>
      <c r="O5042" s="55"/>
      <c r="P5042" s="55"/>
      <c r="Q5042" s="55"/>
      <c r="R5042" s="55"/>
    </row>
    <row r="5043" spans="1:18" ht="16" x14ac:dyDescent="0.2">
      <c r="A5043" s="65" t="s">
        <v>859</v>
      </c>
      <c r="B5043" s="65" t="s">
        <v>8559</v>
      </c>
      <c r="C5043" s="65" t="s">
        <v>9238</v>
      </c>
      <c r="D5043" s="55">
        <v>2020</v>
      </c>
      <c r="E5043" s="70" t="s">
        <v>10</v>
      </c>
      <c r="F5043" s="70" t="s">
        <v>9210</v>
      </c>
      <c r="G5043" s="71" t="s">
        <v>9239</v>
      </c>
      <c r="H5043" s="55">
        <v>280</v>
      </c>
      <c r="I5043" s="55"/>
      <c r="J5043" s="55"/>
      <c r="K5043" s="55"/>
      <c r="L5043" s="55"/>
      <c r="M5043" s="55"/>
      <c r="N5043" s="55"/>
      <c r="O5043" s="55"/>
      <c r="P5043" s="55"/>
      <c r="Q5043" s="55"/>
      <c r="R5043" s="55"/>
    </row>
    <row r="5044" spans="1:18" ht="16" x14ac:dyDescent="0.2">
      <c r="A5044" s="65" t="s">
        <v>20</v>
      </c>
      <c r="B5044" s="65" t="s">
        <v>9240</v>
      </c>
      <c r="C5044" s="65" t="s">
        <v>9241</v>
      </c>
      <c r="D5044" s="55">
        <v>1994</v>
      </c>
      <c r="E5044" s="65" t="s">
        <v>8</v>
      </c>
      <c r="F5044" s="65" t="s">
        <v>9242</v>
      </c>
      <c r="G5044" s="65" t="s">
        <v>9243</v>
      </c>
      <c r="H5044" s="55">
        <v>575</v>
      </c>
      <c r="I5044" s="55"/>
      <c r="J5044" s="55"/>
      <c r="K5044" s="55"/>
      <c r="L5044" s="55"/>
      <c r="M5044" s="55"/>
      <c r="N5044" s="55"/>
      <c r="O5044" s="55"/>
      <c r="P5044" s="55"/>
      <c r="Q5044" s="55"/>
      <c r="R5044" s="55"/>
    </row>
    <row r="5045" spans="1:18" ht="16" x14ac:dyDescent="0.2">
      <c r="A5045" s="65" t="s">
        <v>20</v>
      </c>
      <c r="B5045" s="65" t="s">
        <v>9240</v>
      </c>
      <c r="C5045" s="65" t="s">
        <v>9244</v>
      </c>
      <c r="D5045" s="55">
        <v>1994</v>
      </c>
      <c r="E5045" s="65" t="s">
        <v>10</v>
      </c>
      <c r="F5045" s="65" t="s">
        <v>9242</v>
      </c>
      <c r="G5045" s="65" t="s">
        <v>9245</v>
      </c>
      <c r="H5045" s="55">
        <v>203</v>
      </c>
      <c r="I5045" s="55"/>
      <c r="J5045" s="55"/>
      <c r="K5045" s="55"/>
      <c r="L5045" s="55"/>
      <c r="M5045" s="55"/>
      <c r="N5045" s="55"/>
      <c r="O5045" s="55"/>
      <c r="P5045" s="55"/>
      <c r="Q5045" s="55"/>
      <c r="R5045" s="55"/>
    </row>
    <row r="5046" spans="1:18" ht="16" x14ac:dyDescent="0.2">
      <c r="A5046" s="65" t="s">
        <v>20</v>
      </c>
      <c r="B5046" s="65" t="s">
        <v>9240</v>
      </c>
      <c r="C5046" s="65" t="s">
        <v>9246</v>
      </c>
      <c r="D5046" s="55">
        <v>1994</v>
      </c>
      <c r="E5046" s="65" t="s">
        <v>8</v>
      </c>
      <c r="F5046" s="65" t="s">
        <v>9242</v>
      </c>
      <c r="G5046" s="65" t="s">
        <v>9247</v>
      </c>
      <c r="H5046" s="55">
        <v>369</v>
      </c>
      <c r="I5046" s="55"/>
      <c r="J5046" s="55"/>
      <c r="K5046" s="55"/>
      <c r="L5046" s="55"/>
      <c r="M5046" s="55"/>
      <c r="N5046" s="55"/>
      <c r="O5046" s="55"/>
      <c r="P5046" s="55"/>
      <c r="Q5046" s="55"/>
      <c r="R5046" s="55"/>
    </row>
    <row r="5047" spans="1:18" ht="16" x14ac:dyDescent="0.2">
      <c r="A5047" s="65" t="s">
        <v>859</v>
      </c>
      <c r="B5047" s="65" t="s">
        <v>9240</v>
      </c>
      <c r="C5047" s="65" t="s">
        <v>9248</v>
      </c>
      <c r="D5047" s="55">
        <v>1995</v>
      </c>
      <c r="E5047" s="65" t="s">
        <v>10</v>
      </c>
      <c r="F5047" s="65" t="s">
        <v>9249</v>
      </c>
      <c r="G5047" s="71" t="s">
        <v>9250</v>
      </c>
      <c r="H5047" s="55">
        <v>254</v>
      </c>
      <c r="I5047" s="55"/>
      <c r="J5047" s="55"/>
      <c r="K5047" s="55"/>
      <c r="L5047" s="55"/>
      <c r="M5047" s="55"/>
      <c r="N5047" s="55"/>
      <c r="O5047" s="55"/>
      <c r="P5047" s="55"/>
      <c r="Q5047" s="55"/>
      <c r="R5047" s="55"/>
    </row>
    <row r="5048" spans="1:18" ht="16" x14ac:dyDescent="0.2">
      <c r="A5048" s="65" t="s">
        <v>859</v>
      </c>
      <c r="B5048" s="65" t="s">
        <v>9240</v>
      </c>
      <c r="C5048" s="65" t="s">
        <v>9251</v>
      </c>
      <c r="D5048" s="55">
        <v>1995</v>
      </c>
      <c r="E5048" s="65" t="s">
        <v>10</v>
      </c>
      <c r="F5048" s="70" t="s">
        <v>9249</v>
      </c>
      <c r="G5048" s="71" t="s">
        <v>9252</v>
      </c>
      <c r="H5048" s="55">
        <v>353</v>
      </c>
      <c r="I5048" s="55"/>
      <c r="J5048" s="55"/>
      <c r="K5048" s="55"/>
      <c r="L5048" s="55"/>
      <c r="M5048" s="55"/>
      <c r="N5048" s="55"/>
      <c r="O5048" s="55"/>
      <c r="P5048" s="55"/>
      <c r="Q5048" s="55"/>
      <c r="R5048" s="55"/>
    </row>
    <row r="5049" spans="1:18" ht="16" x14ac:dyDescent="0.2">
      <c r="A5049" s="65" t="s">
        <v>859</v>
      </c>
      <c r="B5049" s="65" t="s">
        <v>9240</v>
      </c>
      <c r="C5049" s="65" t="s">
        <v>9253</v>
      </c>
      <c r="D5049" s="55">
        <v>1995</v>
      </c>
      <c r="E5049" s="65" t="s">
        <v>10</v>
      </c>
      <c r="F5049" s="70" t="s">
        <v>9249</v>
      </c>
      <c r="G5049" s="71" t="s">
        <v>9254</v>
      </c>
      <c r="H5049" s="55">
        <v>73</v>
      </c>
      <c r="I5049" s="55"/>
      <c r="J5049" s="55"/>
      <c r="K5049" s="55"/>
      <c r="L5049" s="55"/>
      <c r="M5049" s="55"/>
      <c r="N5049" s="55"/>
      <c r="O5049" s="55"/>
      <c r="P5049" s="55"/>
      <c r="Q5049" s="55"/>
      <c r="R5049" s="55"/>
    </row>
    <row r="5050" spans="1:18" ht="16" x14ac:dyDescent="0.2">
      <c r="A5050" s="65" t="s">
        <v>859</v>
      </c>
      <c r="B5050" s="65" t="s">
        <v>9240</v>
      </c>
      <c r="C5050" s="65" t="s">
        <v>9255</v>
      </c>
      <c r="D5050" s="55">
        <v>1995</v>
      </c>
      <c r="E5050" s="65" t="s">
        <v>10</v>
      </c>
      <c r="F5050" s="65" t="s">
        <v>9249</v>
      </c>
      <c r="G5050" s="71" t="s">
        <v>9256</v>
      </c>
      <c r="H5050" s="55">
        <v>187</v>
      </c>
      <c r="I5050" s="55"/>
      <c r="J5050" s="55"/>
      <c r="K5050" s="55"/>
      <c r="L5050" s="55"/>
      <c r="M5050" s="55"/>
      <c r="N5050" s="55"/>
      <c r="O5050" s="55"/>
      <c r="P5050" s="55"/>
      <c r="Q5050" s="55"/>
      <c r="R5050" s="55"/>
    </row>
    <row r="5051" spans="1:18" ht="16" x14ac:dyDescent="0.2">
      <c r="A5051" s="65" t="s">
        <v>859</v>
      </c>
      <c r="B5051" s="65" t="s">
        <v>9240</v>
      </c>
      <c r="C5051" s="65" t="s">
        <v>9257</v>
      </c>
      <c r="D5051" s="55">
        <v>1995</v>
      </c>
      <c r="E5051" s="65" t="s">
        <v>10</v>
      </c>
      <c r="F5051" s="70" t="s">
        <v>9249</v>
      </c>
      <c r="G5051" s="71" t="s">
        <v>9258</v>
      </c>
      <c r="H5051" s="55">
        <v>334</v>
      </c>
      <c r="I5051" s="55"/>
      <c r="J5051" s="55"/>
      <c r="K5051" s="55"/>
      <c r="L5051" s="55"/>
      <c r="M5051" s="55"/>
      <c r="N5051" s="55"/>
      <c r="O5051" s="55"/>
      <c r="P5051" s="55"/>
      <c r="Q5051" s="55"/>
      <c r="R5051" s="55"/>
    </row>
    <row r="5052" spans="1:18" ht="16" x14ac:dyDescent="0.2">
      <c r="A5052" s="65" t="s">
        <v>859</v>
      </c>
      <c r="B5052" s="65" t="s">
        <v>9240</v>
      </c>
      <c r="C5052" s="65" t="s">
        <v>9259</v>
      </c>
      <c r="D5052" s="55">
        <v>1995</v>
      </c>
      <c r="E5052" s="65" t="s">
        <v>10</v>
      </c>
      <c r="F5052" s="70" t="s">
        <v>9249</v>
      </c>
      <c r="G5052" s="71" t="s">
        <v>9260</v>
      </c>
      <c r="H5052" s="55">
        <v>336</v>
      </c>
      <c r="I5052" s="55"/>
      <c r="J5052" s="55"/>
      <c r="K5052" s="55"/>
      <c r="L5052" s="55"/>
      <c r="M5052" s="55"/>
      <c r="N5052" s="55"/>
      <c r="O5052" s="55"/>
      <c r="P5052" s="55"/>
      <c r="Q5052" s="55"/>
      <c r="R5052" s="55"/>
    </row>
    <row r="5053" spans="1:18" ht="16" x14ac:dyDescent="0.2">
      <c r="A5053" s="65" t="s">
        <v>859</v>
      </c>
      <c r="B5053" s="65" t="s">
        <v>9240</v>
      </c>
      <c r="C5053" s="65" t="s">
        <v>9261</v>
      </c>
      <c r="D5053" s="55">
        <v>1995</v>
      </c>
      <c r="E5053" s="65" t="s">
        <v>10</v>
      </c>
      <c r="F5053" s="65" t="s">
        <v>9249</v>
      </c>
      <c r="G5053" s="71" t="s">
        <v>9262</v>
      </c>
      <c r="H5053" s="55">
        <v>351</v>
      </c>
      <c r="I5053" s="55"/>
      <c r="J5053" s="55"/>
      <c r="K5053" s="55"/>
      <c r="L5053" s="55"/>
      <c r="M5053" s="55"/>
      <c r="N5053" s="55"/>
      <c r="O5053" s="55"/>
      <c r="P5053" s="55"/>
      <c r="Q5053" s="55"/>
      <c r="R5053" s="55"/>
    </row>
    <row r="5054" spans="1:18" ht="16" x14ac:dyDescent="0.2">
      <c r="A5054" s="65" t="s">
        <v>859</v>
      </c>
      <c r="B5054" s="65" t="s">
        <v>9240</v>
      </c>
      <c r="C5054" s="65" t="s">
        <v>9263</v>
      </c>
      <c r="D5054" s="55">
        <v>1995</v>
      </c>
      <c r="E5054" s="65" t="s">
        <v>10</v>
      </c>
      <c r="F5054" s="70" t="s">
        <v>9249</v>
      </c>
      <c r="G5054" s="71" t="s">
        <v>9264</v>
      </c>
      <c r="H5054" s="55">
        <v>434</v>
      </c>
      <c r="I5054" s="55"/>
      <c r="J5054" s="55"/>
      <c r="K5054" s="55"/>
      <c r="L5054" s="55"/>
      <c r="M5054" s="55"/>
      <c r="N5054" s="55"/>
      <c r="O5054" s="55"/>
      <c r="P5054" s="55"/>
      <c r="Q5054" s="55"/>
      <c r="R5054" s="55"/>
    </row>
    <row r="5055" spans="1:18" ht="16" x14ac:dyDescent="0.2">
      <c r="A5055" s="65" t="s">
        <v>9034</v>
      </c>
      <c r="B5055" s="65" t="s">
        <v>9240</v>
      </c>
      <c r="C5055" s="65" t="s">
        <v>9265</v>
      </c>
      <c r="D5055" s="55">
        <v>1995</v>
      </c>
      <c r="E5055" s="65" t="s">
        <v>10</v>
      </c>
      <c r="F5055" s="70" t="s">
        <v>9249</v>
      </c>
      <c r="G5055" s="71" t="s">
        <v>9266</v>
      </c>
      <c r="H5055" s="55">
        <v>179</v>
      </c>
      <c r="I5055" s="55"/>
      <c r="J5055" s="55"/>
      <c r="K5055" s="55"/>
      <c r="L5055" s="55"/>
      <c r="M5055" s="55"/>
      <c r="N5055" s="55"/>
      <c r="O5055" s="55"/>
      <c r="P5055" s="55"/>
      <c r="Q5055" s="55"/>
      <c r="R5055" s="55"/>
    </row>
    <row r="5056" spans="1:18" ht="16" x14ac:dyDescent="0.2">
      <c r="A5056" s="65" t="s">
        <v>859</v>
      </c>
      <c r="B5056" s="65" t="s">
        <v>9240</v>
      </c>
      <c r="C5056" s="65" t="s">
        <v>9267</v>
      </c>
      <c r="D5056" s="55">
        <v>1995</v>
      </c>
      <c r="E5056" s="65" t="s">
        <v>10</v>
      </c>
      <c r="F5056" s="65" t="s">
        <v>9249</v>
      </c>
      <c r="G5056" s="71" t="s">
        <v>9268</v>
      </c>
      <c r="H5056" s="55">
        <v>380</v>
      </c>
      <c r="I5056" s="55"/>
      <c r="J5056" s="55"/>
      <c r="K5056" s="55"/>
      <c r="L5056" s="55"/>
      <c r="M5056" s="55"/>
      <c r="N5056" s="55"/>
      <c r="O5056" s="55"/>
      <c r="P5056" s="55"/>
      <c r="Q5056" s="55"/>
      <c r="R5056" s="55"/>
    </row>
    <row r="5057" spans="1:18" ht="16" x14ac:dyDescent="0.2">
      <c r="A5057" s="65" t="s">
        <v>859</v>
      </c>
      <c r="B5057" s="65" t="s">
        <v>9240</v>
      </c>
      <c r="C5057" s="65" t="s">
        <v>9269</v>
      </c>
      <c r="D5057" s="55">
        <v>1995</v>
      </c>
      <c r="E5057" s="65" t="s">
        <v>10</v>
      </c>
      <c r="F5057" s="70" t="s">
        <v>9249</v>
      </c>
      <c r="G5057" s="71" t="s">
        <v>9270</v>
      </c>
      <c r="H5057" s="55">
        <v>14</v>
      </c>
      <c r="I5057" s="55"/>
      <c r="J5057" s="55"/>
      <c r="K5057" s="55"/>
      <c r="L5057" s="55"/>
      <c r="M5057" s="55"/>
      <c r="N5057" s="55"/>
      <c r="O5057" s="55"/>
      <c r="P5057" s="55"/>
      <c r="Q5057" s="55"/>
      <c r="R5057" s="55"/>
    </row>
    <row r="5058" spans="1:18" ht="16" x14ac:dyDescent="0.2">
      <c r="A5058" s="65" t="s">
        <v>859</v>
      </c>
      <c r="B5058" s="65" t="s">
        <v>9240</v>
      </c>
      <c r="C5058" s="65" t="s">
        <v>9271</v>
      </c>
      <c r="D5058" s="55">
        <v>1995</v>
      </c>
      <c r="E5058" s="65" t="s">
        <v>10</v>
      </c>
      <c r="F5058" s="70" t="s">
        <v>9249</v>
      </c>
      <c r="G5058" s="71" t="s">
        <v>9272</v>
      </c>
      <c r="H5058" s="55">
        <v>167</v>
      </c>
      <c r="I5058" s="55"/>
      <c r="J5058" s="55"/>
      <c r="K5058" s="55"/>
      <c r="L5058" s="55"/>
      <c r="M5058" s="55"/>
      <c r="N5058" s="55"/>
      <c r="O5058" s="55"/>
      <c r="P5058" s="55"/>
      <c r="Q5058" s="55"/>
      <c r="R5058" s="55"/>
    </row>
    <row r="5059" spans="1:18" ht="16" x14ac:dyDescent="0.2">
      <c r="A5059" s="65" t="s">
        <v>859</v>
      </c>
      <c r="B5059" s="65" t="s">
        <v>9240</v>
      </c>
      <c r="C5059" s="65" t="s">
        <v>9273</v>
      </c>
      <c r="D5059" s="55">
        <v>1995</v>
      </c>
      <c r="E5059" s="65" t="s">
        <v>10</v>
      </c>
      <c r="F5059" s="65" t="s">
        <v>9249</v>
      </c>
      <c r="G5059" s="71" t="s">
        <v>9274</v>
      </c>
      <c r="H5059" s="55">
        <v>98</v>
      </c>
      <c r="I5059" s="55"/>
      <c r="J5059" s="55"/>
      <c r="K5059" s="55"/>
      <c r="L5059" s="55"/>
      <c r="M5059" s="55"/>
      <c r="N5059" s="55"/>
      <c r="O5059" s="55"/>
      <c r="P5059" s="55"/>
      <c r="Q5059" s="55"/>
      <c r="R5059" s="55"/>
    </row>
    <row r="5060" spans="1:18" ht="16" x14ac:dyDescent="0.2">
      <c r="A5060" s="65" t="s">
        <v>859</v>
      </c>
      <c r="B5060" s="65" t="s">
        <v>9240</v>
      </c>
      <c r="C5060" s="65" t="s">
        <v>9275</v>
      </c>
      <c r="D5060" s="55">
        <v>1995</v>
      </c>
      <c r="E5060" s="65" t="s">
        <v>10</v>
      </c>
      <c r="F5060" s="70" t="s">
        <v>9249</v>
      </c>
      <c r="G5060" s="71" t="s">
        <v>9276</v>
      </c>
      <c r="H5060" s="55">
        <v>17</v>
      </c>
      <c r="I5060" s="55"/>
      <c r="J5060" s="55"/>
      <c r="K5060" s="55"/>
      <c r="L5060" s="55"/>
      <c r="M5060" s="55"/>
      <c r="N5060" s="55"/>
      <c r="O5060" s="55"/>
      <c r="P5060" s="55"/>
      <c r="Q5060" s="55"/>
      <c r="R5060" s="55"/>
    </row>
    <row r="5061" spans="1:18" ht="16" x14ac:dyDescent="0.2">
      <c r="A5061" s="65" t="s">
        <v>859</v>
      </c>
      <c r="B5061" s="65" t="s">
        <v>9240</v>
      </c>
      <c r="C5061" s="65" t="s">
        <v>9277</v>
      </c>
      <c r="D5061" s="55">
        <v>1995</v>
      </c>
      <c r="E5061" s="65" t="s">
        <v>10</v>
      </c>
      <c r="F5061" s="70" t="s">
        <v>9249</v>
      </c>
      <c r="G5061" s="71" t="s">
        <v>9278</v>
      </c>
      <c r="H5061" s="55">
        <v>158</v>
      </c>
      <c r="I5061" s="55"/>
      <c r="J5061" s="55"/>
      <c r="K5061" s="55"/>
      <c r="L5061" s="55"/>
      <c r="M5061" s="55"/>
      <c r="N5061" s="55"/>
      <c r="O5061" s="55"/>
      <c r="P5061" s="55"/>
      <c r="Q5061" s="55"/>
      <c r="R5061" s="55"/>
    </row>
    <row r="5062" spans="1:18" ht="16" x14ac:dyDescent="0.2">
      <c r="A5062" s="65" t="s">
        <v>859</v>
      </c>
      <c r="B5062" s="65" t="s">
        <v>9240</v>
      </c>
      <c r="C5062" s="65" t="s">
        <v>9279</v>
      </c>
      <c r="D5062" s="55">
        <v>1995</v>
      </c>
      <c r="E5062" s="65" t="s">
        <v>10</v>
      </c>
      <c r="F5062" s="65" t="s">
        <v>9249</v>
      </c>
      <c r="G5062" s="71" t="s">
        <v>9280</v>
      </c>
      <c r="H5062" s="55">
        <v>119</v>
      </c>
      <c r="I5062" s="55"/>
      <c r="J5062" s="55"/>
      <c r="K5062" s="55"/>
      <c r="L5062" s="55"/>
      <c r="M5062" s="55"/>
      <c r="N5062" s="55"/>
      <c r="O5062" s="55"/>
      <c r="P5062" s="55"/>
      <c r="Q5062" s="55"/>
      <c r="R5062" s="55"/>
    </row>
    <row r="5063" spans="1:18" ht="16" x14ac:dyDescent="0.2">
      <c r="A5063" s="65" t="s">
        <v>4346</v>
      </c>
      <c r="B5063" s="65" t="s">
        <v>9240</v>
      </c>
      <c r="C5063" s="65" t="s">
        <v>9281</v>
      </c>
      <c r="D5063" s="55">
        <v>1996</v>
      </c>
      <c r="E5063" s="65" t="s">
        <v>7</v>
      </c>
      <c r="F5063" s="65" t="s">
        <v>9282</v>
      </c>
      <c r="G5063" s="65" t="s">
        <v>9283</v>
      </c>
      <c r="H5063" s="55">
        <v>369</v>
      </c>
      <c r="I5063" s="55"/>
      <c r="J5063" s="55"/>
      <c r="K5063" s="55"/>
      <c r="L5063" s="55"/>
      <c r="M5063" s="55"/>
      <c r="N5063" s="55"/>
      <c r="O5063" s="55"/>
      <c r="P5063" s="55"/>
      <c r="Q5063" s="55"/>
      <c r="R5063" s="55"/>
    </row>
    <row r="5064" spans="1:18" ht="16" x14ac:dyDescent="0.2">
      <c r="A5064" s="65" t="s">
        <v>4346</v>
      </c>
      <c r="B5064" s="65" t="s">
        <v>9240</v>
      </c>
      <c r="C5064" s="65" t="s">
        <v>9284</v>
      </c>
      <c r="D5064" s="55">
        <v>1996</v>
      </c>
      <c r="E5064" s="65" t="s">
        <v>10</v>
      </c>
      <c r="F5064" s="65" t="s">
        <v>9282</v>
      </c>
      <c r="G5064" s="65" t="s">
        <v>9285</v>
      </c>
      <c r="H5064" s="55">
        <v>431</v>
      </c>
      <c r="I5064" s="55"/>
      <c r="J5064" s="55"/>
      <c r="K5064" s="55"/>
      <c r="L5064" s="55"/>
      <c r="M5064" s="55"/>
      <c r="N5064" s="55"/>
      <c r="O5064" s="55"/>
      <c r="P5064" s="55"/>
      <c r="Q5064" s="55"/>
      <c r="R5064" s="55"/>
    </row>
    <row r="5065" spans="1:18" ht="16" x14ac:dyDescent="0.2">
      <c r="A5065" s="65" t="s">
        <v>4346</v>
      </c>
      <c r="B5065" s="65" t="s">
        <v>9240</v>
      </c>
      <c r="C5065" s="65" t="s">
        <v>9286</v>
      </c>
      <c r="D5065" s="55">
        <v>1996</v>
      </c>
      <c r="E5065" s="65" t="s">
        <v>10</v>
      </c>
      <c r="F5065" s="65" t="s">
        <v>9282</v>
      </c>
      <c r="G5065" s="65" t="s">
        <v>9287</v>
      </c>
      <c r="H5065" s="55">
        <v>427</v>
      </c>
      <c r="I5065" s="55"/>
      <c r="J5065" s="55"/>
      <c r="K5065" s="55"/>
      <c r="L5065" s="55"/>
      <c r="M5065" s="55"/>
      <c r="N5065" s="55"/>
      <c r="O5065" s="55"/>
      <c r="P5065" s="55"/>
      <c r="Q5065" s="55"/>
      <c r="R5065" s="55"/>
    </row>
    <row r="5066" spans="1:18" ht="16" x14ac:dyDescent="0.2">
      <c r="A5066" s="65" t="s">
        <v>4346</v>
      </c>
      <c r="B5066" s="65" t="s">
        <v>9240</v>
      </c>
      <c r="C5066" s="65" t="s">
        <v>9288</v>
      </c>
      <c r="D5066" s="55">
        <v>1996</v>
      </c>
      <c r="E5066" s="65" t="s">
        <v>10</v>
      </c>
      <c r="F5066" s="65" t="s">
        <v>9282</v>
      </c>
      <c r="G5066" s="65" t="s">
        <v>9289</v>
      </c>
      <c r="H5066" s="55">
        <v>325</v>
      </c>
      <c r="I5066" s="55"/>
      <c r="J5066" s="55"/>
      <c r="K5066" s="55"/>
      <c r="L5066" s="55"/>
      <c r="M5066" s="55"/>
      <c r="N5066" s="55"/>
      <c r="O5066" s="55"/>
      <c r="P5066" s="55"/>
      <c r="Q5066" s="55"/>
      <c r="R5066" s="55"/>
    </row>
    <row r="5067" spans="1:18" ht="16" x14ac:dyDescent="0.2">
      <c r="A5067" s="65" t="s">
        <v>4346</v>
      </c>
      <c r="B5067" s="65" t="s">
        <v>9240</v>
      </c>
      <c r="C5067" s="65" t="s">
        <v>9290</v>
      </c>
      <c r="D5067" s="55">
        <v>1996</v>
      </c>
      <c r="E5067" s="65" t="s">
        <v>10</v>
      </c>
      <c r="F5067" s="65" t="s">
        <v>9282</v>
      </c>
      <c r="G5067" s="65" t="s">
        <v>9291</v>
      </c>
      <c r="H5067" s="55">
        <v>333</v>
      </c>
      <c r="I5067" s="55"/>
      <c r="J5067" s="55"/>
      <c r="K5067" s="55"/>
      <c r="L5067" s="55"/>
      <c r="M5067" s="55"/>
      <c r="N5067" s="55"/>
      <c r="O5067" s="55"/>
      <c r="P5067" s="55"/>
      <c r="Q5067" s="55"/>
      <c r="R5067" s="55"/>
    </row>
    <row r="5068" spans="1:18" ht="16" x14ac:dyDescent="0.2">
      <c r="A5068" s="65" t="s">
        <v>4346</v>
      </c>
      <c r="B5068" s="65" t="s">
        <v>9240</v>
      </c>
      <c r="C5068" s="65" t="s">
        <v>9292</v>
      </c>
      <c r="D5068" s="55">
        <v>1996</v>
      </c>
      <c r="E5068" s="65" t="s">
        <v>10</v>
      </c>
      <c r="F5068" s="65" t="s">
        <v>9282</v>
      </c>
      <c r="G5068" s="65" t="s">
        <v>9293</v>
      </c>
      <c r="H5068" s="55">
        <v>330</v>
      </c>
      <c r="I5068" s="55"/>
      <c r="J5068" s="55"/>
      <c r="K5068" s="55"/>
      <c r="L5068" s="55"/>
      <c r="M5068" s="55"/>
      <c r="N5068" s="55"/>
      <c r="O5068" s="55"/>
      <c r="P5068" s="55"/>
      <c r="Q5068" s="55"/>
      <c r="R5068" s="55"/>
    </row>
    <row r="5069" spans="1:18" ht="16" x14ac:dyDescent="0.2">
      <c r="A5069" s="65" t="s">
        <v>4346</v>
      </c>
      <c r="B5069" s="65" t="s">
        <v>9240</v>
      </c>
      <c r="C5069" s="65" t="s">
        <v>9294</v>
      </c>
      <c r="D5069" s="55">
        <v>1996</v>
      </c>
      <c r="E5069" s="65" t="s">
        <v>10</v>
      </c>
      <c r="F5069" s="65" t="s">
        <v>9282</v>
      </c>
      <c r="G5069" s="65" t="s">
        <v>9295</v>
      </c>
      <c r="H5069" s="55">
        <v>382</v>
      </c>
      <c r="I5069" s="55"/>
      <c r="J5069" s="55"/>
      <c r="K5069" s="55"/>
      <c r="L5069" s="55"/>
      <c r="M5069" s="55"/>
      <c r="N5069" s="55"/>
      <c r="O5069" s="55"/>
      <c r="P5069" s="55"/>
      <c r="Q5069" s="55"/>
      <c r="R5069" s="55"/>
    </row>
    <row r="5070" spans="1:18" ht="16" x14ac:dyDescent="0.2">
      <c r="A5070" s="65" t="s">
        <v>4346</v>
      </c>
      <c r="B5070" s="65" t="s">
        <v>9240</v>
      </c>
      <c r="C5070" s="65" t="s">
        <v>9296</v>
      </c>
      <c r="D5070" s="55">
        <v>1996</v>
      </c>
      <c r="E5070" s="65" t="s">
        <v>10</v>
      </c>
      <c r="F5070" s="65" t="s">
        <v>9282</v>
      </c>
      <c r="G5070" s="65" t="s">
        <v>9297</v>
      </c>
      <c r="H5070" s="55">
        <v>599</v>
      </c>
      <c r="I5070" s="55"/>
      <c r="J5070" s="55"/>
      <c r="K5070" s="55"/>
      <c r="L5070" s="55"/>
      <c r="M5070" s="55"/>
      <c r="N5070" s="55"/>
      <c r="O5070" s="55"/>
      <c r="P5070" s="55"/>
      <c r="Q5070" s="55"/>
      <c r="R5070" s="55"/>
    </row>
    <row r="5071" spans="1:18" ht="16" x14ac:dyDescent="0.2">
      <c r="A5071" s="65" t="s">
        <v>791</v>
      </c>
      <c r="B5071" s="65" t="s">
        <v>9240</v>
      </c>
      <c r="C5071" s="65" t="s">
        <v>9298</v>
      </c>
      <c r="D5071" s="55">
        <v>1997</v>
      </c>
      <c r="E5071" s="65" t="s">
        <v>10</v>
      </c>
      <c r="F5071" s="65" t="s">
        <v>9299</v>
      </c>
      <c r="G5071" s="65" t="s">
        <v>9300</v>
      </c>
      <c r="H5071" s="55">
        <v>95</v>
      </c>
      <c r="I5071" s="55"/>
      <c r="J5071" s="55"/>
      <c r="K5071" s="55"/>
      <c r="L5071" s="55"/>
      <c r="M5071" s="55"/>
      <c r="N5071" s="55"/>
      <c r="O5071" s="55"/>
      <c r="P5071" s="55"/>
      <c r="Q5071" s="55"/>
      <c r="R5071" s="55"/>
    </row>
    <row r="5072" spans="1:18" ht="16" x14ac:dyDescent="0.2">
      <c r="A5072" s="65" t="s">
        <v>791</v>
      </c>
      <c r="B5072" s="65" t="s">
        <v>9240</v>
      </c>
      <c r="C5072" s="65" t="s">
        <v>9301</v>
      </c>
      <c r="D5072" s="55">
        <v>1997</v>
      </c>
      <c r="E5072" s="65" t="s">
        <v>8</v>
      </c>
      <c r="F5072" s="65" t="s">
        <v>9299</v>
      </c>
      <c r="G5072" s="65" t="s">
        <v>9302</v>
      </c>
      <c r="H5072" s="55">
        <v>128</v>
      </c>
      <c r="I5072" s="55"/>
      <c r="J5072" s="55"/>
      <c r="K5072" s="55"/>
      <c r="L5072" s="55"/>
      <c r="M5072" s="55"/>
      <c r="N5072" s="55"/>
      <c r="O5072" s="55"/>
      <c r="P5072" s="55"/>
      <c r="Q5072" s="55"/>
      <c r="R5072" s="55"/>
    </row>
    <row r="5073" spans="1:18" ht="16" x14ac:dyDescent="0.2">
      <c r="A5073" s="65" t="s">
        <v>791</v>
      </c>
      <c r="B5073" s="65" t="s">
        <v>9240</v>
      </c>
      <c r="C5073" s="65" t="s">
        <v>9303</v>
      </c>
      <c r="D5073" s="55">
        <v>1997</v>
      </c>
      <c r="E5073" s="65" t="s">
        <v>8</v>
      </c>
      <c r="F5073" s="65" t="s">
        <v>9299</v>
      </c>
      <c r="G5073" s="65" t="s">
        <v>9304</v>
      </c>
      <c r="H5073" s="55">
        <v>169</v>
      </c>
      <c r="I5073" s="55"/>
      <c r="J5073" s="55"/>
      <c r="K5073" s="55"/>
      <c r="L5073" s="55"/>
      <c r="M5073" s="55"/>
      <c r="N5073" s="55"/>
      <c r="O5073" s="55"/>
      <c r="P5073" s="55"/>
      <c r="Q5073" s="55"/>
      <c r="R5073" s="55"/>
    </row>
    <row r="5074" spans="1:18" ht="16" x14ac:dyDescent="0.2">
      <c r="A5074" s="65" t="s">
        <v>791</v>
      </c>
      <c r="B5074" s="65" t="s">
        <v>9240</v>
      </c>
      <c r="C5074" s="65" t="s">
        <v>9305</v>
      </c>
      <c r="D5074" s="55">
        <v>1997</v>
      </c>
      <c r="E5074" s="65" t="s">
        <v>8</v>
      </c>
      <c r="F5074" s="65" t="s">
        <v>9299</v>
      </c>
      <c r="G5074" s="65" t="s">
        <v>9306</v>
      </c>
      <c r="H5074" s="55">
        <v>195</v>
      </c>
      <c r="I5074" s="55"/>
      <c r="J5074" s="55"/>
      <c r="K5074" s="55"/>
      <c r="L5074" s="55"/>
      <c r="M5074" s="55"/>
      <c r="N5074" s="55"/>
      <c r="O5074" s="55"/>
      <c r="P5074" s="55"/>
      <c r="Q5074" s="55"/>
      <c r="R5074" s="55"/>
    </row>
    <row r="5075" spans="1:18" ht="16" x14ac:dyDescent="0.2">
      <c r="A5075" s="65" t="s">
        <v>791</v>
      </c>
      <c r="B5075" s="65" t="s">
        <v>9240</v>
      </c>
      <c r="C5075" s="65" t="s">
        <v>9307</v>
      </c>
      <c r="D5075" s="55">
        <v>1997</v>
      </c>
      <c r="E5075" s="65" t="s">
        <v>10</v>
      </c>
      <c r="F5075" s="65" t="s">
        <v>9299</v>
      </c>
      <c r="G5075" s="65" t="s">
        <v>9308</v>
      </c>
      <c r="H5075" s="55">
        <v>33</v>
      </c>
      <c r="I5075" s="55"/>
      <c r="J5075" s="55"/>
      <c r="K5075" s="55"/>
      <c r="L5075" s="55"/>
      <c r="M5075" s="55"/>
      <c r="N5075" s="55"/>
      <c r="O5075" s="55"/>
      <c r="P5075" s="55"/>
      <c r="Q5075" s="55"/>
      <c r="R5075" s="55"/>
    </row>
    <row r="5076" spans="1:18" ht="16" x14ac:dyDescent="0.2">
      <c r="A5076" s="65" t="s">
        <v>791</v>
      </c>
      <c r="B5076" s="65" t="s">
        <v>9240</v>
      </c>
      <c r="C5076" s="65" t="s">
        <v>9307</v>
      </c>
      <c r="D5076" s="55">
        <v>1997</v>
      </c>
      <c r="E5076" s="65" t="s">
        <v>10</v>
      </c>
      <c r="F5076" s="65" t="s">
        <v>9299</v>
      </c>
      <c r="G5076" s="65" t="s">
        <v>9309</v>
      </c>
      <c r="H5076" s="55">
        <v>100</v>
      </c>
      <c r="I5076" s="55"/>
      <c r="J5076" s="55"/>
      <c r="K5076" s="55"/>
      <c r="L5076" s="55"/>
      <c r="M5076" s="55"/>
      <c r="N5076" s="55"/>
      <c r="O5076" s="55"/>
      <c r="P5076" s="55"/>
      <c r="Q5076" s="55"/>
      <c r="R5076" s="55"/>
    </row>
    <row r="5077" spans="1:18" ht="16" x14ac:dyDescent="0.2">
      <c r="A5077" s="65" t="s">
        <v>791</v>
      </c>
      <c r="B5077" s="65" t="s">
        <v>9240</v>
      </c>
      <c r="C5077" s="65" t="s">
        <v>9310</v>
      </c>
      <c r="D5077" s="55">
        <v>1997</v>
      </c>
      <c r="E5077" s="65" t="s">
        <v>10</v>
      </c>
      <c r="F5077" s="65" t="s">
        <v>9299</v>
      </c>
      <c r="G5077" s="65" t="s">
        <v>9311</v>
      </c>
      <c r="H5077" s="55">
        <v>152</v>
      </c>
      <c r="I5077" s="55"/>
      <c r="J5077" s="55"/>
      <c r="K5077" s="55"/>
      <c r="L5077" s="55"/>
      <c r="M5077" s="55"/>
      <c r="N5077" s="55"/>
      <c r="O5077" s="55"/>
      <c r="P5077" s="55"/>
      <c r="Q5077" s="55"/>
      <c r="R5077" s="55"/>
    </row>
    <row r="5078" spans="1:18" ht="16" x14ac:dyDescent="0.2">
      <c r="A5078" s="65" t="s">
        <v>791</v>
      </c>
      <c r="B5078" s="65" t="s">
        <v>9240</v>
      </c>
      <c r="C5078" s="65" t="s">
        <v>9312</v>
      </c>
      <c r="D5078" s="55">
        <v>1997</v>
      </c>
      <c r="E5078" s="65" t="s">
        <v>10</v>
      </c>
      <c r="F5078" s="65" t="s">
        <v>9299</v>
      </c>
      <c r="G5078" s="65" t="s">
        <v>9313</v>
      </c>
      <c r="H5078" s="55">
        <v>157</v>
      </c>
      <c r="I5078" s="55"/>
      <c r="J5078" s="55"/>
      <c r="K5078" s="55"/>
      <c r="L5078" s="55"/>
      <c r="M5078" s="55"/>
      <c r="N5078" s="55"/>
      <c r="O5078" s="55"/>
      <c r="P5078" s="55"/>
      <c r="Q5078" s="55"/>
      <c r="R5078" s="55"/>
    </row>
    <row r="5079" spans="1:18" ht="16" x14ac:dyDescent="0.2">
      <c r="A5079" s="65" t="s">
        <v>791</v>
      </c>
      <c r="B5079" s="65" t="s">
        <v>9240</v>
      </c>
      <c r="C5079" s="65" t="s">
        <v>9314</v>
      </c>
      <c r="D5079" s="55">
        <v>1997</v>
      </c>
      <c r="E5079" s="65" t="s">
        <v>10</v>
      </c>
      <c r="F5079" s="65" t="s">
        <v>9299</v>
      </c>
      <c r="G5079" s="65" t="s">
        <v>9315</v>
      </c>
      <c r="H5079" s="55">
        <v>75</v>
      </c>
      <c r="I5079" s="55"/>
      <c r="J5079" s="55"/>
      <c r="K5079" s="55"/>
      <c r="L5079" s="55"/>
      <c r="M5079" s="55"/>
      <c r="N5079" s="55"/>
      <c r="O5079" s="55"/>
      <c r="P5079" s="55"/>
      <c r="Q5079" s="55"/>
      <c r="R5079" s="55"/>
    </row>
    <row r="5080" spans="1:18" ht="16" x14ac:dyDescent="0.2">
      <c r="A5080" s="65" t="s">
        <v>791</v>
      </c>
      <c r="B5080" s="65" t="s">
        <v>9240</v>
      </c>
      <c r="C5080" s="65" t="s">
        <v>9316</v>
      </c>
      <c r="D5080" s="55">
        <v>1997</v>
      </c>
      <c r="E5080" s="65" t="s">
        <v>10</v>
      </c>
      <c r="F5080" s="65" t="s">
        <v>9299</v>
      </c>
      <c r="G5080" s="65" t="s">
        <v>9317</v>
      </c>
      <c r="H5080" s="55">
        <v>175</v>
      </c>
      <c r="I5080" s="55"/>
      <c r="J5080" s="55"/>
      <c r="K5080" s="55"/>
      <c r="L5080" s="55"/>
      <c r="M5080" s="55"/>
      <c r="N5080" s="55"/>
      <c r="O5080" s="55"/>
      <c r="P5080" s="55"/>
      <c r="Q5080" s="55"/>
      <c r="R5080" s="55"/>
    </row>
    <row r="5081" spans="1:18" ht="16" x14ac:dyDescent="0.2">
      <c r="A5081" s="65" t="s">
        <v>791</v>
      </c>
      <c r="B5081" s="65" t="s">
        <v>9240</v>
      </c>
      <c r="C5081" s="65" t="s">
        <v>9318</v>
      </c>
      <c r="D5081" s="55">
        <v>1997</v>
      </c>
      <c r="E5081" s="65" t="s">
        <v>10</v>
      </c>
      <c r="F5081" s="65" t="s">
        <v>9299</v>
      </c>
      <c r="G5081" s="65" t="s">
        <v>9319</v>
      </c>
      <c r="H5081" s="55">
        <v>161</v>
      </c>
      <c r="I5081" s="55"/>
      <c r="J5081" s="55"/>
      <c r="K5081" s="55"/>
      <c r="L5081" s="55"/>
      <c r="M5081" s="55"/>
      <c r="N5081" s="55"/>
      <c r="O5081" s="55"/>
      <c r="P5081" s="55"/>
      <c r="Q5081" s="55"/>
      <c r="R5081" s="55"/>
    </row>
    <row r="5082" spans="1:18" ht="16" x14ac:dyDescent="0.2">
      <c r="A5082" s="65" t="s">
        <v>791</v>
      </c>
      <c r="B5082" s="65" t="s">
        <v>9240</v>
      </c>
      <c r="C5082" s="65" t="s">
        <v>9320</v>
      </c>
      <c r="D5082" s="55">
        <v>1997</v>
      </c>
      <c r="E5082" s="65" t="s">
        <v>10</v>
      </c>
      <c r="F5082" s="65" t="s">
        <v>9299</v>
      </c>
      <c r="G5082" s="65" t="s">
        <v>9321</v>
      </c>
      <c r="H5082" s="55">
        <v>121</v>
      </c>
      <c r="I5082" s="55"/>
      <c r="J5082" s="55"/>
      <c r="K5082" s="55"/>
      <c r="L5082" s="55"/>
      <c r="M5082" s="55"/>
      <c r="N5082" s="55"/>
      <c r="O5082" s="55"/>
      <c r="P5082" s="55"/>
      <c r="Q5082" s="55"/>
      <c r="R5082" s="55"/>
    </row>
    <row r="5083" spans="1:18" ht="16" x14ac:dyDescent="0.2">
      <c r="A5083" s="65" t="s">
        <v>791</v>
      </c>
      <c r="B5083" s="65" t="s">
        <v>9240</v>
      </c>
      <c r="C5083" s="65" t="s">
        <v>9322</v>
      </c>
      <c r="D5083" s="55">
        <v>1997</v>
      </c>
      <c r="E5083" s="65" t="s">
        <v>10</v>
      </c>
      <c r="F5083" s="65" t="s">
        <v>9299</v>
      </c>
      <c r="G5083" s="65" t="s">
        <v>9323</v>
      </c>
      <c r="H5083" s="55">
        <v>201</v>
      </c>
      <c r="I5083" s="55"/>
      <c r="J5083" s="55"/>
      <c r="K5083" s="55"/>
      <c r="L5083" s="55"/>
      <c r="M5083" s="55"/>
      <c r="N5083" s="55"/>
      <c r="O5083" s="55"/>
      <c r="P5083" s="55"/>
      <c r="Q5083" s="55"/>
      <c r="R5083" s="55"/>
    </row>
    <row r="5084" spans="1:18" ht="16" x14ac:dyDescent="0.2">
      <c r="A5084" s="65" t="s">
        <v>791</v>
      </c>
      <c r="B5084" s="65" t="s">
        <v>9240</v>
      </c>
      <c r="C5084" s="65" t="s">
        <v>9324</v>
      </c>
      <c r="D5084" s="55">
        <v>1997</v>
      </c>
      <c r="E5084" s="65" t="s">
        <v>10</v>
      </c>
      <c r="F5084" s="65" t="s">
        <v>9299</v>
      </c>
      <c r="G5084" s="65" t="s">
        <v>9325</v>
      </c>
      <c r="H5084" s="55">
        <v>93</v>
      </c>
      <c r="I5084" s="55"/>
      <c r="J5084" s="55"/>
      <c r="K5084" s="55"/>
      <c r="L5084" s="55"/>
      <c r="M5084" s="55"/>
      <c r="N5084" s="55"/>
      <c r="O5084" s="55"/>
      <c r="P5084" s="55"/>
      <c r="Q5084" s="55"/>
      <c r="R5084" s="55"/>
    </row>
    <row r="5085" spans="1:18" ht="16" x14ac:dyDescent="0.2">
      <c r="A5085" s="65" t="s">
        <v>791</v>
      </c>
      <c r="B5085" s="65" t="s">
        <v>9240</v>
      </c>
      <c r="C5085" s="65" t="s">
        <v>9326</v>
      </c>
      <c r="D5085" s="55">
        <v>1997</v>
      </c>
      <c r="E5085" s="65" t="s">
        <v>10</v>
      </c>
      <c r="F5085" s="65" t="s">
        <v>9299</v>
      </c>
      <c r="G5085" s="65" t="s">
        <v>9327</v>
      </c>
      <c r="H5085" s="55">
        <v>145</v>
      </c>
      <c r="I5085" s="55"/>
      <c r="J5085" s="55"/>
      <c r="K5085" s="55"/>
      <c r="L5085" s="55"/>
      <c r="M5085" s="55"/>
      <c r="N5085" s="55"/>
      <c r="O5085" s="55"/>
      <c r="P5085" s="55"/>
      <c r="Q5085" s="55"/>
      <c r="R5085" s="55"/>
    </row>
    <row r="5086" spans="1:18" ht="16" x14ac:dyDescent="0.2">
      <c r="A5086" s="65" t="s">
        <v>791</v>
      </c>
      <c r="B5086" s="65" t="s">
        <v>9240</v>
      </c>
      <c r="C5086" s="65" t="s">
        <v>9328</v>
      </c>
      <c r="D5086" s="55">
        <v>1997</v>
      </c>
      <c r="E5086" s="65" t="s">
        <v>10</v>
      </c>
      <c r="F5086" s="65" t="s">
        <v>9299</v>
      </c>
      <c r="G5086" s="65" t="s">
        <v>9329</v>
      </c>
      <c r="H5086" s="55">
        <v>122</v>
      </c>
      <c r="I5086" s="55"/>
      <c r="J5086" s="55"/>
      <c r="K5086" s="55"/>
      <c r="L5086" s="55"/>
      <c r="M5086" s="55"/>
      <c r="N5086" s="55"/>
      <c r="O5086" s="55"/>
      <c r="P5086" s="55"/>
      <c r="Q5086" s="55"/>
      <c r="R5086" s="55"/>
    </row>
    <row r="5087" spans="1:18" ht="16" x14ac:dyDescent="0.2">
      <c r="A5087" s="65" t="s">
        <v>791</v>
      </c>
      <c r="B5087" s="65" t="s">
        <v>9240</v>
      </c>
      <c r="C5087" s="65" t="s">
        <v>9330</v>
      </c>
      <c r="D5087" s="55">
        <v>1997</v>
      </c>
      <c r="E5087" s="65" t="s">
        <v>10</v>
      </c>
      <c r="F5087" s="65" t="s">
        <v>9299</v>
      </c>
      <c r="G5087" s="65" t="s">
        <v>9331</v>
      </c>
      <c r="H5087" s="55">
        <v>95</v>
      </c>
      <c r="I5087" s="55"/>
      <c r="J5087" s="55"/>
      <c r="K5087" s="55"/>
      <c r="L5087" s="55"/>
      <c r="M5087" s="55"/>
      <c r="N5087" s="55"/>
      <c r="O5087" s="55"/>
      <c r="P5087" s="55"/>
      <c r="Q5087" s="55"/>
      <c r="R5087" s="55"/>
    </row>
    <row r="5088" spans="1:18" ht="16" x14ac:dyDescent="0.2">
      <c r="A5088" s="65" t="s">
        <v>791</v>
      </c>
      <c r="B5088" s="65" t="s">
        <v>9240</v>
      </c>
      <c r="C5088" s="65" t="s">
        <v>9332</v>
      </c>
      <c r="D5088" s="55">
        <v>1997</v>
      </c>
      <c r="E5088" s="65" t="s">
        <v>10</v>
      </c>
      <c r="F5088" s="65" t="s">
        <v>9299</v>
      </c>
      <c r="G5088" s="65" t="s">
        <v>9333</v>
      </c>
      <c r="H5088" s="55">
        <v>159</v>
      </c>
      <c r="I5088" s="55"/>
      <c r="J5088" s="55"/>
      <c r="K5088" s="55"/>
      <c r="L5088" s="55"/>
      <c r="M5088" s="55"/>
      <c r="N5088" s="55"/>
      <c r="O5088" s="55"/>
      <c r="P5088" s="55"/>
      <c r="Q5088" s="55"/>
      <c r="R5088" s="55"/>
    </row>
    <row r="5089" spans="1:18" ht="16" x14ac:dyDescent="0.2">
      <c r="A5089" s="65" t="s">
        <v>791</v>
      </c>
      <c r="B5089" s="65" t="s">
        <v>9240</v>
      </c>
      <c r="C5089" s="65" t="s">
        <v>9334</v>
      </c>
      <c r="D5089" s="55">
        <v>1997</v>
      </c>
      <c r="E5089" s="65" t="s">
        <v>10</v>
      </c>
      <c r="F5089" s="65" t="s">
        <v>9299</v>
      </c>
      <c r="G5089" s="65" t="s">
        <v>9335</v>
      </c>
      <c r="H5089" s="55">
        <v>165</v>
      </c>
      <c r="I5089" s="55"/>
      <c r="J5089" s="55"/>
      <c r="K5089" s="55"/>
      <c r="L5089" s="55"/>
      <c r="M5089" s="55"/>
      <c r="N5089" s="55"/>
      <c r="O5089" s="55"/>
      <c r="P5089" s="55"/>
      <c r="Q5089" s="55"/>
      <c r="R5089" s="55"/>
    </row>
    <row r="5090" spans="1:18" ht="16" x14ac:dyDescent="0.2">
      <c r="A5090" s="65" t="s">
        <v>791</v>
      </c>
      <c r="B5090" s="65" t="s">
        <v>9240</v>
      </c>
      <c r="C5090" s="65" t="s">
        <v>9336</v>
      </c>
      <c r="D5090" s="55">
        <v>1997</v>
      </c>
      <c r="E5090" s="65" t="s">
        <v>10</v>
      </c>
      <c r="F5090" s="65" t="s">
        <v>9299</v>
      </c>
      <c r="G5090" s="65" t="s">
        <v>9337</v>
      </c>
      <c r="H5090" s="55">
        <v>113</v>
      </c>
      <c r="I5090" s="55"/>
      <c r="J5090" s="55"/>
      <c r="K5090" s="55"/>
      <c r="L5090" s="55"/>
      <c r="M5090" s="55"/>
      <c r="N5090" s="55"/>
      <c r="O5090" s="55"/>
      <c r="P5090" s="55"/>
      <c r="Q5090" s="55"/>
      <c r="R5090" s="55"/>
    </row>
    <row r="5091" spans="1:18" ht="16" x14ac:dyDescent="0.2">
      <c r="A5091" s="65" t="s">
        <v>791</v>
      </c>
      <c r="B5091" s="65" t="s">
        <v>9240</v>
      </c>
      <c r="C5091" s="65" t="s">
        <v>9338</v>
      </c>
      <c r="D5091" s="55">
        <v>1997</v>
      </c>
      <c r="E5091" s="65" t="s">
        <v>10</v>
      </c>
      <c r="F5091" s="65" t="s">
        <v>9299</v>
      </c>
      <c r="G5091" s="65" t="s">
        <v>9339</v>
      </c>
      <c r="H5091" s="55">
        <v>86</v>
      </c>
      <c r="I5091" s="55"/>
      <c r="J5091" s="55"/>
      <c r="K5091" s="55"/>
      <c r="L5091" s="55"/>
      <c r="M5091" s="55"/>
      <c r="N5091" s="55"/>
      <c r="O5091" s="55"/>
      <c r="P5091" s="55"/>
      <c r="Q5091" s="55"/>
      <c r="R5091" s="55"/>
    </row>
    <row r="5092" spans="1:18" ht="16" x14ac:dyDescent="0.2">
      <c r="A5092" s="65" t="s">
        <v>791</v>
      </c>
      <c r="B5092" s="65" t="s">
        <v>9240</v>
      </c>
      <c r="C5092" s="65" t="s">
        <v>9340</v>
      </c>
      <c r="D5092" s="55">
        <v>1997</v>
      </c>
      <c r="E5092" s="65" t="s">
        <v>10</v>
      </c>
      <c r="F5092" s="65" t="s">
        <v>9299</v>
      </c>
      <c r="G5092" s="65" t="s">
        <v>9341</v>
      </c>
      <c r="H5092" s="55">
        <v>180</v>
      </c>
      <c r="I5092" s="55"/>
      <c r="J5092" s="55"/>
      <c r="K5092" s="55"/>
      <c r="L5092" s="55"/>
      <c r="M5092" s="55"/>
      <c r="N5092" s="55"/>
      <c r="O5092" s="55"/>
      <c r="P5092" s="55"/>
      <c r="Q5092" s="55"/>
      <c r="R5092" s="55"/>
    </row>
    <row r="5093" spans="1:18" ht="16" x14ac:dyDescent="0.2">
      <c r="A5093" s="65" t="s">
        <v>791</v>
      </c>
      <c r="B5093" s="65" t="s">
        <v>9240</v>
      </c>
      <c r="C5093" s="65" t="s">
        <v>9342</v>
      </c>
      <c r="D5093" s="55">
        <v>1997</v>
      </c>
      <c r="E5093" s="65" t="s">
        <v>10</v>
      </c>
      <c r="F5093" s="65" t="s">
        <v>9299</v>
      </c>
      <c r="G5093" s="65" t="s">
        <v>9343</v>
      </c>
      <c r="H5093" s="55">
        <v>132</v>
      </c>
      <c r="I5093" s="55"/>
      <c r="J5093" s="55"/>
      <c r="K5093" s="55"/>
      <c r="L5093" s="55"/>
      <c r="M5093" s="55"/>
      <c r="N5093" s="55"/>
      <c r="O5093" s="55"/>
      <c r="P5093" s="55"/>
      <c r="Q5093" s="55"/>
      <c r="R5093" s="55"/>
    </row>
    <row r="5094" spans="1:18" ht="16" x14ac:dyDescent="0.2">
      <c r="A5094" s="65" t="s">
        <v>791</v>
      </c>
      <c r="B5094" s="65" t="s">
        <v>9240</v>
      </c>
      <c r="C5094" s="65" t="s">
        <v>9344</v>
      </c>
      <c r="D5094" s="55">
        <v>1997</v>
      </c>
      <c r="E5094" s="65" t="s">
        <v>10</v>
      </c>
      <c r="F5094" s="65" t="s">
        <v>9299</v>
      </c>
      <c r="G5094" s="65" t="s">
        <v>9345</v>
      </c>
      <c r="H5094" s="55">
        <v>145</v>
      </c>
      <c r="I5094" s="55"/>
      <c r="J5094" s="55"/>
      <c r="K5094" s="55"/>
      <c r="L5094" s="55"/>
      <c r="M5094" s="55"/>
      <c r="N5094" s="55"/>
      <c r="O5094" s="55"/>
      <c r="P5094" s="55"/>
      <c r="Q5094" s="55"/>
      <c r="R5094" s="55"/>
    </row>
    <row r="5095" spans="1:18" ht="16" x14ac:dyDescent="0.2">
      <c r="A5095" s="65" t="s">
        <v>791</v>
      </c>
      <c r="B5095" s="65" t="s">
        <v>9240</v>
      </c>
      <c r="C5095" s="65" t="s">
        <v>9346</v>
      </c>
      <c r="D5095" s="55">
        <v>1997</v>
      </c>
      <c r="E5095" s="65" t="s">
        <v>10</v>
      </c>
      <c r="F5095" s="65" t="s">
        <v>9299</v>
      </c>
      <c r="G5095" s="65" t="s">
        <v>9347</v>
      </c>
      <c r="H5095" s="55">
        <v>78</v>
      </c>
      <c r="I5095" s="55"/>
      <c r="J5095" s="55"/>
      <c r="K5095" s="55"/>
      <c r="L5095" s="55"/>
      <c r="M5095" s="55"/>
      <c r="N5095" s="55"/>
      <c r="O5095" s="55"/>
      <c r="P5095" s="55"/>
      <c r="Q5095" s="55"/>
      <c r="R5095" s="55"/>
    </row>
    <row r="5096" spans="1:18" ht="16" x14ac:dyDescent="0.2">
      <c r="A5096" s="65" t="s">
        <v>791</v>
      </c>
      <c r="B5096" s="65" t="s">
        <v>9240</v>
      </c>
      <c r="C5096" s="65" t="s">
        <v>9348</v>
      </c>
      <c r="D5096" s="55">
        <v>1997</v>
      </c>
      <c r="E5096" s="65" t="s">
        <v>10</v>
      </c>
      <c r="F5096" s="65" t="s">
        <v>9299</v>
      </c>
      <c r="G5096" s="65" t="s">
        <v>9349</v>
      </c>
      <c r="H5096" s="55">
        <v>54</v>
      </c>
      <c r="I5096" s="55"/>
      <c r="J5096" s="55"/>
      <c r="K5096" s="55"/>
      <c r="L5096" s="55"/>
      <c r="M5096" s="55"/>
      <c r="N5096" s="55"/>
      <c r="O5096" s="55"/>
      <c r="P5096" s="55"/>
      <c r="Q5096" s="55"/>
      <c r="R5096" s="55"/>
    </row>
    <row r="5097" spans="1:18" ht="16" x14ac:dyDescent="0.2">
      <c r="A5097" s="65" t="s">
        <v>791</v>
      </c>
      <c r="B5097" s="65" t="s">
        <v>9240</v>
      </c>
      <c r="C5097" s="65" t="s">
        <v>9350</v>
      </c>
      <c r="D5097" s="55">
        <v>1997</v>
      </c>
      <c r="E5097" s="65" t="s">
        <v>10</v>
      </c>
      <c r="F5097" s="65" t="s">
        <v>9299</v>
      </c>
      <c r="G5097" s="65" t="s">
        <v>9351</v>
      </c>
      <c r="H5097" s="55">
        <v>129</v>
      </c>
      <c r="I5097" s="55"/>
      <c r="J5097" s="55"/>
      <c r="K5097" s="55"/>
      <c r="L5097" s="55"/>
      <c r="M5097" s="55"/>
      <c r="N5097" s="55"/>
      <c r="O5097" s="55"/>
      <c r="P5097" s="55"/>
      <c r="Q5097" s="55"/>
      <c r="R5097" s="55"/>
    </row>
    <row r="5098" spans="1:18" ht="16" x14ac:dyDescent="0.2">
      <c r="A5098" s="65" t="s">
        <v>791</v>
      </c>
      <c r="B5098" s="65" t="s">
        <v>9240</v>
      </c>
      <c r="C5098" s="65" t="s">
        <v>9352</v>
      </c>
      <c r="D5098" s="55">
        <v>1997</v>
      </c>
      <c r="E5098" s="65" t="s">
        <v>10</v>
      </c>
      <c r="F5098" s="65" t="s">
        <v>9299</v>
      </c>
      <c r="G5098" s="65" t="s">
        <v>9353</v>
      </c>
      <c r="H5098" s="55">
        <v>170</v>
      </c>
      <c r="I5098" s="55"/>
      <c r="J5098" s="55"/>
      <c r="K5098" s="55"/>
      <c r="L5098" s="55"/>
      <c r="M5098" s="55"/>
      <c r="N5098" s="55"/>
      <c r="O5098" s="55"/>
      <c r="P5098" s="55"/>
      <c r="Q5098" s="55"/>
      <c r="R5098" s="55"/>
    </row>
    <row r="5099" spans="1:18" ht="16" x14ac:dyDescent="0.2">
      <c r="A5099" s="65" t="s">
        <v>791</v>
      </c>
      <c r="B5099" s="65" t="s">
        <v>9240</v>
      </c>
      <c r="C5099" s="65" t="s">
        <v>9354</v>
      </c>
      <c r="D5099" s="55">
        <v>1997</v>
      </c>
      <c r="E5099" s="65" t="s">
        <v>10</v>
      </c>
      <c r="F5099" s="65" t="s">
        <v>9299</v>
      </c>
      <c r="G5099" s="65" t="s">
        <v>9355</v>
      </c>
      <c r="H5099" s="55">
        <v>99</v>
      </c>
      <c r="I5099" s="55"/>
      <c r="J5099" s="55"/>
      <c r="K5099" s="55"/>
      <c r="L5099" s="55"/>
      <c r="M5099" s="55"/>
      <c r="N5099" s="55"/>
      <c r="O5099" s="55"/>
      <c r="P5099" s="55"/>
      <c r="Q5099" s="55"/>
      <c r="R5099" s="55"/>
    </row>
    <row r="5100" spans="1:18" ht="16" x14ac:dyDescent="0.2">
      <c r="A5100" s="65" t="s">
        <v>791</v>
      </c>
      <c r="B5100" s="65" t="s">
        <v>9240</v>
      </c>
      <c r="C5100" s="65" t="s">
        <v>9356</v>
      </c>
      <c r="D5100" s="55">
        <v>1997</v>
      </c>
      <c r="E5100" s="65" t="s">
        <v>10</v>
      </c>
      <c r="F5100" s="65" t="s">
        <v>9299</v>
      </c>
      <c r="G5100" s="65" t="s">
        <v>9357</v>
      </c>
      <c r="H5100" s="55">
        <v>189</v>
      </c>
      <c r="I5100" s="55"/>
      <c r="J5100" s="55"/>
      <c r="K5100" s="55"/>
      <c r="L5100" s="55"/>
      <c r="M5100" s="55"/>
      <c r="N5100" s="55"/>
      <c r="O5100" s="55"/>
      <c r="P5100" s="55"/>
      <c r="Q5100" s="55"/>
      <c r="R5100" s="55"/>
    </row>
    <row r="5101" spans="1:18" ht="16" x14ac:dyDescent="0.2">
      <c r="A5101" s="65" t="s">
        <v>791</v>
      </c>
      <c r="B5101" s="65" t="s">
        <v>9240</v>
      </c>
      <c r="C5101" s="65" t="s">
        <v>9358</v>
      </c>
      <c r="D5101" s="55">
        <v>1997</v>
      </c>
      <c r="E5101" s="65" t="s">
        <v>10</v>
      </c>
      <c r="F5101" s="65" t="s">
        <v>9299</v>
      </c>
      <c r="G5101" s="65" t="s">
        <v>9359</v>
      </c>
      <c r="H5101" s="55">
        <v>102</v>
      </c>
      <c r="I5101" s="55"/>
      <c r="J5101" s="55"/>
      <c r="K5101" s="55"/>
      <c r="L5101" s="55"/>
      <c r="M5101" s="55"/>
      <c r="N5101" s="55"/>
      <c r="O5101" s="55"/>
      <c r="P5101" s="55"/>
      <c r="Q5101" s="55"/>
      <c r="R5101" s="55"/>
    </row>
    <row r="5102" spans="1:18" ht="16" x14ac:dyDescent="0.2">
      <c r="A5102" s="65" t="s">
        <v>791</v>
      </c>
      <c r="B5102" s="65" t="s">
        <v>9240</v>
      </c>
      <c r="C5102" s="65" t="s">
        <v>9360</v>
      </c>
      <c r="D5102" s="55">
        <v>1997</v>
      </c>
      <c r="E5102" s="65" t="s">
        <v>10</v>
      </c>
      <c r="F5102" s="65" t="s">
        <v>9299</v>
      </c>
      <c r="G5102" s="65" t="s">
        <v>9361</v>
      </c>
      <c r="H5102" s="55">
        <v>141</v>
      </c>
      <c r="I5102" s="55"/>
      <c r="J5102" s="55"/>
      <c r="K5102" s="55"/>
      <c r="L5102" s="55"/>
      <c r="M5102" s="55"/>
      <c r="N5102" s="55"/>
      <c r="O5102" s="55"/>
      <c r="P5102" s="55"/>
      <c r="Q5102" s="55"/>
      <c r="R5102" s="55"/>
    </row>
    <row r="5103" spans="1:18" ht="16" x14ac:dyDescent="0.2">
      <c r="A5103" s="65" t="s">
        <v>791</v>
      </c>
      <c r="B5103" s="65" t="s">
        <v>9240</v>
      </c>
      <c r="C5103" s="65" t="s">
        <v>9265</v>
      </c>
      <c r="D5103" s="55">
        <v>1997</v>
      </c>
      <c r="E5103" s="65" t="s">
        <v>10</v>
      </c>
      <c r="F5103" s="65" t="s">
        <v>9299</v>
      </c>
      <c r="G5103" s="65" t="s">
        <v>9362</v>
      </c>
      <c r="H5103" s="55">
        <v>406</v>
      </c>
      <c r="I5103" s="55"/>
      <c r="J5103" s="55"/>
      <c r="K5103" s="55"/>
      <c r="L5103" s="55"/>
      <c r="M5103" s="55"/>
      <c r="N5103" s="55"/>
      <c r="O5103" s="55"/>
      <c r="P5103" s="55"/>
      <c r="Q5103" s="55"/>
      <c r="R5103" s="55"/>
    </row>
    <row r="5104" spans="1:18" ht="16" x14ac:dyDescent="0.2">
      <c r="A5104" s="65" t="s">
        <v>791</v>
      </c>
      <c r="B5104" s="65" t="s">
        <v>9240</v>
      </c>
      <c r="C5104" s="65" t="s">
        <v>9363</v>
      </c>
      <c r="D5104" s="55">
        <v>1997</v>
      </c>
      <c r="E5104" s="65" t="s">
        <v>10</v>
      </c>
      <c r="F5104" s="65" t="s">
        <v>9299</v>
      </c>
      <c r="G5104" s="65" t="s">
        <v>9364</v>
      </c>
      <c r="H5104" s="55">
        <v>344</v>
      </c>
      <c r="I5104" s="55"/>
      <c r="J5104" s="55"/>
      <c r="K5104" s="55"/>
      <c r="L5104" s="55"/>
      <c r="M5104" s="55"/>
      <c r="N5104" s="55"/>
      <c r="O5104" s="55"/>
      <c r="P5104" s="55"/>
      <c r="Q5104" s="55"/>
      <c r="R5104" s="55"/>
    </row>
    <row r="5105" spans="1:18" ht="16" x14ac:dyDescent="0.2">
      <c r="A5105" s="65" t="s">
        <v>791</v>
      </c>
      <c r="B5105" s="65" t="s">
        <v>9240</v>
      </c>
      <c r="C5105" s="65" t="s">
        <v>9273</v>
      </c>
      <c r="D5105" s="55">
        <v>1997</v>
      </c>
      <c r="E5105" s="65" t="s">
        <v>10</v>
      </c>
      <c r="F5105" s="65" t="s">
        <v>9299</v>
      </c>
      <c r="G5105" s="65" t="s">
        <v>9365</v>
      </c>
      <c r="H5105" s="55">
        <v>107</v>
      </c>
      <c r="I5105" s="55"/>
      <c r="J5105" s="55"/>
      <c r="K5105" s="55"/>
      <c r="L5105" s="55"/>
      <c r="M5105" s="55"/>
      <c r="N5105" s="55"/>
      <c r="O5105" s="55"/>
      <c r="P5105" s="55"/>
      <c r="Q5105" s="55"/>
      <c r="R5105" s="55"/>
    </row>
    <row r="5106" spans="1:18" ht="16" x14ac:dyDescent="0.2">
      <c r="A5106" s="65" t="s">
        <v>791</v>
      </c>
      <c r="B5106" s="65" t="s">
        <v>9240</v>
      </c>
      <c r="C5106" s="65" t="s">
        <v>9366</v>
      </c>
      <c r="D5106" s="55">
        <v>1997</v>
      </c>
      <c r="E5106" s="65" t="s">
        <v>10</v>
      </c>
      <c r="F5106" s="65" t="s">
        <v>9299</v>
      </c>
      <c r="G5106" s="65" t="s">
        <v>9367</v>
      </c>
      <c r="H5106" s="55">
        <v>268</v>
      </c>
      <c r="I5106" s="55"/>
      <c r="J5106" s="55"/>
      <c r="K5106" s="55"/>
      <c r="L5106" s="55"/>
      <c r="M5106" s="55"/>
      <c r="N5106" s="55"/>
      <c r="O5106" s="55"/>
      <c r="P5106" s="55"/>
      <c r="Q5106" s="55"/>
      <c r="R5106" s="55"/>
    </row>
    <row r="5107" spans="1:18" ht="16" x14ac:dyDescent="0.2">
      <c r="A5107" s="65" t="s">
        <v>791</v>
      </c>
      <c r="B5107" s="65" t="s">
        <v>9240</v>
      </c>
      <c r="C5107" s="65" t="s">
        <v>9273</v>
      </c>
      <c r="D5107" s="55">
        <v>1997</v>
      </c>
      <c r="E5107" s="65" t="s">
        <v>10</v>
      </c>
      <c r="F5107" s="65" t="s">
        <v>9299</v>
      </c>
      <c r="G5107" s="65" t="s">
        <v>9368</v>
      </c>
      <c r="H5107" s="55">
        <v>122</v>
      </c>
      <c r="I5107" s="55"/>
      <c r="J5107" s="55"/>
      <c r="K5107" s="55"/>
      <c r="L5107" s="55"/>
      <c r="M5107" s="55"/>
      <c r="N5107" s="55"/>
      <c r="O5107" s="55"/>
      <c r="P5107" s="55"/>
      <c r="Q5107" s="55"/>
      <c r="R5107" s="55"/>
    </row>
    <row r="5108" spans="1:18" ht="16" x14ac:dyDescent="0.2">
      <c r="A5108" s="65" t="s">
        <v>9369</v>
      </c>
      <c r="B5108" s="65" t="s">
        <v>9240</v>
      </c>
      <c r="C5108" s="65" t="s">
        <v>9370</v>
      </c>
      <c r="D5108" s="55">
        <v>1998</v>
      </c>
      <c r="E5108" s="65" t="s">
        <v>7</v>
      </c>
      <c r="F5108" s="65" t="s">
        <v>9371</v>
      </c>
      <c r="G5108" s="56" t="s">
        <v>9372</v>
      </c>
      <c r="H5108" s="55">
        <v>618</v>
      </c>
      <c r="I5108" s="55"/>
      <c r="J5108" s="55"/>
      <c r="K5108" s="55"/>
      <c r="L5108" s="55"/>
      <c r="M5108" s="55"/>
      <c r="N5108" s="55"/>
      <c r="O5108" s="55"/>
      <c r="P5108" s="55"/>
      <c r="Q5108" s="55"/>
      <c r="R5108" s="55"/>
    </row>
    <row r="5109" spans="1:18" ht="16" x14ac:dyDescent="0.2">
      <c r="A5109" s="65" t="s">
        <v>9369</v>
      </c>
      <c r="B5109" s="65" t="s">
        <v>9240</v>
      </c>
      <c r="C5109" s="65" t="s">
        <v>9373</v>
      </c>
      <c r="D5109" s="55">
        <v>1998</v>
      </c>
      <c r="E5109" s="65" t="s">
        <v>10</v>
      </c>
      <c r="F5109" s="65" t="s">
        <v>9371</v>
      </c>
      <c r="G5109" s="56" t="s">
        <v>9374</v>
      </c>
      <c r="H5109" s="55">
        <v>678</v>
      </c>
      <c r="I5109" s="55"/>
      <c r="J5109" s="55"/>
      <c r="K5109" s="55"/>
      <c r="L5109" s="55"/>
      <c r="M5109" s="55"/>
      <c r="N5109" s="55"/>
      <c r="O5109" s="55"/>
      <c r="P5109" s="55"/>
      <c r="Q5109" s="55"/>
      <c r="R5109" s="55"/>
    </row>
    <row r="5110" spans="1:18" ht="16" x14ac:dyDescent="0.2">
      <c r="A5110" s="65" t="s">
        <v>9369</v>
      </c>
      <c r="B5110" s="65" t="s">
        <v>9240</v>
      </c>
      <c r="C5110" s="65" t="s">
        <v>9375</v>
      </c>
      <c r="D5110" s="55">
        <v>1998</v>
      </c>
      <c r="E5110" s="65" t="s">
        <v>10</v>
      </c>
      <c r="F5110" s="65" t="s">
        <v>9371</v>
      </c>
      <c r="G5110" s="56" t="s">
        <v>9376</v>
      </c>
      <c r="H5110" s="55">
        <v>619</v>
      </c>
      <c r="I5110" s="55"/>
      <c r="J5110" s="55"/>
      <c r="K5110" s="55"/>
      <c r="L5110" s="55"/>
      <c r="M5110" s="55"/>
      <c r="N5110" s="55"/>
      <c r="O5110" s="55"/>
      <c r="P5110" s="55"/>
      <c r="Q5110" s="55"/>
      <c r="R5110" s="55"/>
    </row>
    <row r="5111" spans="1:18" ht="16" x14ac:dyDescent="0.2">
      <c r="A5111" s="65" t="s">
        <v>9369</v>
      </c>
      <c r="B5111" s="65" t="s">
        <v>9240</v>
      </c>
      <c r="C5111" s="65" t="s">
        <v>9377</v>
      </c>
      <c r="D5111" s="55">
        <v>1998</v>
      </c>
      <c r="E5111" s="65" t="s">
        <v>10</v>
      </c>
      <c r="F5111" s="65" t="s">
        <v>9371</v>
      </c>
      <c r="G5111" s="56" t="s">
        <v>9378</v>
      </c>
      <c r="H5111" s="55">
        <v>647</v>
      </c>
      <c r="I5111" s="55"/>
      <c r="J5111" s="55"/>
      <c r="K5111" s="55"/>
      <c r="L5111" s="55"/>
      <c r="M5111" s="55"/>
      <c r="N5111" s="55"/>
      <c r="O5111" s="55"/>
      <c r="P5111" s="55"/>
      <c r="Q5111" s="55"/>
      <c r="R5111" s="55"/>
    </row>
    <row r="5112" spans="1:18" ht="16" x14ac:dyDescent="0.2">
      <c r="A5112" s="65" t="s">
        <v>9369</v>
      </c>
      <c r="B5112" s="65" t="s">
        <v>9240</v>
      </c>
      <c r="C5112" s="65" t="s">
        <v>9379</v>
      </c>
      <c r="D5112" s="55">
        <v>1998</v>
      </c>
      <c r="E5112" s="65" t="s">
        <v>10</v>
      </c>
      <c r="F5112" s="65" t="s">
        <v>9371</v>
      </c>
      <c r="G5112" s="56" t="s">
        <v>9380</v>
      </c>
      <c r="H5112" s="55">
        <v>635</v>
      </c>
      <c r="I5112" s="55"/>
      <c r="J5112" s="55"/>
      <c r="K5112" s="55"/>
      <c r="L5112" s="55"/>
      <c r="M5112" s="55"/>
      <c r="N5112" s="55"/>
      <c r="O5112" s="55"/>
      <c r="P5112" s="55"/>
      <c r="Q5112" s="55"/>
      <c r="R5112" s="55"/>
    </row>
    <row r="5113" spans="1:18" ht="16" x14ac:dyDescent="0.2">
      <c r="A5113" s="65" t="s">
        <v>9369</v>
      </c>
      <c r="B5113" s="65" t="s">
        <v>9240</v>
      </c>
      <c r="C5113" s="65" t="s">
        <v>9381</v>
      </c>
      <c r="D5113" s="55">
        <v>1998</v>
      </c>
      <c r="E5113" s="65" t="s">
        <v>10</v>
      </c>
      <c r="F5113" s="65" t="s">
        <v>9371</v>
      </c>
      <c r="G5113" s="56" t="s">
        <v>9382</v>
      </c>
      <c r="H5113" s="55">
        <v>618</v>
      </c>
      <c r="I5113" s="55"/>
      <c r="J5113" s="55"/>
      <c r="K5113" s="55"/>
      <c r="L5113" s="55"/>
      <c r="M5113" s="55"/>
      <c r="N5113" s="55"/>
      <c r="O5113" s="55"/>
      <c r="P5113" s="55"/>
      <c r="Q5113" s="55"/>
      <c r="R5113" s="55"/>
    </row>
    <row r="5114" spans="1:18" ht="16" x14ac:dyDescent="0.2">
      <c r="A5114" s="65" t="s">
        <v>9369</v>
      </c>
      <c r="B5114" s="65" t="s">
        <v>9240</v>
      </c>
      <c r="C5114" s="65" t="s">
        <v>9383</v>
      </c>
      <c r="D5114" s="55">
        <v>1998</v>
      </c>
      <c r="E5114" s="65" t="s">
        <v>10</v>
      </c>
      <c r="F5114" s="65" t="s">
        <v>9371</v>
      </c>
      <c r="G5114" s="56" t="s">
        <v>9384</v>
      </c>
      <c r="H5114" s="55">
        <v>558</v>
      </c>
      <c r="I5114" s="55"/>
      <c r="J5114" s="55"/>
      <c r="K5114" s="55"/>
      <c r="L5114" s="55"/>
      <c r="M5114" s="55"/>
      <c r="N5114" s="55"/>
      <c r="O5114" s="55"/>
      <c r="P5114" s="55"/>
      <c r="Q5114" s="55"/>
      <c r="R5114" s="55"/>
    </row>
    <row r="5115" spans="1:18" ht="16" x14ac:dyDescent="0.2">
      <c r="A5115" s="65" t="s">
        <v>9369</v>
      </c>
      <c r="B5115" s="65" t="s">
        <v>9240</v>
      </c>
      <c r="C5115" s="65" t="s">
        <v>9385</v>
      </c>
      <c r="D5115" s="55">
        <v>1998</v>
      </c>
      <c r="E5115" s="65" t="s">
        <v>10</v>
      </c>
      <c r="F5115" s="65" t="s">
        <v>9371</v>
      </c>
      <c r="G5115" s="56" t="s">
        <v>9386</v>
      </c>
      <c r="H5115" s="55">
        <v>511</v>
      </c>
      <c r="I5115" s="55"/>
      <c r="J5115" s="55"/>
      <c r="K5115" s="55"/>
      <c r="L5115" s="55"/>
      <c r="M5115" s="55"/>
      <c r="N5115" s="55"/>
      <c r="O5115" s="55"/>
      <c r="P5115" s="55"/>
      <c r="Q5115" s="55"/>
      <c r="R5115" s="55"/>
    </row>
    <row r="5116" spans="1:18" ht="16" x14ac:dyDescent="0.2">
      <c r="A5116" s="65" t="s">
        <v>4265</v>
      </c>
      <c r="B5116" s="65" t="s">
        <v>9240</v>
      </c>
      <c r="C5116" s="65" t="s">
        <v>9387</v>
      </c>
      <c r="D5116" s="55">
        <v>1999</v>
      </c>
      <c r="E5116" s="65" t="s">
        <v>7</v>
      </c>
      <c r="F5116" s="65" t="s">
        <v>9388</v>
      </c>
      <c r="G5116" s="56" t="s">
        <v>9389</v>
      </c>
      <c r="H5116" s="55">
        <v>874</v>
      </c>
      <c r="I5116" s="55"/>
      <c r="J5116" s="55"/>
      <c r="K5116" s="55"/>
      <c r="L5116" s="55"/>
      <c r="M5116" s="55"/>
      <c r="N5116" s="55"/>
      <c r="O5116" s="55"/>
      <c r="P5116" s="55"/>
      <c r="Q5116" s="55"/>
      <c r="R5116" s="55"/>
    </row>
    <row r="5117" spans="1:18" ht="16" x14ac:dyDescent="0.2">
      <c r="A5117" s="65" t="s">
        <v>4265</v>
      </c>
      <c r="B5117" s="65" t="s">
        <v>9240</v>
      </c>
      <c r="C5117" s="65" t="s">
        <v>9390</v>
      </c>
      <c r="D5117" s="55">
        <v>1999</v>
      </c>
      <c r="E5117" s="65" t="s">
        <v>10</v>
      </c>
      <c r="F5117" s="65" t="s">
        <v>9388</v>
      </c>
      <c r="G5117" s="56" t="s">
        <v>9391</v>
      </c>
      <c r="H5117" s="55">
        <v>656</v>
      </c>
      <c r="I5117" s="55"/>
      <c r="J5117" s="55"/>
      <c r="K5117" s="55"/>
      <c r="L5117" s="55"/>
      <c r="M5117" s="55"/>
      <c r="N5117" s="55"/>
      <c r="O5117" s="55"/>
      <c r="P5117" s="55"/>
      <c r="Q5117" s="55"/>
      <c r="R5117" s="55"/>
    </row>
    <row r="5118" spans="1:18" ht="16" x14ac:dyDescent="0.2">
      <c r="A5118" s="65" t="s">
        <v>4265</v>
      </c>
      <c r="B5118" s="65" t="s">
        <v>9240</v>
      </c>
      <c r="C5118" s="65" t="s">
        <v>9392</v>
      </c>
      <c r="D5118" s="55">
        <v>1999</v>
      </c>
      <c r="E5118" s="65" t="s">
        <v>10</v>
      </c>
      <c r="F5118" s="65" t="s">
        <v>9388</v>
      </c>
      <c r="G5118" s="56" t="s">
        <v>9393</v>
      </c>
      <c r="H5118" s="55">
        <v>830</v>
      </c>
      <c r="I5118" s="55"/>
      <c r="J5118" s="55"/>
      <c r="K5118" s="55"/>
      <c r="L5118" s="55"/>
      <c r="M5118" s="55"/>
      <c r="N5118" s="55"/>
      <c r="O5118" s="55"/>
      <c r="P5118" s="55"/>
      <c r="Q5118" s="55"/>
      <c r="R5118" s="55"/>
    </row>
    <row r="5119" spans="1:18" ht="16" x14ac:dyDescent="0.2">
      <c r="A5119" s="65" t="s">
        <v>4265</v>
      </c>
      <c r="B5119" s="65" t="s">
        <v>9240</v>
      </c>
      <c r="C5119" s="65" t="s">
        <v>9394</v>
      </c>
      <c r="D5119" s="55">
        <v>1999</v>
      </c>
      <c r="E5119" s="65" t="s">
        <v>10</v>
      </c>
      <c r="F5119" s="65" t="s">
        <v>9388</v>
      </c>
      <c r="G5119" s="56" t="s">
        <v>9395</v>
      </c>
      <c r="H5119" s="55">
        <v>693</v>
      </c>
      <c r="I5119" s="55"/>
      <c r="J5119" s="55"/>
      <c r="K5119" s="55"/>
      <c r="L5119" s="55"/>
      <c r="M5119" s="55"/>
      <c r="N5119" s="55"/>
      <c r="O5119" s="55"/>
      <c r="P5119" s="55"/>
      <c r="Q5119" s="55"/>
      <c r="R5119" s="55"/>
    </row>
    <row r="5120" spans="1:18" ht="16" x14ac:dyDescent="0.2">
      <c r="A5120" s="65" t="s">
        <v>4265</v>
      </c>
      <c r="B5120" s="65" t="s">
        <v>9240</v>
      </c>
      <c r="C5120" s="65" t="s">
        <v>9396</v>
      </c>
      <c r="D5120" s="55">
        <v>1999</v>
      </c>
      <c r="E5120" s="65" t="s">
        <v>9</v>
      </c>
      <c r="F5120" s="65" t="s">
        <v>9388</v>
      </c>
      <c r="G5120" s="56" t="s">
        <v>9397</v>
      </c>
      <c r="H5120" s="55">
        <v>482</v>
      </c>
      <c r="I5120" s="55"/>
      <c r="J5120" s="55"/>
      <c r="K5120" s="55"/>
      <c r="L5120" s="55"/>
      <c r="M5120" s="55"/>
      <c r="N5120" s="55"/>
      <c r="O5120" s="55"/>
      <c r="P5120" s="55"/>
      <c r="Q5120" s="55"/>
      <c r="R5120" s="55"/>
    </row>
    <row r="5121" spans="1:18" ht="16" x14ac:dyDescent="0.2">
      <c r="A5121" s="65" t="s">
        <v>4265</v>
      </c>
      <c r="B5121" s="65" t="s">
        <v>9240</v>
      </c>
      <c r="C5121" s="65" t="s">
        <v>9398</v>
      </c>
      <c r="D5121" s="55">
        <v>1999</v>
      </c>
      <c r="E5121" s="65" t="s">
        <v>10</v>
      </c>
      <c r="F5121" s="65" t="s">
        <v>9388</v>
      </c>
      <c r="G5121" s="56" t="s">
        <v>9399</v>
      </c>
      <c r="H5121" s="55">
        <v>496</v>
      </c>
      <c r="I5121" s="55"/>
      <c r="J5121" s="55"/>
      <c r="K5121" s="55"/>
      <c r="L5121" s="55"/>
      <c r="M5121" s="55"/>
      <c r="N5121" s="55"/>
      <c r="O5121" s="55"/>
      <c r="P5121" s="55"/>
      <c r="Q5121" s="55"/>
      <c r="R5121" s="55"/>
    </row>
    <row r="5122" spans="1:18" ht="16" x14ac:dyDescent="0.2">
      <c r="A5122" s="65" t="s">
        <v>4265</v>
      </c>
      <c r="B5122" s="65" t="s">
        <v>9240</v>
      </c>
      <c r="C5122" s="65" t="s">
        <v>9400</v>
      </c>
      <c r="D5122" s="55">
        <v>1999</v>
      </c>
      <c r="E5122" s="65" t="s">
        <v>10</v>
      </c>
      <c r="F5122" s="65" t="s">
        <v>9388</v>
      </c>
      <c r="G5122" s="56" t="s">
        <v>9401</v>
      </c>
      <c r="H5122" s="55">
        <v>659</v>
      </c>
      <c r="I5122" s="55"/>
      <c r="J5122" s="55"/>
      <c r="K5122" s="55"/>
      <c r="L5122" s="55"/>
      <c r="M5122" s="55"/>
      <c r="N5122" s="55"/>
      <c r="O5122" s="55"/>
      <c r="P5122" s="55"/>
      <c r="Q5122" s="55"/>
      <c r="R5122" s="55"/>
    </row>
    <row r="5123" spans="1:18" ht="16" x14ac:dyDescent="0.2">
      <c r="A5123" s="65" t="s">
        <v>4265</v>
      </c>
      <c r="B5123" s="65" t="s">
        <v>9240</v>
      </c>
      <c r="C5123" s="65" t="s">
        <v>9402</v>
      </c>
      <c r="D5123" s="55">
        <v>1999</v>
      </c>
      <c r="E5123" s="65" t="s">
        <v>10</v>
      </c>
      <c r="F5123" s="65" t="s">
        <v>9388</v>
      </c>
      <c r="G5123" s="56" t="s">
        <v>9403</v>
      </c>
      <c r="H5123" s="55">
        <v>873</v>
      </c>
      <c r="I5123" s="55"/>
      <c r="J5123" s="55"/>
      <c r="K5123" s="55"/>
      <c r="L5123" s="55"/>
      <c r="M5123" s="55"/>
      <c r="N5123" s="55"/>
      <c r="O5123" s="55"/>
      <c r="P5123" s="55"/>
      <c r="Q5123" s="55"/>
      <c r="R5123" s="55"/>
    </row>
    <row r="5124" spans="1:18" ht="16" x14ac:dyDescent="0.2">
      <c r="A5124" s="65" t="s">
        <v>4265</v>
      </c>
      <c r="B5124" s="65" t="s">
        <v>9240</v>
      </c>
      <c r="C5124" s="65" t="s">
        <v>9404</v>
      </c>
      <c r="D5124" s="55">
        <v>1999</v>
      </c>
      <c r="E5124" s="65" t="s">
        <v>10</v>
      </c>
      <c r="F5124" s="65" t="s">
        <v>9388</v>
      </c>
      <c r="G5124" s="56" t="s">
        <v>9405</v>
      </c>
      <c r="H5124" s="55">
        <v>538</v>
      </c>
      <c r="I5124" s="55"/>
      <c r="J5124" s="55"/>
      <c r="K5124" s="55"/>
      <c r="L5124" s="55"/>
      <c r="M5124" s="55"/>
      <c r="N5124" s="55"/>
      <c r="O5124" s="55"/>
      <c r="P5124" s="55"/>
      <c r="Q5124" s="55"/>
      <c r="R5124" s="55"/>
    </row>
    <row r="5125" spans="1:18" ht="16" x14ac:dyDescent="0.2">
      <c r="A5125" s="65" t="s">
        <v>4265</v>
      </c>
      <c r="B5125" s="65" t="s">
        <v>9240</v>
      </c>
      <c r="C5125" s="65" t="s">
        <v>9406</v>
      </c>
      <c r="D5125" s="55">
        <v>1999</v>
      </c>
      <c r="E5125" s="65" t="s">
        <v>10</v>
      </c>
      <c r="F5125" s="65" t="s">
        <v>9388</v>
      </c>
      <c r="G5125" s="56" t="s">
        <v>9407</v>
      </c>
      <c r="H5125" s="55">
        <v>667</v>
      </c>
      <c r="I5125" s="55"/>
      <c r="J5125" s="55"/>
      <c r="K5125" s="55"/>
      <c r="L5125" s="55"/>
      <c r="M5125" s="55"/>
      <c r="N5125" s="55"/>
      <c r="O5125" s="55"/>
      <c r="P5125" s="55"/>
      <c r="Q5125" s="55"/>
      <c r="R5125" s="55"/>
    </row>
    <row r="5126" spans="1:18" ht="16" x14ac:dyDescent="0.2">
      <c r="A5126" s="65" t="s">
        <v>4265</v>
      </c>
      <c r="B5126" s="65" t="s">
        <v>9240</v>
      </c>
      <c r="C5126" s="65" t="s">
        <v>9408</v>
      </c>
      <c r="D5126" s="55">
        <v>1999</v>
      </c>
      <c r="E5126" s="65" t="s">
        <v>10</v>
      </c>
      <c r="F5126" s="65" t="s">
        <v>9388</v>
      </c>
      <c r="G5126" s="56" t="s">
        <v>9409</v>
      </c>
      <c r="H5126" s="55">
        <v>958</v>
      </c>
      <c r="I5126" s="55"/>
      <c r="J5126" s="55"/>
      <c r="K5126" s="55"/>
      <c r="L5126" s="55"/>
      <c r="M5126" s="55"/>
      <c r="N5126" s="55"/>
      <c r="O5126" s="55"/>
      <c r="P5126" s="55"/>
      <c r="Q5126" s="55"/>
      <c r="R5126" s="55"/>
    </row>
    <row r="5127" spans="1:18" ht="16" x14ac:dyDescent="0.2">
      <c r="A5127" s="65" t="s">
        <v>4265</v>
      </c>
      <c r="B5127" s="65" t="s">
        <v>9240</v>
      </c>
      <c r="C5127" s="70" t="s">
        <v>9410</v>
      </c>
      <c r="D5127" s="55">
        <v>1999</v>
      </c>
      <c r="E5127" s="65" t="s">
        <v>10</v>
      </c>
      <c r="F5127" s="65" t="s">
        <v>9388</v>
      </c>
      <c r="G5127" s="56" t="s">
        <v>9411</v>
      </c>
      <c r="H5127" s="55">
        <v>463</v>
      </c>
      <c r="I5127" s="55"/>
      <c r="J5127" s="55"/>
      <c r="K5127" s="55"/>
      <c r="L5127" s="55"/>
      <c r="M5127" s="55"/>
      <c r="N5127" s="55"/>
      <c r="O5127" s="55"/>
      <c r="P5127" s="55"/>
      <c r="Q5127" s="55"/>
      <c r="R5127" s="55"/>
    </row>
    <row r="5128" spans="1:18" ht="16" x14ac:dyDescent="0.2">
      <c r="A5128" s="65" t="s">
        <v>4265</v>
      </c>
      <c r="B5128" s="65" t="s">
        <v>9240</v>
      </c>
      <c r="C5128" s="70" t="s">
        <v>9412</v>
      </c>
      <c r="D5128" s="55">
        <v>1999</v>
      </c>
      <c r="E5128" s="65" t="s">
        <v>10</v>
      </c>
      <c r="F5128" s="65" t="s">
        <v>9388</v>
      </c>
      <c r="G5128" s="56" t="s">
        <v>9413</v>
      </c>
      <c r="H5128" s="55">
        <v>206</v>
      </c>
      <c r="I5128" s="55"/>
      <c r="J5128" s="55"/>
      <c r="K5128" s="55"/>
      <c r="L5128" s="55"/>
      <c r="M5128" s="55"/>
      <c r="N5128" s="55"/>
      <c r="O5128" s="55"/>
      <c r="P5128" s="55"/>
      <c r="Q5128" s="55"/>
      <c r="R5128" s="55"/>
    </row>
    <row r="5129" spans="1:18" ht="16" x14ac:dyDescent="0.2">
      <c r="A5129" s="65" t="s">
        <v>15</v>
      </c>
      <c r="B5129" s="65" t="s">
        <v>9240</v>
      </c>
      <c r="C5129" s="65" t="s">
        <v>9414</v>
      </c>
      <c r="D5129" s="55">
        <v>2001</v>
      </c>
      <c r="E5129" s="65" t="s">
        <v>9</v>
      </c>
      <c r="F5129" s="65" t="s">
        <v>9415</v>
      </c>
      <c r="G5129" s="65" t="s">
        <v>9416</v>
      </c>
      <c r="H5129" s="55">
        <v>78</v>
      </c>
      <c r="I5129" s="55"/>
      <c r="J5129" s="55"/>
      <c r="K5129" s="55"/>
      <c r="L5129" s="55"/>
      <c r="M5129" s="55"/>
      <c r="N5129" s="55"/>
      <c r="O5129" s="55"/>
      <c r="P5129" s="55"/>
      <c r="Q5129" s="55"/>
      <c r="R5129" s="55"/>
    </row>
    <row r="5130" spans="1:18" ht="16" x14ac:dyDescent="0.2">
      <c r="A5130" s="65" t="s">
        <v>15</v>
      </c>
      <c r="B5130" s="65" t="s">
        <v>9240</v>
      </c>
      <c r="C5130" s="65" t="s">
        <v>9417</v>
      </c>
      <c r="D5130" s="55">
        <v>2001</v>
      </c>
      <c r="E5130" s="65" t="s">
        <v>9</v>
      </c>
      <c r="F5130" s="65" t="s">
        <v>9415</v>
      </c>
      <c r="G5130" s="65" t="s">
        <v>9418</v>
      </c>
      <c r="H5130" s="55">
        <v>64</v>
      </c>
      <c r="I5130" s="55"/>
      <c r="J5130" s="55"/>
      <c r="K5130" s="55"/>
      <c r="L5130" s="55"/>
      <c r="M5130" s="55"/>
      <c r="N5130" s="55"/>
      <c r="O5130" s="55"/>
      <c r="P5130" s="55"/>
      <c r="Q5130" s="55"/>
      <c r="R5130" s="55"/>
    </row>
    <row r="5131" spans="1:18" ht="16" x14ac:dyDescent="0.2">
      <c r="A5131" s="65" t="s">
        <v>15</v>
      </c>
      <c r="B5131" s="65" t="s">
        <v>9240</v>
      </c>
      <c r="C5131" s="65" t="s">
        <v>7</v>
      </c>
      <c r="D5131" s="55">
        <v>2001</v>
      </c>
      <c r="E5131" s="65" t="s">
        <v>7</v>
      </c>
      <c r="F5131" s="65" t="s">
        <v>9415</v>
      </c>
      <c r="G5131" s="65" t="s">
        <v>9419</v>
      </c>
      <c r="H5131" s="55">
        <v>904</v>
      </c>
      <c r="I5131" s="55"/>
      <c r="J5131" s="55"/>
      <c r="K5131" s="55"/>
      <c r="L5131" s="55"/>
      <c r="M5131" s="55"/>
      <c r="N5131" s="55"/>
      <c r="O5131" s="55"/>
      <c r="P5131" s="55"/>
      <c r="Q5131" s="55"/>
      <c r="R5131" s="55"/>
    </row>
    <row r="5132" spans="1:18" ht="16" x14ac:dyDescent="0.2">
      <c r="A5132" s="65" t="s">
        <v>15</v>
      </c>
      <c r="B5132" s="65" t="s">
        <v>9240</v>
      </c>
      <c r="C5132" s="65" t="s">
        <v>451</v>
      </c>
      <c r="D5132" s="55">
        <v>2001</v>
      </c>
      <c r="E5132" s="65" t="s">
        <v>10</v>
      </c>
      <c r="F5132" s="65" t="s">
        <v>9415</v>
      </c>
      <c r="G5132" s="65" t="s">
        <v>9420</v>
      </c>
      <c r="H5132" s="55">
        <v>313</v>
      </c>
      <c r="I5132" s="55"/>
      <c r="J5132" s="55"/>
      <c r="K5132" s="55"/>
      <c r="L5132" s="55"/>
      <c r="M5132" s="55"/>
      <c r="N5132" s="55"/>
      <c r="O5132" s="55"/>
      <c r="P5132" s="55"/>
      <c r="Q5132" s="55"/>
      <c r="R5132" s="55"/>
    </row>
    <row r="5133" spans="1:18" ht="16" x14ac:dyDescent="0.2">
      <c r="A5133" s="65" t="s">
        <v>15</v>
      </c>
      <c r="B5133" s="65" t="s">
        <v>9240</v>
      </c>
      <c r="C5133" s="65" t="s">
        <v>5161</v>
      </c>
      <c r="D5133" s="55">
        <v>2001</v>
      </c>
      <c r="E5133" s="65" t="s">
        <v>10</v>
      </c>
      <c r="F5133" s="65" t="s">
        <v>9415</v>
      </c>
      <c r="G5133" s="65" t="s">
        <v>9421</v>
      </c>
      <c r="H5133" s="55">
        <v>321</v>
      </c>
      <c r="I5133" s="55"/>
      <c r="J5133" s="55"/>
      <c r="K5133" s="55"/>
      <c r="L5133" s="55"/>
      <c r="M5133" s="55"/>
      <c r="N5133" s="55"/>
      <c r="O5133" s="55"/>
      <c r="P5133" s="55"/>
      <c r="Q5133" s="55"/>
      <c r="R5133" s="55"/>
    </row>
    <row r="5134" spans="1:18" ht="16" x14ac:dyDescent="0.2">
      <c r="A5134" s="65" t="s">
        <v>15</v>
      </c>
      <c r="B5134" s="65" t="s">
        <v>9240</v>
      </c>
      <c r="C5134" s="65" t="s">
        <v>9422</v>
      </c>
      <c r="D5134" s="55">
        <v>2001</v>
      </c>
      <c r="E5134" s="65" t="s">
        <v>10</v>
      </c>
      <c r="F5134" s="65" t="s">
        <v>9415</v>
      </c>
      <c r="G5134" s="65" t="s">
        <v>9423</v>
      </c>
      <c r="H5134" s="55">
        <v>332</v>
      </c>
      <c r="I5134" s="55"/>
      <c r="J5134" s="55"/>
      <c r="K5134" s="55"/>
      <c r="L5134" s="55"/>
      <c r="M5134" s="55"/>
      <c r="N5134" s="55"/>
      <c r="O5134" s="55"/>
      <c r="P5134" s="55"/>
      <c r="Q5134" s="55"/>
      <c r="R5134" s="55"/>
    </row>
    <row r="5135" spans="1:18" ht="16" x14ac:dyDescent="0.2">
      <c r="A5135" s="65" t="s">
        <v>15</v>
      </c>
      <c r="B5135" s="65" t="s">
        <v>9240</v>
      </c>
      <c r="C5135" s="65" t="s">
        <v>9424</v>
      </c>
      <c r="D5135" s="55">
        <v>2001</v>
      </c>
      <c r="E5135" s="65" t="s">
        <v>10</v>
      </c>
      <c r="F5135" s="65" t="s">
        <v>9415</v>
      </c>
      <c r="G5135" s="38" t="s">
        <v>9425</v>
      </c>
      <c r="H5135" s="55">
        <v>307</v>
      </c>
      <c r="I5135" s="55"/>
      <c r="J5135" s="55"/>
      <c r="K5135" s="55"/>
      <c r="L5135" s="55"/>
      <c r="M5135" s="55"/>
      <c r="N5135" s="55"/>
      <c r="O5135" s="55"/>
      <c r="P5135" s="55"/>
      <c r="Q5135" s="55"/>
      <c r="R5135" s="55"/>
    </row>
    <row r="5136" spans="1:18" ht="16" x14ac:dyDescent="0.2">
      <c r="A5136" s="65" t="s">
        <v>15</v>
      </c>
      <c r="B5136" s="65" t="s">
        <v>9240</v>
      </c>
      <c r="C5136" s="65" t="s">
        <v>9426</v>
      </c>
      <c r="D5136" s="55">
        <v>2001</v>
      </c>
      <c r="E5136" s="65" t="s">
        <v>10</v>
      </c>
      <c r="F5136" s="65" t="s">
        <v>9415</v>
      </c>
      <c r="G5136" s="38" t="s">
        <v>9427</v>
      </c>
      <c r="H5136" s="55">
        <v>395</v>
      </c>
      <c r="I5136" s="55"/>
      <c r="J5136" s="55"/>
      <c r="K5136" s="55"/>
      <c r="L5136" s="55"/>
      <c r="M5136" s="55"/>
      <c r="N5136" s="55"/>
      <c r="O5136" s="55"/>
      <c r="P5136" s="55"/>
      <c r="Q5136" s="55"/>
      <c r="R5136" s="55"/>
    </row>
    <row r="5137" spans="1:18" ht="16" x14ac:dyDescent="0.2">
      <c r="A5137" s="65" t="s">
        <v>15</v>
      </c>
      <c r="B5137" s="65" t="s">
        <v>9240</v>
      </c>
      <c r="C5137" s="65" t="s">
        <v>9428</v>
      </c>
      <c r="D5137" s="55">
        <v>2001</v>
      </c>
      <c r="E5137" s="65" t="s">
        <v>10</v>
      </c>
      <c r="F5137" s="65" t="s">
        <v>9415</v>
      </c>
      <c r="G5137" s="38" t="s">
        <v>9429</v>
      </c>
      <c r="H5137" s="55">
        <v>403</v>
      </c>
      <c r="I5137" s="55"/>
      <c r="J5137" s="55"/>
      <c r="K5137" s="55"/>
      <c r="L5137" s="55"/>
      <c r="M5137" s="55"/>
      <c r="N5137" s="55"/>
      <c r="O5137" s="55"/>
      <c r="P5137" s="55"/>
      <c r="Q5137" s="55"/>
      <c r="R5137" s="55"/>
    </row>
    <row r="5138" spans="1:18" ht="16" x14ac:dyDescent="0.2">
      <c r="A5138" s="65" t="s">
        <v>15</v>
      </c>
      <c r="B5138" s="65" t="s">
        <v>9240</v>
      </c>
      <c r="C5138" s="65" t="s">
        <v>9430</v>
      </c>
      <c r="D5138" s="55">
        <v>2002</v>
      </c>
      <c r="E5138" s="65" t="s">
        <v>7</v>
      </c>
      <c r="F5138" s="65" t="s">
        <v>9431</v>
      </c>
      <c r="G5138" s="65" t="s">
        <v>9432</v>
      </c>
      <c r="H5138" s="55">
        <v>647</v>
      </c>
      <c r="I5138" s="55"/>
      <c r="J5138" s="55"/>
      <c r="K5138" s="55"/>
      <c r="L5138" s="55"/>
      <c r="M5138" s="55"/>
      <c r="N5138" s="55"/>
      <c r="O5138" s="55"/>
      <c r="P5138" s="55"/>
      <c r="Q5138" s="55"/>
      <c r="R5138" s="55"/>
    </row>
    <row r="5139" spans="1:18" ht="16" x14ac:dyDescent="0.2">
      <c r="A5139" s="65" t="s">
        <v>15</v>
      </c>
      <c r="B5139" s="65" t="s">
        <v>9240</v>
      </c>
      <c r="C5139" s="65" t="s">
        <v>9428</v>
      </c>
      <c r="D5139" s="55">
        <v>2002</v>
      </c>
      <c r="E5139" s="65" t="s">
        <v>10</v>
      </c>
      <c r="F5139" s="65" t="s">
        <v>9431</v>
      </c>
      <c r="G5139" s="65" t="s">
        <v>9433</v>
      </c>
      <c r="H5139" s="55">
        <v>404</v>
      </c>
      <c r="I5139" s="55"/>
      <c r="J5139" s="55"/>
      <c r="K5139" s="55"/>
      <c r="L5139" s="55"/>
      <c r="M5139" s="55"/>
      <c r="N5139" s="55"/>
      <c r="O5139" s="55"/>
      <c r="P5139" s="55"/>
      <c r="Q5139" s="55"/>
      <c r="R5139" s="55"/>
    </row>
    <row r="5140" spans="1:18" ht="16" x14ac:dyDescent="0.2">
      <c r="A5140" s="65" t="s">
        <v>15</v>
      </c>
      <c r="B5140" s="65" t="s">
        <v>9240</v>
      </c>
      <c r="C5140" s="65" t="s">
        <v>451</v>
      </c>
      <c r="D5140" s="55">
        <v>2002</v>
      </c>
      <c r="E5140" s="65" t="s">
        <v>10</v>
      </c>
      <c r="F5140" s="65" t="s">
        <v>9431</v>
      </c>
      <c r="G5140" s="65" t="s">
        <v>9434</v>
      </c>
      <c r="H5140" s="55">
        <v>338</v>
      </c>
      <c r="I5140" s="55"/>
      <c r="J5140" s="55"/>
      <c r="K5140" s="55"/>
      <c r="L5140" s="55"/>
      <c r="M5140" s="55"/>
      <c r="N5140" s="55"/>
      <c r="O5140" s="55"/>
      <c r="P5140" s="55"/>
      <c r="Q5140" s="55"/>
      <c r="R5140" s="55"/>
    </row>
    <row r="5141" spans="1:18" ht="16" x14ac:dyDescent="0.2">
      <c r="A5141" s="65" t="s">
        <v>15</v>
      </c>
      <c r="B5141" s="65" t="s">
        <v>9240</v>
      </c>
      <c r="C5141" s="65" t="s">
        <v>9426</v>
      </c>
      <c r="D5141" s="55">
        <v>2002</v>
      </c>
      <c r="E5141" s="65" t="s">
        <v>10</v>
      </c>
      <c r="F5141" s="65" t="s">
        <v>9431</v>
      </c>
      <c r="G5141" s="65" t="s">
        <v>9435</v>
      </c>
      <c r="H5141" s="55">
        <v>346</v>
      </c>
      <c r="I5141" s="55"/>
      <c r="J5141" s="55"/>
      <c r="K5141" s="55"/>
      <c r="L5141" s="55"/>
      <c r="M5141" s="55"/>
      <c r="N5141" s="55"/>
      <c r="O5141" s="55"/>
      <c r="P5141" s="55"/>
      <c r="Q5141" s="55"/>
      <c r="R5141" s="55"/>
    </row>
    <row r="5142" spans="1:18" ht="16" x14ac:dyDescent="0.2">
      <c r="A5142" s="65" t="s">
        <v>15</v>
      </c>
      <c r="B5142" s="65" t="s">
        <v>9240</v>
      </c>
      <c r="C5142" s="65" t="s">
        <v>9424</v>
      </c>
      <c r="D5142" s="55">
        <v>2002</v>
      </c>
      <c r="E5142" s="65" t="s">
        <v>10</v>
      </c>
      <c r="F5142" s="65" t="s">
        <v>9431</v>
      </c>
      <c r="G5142" s="65" t="s">
        <v>9436</v>
      </c>
      <c r="H5142" s="55">
        <v>177</v>
      </c>
      <c r="I5142" s="55"/>
      <c r="J5142" s="55"/>
      <c r="K5142" s="55"/>
      <c r="L5142" s="55"/>
      <c r="M5142" s="55"/>
      <c r="N5142" s="55"/>
      <c r="O5142" s="55"/>
      <c r="P5142" s="55"/>
      <c r="Q5142" s="55"/>
      <c r="R5142" s="55"/>
    </row>
    <row r="5143" spans="1:18" ht="16" x14ac:dyDescent="0.2">
      <c r="A5143" s="65" t="s">
        <v>15</v>
      </c>
      <c r="B5143" s="65" t="s">
        <v>9240</v>
      </c>
      <c r="C5143" s="65" t="s">
        <v>9437</v>
      </c>
      <c r="D5143" s="55">
        <v>2002</v>
      </c>
      <c r="E5143" s="65" t="s">
        <v>10</v>
      </c>
      <c r="F5143" s="65" t="s">
        <v>9431</v>
      </c>
      <c r="G5143" s="65" t="s">
        <v>9438</v>
      </c>
      <c r="H5143" s="55">
        <v>520</v>
      </c>
      <c r="I5143" s="55"/>
      <c r="J5143" s="55"/>
      <c r="K5143" s="55"/>
      <c r="L5143" s="55"/>
      <c r="M5143" s="55"/>
      <c r="N5143" s="55"/>
      <c r="O5143" s="55"/>
      <c r="P5143" s="55"/>
      <c r="Q5143" s="55"/>
      <c r="R5143" s="55"/>
    </row>
    <row r="5144" spans="1:18" ht="16" x14ac:dyDescent="0.2">
      <c r="A5144" s="65" t="s">
        <v>15</v>
      </c>
      <c r="B5144" s="65" t="s">
        <v>9240</v>
      </c>
      <c r="C5144" s="65" t="s">
        <v>5161</v>
      </c>
      <c r="D5144" s="55">
        <v>2002</v>
      </c>
      <c r="E5144" s="65" t="s">
        <v>10</v>
      </c>
      <c r="F5144" s="65" t="s">
        <v>9431</v>
      </c>
      <c r="G5144" s="65" t="s">
        <v>9439</v>
      </c>
      <c r="H5144" s="55">
        <v>317</v>
      </c>
      <c r="I5144" s="55"/>
      <c r="J5144" s="55"/>
      <c r="K5144" s="55"/>
      <c r="L5144" s="55"/>
      <c r="M5144" s="55"/>
      <c r="N5144" s="55"/>
      <c r="O5144" s="55"/>
      <c r="P5144" s="55"/>
      <c r="Q5144" s="55"/>
      <c r="R5144" s="55"/>
    </row>
    <row r="5145" spans="1:18" ht="16" x14ac:dyDescent="0.2">
      <c r="A5145" s="65" t="s">
        <v>15</v>
      </c>
      <c r="B5145" s="65" t="s">
        <v>9240</v>
      </c>
      <c r="C5145" s="65" t="s">
        <v>9440</v>
      </c>
      <c r="D5145" s="55">
        <v>2002</v>
      </c>
      <c r="E5145" s="65" t="s">
        <v>10</v>
      </c>
      <c r="F5145" s="65" t="s">
        <v>9431</v>
      </c>
      <c r="G5145" s="65" t="s">
        <v>9441</v>
      </c>
      <c r="H5145" s="55">
        <v>531</v>
      </c>
      <c r="I5145" s="55"/>
      <c r="J5145" s="55"/>
      <c r="K5145" s="55"/>
      <c r="L5145" s="55"/>
      <c r="M5145" s="55"/>
      <c r="N5145" s="55"/>
      <c r="O5145" s="55"/>
      <c r="P5145" s="55"/>
      <c r="Q5145" s="55"/>
      <c r="R5145" s="55"/>
    </row>
    <row r="5146" spans="1:18" ht="16" x14ac:dyDescent="0.2">
      <c r="A5146" s="65" t="s">
        <v>15</v>
      </c>
      <c r="B5146" s="65" t="s">
        <v>9240</v>
      </c>
      <c r="C5146" s="65" t="s">
        <v>9442</v>
      </c>
      <c r="D5146" s="55">
        <v>2002</v>
      </c>
      <c r="E5146" s="65" t="s">
        <v>10</v>
      </c>
      <c r="F5146" s="65" t="s">
        <v>9431</v>
      </c>
      <c r="G5146" s="65" t="s">
        <v>9443</v>
      </c>
      <c r="H5146" s="55">
        <v>606</v>
      </c>
      <c r="I5146" s="55"/>
      <c r="J5146" s="55"/>
      <c r="K5146" s="55"/>
      <c r="L5146" s="55"/>
      <c r="M5146" s="55"/>
      <c r="N5146" s="55"/>
      <c r="O5146" s="55"/>
      <c r="P5146" s="55"/>
      <c r="Q5146" s="55"/>
      <c r="R5146" s="55"/>
    </row>
    <row r="5147" spans="1:18" ht="16" x14ac:dyDescent="0.2">
      <c r="A5147" s="65" t="s">
        <v>15</v>
      </c>
      <c r="B5147" s="65" t="s">
        <v>9240</v>
      </c>
      <c r="C5147" s="65" t="s">
        <v>9444</v>
      </c>
      <c r="D5147" s="55">
        <v>2002</v>
      </c>
      <c r="E5147" s="65" t="s">
        <v>10</v>
      </c>
      <c r="F5147" s="65" t="s">
        <v>9431</v>
      </c>
      <c r="G5147" s="38" t="s">
        <v>9445</v>
      </c>
      <c r="H5147" s="55">
        <v>501</v>
      </c>
      <c r="I5147" s="55"/>
      <c r="J5147" s="55"/>
      <c r="K5147" s="55"/>
      <c r="L5147" s="55"/>
      <c r="M5147" s="55"/>
      <c r="N5147" s="55"/>
      <c r="O5147" s="55"/>
      <c r="P5147" s="55"/>
      <c r="Q5147" s="55"/>
      <c r="R5147" s="55"/>
    </row>
    <row r="5148" spans="1:18" ht="16" x14ac:dyDescent="0.2">
      <c r="A5148" s="65" t="s">
        <v>15</v>
      </c>
      <c r="B5148" s="65" t="s">
        <v>9240</v>
      </c>
      <c r="C5148" s="65" t="s">
        <v>9446</v>
      </c>
      <c r="D5148" s="55">
        <v>2002</v>
      </c>
      <c r="E5148" s="65" t="s">
        <v>10</v>
      </c>
      <c r="F5148" s="65" t="s">
        <v>9431</v>
      </c>
      <c r="G5148" s="38" t="s">
        <v>9447</v>
      </c>
      <c r="H5148" s="55">
        <v>551</v>
      </c>
      <c r="I5148" s="55"/>
      <c r="J5148" s="55"/>
      <c r="K5148" s="55"/>
      <c r="L5148" s="55"/>
      <c r="M5148" s="55"/>
      <c r="N5148" s="55"/>
      <c r="O5148" s="55"/>
      <c r="P5148" s="55"/>
      <c r="Q5148" s="55"/>
      <c r="R5148" s="55"/>
    </row>
    <row r="5149" spans="1:18" ht="16" x14ac:dyDescent="0.2">
      <c r="A5149" s="65" t="s">
        <v>15</v>
      </c>
      <c r="B5149" s="65" t="s">
        <v>9240</v>
      </c>
      <c r="C5149" s="65" t="s">
        <v>9448</v>
      </c>
      <c r="D5149" s="55">
        <v>2002</v>
      </c>
      <c r="E5149" s="65" t="s">
        <v>10</v>
      </c>
      <c r="F5149" s="65" t="s">
        <v>9431</v>
      </c>
      <c r="G5149" s="65" t="s">
        <v>9449</v>
      </c>
      <c r="H5149" s="55">
        <v>580</v>
      </c>
      <c r="I5149" s="55"/>
      <c r="J5149" s="55"/>
      <c r="K5149" s="55"/>
      <c r="L5149" s="55"/>
      <c r="M5149" s="55"/>
      <c r="N5149" s="55"/>
      <c r="O5149" s="55"/>
      <c r="P5149" s="55"/>
      <c r="Q5149" s="55"/>
      <c r="R5149" s="55"/>
    </row>
    <row r="5150" spans="1:18" ht="16" x14ac:dyDescent="0.2">
      <c r="A5150" s="65" t="s">
        <v>15</v>
      </c>
      <c r="B5150" s="65" t="s">
        <v>9240</v>
      </c>
      <c r="C5150" s="65" t="s">
        <v>9450</v>
      </c>
      <c r="D5150" s="55">
        <v>2002</v>
      </c>
      <c r="E5150" s="65" t="s">
        <v>10</v>
      </c>
      <c r="F5150" s="65" t="s">
        <v>9431</v>
      </c>
      <c r="G5150" s="65" t="s">
        <v>9451</v>
      </c>
      <c r="H5150" s="55">
        <v>491</v>
      </c>
      <c r="I5150" s="55"/>
      <c r="J5150" s="55"/>
      <c r="K5150" s="55"/>
      <c r="L5150" s="55"/>
      <c r="M5150" s="55"/>
      <c r="N5150" s="55"/>
      <c r="O5150" s="55"/>
      <c r="P5150" s="55"/>
      <c r="Q5150" s="55"/>
      <c r="R5150" s="55"/>
    </row>
    <row r="5151" spans="1:18" ht="16" x14ac:dyDescent="0.2">
      <c r="A5151" s="65" t="s">
        <v>15</v>
      </c>
      <c r="B5151" s="65" t="s">
        <v>9240</v>
      </c>
      <c r="C5151" s="65" t="s">
        <v>9452</v>
      </c>
      <c r="D5151" s="55">
        <v>2002</v>
      </c>
      <c r="E5151" s="65" t="s">
        <v>10</v>
      </c>
      <c r="F5151" s="65" t="s">
        <v>9431</v>
      </c>
      <c r="G5151" s="65" t="s">
        <v>9453</v>
      </c>
      <c r="H5151" s="55">
        <v>374</v>
      </c>
      <c r="I5151" s="55"/>
      <c r="J5151" s="55"/>
      <c r="K5151" s="55"/>
      <c r="L5151" s="55"/>
      <c r="M5151" s="55"/>
      <c r="N5151" s="55"/>
      <c r="O5151" s="55"/>
      <c r="P5151" s="55"/>
      <c r="Q5151" s="55"/>
      <c r="R5151" s="55"/>
    </row>
    <row r="5152" spans="1:18" ht="16" x14ac:dyDescent="0.2">
      <c r="A5152" s="65" t="s">
        <v>15</v>
      </c>
      <c r="B5152" s="65" t="s">
        <v>9240</v>
      </c>
      <c r="C5152" s="65" t="s">
        <v>9454</v>
      </c>
      <c r="D5152" s="55">
        <v>2002</v>
      </c>
      <c r="E5152" s="65" t="s">
        <v>10</v>
      </c>
      <c r="F5152" s="65" t="s">
        <v>9431</v>
      </c>
      <c r="G5152" s="65" t="s">
        <v>9455</v>
      </c>
      <c r="H5152" s="55">
        <v>490</v>
      </c>
      <c r="I5152" s="55"/>
      <c r="J5152" s="55"/>
      <c r="K5152" s="55"/>
      <c r="L5152" s="55"/>
      <c r="M5152" s="55"/>
      <c r="N5152" s="55"/>
      <c r="O5152" s="55"/>
      <c r="P5152" s="55"/>
      <c r="Q5152" s="55"/>
      <c r="R5152" s="55"/>
    </row>
    <row r="5153" spans="1:18" ht="16" x14ac:dyDescent="0.2">
      <c r="A5153" s="65" t="s">
        <v>15</v>
      </c>
      <c r="B5153" s="65" t="s">
        <v>9240</v>
      </c>
      <c r="C5153" s="65" t="s">
        <v>9456</v>
      </c>
      <c r="D5153" s="55">
        <v>2003</v>
      </c>
      <c r="E5153" s="65" t="s">
        <v>7</v>
      </c>
      <c r="F5153" s="65" t="s">
        <v>9457</v>
      </c>
      <c r="G5153" s="65" t="s">
        <v>9458</v>
      </c>
      <c r="H5153" s="55">
        <v>414</v>
      </c>
      <c r="I5153" s="55"/>
      <c r="J5153" s="55"/>
      <c r="K5153" s="55"/>
      <c r="L5153" s="55"/>
      <c r="M5153" s="55"/>
      <c r="N5153" s="55"/>
      <c r="O5153" s="55"/>
      <c r="P5153" s="55"/>
      <c r="Q5153" s="55"/>
      <c r="R5153" s="55"/>
    </row>
    <row r="5154" spans="1:18" ht="16" x14ac:dyDescent="0.2">
      <c r="A5154" s="65" t="s">
        <v>15</v>
      </c>
      <c r="B5154" s="65" t="s">
        <v>9240</v>
      </c>
      <c r="C5154" s="65" t="s">
        <v>9459</v>
      </c>
      <c r="D5154" s="55">
        <v>2003</v>
      </c>
      <c r="E5154" s="65" t="s">
        <v>10</v>
      </c>
      <c r="F5154" s="65" t="s">
        <v>9457</v>
      </c>
      <c r="G5154" s="38" t="s">
        <v>9460</v>
      </c>
      <c r="H5154" s="55">
        <v>265</v>
      </c>
      <c r="I5154" s="55"/>
      <c r="J5154" s="55"/>
      <c r="K5154" s="55"/>
      <c r="L5154" s="55"/>
      <c r="M5154" s="55"/>
      <c r="N5154" s="55"/>
      <c r="O5154" s="55"/>
      <c r="P5154" s="55"/>
      <c r="Q5154" s="55"/>
      <c r="R5154" s="55"/>
    </row>
    <row r="5155" spans="1:18" ht="16" x14ac:dyDescent="0.2">
      <c r="A5155" s="65" t="s">
        <v>15</v>
      </c>
      <c r="B5155" s="65" t="s">
        <v>9240</v>
      </c>
      <c r="C5155" s="65" t="s">
        <v>9461</v>
      </c>
      <c r="D5155" s="55">
        <v>2003</v>
      </c>
      <c r="E5155" s="65" t="s">
        <v>10</v>
      </c>
      <c r="F5155" s="65" t="s">
        <v>9457</v>
      </c>
      <c r="G5155" s="38" t="s">
        <v>9462</v>
      </c>
      <c r="H5155" s="55">
        <v>403</v>
      </c>
      <c r="I5155" s="55"/>
      <c r="J5155" s="55"/>
      <c r="K5155" s="55"/>
      <c r="L5155" s="55"/>
      <c r="M5155" s="55"/>
      <c r="N5155" s="55"/>
      <c r="O5155" s="55"/>
      <c r="P5155" s="55"/>
      <c r="Q5155" s="55"/>
      <c r="R5155" s="55"/>
    </row>
    <row r="5156" spans="1:18" ht="16" x14ac:dyDescent="0.2">
      <c r="A5156" s="65" t="s">
        <v>15</v>
      </c>
      <c r="B5156" s="65" t="s">
        <v>9240</v>
      </c>
      <c r="C5156" s="65" t="s">
        <v>9463</v>
      </c>
      <c r="D5156" s="55">
        <v>2004</v>
      </c>
      <c r="E5156" s="65" t="s">
        <v>7</v>
      </c>
      <c r="F5156" s="65" t="s">
        <v>9464</v>
      </c>
      <c r="G5156" s="65" t="s">
        <v>9465</v>
      </c>
      <c r="H5156" s="55">
        <v>320</v>
      </c>
      <c r="I5156" s="55"/>
      <c r="J5156" s="55"/>
      <c r="K5156" s="55"/>
      <c r="L5156" s="55"/>
      <c r="M5156" s="55"/>
      <c r="N5156" s="55"/>
      <c r="O5156" s="55"/>
      <c r="P5156" s="55"/>
      <c r="Q5156" s="55"/>
      <c r="R5156" s="55"/>
    </row>
    <row r="5157" spans="1:18" ht="16" x14ac:dyDescent="0.2">
      <c r="A5157" s="65" t="s">
        <v>15</v>
      </c>
      <c r="B5157" s="65" t="s">
        <v>9240</v>
      </c>
      <c r="C5157" s="65" t="s">
        <v>9466</v>
      </c>
      <c r="D5157" s="55">
        <v>2005</v>
      </c>
      <c r="E5157" s="65" t="s">
        <v>7</v>
      </c>
      <c r="F5157" s="65" t="s">
        <v>9467</v>
      </c>
      <c r="G5157" s="65" t="s">
        <v>9468</v>
      </c>
      <c r="H5157" s="55">
        <v>668</v>
      </c>
      <c r="I5157" s="55"/>
      <c r="J5157" s="55"/>
      <c r="K5157" s="55"/>
      <c r="L5157" s="55"/>
      <c r="M5157" s="55"/>
      <c r="N5157" s="55"/>
      <c r="O5157" s="55"/>
      <c r="P5157" s="55"/>
      <c r="Q5157" s="55"/>
      <c r="R5157" s="55"/>
    </row>
    <row r="5158" spans="1:18" ht="16" x14ac:dyDescent="0.2">
      <c r="A5158" s="65" t="s">
        <v>15</v>
      </c>
      <c r="B5158" s="65" t="s">
        <v>9240</v>
      </c>
      <c r="C5158" s="38" t="s">
        <v>9469</v>
      </c>
      <c r="D5158" s="55">
        <v>2005</v>
      </c>
      <c r="E5158" s="65" t="s">
        <v>10</v>
      </c>
      <c r="F5158" s="65" t="s">
        <v>9467</v>
      </c>
      <c r="G5158" s="38" t="s">
        <v>9470</v>
      </c>
      <c r="H5158" s="55">
        <v>44</v>
      </c>
      <c r="I5158" s="55"/>
      <c r="J5158" s="55"/>
      <c r="K5158" s="55"/>
      <c r="L5158" s="55"/>
      <c r="M5158" s="55"/>
      <c r="N5158" s="55"/>
      <c r="O5158" s="55"/>
      <c r="P5158" s="55"/>
      <c r="Q5158" s="55"/>
      <c r="R5158" s="55"/>
    </row>
    <row r="5159" spans="1:18" ht="16" x14ac:dyDescent="0.2">
      <c r="A5159" s="65" t="s">
        <v>15</v>
      </c>
      <c r="B5159" s="65" t="s">
        <v>9240</v>
      </c>
      <c r="C5159" s="38" t="s">
        <v>9471</v>
      </c>
      <c r="D5159" s="55">
        <v>2005</v>
      </c>
      <c r="E5159" s="65" t="s">
        <v>10</v>
      </c>
      <c r="F5159" s="65" t="s">
        <v>9467</v>
      </c>
      <c r="G5159" s="38" t="s">
        <v>9472</v>
      </c>
      <c r="H5159" s="55">
        <v>56</v>
      </c>
      <c r="I5159" s="55"/>
      <c r="J5159" s="55"/>
      <c r="K5159" s="55"/>
      <c r="L5159" s="55"/>
      <c r="M5159" s="55"/>
      <c r="N5159" s="55"/>
      <c r="O5159" s="55"/>
      <c r="P5159" s="55"/>
      <c r="Q5159" s="55"/>
      <c r="R5159" s="55"/>
    </row>
    <row r="5160" spans="1:18" ht="16" x14ac:dyDescent="0.2">
      <c r="A5160" s="65" t="s">
        <v>15</v>
      </c>
      <c r="B5160" s="65" t="s">
        <v>9240</v>
      </c>
      <c r="C5160" s="38" t="s">
        <v>9473</v>
      </c>
      <c r="D5160" s="55">
        <v>2005</v>
      </c>
      <c r="E5160" s="65" t="s">
        <v>10</v>
      </c>
      <c r="F5160" s="65" t="s">
        <v>9467</v>
      </c>
      <c r="G5160" s="38" t="s">
        <v>9474</v>
      </c>
      <c r="H5160" s="55">
        <v>61</v>
      </c>
      <c r="I5160" s="55"/>
      <c r="J5160" s="55"/>
      <c r="K5160" s="55"/>
      <c r="L5160" s="55"/>
      <c r="M5160" s="55"/>
      <c r="N5160" s="55"/>
      <c r="O5160" s="55"/>
      <c r="P5160" s="55"/>
      <c r="Q5160" s="55"/>
      <c r="R5160" s="55"/>
    </row>
    <row r="5161" spans="1:18" ht="16" x14ac:dyDescent="0.2">
      <c r="A5161" s="65" t="s">
        <v>15</v>
      </c>
      <c r="B5161" s="65" t="s">
        <v>9240</v>
      </c>
      <c r="C5161" s="38" t="s">
        <v>9475</v>
      </c>
      <c r="D5161" s="55">
        <v>2005</v>
      </c>
      <c r="E5161" s="65" t="s">
        <v>10</v>
      </c>
      <c r="F5161" s="65" t="s">
        <v>9467</v>
      </c>
      <c r="G5161" s="38" t="s">
        <v>9476</v>
      </c>
      <c r="H5161" s="55">
        <v>44</v>
      </c>
      <c r="I5161" s="55"/>
      <c r="J5161" s="55"/>
      <c r="K5161" s="55"/>
      <c r="L5161" s="55"/>
      <c r="M5161" s="55"/>
      <c r="N5161" s="55"/>
      <c r="O5161" s="55"/>
      <c r="P5161" s="55"/>
      <c r="Q5161" s="55"/>
      <c r="R5161" s="55"/>
    </row>
    <row r="5162" spans="1:18" ht="16" x14ac:dyDescent="0.2">
      <c r="A5162" s="65" t="s">
        <v>15</v>
      </c>
      <c r="B5162" s="65" t="s">
        <v>9240</v>
      </c>
      <c r="C5162" s="38" t="s">
        <v>9477</v>
      </c>
      <c r="D5162" s="55">
        <v>2005</v>
      </c>
      <c r="E5162" s="65" t="s">
        <v>10</v>
      </c>
      <c r="F5162" s="65" t="s">
        <v>9467</v>
      </c>
      <c r="G5162" s="38" t="s">
        <v>9478</v>
      </c>
      <c r="H5162" s="55">
        <v>65</v>
      </c>
      <c r="I5162" s="55"/>
      <c r="J5162" s="55"/>
      <c r="K5162" s="55"/>
      <c r="L5162" s="55"/>
      <c r="M5162" s="55"/>
      <c r="N5162" s="55"/>
      <c r="O5162" s="55"/>
      <c r="P5162" s="55"/>
      <c r="Q5162" s="55"/>
      <c r="R5162" s="55"/>
    </row>
    <row r="5163" spans="1:18" ht="16" x14ac:dyDescent="0.2">
      <c r="A5163" s="65" t="s">
        <v>15</v>
      </c>
      <c r="B5163" s="65" t="s">
        <v>9240</v>
      </c>
      <c r="C5163" s="38" t="s">
        <v>9479</v>
      </c>
      <c r="D5163" s="55">
        <v>2005</v>
      </c>
      <c r="E5163" s="65" t="s">
        <v>10</v>
      </c>
      <c r="F5163" s="65" t="s">
        <v>9467</v>
      </c>
      <c r="G5163" s="38" t="s">
        <v>9480</v>
      </c>
      <c r="H5163" s="55">
        <v>29</v>
      </c>
      <c r="I5163" s="55"/>
      <c r="J5163" s="55"/>
      <c r="K5163" s="55"/>
      <c r="L5163" s="55"/>
      <c r="M5163" s="55"/>
      <c r="N5163" s="55"/>
      <c r="O5163" s="55"/>
      <c r="P5163" s="55"/>
      <c r="Q5163" s="55"/>
      <c r="R5163" s="55"/>
    </row>
    <row r="5164" spans="1:18" ht="16" x14ac:dyDescent="0.2">
      <c r="A5164" s="65" t="s">
        <v>15</v>
      </c>
      <c r="B5164" s="65" t="s">
        <v>9240</v>
      </c>
      <c r="C5164" s="38" t="s">
        <v>9481</v>
      </c>
      <c r="D5164" s="55">
        <v>2005</v>
      </c>
      <c r="E5164" s="65" t="s">
        <v>10</v>
      </c>
      <c r="F5164" s="65" t="s">
        <v>9467</v>
      </c>
      <c r="G5164" s="38" t="s">
        <v>9482</v>
      </c>
      <c r="H5164" s="55">
        <v>46</v>
      </c>
      <c r="I5164" s="55"/>
      <c r="J5164" s="55"/>
      <c r="K5164" s="55"/>
      <c r="L5164" s="55"/>
      <c r="M5164" s="55"/>
      <c r="N5164" s="55"/>
      <c r="O5164" s="55"/>
      <c r="P5164" s="55"/>
      <c r="Q5164" s="55"/>
      <c r="R5164" s="55"/>
    </row>
    <row r="5165" spans="1:18" ht="16" x14ac:dyDescent="0.2">
      <c r="A5165" s="65" t="s">
        <v>15</v>
      </c>
      <c r="B5165" s="65" t="s">
        <v>9240</v>
      </c>
      <c r="C5165" s="38" t="s">
        <v>9483</v>
      </c>
      <c r="D5165" s="55">
        <v>2005</v>
      </c>
      <c r="E5165" s="65" t="s">
        <v>10</v>
      </c>
      <c r="F5165" s="65" t="s">
        <v>9467</v>
      </c>
      <c r="G5165" s="38" t="s">
        <v>9484</v>
      </c>
      <c r="H5165" s="55">
        <v>22</v>
      </c>
      <c r="I5165" s="55"/>
      <c r="J5165" s="55"/>
      <c r="K5165" s="55"/>
      <c r="L5165" s="55"/>
      <c r="M5165" s="55"/>
      <c r="N5165" s="55"/>
      <c r="O5165" s="55"/>
      <c r="P5165" s="55"/>
      <c r="Q5165" s="55"/>
      <c r="R5165" s="55"/>
    </row>
    <row r="5166" spans="1:18" ht="16" x14ac:dyDescent="0.2">
      <c r="A5166" s="65" t="s">
        <v>15</v>
      </c>
      <c r="B5166" s="65" t="s">
        <v>9240</v>
      </c>
      <c r="C5166" s="38" t="s">
        <v>9485</v>
      </c>
      <c r="D5166" s="55">
        <v>2005</v>
      </c>
      <c r="E5166" s="65" t="s">
        <v>10</v>
      </c>
      <c r="F5166" s="65" t="s">
        <v>9467</v>
      </c>
      <c r="G5166" s="38" t="s">
        <v>9486</v>
      </c>
      <c r="H5166" s="55">
        <v>78</v>
      </c>
      <c r="I5166" s="55"/>
      <c r="J5166" s="55"/>
      <c r="K5166" s="55"/>
      <c r="L5166" s="55"/>
      <c r="M5166" s="55"/>
      <c r="N5166" s="55"/>
      <c r="O5166" s="55"/>
      <c r="P5166" s="55"/>
      <c r="Q5166" s="55"/>
      <c r="R5166" s="55"/>
    </row>
    <row r="5167" spans="1:18" ht="16" x14ac:dyDescent="0.2">
      <c r="A5167" s="65" t="s">
        <v>15</v>
      </c>
      <c r="B5167" s="65" t="s">
        <v>9240</v>
      </c>
      <c r="C5167" s="38" t="s">
        <v>9487</v>
      </c>
      <c r="D5167" s="55">
        <v>2005</v>
      </c>
      <c r="E5167" s="65" t="s">
        <v>10</v>
      </c>
      <c r="F5167" s="65" t="s">
        <v>9467</v>
      </c>
      <c r="G5167" s="38" t="s">
        <v>9488</v>
      </c>
      <c r="H5167" s="55">
        <v>58</v>
      </c>
      <c r="I5167" s="55"/>
      <c r="J5167" s="55"/>
      <c r="K5167" s="55"/>
      <c r="L5167" s="55"/>
      <c r="M5167" s="55"/>
      <c r="N5167" s="55"/>
      <c r="O5167" s="55"/>
      <c r="P5167" s="55"/>
      <c r="Q5167" s="55"/>
      <c r="R5167" s="55"/>
    </row>
    <row r="5168" spans="1:18" ht="16" x14ac:dyDescent="0.2">
      <c r="A5168" s="65" t="s">
        <v>15</v>
      </c>
      <c r="B5168" s="65" t="s">
        <v>9240</v>
      </c>
      <c r="C5168" s="38" t="s">
        <v>9489</v>
      </c>
      <c r="D5168" s="55">
        <v>2005</v>
      </c>
      <c r="E5168" s="65" t="s">
        <v>10</v>
      </c>
      <c r="F5168" s="65" t="s">
        <v>9467</v>
      </c>
      <c r="G5168" s="38" t="s">
        <v>9490</v>
      </c>
      <c r="H5168" s="55">
        <v>47</v>
      </c>
      <c r="I5168" s="55"/>
      <c r="J5168" s="55"/>
      <c r="K5168" s="55"/>
      <c r="L5168" s="55"/>
      <c r="M5168" s="55"/>
      <c r="N5168" s="55"/>
      <c r="O5168" s="55"/>
      <c r="P5168" s="55"/>
      <c r="Q5168" s="55"/>
      <c r="R5168" s="55"/>
    </row>
    <row r="5169" spans="1:18" ht="16" x14ac:dyDescent="0.2">
      <c r="A5169" s="65" t="s">
        <v>15</v>
      </c>
      <c r="B5169" s="65" t="s">
        <v>9240</v>
      </c>
      <c r="C5169" s="38" t="s">
        <v>9491</v>
      </c>
      <c r="D5169" s="55">
        <v>2005</v>
      </c>
      <c r="E5169" s="65" t="s">
        <v>10</v>
      </c>
      <c r="F5169" s="65" t="s">
        <v>9467</v>
      </c>
      <c r="G5169" s="38" t="s">
        <v>9492</v>
      </c>
      <c r="H5169" s="55">
        <v>45</v>
      </c>
      <c r="I5169" s="55"/>
      <c r="J5169" s="55"/>
      <c r="K5169" s="55"/>
      <c r="L5169" s="55"/>
      <c r="M5169" s="55"/>
      <c r="N5169" s="55"/>
      <c r="O5169" s="55"/>
      <c r="P5169" s="55"/>
      <c r="Q5169" s="55"/>
      <c r="R5169" s="55"/>
    </row>
    <row r="5170" spans="1:18" ht="16" x14ac:dyDescent="0.2">
      <c r="A5170" s="65" t="s">
        <v>15</v>
      </c>
      <c r="B5170" s="65" t="s">
        <v>9240</v>
      </c>
      <c r="C5170" s="38" t="s">
        <v>9493</v>
      </c>
      <c r="D5170" s="55">
        <v>2005</v>
      </c>
      <c r="E5170" s="65" t="s">
        <v>10</v>
      </c>
      <c r="F5170" s="65" t="s">
        <v>9467</v>
      </c>
      <c r="G5170" s="38" t="s">
        <v>9494</v>
      </c>
      <c r="H5170" s="55">
        <v>51</v>
      </c>
      <c r="I5170" s="55"/>
      <c r="J5170" s="55"/>
      <c r="K5170" s="55"/>
      <c r="L5170" s="55"/>
      <c r="M5170" s="55"/>
      <c r="N5170" s="55"/>
      <c r="O5170" s="55"/>
      <c r="P5170" s="55"/>
      <c r="Q5170" s="55"/>
      <c r="R5170" s="55"/>
    </row>
    <row r="5171" spans="1:18" ht="16" x14ac:dyDescent="0.2">
      <c r="A5171" s="65" t="s">
        <v>15</v>
      </c>
      <c r="B5171" s="65" t="s">
        <v>9240</v>
      </c>
      <c r="C5171" s="38" t="s">
        <v>9495</v>
      </c>
      <c r="D5171" s="55">
        <v>2005</v>
      </c>
      <c r="E5171" s="65" t="s">
        <v>10</v>
      </c>
      <c r="F5171" s="65" t="s">
        <v>9467</v>
      </c>
      <c r="G5171" s="38" t="s">
        <v>9496</v>
      </c>
      <c r="H5171" s="55">
        <v>24</v>
      </c>
      <c r="I5171" s="55"/>
      <c r="J5171" s="55"/>
      <c r="K5171" s="55"/>
      <c r="L5171" s="55"/>
      <c r="M5171" s="55"/>
      <c r="N5171" s="55"/>
      <c r="O5171" s="55"/>
      <c r="P5171" s="55"/>
      <c r="Q5171" s="55"/>
      <c r="R5171" s="55"/>
    </row>
    <row r="5172" spans="1:18" ht="16" x14ac:dyDescent="0.2">
      <c r="A5172" s="65" t="s">
        <v>15</v>
      </c>
      <c r="B5172" s="65" t="s">
        <v>9240</v>
      </c>
      <c r="C5172" s="38" t="s">
        <v>9497</v>
      </c>
      <c r="D5172" s="55">
        <v>2005</v>
      </c>
      <c r="E5172" s="65" t="s">
        <v>10</v>
      </c>
      <c r="F5172" s="65" t="s">
        <v>9467</v>
      </c>
      <c r="G5172" s="38" t="s">
        <v>9498</v>
      </c>
      <c r="H5172" s="55">
        <v>37</v>
      </c>
      <c r="I5172" s="55"/>
      <c r="J5172" s="55"/>
      <c r="K5172" s="55"/>
      <c r="L5172" s="55"/>
      <c r="M5172" s="55"/>
      <c r="N5172" s="55"/>
      <c r="O5172" s="55"/>
      <c r="P5172" s="55"/>
      <c r="Q5172" s="55"/>
      <c r="R5172" s="55"/>
    </row>
    <row r="5173" spans="1:18" ht="16" x14ac:dyDescent="0.2">
      <c r="A5173" s="65" t="s">
        <v>15</v>
      </c>
      <c r="B5173" s="65" t="s">
        <v>9240</v>
      </c>
      <c r="C5173" s="38" t="s">
        <v>9499</v>
      </c>
      <c r="D5173" s="55">
        <v>2005</v>
      </c>
      <c r="E5173" s="65" t="s">
        <v>10</v>
      </c>
      <c r="F5173" s="65" t="s">
        <v>9467</v>
      </c>
      <c r="G5173" s="38" t="s">
        <v>9500</v>
      </c>
      <c r="H5173" s="55">
        <v>51</v>
      </c>
      <c r="I5173" s="55"/>
      <c r="J5173" s="55"/>
      <c r="K5173" s="55"/>
      <c r="L5173" s="55"/>
      <c r="M5173" s="55"/>
      <c r="N5173" s="55"/>
      <c r="O5173" s="55"/>
      <c r="P5173" s="55"/>
      <c r="Q5173" s="55"/>
      <c r="R5173" s="55"/>
    </row>
    <row r="5174" spans="1:18" ht="16" x14ac:dyDescent="0.2">
      <c r="A5174" s="65" t="s">
        <v>15</v>
      </c>
      <c r="B5174" s="65" t="s">
        <v>9240</v>
      </c>
      <c r="C5174" s="38" t="s">
        <v>9501</v>
      </c>
      <c r="D5174" s="55">
        <v>2005</v>
      </c>
      <c r="E5174" s="65" t="s">
        <v>10</v>
      </c>
      <c r="F5174" s="65" t="s">
        <v>9467</v>
      </c>
      <c r="G5174" s="38" t="s">
        <v>9502</v>
      </c>
      <c r="H5174" s="55">
        <v>31</v>
      </c>
      <c r="I5174" s="55"/>
      <c r="J5174" s="55"/>
      <c r="K5174" s="55"/>
      <c r="L5174" s="55"/>
      <c r="M5174" s="55"/>
      <c r="N5174" s="55"/>
      <c r="O5174" s="55"/>
      <c r="P5174" s="55"/>
      <c r="Q5174" s="55"/>
      <c r="R5174" s="55"/>
    </row>
    <row r="5175" spans="1:18" ht="16" x14ac:dyDescent="0.2">
      <c r="A5175" s="65" t="s">
        <v>15</v>
      </c>
      <c r="B5175" s="65" t="s">
        <v>9240</v>
      </c>
      <c r="C5175" s="38" t="s">
        <v>9503</v>
      </c>
      <c r="D5175" s="55">
        <v>2005</v>
      </c>
      <c r="E5175" s="65" t="s">
        <v>10</v>
      </c>
      <c r="F5175" s="65" t="s">
        <v>9467</v>
      </c>
      <c r="G5175" s="38" t="s">
        <v>9504</v>
      </c>
      <c r="H5175" s="55">
        <v>29</v>
      </c>
      <c r="I5175" s="55"/>
      <c r="J5175" s="55"/>
      <c r="K5175" s="55"/>
      <c r="L5175" s="55"/>
      <c r="M5175" s="55"/>
      <c r="N5175" s="55"/>
      <c r="O5175" s="55"/>
      <c r="P5175" s="55"/>
      <c r="Q5175" s="55"/>
      <c r="R5175" s="55"/>
    </row>
    <row r="5176" spans="1:18" ht="16" x14ac:dyDescent="0.2">
      <c r="A5176" s="65" t="s">
        <v>15</v>
      </c>
      <c r="B5176" s="65" t="s">
        <v>9240</v>
      </c>
      <c r="C5176" s="38" t="s">
        <v>9505</v>
      </c>
      <c r="D5176" s="55">
        <v>2005</v>
      </c>
      <c r="E5176" s="65" t="s">
        <v>10</v>
      </c>
      <c r="F5176" s="65" t="s">
        <v>9467</v>
      </c>
      <c r="G5176" s="38" t="s">
        <v>9506</v>
      </c>
      <c r="H5176" s="55">
        <v>33</v>
      </c>
      <c r="I5176" s="55"/>
      <c r="J5176" s="55"/>
      <c r="K5176" s="55"/>
      <c r="L5176" s="55"/>
      <c r="M5176" s="55"/>
      <c r="N5176" s="55"/>
      <c r="O5176" s="55"/>
      <c r="P5176" s="55"/>
      <c r="Q5176" s="55"/>
      <c r="R5176" s="55"/>
    </row>
    <row r="5177" spans="1:18" ht="16" x14ac:dyDescent="0.2">
      <c r="A5177" s="65" t="s">
        <v>15</v>
      </c>
      <c r="B5177" s="65" t="s">
        <v>9240</v>
      </c>
      <c r="C5177" s="38" t="s">
        <v>9507</v>
      </c>
      <c r="D5177" s="55">
        <v>2005</v>
      </c>
      <c r="E5177" s="65" t="s">
        <v>10</v>
      </c>
      <c r="F5177" s="65" t="s">
        <v>9467</v>
      </c>
      <c r="G5177" s="38" t="s">
        <v>9508</v>
      </c>
      <c r="H5177" s="55">
        <v>44</v>
      </c>
      <c r="I5177" s="55"/>
      <c r="J5177" s="55"/>
      <c r="K5177" s="55"/>
      <c r="L5177" s="55"/>
      <c r="M5177" s="55"/>
      <c r="N5177" s="55"/>
      <c r="O5177" s="55"/>
      <c r="P5177" s="55"/>
      <c r="Q5177" s="55"/>
      <c r="R5177" s="55"/>
    </row>
    <row r="5178" spans="1:18" ht="16" x14ac:dyDescent="0.2">
      <c r="A5178" s="65" t="s">
        <v>15</v>
      </c>
      <c r="B5178" s="65" t="s">
        <v>9240</v>
      </c>
      <c r="C5178" s="38" t="s">
        <v>9509</v>
      </c>
      <c r="D5178" s="55">
        <v>2005</v>
      </c>
      <c r="E5178" s="65" t="s">
        <v>10</v>
      </c>
      <c r="F5178" s="65" t="s">
        <v>9467</v>
      </c>
      <c r="G5178" s="38" t="s">
        <v>9510</v>
      </c>
      <c r="H5178" s="55">
        <v>42</v>
      </c>
      <c r="I5178" s="55"/>
      <c r="J5178" s="55"/>
      <c r="K5178" s="55"/>
      <c r="L5178" s="55"/>
      <c r="M5178" s="55"/>
      <c r="N5178" s="55"/>
      <c r="O5178" s="55"/>
      <c r="P5178" s="55"/>
      <c r="Q5178" s="55"/>
      <c r="R5178" s="55"/>
    </row>
    <row r="5179" spans="1:18" ht="16" x14ac:dyDescent="0.2">
      <c r="A5179" s="65" t="s">
        <v>20</v>
      </c>
      <c r="B5179" s="65" t="s">
        <v>9240</v>
      </c>
      <c r="C5179" s="65" t="s">
        <v>9511</v>
      </c>
      <c r="D5179" s="55">
        <v>2006</v>
      </c>
      <c r="E5179" s="65" t="s">
        <v>7</v>
      </c>
      <c r="F5179" s="65" t="s">
        <v>9512</v>
      </c>
      <c r="G5179" s="65" t="s">
        <v>9513</v>
      </c>
      <c r="H5179" s="55">
        <v>532</v>
      </c>
      <c r="I5179" s="55"/>
      <c r="J5179" s="55"/>
      <c r="K5179" s="55"/>
      <c r="L5179" s="55"/>
      <c r="M5179" s="55"/>
      <c r="N5179" s="55"/>
      <c r="O5179" s="55"/>
      <c r="P5179" s="55"/>
      <c r="Q5179" s="55"/>
      <c r="R5179" s="55"/>
    </row>
    <row r="5180" spans="1:18" ht="16" x14ac:dyDescent="0.2">
      <c r="A5180" s="65" t="s">
        <v>20</v>
      </c>
      <c r="B5180" s="65" t="s">
        <v>9240</v>
      </c>
      <c r="C5180" s="70" t="s">
        <v>9514</v>
      </c>
      <c r="D5180" s="55">
        <v>2006</v>
      </c>
      <c r="E5180" s="65" t="s">
        <v>7</v>
      </c>
      <c r="F5180" s="65" t="s">
        <v>9512</v>
      </c>
      <c r="G5180" s="65" t="s">
        <v>9515</v>
      </c>
      <c r="H5180" s="55">
        <v>657</v>
      </c>
      <c r="I5180" s="55"/>
      <c r="J5180" s="55"/>
      <c r="K5180" s="55"/>
      <c r="L5180" s="55"/>
      <c r="M5180" s="55"/>
      <c r="N5180" s="55"/>
      <c r="O5180" s="55"/>
      <c r="P5180" s="55"/>
      <c r="Q5180" s="55"/>
      <c r="R5180" s="55"/>
    </row>
    <row r="5181" spans="1:18" ht="16" x14ac:dyDescent="0.2">
      <c r="A5181" s="65" t="s">
        <v>20</v>
      </c>
      <c r="B5181" s="65" t="s">
        <v>9240</v>
      </c>
      <c r="C5181" s="65" t="s">
        <v>9516</v>
      </c>
      <c r="D5181" s="55">
        <v>2006</v>
      </c>
      <c r="E5181" s="65" t="s">
        <v>10</v>
      </c>
      <c r="F5181" s="65" t="s">
        <v>9512</v>
      </c>
      <c r="G5181" s="65" t="s">
        <v>9517</v>
      </c>
      <c r="H5181" s="55">
        <v>599</v>
      </c>
      <c r="I5181" s="55"/>
      <c r="J5181" s="55"/>
      <c r="K5181" s="55"/>
      <c r="L5181" s="55"/>
      <c r="M5181" s="55"/>
      <c r="N5181" s="55"/>
      <c r="O5181" s="55"/>
      <c r="P5181" s="55"/>
      <c r="Q5181" s="55"/>
      <c r="R5181" s="55"/>
    </row>
    <row r="5182" spans="1:18" ht="16" x14ac:dyDescent="0.2">
      <c r="A5182" s="65" t="s">
        <v>20</v>
      </c>
      <c r="B5182" s="65" t="s">
        <v>9240</v>
      </c>
      <c r="C5182" s="65" t="s">
        <v>9518</v>
      </c>
      <c r="D5182" s="55">
        <v>2006</v>
      </c>
      <c r="E5182" s="65" t="s">
        <v>10</v>
      </c>
      <c r="F5182" s="65" t="s">
        <v>9512</v>
      </c>
      <c r="G5182" s="65" t="s">
        <v>9519</v>
      </c>
      <c r="H5182" s="55">
        <v>620</v>
      </c>
      <c r="I5182" s="55"/>
      <c r="J5182" s="55"/>
      <c r="K5182" s="55"/>
      <c r="L5182" s="55"/>
      <c r="M5182" s="55"/>
      <c r="N5182" s="55"/>
      <c r="O5182" s="55"/>
      <c r="P5182" s="55"/>
      <c r="Q5182" s="55"/>
      <c r="R5182" s="55"/>
    </row>
    <row r="5183" spans="1:18" ht="16" x14ac:dyDescent="0.2">
      <c r="A5183" s="65" t="s">
        <v>20</v>
      </c>
      <c r="B5183" s="65" t="s">
        <v>9240</v>
      </c>
      <c r="C5183" s="65" t="s">
        <v>9520</v>
      </c>
      <c r="D5183" s="55">
        <v>2006</v>
      </c>
      <c r="E5183" s="65" t="s">
        <v>10</v>
      </c>
      <c r="F5183" s="65" t="s">
        <v>9512</v>
      </c>
      <c r="G5183" s="65" t="s">
        <v>9521</v>
      </c>
      <c r="H5183" s="55">
        <v>570</v>
      </c>
      <c r="I5183" s="55"/>
      <c r="J5183" s="55"/>
      <c r="K5183" s="55"/>
      <c r="L5183" s="55"/>
      <c r="M5183" s="55"/>
      <c r="N5183" s="55"/>
      <c r="O5183" s="55"/>
      <c r="P5183" s="55"/>
      <c r="Q5183" s="55"/>
      <c r="R5183" s="55"/>
    </row>
    <row r="5184" spans="1:18" ht="16" x14ac:dyDescent="0.2">
      <c r="A5184" s="65" t="s">
        <v>20</v>
      </c>
      <c r="B5184" s="65" t="s">
        <v>9240</v>
      </c>
      <c r="C5184" s="65" t="s">
        <v>9522</v>
      </c>
      <c r="D5184" s="55">
        <v>2006</v>
      </c>
      <c r="E5184" s="65" t="s">
        <v>10</v>
      </c>
      <c r="F5184" s="65" t="s">
        <v>9512</v>
      </c>
      <c r="G5184" s="65" t="s">
        <v>9523</v>
      </c>
      <c r="H5184" s="55">
        <v>720</v>
      </c>
      <c r="I5184" s="55"/>
      <c r="J5184" s="55"/>
      <c r="K5184" s="55"/>
      <c r="L5184" s="55"/>
      <c r="M5184" s="55"/>
      <c r="N5184" s="55"/>
      <c r="O5184" s="55"/>
      <c r="P5184" s="55"/>
      <c r="Q5184" s="55"/>
      <c r="R5184" s="55"/>
    </row>
    <row r="5185" spans="1:18" ht="16" x14ac:dyDescent="0.2">
      <c r="A5185" s="65" t="s">
        <v>20</v>
      </c>
      <c r="B5185" s="65" t="s">
        <v>9240</v>
      </c>
      <c r="C5185" s="65" t="s">
        <v>9524</v>
      </c>
      <c r="D5185" s="55">
        <v>2006</v>
      </c>
      <c r="E5185" s="65" t="s">
        <v>10</v>
      </c>
      <c r="F5185" s="65" t="s">
        <v>9512</v>
      </c>
      <c r="G5185" s="65" t="s">
        <v>9525</v>
      </c>
      <c r="H5185" s="55">
        <v>626</v>
      </c>
      <c r="I5185" s="55"/>
      <c r="J5185" s="55"/>
      <c r="K5185" s="55"/>
      <c r="L5185" s="55"/>
      <c r="M5185" s="55"/>
      <c r="N5185" s="55"/>
      <c r="O5185" s="55"/>
      <c r="P5185" s="55"/>
      <c r="Q5185" s="55"/>
      <c r="R5185" s="55"/>
    </row>
    <row r="5186" spans="1:18" ht="16" x14ac:dyDescent="0.2">
      <c r="A5186" s="65" t="s">
        <v>20</v>
      </c>
      <c r="B5186" s="65" t="s">
        <v>9240</v>
      </c>
      <c r="C5186" s="65" t="s">
        <v>9526</v>
      </c>
      <c r="D5186" s="55">
        <v>2006</v>
      </c>
      <c r="E5186" s="65" t="s">
        <v>10</v>
      </c>
      <c r="F5186" s="65" t="s">
        <v>9512</v>
      </c>
      <c r="G5186" s="65" t="s">
        <v>9527</v>
      </c>
      <c r="H5186" s="55">
        <v>608</v>
      </c>
      <c r="I5186" s="55"/>
      <c r="J5186" s="55"/>
      <c r="K5186" s="55"/>
      <c r="L5186" s="55"/>
      <c r="M5186" s="55"/>
      <c r="N5186" s="55"/>
      <c r="O5186" s="55"/>
      <c r="P5186" s="55"/>
      <c r="Q5186" s="55"/>
      <c r="R5186" s="55"/>
    </row>
    <row r="5187" spans="1:18" ht="16" x14ac:dyDescent="0.2">
      <c r="A5187" s="65" t="s">
        <v>20</v>
      </c>
      <c r="B5187" s="65" t="s">
        <v>9240</v>
      </c>
      <c r="C5187" s="65" t="s">
        <v>9528</v>
      </c>
      <c r="D5187" s="55">
        <v>2006</v>
      </c>
      <c r="E5187" s="65" t="s">
        <v>7</v>
      </c>
      <c r="F5187" s="65" t="s">
        <v>9512</v>
      </c>
      <c r="G5187" s="65" t="s">
        <v>9529</v>
      </c>
      <c r="H5187" s="55">
        <v>255</v>
      </c>
      <c r="I5187" s="55"/>
      <c r="J5187" s="55"/>
      <c r="K5187" s="55"/>
      <c r="L5187" s="55"/>
      <c r="M5187" s="55"/>
      <c r="N5187" s="55"/>
      <c r="O5187" s="55"/>
      <c r="P5187" s="55"/>
      <c r="Q5187" s="55"/>
      <c r="R5187" s="55"/>
    </row>
    <row r="5188" spans="1:18" ht="16" x14ac:dyDescent="0.2">
      <c r="A5188" s="65" t="s">
        <v>859</v>
      </c>
      <c r="B5188" s="65" t="s">
        <v>9240</v>
      </c>
      <c r="C5188" s="65" t="s">
        <v>9511</v>
      </c>
      <c r="D5188" s="55">
        <v>2007</v>
      </c>
      <c r="E5188" s="65" t="s">
        <v>10</v>
      </c>
      <c r="F5188" s="70" t="s">
        <v>9530</v>
      </c>
      <c r="G5188" s="71" t="s">
        <v>9531</v>
      </c>
      <c r="H5188" s="55">
        <v>569</v>
      </c>
      <c r="I5188" s="55"/>
      <c r="J5188" s="55"/>
      <c r="K5188" s="55"/>
      <c r="L5188" s="55"/>
      <c r="M5188" s="55"/>
      <c r="N5188" s="55"/>
      <c r="O5188" s="55"/>
      <c r="P5188" s="55"/>
      <c r="Q5188" s="55"/>
      <c r="R5188" s="55"/>
    </row>
    <row r="5189" spans="1:18" ht="16" x14ac:dyDescent="0.2">
      <c r="A5189" s="65" t="s">
        <v>9034</v>
      </c>
      <c r="B5189" s="65" t="s">
        <v>9240</v>
      </c>
      <c r="C5189" s="65" t="s">
        <v>9532</v>
      </c>
      <c r="D5189" s="55">
        <v>2007</v>
      </c>
      <c r="E5189" s="65" t="s">
        <v>10</v>
      </c>
      <c r="F5189" s="70" t="s">
        <v>9530</v>
      </c>
      <c r="G5189" s="71" t="s">
        <v>9533</v>
      </c>
      <c r="H5189" s="55">
        <v>406</v>
      </c>
      <c r="I5189" s="55"/>
      <c r="J5189" s="55"/>
      <c r="K5189" s="55"/>
      <c r="L5189" s="55"/>
      <c r="M5189" s="55"/>
      <c r="N5189" s="55"/>
      <c r="O5189" s="55"/>
      <c r="P5189" s="55"/>
      <c r="Q5189" s="55"/>
      <c r="R5189" s="55"/>
    </row>
    <row r="5190" spans="1:18" ht="16" x14ac:dyDescent="0.2">
      <c r="A5190" s="65" t="s">
        <v>859</v>
      </c>
      <c r="B5190" s="65" t="s">
        <v>9240</v>
      </c>
      <c r="C5190" s="65" t="s">
        <v>9534</v>
      </c>
      <c r="D5190" s="55">
        <v>2007</v>
      </c>
      <c r="E5190" s="65" t="s">
        <v>10</v>
      </c>
      <c r="F5190" s="65" t="s">
        <v>9530</v>
      </c>
      <c r="G5190" s="71" t="s">
        <v>9535</v>
      </c>
      <c r="H5190" s="55">
        <v>448</v>
      </c>
      <c r="I5190" s="55"/>
      <c r="J5190" s="55"/>
      <c r="K5190" s="55"/>
      <c r="L5190" s="55"/>
      <c r="M5190" s="55"/>
      <c r="N5190" s="55"/>
      <c r="O5190" s="55"/>
      <c r="P5190" s="55"/>
      <c r="Q5190" s="55"/>
      <c r="R5190" s="55"/>
    </row>
    <row r="5191" spans="1:18" ht="16" x14ac:dyDescent="0.2">
      <c r="A5191" s="65" t="s">
        <v>859</v>
      </c>
      <c r="B5191" s="65" t="s">
        <v>9240</v>
      </c>
      <c r="C5191" s="65" t="s">
        <v>9536</v>
      </c>
      <c r="D5191" s="55">
        <v>2007</v>
      </c>
      <c r="E5191" s="65" t="s">
        <v>10</v>
      </c>
      <c r="F5191" s="70" t="s">
        <v>9530</v>
      </c>
      <c r="G5191" s="71" t="s">
        <v>9537</v>
      </c>
      <c r="H5191" s="55">
        <v>208</v>
      </c>
      <c r="I5191" s="55"/>
      <c r="J5191" s="55"/>
      <c r="K5191" s="55"/>
      <c r="L5191" s="55"/>
      <c r="M5191" s="55"/>
      <c r="N5191" s="55"/>
      <c r="O5191" s="55"/>
      <c r="P5191" s="55"/>
      <c r="Q5191" s="55"/>
      <c r="R5191" s="55"/>
    </row>
    <row r="5192" spans="1:18" ht="16" x14ac:dyDescent="0.2">
      <c r="A5192" s="65" t="s">
        <v>859</v>
      </c>
      <c r="B5192" s="65" t="s">
        <v>9240</v>
      </c>
      <c r="C5192" s="65" t="s">
        <v>9538</v>
      </c>
      <c r="D5192" s="55">
        <v>2007</v>
      </c>
      <c r="E5192" s="65" t="s">
        <v>10</v>
      </c>
      <c r="F5192" s="70" t="s">
        <v>9530</v>
      </c>
      <c r="G5192" s="71" t="s">
        <v>9539</v>
      </c>
      <c r="H5192" s="55">
        <v>618</v>
      </c>
      <c r="I5192" s="55"/>
      <c r="J5192" s="55"/>
      <c r="K5192" s="55"/>
      <c r="L5192" s="55"/>
      <c r="M5192" s="55"/>
      <c r="N5192" s="55"/>
      <c r="O5192" s="55"/>
      <c r="P5192" s="55"/>
      <c r="Q5192" s="55"/>
      <c r="R5192" s="55"/>
    </row>
    <row r="5193" spans="1:18" ht="16" x14ac:dyDescent="0.2">
      <c r="A5193" s="65" t="s">
        <v>859</v>
      </c>
      <c r="B5193" s="65" t="s">
        <v>9240</v>
      </c>
      <c r="C5193" s="65" t="s">
        <v>9540</v>
      </c>
      <c r="D5193" s="55">
        <v>2007</v>
      </c>
      <c r="E5193" s="70" t="s">
        <v>10</v>
      </c>
      <c r="F5193" s="70" t="s">
        <v>9530</v>
      </c>
      <c r="G5193" s="71" t="s">
        <v>9541</v>
      </c>
      <c r="H5193" s="55">
        <v>183</v>
      </c>
      <c r="I5193" s="55"/>
      <c r="J5193" s="55"/>
      <c r="K5193" s="55"/>
      <c r="L5193" s="55"/>
      <c r="M5193" s="55"/>
      <c r="N5193" s="55"/>
      <c r="O5193" s="55"/>
      <c r="P5193" s="55"/>
      <c r="Q5193" s="55"/>
      <c r="R5193" s="55"/>
    </row>
    <row r="5194" spans="1:18" ht="16" x14ac:dyDescent="0.2">
      <c r="A5194" s="65" t="s">
        <v>859</v>
      </c>
      <c r="B5194" s="65" t="s">
        <v>9240</v>
      </c>
      <c r="C5194" s="65" t="s">
        <v>9542</v>
      </c>
      <c r="D5194" s="55">
        <v>2007</v>
      </c>
      <c r="E5194" s="65" t="s">
        <v>10</v>
      </c>
      <c r="F5194" s="65" t="s">
        <v>9530</v>
      </c>
      <c r="G5194" s="71" t="s">
        <v>9543</v>
      </c>
      <c r="H5194" s="55">
        <v>575</v>
      </c>
      <c r="I5194" s="55"/>
      <c r="J5194" s="55"/>
      <c r="K5194" s="55"/>
      <c r="L5194" s="55"/>
      <c r="M5194" s="55"/>
      <c r="N5194" s="55"/>
      <c r="O5194" s="55"/>
      <c r="P5194" s="55"/>
      <c r="Q5194" s="55"/>
      <c r="R5194" s="55"/>
    </row>
    <row r="5195" spans="1:18" ht="16" x14ac:dyDescent="0.2">
      <c r="A5195" s="65" t="s">
        <v>859</v>
      </c>
      <c r="B5195" s="65" t="s">
        <v>9240</v>
      </c>
      <c r="C5195" s="65" t="s">
        <v>9540</v>
      </c>
      <c r="D5195" s="55">
        <v>2007</v>
      </c>
      <c r="E5195" s="70" t="s">
        <v>10</v>
      </c>
      <c r="F5195" s="70" t="s">
        <v>9530</v>
      </c>
      <c r="G5195" s="65" t="s">
        <v>9544</v>
      </c>
      <c r="H5195" s="55">
        <v>111</v>
      </c>
      <c r="I5195" s="55"/>
      <c r="J5195" s="55"/>
      <c r="K5195" s="55"/>
      <c r="L5195" s="55"/>
      <c r="M5195" s="55"/>
      <c r="N5195" s="55"/>
      <c r="O5195" s="55"/>
      <c r="P5195" s="55"/>
      <c r="Q5195" s="55"/>
      <c r="R5195" s="55"/>
    </row>
    <row r="5196" spans="1:18" ht="16" x14ac:dyDescent="0.2">
      <c r="A5196" s="65" t="s">
        <v>859</v>
      </c>
      <c r="B5196" s="65" t="s">
        <v>9240</v>
      </c>
      <c r="C5196" s="65" t="s">
        <v>9545</v>
      </c>
      <c r="D5196" s="55">
        <v>2007</v>
      </c>
      <c r="E5196" s="65" t="s">
        <v>10</v>
      </c>
      <c r="F5196" s="70" t="s">
        <v>9530</v>
      </c>
      <c r="G5196" s="65" t="s">
        <v>9546</v>
      </c>
      <c r="H5196" s="55">
        <v>582</v>
      </c>
      <c r="I5196" s="55"/>
      <c r="J5196" s="55"/>
      <c r="K5196" s="55"/>
      <c r="L5196" s="55"/>
      <c r="M5196" s="55"/>
      <c r="N5196" s="55"/>
      <c r="O5196" s="55"/>
      <c r="P5196" s="55"/>
      <c r="Q5196" s="55"/>
      <c r="R5196" s="55"/>
    </row>
    <row r="5197" spans="1:18" ht="16" x14ac:dyDescent="0.2">
      <c r="A5197" s="65" t="s">
        <v>859</v>
      </c>
      <c r="B5197" s="65" t="s">
        <v>9240</v>
      </c>
      <c r="C5197" s="65" t="s">
        <v>9540</v>
      </c>
      <c r="D5197" s="55">
        <v>2007</v>
      </c>
      <c r="E5197" s="70" t="s">
        <v>10</v>
      </c>
      <c r="F5197" s="70" t="s">
        <v>9530</v>
      </c>
      <c r="G5197" s="71" t="s">
        <v>9547</v>
      </c>
      <c r="H5197" s="55">
        <v>168</v>
      </c>
      <c r="I5197" s="55"/>
      <c r="J5197" s="55"/>
      <c r="K5197" s="55"/>
      <c r="L5197" s="55"/>
      <c r="M5197" s="55"/>
      <c r="N5197" s="55"/>
      <c r="O5197" s="55"/>
      <c r="P5197" s="55"/>
      <c r="Q5197" s="55"/>
      <c r="R5197" s="55"/>
    </row>
    <row r="5198" spans="1:18" ht="16" x14ac:dyDescent="0.2">
      <c r="A5198" s="65" t="s">
        <v>9034</v>
      </c>
      <c r="B5198" s="65" t="s">
        <v>9240</v>
      </c>
      <c r="C5198" s="65" t="s">
        <v>9548</v>
      </c>
      <c r="D5198" s="55">
        <v>2007</v>
      </c>
      <c r="E5198" s="65" t="s">
        <v>10</v>
      </c>
      <c r="F5198" s="70" t="s">
        <v>9530</v>
      </c>
      <c r="G5198" s="71" t="s">
        <v>9549</v>
      </c>
      <c r="H5198" s="55">
        <v>504</v>
      </c>
      <c r="I5198" s="55"/>
      <c r="J5198" s="55"/>
      <c r="K5198" s="55"/>
      <c r="L5198" s="55"/>
      <c r="M5198" s="55"/>
      <c r="N5198" s="55"/>
      <c r="O5198" s="55"/>
      <c r="P5198" s="55"/>
      <c r="Q5198" s="55"/>
      <c r="R5198" s="55"/>
    </row>
    <row r="5199" spans="1:18" ht="16" x14ac:dyDescent="0.2">
      <c r="A5199" s="65" t="s">
        <v>859</v>
      </c>
      <c r="B5199" s="65" t="s">
        <v>9240</v>
      </c>
      <c r="C5199" s="65" t="s">
        <v>9540</v>
      </c>
      <c r="D5199" s="55">
        <v>2007</v>
      </c>
      <c r="E5199" s="70" t="s">
        <v>10</v>
      </c>
      <c r="F5199" s="70" t="s">
        <v>9530</v>
      </c>
      <c r="G5199" s="71" t="s">
        <v>9550</v>
      </c>
      <c r="H5199" s="55">
        <v>145</v>
      </c>
      <c r="I5199" s="55"/>
      <c r="J5199" s="55"/>
      <c r="K5199" s="55"/>
      <c r="L5199" s="55"/>
      <c r="M5199" s="55"/>
      <c r="N5199" s="55"/>
      <c r="O5199" s="55"/>
      <c r="P5199" s="55"/>
      <c r="Q5199" s="55"/>
      <c r="R5199" s="55"/>
    </row>
    <row r="5200" spans="1:18" ht="16" x14ac:dyDescent="0.2">
      <c r="A5200" s="65" t="s">
        <v>859</v>
      </c>
      <c r="B5200" s="65" t="s">
        <v>9240</v>
      </c>
      <c r="C5200" s="65" t="s">
        <v>9551</v>
      </c>
      <c r="D5200" s="55">
        <v>2007</v>
      </c>
      <c r="E5200" s="65" t="s">
        <v>10</v>
      </c>
      <c r="F5200" s="65" t="s">
        <v>9530</v>
      </c>
      <c r="G5200" s="71" t="s">
        <v>9552</v>
      </c>
      <c r="H5200" s="55">
        <v>548</v>
      </c>
      <c r="I5200" s="55"/>
      <c r="J5200" s="55"/>
      <c r="K5200" s="55"/>
      <c r="L5200" s="55"/>
      <c r="M5200" s="55"/>
      <c r="N5200" s="55"/>
      <c r="O5200" s="55"/>
      <c r="P5200" s="55"/>
      <c r="Q5200" s="55"/>
      <c r="R5200" s="55"/>
    </row>
    <row r="5201" spans="1:18" ht="16" x14ac:dyDescent="0.2">
      <c r="A5201" s="65" t="s">
        <v>859</v>
      </c>
      <c r="B5201" s="65" t="s">
        <v>9240</v>
      </c>
      <c r="C5201" s="65" t="s">
        <v>9540</v>
      </c>
      <c r="D5201" s="55">
        <v>2007</v>
      </c>
      <c r="E5201" s="70" t="s">
        <v>10</v>
      </c>
      <c r="F5201" s="70" t="s">
        <v>9530</v>
      </c>
      <c r="G5201" s="71" t="s">
        <v>9553</v>
      </c>
      <c r="H5201" s="55">
        <v>166</v>
      </c>
      <c r="I5201" s="55"/>
      <c r="J5201" s="55"/>
      <c r="K5201" s="55"/>
      <c r="L5201" s="55"/>
      <c r="M5201" s="55"/>
      <c r="N5201" s="55"/>
      <c r="O5201" s="55"/>
      <c r="P5201" s="55"/>
      <c r="Q5201" s="55"/>
      <c r="R5201" s="55"/>
    </row>
    <row r="5202" spans="1:18" ht="16" x14ac:dyDescent="0.2">
      <c r="A5202" s="65" t="s">
        <v>859</v>
      </c>
      <c r="B5202" s="65" t="s">
        <v>9240</v>
      </c>
      <c r="C5202" s="65" t="s">
        <v>9554</v>
      </c>
      <c r="D5202" s="55">
        <v>2007</v>
      </c>
      <c r="E5202" s="65" t="s">
        <v>10</v>
      </c>
      <c r="F5202" s="70" t="s">
        <v>9530</v>
      </c>
      <c r="G5202" s="71" t="s">
        <v>9555</v>
      </c>
      <c r="H5202" s="55">
        <v>561</v>
      </c>
      <c r="I5202" s="55"/>
      <c r="J5202" s="55"/>
      <c r="K5202" s="55"/>
      <c r="L5202" s="55"/>
      <c r="M5202" s="55"/>
      <c r="N5202" s="55"/>
      <c r="O5202" s="55"/>
      <c r="P5202" s="55"/>
      <c r="Q5202" s="55"/>
      <c r="R5202" s="55"/>
    </row>
    <row r="5203" spans="1:18" ht="16" x14ac:dyDescent="0.2">
      <c r="A5203" s="65" t="s">
        <v>859</v>
      </c>
      <c r="B5203" s="65" t="s">
        <v>9240</v>
      </c>
      <c r="C5203" s="65" t="s">
        <v>9540</v>
      </c>
      <c r="D5203" s="55">
        <v>2007</v>
      </c>
      <c r="E5203" s="70" t="s">
        <v>10</v>
      </c>
      <c r="F5203" s="70" t="s">
        <v>9530</v>
      </c>
      <c r="G5203" s="71" t="s">
        <v>9556</v>
      </c>
      <c r="H5203" s="55">
        <v>134</v>
      </c>
      <c r="I5203" s="55"/>
      <c r="J5203" s="55"/>
      <c r="K5203" s="55"/>
      <c r="L5203" s="55"/>
      <c r="M5203" s="55"/>
      <c r="N5203" s="55"/>
      <c r="O5203" s="55"/>
      <c r="P5203" s="55"/>
      <c r="Q5203" s="55"/>
      <c r="R5203" s="55"/>
    </row>
    <row r="5204" spans="1:18" ht="16" x14ac:dyDescent="0.2">
      <c r="A5204" s="65" t="s">
        <v>859</v>
      </c>
      <c r="B5204" s="65" t="s">
        <v>9240</v>
      </c>
      <c r="C5204" s="65" t="s">
        <v>9557</v>
      </c>
      <c r="D5204" s="55">
        <v>2007</v>
      </c>
      <c r="E5204" s="65" t="s">
        <v>10</v>
      </c>
      <c r="F5204" s="70" t="s">
        <v>9530</v>
      </c>
      <c r="G5204" s="71" t="s">
        <v>9558</v>
      </c>
      <c r="H5204" s="55">
        <v>630</v>
      </c>
      <c r="I5204" s="55"/>
      <c r="J5204" s="55"/>
      <c r="K5204" s="55"/>
      <c r="L5204" s="55"/>
      <c r="M5204" s="55"/>
      <c r="N5204" s="55"/>
      <c r="O5204" s="55"/>
      <c r="P5204" s="55"/>
      <c r="Q5204" s="55"/>
      <c r="R5204" s="55"/>
    </row>
    <row r="5205" spans="1:18" ht="16" x14ac:dyDescent="0.2">
      <c r="A5205" s="65" t="s">
        <v>859</v>
      </c>
      <c r="B5205" s="65" t="s">
        <v>9240</v>
      </c>
      <c r="C5205" s="65" t="s">
        <v>9559</v>
      </c>
      <c r="D5205" s="55">
        <v>2007</v>
      </c>
      <c r="E5205" s="65" t="s">
        <v>10</v>
      </c>
      <c r="F5205" s="65" t="s">
        <v>9530</v>
      </c>
      <c r="G5205" s="71" t="s">
        <v>9560</v>
      </c>
      <c r="H5205" s="55">
        <v>529</v>
      </c>
      <c r="I5205" s="55"/>
      <c r="J5205" s="55"/>
      <c r="K5205" s="55"/>
      <c r="L5205" s="55"/>
      <c r="M5205" s="55"/>
      <c r="N5205" s="55"/>
      <c r="O5205" s="55"/>
      <c r="P5205" s="55"/>
      <c r="Q5205" s="55"/>
      <c r="R5205" s="55"/>
    </row>
    <row r="5206" spans="1:18" ht="16" x14ac:dyDescent="0.2">
      <c r="A5206" s="65" t="s">
        <v>859</v>
      </c>
      <c r="B5206" s="65" t="s">
        <v>9240</v>
      </c>
      <c r="C5206" s="65" t="s">
        <v>9561</v>
      </c>
      <c r="D5206" s="55">
        <v>2007</v>
      </c>
      <c r="E5206" s="65" t="s">
        <v>10</v>
      </c>
      <c r="F5206" s="65" t="s">
        <v>9530</v>
      </c>
      <c r="G5206" s="71" t="s">
        <v>9562</v>
      </c>
      <c r="H5206" s="55">
        <v>244</v>
      </c>
      <c r="I5206" s="55"/>
      <c r="J5206" s="55"/>
      <c r="K5206" s="55"/>
      <c r="L5206" s="55"/>
      <c r="M5206" s="55"/>
      <c r="N5206" s="55"/>
      <c r="O5206" s="55"/>
      <c r="P5206" s="55"/>
      <c r="Q5206" s="55"/>
      <c r="R5206" s="55"/>
    </row>
    <row r="5207" spans="1:18" ht="16" x14ac:dyDescent="0.2">
      <c r="A5207" s="65" t="s">
        <v>859</v>
      </c>
      <c r="B5207" s="65" t="s">
        <v>9240</v>
      </c>
      <c r="C5207" s="65" t="s">
        <v>8587</v>
      </c>
      <c r="D5207" s="55">
        <v>2007</v>
      </c>
      <c r="E5207" s="65" t="s">
        <v>10</v>
      </c>
      <c r="F5207" s="70" t="s">
        <v>9530</v>
      </c>
      <c r="G5207" s="71" t="s">
        <v>9563</v>
      </c>
      <c r="H5207" s="55">
        <v>400</v>
      </c>
      <c r="I5207" s="55"/>
      <c r="J5207" s="55"/>
      <c r="K5207" s="55"/>
      <c r="L5207" s="55"/>
      <c r="M5207" s="55"/>
      <c r="N5207" s="55"/>
      <c r="O5207" s="55"/>
      <c r="P5207" s="55"/>
      <c r="Q5207" s="55"/>
      <c r="R5207" s="55"/>
    </row>
    <row r="5208" spans="1:18" ht="16" x14ac:dyDescent="0.2">
      <c r="A5208" s="65" t="s">
        <v>859</v>
      </c>
      <c r="B5208" s="65" t="s">
        <v>9240</v>
      </c>
      <c r="C5208" s="65" t="s">
        <v>8587</v>
      </c>
      <c r="D5208" s="55">
        <v>2007</v>
      </c>
      <c r="E5208" s="65" t="s">
        <v>10</v>
      </c>
      <c r="F5208" s="70" t="s">
        <v>9530</v>
      </c>
      <c r="G5208" s="70" t="s">
        <v>9564</v>
      </c>
      <c r="H5208" s="55">
        <v>208</v>
      </c>
      <c r="I5208" s="55"/>
      <c r="J5208" s="55"/>
      <c r="K5208" s="55"/>
      <c r="L5208" s="55"/>
      <c r="M5208" s="55"/>
      <c r="N5208" s="55"/>
      <c r="O5208" s="55"/>
      <c r="P5208" s="55"/>
      <c r="Q5208" s="55"/>
      <c r="R5208" s="55"/>
    </row>
    <row r="5209" spans="1:18" ht="16" x14ac:dyDescent="0.2">
      <c r="A5209" s="65" t="s">
        <v>859</v>
      </c>
      <c r="B5209" s="65" t="s">
        <v>9240</v>
      </c>
      <c r="C5209" s="65" t="s">
        <v>8587</v>
      </c>
      <c r="D5209" s="55">
        <v>2007</v>
      </c>
      <c r="E5209" s="65" t="s">
        <v>10</v>
      </c>
      <c r="F5209" s="70" t="s">
        <v>9530</v>
      </c>
      <c r="G5209" s="71" t="s">
        <v>9565</v>
      </c>
      <c r="H5209" s="55">
        <v>540</v>
      </c>
      <c r="I5209" s="55"/>
      <c r="J5209" s="55"/>
      <c r="K5209" s="55"/>
      <c r="L5209" s="55"/>
      <c r="M5209" s="55"/>
      <c r="N5209" s="55"/>
      <c r="O5209" s="55"/>
      <c r="P5209" s="55"/>
      <c r="Q5209" s="55"/>
      <c r="R5209" s="55"/>
    </row>
    <row r="5210" spans="1:18" ht="16" x14ac:dyDescent="0.2">
      <c r="A5210" s="65" t="s">
        <v>9034</v>
      </c>
      <c r="B5210" s="65" t="s">
        <v>9240</v>
      </c>
      <c r="C5210" s="65" t="s">
        <v>9566</v>
      </c>
      <c r="D5210" s="55">
        <v>2007</v>
      </c>
      <c r="E5210" s="65" t="s">
        <v>10</v>
      </c>
      <c r="F5210" s="70" t="s">
        <v>9530</v>
      </c>
      <c r="G5210" s="71" t="s">
        <v>9567</v>
      </c>
      <c r="H5210" s="55">
        <v>411</v>
      </c>
      <c r="I5210" s="55"/>
      <c r="J5210" s="55"/>
      <c r="K5210" s="55"/>
      <c r="L5210" s="55"/>
      <c r="M5210" s="55"/>
      <c r="N5210" s="55"/>
      <c r="O5210" s="55"/>
      <c r="P5210" s="55"/>
      <c r="Q5210" s="55"/>
      <c r="R5210" s="55"/>
    </row>
    <row r="5211" spans="1:18" ht="16" x14ac:dyDescent="0.2">
      <c r="A5211" s="65" t="s">
        <v>4346</v>
      </c>
      <c r="B5211" s="65" t="s">
        <v>9240</v>
      </c>
      <c r="C5211" s="65" t="s">
        <v>9511</v>
      </c>
      <c r="D5211" s="55">
        <v>2008</v>
      </c>
      <c r="E5211" s="65" t="s">
        <v>7</v>
      </c>
      <c r="F5211" s="65" t="s">
        <v>9568</v>
      </c>
      <c r="G5211" s="65" t="s">
        <v>9569</v>
      </c>
      <c r="H5211" s="55">
        <v>495</v>
      </c>
      <c r="I5211" s="55"/>
      <c r="J5211" s="55"/>
      <c r="K5211" s="55"/>
      <c r="L5211" s="55"/>
      <c r="M5211" s="55"/>
      <c r="N5211" s="55"/>
      <c r="O5211" s="55"/>
      <c r="P5211" s="55"/>
      <c r="Q5211" s="55"/>
      <c r="R5211" s="55"/>
    </row>
    <row r="5212" spans="1:18" ht="16" x14ac:dyDescent="0.2">
      <c r="A5212" s="65" t="s">
        <v>4346</v>
      </c>
      <c r="B5212" s="65" t="s">
        <v>9240</v>
      </c>
      <c r="C5212" s="65" t="s">
        <v>9534</v>
      </c>
      <c r="D5212" s="55">
        <v>2008</v>
      </c>
      <c r="E5212" s="65" t="s">
        <v>7</v>
      </c>
      <c r="F5212" s="70" t="s">
        <v>9568</v>
      </c>
      <c r="G5212" s="65" t="s">
        <v>9570</v>
      </c>
      <c r="H5212" s="55">
        <v>614</v>
      </c>
      <c r="I5212" s="55"/>
      <c r="J5212" s="55"/>
      <c r="K5212" s="55"/>
      <c r="L5212" s="55"/>
      <c r="M5212" s="55"/>
      <c r="N5212" s="55"/>
      <c r="O5212" s="55"/>
      <c r="P5212" s="55"/>
      <c r="Q5212" s="55"/>
      <c r="R5212" s="55"/>
    </row>
    <row r="5213" spans="1:18" ht="16" x14ac:dyDescent="0.2">
      <c r="A5213" s="65" t="s">
        <v>4346</v>
      </c>
      <c r="B5213" s="65" t="s">
        <v>9240</v>
      </c>
      <c r="C5213" s="65" t="s">
        <v>9571</v>
      </c>
      <c r="D5213" s="55">
        <v>2008</v>
      </c>
      <c r="E5213" s="65" t="s">
        <v>8</v>
      </c>
      <c r="F5213" s="70" t="s">
        <v>9568</v>
      </c>
      <c r="G5213" s="65" t="s">
        <v>9572</v>
      </c>
      <c r="H5213" s="55">
        <v>417</v>
      </c>
      <c r="I5213" s="55"/>
      <c r="J5213" s="55"/>
      <c r="K5213" s="55"/>
      <c r="L5213" s="55"/>
      <c r="M5213" s="55"/>
      <c r="N5213" s="55"/>
      <c r="O5213" s="55"/>
      <c r="P5213" s="55"/>
      <c r="Q5213" s="55"/>
      <c r="R5213" s="55"/>
    </row>
    <row r="5214" spans="1:18" ht="16" x14ac:dyDescent="0.2">
      <c r="A5214" s="65" t="s">
        <v>4346</v>
      </c>
      <c r="B5214" s="65" t="s">
        <v>9240</v>
      </c>
      <c r="C5214" s="65" t="s">
        <v>9573</v>
      </c>
      <c r="D5214" s="55">
        <v>2008</v>
      </c>
      <c r="E5214" s="65" t="s">
        <v>8</v>
      </c>
      <c r="F5214" s="70" t="s">
        <v>9568</v>
      </c>
      <c r="G5214" s="65" t="s">
        <v>9574</v>
      </c>
      <c r="H5214" s="55">
        <v>635</v>
      </c>
      <c r="I5214" s="55"/>
      <c r="J5214" s="55"/>
      <c r="K5214" s="55"/>
      <c r="L5214" s="55"/>
      <c r="M5214" s="55"/>
      <c r="N5214" s="55"/>
      <c r="O5214" s="55"/>
      <c r="P5214" s="55"/>
      <c r="Q5214" s="55"/>
      <c r="R5214" s="55"/>
    </row>
    <row r="5215" spans="1:18" ht="16" x14ac:dyDescent="0.2">
      <c r="A5215" s="65" t="s">
        <v>4346</v>
      </c>
      <c r="B5215" s="65" t="s">
        <v>9240</v>
      </c>
      <c r="C5215" s="65" t="s">
        <v>9575</v>
      </c>
      <c r="D5215" s="55">
        <v>2008</v>
      </c>
      <c r="E5215" s="65" t="s">
        <v>10</v>
      </c>
      <c r="F5215" s="70" t="s">
        <v>9568</v>
      </c>
      <c r="G5215" s="65" t="s">
        <v>9576</v>
      </c>
      <c r="H5215" s="55">
        <v>635</v>
      </c>
      <c r="I5215" s="55"/>
      <c r="J5215" s="55"/>
      <c r="K5215" s="55"/>
      <c r="L5215" s="55"/>
      <c r="M5215" s="55"/>
      <c r="N5215" s="55"/>
      <c r="O5215" s="55"/>
      <c r="P5215" s="55"/>
      <c r="Q5215" s="55"/>
      <c r="R5215" s="55"/>
    </row>
    <row r="5216" spans="1:18" ht="16" x14ac:dyDescent="0.2">
      <c r="A5216" s="65" t="s">
        <v>4346</v>
      </c>
      <c r="B5216" s="65" t="s">
        <v>9240</v>
      </c>
      <c r="C5216" s="65" t="s">
        <v>9577</v>
      </c>
      <c r="D5216" s="55">
        <v>2008</v>
      </c>
      <c r="E5216" s="65" t="s">
        <v>10</v>
      </c>
      <c r="F5216" s="70" t="s">
        <v>9568</v>
      </c>
      <c r="G5216" s="65" t="s">
        <v>9578</v>
      </c>
      <c r="H5216" s="55">
        <v>780</v>
      </c>
      <c r="I5216" s="55"/>
      <c r="J5216" s="55"/>
      <c r="K5216" s="55"/>
      <c r="L5216" s="55"/>
      <c r="M5216" s="55"/>
      <c r="N5216" s="55"/>
      <c r="O5216" s="55"/>
      <c r="P5216" s="55"/>
      <c r="Q5216" s="55"/>
      <c r="R5216" s="55"/>
    </row>
    <row r="5217" spans="1:18" ht="16" x14ac:dyDescent="0.2">
      <c r="A5217" s="65" t="s">
        <v>4346</v>
      </c>
      <c r="B5217" s="65" t="s">
        <v>9240</v>
      </c>
      <c r="C5217" s="65" t="s">
        <v>9579</v>
      </c>
      <c r="D5217" s="55">
        <v>2008</v>
      </c>
      <c r="E5217" s="65" t="s">
        <v>10</v>
      </c>
      <c r="F5217" s="70" t="s">
        <v>9568</v>
      </c>
      <c r="G5217" s="65" t="s">
        <v>9580</v>
      </c>
      <c r="H5217" s="55">
        <v>757</v>
      </c>
      <c r="I5217" s="55"/>
      <c r="J5217" s="55"/>
      <c r="K5217" s="55"/>
      <c r="L5217" s="55"/>
      <c r="M5217" s="55"/>
      <c r="N5217" s="55"/>
      <c r="O5217" s="55"/>
      <c r="P5217" s="55"/>
      <c r="Q5217" s="55"/>
      <c r="R5217" s="55"/>
    </row>
    <row r="5218" spans="1:18" ht="16" x14ac:dyDescent="0.2">
      <c r="A5218" s="65" t="s">
        <v>4346</v>
      </c>
      <c r="B5218" s="65" t="s">
        <v>9240</v>
      </c>
      <c r="C5218" s="65" t="s">
        <v>9581</v>
      </c>
      <c r="D5218" s="55">
        <v>2008</v>
      </c>
      <c r="E5218" s="65" t="s">
        <v>10</v>
      </c>
      <c r="F5218" s="70" t="s">
        <v>9568</v>
      </c>
      <c r="G5218" s="65" t="s">
        <v>9582</v>
      </c>
      <c r="H5218" s="55">
        <v>843</v>
      </c>
      <c r="I5218" s="55"/>
      <c r="J5218" s="55"/>
      <c r="K5218" s="55"/>
      <c r="L5218" s="55"/>
      <c r="M5218" s="55"/>
      <c r="N5218" s="55"/>
      <c r="O5218" s="55"/>
      <c r="P5218" s="55"/>
      <c r="Q5218" s="55"/>
      <c r="R5218" s="55"/>
    </row>
    <row r="5219" spans="1:18" ht="16" x14ac:dyDescent="0.2">
      <c r="A5219" s="65" t="s">
        <v>4346</v>
      </c>
      <c r="B5219" s="65" t="s">
        <v>9240</v>
      </c>
      <c r="C5219" s="65" t="s">
        <v>9557</v>
      </c>
      <c r="D5219" s="55">
        <v>2008</v>
      </c>
      <c r="E5219" s="65" t="s">
        <v>10</v>
      </c>
      <c r="F5219" s="70" t="s">
        <v>9568</v>
      </c>
      <c r="G5219" s="65" t="s">
        <v>9583</v>
      </c>
      <c r="H5219" s="55">
        <v>481</v>
      </c>
      <c r="I5219" s="55"/>
      <c r="J5219" s="55"/>
      <c r="K5219" s="55"/>
      <c r="L5219" s="55"/>
      <c r="M5219" s="55"/>
      <c r="N5219" s="55"/>
      <c r="O5219" s="55"/>
      <c r="P5219" s="55"/>
      <c r="Q5219" s="55"/>
      <c r="R5219" s="55"/>
    </row>
    <row r="5220" spans="1:18" ht="16" x14ac:dyDescent="0.2">
      <c r="A5220" s="65" t="s">
        <v>4346</v>
      </c>
      <c r="B5220" s="65" t="s">
        <v>9240</v>
      </c>
      <c r="C5220" s="65" t="s">
        <v>9559</v>
      </c>
      <c r="D5220" s="55">
        <v>2008</v>
      </c>
      <c r="E5220" s="65" t="s">
        <v>10</v>
      </c>
      <c r="F5220" s="70" t="s">
        <v>9568</v>
      </c>
      <c r="G5220" s="65" t="s">
        <v>9584</v>
      </c>
      <c r="H5220" s="55">
        <v>491</v>
      </c>
      <c r="I5220" s="55"/>
      <c r="J5220" s="55"/>
      <c r="K5220" s="55"/>
      <c r="L5220" s="55"/>
      <c r="M5220" s="55"/>
      <c r="N5220" s="55"/>
      <c r="O5220" s="55"/>
      <c r="P5220" s="55"/>
      <c r="Q5220" s="55"/>
      <c r="R5220" s="55"/>
    </row>
    <row r="5221" spans="1:18" ht="16" x14ac:dyDescent="0.2">
      <c r="A5221" s="65" t="s">
        <v>4346</v>
      </c>
      <c r="B5221" s="65" t="s">
        <v>9240</v>
      </c>
      <c r="C5221" s="65" t="s">
        <v>399</v>
      </c>
      <c r="D5221" s="55">
        <v>2008</v>
      </c>
      <c r="E5221" s="65" t="s">
        <v>10</v>
      </c>
      <c r="F5221" s="70" t="s">
        <v>9568</v>
      </c>
      <c r="G5221" s="65" t="s">
        <v>9585</v>
      </c>
      <c r="H5221" s="55">
        <v>518</v>
      </c>
      <c r="I5221" s="55"/>
      <c r="J5221" s="55"/>
      <c r="K5221" s="55"/>
      <c r="L5221" s="55"/>
      <c r="M5221" s="55"/>
      <c r="N5221" s="55"/>
      <c r="O5221" s="55"/>
      <c r="P5221" s="55"/>
      <c r="Q5221" s="55"/>
      <c r="R5221" s="55"/>
    </row>
    <row r="5222" spans="1:18" ht="16" x14ac:dyDescent="0.2">
      <c r="A5222" s="65" t="s">
        <v>4346</v>
      </c>
      <c r="B5222" s="65" t="s">
        <v>9240</v>
      </c>
      <c r="C5222" s="65" t="s">
        <v>1473</v>
      </c>
      <c r="D5222" s="55">
        <v>2008</v>
      </c>
      <c r="E5222" s="65" t="s">
        <v>8</v>
      </c>
      <c r="F5222" s="70" t="s">
        <v>9568</v>
      </c>
      <c r="G5222" s="65" t="s">
        <v>9586</v>
      </c>
      <c r="H5222" s="55">
        <v>967</v>
      </c>
      <c r="I5222" s="55"/>
      <c r="J5222" s="55"/>
      <c r="K5222" s="55"/>
      <c r="L5222" s="55"/>
      <c r="M5222" s="55"/>
      <c r="N5222" s="55"/>
      <c r="O5222" s="55"/>
      <c r="P5222" s="55"/>
      <c r="Q5222" s="55"/>
      <c r="R5222" s="55"/>
    </row>
    <row r="5223" spans="1:18" ht="16" x14ac:dyDescent="0.2">
      <c r="A5223" s="65" t="s">
        <v>4346</v>
      </c>
      <c r="B5223" s="65" t="s">
        <v>9240</v>
      </c>
      <c r="C5223" s="65" t="s">
        <v>8587</v>
      </c>
      <c r="D5223" s="55">
        <v>2008</v>
      </c>
      <c r="E5223" s="65" t="s">
        <v>8</v>
      </c>
      <c r="F5223" s="70" t="s">
        <v>9568</v>
      </c>
      <c r="G5223" s="65" t="s">
        <v>9587</v>
      </c>
      <c r="H5223" s="55">
        <v>316</v>
      </c>
      <c r="I5223" s="55"/>
      <c r="J5223" s="55"/>
      <c r="K5223" s="55"/>
      <c r="L5223" s="55"/>
      <c r="M5223" s="55"/>
      <c r="N5223" s="55"/>
      <c r="O5223" s="55"/>
      <c r="P5223" s="55"/>
      <c r="Q5223" s="55"/>
      <c r="R5223" s="55"/>
    </row>
    <row r="5224" spans="1:18" ht="16" x14ac:dyDescent="0.2">
      <c r="A5224" s="65" t="s">
        <v>4346</v>
      </c>
      <c r="B5224" s="65" t="s">
        <v>9240</v>
      </c>
      <c r="C5224" s="65" t="s">
        <v>8587</v>
      </c>
      <c r="D5224" s="55">
        <v>2008</v>
      </c>
      <c r="E5224" s="65" t="s">
        <v>8</v>
      </c>
      <c r="F5224" s="70" t="s">
        <v>9568</v>
      </c>
      <c r="G5224" s="65" t="s">
        <v>9588</v>
      </c>
      <c r="H5224" s="55">
        <v>874</v>
      </c>
      <c r="I5224" s="55"/>
      <c r="J5224" s="55"/>
      <c r="K5224" s="55"/>
      <c r="L5224" s="55"/>
      <c r="M5224" s="55"/>
      <c r="N5224" s="55"/>
      <c r="O5224" s="55"/>
      <c r="P5224" s="55"/>
      <c r="Q5224" s="55"/>
      <c r="R5224" s="55"/>
    </row>
    <row r="5225" spans="1:18" ht="16" x14ac:dyDescent="0.2">
      <c r="A5225" s="65" t="s">
        <v>4346</v>
      </c>
      <c r="B5225" s="65" t="s">
        <v>9240</v>
      </c>
      <c r="C5225" s="65" t="s">
        <v>9566</v>
      </c>
      <c r="D5225" s="55">
        <v>2008</v>
      </c>
      <c r="E5225" s="65" t="s">
        <v>8</v>
      </c>
      <c r="F5225" s="70" t="s">
        <v>9568</v>
      </c>
      <c r="G5225" s="65" t="s">
        <v>9589</v>
      </c>
      <c r="H5225" s="55">
        <v>154</v>
      </c>
      <c r="I5225" s="55"/>
      <c r="J5225" s="55"/>
      <c r="K5225" s="55"/>
      <c r="L5225" s="55"/>
      <c r="M5225" s="55"/>
      <c r="N5225" s="55"/>
      <c r="O5225" s="55"/>
      <c r="P5225" s="55"/>
      <c r="Q5225" s="55"/>
      <c r="R5225" s="55"/>
    </row>
    <row r="5226" spans="1:18" ht="16" x14ac:dyDescent="0.2">
      <c r="A5226" s="65" t="s">
        <v>791</v>
      </c>
      <c r="B5226" s="65" t="s">
        <v>9240</v>
      </c>
      <c r="C5226" s="65" t="s">
        <v>9534</v>
      </c>
      <c r="D5226" s="55">
        <v>2009</v>
      </c>
      <c r="E5226" s="65" t="s">
        <v>10</v>
      </c>
      <c r="F5226" s="65" t="s">
        <v>9590</v>
      </c>
      <c r="G5226" s="65" t="s">
        <v>9591</v>
      </c>
      <c r="H5226" s="55">
        <v>665</v>
      </c>
      <c r="I5226" s="55"/>
      <c r="J5226" s="55"/>
      <c r="K5226" s="55"/>
      <c r="L5226" s="55"/>
      <c r="M5226" s="55"/>
      <c r="N5226" s="55"/>
      <c r="O5226" s="55"/>
      <c r="P5226" s="55"/>
      <c r="Q5226" s="55"/>
      <c r="R5226" s="55"/>
    </row>
    <row r="5227" spans="1:18" ht="16" x14ac:dyDescent="0.2">
      <c r="A5227" s="65" t="s">
        <v>791</v>
      </c>
      <c r="B5227" s="65" t="s">
        <v>9240</v>
      </c>
      <c r="C5227" s="65" t="s">
        <v>9592</v>
      </c>
      <c r="D5227" s="55">
        <v>2009</v>
      </c>
      <c r="E5227" s="65" t="s">
        <v>10</v>
      </c>
      <c r="F5227" s="65" t="s">
        <v>9593</v>
      </c>
      <c r="G5227" s="65" t="s">
        <v>9594</v>
      </c>
      <c r="H5227" s="55">
        <v>724</v>
      </c>
      <c r="I5227" s="55"/>
      <c r="J5227" s="55"/>
      <c r="K5227" s="55"/>
      <c r="L5227" s="55"/>
      <c r="M5227" s="55"/>
      <c r="N5227" s="55"/>
      <c r="O5227" s="55"/>
      <c r="P5227" s="55"/>
      <c r="Q5227" s="55"/>
      <c r="R5227" s="55"/>
    </row>
    <row r="5228" spans="1:18" ht="16" x14ac:dyDescent="0.2">
      <c r="A5228" s="65" t="s">
        <v>791</v>
      </c>
      <c r="B5228" s="65" t="s">
        <v>9240</v>
      </c>
      <c r="C5228" s="65" t="s">
        <v>9595</v>
      </c>
      <c r="D5228" s="55">
        <v>2009</v>
      </c>
      <c r="E5228" s="65" t="s">
        <v>10</v>
      </c>
      <c r="F5228" s="65" t="s">
        <v>9593</v>
      </c>
      <c r="G5228" s="65" t="s">
        <v>9596</v>
      </c>
      <c r="H5228" s="55">
        <v>639</v>
      </c>
      <c r="I5228" s="55"/>
      <c r="J5228" s="55"/>
      <c r="K5228" s="55"/>
      <c r="L5228" s="55"/>
      <c r="M5228" s="55"/>
      <c r="N5228" s="55"/>
      <c r="O5228" s="55"/>
      <c r="P5228" s="55"/>
      <c r="Q5228" s="55"/>
      <c r="R5228" s="55"/>
    </row>
    <row r="5229" spans="1:18" ht="16" x14ac:dyDescent="0.2">
      <c r="A5229" s="65" t="s">
        <v>791</v>
      </c>
      <c r="B5229" s="65" t="s">
        <v>9240</v>
      </c>
      <c r="C5229" s="65" t="s">
        <v>9597</v>
      </c>
      <c r="D5229" s="55">
        <v>2009</v>
      </c>
      <c r="E5229" s="65" t="s">
        <v>10</v>
      </c>
      <c r="F5229" s="65" t="s">
        <v>9593</v>
      </c>
      <c r="G5229" s="65" t="s">
        <v>9598</v>
      </c>
      <c r="H5229" s="55">
        <v>405</v>
      </c>
      <c r="I5229" s="55"/>
      <c r="J5229" s="55"/>
      <c r="K5229" s="55"/>
      <c r="L5229" s="55"/>
      <c r="M5229" s="55"/>
      <c r="N5229" s="55"/>
      <c r="O5229" s="55"/>
      <c r="P5229" s="55"/>
      <c r="Q5229" s="55"/>
      <c r="R5229" s="55"/>
    </row>
    <row r="5230" spans="1:18" ht="16" x14ac:dyDescent="0.2">
      <c r="A5230" s="65" t="s">
        <v>791</v>
      </c>
      <c r="B5230" s="65" t="s">
        <v>9240</v>
      </c>
      <c r="C5230" s="65" t="s">
        <v>9599</v>
      </c>
      <c r="D5230" s="55">
        <v>2009</v>
      </c>
      <c r="E5230" s="65" t="s">
        <v>10</v>
      </c>
      <c r="F5230" s="65" t="s">
        <v>9593</v>
      </c>
      <c r="G5230" s="65" t="s">
        <v>9600</v>
      </c>
      <c r="H5230" s="55">
        <v>527</v>
      </c>
      <c r="I5230" s="55"/>
      <c r="J5230" s="55"/>
      <c r="K5230" s="55"/>
      <c r="L5230" s="55"/>
      <c r="M5230" s="55"/>
      <c r="N5230" s="55"/>
      <c r="O5230" s="55"/>
      <c r="P5230" s="55"/>
      <c r="Q5230" s="55"/>
      <c r="R5230" s="55"/>
    </row>
    <row r="5231" spans="1:18" ht="16" x14ac:dyDescent="0.2">
      <c r="A5231" s="65" t="s">
        <v>791</v>
      </c>
      <c r="B5231" s="65" t="s">
        <v>9240</v>
      </c>
      <c r="C5231" s="65" t="s">
        <v>9601</v>
      </c>
      <c r="D5231" s="55">
        <v>2009</v>
      </c>
      <c r="E5231" s="65" t="s">
        <v>10</v>
      </c>
      <c r="F5231" s="65" t="s">
        <v>9593</v>
      </c>
      <c r="G5231" s="65" t="s">
        <v>9602</v>
      </c>
      <c r="H5231" s="55">
        <v>615</v>
      </c>
      <c r="I5231" s="55"/>
      <c r="J5231" s="55"/>
      <c r="K5231" s="55"/>
      <c r="L5231" s="55"/>
      <c r="M5231" s="55"/>
      <c r="N5231" s="55"/>
      <c r="O5231" s="55"/>
      <c r="P5231" s="55"/>
      <c r="Q5231" s="55"/>
      <c r="R5231" s="55"/>
    </row>
    <row r="5232" spans="1:18" ht="16" x14ac:dyDescent="0.2">
      <c r="A5232" s="65" t="s">
        <v>791</v>
      </c>
      <c r="B5232" s="65" t="s">
        <v>9240</v>
      </c>
      <c r="C5232" s="65" t="s">
        <v>9603</v>
      </c>
      <c r="D5232" s="55">
        <v>2009</v>
      </c>
      <c r="E5232" s="65" t="s">
        <v>10</v>
      </c>
      <c r="F5232" s="65" t="s">
        <v>9593</v>
      </c>
      <c r="G5232" s="65" t="s">
        <v>9604</v>
      </c>
      <c r="H5232" s="55">
        <v>460</v>
      </c>
      <c r="I5232" s="55"/>
      <c r="J5232" s="55"/>
      <c r="K5232" s="55"/>
      <c r="L5232" s="55"/>
      <c r="M5232" s="55"/>
      <c r="N5232" s="55"/>
      <c r="O5232" s="55"/>
      <c r="P5232" s="55"/>
      <c r="Q5232" s="55"/>
      <c r="R5232" s="55"/>
    </row>
    <row r="5233" spans="1:18" ht="16" x14ac:dyDescent="0.2">
      <c r="A5233" s="65" t="s">
        <v>791</v>
      </c>
      <c r="B5233" s="65" t="s">
        <v>9240</v>
      </c>
      <c r="C5233" s="65" t="s">
        <v>9605</v>
      </c>
      <c r="D5233" s="55">
        <v>2009</v>
      </c>
      <c r="E5233" s="65" t="s">
        <v>10</v>
      </c>
      <c r="F5233" s="65" t="s">
        <v>9593</v>
      </c>
      <c r="G5233" s="65" t="s">
        <v>9606</v>
      </c>
      <c r="H5233" s="55">
        <v>474</v>
      </c>
      <c r="I5233" s="55"/>
      <c r="J5233" s="55"/>
      <c r="K5233" s="55"/>
      <c r="L5233" s="55"/>
      <c r="M5233" s="55"/>
      <c r="N5233" s="55"/>
      <c r="O5233" s="55"/>
      <c r="P5233" s="55"/>
      <c r="Q5233" s="55"/>
      <c r="R5233" s="55"/>
    </row>
    <row r="5234" spans="1:18" ht="16" x14ac:dyDescent="0.2">
      <c r="A5234" s="65" t="s">
        <v>791</v>
      </c>
      <c r="B5234" s="65" t="s">
        <v>9240</v>
      </c>
      <c r="C5234" s="65" t="s">
        <v>9559</v>
      </c>
      <c r="D5234" s="55">
        <v>2009</v>
      </c>
      <c r="E5234" s="65" t="s">
        <v>10</v>
      </c>
      <c r="F5234" s="65" t="s">
        <v>9593</v>
      </c>
      <c r="G5234" s="65" t="s">
        <v>9607</v>
      </c>
      <c r="H5234" s="55">
        <v>622</v>
      </c>
      <c r="I5234" s="55"/>
      <c r="J5234" s="55"/>
      <c r="K5234" s="55"/>
      <c r="L5234" s="55"/>
      <c r="M5234" s="55"/>
      <c r="N5234" s="55"/>
      <c r="O5234" s="55"/>
      <c r="P5234" s="55"/>
      <c r="Q5234" s="55"/>
      <c r="R5234" s="55"/>
    </row>
    <row r="5235" spans="1:18" ht="16" x14ac:dyDescent="0.2">
      <c r="A5235" s="65" t="s">
        <v>791</v>
      </c>
      <c r="B5235" s="65" t="s">
        <v>9240</v>
      </c>
      <c r="C5235" s="65" t="s">
        <v>9608</v>
      </c>
      <c r="D5235" s="55">
        <v>2009</v>
      </c>
      <c r="E5235" s="65" t="s">
        <v>10</v>
      </c>
      <c r="F5235" s="65" t="s">
        <v>9593</v>
      </c>
      <c r="G5235" s="65" t="s">
        <v>9609</v>
      </c>
      <c r="H5235" s="55">
        <v>191</v>
      </c>
      <c r="I5235" s="55"/>
      <c r="J5235" s="55"/>
      <c r="K5235" s="55"/>
      <c r="L5235" s="55"/>
      <c r="M5235" s="55"/>
      <c r="N5235" s="55"/>
      <c r="O5235" s="55"/>
      <c r="P5235" s="55"/>
      <c r="Q5235" s="55"/>
      <c r="R5235" s="55"/>
    </row>
    <row r="5236" spans="1:18" ht="16" x14ac:dyDescent="0.2">
      <c r="A5236" s="65" t="s">
        <v>791</v>
      </c>
      <c r="B5236" s="65" t="s">
        <v>9240</v>
      </c>
      <c r="C5236" s="65" t="s">
        <v>9610</v>
      </c>
      <c r="D5236" s="55">
        <v>2009</v>
      </c>
      <c r="E5236" s="65" t="s">
        <v>10</v>
      </c>
      <c r="F5236" s="65" t="s">
        <v>9593</v>
      </c>
      <c r="G5236" s="65" t="s">
        <v>9611</v>
      </c>
      <c r="H5236" s="55">
        <v>120</v>
      </c>
      <c r="I5236" s="55"/>
      <c r="J5236" s="55"/>
      <c r="K5236" s="55"/>
      <c r="L5236" s="55"/>
      <c r="M5236" s="55"/>
      <c r="N5236" s="55"/>
      <c r="O5236" s="55"/>
      <c r="P5236" s="55"/>
      <c r="Q5236" s="55"/>
      <c r="R5236" s="55"/>
    </row>
    <row r="5237" spans="1:18" ht="16" x14ac:dyDescent="0.2">
      <c r="A5237" s="65" t="s">
        <v>791</v>
      </c>
      <c r="B5237" s="65" t="s">
        <v>9240</v>
      </c>
      <c r="C5237" s="65" t="s">
        <v>9612</v>
      </c>
      <c r="D5237" s="55">
        <v>2009</v>
      </c>
      <c r="E5237" s="65" t="s">
        <v>10</v>
      </c>
      <c r="F5237" s="65" t="s">
        <v>9593</v>
      </c>
      <c r="G5237" s="65" t="s">
        <v>9613</v>
      </c>
      <c r="H5237" s="55">
        <v>105</v>
      </c>
      <c r="I5237" s="55"/>
      <c r="J5237" s="55"/>
      <c r="K5237" s="55"/>
      <c r="L5237" s="55"/>
      <c r="M5237" s="55"/>
      <c r="N5237" s="55"/>
      <c r="O5237" s="55"/>
      <c r="P5237" s="55"/>
      <c r="Q5237" s="55"/>
      <c r="R5237" s="55"/>
    </row>
    <row r="5238" spans="1:18" ht="16" x14ac:dyDescent="0.2">
      <c r="A5238" s="65" t="s">
        <v>791</v>
      </c>
      <c r="B5238" s="65" t="s">
        <v>9240</v>
      </c>
      <c r="C5238" s="65" t="s">
        <v>9614</v>
      </c>
      <c r="D5238" s="55">
        <v>2009</v>
      </c>
      <c r="E5238" s="65" t="s">
        <v>10</v>
      </c>
      <c r="F5238" s="65" t="s">
        <v>9593</v>
      </c>
      <c r="G5238" s="65" t="s">
        <v>9615</v>
      </c>
      <c r="H5238" s="55">
        <v>163</v>
      </c>
      <c r="I5238" s="55"/>
      <c r="J5238" s="55"/>
      <c r="K5238" s="55"/>
      <c r="L5238" s="55"/>
      <c r="M5238" s="55"/>
      <c r="N5238" s="55"/>
      <c r="O5238" s="55"/>
      <c r="P5238" s="55"/>
      <c r="Q5238" s="55"/>
      <c r="R5238" s="55"/>
    </row>
    <row r="5239" spans="1:18" ht="16" x14ac:dyDescent="0.2">
      <c r="A5239" s="65" t="s">
        <v>791</v>
      </c>
      <c r="B5239" s="65" t="s">
        <v>9240</v>
      </c>
      <c r="C5239" s="65" t="s">
        <v>9122</v>
      </c>
      <c r="D5239" s="55">
        <v>2009</v>
      </c>
      <c r="E5239" s="65" t="s">
        <v>10</v>
      </c>
      <c r="F5239" s="65" t="s">
        <v>9593</v>
      </c>
      <c r="G5239" s="65" t="s">
        <v>9616</v>
      </c>
      <c r="H5239" s="55">
        <v>110</v>
      </c>
      <c r="I5239" s="55"/>
      <c r="J5239" s="55"/>
      <c r="K5239" s="55"/>
      <c r="L5239" s="55"/>
      <c r="M5239" s="55"/>
      <c r="N5239" s="55"/>
      <c r="O5239" s="55"/>
      <c r="P5239" s="55"/>
      <c r="Q5239" s="55"/>
      <c r="R5239" s="55"/>
    </row>
    <row r="5240" spans="1:18" ht="16" x14ac:dyDescent="0.2">
      <c r="A5240" s="65" t="s">
        <v>791</v>
      </c>
      <c r="B5240" s="65" t="s">
        <v>9240</v>
      </c>
      <c r="C5240" s="65" t="s">
        <v>9617</v>
      </c>
      <c r="D5240" s="55">
        <v>2009</v>
      </c>
      <c r="E5240" s="65" t="s">
        <v>10</v>
      </c>
      <c r="F5240" s="65" t="s">
        <v>9593</v>
      </c>
      <c r="G5240" s="65" t="s">
        <v>9618</v>
      </c>
      <c r="H5240" s="55">
        <v>50</v>
      </c>
      <c r="I5240" s="55"/>
      <c r="J5240" s="55"/>
      <c r="K5240" s="55"/>
      <c r="L5240" s="55"/>
      <c r="M5240" s="55"/>
      <c r="N5240" s="55"/>
      <c r="O5240" s="55"/>
      <c r="P5240" s="55"/>
      <c r="Q5240" s="55"/>
      <c r="R5240" s="55"/>
    </row>
    <row r="5241" spans="1:18" ht="16" x14ac:dyDescent="0.2">
      <c r="A5241" s="65" t="s">
        <v>791</v>
      </c>
      <c r="B5241" s="65" t="s">
        <v>9240</v>
      </c>
      <c r="C5241" s="65" t="s">
        <v>9619</v>
      </c>
      <c r="D5241" s="55">
        <v>2009</v>
      </c>
      <c r="E5241" s="65" t="s">
        <v>10</v>
      </c>
      <c r="F5241" s="65" t="s">
        <v>9593</v>
      </c>
      <c r="G5241" s="65" t="s">
        <v>9620</v>
      </c>
      <c r="H5241" s="55">
        <v>130</v>
      </c>
      <c r="I5241" s="55"/>
      <c r="J5241" s="55"/>
      <c r="K5241" s="55"/>
      <c r="L5241" s="55"/>
      <c r="M5241" s="55"/>
      <c r="N5241" s="55"/>
      <c r="O5241" s="55"/>
      <c r="P5241" s="55"/>
      <c r="Q5241" s="55"/>
      <c r="R5241" s="55"/>
    </row>
    <row r="5242" spans="1:18" ht="16" x14ac:dyDescent="0.2">
      <c r="A5242" s="65" t="s">
        <v>791</v>
      </c>
      <c r="B5242" s="65" t="s">
        <v>9240</v>
      </c>
      <c r="C5242" s="65" t="s">
        <v>9621</v>
      </c>
      <c r="D5242" s="55">
        <v>2009</v>
      </c>
      <c r="E5242" s="65" t="s">
        <v>10</v>
      </c>
      <c r="F5242" s="65" t="s">
        <v>9593</v>
      </c>
      <c r="G5242" s="65" t="s">
        <v>9622</v>
      </c>
      <c r="H5242" s="55">
        <v>86</v>
      </c>
      <c r="I5242" s="55"/>
      <c r="J5242" s="55"/>
      <c r="K5242" s="55"/>
      <c r="L5242" s="55"/>
      <c r="M5242" s="55"/>
      <c r="N5242" s="55"/>
      <c r="O5242" s="55"/>
      <c r="P5242" s="55"/>
      <c r="Q5242" s="55"/>
      <c r="R5242" s="55"/>
    </row>
    <row r="5243" spans="1:18" ht="16" x14ac:dyDescent="0.2">
      <c r="A5243" s="65" t="s">
        <v>791</v>
      </c>
      <c r="B5243" s="65" t="s">
        <v>9240</v>
      </c>
      <c r="C5243" s="65" t="s">
        <v>9623</v>
      </c>
      <c r="D5243" s="55">
        <v>2009</v>
      </c>
      <c r="E5243" s="65" t="s">
        <v>10</v>
      </c>
      <c r="F5243" s="65" t="s">
        <v>9593</v>
      </c>
      <c r="G5243" s="65" t="s">
        <v>9624</v>
      </c>
      <c r="H5243" s="55">
        <v>140</v>
      </c>
      <c r="I5243" s="55"/>
      <c r="J5243" s="55"/>
      <c r="K5243" s="55"/>
      <c r="L5243" s="55"/>
      <c r="M5243" s="55"/>
      <c r="N5243" s="55"/>
      <c r="O5243" s="55"/>
      <c r="P5243" s="55"/>
      <c r="Q5243" s="55"/>
      <c r="R5243" s="55"/>
    </row>
    <row r="5244" spans="1:18" ht="16" x14ac:dyDescent="0.2">
      <c r="A5244" s="65" t="s">
        <v>791</v>
      </c>
      <c r="B5244" s="65" t="s">
        <v>9240</v>
      </c>
      <c r="C5244" s="65" t="s">
        <v>9625</v>
      </c>
      <c r="D5244" s="55">
        <v>2009</v>
      </c>
      <c r="E5244" s="65" t="s">
        <v>10</v>
      </c>
      <c r="F5244" s="65" t="s">
        <v>9593</v>
      </c>
      <c r="G5244" s="65" t="s">
        <v>9626</v>
      </c>
      <c r="H5244" s="55">
        <v>120</v>
      </c>
      <c r="I5244" s="55"/>
      <c r="J5244" s="55"/>
      <c r="K5244" s="55"/>
      <c r="L5244" s="55"/>
      <c r="M5244" s="55"/>
      <c r="N5244" s="55"/>
      <c r="O5244" s="55"/>
      <c r="P5244" s="55"/>
      <c r="Q5244" s="55"/>
      <c r="R5244" s="55"/>
    </row>
    <row r="5245" spans="1:18" ht="16" x14ac:dyDescent="0.2">
      <c r="A5245" s="65" t="s">
        <v>791</v>
      </c>
      <c r="B5245" s="65" t="s">
        <v>9240</v>
      </c>
      <c r="C5245" s="65" t="s">
        <v>9627</v>
      </c>
      <c r="D5245" s="55">
        <v>2009</v>
      </c>
      <c r="E5245" s="65" t="s">
        <v>10</v>
      </c>
      <c r="F5245" s="65" t="s">
        <v>9593</v>
      </c>
      <c r="G5245" s="65" t="s">
        <v>9628</v>
      </c>
      <c r="H5245" s="55">
        <v>112</v>
      </c>
      <c r="I5245" s="55"/>
      <c r="J5245" s="55"/>
      <c r="K5245" s="55"/>
      <c r="L5245" s="55"/>
      <c r="M5245" s="55"/>
      <c r="N5245" s="55"/>
      <c r="O5245" s="55"/>
      <c r="P5245" s="55"/>
      <c r="Q5245" s="55"/>
      <c r="R5245" s="55"/>
    </row>
    <row r="5246" spans="1:18" ht="16" x14ac:dyDescent="0.2">
      <c r="A5246" s="65" t="s">
        <v>791</v>
      </c>
      <c r="B5246" s="65" t="s">
        <v>9240</v>
      </c>
      <c r="C5246" s="65" t="s">
        <v>9629</v>
      </c>
      <c r="D5246" s="55">
        <v>2009</v>
      </c>
      <c r="E5246" s="65" t="s">
        <v>10</v>
      </c>
      <c r="F5246" s="65" t="s">
        <v>9593</v>
      </c>
      <c r="G5246" s="65" t="s">
        <v>9630</v>
      </c>
      <c r="H5246" s="55">
        <v>199</v>
      </c>
      <c r="I5246" s="55"/>
      <c r="J5246" s="55"/>
      <c r="K5246" s="55"/>
      <c r="L5246" s="55"/>
      <c r="M5246" s="55"/>
      <c r="N5246" s="55"/>
      <c r="O5246" s="55"/>
      <c r="P5246" s="55"/>
      <c r="Q5246" s="55"/>
      <c r="R5246" s="55"/>
    </row>
    <row r="5247" spans="1:18" ht="16" x14ac:dyDescent="0.2">
      <c r="A5247" s="65" t="s">
        <v>791</v>
      </c>
      <c r="B5247" s="65" t="s">
        <v>9240</v>
      </c>
      <c r="C5247" s="65" t="s">
        <v>9511</v>
      </c>
      <c r="D5247" s="55">
        <v>2009</v>
      </c>
      <c r="E5247" s="65" t="s">
        <v>10</v>
      </c>
      <c r="F5247" s="65" t="s">
        <v>9593</v>
      </c>
      <c r="G5247" s="65" t="s">
        <v>9631</v>
      </c>
      <c r="H5247" s="55">
        <v>259</v>
      </c>
      <c r="I5247" s="55"/>
      <c r="J5247" s="55"/>
      <c r="K5247" s="55"/>
      <c r="L5247" s="55"/>
      <c r="M5247" s="55"/>
      <c r="N5247" s="55"/>
      <c r="O5247" s="55"/>
      <c r="P5247" s="55"/>
      <c r="Q5247" s="55"/>
      <c r="R5247" s="55"/>
    </row>
    <row r="5248" spans="1:18" ht="16" x14ac:dyDescent="0.2">
      <c r="A5248" s="65" t="s">
        <v>791</v>
      </c>
      <c r="B5248" s="65" t="s">
        <v>9240</v>
      </c>
      <c r="C5248" s="65" t="s">
        <v>9511</v>
      </c>
      <c r="D5248" s="55">
        <v>2009</v>
      </c>
      <c r="E5248" s="65" t="s">
        <v>10</v>
      </c>
      <c r="F5248" s="65" t="s">
        <v>9593</v>
      </c>
      <c r="G5248" s="65" t="s">
        <v>9632</v>
      </c>
      <c r="H5248" s="55">
        <v>78</v>
      </c>
      <c r="I5248" s="55"/>
      <c r="J5248" s="55"/>
      <c r="K5248" s="55"/>
      <c r="L5248" s="55"/>
      <c r="M5248" s="55"/>
      <c r="N5248" s="55"/>
      <c r="O5248" s="55"/>
      <c r="P5248" s="55"/>
      <c r="Q5248" s="55"/>
      <c r="R5248" s="55"/>
    </row>
    <row r="5249" spans="1:18" ht="16" x14ac:dyDescent="0.2">
      <c r="A5249" s="65" t="s">
        <v>791</v>
      </c>
      <c r="B5249" s="65" t="s">
        <v>9240</v>
      </c>
      <c r="C5249" s="65" t="s">
        <v>9633</v>
      </c>
      <c r="D5249" s="55">
        <v>2009</v>
      </c>
      <c r="E5249" s="65" t="s">
        <v>10</v>
      </c>
      <c r="F5249" s="65" t="s">
        <v>9593</v>
      </c>
      <c r="G5249" s="65" t="s">
        <v>9634</v>
      </c>
      <c r="H5249" s="55">
        <v>84</v>
      </c>
      <c r="I5249" s="55"/>
      <c r="J5249" s="55"/>
      <c r="K5249" s="55"/>
      <c r="L5249" s="55"/>
      <c r="M5249" s="55"/>
      <c r="N5249" s="55"/>
      <c r="O5249" s="55"/>
      <c r="P5249" s="55"/>
      <c r="Q5249" s="55"/>
      <c r="R5249" s="55"/>
    </row>
    <row r="5250" spans="1:18" ht="16" x14ac:dyDescent="0.2">
      <c r="A5250" s="65" t="s">
        <v>791</v>
      </c>
      <c r="B5250" s="65" t="s">
        <v>9240</v>
      </c>
      <c r="C5250" s="65" t="s">
        <v>9635</v>
      </c>
      <c r="D5250" s="55">
        <v>2009</v>
      </c>
      <c r="E5250" s="65" t="s">
        <v>10</v>
      </c>
      <c r="F5250" s="65" t="s">
        <v>9593</v>
      </c>
      <c r="G5250" s="65" t="s">
        <v>9636</v>
      </c>
      <c r="H5250" s="55">
        <v>264</v>
      </c>
      <c r="I5250" s="55"/>
      <c r="J5250" s="55"/>
      <c r="K5250" s="55"/>
      <c r="L5250" s="55"/>
      <c r="M5250" s="55"/>
      <c r="N5250" s="55"/>
      <c r="O5250" s="55"/>
      <c r="P5250" s="55"/>
      <c r="Q5250" s="55"/>
      <c r="R5250" s="55"/>
    </row>
    <row r="5251" spans="1:18" ht="16" x14ac:dyDescent="0.2">
      <c r="A5251" s="65" t="s">
        <v>791</v>
      </c>
      <c r="B5251" s="65" t="s">
        <v>9240</v>
      </c>
      <c r="C5251" s="65" t="s">
        <v>9637</v>
      </c>
      <c r="D5251" s="55">
        <v>2009</v>
      </c>
      <c r="E5251" s="65" t="s">
        <v>10</v>
      </c>
      <c r="F5251" s="65" t="s">
        <v>9593</v>
      </c>
      <c r="G5251" s="65" t="s">
        <v>9638</v>
      </c>
      <c r="H5251" s="55">
        <v>212</v>
      </c>
      <c r="I5251" s="55"/>
      <c r="J5251" s="55"/>
      <c r="K5251" s="55"/>
      <c r="L5251" s="55"/>
      <c r="M5251" s="55"/>
      <c r="N5251" s="55"/>
      <c r="O5251" s="55"/>
      <c r="P5251" s="55"/>
      <c r="Q5251" s="55"/>
      <c r="R5251" s="55"/>
    </row>
    <row r="5252" spans="1:18" ht="16" x14ac:dyDescent="0.2">
      <c r="A5252" s="65" t="s">
        <v>791</v>
      </c>
      <c r="B5252" s="65" t="s">
        <v>9240</v>
      </c>
      <c r="C5252" s="65" t="s">
        <v>9639</v>
      </c>
      <c r="D5252" s="55">
        <v>2009</v>
      </c>
      <c r="E5252" s="65" t="s">
        <v>10</v>
      </c>
      <c r="F5252" s="65" t="s">
        <v>9593</v>
      </c>
      <c r="G5252" s="65" t="s">
        <v>9640</v>
      </c>
      <c r="H5252" s="55">
        <v>136</v>
      </c>
      <c r="I5252" s="55"/>
      <c r="J5252" s="55"/>
      <c r="K5252" s="55"/>
      <c r="L5252" s="55"/>
      <c r="M5252" s="55"/>
      <c r="N5252" s="55"/>
      <c r="O5252" s="55"/>
      <c r="P5252" s="55"/>
      <c r="Q5252" s="55"/>
      <c r="R5252" s="55"/>
    </row>
    <row r="5253" spans="1:18" ht="16" x14ac:dyDescent="0.2">
      <c r="A5253" s="65" t="s">
        <v>791</v>
      </c>
      <c r="B5253" s="65" t="s">
        <v>9240</v>
      </c>
      <c r="C5253" s="65" t="s">
        <v>9641</v>
      </c>
      <c r="D5253" s="55">
        <v>2009</v>
      </c>
      <c r="E5253" s="65" t="s">
        <v>10</v>
      </c>
      <c r="F5253" s="65" t="s">
        <v>9593</v>
      </c>
      <c r="G5253" s="65" t="s">
        <v>9642</v>
      </c>
      <c r="H5253" s="55">
        <v>284</v>
      </c>
      <c r="I5253" s="55"/>
      <c r="J5253" s="55"/>
      <c r="K5253" s="55"/>
      <c r="L5253" s="55"/>
      <c r="M5253" s="55"/>
      <c r="N5253" s="55"/>
      <c r="O5253" s="55"/>
      <c r="P5253" s="55"/>
      <c r="Q5253" s="55"/>
      <c r="R5253" s="55"/>
    </row>
    <row r="5254" spans="1:18" ht="16" x14ac:dyDescent="0.2">
      <c r="A5254" s="65" t="s">
        <v>791</v>
      </c>
      <c r="B5254" s="65" t="s">
        <v>9240</v>
      </c>
      <c r="C5254" s="65" t="s">
        <v>9643</v>
      </c>
      <c r="D5254" s="55">
        <v>2009</v>
      </c>
      <c r="E5254" s="65" t="s">
        <v>10</v>
      </c>
      <c r="F5254" s="65" t="s">
        <v>9593</v>
      </c>
      <c r="G5254" s="65" t="s">
        <v>9644</v>
      </c>
      <c r="H5254" s="55">
        <v>409</v>
      </c>
      <c r="I5254" s="55"/>
      <c r="J5254" s="55"/>
      <c r="K5254" s="55"/>
      <c r="L5254" s="55"/>
      <c r="M5254" s="55"/>
      <c r="N5254" s="55"/>
      <c r="O5254" s="55"/>
      <c r="P5254" s="55"/>
      <c r="Q5254" s="55"/>
      <c r="R5254" s="55"/>
    </row>
    <row r="5255" spans="1:18" ht="16" x14ac:dyDescent="0.2">
      <c r="A5255" s="65" t="s">
        <v>791</v>
      </c>
      <c r="B5255" s="65" t="s">
        <v>9240</v>
      </c>
      <c r="C5255" s="65" t="s">
        <v>9240</v>
      </c>
      <c r="D5255" s="55">
        <v>2009</v>
      </c>
      <c r="E5255" s="65" t="s">
        <v>10</v>
      </c>
      <c r="F5255" s="65" t="s">
        <v>9593</v>
      </c>
      <c r="G5255" s="65" t="s">
        <v>9645</v>
      </c>
      <c r="H5255" s="55">
        <v>62</v>
      </c>
      <c r="I5255" s="55"/>
      <c r="J5255" s="55"/>
      <c r="K5255" s="55"/>
      <c r="L5255" s="55"/>
      <c r="M5255" s="55"/>
      <c r="N5255" s="55"/>
      <c r="O5255" s="55"/>
      <c r="P5255" s="55"/>
      <c r="Q5255" s="55"/>
      <c r="R5255" s="55"/>
    </row>
    <row r="5256" spans="1:18" ht="16" x14ac:dyDescent="0.2">
      <c r="A5256" s="65" t="s">
        <v>15</v>
      </c>
      <c r="B5256" s="65" t="s">
        <v>9240</v>
      </c>
      <c r="C5256" s="65" t="s">
        <v>9646</v>
      </c>
      <c r="D5256" s="55">
        <v>2010</v>
      </c>
      <c r="E5256" s="65" t="s">
        <v>7</v>
      </c>
      <c r="F5256" s="65" t="s">
        <v>9647</v>
      </c>
      <c r="G5256" s="65" t="s">
        <v>9648</v>
      </c>
      <c r="H5256" s="55">
        <v>604</v>
      </c>
      <c r="I5256" s="55"/>
      <c r="J5256" s="55"/>
      <c r="K5256" s="55"/>
      <c r="L5256" s="55"/>
      <c r="M5256" s="55"/>
      <c r="N5256" s="55"/>
      <c r="O5256" s="55"/>
      <c r="P5256" s="55"/>
      <c r="Q5256" s="55"/>
      <c r="R5256" s="55"/>
    </row>
    <row r="5257" spans="1:18" ht="16" x14ac:dyDescent="0.2">
      <c r="A5257" s="65" t="s">
        <v>15</v>
      </c>
      <c r="B5257" s="65" t="s">
        <v>9240</v>
      </c>
      <c r="C5257" s="65" t="s">
        <v>9649</v>
      </c>
      <c r="D5257" s="55">
        <v>2010</v>
      </c>
      <c r="E5257" s="65" t="s">
        <v>10</v>
      </c>
      <c r="F5257" s="65" t="s">
        <v>9647</v>
      </c>
      <c r="G5257" s="65" t="s">
        <v>9650</v>
      </c>
      <c r="H5257" s="55">
        <v>852</v>
      </c>
      <c r="I5257" s="55"/>
      <c r="J5257" s="55"/>
      <c r="K5257" s="55"/>
      <c r="L5257" s="55"/>
      <c r="M5257" s="55"/>
      <c r="N5257" s="55"/>
      <c r="O5257" s="55"/>
      <c r="P5257" s="55"/>
      <c r="Q5257" s="55"/>
      <c r="R5257" s="55"/>
    </row>
    <row r="5258" spans="1:18" ht="16" x14ac:dyDescent="0.2">
      <c r="A5258" s="65" t="s">
        <v>15</v>
      </c>
      <c r="B5258" s="65" t="s">
        <v>9240</v>
      </c>
      <c r="C5258" s="65" t="s">
        <v>9651</v>
      </c>
      <c r="D5258" s="55">
        <v>2010</v>
      </c>
      <c r="E5258" s="65" t="s">
        <v>10</v>
      </c>
      <c r="F5258" s="65" t="s">
        <v>9647</v>
      </c>
      <c r="G5258" s="65" t="s">
        <v>9652</v>
      </c>
      <c r="H5258" s="55">
        <v>448</v>
      </c>
      <c r="I5258" s="55"/>
      <c r="J5258" s="55"/>
      <c r="K5258" s="55"/>
      <c r="L5258" s="55"/>
      <c r="M5258" s="55"/>
      <c r="N5258" s="55"/>
      <c r="O5258" s="55"/>
      <c r="P5258" s="55"/>
      <c r="Q5258" s="55"/>
      <c r="R5258" s="55"/>
    </row>
    <row r="5259" spans="1:18" ht="16" x14ac:dyDescent="0.2">
      <c r="A5259" s="65" t="s">
        <v>15</v>
      </c>
      <c r="B5259" s="65" t="s">
        <v>9240</v>
      </c>
      <c r="C5259" s="65" t="s">
        <v>9653</v>
      </c>
      <c r="D5259" s="55">
        <v>2010</v>
      </c>
      <c r="E5259" s="65" t="s">
        <v>10</v>
      </c>
      <c r="F5259" s="65" t="s">
        <v>9647</v>
      </c>
      <c r="G5259" s="65" t="s">
        <v>9654</v>
      </c>
      <c r="H5259" s="55">
        <v>468</v>
      </c>
      <c r="I5259" s="55"/>
      <c r="J5259" s="55"/>
      <c r="K5259" s="55"/>
      <c r="L5259" s="55"/>
      <c r="M5259" s="55"/>
      <c r="N5259" s="55"/>
      <c r="O5259" s="55"/>
      <c r="P5259" s="55"/>
      <c r="Q5259" s="55"/>
      <c r="R5259" s="55"/>
    </row>
    <row r="5260" spans="1:18" ht="16" x14ac:dyDescent="0.2">
      <c r="A5260" s="65" t="s">
        <v>15</v>
      </c>
      <c r="B5260" s="65" t="s">
        <v>9240</v>
      </c>
      <c r="C5260" s="65" t="s">
        <v>9548</v>
      </c>
      <c r="D5260" s="55">
        <v>2010</v>
      </c>
      <c r="E5260" s="65" t="s">
        <v>10</v>
      </c>
      <c r="F5260" s="65" t="s">
        <v>9647</v>
      </c>
      <c r="G5260" s="65" t="s">
        <v>9655</v>
      </c>
      <c r="H5260" s="55">
        <v>421</v>
      </c>
      <c r="I5260" s="55"/>
      <c r="J5260" s="55"/>
      <c r="K5260" s="55"/>
      <c r="L5260" s="55"/>
      <c r="M5260" s="55"/>
      <c r="N5260" s="55"/>
      <c r="O5260" s="55"/>
      <c r="P5260" s="55"/>
      <c r="Q5260" s="55"/>
      <c r="R5260" s="55"/>
    </row>
    <row r="5261" spans="1:18" ht="16" x14ac:dyDescent="0.2">
      <c r="A5261" s="65" t="s">
        <v>15</v>
      </c>
      <c r="B5261" s="65" t="s">
        <v>9240</v>
      </c>
      <c r="C5261" s="65" t="s">
        <v>9656</v>
      </c>
      <c r="D5261" s="55">
        <v>2010</v>
      </c>
      <c r="E5261" s="65" t="s">
        <v>10</v>
      </c>
      <c r="F5261" s="65" t="s">
        <v>9647</v>
      </c>
      <c r="G5261" s="65" t="s">
        <v>9657</v>
      </c>
      <c r="H5261" s="55">
        <v>375</v>
      </c>
      <c r="I5261" s="55"/>
      <c r="J5261" s="55"/>
      <c r="K5261" s="55"/>
      <c r="L5261" s="55"/>
      <c r="M5261" s="55"/>
      <c r="N5261" s="55"/>
      <c r="O5261" s="55"/>
      <c r="P5261" s="55"/>
      <c r="Q5261" s="55"/>
      <c r="R5261" s="55"/>
    </row>
    <row r="5262" spans="1:18" ht="16" x14ac:dyDescent="0.2">
      <c r="A5262" s="65" t="s">
        <v>15</v>
      </c>
      <c r="B5262" s="65" t="s">
        <v>9240</v>
      </c>
      <c r="C5262" s="65" t="s">
        <v>9557</v>
      </c>
      <c r="D5262" s="55">
        <v>2010</v>
      </c>
      <c r="E5262" s="65" t="s">
        <v>10</v>
      </c>
      <c r="F5262" s="65" t="s">
        <v>9647</v>
      </c>
      <c r="G5262" s="65" t="s">
        <v>9658</v>
      </c>
      <c r="H5262" s="55">
        <v>457</v>
      </c>
      <c r="I5262" s="55"/>
      <c r="J5262" s="55"/>
      <c r="K5262" s="55"/>
      <c r="L5262" s="55"/>
      <c r="M5262" s="55"/>
      <c r="N5262" s="55"/>
      <c r="O5262" s="55"/>
      <c r="P5262" s="55"/>
      <c r="Q5262" s="55"/>
      <c r="R5262" s="55"/>
    </row>
    <row r="5263" spans="1:18" ht="16" x14ac:dyDescent="0.2">
      <c r="A5263" s="65" t="s">
        <v>20</v>
      </c>
      <c r="B5263" s="65" t="s">
        <v>9240</v>
      </c>
      <c r="C5263" s="65" t="s">
        <v>9659</v>
      </c>
      <c r="D5263" s="32">
        <v>2011</v>
      </c>
      <c r="E5263" s="65" t="s">
        <v>7</v>
      </c>
      <c r="F5263" s="72" t="s">
        <v>9660</v>
      </c>
      <c r="G5263" s="65" t="s">
        <v>9661</v>
      </c>
      <c r="H5263" s="55">
        <v>652</v>
      </c>
      <c r="I5263" s="55"/>
      <c r="J5263" s="55"/>
      <c r="K5263" s="55"/>
      <c r="L5263" s="55"/>
      <c r="M5263" s="55"/>
      <c r="N5263" s="55"/>
      <c r="O5263" s="55"/>
      <c r="P5263" s="55"/>
      <c r="Q5263" s="55"/>
      <c r="R5263" s="55"/>
    </row>
    <row r="5264" spans="1:18" ht="16" x14ac:dyDescent="0.2">
      <c r="A5264" s="65" t="s">
        <v>20</v>
      </c>
      <c r="B5264" s="65" t="s">
        <v>9240</v>
      </c>
      <c r="C5264" s="65" t="s">
        <v>9662</v>
      </c>
      <c r="D5264" s="55">
        <v>2011</v>
      </c>
      <c r="E5264" s="65" t="s">
        <v>7</v>
      </c>
      <c r="F5264" s="72" t="s">
        <v>9660</v>
      </c>
      <c r="G5264" s="65" t="s">
        <v>9663</v>
      </c>
      <c r="H5264" s="55">
        <v>377</v>
      </c>
      <c r="I5264" s="55"/>
      <c r="J5264" s="55"/>
      <c r="K5264" s="55"/>
      <c r="L5264" s="55"/>
      <c r="M5264" s="55"/>
      <c r="N5264" s="55"/>
      <c r="O5264" s="55"/>
      <c r="P5264" s="55"/>
      <c r="Q5264" s="55"/>
      <c r="R5264" s="55"/>
    </row>
    <row r="5265" spans="1:18" ht="16" x14ac:dyDescent="0.2">
      <c r="A5265" s="65" t="s">
        <v>20</v>
      </c>
      <c r="B5265" s="65" t="s">
        <v>9240</v>
      </c>
      <c r="C5265" s="65" t="s">
        <v>9664</v>
      </c>
      <c r="D5265" s="55">
        <v>2011</v>
      </c>
      <c r="E5265" s="65" t="s">
        <v>10</v>
      </c>
      <c r="F5265" s="72" t="s">
        <v>9660</v>
      </c>
      <c r="G5265" s="65" t="s">
        <v>9665</v>
      </c>
      <c r="H5265" s="55">
        <v>342</v>
      </c>
      <c r="I5265" s="55"/>
      <c r="J5265" s="55"/>
      <c r="K5265" s="55"/>
      <c r="L5265" s="55"/>
      <c r="M5265" s="55"/>
      <c r="N5265" s="55"/>
      <c r="O5265" s="55"/>
      <c r="P5265" s="55"/>
      <c r="Q5265" s="55"/>
      <c r="R5265" s="55"/>
    </row>
    <row r="5266" spans="1:18" ht="16" x14ac:dyDescent="0.2">
      <c r="A5266" s="65" t="s">
        <v>20</v>
      </c>
      <c r="B5266" s="65" t="s">
        <v>9240</v>
      </c>
      <c r="C5266" s="65" t="s">
        <v>9666</v>
      </c>
      <c r="D5266" s="55">
        <v>2011</v>
      </c>
      <c r="E5266" s="65" t="s">
        <v>10</v>
      </c>
      <c r="F5266" s="72" t="s">
        <v>9660</v>
      </c>
      <c r="G5266" s="65" t="s">
        <v>9667</v>
      </c>
      <c r="H5266" s="55">
        <v>683</v>
      </c>
      <c r="I5266" s="55"/>
      <c r="J5266" s="55"/>
      <c r="K5266" s="55"/>
      <c r="L5266" s="55"/>
      <c r="M5266" s="55"/>
      <c r="N5266" s="55"/>
      <c r="O5266" s="55"/>
      <c r="P5266" s="55"/>
      <c r="Q5266" s="55"/>
      <c r="R5266" s="55"/>
    </row>
    <row r="5267" spans="1:18" ht="16" x14ac:dyDescent="0.2">
      <c r="A5267" s="65" t="s">
        <v>20</v>
      </c>
      <c r="B5267" s="65" t="s">
        <v>9240</v>
      </c>
      <c r="C5267" s="65" t="s">
        <v>9668</v>
      </c>
      <c r="D5267" s="55">
        <v>2011</v>
      </c>
      <c r="E5267" s="65" t="s">
        <v>10</v>
      </c>
      <c r="F5267" s="72" t="s">
        <v>9660</v>
      </c>
      <c r="G5267" s="65" t="s">
        <v>9669</v>
      </c>
      <c r="H5267" s="55">
        <v>1093</v>
      </c>
      <c r="I5267" s="55"/>
      <c r="J5267" s="55"/>
      <c r="K5267" s="55"/>
      <c r="L5267" s="55"/>
      <c r="M5267" s="55"/>
      <c r="N5267" s="55"/>
      <c r="O5267" s="55"/>
      <c r="P5267" s="55"/>
      <c r="Q5267" s="55"/>
      <c r="R5267" s="55"/>
    </row>
    <row r="5268" spans="1:18" ht="16" x14ac:dyDescent="0.2">
      <c r="A5268" s="65" t="s">
        <v>20</v>
      </c>
      <c r="B5268" s="65" t="s">
        <v>9240</v>
      </c>
      <c r="C5268" s="65" t="s">
        <v>9670</v>
      </c>
      <c r="D5268" s="55">
        <v>2011</v>
      </c>
      <c r="E5268" s="65" t="s">
        <v>10</v>
      </c>
      <c r="F5268" s="72" t="s">
        <v>9660</v>
      </c>
      <c r="G5268" s="65" t="s">
        <v>9671</v>
      </c>
      <c r="H5268" s="55">
        <v>1222</v>
      </c>
      <c r="I5268" s="55"/>
      <c r="J5268" s="55"/>
      <c r="K5268" s="55"/>
      <c r="L5268" s="55"/>
      <c r="M5268" s="55"/>
      <c r="N5268" s="55"/>
      <c r="O5268" s="55"/>
      <c r="P5268" s="55"/>
      <c r="Q5268" s="55"/>
      <c r="R5268" s="55"/>
    </row>
    <row r="5269" spans="1:18" ht="16" x14ac:dyDescent="0.2">
      <c r="A5269" s="65" t="s">
        <v>20</v>
      </c>
      <c r="B5269" s="65" t="s">
        <v>9240</v>
      </c>
      <c r="C5269" s="65" t="s">
        <v>9672</v>
      </c>
      <c r="D5269" s="55">
        <v>2011</v>
      </c>
      <c r="E5269" s="65" t="s">
        <v>10</v>
      </c>
      <c r="F5269" s="72" t="s">
        <v>9660</v>
      </c>
      <c r="G5269" s="65" t="s">
        <v>9673</v>
      </c>
      <c r="H5269" s="55">
        <v>934</v>
      </c>
      <c r="I5269" s="55"/>
      <c r="J5269" s="55"/>
      <c r="K5269" s="55"/>
      <c r="L5269" s="55"/>
      <c r="M5269" s="55"/>
      <c r="N5269" s="55"/>
      <c r="O5269" s="55"/>
      <c r="P5269" s="55"/>
      <c r="Q5269" s="55"/>
      <c r="R5269" s="55"/>
    </row>
    <row r="5270" spans="1:18" ht="16" x14ac:dyDescent="0.2">
      <c r="A5270" s="65" t="s">
        <v>20</v>
      </c>
      <c r="B5270" s="65" t="s">
        <v>9240</v>
      </c>
      <c r="C5270" s="65" t="s">
        <v>9674</v>
      </c>
      <c r="D5270" s="55">
        <v>2011</v>
      </c>
      <c r="E5270" s="65" t="s">
        <v>10</v>
      </c>
      <c r="F5270" s="72" t="s">
        <v>9660</v>
      </c>
      <c r="G5270" s="65" t="s">
        <v>9675</v>
      </c>
      <c r="H5270" s="55">
        <v>1136</v>
      </c>
      <c r="I5270" s="55"/>
      <c r="J5270" s="55"/>
      <c r="K5270" s="55"/>
      <c r="L5270" s="55"/>
      <c r="M5270" s="55"/>
      <c r="N5270" s="55"/>
      <c r="O5270" s="55"/>
      <c r="P5270" s="55"/>
      <c r="Q5270" s="55"/>
      <c r="R5270" s="55"/>
    </row>
    <row r="5271" spans="1:18" ht="16" x14ac:dyDescent="0.2">
      <c r="A5271" s="65" t="s">
        <v>20</v>
      </c>
      <c r="B5271" s="65" t="s">
        <v>9240</v>
      </c>
      <c r="C5271" s="65" t="s">
        <v>9653</v>
      </c>
      <c r="D5271" s="55">
        <v>2011</v>
      </c>
      <c r="E5271" s="65" t="s">
        <v>10</v>
      </c>
      <c r="F5271" s="72" t="s">
        <v>9660</v>
      </c>
      <c r="G5271" s="65" t="s">
        <v>9676</v>
      </c>
      <c r="H5271" s="55">
        <v>1007</v>
      </c>
      <c r="I5271" s="55"/>
      <c r="J5271" s="55"/>
      <c r="K5271" s="55"/>
      <c r="L5271" s="55"/>
      <c r="M5271" s="55"/>
      <c r="N5271" s="55"/>
      <c r="O5271" s="55"/>
      <c r="P5271" s="55"/>
      <c r="Q5271" s="55"/>
      <c r="R5271" s="55"/>
    </row>
    <row r="5272" spans="1:18" ht="16" x14ac:dyDescent="0.2">
      <c r="A5272" s="65" t="s">
        <v>20</v>
      </c>
      <c r="B5272" s="65" t="s">
        <v>9240</v>
      </c>
      <c r="C5272" s="65" t="s">
        <v>9677</v>
      </c>
      <c r="D5272" s="55">
        <v>2011</v>
      </c>
      <c r="E5272" s="65" t="s">
        <v>10</v>
      </c>
      <c r="F5272" s="72" t="s">
        <v>9660</v>
      </c>
      <c r="G5272" s="65" t="s">
        <v>9678</v>
      </c>
      <c r="H5272" s="55">
        <v>729</v>
      </c>
      <c r="I5272" s="55"/>
      <c r="J5272" s="55"/>
      <c r="K5272" s="55"/>
      <c r="L5272" s="55"/>
      <c r="M5272" s="55"/>
      <c r="N5272" s="55"/>
      <c r="O5272" s="55"/>
      <c r="P5272" s="55"/>
      <c r="Q5272" s="55"/>
      <c r="R5272" s="55"/>
    </row>
    <row r="5273" spans="1:18" ht="16" x14ac:dyDescent="0.2">
      <c r="A5273" s="65" t="s">
        <v>20</v>
      </c>
      <c r="B5273" s="65" t="s">
        <v>9240</v>
      </c>
      <c r="C5273" s="65" t="s">
        <v>9656</v>
      </c>
      <c r="D5273" s="55">
        <v>2011</v>
      </c>
      <c r="E5273" s="65" t="s">
        <v>10</v>
      </c>
      <c r="F5273" s="72" t="s">
        <v>9660</v>
      </c>
      <c r="G5273" s="65" t="s">
        <v>9679</v>
      </c>
      <c r="H5273" s="55">
        <v>495</v>
      </c>
      <c r="I5273" s="55"/>
      <c r="J5273" s="55"/>
      <c r="K5273" s="55"/>
      <c r="L5273" s="55"/>
      <c r="M5273" s="55"/>
      <c r="N5273" s="55"/>
      <c r="O5273" s="55"/>
      <c r="P5273" s="55"/>
      <c r="Q5273" s="55"/>
      <c r="R5273" s="55"/>
    </row>
    <row r="5274" spans="1:18" ht="16" x14ac:dyDescent="0.2">
      <c r="A5274" s="65" t="s">
        <v>20</v>
      </c>
      <c r="B5274" s="65" t="s">
        <v>9240</v>
      </c>
      <c r="C5274" s="65" t="s">
        <v>9680</v>
      </c>
      <c r="D5274" s="55">
        <v>2011</v>
      </c>
      <c r="E5274" s="65" t="s">
        <v>10</v>
      </c>
      <c r="F5274" s="72" t="s">
        <v>9660</v>
      </c>
      <c r="G5274" s="65" t="s">
        <v>9681</v>
      </c>
      <c r="H5274" s="55">
        <v>362</v>
      </c>
      <c r="I5274" s="55"/>
      <c r="J5274" s="55"/>
      <c r="K5274" s="55"/>
      <c r="L5274" s="55"/>
      <c r="M5274" s="55"/>
      <c r="N5274" s="55"/>
      <c r="O5274" s="55"/>
      <c r="P5274" s="55"/>
      <c r="Q5274" s="55"/>
      <c r="R5274" s="55"/>
    </row>
    <row r="5275" spans="1:18" ht="16" x14ac:dyDescent="0.2">
      <c r="A5275" s="65" t="s">
        <v>20</v>
      </c>
      <c r="B5275" s="65" t="s">
        <v>9240</v>
      </c>
      <c r="C5275" s="70" t="s">
        <v>9682</v>
      </c>
      <c r="D5275" s="55">
        <v>2011</v>
      </c>
      <c r="E5275" s="65" t="s">
        <v>10</v>
      </c>
      <c r="F5275" s="72" t="s">
        <v>9660</v>
      </c>
      <c r="G5275" s="65" t="s">
        <v>9683</v>
      </c>
      <c r="H5275" s="55">
        <v>428</v>
      </c>
      <c r="I5275" s="55"/>
      <c r="J5275" s="55"/>
      <c r="K5275" s="55"/>
      <c r="L5275" s="55"/>
      <c r="M5275" s="55"/>
      <c r="N5275" s="55"/>
      <c r="O5275" s="55"/>
      <c r="P5275" s="55"/>
      <c r="Q5275" s="55"/>
      <c r="R5275" s="55"/>
    </row>
    <row r="5276" spans="1:18" ht="16" x14ac:dyDescent="0.2">
      <c r="A5276" s="65" t="s">
        <v>20</v>
      </c>
      <c r="B5276" s="65" t="s">
        <v>9240</v>
      </c>
      <c r="C5276" s="65" t="s">
        <v>9684</v>
      </c>
      <c r="D5276" s="55">
        <v>2011</v>
      </c>
      <c r="E5276" s="65" t="s">
        <v>10</v>
      </c>
      <c r="F5276" s="72" t="s">
        <v>9660</v>
      </c>
      <c r="G5276" s="65" t="s">
        <v>9685</v>
      </c>
      <c r="H5276" s="55">
        <v>503</v>
      </c>
      <c r="I5276" s="55"/>
      <c r="J5276" s="55"/>
      <c r="K5276" s="55"/>
      <c r="L5276" s="55"/>
      <c r="M5276" s="55"/>
      <c r="N5276" s="55"/>
      <c r="O5276" s="55"/>
      <c r="P5276" s="55"/>
      <c r="Q5276" s="55"/>
      <c r="R5276" s="55"/>
    </row>
    <row r="5277" spans="1:18" ht="16" x14ac:dyDescent="0.2">
      <c r="A5277" s="65" t="s">
        <v>859</v>
      </c>
      <c r="B5277" s="65" t="s">
        <v>9240</v>
      </c>
      <c r="C5277" s="65" t="s">
        <v>9534</v>
      </c>
      <c r="D5277" s="55">
        <v>2012</v>
      </c>
      <c r="E5277" s="70" t="s">
        <v>10</v>
      </c>
      <c r="F5277" s="65" t="s">
        <v>9686</v>
      </c>
      <c r="G5277" s="71" t="s">
        <v>9687</v>
      </c>
      <c r="H5277" s="55">
        <v>653</v>
      </c>
      <c r="I5277" s="55"/>
      <c r="J5277" s="55"/>
      <c r="K5277" s="55"/>
      <c r="L5277" s="55"/>
      <c r="M5277" s="55"/>
      <c r="N5277" s="55"/>
      <c r="O5277" s="55"/>
      <c r="P5277" s="55"/>
      <c r="Q5277" s="55"/>
      <c r="R5277" s="55"/>
    </row>
    <row r="5278" spans="1:18" ht="16" x14ac:dyDescent="0.2">
      <c r="A5278" s="65" t="s">
        <v>859</v>
      </c>
      <c r="B5278" s="65" t="s">
        <v>9240</v>
      </c>
      <c r="C5278" s="65" t="s">
        <v>9688</v>
      </c>
      <c r="D5278" s="55">
        <v>2012</v>
      </c>
      <c r="E5278" s="65" t="s">
        <v>10</v>
      </c>
      <c r="F5278" s="70" t="s">
        <v>9689</v>
      </c>
      <c r="G5278" s="71" t="s">
        <v>9690</v>
      </c>
      <c r="H5278" s="55">
        <v>303</v>
      </c>
      <c r="I5278" s="55"/>
      <c r="J5278" s="55"/>
      <c r="K5278" s="55"/>
      <c r="L5278" s="55"/>
      <c r="M5278" s="55"/>
      <c r="N5278" s="55"/>
      <c r="O5278" s="55"/>
      <c r="P5278" s="55"/>
      <c r="Q5278" s="55"/>
      <c r="R5278" s="55"/>
    </row>
    <row r="5279" spans="1:18" ht="16" x14ac:dyDescent="0.2">
      <c r="A5279" s="65" t="s">
        <v>859</v>
      </c>
      <c r="B5279" s="65" t="s">
        <v>9240</v>
      </c>
      <c r="C5279" s="65" t="s">
        <v>9691</v>
      </c>
      <c r="D5279" s="55">
        <v>2012</v>
      </c>
      <c r="E5279" s="70" t="s">
        <v>10</v>
      </c>
      <c r="F5279" s="70" t="s">
        <v>9689</v>
      </c>
      <c r="G5279" s="65" t="s">
        <v>9692</v>
      </c>
      <c r="H5279" s="55">
        <v>294</v>
      </c>
      <c r="I5279" s="55"/>
      <c r="J5279" s="55"/>
      <c r="K5279" s="55"/>
      <c r="L5279" s="55"/>
      <c r="M5279" s="55"/>
      <c r="N5279" s="55"/>
      <c r="O5279" s="55"/>
      <c r="P5279" s="55"/>
      <c r="Q5279" s="55"/>
      <c r="R5279" s="55"/>
    </row>
    <row r="5280" spans="1:18" ht="16" x14ac:dyDescent="0.2">
      <c r="A5280" s="65" t="s">
        <v>859</v>
      </c>
      <c r="B5280" s="65" t="s">
        <v>9240</v>
      </c>
      <c r="C5280" s="65" t="s">
        <v>9693</v>
      </c>
      <c r="D5280" s="55">
        <v>2012</v>
      </c>
      <c r="E5280" s="65" t="s">
        <v>10</v>
      </c>
      <c r="F5280" s="65" t="s">
        <v>9686</v>
      </c>
      <c r="G5280" s="65" t="s">
        <v>9694</v>
      </c>
      <c r="H5280" s="55">
        <v>799</v>
      </c>
      <c r="I5280" s="55"/>
      <c r="J5280" s="55"/>
      <c r="K5280" s="55"/>
      <c r="L5280" s="55"/>
      <c r="M5280" s="55"/>
      <c r="N5280" s="55"/>
      <c r="O5280" s="55"/>
      <c r="P5280" s="55"/>
      <c r="Q5280" s="55"/>
      <c r="R5280" s="55"/>
    </row>
    <row r="5281" spans="1:18" ht="16" x14ac:dyDescent="0.2">
      <c r="A5281" s="65" t="s">
        <v>859</v>
      </c>
      <c r="B5281" s="65" t="s">
        <v>9240</v>
      </c>
      <c r="C5281" s="65" t="s">
        <v>9695</v>
      </c>
      <c r="D5281" s="55">
        <v>2012</v>
      </c>
      <c r="E5281" s="65" t="s">
        <v>10</v>
      </c>
      <c r="F5281" s="70" t="s">
        <v>9689</v>
      </c>
      <c r="G5281" s="65" t="s">
        <v>9696</v>
      </c>
      <c r="H5281" s="55">
        <v>224</v>
      </c>
      <c r="I5281" s="55"/>
      <c r="J5281" s="55"/>
      <c r="K5281" s="55"/>
      <c r="L5281" s="55"/>
      <c r="M5281" s="55"/>
      <c r="N5281" s="55"/>
      <c r="O5281" s="55"/>
      <c r="P5281" s="55"/>
      <c r="Q5281" s="55"/>
      <c r="R5281" s="55"/>
    </row>
    <row r="5282" spans="1:18" ht="16" x14ac:dyDescent="0.2">
      <c r="A5282" s="65" t="s">
        <v>859</v>
      </c>
      <c r="B5282" s="65" t="s">
        <v>9240</v>
      </c>
      <c r="C5282" s="65" t="s">
        <v>9697</v>
      </c>
      <c r="D5282" s="55">
        <v>2012</v>
      </c>
      <c r="E5282" s="65" t="s">
        <v>10</v>
      </c>
      <c r="F5282" s="70" t="s">
        <v>9689</v>
      </c>
      <c r="G5282" s="65" t="s">
        <v>9698</v>
      </c>
      <c r="H5282" s="55">
        <v>536</v>
      </c>
      <c r="I5282" s="55"/>
      <c r="J5282" s="55"/>
      <c r="K5282" s="55"/>
      <c r="L5282" s="55"/>
      <c r="M5282" s="55"/>
      <c r="N5282" s="55"/>
      <c r="O5282" s="55"/>
      <c r="P5282" s="55"/>
      <c r="Q5282" s="55"/>
      <c r="R5282" s="55"/>
    </row>
    <row r="5283" spans="1:18" ht="16" x14ac:dyDescent="0.2">
      <c r="A5283" s="65" t="s">
        <v>859</v>
      </c>
      <c r="B5283" s="65" t="s">
        <v>9240</v>
      </c>
      <c r="C5283" s="65" t="s">
        <v>9697</v>
      </c>
      <c r="D5283" s="55">
        <v>2012</v>
      </c>
      <c r="E5283" s="65" t="s">
        <v>10</v>
      </c>
      <c r="F5283" s="70" t="s">
        <v>9689</v>
      </c>
      <c r="G5283" s="65" t="s">
        <v>9699</v>
      </c>
      <c r="H5283" s="55">
        <v>715</v>
      </c>
      <c r="I5283" s="55"/>
      <c r="J5283" s="55"/>
      <c r="K5283" s="55"/>
      <c r="L5283" s="55"/>
      <c r="M5283" s="55"/>
      <c r="N5283" s="55"/>
      <c r="O5283" s="55"/>
      <c r="P5283" s="55"/>
      <c r="Q5283" s="55"/>
      <c r="R5283" s="55"/>
    </row>
    <row r="5284" spans="1:18" ht="16" x14ac:dyDescent="0.2">
      <c r="A5284" s="65" t="s">
        <v>859</v>
      </c>
      <c r="B5284" s="65" t="s">
        <v>9240</v>
      </c>
      <c r="C5284" s="65" t="s">
        <v>9700</v>
      </c>
      <c r="D5284" s="55">
        <v>2012</v>
      </c>
      <c r="E5284" s="65" t="s">
        <v>10</v>
      </c>
      <c r="F5284" s="65" t="s">
        <v>9686</v>
      </c>
      <c r="G5284" s="71" t="s">
        <v>9701</v>
      </c>
      <c r="H5284" s="55">
        <v>524</v>
      </c>
      <c r="I5284" s="55"/>
      <c r="J5284" s="55"/>
      <c r="K5284" s="55"/>
      <c r="L5284" s="55"/>
      <c r="M5284" s="55"/>
      <c r="N5284" s="55"/>
      <c r="O5284" s="55"/>
      <c r="P5284" s="55"/>
      <c r="Q5284" s="55"/>
      <c r="R5284" s="55"/>
    </row>
    <row r="5285" spans="1:18" ht="16" x14ac:dyDescent="0.2">
      <c r="A5285" s="65" t="s">
        <v>859</v>
      </c>
      <c r="B5285" s="65" t="s">
        <v>9240</v>
      </c>
      <c r="C5285" s="65" t="s">
        <v>9700</v>
      </c>
      <c r="D5285" s="55">
        <v>2012</v>
      </c>
      <c r="E5285" s="65" t="s">
        <v>10</v>
      </c>
      <c r="F5285" s="65" t="s">
        <v>9686</v>
      </c>
      <c r="G5285" s="71" t="s">
        <v>9702</v>
      </c>
      <c r="H5285" s="55">
        <v>536</v>
      </c>
      <c r="I5285" s="55"/>
      <c r="J5285" s="55"/>
      <c r="K5285" s="55"/>
      <c r="L5285" s="55"/>
      <c r="M5285" s="55"/>
      <c r="N5285" s="55"/>
      <c r="O5285" s="55"/>
      <c r="P5285" s="55"/>
      <c r="Q5285" s="55"/>
      <c r="R5285" s="55"/>
    </row>
    <row r="5286" spans="1:18" ht="16" x14ac:dyDescent="0.2">
      <c r="A5286" s="65" t="s">
        <v>859</v>
      </c>
      <c r="B5286" s="65" t="s">
        <v>9240</v>
      </c>
      <c r="C5286" s="65" t="s">
        <v>9700</v>
      </c>
      <c r="D5286" s="55">
        <v>2012</v>
      </c>
      <c r="E5286" s="65" t="s">
        <v>10</v>
      </c>
      <c r="F5286" s="65" t="s">
        <v>9686</v>
      </c>
      <c r="G5286" s="71" t="s">
        <v>9703</v>
      </c>
      <c r="H5286" s="55">
        <v>515</v>
      </c>
      <c r="I5286" s="55"/>
      <c r="J5286" s="55"/>
      <c r="K5286" s="55"/>
      <c r="L5286" s="55"/>
      <c r="M5286" s="55"/>
      <c r="N5286" s="55"/>
      <c r="O5286" s="55"/>
      <c r="P5286" s="55"/>
      <c r="Q5286" s="55"/>
      <c r="R5286" s="55"/>
    </row>
    <row r="5287" spans="1:18" ht="16" x14ac:dyDescent="0.2">
      <c r="A5287" s="65" t="s">
        <v>859</v>
      </c>
      <c r="B5287" s="65" t="s">
        <v>9240</v>
      </c>
      <c r="C5287" s="65" t="s">
        <v>9651</v>
      </c>
      <c r="D5287" s="55">
        <v>2012</v>
      </c>
      <c r="E5287" s="65" t="s">
        <v>10</v>
      </c>
      <c r="F5287" s="70" t="s">
        <v>9689</v>
      </c>
      <c r="G5287" s="71" t="s">
        <v>9704</v>
      </c>
      <c r="H5287" s="55">
        <v>441</v>
      </c>
      <c r="I5287" s="55"/>
      <c r="J5287" s="55"/>
      <c r="K5287" s="55"/>
      <c r="L5287" s="55"/>
      <c r="M5287" s="55"/>
      <c r="N5287" s="55"/>
      <c r="O5287" s="55"/>
      <c r="P5287" s="55"/>
      <c r="Q5287" s="55"/>
      <c r="R5287" s="55"/>
    </row>
    <row r="5288" spans="1:18" ht="16" x14ac:dyDescent="0.2">
      <c r="A5288" s="65" t="s">
        <v>859</v>
      </c>
      <c r="B5288" s="65" t="s">
        <v>9240</v>
      </c>
      <c r="C5288" s="65" t="s">
        <v>9651</v>
      </c>
      <c r="D5288" s="55">
        <v>2012</v>
      </c>
      <c r="E5288" s="65" t="s">
        <v>10</v>
      </c>
      <c r="F5288" s="70" t="s">
        <v>9689</v>
      </c>
      <c r="G5288" s="71" t="s">
        <v>9705</v>
      </c>
      <c r="H5288" s="55">
        <v>339</v>
      </c>
      <c r="I5288" s="55"/>
      <c r="J5288" s="55"/>
      <c r="K5288" s="55"/>
      <c r="L5288" s="55"/>
      <c r="M5288" s="55"/>
      <c r="N5288" s="55"/>
      <c r="O5288" s="55"/>
      <c r="P5288" s="55"/>
      <c r="Q5288" s="55"/>
      <c r="R5288" s="55"/>
    </row>
    <row r="5289" spans="1:18" ht="16" x14ac:dyDescent="0.2">
      <c r="A5289" s="65" t="s">
        <v>859</v>
      </c>
      <c r="B5289" s="65" t="s">
        <v>9240</v>
      </c>
      <c r="C5289" s="65" t="s">
        <v>9651</v>
      </c>
      <c r="D5289" s="55">
        <v>2012</v>
      </c>
      <c r="E5289" s="65" t="s">
        <v>10</v>
      </c>
      <c r="F5289" s="70" t="s">
        <v>9689</v>
      </c>
      <c r="G5289" s="71" t="s">
        <v>9706</v>
      </c>
      <c r="H5289" s="55">
        <v>384</v>
      </c>
      <c r="I5289" s="55"/>
      <c r="J5289" s="55"/>
      <c r="K5289" s="55"/>
      <c r="L5289" s="55"/>
      <c r="M5289" s="55"/>
      <c r="N5289" s="55"/>
      <c r="O5289" s="55"/>
      <c r="P5289" s="55"/>
      <c r="Q5289" s="55"/>
      <c r="R5289" s="55"/>
    </row>
    <row r="5290" spans="1:18" ht="16" x14ac:dyDescent="0.2">
      <c r="A5290" s="65" t="s">
        <v>859</v>
      </c>
      <c r="B5290" s="65" t="s">
        <v>9240</v>
      </c>
      <c r="C5290" s="65" t="s">
        <v>9545</v>
      </c>
      <c r="D5290" s="55">
        <v>2012</v>
      </c>
      <c r="E5290" s="65" t="s">
        <v>10</v>
      </c>
      <c r="F5290" s="70" t="s">
        <v>9689</v>
      </c>
      <c r="G5290" s="71" t="s">
        <v>9707</v>
      </c>
      <c r="H5290" s="55">
        <v>379</v>
      </c>
      <c r="I5290" s="55"/>
      <c r="J5290" s="55"/>
      <c r="K5290" s="55"/>
      <c r="L5290" s="55"/>
      <c r="M5290" s="55"/>
      <c r="N5290" s="55"/>
      <c r="O5290" s="55"/>
      <c r="P5290" s="55"/>
      <c r="Q5290" s="55"/>
      <c r="R5290" s="55"/>
    </row>
    <row r="5291" spans="1:18" ht="16" x14ac:dyDescent="0.2">
      <c r="A5291" s="65" t="s">
        <v>859</v>
      </c>
      <c r="B5291" s="65" t="s">
        <v>9240</v>
      </c>
      <c r="C5291" s="65" t="s">
        <v>9545</v>
      </c>
      <c r="D5291" s="55">
        <v>2012</v>
      </c>
      <c r="E5291" s="65" t="s">
        <v>10</v>
      </c>
      <c r="F5291" s="70" t="s">
        <v>9689</v>
      </c>
      <c r="G5291" s="71" t="s">
        <v>9708</v>
      </c>
      <c r="H5291" s="55">
        <v>417</v>
      </c>
      <c r="I5291" s="55"/>
      <c r="J5291" s="55"/>
      <c r="K5291" s="55"/>
      <c r="L5291" s="55"/>
      <c r="M5291" s="55"/>
      <c r="N5291" s="55"/>
      <c r="O5291" s="55"/>
      <c r="P5291" s="55"/>
      <c r="Q5291" s="55"/>
      <c r="R5291" s="55"/>
    </row>
    <row r="5292" spans="1:18" ht="16" x14ac:dyDescent="0.2">
      <c r="A5292" s="65" t="s">
        <v>859</v>
      </c>
      <c r="B5292" s="65" t="s">
        <v>9240</v>
      </c>
      <c r="C5292" s="65" t="s">
        <v>9545</v>
      </c>
      <c r="D5292" s="55">
        <v>2012</v>
      </c>
      <c r="E5292" s="65" t="s">
        <v>10</v>
      </c>
      <c r="F5292" s="70" t="s">
        <v>9689</v>
      </c>
      <c r="G5292" s="71" t="s">
        <v>9709</v>
      </c>
      <c r="H5292" s="55">
        <v>269</v>
      </c>
      <c r="I5292" s="55"/>
      <c r="J5292" s="55"/>
      <c r="K5292" s="55"/>
      <c r="L5292" s="55"/>
      <c r="M5292" s="55"/>
      <c r="N5292" s="55"/>
      <c r="O5292" s="55"/>
      <c r="P5292" s="55"/>
      <c r="Q5292" s="55"/>
      <c r="R5292" s="55"/>
    </row>
    <row r="5293" spans="1:18" ht="16" x14ac:dyDescent="0.2">
      <c r="A5293" s="65" t="s">
        <v>859</v>
      </c>
      <c r="B5293" s="65" t="s">
        <v>9240</v>
      </c>
      <c r="C5293" s="65" t="s">
        <v>9710</v>
      </c>
      <c r="D5293" s="55">
        <v>2012</v>
      </c>
      <c r="E5293" s="65" t="s">
        <v>10</v>
      </c>
      <c r="F5293" s="65" t="s">
        <v>9686</v>
      </c>
      <c r="G5293" s="71" t="s">
        <v>9711</v>
      </c>
      <c r="H5293" s="55">
        <v>516</v>
      </c>
      <c r="I5293" s="55"/>
      <c r="J5293" s="55"/>
      <c r="K5293" s="55"/>
      <c r="L5293" s="55"/>
      <c r="M5293" s="55"/>
      <c r="N5293" s="55"/>
      <c r="O5293" s="55"/>
      <c r="P5293" s="55"/>
      <c r="Q5293" s="55"/>
      <c r="R5293" s="55"/>
    </row>
    <row r="5294" spans="1:18" ht="16" x14ac:dyDescent="0.2">
      <c r="A5294" s="65" t="s">
        <v>859</v>
      </c>
      <c r="B5294" s="65" t="s">
        <v>9240</v>
      </c>
      <c r="C5294" s="65" t="s">
        <v>9710</v>
      </c>
      <c r="D5294" s="55">
        <v>2012</v>
      </c>
      <c r="E5294" s="65" t="s">
        <v>10</v>
      </c>
      <c r="F5294" s="65" t="s">
        <v>9686</v>
      </c>
      <c r="G5294" s="71" t="s">
        <v>9712</v>
      </c>
      <c r="H5294" s="55">
        <v>507</v>
      </c>
      <c r="I5294" s="55"/>
      <c r="J5294" s="55"/>
      <c r="K5294" s="55"/>
      <c r="L5294" s="55"/>
      <c r="M5294" s="55"/>
      <c r="N5294" s="55"/>
      <c r="O5294" s="55"/>
      <c r="P5294" s="55"/>
      <c r="Q5294" s="55"/>
      <c r="R5294" s="55"/>
    </row>
    <row r="5295" spans="1:18" ht="16" x14ac:dyDescent="0.2">
      <c r="A5295" s="65" t="s">
        <v>859</v>
      </c>
      <c r="B5295" s="65" t="s">
        <v>9240</v>
      </c>
      <c r="C5295" s="65" t="s">
        <v>9710</v>
      </c>
      <c r="D5295" s="55">
        <v>2012</v>
      </c>
      <c r="E5295" s="65" t="s">
        <v>10</v>
      </c>
      <c r="F5295" s="65" t="s">
        <v>9686</v>
      </c>
      <c r="G5295" s="71" t="s">
        <v>9713</v>
      </c>
      <c r="H5295" s="55">
        <v>575</v>
      </c>
      <c r="I5295" s="55"/>
      <c r="J5295" s="55"/>
      <c r="K5295" s="55"/>
      <c r="L5295" s="55"/>
      <c r="M5295" s="55"/>
      <c r="N5295" s="55"/>
      <c r="O5295" s="55"/>
      <c r="P5295" s="55"/>
      <c r="Q5295" s="55"/>
      <c r="R5295" s="55"/>
    </row>
    <row r="5296" spans="1:18" ht="16" x14ac:dyDescent="0.2">
      <c r="A5296" s="65" t="s">
        <v>859</v>
      </c>
      <c r="B5296" s="65" t="s">
        <v>9240</v>
      </c>
      <c r="C5296" s="65" t="s">
        <v>9714</v>
      </c>
      <c r="D5296" s="55">
        <v>2012</v>
      </c>
      <c r="E5296" s="70" t="s">
        <v>10</v>
      </c>
      <c r="F5296" s="70" t="s">
        <v>9689</v>
      </c>
      <c r="G5296" s="71" t="s">
        <v>9715</v>
      </c>
      <c r="H5296" s="55">
        <v>639</v>
      </c>
      <c r="I5296" s="55"/>
      <c r="J5296" s="55"/>
      <c r="K5296" s="55"/>
      <c r="L5296" s="55"/>
      <c r="M5296" s="55"/>
      <c r="N5296" s="55"/>
      <c r="O5296" s="55"/>
      <c r="P5296" s="55"/>
      <c r="Q5296" s="55"/>
      <c r="R5296" s="55"/>
    </row>
    <row r="5297" spans="1:18" ht="16" x14ac:dyDescent="0.2">
      <c r="A5297" s="65" t="s">
        <v>859</v>
      </c>
      <c r="B5297" s="65" t="s">
        <v>9240</v>
      </c>
      <c r="C5297" s="65" t="s">
        <v>9716</v>
      </c>
      <c r="D5297" s="55">
        <v>2012</v>
      </c>
      <c r="E5297" s="65" t="s">
        <v>10</v>
      </c>
      <c r="F5297" s="70" t="s">
        <v>9689</v>
      </c>
      <c r="G5297" s="71" t="s">
        <v>9717</v>
      </c>
      <c r="H5297" s="55">
        <v>507</v>
      </c>
      <c r="I5297" s="55"/>
      <c r="J5297" s="55"/>
      <c r="K5297" s="55"/>
      <c r="L5297" s="55"/>
      <c r="M5297" s="55"/>
      <c r="N5297" s="55"/>
      <c r="O5297" s="55"/>
      <c r="P5297" s="55"/>
      <c r="Q5297" s="55"/>
      <c r="R5297" s="55"/>
    </row>
    <row r="5298" spans="1:18" ht="16" x14ac:dyDescent="0.2">
      <c r="A5298" s="65" t="s">
        <v>9034</v>
      </c>
      <c r="B5298" s="65" t="s">
        <v>9240</v>
      </c>
      <c r="C5298" s="65" t="s">
        <v>9718</v>
      </c>
      <c r="D5298" s="55">
        <v>2012</v>
      </c>
      <c r="E5298" s="70" t="s">
        <v>10</v>
      </c>
      <c r="F5298" s="65" t="s">
        <v>9686</v>
      </c>
      <c r="G5298" s="71" t="s">
        <v>9719</v>
      </c>
      <c r="H5298" s="55">
        <v>525</v>
      </c>
      <c r="I5298" s="55"/>
      <c r="J5298" s="55"/>
      <c r="K5298" s="55"/>
      <c r="L5298" s="55"/>
      <c r="M5298" s="55"/>
      <c r="N5298" s="55"/>
      <c r="O5298" s="55"/>
      <c r="P5298" s="55"/>
      <c r="Q5298" s="55"/>
      <c r="R5298" s="55"/>
    </row>
    <row r="5299" spans="1:18" ht="16" x14ac:dyDescent="0.2">
      <c r="A5299" s="65" t="s">
        <v>9034</v>
      </c>
      <c r="B5299" s="65" t="s">
        <v>9240</v>
      </c>
      <c r="C5299" s="65" t="s">
        <v>9718</v>
      </c>
      <c r="D5299" s="55">
        <v>2012</v>
      </c>
      <c r="E5299" s="70" t="s">
        <v>10</v>
      </c>
      <c r="F5299" s="65" t="s">
        <v>9686</v>
      </c>
      <c r="G5299" s="71" t="s">
        <v>9720</v>
      </c>
      <c r="H5299" s="55">
        <v>408</v>
      </c>
      <c r="I5299" s="55"/>
      <c r="J5299" s="55"/>
      <c r="K5299" s="55"/>
      <c r="L5299" s="55"/>
      <c r="M5299" s="55"/>
      <c r="N5299" s="55"/>
      <c r="O5299" s="55"/>
      <c r="P5299" s="55"/>
      <c r="Q5299" s="55"/>
      <c r="R5299" s="55"/>
    </row>
    <row r="5300" spans="1:18" ht="16" x14ac:dyDescent="0.2">
      <c r="A5300" s="65" t="s">
        <v>859</v>
      </c>
      <c r="B5300" s="65" t="s">
        <v>9240</v>
      </c>
      <c r="C5300" s="65" t="s">
        <v>9721</v>
      </c>
      <c r="D5300" s="55">
        <v>2012</v>
      </c>
      <c r="E5300" s="65" t="s">
        <v>10</v>
      </c>
      <c r="F5300" s="70" t="s">
        <v>9689</v>
      </c>
      <c r="G5300" s="71" t="s">
        <v>9722</v>
      </c>
      <c r="H5300" s="55">
        <v>548</v>
      </c>
      <c r="I5300" s="55"/>
      <c r="J5300" s="55"/>
      <c r="K5300" s="55"/>
      <c r="L5300" s="55"/>
      <c r="M5300" s="55"/>
      <c r="N5300" s="55"/>
      <c r="O5300" s="55"/>
      <c r="P5300" s="55"/>
      <c r="Q5300" s="55"/>
      <c r="R5300" s="55"/>
    </row>
    <row r="5301" spans="1:18" ht="16" x14ac:dyDescent="0.2">
      <c r="A5301" s="65" t="s">
        <v>859</v>
      </c>
      <c r="B5301" s="65" t="s">
        <v>9240</v>
      </c>
      <c r="C5301" s="65" t="s">
        <v>9721</v>
      </c>
      <c r="D5301" s="55">
        <v>2012</v>
      </c>
      <c r="E5301" s="65" t="s">
        <v>10</v>
      </c>
      <c r="F5301" s="70" t="s">
        <v>9689</v>
      </c>
      <c r="G5301" s="71" t="s">
        <v>9722</v>
      </c>
      <c r="H5301" s="55">
        <v>550</v>
      </c>
      <c r="I5301" s="55"/>
      <c r="J5301" s="55"/>
      <c r="K5301" s="55"/>
      <c r="L5301" s="55"/>
      <c r="M5301" s="55"/>
      <c r="N5301" s="55"/>
      <c r="O5301" s="55"/>
      <c r="P5301" s="55"/>
      <c r="Q5301" s="55"/>
      <c r="R5301" s="55"/>
    </row>
    <row r="5302" spans="1:18" ht="16" x14ac:dyDescent="0.2">
      <c r="A5302" s="65" t="s">
        <v>859</v>
      </c>
      <c r="B5302" s="65" t="s">
        <v>9240</v>
      </c>
      <c r="C5302" s="65" t="s">
        <v>9723</v>
      </c>
      <c r="D5302" s="55">
        <v>2012</v>
      </c>
      <c r="E5302" s="65" t="s">
        <v>10</v>
      </c>
      <c r="F5302" s="70" t="s">
        <v>9689</v>
      </c>
      <c r="G5302" s="71" t="s">
        <v>9722</v>
      </c>
      <c r="H5302" s="55">
        <v>548</v>
      </c>
      <c r="I5302" s="55"/>
      <c r="J5302" s="55"/>
      <c r="K5302" s="55"/>
      <c r="L5302" s="55"/>
      <c r="M5302" s="55"/>
      <c r="N5302" s="55"/>
      <c r="O5302" s="55"/>
      <c r="P5302" s="55"/>
      <c r="Q5302" s="55"/>
      <c r="R5302" s="55"/>
    </row>
    <row r="5303" spans="1:18" ht="16" x14ac:dyDescent="0.2">
      <c r="A5303" s="65" t="s">
        <v>859</v>
      </c>
      <c r="B5303" s="65" t="s">
        <v>9240</v>
      </c>
      <c r="C5303" s="65" t="s">
        <v>9723</v>
      </c>
      <c r="D5303" s="55">
        <v>2012</v>
      </c>
      <c r="E5303" s="65" t="s">
        <v>10</v>
      </c>
      <c r="F5303" s="70" t="s">
        <v>9689</v>
      </c>
      <c r="G5303" s="71" t="s">
        <v>9724</v>
      </c>
      <c r="H5303" s="55">
        <v>436</v>
      </c>
      <c r="I5303" s="55"/>
      <c r="J5303" s="55"/>
      <c r="K5303" s="55"/>
      <c r="L5303" s="55"/>
      <c r="M5303" s="55"/>
      <c r="N5303" s="55"/>
      <c r="O5303" s="55"/>
      <c r="P5303" s="55"/>
      <c r="Q5303" s="55"/>
      <c r="R5303" s="55"/>
    </row>
    <row r="5304" spans="1:18" ht="16" x14ac:dyDescent="0.2">
      <c r="A5304" s="65" t="s">
        <v>859</v>
      </c>
      <c r="B5304" s="65" t="s">
        <v>9240</v>
      </c>
      <c r="C5304" s="65" t="s">
        <v>9725</v>
      </c>
      <c r="D5304" s="55">
        <v>2012</v>
      </c>
      <c r="E5304" s="65" t="s">
        <v>10</v>
      </c>
      <c r="F5304" s="65" t="s">
        <v>9686</v>
      </c>
      <c r="G5304" s="71" t="s">
        <v>9726</v>
      </c>
      <c r="H5304" s="55">
        <v>614</v>
      </c>
      <c r="I5304" s="55"/>
      <c r="J5304" s="55"/>
      <c r="K5304" s="55"/>
      <c r="L5304" s="55"/>
      <c r="M5304" s="55"/>
      <c r="N5304" s="55"/>
      <c r="O5304" s="55"/>
      <c r="P5304" s="55"/>
      <c r="Q5304" s="55"/>
      <c r="R5304" s="55"/>
    </row>
    <row r="5305" spans="1:18" ht="16" x14ac:dyDescent="0.2">
      <c r="A5305" s="65" t="s">
        <v>859</v>
      </c>
      <c r="B5305" s="65" t="s">
        <v>9240</v>
      </c>
      <c r="C5305" s="65" t="s">
        <v>9727</v>
      </c>
      <c r="D5305" s="55">
        <v>2012</v>
      </c>
      <c r="E5305" s="65" t="s">
        <v>10</v>
      </c>
      <c r="F5305" s="70" t="s">
        <v>9689</v>
      </c>
      <c r="G5305" s="71" t="s">
        <v>9728</v>
      </c>
      <c r="H5305" s="55">
        <v>293</v>
      </c>
      <c r="I5305" s="55"/>
      <c r="J5305" s="55"/>
      <c r="K5305" s="55"/>
      <c r="L5305" s="55"/>
      <c r="M5305" s="55"/>
      <c r="N5305" s="55"/>
      <c r="O5305" s="55"/>
      <c r="P5305" s="55"/>
      <c r="Q5305" s="55"/>
      <c r="R5305" s="55"/>
    </row>
    <row r="5306" spans="1:18" ht="16" x14ac:dyDescent="0.2">
      <c r="A5306" s="65" t="s">
        <v>859</v>
      </c>
      <c r="B5306" s="65" t="s">
        <v>9240</v>
      </c>
      <c r="C5306" s="65" t="s">
        <v>9729</v>
      </c>
      <c r="D5306" s="55">
        <v>2012</v>
      </c>
      <c r="E5306" s="65" t="s">
        <v>10</v>
      </c>
      <c r="F5306" s="70" t="s">
        <v>9689</v>
      </c>
      <c r="G5306" s="71" t="s">
        <v>9730</v>
      </c>
      <c r="H5306" s="55">
        <v>489</v>
      </c>
      <c r="I5306" s="55"/>
      <c r="J5306" s="55"/>
      <c r="K5306" s="55"/>
      <c r="L5306" s="55"/>
      <c r="M5306" s="55"/>
      <c r="N5306" s="55"/>
      <c r="O5306" s="55"/>
      <c r="P5306" s="55"/>
      <c r="Q5306" s="55"/>
      <c r="R5306" s="55"/>
    </row>
    <row r="5307" spans="1:18" ht="16" x14ac:dyDescent="0.2">
      <c r="A5307" s="65" t="s">
        <v>859</v>
      </c>
      <c r="B5307" s="65" t="s">
        <v>9240</v>
      </c>
      <c r="C5307" s="65" t="s">
        <v>9731</v>
      </c>
      <c r="D5307" s="55">
        <v>2012</v>
      </c>
      <c r="E5307" s="65" t="s">
        <v>10</v>
      </c>
      <c r="F5307" s="65" t="s">
        <v>9686</v>
      </c>
      <c r="G5307" s="71" t="s">
        <v>9732</v>
      </c>
      <c r="H5307" s="55">
        <v>173</v>
      </c>
      <c r="I5307" s="55"/>
      <c r="J5307" s="55"/>
      <c r="K5307" s="55"/>
      <c r="L5307" s="55"/>
      <c r="M5307" s="55"/>
      <c r="N5307" s="55"/>
      <c r="O5307" s="55"/>
      <c r="P5307" s="55"/>
      <c r="Q5307" s="55"/>
      <c r="R5307" s="55"/>
    </row>
    <row r="5308" spans="1:18" ht="16" x14ac:dyDescent="0.2">
      <c r="A5308" s="65" t="s">
        <v>859</v>
      </c>
      <c r="B5308" s="65" t="s">
        <v>9240</v>
      </c>
      <c r="C5308" s="65" t="s">
        <v>9733</v>
      </c>
      <c r="D5308" s="55">
        <v>2012</v>
      </c>
      <c r="E5308" s="65" t="s">
        <v>10</v>
      </c>
      <c r="F5308" s="70" t="s">
        <v>9689</v>
      </c>
      <c r="G5308" s="71" t="s">
        <v>9734</v>
      </c>
      <c r="H5308" s="55">
        <v>65</v>
      </c>
      <c r="I5308" s="55"/>
      <c r="J5308" s="55"/>
      <c r="K5308" s="55"/>
      <c r="L5308" s="55"/>
      <c r="M5308" s="55"/>
      <c r="N5308" s="55"/>
      <c r="O5308" s="55"/>
      <c r="P5308" s="55"/>
      <c r="Q5308" s="55"/>
      <c r="R5308" s="55"/>
    </row>
    <row r="5309" spans="1:18" ht="16" x14ac:dyDescent="0.2">
      <c r="A5309" s="65" t="s">
        <v>4346</v>
      </c>
      <c r="B5309" s="65" t="s">
        <v>9240</v>
      </c>
      <c r="C5309" s="65" t="s">
        <v>9534</v>
      </c>
      <c r="D5309" s="55">
        <v>2013</v>
      </c>
      <c r="E5309" s="65" t="s">
        <v>7</v>
      </c>
      <c r="F5309" s="65" t="s">
        <v>9735</v>
      </c>
      <c r="G5309" s="65" t="s">
        <v>9736</v>
      </c>
      <c r="H5309" s="55">
        <v>383</v>
      </c>
      <c r="I5309" s="55"/>
      <c r="J5309" s="55"/>
      <c r="K5309" s="55"/>
      <c r="L5309" s="55"/>
      <c r="M5309" s="55"/>
      <c r="N5309" s="55"/>
      <c r="O5309" s="55"/>
      <c r="P5309" s="55"/>
      <c r="Q5309" s="55"/>
      <c r="R5309" s="55"/>
    </row>
    <row r="5310" spans="1:18" ht="16" x14ac:dyDescent="0.2">
      <c r="A5310" s="65" t="s">
        <v>4346</v>
      </c>
      <c r="B5310" s="65" t="s">
        <v>9240</v>
      </c>
      <c r="C5310" s="65" t="s">
        <v>9511</v>
      </c>
      <c r="D5310" s="55">
        <v>2013</v>
      </c>
      <c r="E5310" s="65" t="s">
        <v>7</v>
      </c>
      <c r="F5310" s="65" t="s">
        <v>9735</v>
      </c>
      <c r="G5310" s="65" t="s">
        <v>9737</v>
      </c>
      <c r="H5310" s="55">
        <v>358</v>
      </c>
      <c r="I5310" s="55"/>
      <c r="J5310" s="55"/>
      <c r="K5310" s="55"/>
      <c r="L5310" s="55"/>
      <c r="M5310" s="55"/>
      <c r="N5310" s="55"/>
      <c r="O5310" s="55"/>
      <c r="P5310" s="55"/>
      <c r="Q5310" s="55"/>
      <c r="R5310" s="55"/>
    </row>
    <row r="5311" spans="1:18" ht="16" x14ac:dyDescent="0.2">
      <c r="A5311" s="65" t="s">
        <v>4346</v>
      </c>
      <c r="B5311" s="65" t="s">
        <v>9240</v>
      </c>
      <c r="C5311" s="65" t="s">
        <v>9738</v>
      </c>
      <c r="D5311" s="55">
        <v>2013</v>
      </c>
      <c r="E5311" s="65" t="s">
        <v>8</v>
      </c>
      <c r="F5311" s="65" t="s">
        <v>9735</v>
      </c>
      <c r="G5311" s="65" t="s">
        <v>9739</v>
      </c>
      <c r="H5311" s="55">
        <v>746</v>
      </c>
      <c r="I5311" s="55"/>
      <c r="J5311" s="55"/>
      <c r="K5311" s="55"/>
      <c r="L5311" s="55"/>
      <c r="M5311" s="55"/>
      <c r="N5311" s="55"/>
      <c r="O5311" s="55"/>
      <c r="P5311" s="55"/>
      <c r="Q5311" s="55"/>
      <c r="R5311" s="55"/>
    </row>
    <row r="5312" spans="1:18" ht="16" x14ac:dyDescent="0.2">
      <c r="A5312" s="65" t="s">
        <v>4346</v>
      </c>
      <c r="B5312" s="65" t="s">
        <v>9240</v>
      </c>
      <c r="C5312" s="65" t="s">
        <v>9740</v>
      </c>
      <c r="D5312" s="55">
        <v>2013</v>
      </c>
      <c r="E5312" s="65" t="s">
        <v>10</v>
      </c>
      <c r="F5312" s="65" t="s">
        <v>9735</v>
      </c>
      <c r="G5312" s="65" t="s">
        <v>9741</v>
      </c>
      <c r="H5312" s="55">
        <v>383</v>
      </c>
      <c r="I5312" s="55"/>
      <c r="J5312" s="55"/>
      <c r="K5312" s="55"/>
      <c r="L5312" s="55"/>
      <c r="M5312" s="55"/>
      <c r="N5312" s="55"/>
      <c r="O5312" s="55"/>
      <c r="P5312" s="55"/>
      <c r="Q5312" s="55"/>
      <c r="R5312" s="55"/>
    </row>
    <row r="5313" spans="1:18" ht="16" x14ac:dyDescent="0.2">
      <c r="A5313" s="65" t="s">
        <v>4346</v>
      </c>
      <c r="B5313" s="65" t="s">
        <v>9240</v>
      </c>
      <c r="C5313" s="65" t="s">
        <v>9742</v>
      </c>
      <c r="D5313" s="55">
        <v>2013</v>
      </c>
      <c r="E5313" s="65" t="s">
        <v>10</v>
      </c>
      <c r="F5313" s="65" t="s">
        <v>9735</v>
      </c>
      <c r="G5313" s="65" t="s">
        <v>9743</v>
      </c>
      <c r="H5313" s="55">
        <v>534</v>
      </c>
      <c r="I5313" s="55"/>
      <c r="J5313" s="55"/>
      <c r="K5313" s="55"/>
      <c r="L5313" s="55"/>
      <c r="M5313" s="55"/>
      <c r="N5313" s="55"/>
      <c r="O5313" s="55"/>
      <c r="P5313" s="55"/>
      <c r="Q5313" s="55"/>
      <c r="R5313" s="55"/>
    </row>
    <row r="5314" spans="1:18" ht="16" x14ac:dyDescent="0.2">
      <c r="A5314" s="65" t="s">
        <v>4346</v>
      </c>
      <c r="B5314" s="65" t="s">
        <v>9240</v>
      </c>
      <c r="C5314" s="65" t="s">
        <v>9700</v>
      </c>
      <c r="D5314" s="55">
        <v>2013</v>
      </c>
      <c r="E5314" s="65" t="s">
        <v>10</v>
      </c>
      <c r="F5314" s="65" t="s">
        <v>9735</v>
      </c>
      <c r="G5314" s="65" t="s">
        <v>9744</v>
      </c>
      <c r="H5314" s="55">
        <v>414</v>
      </c>
      <c r="I5314" s="55"/>
      <c r="J5314" s="55"/>
      <c r="K5314" s="55"/>
      <c r="L5314" s="55"/>
      <c r="M5314" s="55"/>
      <c r="N5314" s="55"/>
      <c r="O5314" s="55"/>
      <c r="P5314" s="55"/>
      <c r="Q5314" s="55"/>
      <c r="R5314" s="55"/>
    </row>
    <row r="5315" spans="1:18" ht="16" x14ac:dyDescent="0.2">
      <c r="A5315" s="65" t="s">
        <v>4346</v>
      </c>
      <c r="B5315" s="65" t="s">
        <v>9240</v>
      </c>
      <c r="C5315" s="65" t="s">
        <v>9745</v>
      </c>
      <c r="D5315" s="55">
        <v>2013</v>
      </c>
      <c r="E5315" s="65" t="s">
        <v>10</v>
      </c>
      <c r="F5315" s="65" t="s">
        <v>9735</v>
      </c>
      <c r="G5315" s="65" t="s">
        <v>9746</v>
      </c>
      <c r="H5315" s="55">
        <v>590</v>
      </c>
      <c r="I5315" s="55"/>
      <c r="J5315" s="55"/>
      <c r="K5315" s="55"/>
      <c r="L5315" s="55"/>
      <c r="M5315" s="55"/>
      <c r="N5315" s="55"/>
      <c r="O5315" s="55"/>
      <c r="P5315" s="55"/>
      <c r="Q5315" s="55"/>
      <c r="R5315" s="55"/>
    </row>
    <row r="5316" spans="1:18" ht="16" x14ac:dyDescent="0.2">
      <c r="A5316" s="65" t="s">
        <v>4346</v>
      </c>
      <c r="B5316" s="65" t="s">
        <v>9240</v>
      </c>
      <c r="C5316" s="65" t="s">
        <v>9747</v>
      </c>
      <c r="D5316" s="55">
        <v>2013</v>
      </c>
      <c r="E5316" s="65" t="s">
        <v>10</v>
      </c>
      <c r="F5316" s="65" t="s">
        <v>9735</v>
      </c>
      <c r="G5316" s="65" t="s">
        <v>9748</v>
      </c>
      <c r="H5316" s="55">
        <v>484</v>
      </c>
      <c r="I5316" s="55"/>
      <c r="J5316" s="55"/>
      <c r="K5316" s="55"/>
      <c r="L5316" s="55"/>
      <c r="M5316" s="55"/>
      <c r="N5316" s="55"/>
      <c r="O5316" s="55"/>
      <c r="P5316" s="55"/>
      <c r="Q5316" s="55"/>
      <c r="R5316" s="55"/>
    </row>
    <row r="5317" spans="1:18" ht="16" x14ac:dyDescent="0.2">
      <c r="A5317" s="65" t="s">
        <v>4346</v>
      </c>
      <c r="B5317" s="65" t="s">
        <v>9240</v>
      </c>
      <c r="C5317" s="65" t="s">
        <v>9577</v>
      </c>
      <c r="D5317" s="55">
        <v>2013</v>
      </c>
      <c r="E5317" s="65" t="s">
        <v>10</v>
      </c>
      <c r="F5317" s="65" t="s">
        <v>9735</v>
      </c>
      <c r="G5317" s="65" t="s">
        <v>9749</v>
      </c>
      <c r="H5317" s="55">
        <v>543</v>
      </c>
      <c r="I5317" s="55"/>
      <c r="J5317" s="55"/>
      <c r="K5317" s="55"/>
      <c r="L5317" s="55"/>
      <c r="M5317" s="55"/>
      <c r="N5317" s="55"/>
      <c r="O5317" s="55"/>
      <c r="P5317" s="55"/>
      <c r="Q5317" s="55"/>
      <c r="R5317" s="55"/>
    </row>
    <row r="5318" spans="1:18" ht="16" x14ac:dyDescent="0.2">
      <c r="A5318" s="65" t="s">
        <v>4346</v>
      </c>
      <c r="B5318" s="65" t="s">
        <v>9240</v>
      </c>
      <c r="C5318" s="65" t="s">
        <v>9750</v>
      </c>
      <c r="D5318" s="55">
        <v>2013</v>
      </c>
      <c r="E5318" s="65" t="s">
        <v>10</v>
      </c>
      <c r="F5318" s="65" t="s">
        <v>9735</v>
      </c>
      <c r="G5318" s="65" t="s">
        <v>9751</v>
      </c>
      <c r="H5318" s="55">
        <v>363</v>
      </c>
      <c r="I5318" s="55"/>
      <c r="J5318" s="55"/>
      <c r="K5318" s="55"/>
      <c r="L5318" s="55"/>
      <c r="M5318" s="55"/>
      <c r="N5318" s="55"/>
      <c r="O5318" s="55"/>
      <c r="P5318" s="55"/>
      <c r="Q5318" s="55"/>
      <c r="R5318" s="55"/>
    </row>
    <row r="5319" spans="1:18" ht="16" x14ac:dyDescent="0.2">
      <c r="A5319" s="65" t="s">
        <v>4346</v>
      </c>
      <c r="B5319" s="65" t="s">
        <v>9240</v>
      </c>
      <c r="C5319" s="65" t="s">
        <v>9752</v>
      </c>
      <c r="D5319" s="55">
        <v>2013</v>
      </c>
      <c r="E5319" s="65" t="s">
        <v>10</v>
      </c>
      <c r="F5319" s="65" t="s">
        <v>9735</v>
      </c>
      <c r="G5319" s="65" t="s">
        <v>9753</v>
      </c>
      <c r="H5319" s="55">
        <v>568</v>
      </c>
      <c r="I5319" s="55"/>
      <c r="J5319" s="55"/>
      <c r="K5319" s="55"/>
      <c r="L5319" s="55"/>
      <c r="M5319" s="55"/>
      <c r="N5319" s="55"/>
      <c r="O5319" s="55"/>
      <c r="P5319" s="55"/>
      <c r="Q5319" s="55"/>
      <c r="R5319" s="55"/>
    </row>
    <row r="5320" spans="1:18" ht="16" x14ac:dyDescent="0.2">
      <c r="A5320" s="65" t="s">
        <v>4346</v>
      </c>
      <c r="B5320" s="65" t="s">
        <v>9240</v>
      </c>
      <c r="C5320" s="65" t="s">
        <v>9754</v>
      </c>
      <c r="D5320" s="55">
        <v>2013</v>
      </c>
      <c r="E5320" s="65" t="s">
        <v>10</v>
      </c>
      <c r="F5320" s="65" t="s">
        <v>9735</v>
      </c>
      <c r="G5320" s="65" t="s">
        <v>9755</v>
      </c>
      <c r="H5320" s="55">
        <v>287</v>
      </c>
      <c r="I5320" s="55"/>
      <c r="J5320" s="55"/>
      <c r="K5320" s="55"/>
      <c r="L5320" s="55"/>
      <c r="M5320" s="55"/>
      <c r="N5320" s="55"/>
      <c r="O5320" s="55"/>
      <c r="P5320" s="55"/>
      <c r="Q5320" s="55"/>
      <c r="R5320" s="55"/>
    </row>
    <row r="5321" spans="1:18" ht="16" x14ac:dyDescent="0.2">
      <c r="A5321" s="65" t="s">
        <v>4346</v>
      </c>
      <c r="B5321" s="65" t="s">
        <v>9240</v>
      </c>
      <c r="C5321" s="65" t="s">
        <v>9756</v>
      </c>
      <c r="D5321" s="55">
        <v>2013</v>
      </c>
      <c r="E5321" s="65" t="s">
        <v>10</v>
      </c>
      <c r="F5321" s="65" t="s">
        <v>9735</v>
      </c>
      <c r="G5321" s="65" t="s">
        <v>9757</v>
      </c>
      <c r="H5321" s="55">
        <v>329</v>
      </c>
      <c r="I5321" s="55"/>
      <c r="J5321" s="55"/>
      <c r="K5321" s="55"/>
      <c r="L5321" s="55"/>
      <c r="M5321" s="55"/>
      <c r="N5321" s="55"/>
      <c r="O5321" s="55"/>
      <c r="P5321" s="55"/>
      <c r="Q5321" s="55"/>
      <c r="R5321" s="55"/>
    </row>
    <row r="5322" spans="1:18" ht="16" x14ac:dyDescent="0.2">
      <c r="A5322" s="65" t="s">
        <v>4346</v>
      </c>
      <c r="B5322" s="65" t="s">
        <v>9240</v>
      </c>
      <c r="C5322" s="65" t="s">
        <v>9758</v>
      </c>
      <c r="D5322" s="55">
        <v>2013</v>
      </c>
      <c r="E5322" s="65" t="s">
        <v>10</v>
      </c>
      <c r="F5322" s="65" t="s">
        <v>9735</v>
      </c>
      <c r="G5322" s="65" t="s">
        <v>9759</v>
      </c>
      <c r="H5322" s="55">
        <v>633</v>
      </c>
      <c r="I5322" s="55"/>
      <c r="J5322" s="55"/>
      <c r="K5322" s="55"/>
      <c r="L5322" s="55"/>
      <c r="M5322" s="55"/>
      <c r="N5322" s="55"/>
      <c r="O5322" s="55"/>
      <c r="P5322" s="55"/>
      <c r="Q5322" s="55"/>
      <c r="R5322" s="55"/>
    </row>
    <row r="5323" spans="1:18" ht="16" x14ac:dyDescent="0.2">
      <c r="A5323" s="65" t="s">
        <v>4346</v>
      </c>
      <c r="B5323" s="65" t="s">
        <v>9240</v>
      </c>
      <c r="C5323" s="65" t="s">
        <v>9760</v>
      </c>
      <c r="D5323" s="55">
        <v>2013</v>
      </c>
      <c r="E5323" s="65" t="s">
        <v>10</v>
      </c>
      <c r="F5323" s="65" t="s">
        <v>9735</v>
      </c>
      <c r="G5323" s="65" t="s">
        <v>9761</v>
      </c>
      <c r="H5323" s="55">
        <v>713</v>
      </c>
      <c r="I5323" s="55"/>
      <c r="J5323" s="55"/>
      <c r="K5323" s="55"/>
      <c r="L5323" s="55"/>
      <c r="M5323" s="55"/>
      <c r="N5323" s="55"/>
      <c r="O5323" s="55"/>
      <c r="P5323" s="55"/>
      <c r="Q5323" s="55"/>
      <c r="R5323" s="55"/>
    </row>
    <row r="5324" spans="1:18" ht="16" x14ac:dyDescent="0.2">
      <c r="A5324" s="65" t="s">
        <v>4346</v>
      </c>
      <c r="B5324" s="65" t="s">
        <v>9240</v>
      </c>
      <c r="C5324" s="65" t="s">
        <v>9762</v>
      </c>
      <c r="D5324" s="55">
        <v>2013</v>
      </c>
      <c r="E5324" s="65" t="s">
        <v>10</v>
      </c>
      <c r="F5324" s="65" t="s">
        <v>9735</v>
      </c>
      <c r="G5324" s="65" t="s">
        <v>9763</v>
      </c>
      <c r="H5324" s="55">
        <v>390</v>
      </c>
      <c r="I5324" s="55"/>
      <c r="J5324" s="55"/>
      <c r="K5324" s="55"/>
      <c r="L5324" s="55"/>
      <c r="M5324" s="55"/>
      <c r="N5324" s="55"/>
      <c r="O5324" s="55"/>
      <c r="P5324" s="55"/>
      <c r="Q5324" s="55"/>
      <c r="R5324" s="55"/>
    </row>
    <row r="5325" spans="1:18" ht="16" x14ac:dyDescent="0.2">
      <c r="A5325" s="65" t="s">
        <v>4346</v>
      </c>
      <c r="B5325" s="65" t="s">
        <v>9240</v>
      </c>
      <c r="C5325" s="65" t="s">
        <v>9762</v>
      </c>
      <c r="D5325" s="55">
        <v>2013</v>
      </c>
      <c r="E5325" s="65" t="s">
        <v>10</v>
      </c>
      <c r="F5325" s="65" t="s">
        <v>9735</v>
      </c>
      <c r="G5325" s="65" t="s">
        <v>9764</v>
      </c>
      <c r="H5325" s="55">
        <v>309</v>
      </c>
      <c r="I5325" s="55"/>
      <c r="J5325" s="55"/>
      <c r="K5325" s="55"/>
      <c r="L5325" s="55"/>
      <c r="M5325" s="55"/>
      <c r="N5325" s="55"/>
      <c r="O5325" s="55"/>
      <c r="P5325" s="55"/>
      <c r="Q5325" s="55"/>
      <c r="R5325" s="55"/>
    </row>
    <row r="5326" spans="1:18" ht="16" x14ac:dyDescent="0.2">
      <c r="A5326" s="65" t="s">
        <v>4346</v>
      </c>
      <c r="B5326" s="65" t="s">
        <v>9240</v>
      </c>
      <c r="C5326" s="65" t="s">
        <v>9765</v>
      </c>
      <c r="D5326" s="55">
        <v>2013</v>
      </c>
      <c r="E5326" s="65" t="s">
        <v>10</v>
      </c>
      <c r="F5326" s="65" t="s">
        <v>9735</v>
      </c>
      <c r="G5326" s="65" t="s">
        <v>9766</v>
      </c>
      <c r="H5326" s="55">
        <v>302</v>
      </c>
      <c r="I5326" s="55"/>
      <c r="J5326" s="55"/>
      <c r="K5326" s="55"/>
      <c r="L5326" s="55"/>
      <c r="M5326" s="55"/>
      <c r="N5326" s="55"/>
      <c r="O5326" s="55"/>
      <c r="P5326" s="55"/>
      <c r="Q5326" s="55"/>
      <c r="R5326" s="55"/>
    </row>
    <row r="5327" spans="1:18" ht="16" x14ac:dyDescent="0.2">
      <c r="A5327" s="65" t="s">
        <v>4346</v>
      </c>
      <c r="B5327" s="65" t="s">
        <v>9240</v>
      </c>
      <c r="C5327" s="65" t="s">
        <v>9566</v>
      </c>
      <c r="D5327" s="55">
        <v>2013</v>
      </c>
      <c r="E5327" s="65" t="s">
        <v>10</v>
      </c>
      <c r="F5327" s="65" t="s">
        <v>9735</v>
      </c>
      <c r="G5327" s="65" t="s">
        <v>9767</v>
      </c>
      <c r="H5327" s="55">
        <v>163</v>
      </c>
      <c r="I5327" s="55"/>
      <c r="J5327" s="55"/>
      <c r="K5327" s="55"/>
      <c r="L5327" s="55"/>
      <c r="M5327" s="55"/>
      <c r="N5327" s="55"/>
      <c r="O5327" s="55"/>
      <c r="P5327" s="55"/>
      <c r="Q5327" s="55"/>
      <c r="R5327" s="55"/>
    </row>
    <row r="5328" spans="1:18" ht="16" x14ac:dyDescent="0.2">
      <c r="A5328" s="65" t="s">
        <v>791</v>
      </c>
      <c r="B5328" s="65" t="s">
        <v>9240</v>
      </c>
      <c r="C5328" s="65" t="s">
        <v>9768</v>
      </c>
      <c r="D5328" s="55">
        <v>2014</v>
      </c>
      <c r="E5328" s="65" t="s">
        <v>7</v>
      </c>
      <c r="F5328" s="65" t="s">
        <v>9769</v>
      </c>
      <c r="G5328" s="65" t="s">
        <v>9770</v>
      </c>
      <c r="H5328" s="55">
        <v>542</v>
      </c>
      <c r="I5328" s="55"/>
      <c r="J5328" s="55"/>
      <c r="K5328" s="55"/>
      <c r="L5328" s="55"/>
      <c r="M5328" s="55"/>
      <c r="N5328" s="55"/>
      <c r="O5328" s="55"/>
      <c r="P5328" s="55"/>
      <c r="Q5328" s="55"/>
      <c r="R5328" s="55"/>
    </row>
    <row r="5329" spans="1:18" ht="16" x14ac:dyDescent="0.2">
      <c r="A5329" s="65" t="s">
        <v>791</v>
      </c>
      <c r="B5329" s="65" t="s">
        <v>9240</v>
      </c>
      <c r="C5329" s="65" t="s">
        <v>9771</v>
      </c>
      <c r="D5329" s="55">
        <v>2014</v>
      </c>
      <c r="E5329" s="65" t="s">
        <v>7</v>
      </c>
      <c r="F5329" s="65" t="s">
        <v>9769</v>
      </c>
      <c r="G5329" s="65" t="s">
        <v>9772</v>
      </c>
      <c r="H5329" s="55">
        <v>354</v>
      </c>
      <c r="I5329" s="55"/>
      <c r="J5329" s="55"/>
      <c r="K5329" s="55"/>
      <c r="L5329" s="55"/>
      <c r="M5329" s="55"/>
      <c r="N5329" s="55"/>
      <c r="O5329" s="55"/>
      <c r="P5329" s="55"/>
      <c r="Q5329" s="55"/>
      <c r="R5329" s="55"/>
    </row>
    <row r="5330" spans="1:18" ht="16" x14ac:dyDescent="0.2">
      <c r="A5330" s="65" t="s">
        <v>791</v>
      </c>
      <c r="B5330" s="65" t="s">
        <v>9240</v>
      </c>
      <c r="C5330" s="65" t="s">
        <v>9773</v>
      </c>
      <c r="D5330" s="55">
        <v>2014</v>
      </c>
      <c r="E5330" s="65" t="s">
        <v>9</v>
      </c>
      <c r="F5330" s="65" t="s">
        <v>9769</v>
      </c>
      <c r="G5330" s="65" t="s">
        <v>9774</v>
      </c>
      <c r="H5330" s="55">
        <v>336</v>
      </c>
      <c r="I5330" s="55"/>
      <c r="J5330" s="55"/>
      <c r="K5330" s="55"/>
      <c r="L5330" s="55"/>
      <c r="M5330" s="55"/>
      <c r="N5330" s="55"/>
      <c r="O5330" s="55"/>
      <c r="P5330" s="55"/>
      <c r="Q5330" s="55"/>
      <c r="R5330" s="55"/>
    </row>
    <row r="5331" spans="1:18" ht="16" x14ac:dyDescent="0.2">
      <c r="A5331" s="65" t="s">
        <v>791</v>
      </c>
      <c r="B5331" s="65" t="s">
        <v>9240</v>
      </c>
      <c r="C5331" s="65" t="s">
        <v>9775</v>
      </c>
      <c r="D5331" s="55">
        <v>2014</v>
      </c>
      <c r="E5331" s="65" t="s">
        <v>9</v>
      </c>
      <c r="F5331" s="65" t="s">
        <v>9769</v>
      </c>
      <c r="G5331" s="65" t="s">
        <v>9776</v>
      </c>
      <c r="H5331" s="55">
        <v>330</v>
      </c>
      <c r="I5331" s="55"/>
      <c r="J5331" s="55"/>
      <c r="K5331" s="55"/>
      <c r="L5331" s="55"/>
      <c r="M5331" s="55"/>
      <c r="N5331" s="55"/>
      <c r="O5331" s="55"/>
      <c r="P5331" s="55"/>
      <c r="Q5331" s="55"/>
      <c r="R5331" s="55"/>
    </row>
    <row r="5332" spans="1:18" ht="16" x14ac:dyDescent="0.2">
      <c r="A5332" s="65" t="s">
        <v>791</v>
      </c>
      <c r="B5332" s="65" t="s">
        <v>9240</v>
      </c>
      <c r="C5332" s="65" t="s">
        <v>9777</v>
      </c>
      <c r="D5332" s="55">
        <v>2014</v>
      </c>
      <c r="E5332" s="65" t="s">
        <v>9</v>
      </c>
      <c r="F5332" s="65" t="s">
        <v>9769</v>
      </c>
      <c r="G5332" s="65" t="s">
        <v>9778</v>
      </c>
      <c r="H5332" s="55">
        <v>342</v>
      </c>
      <c r="I5332" s="55"/>
      <c r="J5332" s="55"/>
      <c r="K5332" s="55"/>
      <c r="L5332" s="55"/>
      <c r="M5332" s="55"/>
      <c r="N5332" s="55"/>
      <c r="O5332" s="55"/>
      <c r="P5332" s="55"/>
      <c r="Q5332" s="55"/>
      <c r="R5332" s="55"/>
    </row>
    <row r="5333" spans="1:18" ht="16" x14ac:dyDescent="0.2">
      <c r="A5333" s="65" t="s">
        <v>791</v>
      </c>
      <c r="B5333" s="65" t="s">
        <v>9240</v>
      </c>
      <c r="C5333" s="65" t="s">
        <v>9779</v>
      </c>
      <c r="D5333" s="55">
        <v>2014</v>
      </c>
      <c r="E5333" s="65" t="s">
        <v>9</v>
      </c>
      <c r="F5333" s="65" t="s">
        <v>9769</v>
      </c>
      <c r="G5333" s="65" t="s">
        <v>9780</v>
      </c>
      <c r="H5333" s="55">
        <v>340</v>
      </c>
      <c r="I5333" s="55"/>
      <c r="J5333" s="55"/>
      <c r="K5333" s="55"/>
      <c r="L5333" s="55"/>
      <c r="M5333" s="55"/>
      <c r="N5333" s="55"/>
      <c r="O5333" s="55"/>
      <c r="P5333" s="55"/>
      <c r="Q5333" s="55"/>
      <c r="R5333" s="55"/>
    </row>
    <row r="5334" spans="1:18" ht="16" x14ac:dyDescent="0.2">
      <c r="A5334" s="65" t="s">
        <v>791</v>
      </c>
      <c r="B5334" s="65" t="s">
        <v>9240</v>
      </c>
      <c r="C5334" s="65" t="s">
        <v>9781</v>
      </c>
      <c r="D5334" s="55">
        <v>2014</v>
      </c>
      <c r="E5334" s="65" t="s">
        <v>9</v>
      </c>
      <c r="F5334" s="65" t="s">
        <v>9769</v>
      </c>
      <c r="G5334" s="65" t="s">
        <v>9782</v>
      </c>
      <c r="H5334" s="55">
        <v>343</v>
      </c>
      <c r="I5334" s="55"/>
      <c r="J5334" s="55"/>
      <c r="K5334" s="55"/>
      <c r="L5334" s="55"/>
      <c r="M5334" s="55"/>
      <c r="N5334" s="55"/>
      <c r="O5334" s="55"/>
      <c r="P5334" s="55"/>
      <c r="Q5334" s="55"/>
      <c r="R5334" s="55"/>
    </row>
    <row r="5335" spans="1:18" ht="16" x14ac:dyDescent="0.2">
      <c r="A5335" s="65" t="s">
        <v>791</v>
      </c>
      <c r="B5335" s="65" t="s">
        <v>9240</v>
      </c>
      <c r="C5335" s="65" t="s">
        <v>9783</v>
      </c>
      <c r="D5335" s="55">
        <v>2014</v>
      </c>
      <c r="E5335" s="65" t="s">
        <v>9</v>
      </c>
      <c r="F5335" s="65" t="s">
        <v>9769</v>
      </c>
      <c r="G5335" s="65" t="s">
        <v>9784</v>
      </c>
      <c r="H5335" s="55">
        <v>343</v>
      </c>
      <c r="I5335" s="55"/>
      <c r="J5335" s="55"/>
      <c r="K5335" s="55"/>
      <c r="L5335" s="55"/>
      <c r="M5335" s="55"/>
      <c r="N5335" s="55"/>
      <c r="O5335" s="55"/>
      <c r="P5335" s="55"/>
      <c r="Q5335" s="55"/>
      <c r="R5335" s="55"/>
    </row>
    <row r="5336" spans="1:18" ht="16" x14ac:dyDescent="0.2">
      <c r="A5336" s="65" t="s">
        <v>791</v>
      </c>
      <c r="B5336" s="65" t="s">
        <v>9240</v>
      </c>
      <c r="C5336" s="65" t="s">
        <v>9785</v>
      </c>
      <c r="D5336" s="55">
        <v>2014</v>
      </c>
      <c r="E5336" s="65" t="s">
        <v>10</v>
      </c>
      <c r="F5336" s="65" t="s">
        <v>9769</v>
      </c>
      <c r="G5336" s="65" t="s">
        <v>9786</v>
      </c>
      <c r="H5336" s="55">
        <v>86</v>
      </c>
      <c r="I5336" s="55"/>
      <c r="J5336" s="55"/>
      <c r="K5336" s="55"/>
      <c r="L5336" s="55"/>
      <c r="M5336" s="55"/>
      <c r="N5336" s="55"/>
      <c r="O5336" s="55"/>
      <c r="P5336" s="55"/>
      <c r="Q5336" s="55"/>
      <c r="R5336" s="55"/>
    </row>
    <row r="5337" spans="1:18" ht="16" x14ac:dyDescent="0.2">
      <c r="A5337" s="65" t="s">
        <v>791</v>
      </c>
      <c r="B5337" s="65" t="s">
        <v>9240</v>
      </c>
      <c r="C5337" s="65" t="s">
        <v>4481</v>
      </c>
      <c r="D5337" s="55">
        <v>2014</v>
      </c>
      <c r="E5337" s="65" t="s">
        <v>10</v>
      </c>
      <c r="F5337" s="65" t="s">
        <v>9769</v>
      </c>
      <c r="G5337" s="65" t="s">
        <v>9787</v>
      </c>
      <c r="H5337" s="55">
        <v>95</v>
      </c>
      <c r="I5337" s="55"/>
      <c r="J5337" s="55"/>
      <c r="K5337" s="55"/>
      <c r="L5337" s="55"/>
      <c r="M5337" s="55"/>
      <c r="N5337" s="55"/>
      <c r="O5337" s="55"/>
      <c r="P5337" s="55"/>
      <c r="Q5337" s="55"/>
      <c r="R5337" s="55"/>
    </row>
    <row r="5338" spans="1:18" ht="16" x14ac:dyDescent="0.2">
      <c r="A5338" s="65" t="s">
        <v>791</v>
      </c>
      <c r="B5338" s="65" t="s">
        <v>9240</v>
      </c>
      <c r="C5338" s="65" t="s">
        <v>9788</v>
      </c>
      <c r="D5338" s="55">
        <v>2014</v>
      </c>
      <c r="E5338" s="65" t="s">
        <v>10</v>
      </c>
      <c r="F5338" s="65" t="s">
        <v>9769</v>
      </c>
      <c r="G5338" s="65" t="s">
        <v>9789</v>
      </c>
      <c r="H5338" s="55">
        <v>41</v>
      </c>
      <c r="I5338" s="55"/>
      <c r="J5338" s="55"/>
      <c r="K5338" s="55"/>
      <c r="L5338" s="55"/>
      <c r="M5338" s="55"/>
      <c r="N5338" s="55"/>
      <c r="O5338" s="55"/>
      <c r="P5338" s="55"/>
      <c r="Q5338" s="55"/>
      <c r="R5338" s="55"/>
    </row>
    <row r="5339" spans="1:18" ht="16" x14ac:dyDescent="0.2">
      <c r="A5339" s="65" t="s">
        <v>791</v>
      </c>
      <c r="B5339" s="65" t="s">
        <v>9240</v>
      </c>
      <c r="C5339" s="65" t="s">
        <v>5161</v>
      </c>
      <c r="D5339" s="55">
        <v>2014</v>
      </c>
      <c r="E5339" s="65" t="s">
        <v>10</v>
      </c>
      <c r="F5339" s="65" t="s">
        <v>9769</v>
      </c>
      <c r="G5339" s="65" t="s">
        <v>9790</v>
      </c>
      <c r="H5339" s="55">
        <v>74</v>
      </c>
      <c r="I5339" s="55"/>
      <c r="J5339" s="55"/>
      <c r="K5339" s="55"/>
      <c r="L5339" s="55"/>
      <c r="M5339" s="55"/>
      <c r="N5339" s="55"/>
      <c r="O5339" s="55"/>
      <c r="P5339" s="55"/>
      <c r="Q5339" s="55"/>
      <c r="R5339" s="55"/>
    </row>
    <row r="5340" spans="1:18" ht="16" x14ac:dyDescent="0.2">
      <c r="A5340" s="65" t="s">
        <v>791</v>
      </c>
      <c r="B5340" s="65" t="s">
        <v>9240</v>
      </c>
      <c r="C5340" s="65" t="s">
        <v>9791</v>
      </c>
      <c r="D5340" s="55">
        <v>2014</v>
      </c>
      <c r="E5340" s="65" t="s">
        <v>10</v>
      </c>
      <c r="F5340" s="65" t="s">
        <v>9769</v>
      </c>
      <c r="G5340" s="65" t="s">
        <v>9792</v>
      </c>
      <c r="H5340" s="55">
        <v>209</v>
      </c>
      <c r="I5340" s="55"/>
      <c r="J5340" s="55"/>
      <c r="K5340" s="55"/>
      <c r="L5340" s="55"/>
      <c r="M5340" s="55"/>
      <c r="N5340" s="55"/>
      <c r="O5340" s="55"/>
      <c r="P5340" s="55"/>
      <c r="Q5340" s="55"/>
      <c r="R5340" s="55"/>
    </row>
    <row r="5341" spans="1:18" ht="16" x14ac:dyDescent="0.2">
      <c r="A5341" s="65" t="s">
        <v>791</v>
      </c>
      <c r="B5341" s="65" t="s">
        <v>9240</v>
      </c>
      <c r="C5341" s="65" t="s">
        <v>9793</v>
      </c>
      <c r="D5341" s="55">
        <v>2014</v>
      </c>
      <c r="E5341" s="65" t="s">
        <v>10</v>
      </c>
      <c r="F5341" s="65" t="s">
        <v>9769</v>
      </c>
      <c r="G5341" s="65" t="s">
        <v>9794</v>
      </c>
      <c r="H5341" s="55">
        <v>79</v>
      </c>
      <c r="I5341" s="55"/>
      <c r="J5341" s="55"/>
      <c r="K5341" s="55"/>
      <c r="L5341" s="55"/>
      <c r="M5341" s="55"/>
      <c r="N5341" s="55"/>
      <c r="O5341" s="55"/>
      <c r="P5341" s="55"/>
      <c r="Q5341" s="55"/>
      <c r="R5341" s="55"/>
    </row>
    <row r="5342" spans="1:18" ht="16" x14ac:dyDescent="0.2">
      <c r="A5342" s="65" t="s">
        <v>791</v>
      </c>
      <c r="B5342" s="65" t="s">
        <v>9240</v>
      </c>
      <c r="C5342" s="65" t="s">
        <v>9785</v>
      </c>
      <c r="D5342" s="55">
        <v>2014</v>
      </c>
      <c r="E5342" s="65" t="s">
        <v>10</v>
      </c>
      <c r="F5342" s="65" t="s">
        <v>9769</v>
      </c>
      <c r="G5342" s="65" t="s">
        <v>9795</v>
      </c>
      <c r="H5342" s="55">
        <v>214</v>
      </c>
      <c r="I5342" s="55"/>
      <c r="J5342" s="55"/>
      <c r="K5342" s="55"/>
      <c r="L5342" s="55"/>
      <c r="M5342" s="55"/>
      <c r="N5342" s="55"/>
      <c r="O5342" s="55"/>
      <c r="P5342" s="55"/>
      <c r="Q5342" s="55"/>
      <c r="R5342" s="55"/>
    </row>
    <row r="5343" spans="1:18" ht="16" x14ac:dyDescent="0.2">
      <c r="A5343" s="65" t="s">
        <v>791</v>
      </c>
      <c r="B5343" s="65" t="s">
        <v>9240</v>
      </c>
      <c r="C5343" s="65" t="s">
        <v>9796</v>
      </c>
      <c r="D5343" s="55">
        <v>2014</v>
      </c>
      <c r="E5343" s="65" t="s">
        <v>10</v>
      </c>
      <c r="F5343" s="65" t="s">
        <v>9769</v>
      </c>
      <c r="G5343" s="65" t="s">
        <v>9797</v>
      </c>
      <c r="H5343" s="55">
        <v>338</v>
      </c>
      <c r="I5343" s="55"/>
      <c r="J5343" s="55"/>
      <c r="K5343" s="55"/>
      <c r="L5343" s="55"/>
      <c r="M5343" s="55"/>
      <c r="N5343" s="55"/>
      <c r="O5343" s="55"/>
      <c r="P5343" s="55"/>
      <c r="Q5343" s="55"/>
      <c r="R5343" s="55"/>
    </row>
    <row r="5344" spans="1:18" ht="16" x14ac:dyDescent="0.2">
      <c r="A5344" s="65" t="s">
        <v>791</v>
      </c>
      <c r="B5344" s="65" t="s">
        <v>9240</v>
      </c>
      <c r="C5344" s="65" t="s">
        <v>9798</v>
      </c>
      <c r="D5344" s="55">
        <v>2014</v>
      </c>
      <c r="E5344" s="65" t="s">
        <v>10</v>
      </c>
      <c r="F5344" s="65" t="s">
        <v>9769</v>
      </c>
      <c r="G5344" s="65" t="s">
        <v>9799</v>
      </c>
      <c r="H5344" s="55">
        <v>426</v>
      </c>
      <c r="I5344" s="55"/>
      <c r="J5344" s="55"/>
      <c r="K5344" s="55"/>
      <c r="L5344" s="55"/>
      <c r="M5344" s="55"/>
      <c r="N5344" s="55"/>
      <c r="O5344" s="55"/>
      <c r="P5344" s="55"/>
      <c r="Q5344" s="55"/>
      <c r="R5344" s="55"/>
    </row>
    <row r="5345" spans="1:18" ht="16" x14ac:dyDescent="0.2">
      <c r="A5345" s="65" t="s">
        <v>791</v>
      </c>
      <c r="B5345" s="65" t="s">
        <v>9240</v>
      </c>
      <c r="C5345" s="65" t="s">
        <v>9800</v>
      </c>
      <c r="D5345" s="55">
        <v>2014</v>
      </c>
      <c r="E5345" s="65" t="s">
        <v>10</v>
      </c>
      <c r="F5345" s="65" t="s">
        <v>9769</v>
      </c>
      <c r="G5345" s="65" t="s">
        <v>9801</v>
      </c>
      <c r="H5345" s="55">
        <v>375</v>
      </c>
      <c r="I5345" s="55"/>
      <c r="J5345" s="55"/>
      <c r="K5345" s="55"/>
      <c r="L5345" s="55"/>
      <c r="M5345" s="55"/>
      <c r="N5345" s="55"/>
      <c r="O5345" s="55"/>
      <c r="P5345" s="55"/>
      <c r="Q5345" s="55"/>
      <c r="R5345" s="55"/>
    </row>
    <row r="5346" spans="1:18" ht="16" x14ac:dyDescent="0.2">
      <c r="A5346" s="65" t="s">
        <v>791</v>
      </c>
      <c r="B5346" s="65" t="s">
        <v>9240</v>
      </c>
      <c r="C5346" s="65" t="s">
        <v>9793</v>
      </c>
      <c r="D5346" s="55">
        <v>2014</v>
      </c>
      <c r="E5346" s="65" t="s">
        <v>10</v>
      </c>
      <c r="F5346" s="65" t="s">
        <v>9769</v>
      </c>
      <c r="G5346" s="65" t="s">
        <v>9802</v>
      </c>
      <c r="H5346" s="55">
        <v>70</v>
      </c>
      <c r="I5346" s="55"/>
      <c r="J5346" s="55"/>
      <c r="K5346" s="55"/>
      <c r="L5346" s="55"/>
      <c r="M5346" s="55"/>
      <c r="N5346" s="55"/>
      <c r="O5346" s="55"/>
      <c r="P5346" s="55"/>
      <c r="Q5346" s="55"/>
      <c r="R5346" s="55"/>
    </row>
    <row r="5347" spans="1:18" ht="16" x14ac:dyDescent="0.2">
      <c r="A5347" s="65" t="s">
        <v>791</v>
      </c>
      <c r="B5347" s="65" t="s">
        <v>9240</v>
      </c>
      <c r="C5347" s="65" t="s">
        <v>9803</v>
      </c>
      <c r="D5347" s="55">
        <v>2014</v>
      </c>
      <c r="E5347" s="65" t="s">
        <v>10</v>
      </c>
      <c r="F5347" s="65" t="s">
        <v>9769</v>
      </c>
      <c r="G5347" s="65" t="s">
        <v>9804</v>
      </c>
      <c r="H5347" s="55">
        <v>186</v>
      </c>
      <c r="I5347" s="55"/>
      <c r="J5347" s="55"/>
      <c r="K5347" s="55"/>
      <c r="L5347" s="55"/>
      <c r="M5347" s="55"/>
      <c r="N5347" s="55"/>
      <c r="O5347" s="55"/>
      <c r="P5347" s="55"/>
      <c r="Q5347" s="55"/>
      <c r="R5347" s="55"/>
    </row>
    <row r="5348" spans="1:18" ht="16" x14ac:dyDescent="0.2">
      <c r="A5348" s="65" t="s">
        <v>791</v>
      </c>
      <c r="B5348" s="65" t="s">
        <v>9240</v>
      </c>
      <c r="C5348" s="65" t="s">
        <v>9805</v>
      </c>
      <c r="D5348" s="55">
        <v>2014</v>
      </c>
      <c r="E5348" s="65" t="s">
        <v>10</v>
      </c>
      <c r="F5348" s="65" t="s">
        <v>9769</v>
      </c>
      <c r="G5348" s="65" t="s">
        <v>9806</v>
      </c>
      <c r="H5348" s="55">
        <v>80</v>
      </c>
      <c r="I5348" s="55"/>
      <c r="J5348" s="55"/>
      <c r="K5348" s="55"/>
      <c r="L5348" s="55"/>
      <c r="M5348" s="55"/>
      <c r="N5348" s="55"/>
      <c r="O5348" s="55"/>
      <c r="P5348" s="55"/>
      <c r="Q5348" s="55"/>
      <c r="R5348" s="55"/>
    </row>
    <row r="5349" spans="1:18" ht="16" x14ac:dyDescent="0.2">
      <c r="A5349" s="65" t="s">
        <v>791</v>
      </c>
      <c r="B5349" s="65" t="s">
        <v>9240</v>
      </c>
      <c r="C5349" s="65" t="s">
        <v>9807</v>
      </c>
      <c r="D5349" s="55">
        <v>2014</v>
      </c>
      <c r="E5349" s="65" t="s">
        <v>10</v>
      </c>
      <c r="F5349" s="65" t="s">
        <v>9769</v>
      </c>
      <c r="G5349" s="65" t="s">
        <v>9808</v>
      </c>
      <c r="H5349" s="55">
        <v>180</v>
      </c>
      <c r="I5349" s="55"/>
      <c r="J5349" s="55"/>
      <c r="K5349" s="55"/>
      <c r="L5349" s="55"/>
      <c r="M5349" s="55"/>
      <c r="N5349" s="55"/>
      <c r="O5349" s="55"/>
      <c r="P5349" s="55"/>
      <c r="Q5349" s="55"/>
      <c r="R5349" s="55"/>
    </row>
    <row r="5350" spans="1:18" ht="16" x14ac:dyDescent="0.2">
      <c r="A5350" s="65" t="s">
        <v>791</v>
      </c>
      <c r="B5350" s="65" t="s">
        <v>9240</v>
      </c>
      <c r="C5350" s="65" t="s">
        <v>9809</v>
      </c>
      <c r="D5350" s="55">
        <v>2014</v>
      </c>
      <c r="E5350" s="65" t="s">
        <v>10</v>
      </c>
      <c r="F5350" s="65" t="s">
        <v>9769</v>
      </c>
      <c r="G5350" s="65" t="s">
        <v>9810</v>
      </c>
      <c r="H5350" s="55">
        <v>57</v>
      </c>
      <c r="I5350" s="55"/>
      <c r="J5350" s="55"/>
      <c r="K5350" s="55"/>
      <c r="L5350" s="55"/>
      <c r="M5350" s="55"/>
      <c r="N5350" s="55"/>
      <c r="O5350" s="55"/>
      <c r="P5350" s="55"/>
      <c r="Q5350" s="55"/>
      <c r="R5350" s="55"/>
    </row>
    <row r="5351" spans="1:18" ht="16" x14ac:dyDescent="0.2">
      <c r="A5351" s="65" t="s">
        <v>791</v>
      </c>
      <c r="B5351" s="65" t="s">
        <v>9240</v>
      </c>
      <c r="C5351" s="65" t="s">
        <v>9811</v>
      </c>
      <c r="D5351" s="55">
        <v>2014</v>
      </c>
      <c r="E5351" s="65" t="s">
        <v>10</v>
      </c>
      <c r="F5351" s="65" t="s">
        <v>9769</v>
      </c>
      <c r="G5351" s="65" t="s">
        <v>9812</v>
      </c>
      <c r="H5351" s="55">
        <v>224</v>
      </c>
      <c r="I5351" s="55"/>
      <c r="J5351" s="55"/>
      <c r="K5351" s="55"/>
      <c r="L5351" s="55"/>
      <c r="M5351" s="55"/>
      <c r="N5351" s="55"/>
      <c r="O5351" s="55"/>
      <c r="P5351" s="55"/>
      <c r="Q5351" s="55"/>
      <c r="R5351" s="55"/>
    </row>
    <row r="5352" spans="1:18" ht="16" x14ac:dyDescent="0.2">
      <c r="A5352" s="65" t="s">
        <v>791</v>
      </c>
      <c r="B5352" s="65" t="s">
        <v>9240</v>
      </c>
      <c r="C5352" s="65" t="s">
        <v>9813</v>
      </c>
      <c r="D5352" s="55">
        <v>2014</v>
      </c>
      <c r="E5352" s="65" t="s">
        <v>10</v>
      </c>
      <c r="F5352" s="65" t="s">
        <v>9769</v>
      </c>
      <c r="G5352" s="65" t="s">
        <v>9814</v>
      </c>
      <c r="H5352" s="55">
        <v>154</v>
      </c>
      <c r="I5352" s="55"/>
      <c r="J5352" s="55"/>
      <c r="K5352" s="55"/>
      <c r="L5352" s="55"/>
      <c r="M5352" s="55"/>
      <c r="N5352" s="55"/>
      <c r="O5352" s="55"/>
      <c r="P5352" s="55"/>
      <c r="Q5352" s="55"/>
      <c r="R5352" s="55"/>
    </row>
    <row r="5353" spans="1:18" ht="16" x14ac:dyDescent="0.2">
      <c r="A5353" s="65" t="s">
        <v>791</v>
      </c>
      <c r="B5353" s="65" t="s">
        <v>9240</v>
      </c>
      <c r="C5353" s="65" t="s">
        <v>9815</v>
      </c>
      <c r="D5353" s="55">
        <v>2014</v>
      </c>
      <c r="E5353" s="65" t="s">
        <v>10</v>
      </c>
      <c r="F5353" s="65" t="s">
        <v>9769</v>
      </c>
      <c r="G5353" s="65" t="s">
        <v>9816</v>
      </c>
      <c r="H5353" s="55">
        <v>112</v>
      </c>
      <c r="I5353" s="55"/>
      <c r="J5353" s="55"/>
      <c r="K5353" s="55"/>
      <c r="L5353" s="55"/>
      <c r="M5353" s="55"/>
      <c r="N5353" s="55"/>
      <c r="O5353" s="55"/>
      <c r="P5353" s="55"/>
      <c r="Q5353" s="55"/>
      <c r="R5353" s="55"/>
    </row>
    <row r="5354" spans="1:18" ht="16" x14ac:dyDescent="0.2">
      <c r="A5354" s="65" t="s">
        <v>791</v>
      </c>
      <c r="B5354" s="65" t="s">
        <v>9240</v>
      </c>
      <c r="C5354" s="65" t="s">
        <v>4481</v>
      </c>
      <c r="D5354" s="55">
        <v>2014</v>
      </c>
      <c r="E5354" s="65" t="s">
        <v>10</v>
      </c>
      <c r="F5354" s="65" t="s">
        <v>9769</v>
      </c>
      <c r="G5354" s="65" t="s">
        <v>9817</v>
      </c>
      <c r="H5354" s="55">
        <v>118</v>
      </c>
      <c r="I5354" s="55"/>
      <c r="J5354" s="55"/>
      <c r="K5354" s="55"/>
      <c r="L5354" s="55"/>
      <c r="M5354" s="55"/>
      <c r="N5354" s="55"/>
      <c r="O5354" s="55"/>
      <c r="P5354" s="55"/>
      <c r="Q5354" s="55"/>
      <c r="R5354" s="55"/>
    </row>
    <row r="5355" spans="1:18" ht="16" x14ac:dyDescent="0.2">
      <c r="A5355" s="65" t="s">
        <v>791</v>
      </c>
      <c r="B5355" s="65" t="s">
        <v>9240</v>
      </c>
      <c r="C5355" s="65" t="s">
        <v>9818</v>
      </c>
      <c r="D5355" s="55">
        <v>2014</v>
      </c>
      <c r="E5355" s="65" t="s">
        <v>10</v>
      </c>
      <c r="F5355" s="65" t="s">
        <v>9769</v>
      </c>
      <c r="G5355" s="65" t="s">
        <v>9819</v>
      </c>
      <c r="H5355" s="55">
        <v>112</v>
      </c>
      <c r="I5355" s="55"/>
      <c r="J5355" s="55"/>
      <c r="K5355" s="55"/>
      <c r="L5355" s="55"/>
      <c r="M5355" s="55"/>
      <c r="N5355" s="55"/>
      <c r="O5355" s="55"/>
      <c r="P5355" s="55"/>
      <c r="Q5355" s="55"/>
      <c r="R5355" s="55"/>
    </row>
    <row r="5356" spans="1:18" ht="16" x14ac:dyDescent="0.2">
      <c r="A5356" s="65" t="s">
        <v>791</v>
      </c>
      <c r="B5356" s="65" t="s">
        <v>9240</v>
      </c>
      <c r="C5356" s="65" t="s">
        <v>9820</v>
      </c>
      <c r="D5356" s="55">
        <v>2014</v>
      </c>
      <c r="E5356" s="65" t="s">
        <v>10</v>
      </c>
      <c r="F5356" s="65" t="s">
        <v>9769</v>
      </c>
      <c r="G5356" s="65" t="s">
        <v>9821</v>
      </c>
      <c r="H5356" s="55">
        <v>106</v>
      </c>
      <c r="I5356" s="55"/>
      <c r="J5356" s="55"/>
      <c r="K5356" s="55"/>
      <c r="L5356" s="55"/>
      <c r="M5356" s="55"/>
      <c r="N5356" s="55"/>
      <c r="O5356" s="55"/>
      <c r="P5356" s="55"/>
      <c r="Q5356" s="55"/>
      <c r="R5356" s="55"/>
    </row>
    <row r="5357" spans="1:18" ht="16" x14ac:dyDescent="0.2">
      <c r="A5357" s="65" t="s">
        <v>791</v>
      </c>
      <c r="B5357" s="65" t="s">
        <v>9240</v>
      </c>
      <c r="C5357" s="65" t="s">
        <v>5456</v>
      </c>
      <c r="D5357" s="55">
        <v>2014</v>
      </c>
      <c r="E5357" s="65" t="s">
        <v>10</v>
      </c>
      <c r="F5357" s="65" t="s">
        <v>9769</v>
      </c>
      <c r="G5357" s="65" t="s">
        <v>9822</v>
      </c>
      <c r="H5357" s="55">
        <v>231</v>
      </c>
      <c r="I5357" s="55"/>
      <c r="J5357" s="55"/>
      <c r="K5357" s="55"/>
      <c r="L5357" s="55"/>
      <c r="M5357" s="55"/>
      <c r="N5357" s="55"/>
      <c r="O5357" s="55"/>
      <c r="P5357" s="55"/>
      <c r="Q5357" s="55"/>
      <c r="R5357" s="55"/>
    </row>
    <row r="5358" spans="1:18" ht="16" x14ac:dyDescent="0.2">
      <c r="A5358" s="65" t="s">
        <v>791</v>
      </c>
      <c r="B5358" s="65" t="s">
        <v>9240</v>
      </c>
      <c r="C5358" s="65" t="s">
        <v>9823</v>
      </c>
      <c r="D5358" s="55">
        <v>2014</v>
      </c>
      <c r="E5358" s="65" t="s">
        <v>10</v>
      </c>
      <c r="F5358" s="65" t="s">
        <v>9769</v>
      </c>
      <c r="G5358" s="65" t="s">
        <v>9824</v>
      </c>
      <c r="H5358" s="55">
        <v>80</v>
      </c>
      <c r="I5358" s="55"/>
      <c r="J5358" s="55"/>
      <c r="K5358" s="55"/>
      <c r="L5358" s="55"/>
      <c r="M5358" s="55"/>
      <c r="N5358" s="55"/>
      <c r="O5358" s="55"/>
      <c r="P5358" s="55"/>
      <c r="Q5358" s="55"/>
      <c r="R5358" s="55"/>
    </row>
    <row r="5359" spans="1:18" ht="16" x14ac:dyDescent="0.2">
      <c r="A5359" s="65" t="s">
        <v>791</v>
      </c>
      <c r="B5359" s="65" t="s">
        <v>9240</v>
      </c>
      <c r="C5359" s="65" t="s">
        <v>5161</v>
      </c>
      <c r="D5359" s="55">
        <v>2014</v>
      </c>
      <c r="E5359" s="65" t="s">
        <v>10</v>
      </c>
      <c r="F5359" s="65" t="s">
        <v>9769</v>
      </c>
      <c r="G5359" s="65" t="s">
        <v>9825</v>
      </c>
      <c r="H5359" s="55">
        <v>120</v>
      </c>
      <c r="I5359" s="55"/>
      <c r="J5359" s="55"/>
      <c r="K5359" s="55"/>
      <c r="L5359" s="55"/>
      <c r="M5359" s="55"/>
      <c r="N5359" s="55"/>
      <c r="O5359" s="55"/>
      <c r="P5359" s="55"/>
      <c r="Q5359" s="55"/>
      <c r="R5359" s="55"/>
    </row>
    <row r="5360" spans="1:18" ht="16" x14ac:dyDescent="0.2">
      <c r="A5360" s="65" t="s">
        <v>791</v>
      </c>
      <c r="B5360" s="65" t="s">
        <v>9240</v>
      </c>
      <c r="C5360" s="65" t="s">
        <v>9826</v>
      </c>
      <c r="D5360" s="55">
        <v>2014</v>
      </c>
      <c r="E5360" s="65" t="s">
        <v>10</v>
      </c>
      <c r="F5360" s="65" t="s">
        <v>9769</v>
      </c>
      <c r="G5360" s="65" t="s">
        <v>9827</v>
      </c>
      <c r="H5360" s="55">
        <v>109</v>
      </c>
      <c r="I5360" s="55"/>
      <c r="J5360" s="55"/>
      <c r="K5360" s="55"/>
      <c r="L5360" s="55"/>
      <c r="M5360" s="55"/>
      <c r="N5360" s="55"/>
      <c r="O5360" s="55"/>
      <c r="P5360" s="55"/>
      <c r="Q5360" s="55"/>
      <c r="R5360" s="55"/>
    </row>
    <row r="5361" spans="1:18" ht="16" x14ac:dyDescent="0.2">
      <c r="A5361" s="65" t="s">
        <v>791</v>
      </c>
      <c r="B5361" s="65" t="s">
        <v>9240</v>
      </c>
      <c r="C5361" s="65" t="s">
        <v>4860</v>
      </c>
      <c r="D5361" s="55">
        <v>2014</v>
      </c>
      <c r="E5361" s="65" t="s">
        <v>10</v>
      </c>
      <c r="F5361" s="65" t="s">
        <v>9769</v>
      </c>
      <c r="G5361" s="65" t="s">
        <v>9828</v>
      </c>
      <c r="H5361" s="55">
        <v>96</v>
      </c>
      <c r="I5361" s="55"/>
      <c r="J5361" s="55"/>
      <c r="K5361" s="55"/>
      <c r="L5361" s="55"/>
      <c r="M5361" s="55"/>
      <c r="N5361" s="55"/>
      <c r="O5361" s="55"/>
      <c r="P5361" s="55"/>
      <c r="Q5361" s="55"/>
      <c r="R5361" s="55"/>
    </row>
    <row r="5362" spans="1:18" ht="16" x14ac:dyDescent="0.2">
      <c r="A5362" s="65" t="s">
        <v>791</v>
      </c>
      <c r="B5362" s="65" t="s">
        <v>9240</v>
      </c>
      <c r="C5362" s="65" t="s">
        <v>9829</v>
      </c>
      <c r="D5362" s="55">
        <v>2014</v>
      </c>
      <c r="E5362" s="65" t="s">
        <v>10</v>
      </c>
      <c r="F5362" s="65" t="s">
        <v>9769</v>
      </c>
      <c r="G5362" s="65" t="s">
        <v>9830</v>
      </c>
      <c r="H5362" s="55">
        <v>221</v>
      </c>
      <c r="I5362" s="55"/>
      <c r="J5362" s="55"/>
      <c r="K5362" s="55"/>
      <c r="L5362" s="55"/>
      <c r="M5362" s="55"/>
      <c r="N5362" s="55"/>
      <c r="O5362" s="55"/>
      <c r="P5362" s="55"/>
      <c r="Q5362" s="55"/>
      <c r="R5362" s="55"/>
    </row>
    <row r="5363" spans="1:18" ht="16" x14ac:dyDescent="0.2">
      <c r="A5363" s="65" t="s">
        <v>791</v>
      </c>
      <c r="B5363" s="65" t="s">
        <v>9240</v>
      </c>
      <c r="C5363" s="65" t="s">
        <v>9831</v>
      </c>
      <c r="D5363" s="55">
        <v>2014</v>
      </c>
      <c r="E5363" s="65" t="s">
        <v>10</v>
      </c>
      <c r="F5363" s="65" t="s">
        <v>9769</v>
      </c>
      <c r="G5363" s="65" t="s">
        <v>9832</v>
      </c>
      <c r="H5363" s="55">
        <v>74</v>
      </c>
      <c r="I5363" s="55"/>
      <c r="J5363" s="55"/>
      <c r="K5363" s="55"/>
      <c r="L5363" s="55"/>
      <c r="M5363" s="55"/>
      <c r="N5363" s="55"/>
      <c r="O5363" s="55"/>
      <c r="P5363" s="55"/>
      <c r="Q5363" s="55"/>
      <c r="R5363" s="55"/>
    </row>
    <row r="5364" spans="1:18" ht="16" x14ac:dyDescent="0.2">
      <c r="A5364" s="65" t="s">
        <v>791</v>
      </c>
      <c r="B5364" s="65" t="s">
        <v>9240</v>
      </c>
      <c r="C5364" s="65" t="s">
        <v>9788</v>
      </c>
      <c r="D5364" s="55">
        <v>2014</v>
      </c>
      <c r="E5364" s="65" t="s">
        <v>10</v>
      </c>
      <c r="F5364" s="65" t="s">
        <v>9769</v>
      </c>
      <c r="G5364" s="65" t="s">
        <v>9833</v>
      </c>
      <c r="H5364" s="55">
        <v>58</v>
      </c>
      <c r="I5364" s="55"/>
      <c r="J5364" s="55"/>
      <c r="K5364" s="55"/>
      <c r="L5364" s="55"/>
      <c r="M5364" s="55"/>
      <c r="N5364" s="55"/>
      <c r="O5364" s="55"/>
      <c r="P5364" s="55"/>
      <c r="Q5364" s="55"/>
      <c r="R5364" s="55"/>
    </row>
    <row r="5365" spans="1:18" ht="16" x14ac:dyDescent="0.2">
      <c r="A5365" s="65" t="s">
        <v>791</v>
      </c>
      <c r="B5365" s="65" t="s">
        <v>9240</v>
      </c>
      <c r="C5365" s="65" t="s">
        <v>9834</v>
      </c>
      <c r="D5365" s="55">
        <v>2014</v>
      </c>
      <c r="E5365" s="65" t="s">
        <v>10</v>
      </c>
      <c r="F5365" s="65" t="s">
        <v>9769</v>
      </c>
      <c r="G5365" s="65" t="s">
        <v>9835</v>
      </c>
      <c r="H5365" s="55">
        <v>143</v>
      </c>
      <c r="I5365" s="55"/>
      <c r="J5365" s="55"/>
      <c r="K5365" s="55"/>
      <c r="L5365" s="55"/>
      <c r="M5365" s="55"/>
      <c r="N5365" s="55"/>
      <c r="O5365" s="55"/>
      <c r="P5365" s="55"/>
      <c r="Q5365" s="55"/>
      <c r="R5365" s="55"/>
    </row>
    <row r="5366" spans="1:18" ht="16" x14ac:dyDescent="0.2">
      <c r="A5366" s="65" t="s">
        <v>791</v>
      </c>
      <c r="B5366" s="65" t="s">
        <v>9240</v>
      </c>
      <c r="C5366" s="65" t="s">
        <v>9836</v>
      </c>
      <c r="D5366" s="55">
        <v>2014</v>
      </c>
      <c r="E5366" s="65" t="s">
        <v>10</v>
      </c>
      <c r="F5366" s="65" t="s">
        <v>9769</v>
      </c>
      <c r="G5366" s="65" t="s">
        <v>9837</v>
      </c>
      <c r="H5366" s="55">
        <v>149</v>
      </c>
      <c r="I5366" s="55"/>
      <c r="J5366" s="55"/>
      <c r="K5366" s="55"/>
      <c r="L5366" s="55"/>
      <c r="M5366" s="55"/>
      <c r="N5366" s="55"/>
      <c r="O5366" s="55"/>
      <c r="P5366" s="55"/>
      <c r="Q5366" s="55"/>
      <c r="R5366" s="55"/>
    </row>
    <row r="5367" spans="1:18" ht="16" x14ac:dyDescent="0.2">
      <c r="A5367" s="65" t="s">
        <v>791</v>
      </c>
      <c r="B5367" s="65" t="s">
        <v>9240</v>
      </c>
      <c r="C5367" s="65" t="s">
        <v>9838</v>
      </c>
      <c r="D5367" s="55">
        <v>2014</v>
      </c>
      <c r="E5367" s="65" t="s">
        <v>10</v>
      </c>
      <c r="F5367" s="65" t="s">
        <v>9769</v>
      </c>
      <c r="G5367" s="65" t="s">
        <v>9839</v>
      </c>
      <c r="H5367" s="55">
        <v>48</v>
      </c>
      <c r="I5367" s="55"/>
      <c r="J5367" s="55"/>
      <c r="K5367" s="55"/>
      <c r="L5367" s="55"/>
      <c r="M5367" s="55"/>
      <c r="N5367" s="55"/>
      <c r="O5367" s="55"/>
      <c r="P5367" s="55"/>
      <c r="Q5367" s="55"/>
      <c r="R5367" s="55"/>
    </row>
    <row r="5368" spans="1:18" ht="16" x14ac:dyDescent="0.2">
      <c r="A5368" s="65" t="s">
        <v>791</v>
      </c>
      <c r="B5368" s="65" t="s">
        <v>9240</v>
      </c>
      <c r="C5368" s="65" t="s">
        <v>9840</v>
      </c>
      <c r="D5368" s="55">
        <v>2014</v>
      </c>
      <c r="E5368" s="65" t="s">
        <v>10</v>
      </c>
      <c r="F5368" s="65" t="s">
        <v>9769</v>
      </c>
      <c r="G5368" s="65" t="s">
        <v>9841</v>
      </c>
      <c r="H5368" s="55">
        <v>65</v>
      </c>
      <c r="I5368" s="55"/>
      <c r="J5368" s="55"/>
      <c r="K5368" s="55"/>
      <c r="L5368" s="55"/>
      <c r="M5368" s="55"/>
      <c r="N5368" s="55"/>
      <c r="O5368" s="55"/>
      <c r="P5368" s="55"/>
      <c r="Q5368" s="55"/>
      <c r="R5368" s="55"/>
    </row>
    <row r="5369" spans="1:18" ht="16" x14ac:dyDescent="0.2">
      <c r="A5369" s="65" t="s">
        <v>791</v>
      </c>
      <c r="B5369" s="65" t="s">
        <v>9240</v>
      </c>
      <c r="C5369" s="65" t="s">
        <v>9842</v>
      </c>
      <c r="D5369" s="55">
        <v>2014</v>
      </c>
      <c r="E5369" s="65" t="s">
        <v>12</v>
      </c>
      <c r="F5369" s="65" t="s">
        <v>9769</v>
      </c>
      <c r="G5369" s="65" t="s">
        <v>9843</v>
      </c>
      <c r="H5369" s="55">
        <v>67</v>
      </c>
      <c r="I5369" s="55"/>
      <c r="J5369" s="55"/>
      <c r="K5369" s="55"/>
      <c r="L5369" s="55"/>
      <c r="M5369" s="55"/>
      <c r="N5369" s="55"/>
      <c r="O5369" s="55"/>
      <c r="P5369" s="55"/>
      <c r="Q5369" s="55"/>
      <c r="R5369" s="55"/>
    </row>
    <row r="5370" spans="1:18" ht="16" x14ac:dyDescent="0.2">
      <c r="A5370" s="65" t="s">
        <v>791</v>
      </c>
      <c r="B5370" s="65" t="s">
        <v>9240</v>
      </c>
      <c r="C5370" s="65" t="s">
        <v>9844</v>
      </c>
      <c r="D5370" s="55">
        <v>2014</v>
      </c>
      <c r="E5370" s="65" t="s">
        <v>12</v>
      </c>
      <c r="F5370" s="65" t="s">
        <v>9769</v>
      </c>
      <c r="G5370" s="65" t="s">
        <v>9845</v>
      </c>
      <c r="H5370" s="55">
        <v>152</v>
      </c>
      <c r="I5370" s="55"/>
      <c r="J5370" s="55"/>
      <c r="K5370" s="55"/>
      <c r="L5370" s="55"/>
      <c r="M5370" s="55"/>
      <c r="N5370" s="55"/>
      <c r="O5370" s="55"/>
      <c r="P5370" s="55"/>
      <c r="Q5370" s="55"/>
      <c r="R5370" s="55"/>
    </row>
    <row r="5371" spans="1:18" ht="16" x14ac:dyDescent="0.2">
      <c r="A5371" s="65" t="s">
        <v>791</v>
      </c>
      <c r="B5371" s="65" t="s">
        <v>9240</v>
      </c>
      <c r="C5371" s="65" t="s">
        <v>9846</v>
      </c>
      <c r="D5371" s="55">
        <v>2014</v>
      </c>
      <c r="E5371" s="65" t="s">
        <v>8</v>
      </c>
      <c r="F5371" s="65" t="s">
        <v>9769</v>
      </c>
      <c r="G5371" s="65" t="s">
        <v>9847</v>
      </c>
      <c r="H5371" s="55">
        <v>223</v>
      </c>
      <c r="I5371" s="55"/>
      <c r="J5371" s="55"/>
      <c r="K5371" s="55"/>
      <c r="L5371" s="55"/>
      <c r="M5371" s="55"/>
      <c r="N5371" s="55"/>
      <c r="O5371" s="55"/>
      <c r="P5371" s="55"/>
      <c r="Q5371" s="55"/>
      <c r="R5371" s="55"/>
    </row>
    <row r="5372" spans="1:18" ht="16" x14ac:dyDescent="0.2">
      <c r="A5372" s="65" t="s">
        <v>791</v>
      </c>
      <c r="B5372" s="65" t="s">
        <v>9240</v>
      </c>
      <c r="C5372" s="65" t="s">
        <v>9848</v>
      </c>
      <c r="D5372" s="55">
        <v>2014</v>
      </c>
      <c r="E5372" s="65" t="s">
        <v>8</v>
      </c>
      <c r="F5372" s="65" t="s">
        <v>9769</v>
      </c>
      <c r="G5372" s="65" t="s">
        <v>9849</v>
      </c>
      <c r="H5372" s="55">
        <v>284</v>
      </c>
      <c r="I5372" s="55"/>
      <c r="J5372" s="55"/>
      <c r="K5372" s="55"/>
      <c r="L5372" s="55"/>
      <c r="M5372" s="55"/>
      <c r="N5372" s="55"/>
      <c r="O5372" s="55"/>
      <c r="P5372" s="55"/>
      <c r="Q5372" s="55"/>
      <c r="R5372" s="55"/>
    </row>
    <row r="5373" spans="1:18" ht="16" x14ac:dyDescent="0.2">
      <c r="A5373" s="65" t="s">
        <v>791</v>
      </c>
      <c r="B5373" s="65" t="s">
        <v>9240</v>
      </c>
      <c r="C5373" s="65" t="s">
        <v>9850</v>
      </c>
      <c r="D5373" s="55">
        <v>2014</v>
      </c>
      <c r="E5373" s="65" t="s">
        <v>8</v>
      </c>
      <c r="F5373" s="65" t="s">
        <v>9769</v>
      </c>
      <c r="G5373" s="65" t="s">
        <v>9851</v>
      </c>
      <c r="H5373" s="55">
        <v>59</v>
      </c>
      <c r="I5373" s="55"/>
      <c r="J5373" s="55"/>
      <c r="K5373" s="55"/>
      <c r="L5373" s="55"/>
      <c r="M5373" s="55"/>
      <c r="N5373" s="55"/>
      <c r="O5373" s="55"/>
      <c r="P5373" s="55"/>
      <c r="Q5373" s="55"/>
      <c r="R5373" s="55"/>
    </row>
    <row r="5374" spans="1:18" ht="16" x14ac:dyDescent="0.2">
      <c r="A5374" s="65" t="s">
        <v>791</v>
      </c>
      <c r="B5374" s="65" t="s">
        <v>9240</v>
      </c>
      <c r="C5374" s="65" t="s">
        <v>9852</v>
      </c>
      <c r="D5374" s="55">
        <v>2014</v>
      </c>
      <c r="E5374" s="65" t="s">
        <v>8</v>
      </c>
      <c r="F5374" s="65" t="s">
        <v>9769</v>
      </c>
      <c r="G5374" s="65" t="s">
        <v>9853</v>
      </c>
      <c r="H5374" s="55">
        <v>83</v>
      </c>
      <c r="I5374" s="55"/>
      <c r="J5374" s="55"/>
      <c r="K5374" s="55"/>
      <c r="L5374" s="55"/>
      <c r="M5374" s="55"/>
      <c r="N5374" s="55"/>
      <c r="O5374" s="55"/>
      <c r="P5374" s="55"/>
      <c r="Q5374" s="55"/>
      <c r="R5374" s="55"/>
    </row>
    <row r="5375" spans="1:18" ht="16" x14ac:dyDescent="0.2">
      <c r="A5375" s="65" t="s">
        <v>791</v>
      </c>
      <c r="B5375" s="65" t="s">
        <v>9240</v>
      </c>
      <c r="C5375" s="65" t="s">
        <v>9633</v>
      </c>
      <c r="D5375" s="55">
        <v>2014</v>
      </c>
      <c r="E5375" s="65" t="s">
        <v>8</v>
      </c>
      <c r="F5375" s="65" t="s">
        <v>9769</v>
      </c>
      <c r="G5375" s="65" t="s">
        <v>9854</v>
      </c>
      <c r="H5375" s="55">
        <v>238</v>
      </c>
      <c r="I5375" s="55"/>
      <c r="J5375" s="55"/>
      <c r="K5375" s="55"/>
      <c r="L5375" s="55"/>
      <c r="M5375" s="55"/>
      <c r="N5375" s="55"/>
      <c r="O5375" s="55"/>
      <c r="P5375" s="55"/>
      <c r="Q5375" s="55"/>
      <c r="R5375" s="55"/>
    </row>
    <row r="5376" spans="1:18" ht="16" x14ac:dyDescent="0.2">
      <c r="A5376" s="65" t="s">
        <v>791</v>
      </c>
      <c r="B5376" s="65" t="s">
        <v>9240</v>
      </c>
      <c r="C5376" s="65" t="s">
        <v>9566</v>
      </c>
      <c r="D5376" s="55">
        <v>2014</v>
      </c>
      <c r="E5376" s="65" t="s">
        <v>8</v>
      </c>
      <c r="F5376" s="65" t="s">
        <v>9769</v>
      </c>
      <c r="G5376" s="65" t="s">
        <v>9855</v>
      </c>
      <c r="H5376" s="55">
        <v>16</v>
      </c>
      <c r="I5376" s="55"/>
      <c r="J5376" s="55"/>
      <c r="K5376" s="55"/>
      <c r="L5376" s="55"/>
      <c r="M5376" s="55"/>
      <c r="N5376" s="55"/>
      <c r="O5376" s="55"/>
      <c r="P5376" s="55"/>
      <c r="Q5376" s="55"/>
      <c r="R5376" s="55"/>
    </row>
    <row r="5377" spans="1:18" ht="16" x14ac:dyDescent="0.2">
      <c r="A5377" s="65" t="s">
        <v>791</v>
      </c>
      <c r="B5377" s="65" t="s">
        <v>9240</v>
      </c>
      <c r="C5377" s="65" t="s">
        <v>9856</v>
      </c>
      <c r="D5377" s="55">
        <v>2014</v>
      </c>
      <c r="E5377" s="65" t="s">
        <v>8</v>
      </c>
      <c r="F5377" s="65" t="s">
        <v>9769</v>
      </c>
      <c r="G5377" s="65" t="s">
        <v>9857</v>
      </c>
      <c r="H5377" s="55">
        <v>148</v>
      </c>
      <c r="I5377" s="55"/>
      <c r="J5377" s="55"/>
      <c r="K5377" s="55"/>
      <c r="L5377" s="55"/>
      <c r="M5377" s="55"/>
      <c r="N5377" s="55"/>
      <c r="O5377" s="55"/>
      <c r="P5377" s="55"/>
      <c r="Q5377" s="55"/>
      <c r="R5377" s="55"/>
    </row>
    <row r="5378" spans="1:18" ht="16" x14ac:dyDescent="0.2">
      <c r="A5378" s="65" t="s">
        <v>15</v>
      </c>
      <c r="B5378" s="65" t="s">
        <v>9240</v>
      </c>
      <c r="C5378" s="65" t="s">
        <v>9858</v>
      </c>
      <c r="D5378" s="55">
        <v>2015</v>
      </c>
      <c r="E5378" s="65" t="s">
        <v>7</v>
      </c>
      <c r="F5378" s="65" t="s">
        <v>9859</v>
      </c>
      <c r="G5378" s="65" t="s">
        <v>9860</v>
      </c>
      <c r="H5378" s="55">
        <v>628</v>
      </c>
      <c r="I5378" s="55"/>
      <c r="J5378" s="55"/>
      <c r="K5378" s="55"/>
      <c r="L5378" s="55"/>
      <c r="M5378" s="55"/>
      <c r="N5378" s="55"/>
      <c r="O5378" s="55"/>
      <c r="P5378" s="55"/>
      <c r="Q5378" s="55"/>
      <c r="R5378" s="55"/>
    </row>
    <row r="5379" spans="1:18" ht="16" x14ac:dyDescent="0.2">
      <c r="A5379" s="65" t="s">
        <v>15</v>
      </c>
      <c r="B5379" s="65" t="s">
        <v>9240</v>
      </c>
      <c r="C5379" s="65" t="s">
        <v>9861</v>
      </c>
      <c r="D5379" s="55">
        <v>2015</v>
      </c>
      <c r="E5379" s="65" t="s">
        <v>7</v>
      </c>
      <c r="F5379" s="65" t="s">
        <v>9859</v>
      </c>
      <c r="G5379" s="65" t="s">
        <v>9862</v>
      </c>
      <c r="H5379" s="55">
        <v>378</v>
      </c>
      <c r="I5379" s="55"/>
      <c r="J5379" s="55"/>
      <c r="K5379" s="55"/>
      <c r="L5379" s="55"/>
      <c r="M5379" s="55"/>
      <c r="N5379" s="55"/>
      <c r="O5379" s="55"/>
      <c r="P5379" s="55"/>
      <c r="Q5379" s="55"/>
      <c r="R5379" s="55"/>
    </row>
    <row r="5380" spans="1:18" ht="16" x14ac:dyDescent="0.2">
      <c r="A5380" s="65" t="s">
        <v>15</v>
      </c>
      <c r="B5380" s="65" t="s">
        <v>9240</v>
      </c>
      <c r="C5380" s="65" t="s">
        <v>9863</v>
      </c>
      <c r="D5380" s="55">
        <v>2015</v>
      </c>
      <c r="E5380" s="65" t="s">
        <v>7</v>
      </c>
      <c r="F5380" s="65" t="s">
        <v>9859</v>
      </c>
      <c r="G5380" s="65" t="s">
        <v>9864</v>
      </c>
      <c r="H5380" s="55">
        <v>585</v>
      </c>
      <c r="I5380" s="55"/>
      <c r="J5380" s="55"/>
      <c r="K5380" s="55"/>
      <c r="L5380" s="55"/>
      <c r="M5380" s="55"/>
      <c r="N5380" s="55"/>
      <c r="O5380" s="55"/>
      <c r="P5380" s="55"/>
      <c r="Q5380" s="55"/>
      <c r="R5380" s="55"/>
    </row>
    <row r="5381" spans="1:18" ht="16" x14ac:dyDescent="0.2">
      <c r="A5381" s="65" t="s">
        <v>15</v>
      </c>
      <c r="B5381" s="65" t="s">
        <v>9240</v>
      </c>
      <c r="C5381" s="65" t="s">
        <v>9785</v>
      </c>
      <c r="D5381" s="55">
        <v>2015</v>
      </c>
      <c r="E5381" s="65" t="s">
        <v>10</v>
      </c>
      <c r="F5381" s="65" t="s">
        <v>9859</v>
      </c>
      <c r="G5381" s="56" t="s">
        <v>9865</v>
      </c>
      <c r="H5381" s="55">
        <v>1280</v>
      </c>
      <c r="I5381" s="55"/>
      <c r="J5381" s="55"/>
      <c r="K5381" s="55"/>
      <c r="L5381" s="55"/>
      <c r="M5381" s="55"/>
      <c r="N5381" s="55"/>
      <c r="O5381" s="55"/>
      <c r="P5381" s="55"/>
      <c r="Q5381" s="55"/>
      <c r="R5381" s="55"/>
    </row>
    <row r="5382" spans="1:18" ht="16" x14ac:dyDescent="0.2">
      <c r="A5382" s="65" t="s">
        <v>15</v>
      </c>
      <c r="B5382" s="65" t="s">
        <v>9240</v>
      </c>
      <c r="C5382" s="65" t="s">
        <v>9793</v>
      </c>
      <c r="D5382" s="55">
        <v>2015</v>
      </c>
      <c r="E5382" s="65" t="s">
        <v>10</v>
      </c>
      <c r="F5382" s="65" t="s">
        <v>9859</v>
      </c>
      <c r="G5382" s="56" t="s">
        <v>9866</v>
      </c>
      <c r="H5382" s="55">
        <v>544</v>
      </c>
      <c r="I5382" s="55"/>
      <c r="J5382" s="55"/>
      <c r="K5382" s="55"/>
      <c r="L5382" s="55"/>
      <c r="M5382" s="55"/>
      <c r="N5382" s="55"/>
      <c r="O5382" s="55"/>
      <c r="P5382" s="55"/>
      <c r="Q5382" s="55"/>
      <c r="R5382" s="55"/>
    </row>
    <row r="5383" spans="1:18" ht="16" x14ac:dyDescent="0.2">
      <c r="A5383" s="65" t="s">
        <v>15</v>
      </c>
      <c r="B5383" s="65" t="s">
        <v>9240</v>
      </c>
      <c r="C5383" s="65" t="s">
        <v>9867</v>
      </c>
      <c r="D5383" s="55">
        <v>2015</v>
      </c>
      <c r="E5383" s="65" t="s">
        <v>10</v>
      </c>
      <c r="F5383" s="65" t="s">
        <v>9859</v>
      </c>
      <c r="G5383" s="56" t="s">
        <v>9868</v>
      </c>
      <c r="H5383" s="55">
        <v>761</v>
      </c>
      <c r="I5383" s="55"/>
      <c r="J5383" s="55"/>
      <c r="K5383" s="55"/>
      <c r="L5383" s="55"/>
      <c r="M5383" s="55"/>
      <c r="N5383" s="55"/>
      <c r="O5383" s="55"/>
      <c r="P5383" s="55"/>
      <c r="Q5383" s="55"/>
      <c r="R5383" s="55"/>
    </row>
    <row r="5384" spans="1:18" ht="16" x14ac:dyDescent="0.2">
      <c r="A5384" s="65" t="s">
        <v>15</v>
      </c>
      <c r="B5384" s="65" t="s">
        <v>9240</v>
      </c>
      <c r="C5384" s="65" t="s">
        <v>4481</v>
      </c>
      <c r="D5384" s="55">
        <v>2015</v>
      </c>
      <c r="E5384" s="65" t="s">
        <v>10</v>
      </c>
      <c r="F5384" s="65" t="s">
        <v>9859</v>
      </c>
      <c r="G5384" s="56" t="s">
        <v>9869</v>
      </c>
      <c r="H5384" s="55">
        <v>791</v>
      </c>
      <c r="I5384" s="55"/>
      <c r="J5384" s="55"/>
      <c r="K5384" s="55"/>
      <c r="L5384" s="55"/>
      <c r="M5384" s="55"/>
      <c r="N5384" s="55"/>
      <c r="O5384" s="55"/>
      <c r="P5384" s="55"/>
      <c r="Q5384" s="55"/>
      <c r="R5384" s="55"/>
    </row>
    <row r="5385" spans="1:18" ht="16" x14ac:dyDescent="0.2">
      <c r="A5385" s="65" t="s">
        <v>15</v>
      </c>
      <c r="B5385" s="65" t="s">
        <v>9240</v>
      </c>
      <c r="C5385" s="65" t="s">
        <v>5161</v>
      </c>
      <c r="D5385" s="55">
        <v>2015</v>
      </c>
      <c r="E5385" s="65" t="s">
        <v>10</v>
      </c>
      <c r="F5385" s="65" t="s">
        <v>9859</v>
      </c>
      <c r="G5385" s="65" t="s">
        <v>9870</v>
      </c>
      <c r="H5385" s="55">
        <v>1072</v>
      </c>
      <c r="I5385" s="55"/>
      <c r="J5385" s="55"/>
      <c r="K5385" s="55"/>
      <c r="L5385" s="55"/>
      <c r="M5385" s="55"/>
      <c r="N5385" s="55"/>
      <c r="O5385" s="55"/>
      <c r="P5385" s="55"/>
      <c r="Q5385" s="55"/>
      <c r="R5385" s="55"/>
    </row>
    <row r="5386" spans="1:18" ht="16" x14ac:dyDescent="0.2">
      <c r="A5386" s="65" t="s">
        <v>15</v>
      </c>
      <c r="B5386" s="65" t="s">
        <v>9240</v>
      </c>
      <c r="C5386" s="65" t="s">
        <v>9700</v>
      </c>
      <c r="D5386" s="55">
        <v>2015</v>
      </c>
      <c r="E5386" s="65" t="s">
        <v>10</v>
      </c>
      <c r="F5386" s="65" t="s">
        <v>9859</v>
      </c>
      <c r="G5386" s="65" t="s">
        <v>9871</v>
      </c>
      <c r="H5386" s="55">
        <v>715</v>
      </c>
      <c r="I5386" s="55"/>
      <c r="J5386" s="55"/>
      <c r="K5386" s="55"/>
      <c r="L5386" s="55"/>
      <c r="M5386" s="55"/>
      <c r="N5386" s="55"/>
      <c r="O5386" s="55"/>
      <c r="P5386" s="55"/>
      <c r="Q5386" s="55"/>
      <c r="R5386" s="55"/>
    </row>
    <row r="5387" spans="1:18" ht="16" x14ac:dyDescent="0.2">
      <c r="A5387" s="65" t="s">
        <v>20</v>
      </c>
      <c r="B5387" s="65" t="s">
        <v>9240</v>
      </c>
      <c r="C5387" s="70" t="s">
        <v>9872</v>
      </c>
      <c r="D5387" s="55">
        <v>2016</v>
      </c>
      <c r="E5387" s="65" t="s">
        <v>7</v>
      </c>
      <c r="F5387" s="72" t="s">
        <v>9873</v>
      </c>
      <c r="G5387" s="65" t="s">
        <v>9874</v>
      </c>
      <c r="H5387" s="55">
        <v>555</v>
      </c>
      <c r="I5387" s="55"/>
      <c r="J5387" s="55"/>
      <c r="K5387" s="55"/>
      <c r="L5387" s="55"/>
      <c r="M5387" s="55"/>
      <c r="N5387" s="55"/>
      <c r="O5387" s="55"/>
      <c r="P5387" s="55"/>
      <c r="Q5387" s="55"/>
      <c r="R5387" s="55"/>
    </row>
    <row r="5388" spans="1:18" ht="16" x14ac:dyDescent="0.2">
      <c r="A5388" s="65" t="s">
        <v>20</v>
      </c>
      <c r="B5388" s="65" t="s">
        <v>9240</v>
      </c>
      <c r="C5388" s="65" t="s">
        <v>9662</v>
      </c>
      <c r="D5388" s="55">
        <v>2016</v>
      </c>
      <c r="E5388" s="65" t="s">
        <v>7</v>
      </c>
      <c r="F5388" s="72" t="s">
        <v>9873</v>
      </c>
      <c r="G5388" s="65" t="s">
        <v>9875</v>
      </c>
      <c r="H5388" s="55">
        <v>596</v>
      </c>
      <c r="I5388" s="55"/>
      <c r="J5388" s="55"/>
      <c r="K5388" s="55"/>
      <c r="L5388" s="55"/>
      <c r="M5388" s="55"/>
      <c r="N5388" s="55"/>
      <c r="O5388" s="55"/>
      <c r="P5388" s="55"/>
      <c r="Q5388" s="55"/>
      <c r="R5388" s="55"/>
    </row>
    <row r="5389" spans="1:18" ht="16" x14ac:dyDescent="0.2">
      <c r="A5389" s="65" t="s">
        <v>20</v>
      </c>
      <c r="B5389" s="65" t="s">
        <v>9240</v>
      </c>
      <c r="C5389" s="65" t="s">
        <v>8524</v>
      </c>
      <c r="D5389" s="55">
        <v>2016</v>
      </c>
      <c r="E5389" s="65" t="s">
        <v>10</v>
      </c>
      <c r="F5389" s="72" t="s">
        <v>9873</v>
      </c>
      <c r="G5389" s="65" t="s">
        <v>9876</v>
      </c>
      <c r="H5389" s="55">
        <v>548</v>
      </c>
      <c r="I5389" s="55"/>
      <c r="J5389" s="55"/>
      <c r="K5389" s="55"/>
      <c r="L5389" s="55"/>
      <c r="M5389" s="55"/>
      <c r="N5389" s="55"/>
      <c r="O5389" s="55"/>
      <c r="P5389" s="55"/>
      <c r="Q5389" s="55"/>
      <c r="R5389" s="55"/>
    </row>
    <row r="5390" spans="1:18" ht="16" x14ac:dyDescent="0.2">
      <c r="A5390" s="65" t="s">
        <v>20</v>
      </c>
      <c r="B5390" s="65" t="s">
        <v>9240</v>
      </c>
      <c r="C5390" s="65" t="s">
        <v>9877</v>
      </c>
      <c r="D5390" s="55">
        <v>2016</v>
      </c>
      <c r="E5390" s="65" t="s">
        <v>10</v>
      </c>
      <c r="F5390" s="72" t="s">
        <v>9873</v>
      </c>
      <c r="G5390" s="65" t="s">
        <v>9878</v>
      </c>
      <c r="H5390" s="55">
        <v>503</v>
      </c>
      <c r="I5390" s="55"/>
      <c r="J5390" s="55"/>
      <c r="K5390" s="55"/>
      <c r="L5390" s="55"/>
      <c r="M5390" s="55"/>
      <c r="N5390" s="55"/>
      <c r="O5390" s="55"/>
      <c r="P5390" s="55"/>
      <c r="Q5390" s="55"/>
      <c r="R5390" s="55"/>
    </row>
    <row r="5391" spans="1:18" ht="16" x14ac:dyDescent="0.2">
      <c r="A5391" s="65" t="s">
        <v>20</v>
      </c>
      <c r="B5391" s="65" t="s">
        <v>9240</v>
      </c>
      <c r="C5391" s="65" t="s">
        <v>9203</v>
      </c>
      <c r="D5391" s="55">
        <v>2016</v>
      </c>
      <c r="E5391" s="65" t="s">
        <v>10</v>
      </c>
      <c r="F5391" s="72" t="s">
        <v>9873</v>
      </c>
      <c r="G5391" s="65" t="s">
        <v>9879</v>
      </c>
      <c r="H5391" s="55">
        <v>571</v>
      </c>
      <c r="I5391" s="55"/>
      <c r="J5391" s="55"/>
      <c r="K5391" s="55"/>
      <c r="L5391" s="55"/>
      <c r="M5391" s="55"/>
      <c r="N5391" s="55"/>
      <c r="O5391" s="55"/>
      <c r="P5391" s="55"/>
      <c r="Q5391" s="55"/>
      <c r="R5391" s="55"/>
    </row>
    <row r="5392" spans="1:18" ht="16" x14ac:dyDescent="0.2">
      <c r="A5392" s="65" t="s">
        <v>20</v>
      </c>
      <c r="B5392" s="65" t="s">
        <v>9240</v>
      </c>
      <c r="C5392" s="70" t="s">
        <v>9880</v>
      </c>
      <c r="D5392" s="55">
        <v>2016</v>
      </c>
      <c r="E5392" s="65" t="s">
        <v>10</v>
      </c>
      <c r="F5392" s="72" t="s">
        <v>9873</v>
      </c>
      <c r="G5392" s="65" t="s">
        <v>9881</v>
      </c>
      <c r="H5392" s="55">
        <v>579</v>
      </c>
      <c r="I5392" s="55"/>
      <c r="J5392" s="55"/>
      <c r="K5392" s="55"/>
      <c r="L5392" s="55"/>
      <c r="M5392" s="55"/>
      <c r="N5392" s="55"/>
      <c r="O5392" s="55"/>
      <c r="P5392" s="55"/>
      <c r="Q5392" s="55"/>
      <c r="R5392" s="55"/>
    </row>
    <row r="5393" spans="1:18" ht="16" x14ac:dyDescent="0.2">
      <c r="A5393" s="65" t="s">
        <v>20</v>
      </c>
      <c r="B5393" s="65" t="s">
        <v>9240</v>
      </c>
      <c r="C5393" s="65" t="s">
        <v>9672</v>
      </c>
      <c r="D5393" s="55">
        <v>2016</v>
      </c>
      <c r="E5393" s="65" t="s">
        <v>10</v>
      </c>
      <c r="F5393" s="72" t="s">
        <v>9873</v>
      </c>
      <c r="G5393" s="65" t="s">
        <v>9882</v>
      </c>
      <c r="H5393" s="55">
        <v>533</v>
      </c>
      <c r="I5393" s="55"/>
      <c r="J5393" s="55"/>
      <c r="K5393" s="55"/>
      <c r="L5393" s="55"/>
      <c r="M5393" s="55"/>
      <c r="N5393" s="55"/>
      <c r="O5393" s="55"/>
      <c r="P5393" s="55"/>
      <c r="Q5393" s="55"/>
      <c r="R5393" s="55"/>
    </row>
    <row r="5394" spans="1:18" ht="16" x14ac:dyDescent="0.2">
      <c r="A5394" s="65" t="s">
        <v>20</v>
      </c>
      <c r="B5394" s="65" t="s">
        <v>9240</v>
      </c>
      <c r="C5394" s="65" t="s">
        <v>9883</v>
      </c>
      <c r="D5394" s="55">
        <v>2016</v>
      </c>
      <c r="E5394" s="65" t="s">
        <v>10</v>
      </c>
      <c r="F5394" s="72" t="s">
        <v>9873</v>
      </c>
      <c r="G5394" s="65" t="s">
        <v>9884</v>
      </c>
      <c r="H5394" s="55">
        <v>527</v>
      </c>
      <c r="I5394" s="55"/>
      <c r="J5394" s="55"/>
      <c r="K5394" s="55"/>
      <c r="L5394" s="55"/>
      <c r="M5394" s="55"/>
      <c r="N5394" s="55"/>
      <c r="O5394" s="55"/>
      <c r="P5394" s="55"/>
      <c r="Q5394" s="55"/>
      <c r="R5394" s="55"/>
    </row>
    <row r="5395" spans="1:18" ht="16" x14ac:dyDescent="0.2">
      <c r="A5395" s="65" t="s">
        <v>859</v>
      </c>
      <c r="B5395" s="65" t="s">
        <v>9240</v>
      </c>
      <c r="C5395" s="65" t="s">
        <v>9885</v>
      </c>
      <c r="D5395" s="55">
        <v>2017</v>
      </c>
      <c r="E5395" s="70" t="s">
        <v>10</v>
      </c>
      <c r="F5395" s="70" t="s">
        <v>9886</v>
      </c>
      <c r="G5395" s="56" t="s">
        <v>9887</v>
      </c>
      <c r="H5395" s="55">
        <v>81</v>
      </c>
      <c r="I5395" s="55"/>
      <c r="J5395" s="55"/>
      <c r="K5395" s="55"/>
      <c r="L5395" s="55"/>
      <c r="M5395" s="55"/>
      <c r="N5395" s="55"/>
      <c r="O5395" s="55"/>
      <c r="P5395" s="55"/>
      <c r="Q5395" s="55"/>
      <c r="R5395" s="55"/>
    </row>
    <row r="5396" spans="1:18" ht="16" x14ac:dyDescent="0.2">
      <c r="A5396" s="65" t="s">
        <v>9034</v>
      </c>
      <c r="B5396" s="65" t="s">
        <v>9240</v>
      </c>
      <c r="C5396" s="65" t="s">
        <v>9888</v>
      </c>
      <c r="D5396" s="55">
        <v>2017</v>
      </c>
      <c r="E5396" s="65" t="s">
        <v>10</v>
      </c>
      <c r="F5396" s="70" t="s">
        <v>9886</v>
      </c>
      <c r="G5396" s="56" t="s">
        <v>9889</v>
      </c>
      <c r="H5396" s="55">
        <v>181</v>
      </c>
      <c r="I5396" s="55"/>
      <c r="J5396" s="55"/>
      <c r="K5396" s="55"/>
      <c r="L5396" s="55"/>
      <c r="M5396" s="55"/>
      <c r="N5396" s="55"/>
      <c r="O5396" s="55"/>
      <c r="P5396" s="55"/>
      <c r="Q5396" s="55"/>
      <c r="R5396" s="55"/>
    </row>
    <row r="5397" spans="1:18" ht="16" x14ac:dyDescent="0.2">
      <c r="A5397" s="65" t="s">
        <v>859</v>
      </c>
      <c r="B5397" s="65" t="s">
        <v>9240</v>
      </c>
      <c r="C5397" s="65" t="s">
        <v>9890</v>
      </c>
      <c r="D5397" s="55">
        <v>2017</v>
      </c>
      <c r="E5397" s="70" t="s">
        <v>10</v>
      </c>
      <c r="F5397" s="70" t="s">
        <v>9886</v>
      </c>
      <c r="G5397" s="56" t="s">
        <v>9891</v>
      </c>
      <c r="H5397" s="55">
        <v>112</v>
      </c>
      <c r="I5397" s="55"/>
      <c r="J5397" s="55"/>
      <c r="K5397" s="55"/>
      <c r="L5397" s="55"/>
      <c r="M5397" s="55"/>
      <c r="N5397" s="55"/>
      <c r="O5397" s="55"/>
      <c r="P5397" s="55"/>
      <c r="Q5397" s="55"/>
      <c r="R5397" s="55"/>
    </row>
    <row r="5398" spans="1:18" ht="16" x14ac:dyDescent="0.2">
      <c r="A5398" s="65" t="s">
        <v>859</v>
      </c>
      <c r="B5398" s="65" t="s">
        <v>9240</v>
      </c>
      <c r="C5398" s="65" t="s">
        <v>9892</v>
      </c>
      <c r="D5398" s="55">
        <v>2017</v>
      </c>
      <c r="E5398" s="65" t="s">
        <v>10</v>
      </c>
      <c r="F5398" s="70" t="s">
        <v>9886</v>
      </c>
      <c r="G5398" s="56" t="s">
        <v>9893</v>
      </c>
      <c r="H5398" s="55">
        <v>55</v>
      </c>
      <c r="I5398" s="55"/>
      <c r="J5398" s="55"/>
      <c r="K5398" s="55"/>
      <c r="L5398" s="55"/>
      <c r="M5398" s="55"/>
      <c r="N5398" s="55"/>
      <c r="O5398" s="55"/>
      <c r="P5398" s="55"/>
      <c r="Q5398" s="55"/>
      <c r="R5398" s="55"/>
    </row>
    <row r="5399" spans="1:18" ht="16" x14ac:dyDescent="0.2">
      <c r="A5399" s="65" t="s">
        <v>859</v>
      </c>
      <c r="B5399" s="65" t="s">
        <v>9240</v>
      </c>
      <c r="C5399" s="65" t="s">
        <v>9894</v>
      </c>
      <c r="D5399" s="55">
        <v>2017</v>
      </c>
      <c r="E5399" s="65" t="s">
        <v>10</v>
      </c>
      <c r="F5399" s="70" t="s">
        <v>9886</v>
      </c>
      <c r="G5399" s="56" t="s">
        <v>9895</v>
      </c>
      <c r="H5399" s="55">
        <v>228</v>
      </c>
      <c r="I5399" s="55"/>
      <c r="J5399" s="55"/>
      <c r="K5399" s="55"/>
      <c r="L5399" s="55"/>
      <c r="M5399" s="55"/>
      <c r="N5399" s="55"/>
      <c r="O5399" s="55"/>
      <c r="P5399" s="55"/>
      <c r="Q5399" s="55"/>
      <c r="R5399" s="55"/>
    </row>
    <row r="5400" spans="1:18" ht="16" x14ac:dyDescent="0.2">
      <c r="A5400" s="65" t="s">
        <v>859</v>
      </c>
      <c r="B5400" s="65" t="s">
        <v>9240</v>
      </c>
      <c r="C5400" s="65" t="s">
        <v>9896</v>
      </c>
      <c r="D5400" s="55">
        <v>2017</v>
      </c>
      <c r="E5400" s="65" t="s">
        <v>10</v>
      </c>
      <c r="F5400" s="70" t="s">
        <v>9886</v>
      </c>
      <c r="G5400" s="56" t="s">
        <v>9897</v>
      </c>
      <c r="H5400" s="55">
        <v>363</v>
      </c>
      <c r="I5400" s="55"/>
      <c r="J5400" s="55"/>
      <c r="K5400" s="55"/>
      <c r="L5400" s="55"/>
      <c r="M5400" s="55"/>
      <c r="N5400" s="55"/>
      <c r="O5400" s="55"/>
      <c r="P5400" s="55"/>
      <c r="Q5400" s="55"/>
      <c r="R5400" s="55"/>
    </row>
    <row r="5401" spans="1:18" ht="16" x14ac:dyDescent="0.2">
      <c r="A5401" s="65" t="s">
        <v>859</v>
      </c>
      <c r="B5401" s="65" t="s">
        <v>9240</v>
      </c>
      <c r="C5401" s="65" t="s">
        <v>9898</v>
      </c>
      <c r="D5401" s="55">
        <v>2017</v>
      </c>
      <c r="E5401" s="65" t="s">
        <v>10</v>
      </c>
      <c r="F5401" s="70" t="s">
        <v>9886</v>
      </c>
      <c r="G5401" s="56" t="s">
        <v>9899</v>
      </c>
      <c r="H5401" s="55">
        <v>66</v>
      </c>
      <c r="I5401" s="55"/>
      <c r="J5401" s="55"/>
      <c r="K5401" s="55"/>
      <c r="L5401" s="55"/>
      <c r="M5401" s="55"/>
      <c r="N5401" s="55"/>
      <c r="O5401" s="55"/>
      <c r="P5401" s="55"/>
      <c r="Q5401" s="55"/>
      <c r="R5401" s="55"/>
    </row>
    <row r="5402" spans="1:18" ht="16" x14ac:dyDescent="0.2">
      <c r="A5402" s="65" t="s">
        <v>859</v>
      </c>
      <c r="B5402" s="65" t="s">
        <v>9240</v>
      </c>
      <c r="C5402" s="65" t="s">
        <v>9900</v>
      </c>
      <c r="D5402" s="55">
        <v>2017</v>
      </c>
      <c r="E5402" s="65" t="s">
        <v>10</v>
      </c>
      <c r="F5402" s="70" t="s">
        <v>9886</v>
      </c>
      <c r="G5402" s="56" t="s">
        <v>9901</v>
      </c>
      <c r="H5402" s="55">
        <v>71</v>
      </c>
      <c r="I5402" s="55"/>
      <c r="J5402" s="55"/>
      <c r="K5402" s="55"/>
      <c r="L5402" s="55"/>
      <c r="M5402" s="55"/>
      <c r="N5402" s="55"/>
      <c r="O5402" s="55"/>
      <c r="P5402" s="55"/>
      <c r="Q5402" s="55"/>
      <c r="R5402" s="55"/>
    </row>
    <row r="5403" spans="1:18" ht="16" x14ac:dyDescent="0.2">
      <c r="A5403" s="65" t="s">
        <v>9034</v>
      </c>
      <c r="B5403" s="65" t="s">
        <v>9240</v>
      </c>
      <c r="C5403" s="65" t="s">
        <v>9902</v>
      </c>
      <c r="D5403" s="55">
        <v>2017</v>
      </c>
      <c r="E5403" s="65" t="s">
        <v>10</v>
      </c>
      <c r="F5403" s="70" t="s">
        <v>9886</v>
      </c>
      <c r="G5403" s="56" t="s">
        <v>9903</v>
      </c>
      <c r="H5403" s="55">
        <v>73</v>
      </c>
      <c r="I5403" s="55"/>
      <c r="J5403" s="55"/>
      <c r="K5403" s="55"/>
      <c r="L5403" s="55"/>
      <c r="M5403" s="55"/>
      <c r="N5403" s="55"/>
      <c r="O5403" s="55"/>
      <c r="P5403" s="55"/>
      <c r="Q5403" s="55"/>
      <c r="R5403" s="55"/>
    </row>
    <row r="5404" spans="1:18" ht="16" x14ac:dyDescent="0.2">
      <c r="A5404" s="65" t="s">
        <v>859</v>
      </c>
      <c r="B5404" s="65" t="s">
        <v>9240</v>
      </c>
      <c r="C5404" s="65" t="s">
        <v>9904</v>
      </c>
      <c r="D5404" s="55">
        <v>2017</v>
      </c>
      <c r="E5404" s="65" t="s">
        <v>10</v>
      </c>
      <c r="F5404" s="70" t="s">
        <v>9886</v>
      </c>
      <c r="G5404" s="56" t="s">
        <v>9905</v>
      </c>
      <c r="H5404" s="55">
        <v>91</v>
      </c>
      <c r="I5404" s="55"/>
      <c r="J5404" s="55"/>
      <c r="K5404" s="55"/>
      <c r="L5404" s="55"/>
      <c r="M5404" s="55"/>
      <c r="N5404" s="55"/>
      <c r="O5404" s="55"/>
      <c r="P5404" s="55"/>
      <c r="Q5404" s="55"/>
      <c r="R5404" s="55"/>
    </row>
    <row r="5405" spans="1:18" ht="16" x14ac:dyDescent="0.2">
      <c r="A5405" s="65" t="s">
        <v>859</v>
      </c>
      <c r="B5405" s="65" t="s">
        <v>9240</v>
      </c>
      <c r="C5405" s="65" t="s">
        <v>9906</v>
      </c>
      <c r="D5405" s="55">
        <v>2017</v>
      </c>
      <c r="E5405" s="65" t="s">
        <v>10</v>
      </c>
      <c r="F5405" s="70" t="s">
        <v>9886</v>
      </c>
      <c r="G5405" s="56" t="s">
        <v>9907</v>
      </c>
      <c r="H5405" s="55">
        <v>84</v>
      </c>
      <c r="I5405" s="55"/>
      <c r="J5405" s="55"/>
      <c r="K5405" s="55"/>
      <c r="L5405" s="55"/>
      <c r="M5405" s="55"/>
      <c r="N5405" s="55"/>
      <c r="O5405" s="55"/>
      <c r="P5405" s="55"/>
      <c r="Q5405" s="55"/>
      <c r="R5405" s="55"/>
    </row>
    <row r="5406" spans="1:18" ht="16" x14ac:dyDescent="0.2">
      <c r="A5406" s="65" t="s">
        <v>859</v>
      </c>
      <c r="B5406" s="65" t="s">
        <v>9240</v>
      </c>
      <c r="C5406" s="65" t="s">
        <v>9608</v>
      </c>
      <c r="D5406" s="55">
        <v>2017</v>
      </c>
      <c r="E5406" s="70" t="s">
        <v>10</v>
      </c>
      <c r="F5406" s="70" t="s">
        <v>9886</v>
      </c>
      <c r="G5406" s="56" t="s">
        <v>9908</v>
      </c>
      <c r="H5406" s="55">
        <v>47</v>
      </c>
      <c r="I5406" s="55"/>
      <c r="J5406" s="55"/>
      <c r="K5406" s="55"/>
      <c r="L5406" s="55"/>
      <c r="M5406" s="55"/>
      <c r="N5406" s="55"/>
      <c r="O5406" s="55"/>
      <c r="P5406" s="55"/>
      <c r="Q5406" s="55"/>
      <c r="R5406" s="55"/>
    </row>
    <row r="5407" spans="1:18" ht="16" x14ac:dyDescent="0.2">
      <c r="A5407" s="65" t="s">
        <v>859</v>
      </c>
      <c r="B5407" s="70" t="s">
        <v>9240</v>
      </c>
      <c r="C5407" s="65" t="s">
        <v>9909</v>
      </c>
      <c r="D5407" s="55">
        <v>2017</v>
      </c>
      <c r="E5407" s="65" t="s">
        <v>10</v>
      </c>
      <c r="F5407" s="70" t="s">
        <v>9886</v>
      </c>
      <c r="G5407" s="56" t="s">
        <v>9910</v>
      </c>
      <c r="H5407" s="55">
        <v>58</v>
      </c>
      <c r="I5407" s="55"/>
      <c r="J5407" s="55"/>
      <c r="K5407" s="55"/>
      <c r="L5407" s="55"/>
      <c r="M5407" s="55"/>
      <c r="N5407" s="55"/>
      <c r="O5407" s="55"/>
      <c r="P5407" s="55"/>
      <c r="Q5407" s="55"/>
      <c r="R5407" s="55"/>
    </row>
    <row r="5408" spans="1:18" ht="16" x14ac:dyDescent="0.2">
      <c r="A5408" s="65" t="s">
        <v>859</v>
      </c>
      <c r="B5408" s="65" t="s">
        <v>9240</v>
      </c>
      <c r="C5408" s="65" t="s">
        <v>9612</v>
      </c>
      <c r="D5408" s="55">
        <v>2017</v>
      </c>
      <c r="E5408" s="70" t="s">
        <v>10</v>
      </c>
      <c r="F5408" s="70" t="s">
        <v>9886</v>
      </c>
      <c r="G5408" s="56" t="s">
        <v>9911</v>
      </c>
      <c r="H5408" s="55">
        <v>48</v>
      </c>
      <c r="I5408" s="55"/>
      <c r="J5408" s="55"/>
      <c r="K5408" s="55"/>
      <c r="L5408" s="55"/>
      <c r="M5408" s="55"/>
      <c r="N5408" s="55"/>
      <c r="O5408" s="55"/>
      <c r="P5408" s="55"/>
      <c r="Q5408" s="55"/>
      <c r="R5408" s="55"/>
    </row>
    <row r="5409" spans="1:18" ht="16" x14ac:dyDescent="0.2">
      <c r="A5409" s="65" t="s">
        <v>9034</v>
      </c>
      <c r="B5409" s="65" t="s">
        <v>9240</v>
      </c>
      <c r="C5409" s="65" t="s">
        <v>3063</v>
      </c>
      <c r="D5409" s="55">
        <v>2017</v>
      </c>
      <c r="E5409" s="65" t="s">
        <v>10</v>
      </c>
      <c r="F5409" s="70" t="s">
        <v>9886</v>
      </c>
      <c r="G5409" s="56" t="s">
        <v>9912</v>
      </c>
      <c r="H5409" s="55">
        <v>73</v>
      </c>
      <c r="I5409" s="55"/>
      <c r="J5409" s="55"/>
      <c r="K5409" s="55"/>
      <c r="L5409" s="55"/>
      <c r="M5409" s="55"/>
      <c r="N5409" s="55"/>
      <c r="O5409" s="55"/>
      <c r="P5409" s="55"/>
      <c r="Q5409" s="55"/>
      <c r="R5409" s="55"/>
    </row>
    <row r="5410" spans="1:18" ht="16" x14ac:dyDescent="0.2">
      <c r="A5410" s="65" t="s">
        <v>859</v>
      </c>
      <c r="B5410" s="65" t="s">
        <v>9240</v>
      </c>
      <c r="C5410" s="65" t="s">
        <v>9913</v>
      </c>
      <c r="D5410" s="55">
        <v>2017</v>
      </c>
      <c r="E5410" s="65" t="s">
        <v>10</v>
      </c>
      <c r="F5410" s="70" t="s">
        <v>9886</v>
      </c>
      <c r="G5410" s="71" t="s">
        <v>9914</v>
      </c>
      <c r="H5410" s="55">
        <v>164</v>
      </c>
      <c r="I5410" s="55"/>
      <c r="J5410" s="55"/>
      <c r="K5410" s="55"/>
      <c r="L5410" s="55"/>
      <c r="M5410" s="55"/>
      <c r="N5410" s="55"/>
      <c r="O5410" s="55"/>
      <c r="P5410" s="55"/>
      <c r="Q5410" s="55"/>
      <c r="R5410" s="55"/>
    </row>
    <row r="5411" spans="1:18" ht="16" x14ac:dyDescent="0.2">
      <c r="A5411" s="65" t="s">
        <v>859</v>
      </c>
      <c r="B5411" s="65" t="s">
        <v>9240</v>
      </c>
      <c r="C5411" s="65" t="s">
        <v>9915</v>
      </c>
      <c r="D5411" s="55">
        <v>2017</v>
      </c>
      <c r="E5411" s="65" t="s">
        <v>10</v>
      </c>
      <c r="F5411" s="70" t="s">
        <v>9886</v>
      </c>
      <c r="G5411" s="71" t="s">
        <v>9916</v>
      </c>
      <c r="H5411" s="55">
        <v>178</v>
      </c>
      <c r="I5411" s="55"/>
      <c r="J5411" s="55"/>
      <c r="K5411" s="55"/>
      <c r="L5411" s="55"/>
      <c r="M5411" s="55"/>
      <c r="N5411" s="55"/>
      <c r="O5411" s="55"/>
      <c r="P5411" s="55"/>
      <c r="Q5411" s="55"/>
      <c r="R5411" s="55"/>
    </row>
    <row r="5412" spans="1:18" ht="16" x14ac:dyDescent="0.2">
      <c r="A5412" s="65" t="s">
        <v>859</v>
      </c>
      <c r="B5412" s="65" t="s">
        <v>9240</v>
      </c>
      <c r="C5412" s="65" t="s">
        <v>9917</v>
      </c>
      <c r="D5412" s="55">
        <v>2017</v>
      </c>
      <c r="E5412" s="65" t="s">
        <v>10</v>
      </c>
      <c r="F5412" s="70" t="s">
        <v>9886</v>
      </c>
      <c r="G5412" s="71" t="s">
        <v>9918</v>
      </c>
      <c r="H5412" s="55">
        <v>62</v>
      </c>
      <c r="I5412" s="55"/>
      <c r="J5412" s="55"/>
      <c r="K5412" s="55"/>
      <c r="L5412" s="55"/>
      <c r="M5412" s="55"/>
      <c r="N5412" s="55"/>
      <c r="O5412" s="55"/>
      <c r="P5412" s="55"/>
      <c r="Q5412" s="55"/>
      <c r="R5412" s="55"/>
    </row>
    <row r="5413" spans="1:18" ht="16" x14ac:dyDescent="0.2">
      <c r="A5413" s="65" t="s">
        <v>859</v>
      </c>
      <c r="B5413" s="65" t="s">
        <v>9240</v>
      </c>
      <c r="C5413" s="65" t="s">
        <v>9919</v>
      </c>
      <c r="D5413" s="55">
        <v>2017</v>
      </c>
      <c r="E5413" s="65" t="s">
        <v>10</v>
      </c>
      <c r="F5413" s="70" t="s">
        <v>9886</v>
      </c>
      <c r="G5413" s="71" t="s">
        <v>9920</v>
      </c>
      <c r="H5413" s="55">
        <v>44</v>
      </c>
      <c r="I5413" s="55"/>
      <c r="J5413" s="55"/>
      <c r="K5413" s="55"/>
      <c r="L5413" s="55"/>
      <c r="M5413" s="55"/>
      <c r="N5413" s="55"/>
      <c r="O5413" s="55"/>
      <c r="P5413" s="55"/>
      <c r="Q5413" s="55"/>
      <c r="R5413" s="55"/>
    </row>
    <row r="5414" spans="1:18" ht="16" x14ac:dyDescent="0.2">
      <c r="A5414" s="65" t="s">
        <v>859</v>
      </c>
      <c r="B5414" s="65" t="s">
        <v>9240</v>
      </c>
      <c r="C5414" s="65" t="s">
        <v>9921</v>
      </c>
      <c r="D5414" s="55">
        <v>2017</v>
      </c>
      <c r="E5414" s="65" t="s">
        <v>10</v>
      </c>
      <c r="F5414" s="70" t="s">
        <v>9886</v>
      </c>
      <c r="G5414" s="71" t="s">
        <v>9922</v>
      </c>
      <c r="H5414" s="55">
        <v>45</v>
      </c>
      <c r="I5414" s="55"/>
      <c r="J5414" s="55"/>
      <c r="K5414" s="55"/>
      <c r="L5414" s="55"/>
      <c r="M5414" s="55"/>
      <c r="N5414" s="55"/>
      <c r="O5414" s="55"/>
      <c r="P5414" s="55"/>
      <c r="Q5414" s="55"/>
      <c r="R5414" s="55"/>
    </row>
    <row r="5415" spans="1:18" ht="16" x14ac:dyDescent="0.2">
      <c r="A5415" s="65" t="s">
        <v>4346</v>
      </c>
      <c r="B5415" s="65" t="s">
        <v>9240</v>
      </c>
      <c r="C5415" s="65" t="s">
        <v>9923</v>
      </c>
      <c r="D5415" s="55">
        <v>2018</v>
      </c>
      <c r="E5415" s="65" t="s">
        <v>7</v>
      </c>
      <c r="F5415" s="65" t="s">
        <v>9924</v>
      </c>
      <c r="G5415" s="65" t="s">
        <v>9925</v>
      </c>
      <c r="H5415" s="55">
        <v>849</v>
      </c>
      <c r="I5415" s="55"/>
      <c r="J5415" s="55"/>
      <c r="K5415" s="55"/>
      <c r="L5415" s="55"/>
      <c r="M5415" s="55"/>
      <c r="N5415" s="55"/>
      <c r="O5415" s="55"/>
      <c r="P5415" s="55"/>
      <c r="Q5415" s="55"/>
      <c r="R5415" s="55"/>
    </row>
    <row r="5416" spans="1:18" ht="16" x14ac:dyDescent="0.2">
      <c r="A5416" s="65" t="s">
        <v>4346</v>
      </c>
      <c r="B5416" s="65" t="s">
        <v>9240</v>
      </c>
      <c r="C5416" s="65" t="s">
        <v>9926</v>
      </c>
      <c r="D5416" s="55">
        <v>2018</v>
      </c>
      <c r="E5416" s="65" t="s">
        <v>10</v>
      </c>
      <c r="F5416" s="65" t="s">
        <v>9924</v>
      </c>
      <c r="G5416" s="65" t="s">
        <v>9927</v>
      </c>
      <c r="H5416" s="55">
        <v>1157</v>
      </c>
      <c r="I5416" s="55"/>
      <c r="J5416" s="55"/>
      <c r="K5416" s="55"/>
      <c r="L5416" s="55"/>
      <c r="M5416" s="55"/>
      <c r="N5416" s="55"/>
      <c r="O5416" s="55"/>
      <c r="P5416" s="55"/>
      <c r="Q5416" s="55"/>
      <c r="R5416" s="55"/>
    </row>
    <row r="5417" spans="1:18" ht="16" x14ac:dyDescent="0.2">
      <c r="A5417" s="65" t="s">
        <v>4346</v>
      </c>
      <c r="B5417" s="65" t="s">
        <v>9240</v>
      </c>
      <c r="C5417" s="65" t="s">
        <v>9928</v>
      </c>
      <c r="D5417" s="55">
        <v>2018</v>
      </c>
      <c r="E5417" s="65" t="s">
        <v>10</v>
      </c>
      <c r="F5417" s="65" t="s">
        <v>9924</v>
      </c>
      <c r="G5417" s="65" t="s">
        <v>9929</v>
      </c>
      <c r="H5417" s="55">
        <v>596</v>
      </c>
      <c r="I5417" s="55"/>
      <c r="J5417" s="55"/>
      <c r="K5417" s="55"/>
      <c r="L5417" s="55"/>
      <c r="M5417" s="55"/>
      <c r="N5417" s="55"/>
      <c r="O5417" s="55"/>
      <c r="P5417" s="55"/>
      <c r="Q5417" s="55"/>
      <c r="R5417" s="55"/>
    </row>
    <row r="5418" spans="1:18" ht="16" x14ac:dyDescent="0.2">
      <c r="A5418" s="65" t="s">
        <v>4346</v>
      </c>
      <c r="B5418" s="65" t="s">
        <v>9240</v>
      </c>
      <c r="C5418" s="65" t="s">
        <v>9930</v>
      </c>
      <c r="D5418" s="55">
        <v>2018</v>
      </c>
      <c r="E5418" s="65" t="s">
        <v>10</v>
      </c>
      <c r="F5418" s="65" t="s">
        <v>9924</v>
      </c>
      <c r="G5418" s="65" t="s">
        <v>9931</v>
      </c>
      <c r="H5418" s="55">
        <v>882</v>
      </c>
      <c r="I5418" s="55"/>
      <c r="J5418" s="55"/>
      <c r="K5418" s="55"/>
      <c r="L5418" s="55"/>
      <c r="M5418" s="55"/>
      <c r="N5418" s="55"/>
      <c r="O5418" s="55"/>
      <c r="P5418" s="55"/>
      <c r="Q5418" s="55"/>
      <c r="R5418" s="55"/>
    </row>
    <row r="5419" spans="1:18" ht="16" x14ac:dyDescent="0.2">
      <c r="A5419" s="65" t="s">
        <v>4346</v>
      </c>
      <c r="B5419" s="65" t="s">
        <v>9240</v>
      </c>
      <c r="C5419" s="65" t="s">
        <v>9932</v>
      </c>
      <c r="D5419" s="55">
        <v>2018</v>
      </c>
      <c r="E5419" s="65" t="s">
        <v>10</v>
      </c>
      <c r="F5419" s="65" t="s">
        <v>9924</v>
      </c>
      <c r="G5419" s="65" t="s">
        <v>9933</v>
      </c>
      <c r="H5419" s="55">
        <v>895</v>
      </c>
      <c r="I5419" s="55"/>
      <c r="J5419" s="55"/>
      <c r="K5419" s="55"/>
      <c r="L5419" s="55"/>
      <c r="M5419" s="55"/>
      <c r="N5419" s="55"/>
      <c r="O5419" s="55"/>
      <c r="P5419" s="55"/>
      <c r="Q5419" s="55"/>
      <c r="R5419" s="55"/>
    </row>
    <row r="5420" spans="1:18" ht="16" x14ac:dyDescent="0.2">
      <c r="A5420" s="65" t="s">
        <v>4346</v>
      </c>
      <c r="B5420" s="65" t="s">
        <v>9240</v>
      </c>
      <c r="C5420" s="65" t="s">
        <v>9934</v>
      </c>
      <c r="D5420" s="55">
        <v>2018</v>
      </c>
      <c r="E5420" s="65" t="s">
        <v>8</v>
      </c>
      <c r="F5420" s="65" t="s">
        <v>9924</v>
      </c>
      <c r="G5420" s="65" t="s">
        <v>9935</v>
      </c>
      <c r="H5420" s="55">
        <v>707</v>
      </c>
      <c r="I5420" s="55"/>
      <c r="J5420" s="55"/>
      <c r="K5420" s="55"/>
      <c r="L5420" s="55"/>
      <c r="M5420" s="55"/>
      <c r="N5420" s="55"/>
      <c r="O5420" s="55"/>
      <c r="P5420" s="55"/>
      <c r="Q5420" s="55"/>
      <c r="R5420" s="55"/>
    </row>
    <row r="5421" spans="1:18" ht="16" x14ac:dyDescent="0.2">
      <c r="A5421" s="65" t="s">
        <v>4346</v>
      </c>
      <c r="B5421" s="65" t="s">
        <v>9240</v>
      </c>
      <c r="C5421" s="65" t="s">
        <v>9936</v>
      </c>
      <c r="D5421" s="55">
        <v>2018</v>
      </c>
      <c r="E5421" s="65" t="s">
        <v>10</v>
      </c>
      <c r="F5421" s="65" t="s">
        <v>9924</v>
      </c>
      <c r="G5421" s="65" t="s">
        <v>9937</v>
      </c>
      <c r="H5421" s="55">
        <v>568</v>
      </c>
      <c r="I5421" s="55"/>
      <c r="J5421" s="55"/>
      <c r="K5421" s="55"/>
      <c r="L5421" s="55"/>
      <c r="M5421" s="55"/>
      <c r="N5421" s="55"/>
      <c r="O5421" s="55"/>
      <c r="P5421" s="55"/>
      <c r="Q5421" s="55"/>
      <c r="R5421" s="55"/>
    </row>
    <row r="5422" spans="1:18" ht="16" x14ac:dyDescent="0.2">
      <c r="A5422" s="65" t="s">
        <v>4346</v>
      </c>
      <c r="B5422" s="65" t="s">
        <v>9240</v>
      </c>
      <c r="C5422" s="65" t="s">
        <v>9938</v>
      </c>
      <c r="D5422" s="55">
        <v>2018</v>
      </c>
      <c r="E5422" s="65" t="s">
        <v>10</v>
      </c>
      <c r="F5422" s="65" t="s">
        <v>9924</v>
      </c>
      <c r="G5422" s="65" t="s">
        <v>9939</v>
      </c>
      <c r="H5422" s="55">
        <v>400</v>
      </c>
      <c r="I5422" s="55"/>
      <c r="J5422" s="55"/>
      <c r="K5422" s="55"/>
      <c r="L5422" s="55"/>
      <c r="M5422" s="55"/>
      <c r="N5422" s="55"/>
      <c r="O5422" s="55"/>
      <c r="P5422" s="55"/>
      <c r="Q5422" s="55"/>
      <c r="R5422" s="55"/>
    </row>
    <row r="5423" spans="1:18" ht="16" x14ac:dyDescent="0.2">
      <c r="A5423" s="65" t="s">
        <v>4346</v>
      </c>
      <c r="B5423" s="65" t="s">
        <v>9240</v>
      </c>
      <c r="C5423" s="65" t="s">
        <v>9940</v>
      </c>
      <c r="D5423" s="55">
        <v>2018</v>
      </c>
      <c r="E5423" s="65" t="s">
        <v>10</v>
      </c>
      <c r="F5423" s="65" t="s">
        <v>9924</v>
      </c>
      <c r="G5423" s="65" t="s">
        <v>9941</v>
      </c>
      <c r="H5423" s="55">
        <v>365</v>
      </c>
      <c r="I5423" s="55"/>
      <c r="J5423" s="55"/>
      <c r="K5423" s="55"/>
      <c r="L5423" s="55"/>
      <c r="M5423" s="55"/>
      <c r="N5423" s="55"/>
      <c r="O5423" s="55"/>
      <c r="P5423" s="55"/>
      <c r="Q5423" s="55"/>
      <c r="R5423" s="55"/>
    </row>
    <row r="5424" spans="1:18" ht="16" x14ac:dyDescent="0.2">
      <c r="A5424" s="65" t="s">
        <v>4346</v>
      </c>
      <c r="B5424" s="65" t="s">
        <v>9240</v>
      </c>
      <c r="C5424" s="65" t="s">
        <v>9942</v>
      </c>
      <c r="D5424" s="55">
        <v>2018</v>
      </c>
      <c r="E5424" s="65" t="s">
        <v>10</v>
      </c>
      <c r="F5424" s="65" t="s">
        <v>9924</v>
      </c>
      <c r="G5424" s="65" t="s">
        <v>9943</v>
      </c>
      <c r="H5424" s="55">
        <v>430</v>
      </c>
      <c r="I5424" s="55"/>
      <c r="J5424" s="55"/>
      <c r="K5424" s="55"/>
      <c r="L5424" s="55"/>
      <c r="M5424" s="55"/>
      <c r="N5424" s="55"/>
      <c r="O5424" s="55"/>
      <c r="P5424" s="55"/>
      <c r="Q5424" s="55"/>
      <c r="R5424" s="55"/>
    </row>
    <row r="5425" spans="1:18" ht="16" x14ac:dyDescent="0.2">
      <c r="A5425" s="65" t="s">
        <v>4346</v>
      </c>
      <c r="B5425" s="65" t="s">
        <v>9240</v>
      </c>
      <c r="C5425" s="65" t="s">
        <v>9944</v>
      </c>
      <c r="D5425" s="55">
        <v>2018</v>
      </c>
      <c r="E5425" s="65" t="s">
        <v>10</v>
      </c>
      <c r="F5425" s="65" t="s">
        <v>9924</v>
      </c>
      <c r="G5425" s="65" t="s">
        <v>9945</v>
      </c>
      <c r="H5425" s="55">
        <v>453</v>
      </c>
      <c r="I5425" s="55"/>
      <c r="J5425" s="55"/>
      <c r="K5425" s="55"/>
      <c r="L5425" s="55"/>
      <c r="M5425" s="55"/>
      <c r="N5425" s="55"/>
      <c r="O5425" s="55"/>
      <c r="P5425" s="55"/>
      <c r="Q5425" s="55"/>
      <c r="R5425" s="55"/>
    </row>
    <row r="5426" spans="1:18" ht="16" x14ac:dyDescent="0.2">
      <c r="A5426" s="65" t="s">
        <v>4346</v>
      </c>
      <c r="B5426" s="65" t="s">
        <v>9240</v>
      </c>
      <c r="C5426" s="65" t="s">
        <v>9946</v>
      </c>
      <c r="D5426" s="55">
        <v>2018</v>
      </c>
      <c r="E5426" s="65" t="s">
        <v>10</v>
      </c>
      <c r="F5426" s="65" t="s">
        <v>9924</v>
      </c>
      <c r="G5426" s="65" t="s">
        <v>9947</v>
      </c>
      <c r="H5426" s="55">
        <v>471</v>
      </c>
      <c r="I5426" s="55"/>
      <c r="J5426" s="55"/>
      <c r="K5426" s="55"/>
      <c r="L5426" s="55"/>
      <c r="M5426" s="55"/>
      <c r="N5426" s="55"/>
      <c r="O5426" s="55"/>
      <c r="P5426" s="55"/>
      <c r="Q5426" s="55"/>
      <c r="R5426" s="55"/>
    </row>
    <row r="5427" spans="1:18" ht="16" x14ac:dyDescent="0.2">
      <c r="A5427" s="65" t="s">
        <v>4346</v>
      </c>
      <c r="B5427" s="65" t="s">
        <v>9240</v>
      </c>
      <c r="C5427" s="65" t="s">
        <v>9948</v>
      </c>
      <c r="D5427" s="55">
        <v>2018</v>
      </c>
      <c r="E5427" s="65" t="s">
        <v>10</v>
      </c>
      <c r="F5427" s="65" t="s">
        <v>9924</v>
      </c>
      <c r="G5427" s="65" t="s">
        <v>9949</v>
      </c>
      <c r="H5427" s="55">
        <v>368</v>
      </c>
      <c r="I5427" s="55"/>
      <c r="J5427" s="55"/>
      <c r="K5427" s="55"/>
      <c r="L5427" s="55"/>
      <c r="M5427" s="55"/>
      <c r="N5427" s="55"/>
      <c r="O5427" s="55"/>
      <c r="P5427" s="55"/>
      <c r="Q5427" s="55"/>
      <c r="R5427" s="55"/>
    </row>
    <row r="5428" spans="1:18" ht="16" x14ac:dyDescent="0.2">
      <c r="A5428" s="65" t="s">
        <v>4346</v>
      </c>
      <c r="B5428" s="65" t="s">
        <v>9240</v>
      </c>
      <c r="C5428" s="65" t="s">
        <v>9950</v>
      </c>
      <c r="D5428" s="55">
        <v>2018</v>
      </c>
      <c r="E5428" s="65" t="s">
        <v>10</v>
      </c>
      <c r="F5428" s="65" t="s">
        <v>9924</v>
      </c>
      <c r="G5428" s="65" t="s">
        <v>9951</v>
      </c>
      <c r="H5428" s="55">
        <v>521</v>
      </c>
      <c r="I5428" s="55"/>
      <c r="J5428" s="55"/>
      <c r="K5428" s="55"/>
      <c r="L5428" s="55"/>
      <c r="M5428" s="55"/>
      <c r="N5428" s="55"/>
      <c r="O5428" s="55"/>
      <c r="P5428" s="55"/>
      <c r="Q5428" s="55"/>
      <c r="R5428" s="55"/>
    </row>
    <row r="5429" spans="1:18" ht="16" x14ac:dyDescent="0.2">
      <c r="A5429" s="65" t="s">
        <v>4346</v>
      </c>
      <c r="B5429" s="65" t="s">
        <v>9240</v>
      </c>
      <c r="C5429" s="65" t="s">
        <v>9952</v>
      </c>
      <c r="D5429" s="55">
        <v>2018</v>
      </c>
      <c r="E5429" s="65" t="s">
        <v>10</v>
      </c>
      <c r="F5429" s="65" t="s">
        <v>9924</v>
      </c>
      <c r="G5429" s="65" t="s">
        <v>9953</v>
      </c>
      <c r="H5429" s="55">
        <v>133</v>
      </c>
      <c r="I5429" s="55"/>
      <c r="J5429" s="55"/>
      <c r="K5429" s="55"/>
      <c r="L5429" s="55"/>
      <c r="M5429" s="55"/>
      <c r="N5429" s="55"/>
      <c r="O5429" s="55"/>
      <c r="P5429" s="55"/>
      <c r="Q5429" s="55"/>
      <c r="R5429" s="55"/>
    </row>
    <row r="5430" spans="1:18" ht="16" x14ac:dyDescent="0.2">
      <c r="A5430" s="65" t="s">
        <v>4346</v>
      </c>
      <c r="B5430" s="65" t="s">
        <v>9240</v>
      </c>
      <c r="C5430" s="65" t="s">
        <v>9954</v>
      </c>
      <c r="D5430" s="55">
        <v>2018</v>
      </c>
      <c r="E5430" s="65" t="s">
        <v>10</v>
      </c>
      <c r="F5430" s="65" t="s">
        <v>9924</v>
      </c>
      <c r="G5430" s="65" t="s">
        <v>9955</v>
      </c>
      <c r="H5430" s="55">
        <v>476</v>
      </c>
      <c r="I5430" s="55"/>
      <c r="J5430" s="55"/>
      <c r="K5430" s="55"/>
      <c r="L5430" s="55"/>
      <c r="M5430" s="55"/>
      <c r="N5430" s="55"/>
      <c r="O5430" s="55"/>
      <c r="P5430" s="55"/>
      <c r="Q5430" s="55"/>
      <c r="R5430" s="55"/>
    </row>
    <row r="5431" spans="1:18" ht="16" x14ac:dyDescent="0.2">
      <c r="A5431" s="65" t="s">
        <v>4346</v>
      </c>
      <c r="B5431" s="65" t="s">
        <v>9240</v>
      </c>
      <c r="C5431" s="65" t="s">
        <v>9956</v>
      </c>
      <c r="D5431" s="55">
        <v>2018</v>
      </c>
      <c r="E5431" s="65" t="s">
        <v>10</v>
      </c>
      <c r="F5431" s="65" t="s">
        <v>9924</v>
      </c>
      <c r="G5431" s="65" t="s">
        <v>9957</v>
      </c>
      <c r="H5431" s="55">
        <v>333</v>
      </c>
      <c r="I5431" s="55"/>
      <c r="J5431" s="55"/>
      <c r="K5431" s="55"/>
      <c r="L5431" s="55"/>
      <c r="M5431" s="55"/>
      <c r="N5431" s="55"/>
      <c r="O5431" s="55"/>
      <c r="P5431" s="55"/>
      <c r="Q5431" s="55"/>
      <c r="R5431" s="55"/>
    </row>
    <row r="5432" spans="1:18" ht="16" x14ac:dyDescent="0.2">
      <c r="A5432" s="65" t="s">
        <v>4346</v>
      </c>
      <c r="B5432" s="65" t="s">
        <v>9240</v>
      </c>
      <c r="C5432" s="65" t="s">
        <v>9958</v>
      </c>
      <c r="D5432" s="55">
        <v>2018</v>
      </c>
      <c r="E5432" s="65" t="s">
        <v>10</v>
      </c>
      <c r="F5432" s="65" t="s">
        <v>9924</v>
      </c>
      <c r="G5432" s="65" t="s">
        <v>9959</v>
      </c>
      <c r="H5432" s="55">
        <v>199</v>
      </c>
      <c r="I5432" s="55"/>
      <c r="J5432" s="55"/>
      <c r="K5432" s="55"/>
      <c r="L5432" s="55"/>
      <c r="M5432" s="55"/>
      <c r="N5432" s="55"/>
      <c r="O5432" s="55"/>
      <c r="P5432" s="55"/>
      <c r="Q5432" s="55"/>
      <c r="R5432" s="55"/>
    </row>
    <row r="5433" spans="1:18" ht="16" x14ac:dyDescent="0.2">
      <c r="A5433" s="65" t="s">
        <v>4346</v>
      </c>
      <c r="B5433" s="65" t="s">
        <v>9240</v>
      </c>
      <c r="C5433" s="65" t="s">
        <v>9960</v>
      </c>
      <c r="D5433" s="55">
        <v>2018</v>
      </c>
      <c r="E5433" s="65" t="s">
        <v>8</v>
      </c>
      <c r="F5433" s="65" t="s">
        <v>9924</v>
      </c>
      <c r="G5433" s="65" t="s">
        <v>9961</v>
      </c>
      <c r="H5433" s="55">
        <v>711</v>
      </c>
      <c r="I5433" s="55"/>
      <c r="J5433" s="55"/>
      <c r="K5433" s="55"/>
      <c r="L5433" s="55"/>
      <c r="M5433" s="55"/>
      <c r="N5433" s="55"/>
      <c r="O5433" s="55"/>
      <c r="P5433" s="55"/>
      <c r="Q5433" s="55"/>
      <c r="R5433" s="55"/>
    </row>
    <row r="5434" spans="1:18" ht="16" x14ac:dyDescent="0.2">
      <c r="A5434" s="65" t="s">
        <v>4346</v>
      </c>
      <c r="B5434" s="65" t="s">
        <v>9240</v>
      </c>
      <c r="C5434" s="65" t="s">
        <v>9962</v>
      </c>
      <c r="D5434" s="55">
        <v>2018</v>
      </c>
      <c r="E5434" s="65" t="s">
        <v>10</v>
      </c>
      <c r="F5434" s="65" t="s">
        <v>9924</v>
      </c>
      <c r="G5434" s="65" t="s">
        <v>9963</v>
      </c>
      <c r="H5434" s="55">
        <v>553</v>
      </c>
      <c r="I5434" s="55"/>
      <c r="J5434" s="55"/>
      <c r="K5434" s="55"/>
      <c r="L5434" s="55"/>
      <c r="M5434" s="55"/>
      <c r="N5434" s="55"/>
      <c r="O5434" s="55"/>
      <c r="P5434" s="55"/>
      <c r="Q5434" s="55"/>
      <c r="R5434" s="55"/>
    </row>
    <row r="5435" spans="1:18" ht="16" x14ac:dyDescent="0.2">
      <c r="A5435" s="65" t="s">
        <v>4346</v>
      </c>
      <c r="B5435" s="65" t="s">
        <v>9240</v>
      </c>
      <c r="C5435" s="65" t="s">
        <v>9964</v>
      </c>
      <c r="D5435" s="55">
        <v>2018</v>
      </c>
      <c r="E5435" s="65" t="s">
        <v>10</v>
      </c>
      <c r="F5435" s="65" t="s">
        <v>9924</v>
      </c>
      <c r="G5435" s="65" t="s">
        <v>9965</v>
      </c>
      <c r="H5435" s="55">
        <v>349</v>
      </c>
      <c r="I5435" s="55"/>
      <c r="J5435" s="55"/>
      <c r="K5435" s="55"/>
      <c r="L5435" s="55"/>
      <c r="M5435" s="55"/>
      <c r="N5435" s="55"/>
      <c r="O5435" s="55"/>
      <c r="P5435" s="55"/>
      <c r="Q5435" s="55"/>
      <c r="R5435" s="55"/>
    </row>
    <row r="5436" spans="1:18" ht="16" x14ac:dyDescent="0.2">
      <c r="A5436" s="65" t="s">
        <v>791</v>
      </c>
      <c r="B5436" s="65" t="s">
        <v>9240</v>
      </c>
      <c r="C5436" s="65" t="s">
        <v>1203</v>
      </c>
      <c r="D5436" s="55">
        <v>2019</v>
      </c>
      <c r="E5436" s="65" t="s">
        <v>12</v>
      </c>
      <c r="F5436" s="65" t="s">
        <v>9966</v>
      </c>
      <c r="G5436" s="65" t="s">
        <v>9967</v>
      </c>
      <c r="H5436" s="55">
        <v>82</v>
      </c>
      <c r="I5436" s="55"/>
      <c r="J5436" s="55"/>
      <c r="K5436" s="55"/>
      <c r="L5436" s="55"/>
      <c r="M5436" s="55"/>
      <c r="N5436" s="55"/>
      <c r="O5436" s="55"/>
      <c r="P5436" s="55"/>
      <c r="Q5436" s="55"/>
      <c r="R5436" s="55"/>
    </row>
    <row r="5437" spans="1:18" ht="16" x14ac:dyDescent="0.2">
      <c r="A5437" s="65" t="s">
        <v>791</v>
      </c>
      <c r="B5437" s="65" t="s">
        <v>9240</v>
      </c>
      <c r="C5437" s="65" t="s">
        <v>1201</v>
      </c>
      <c r="D5437" s="55">
        <v>2019</v>
      </c>
      <c r="E5437" s="65" t="s">
        <v>12</v>
      </c>
      <c r="F5437" s="65" t="s">
        <v>9966</v>
      </c>
      <c r="G5437" s="65" t="s">
        <v>9968</v>
      </c>
      <c r="H5437" s="55">
        <v>43</v>
      </c>
      <c r="I5437" s="55"/>
      <c r="J5437" s="55"/>
      <c r="K5437" s="55"/>
      <c r="L5437" s="55"/>
      <c r="M5437" s="55"/>
      <c r="N5437" s="55"/>
      <c r="O5437" s="55"/>
      <c r="P5437" s="55"/>
      <c r="Q5437" s="55"/>
      <c r="R5437" s="55"/>
    </row>
    <row r="5438" spans="1:18" ht="16" x14ac:dyDescent="0.2">
      <c r="A5438" s="65" t="s">
        <v>791</v>
      </c>
      <c r="B5438" s="65" t="s">
        <v>9240</v>
      </c>
      <c r="C5438" s="65" t="s">
        <v>9969</v>
      </c>
      <c r="D5438" s="55">
        <v>2019</v>
      </c>
      <c r="E5438" s="65" t="s">
        <v>7</v>
      </c>
      <c r="F5438" s="65" t="s">
        <v>9966</v>
      </c>
      <c r="G5438" s="65" t="s">
        <v>9970</v>
      </c>
      <c r="H5438" s="55">
        <v>483</v>
      </c>
      <c r="I5438" s="55"/>
      <c r="J5438" s="55"/>
      <c r="K5438" s="55"/>
      <c r="L5438" s="55"/>
      <c r="M5438" s="55"/>
      <c r="N5438" s="55"/>
      <c r="O5438" s="55"/>
      <c r="P5438" s="55"/>
      <c r="Q5438" s="55"/>
      <c r="R5438" s="55"/>
    </row>
    <row r="5439" spans="1:18" ht="16" x14ac:dyDescent="0.2">
      <c r="A5439" s="65" t="s">
        <v>791</v>
      </c>
      <c r="B5439" s="65" t="s">
        <v>9240</v>
      </c>
      <c r="C5439" s="65" t="s">
        <v>9971</v>
      </c>
      <c r="D5439" s="55">
        <v>2019</v>
      </c>
      <c r="E5439" s="65" t="s">
        <v>7</v>
      </c>
      <c r="F5439" s="65" t="s">
        <v>9966</v>
      </c>
      <c r="G5439" s="65" t="s">
        <v>9972</v>
      </c>
      <c r="H5439" s="55">
        <v>300</v>
      </c>
      <c r="I5439" s="55"/>
      <c r="J5439" s="55"/>
      <c r="K5439" s="55"/>
      <c r="L5439" s="55"/>
      <c r="M5439" s="55"/>
      <c r="N5439" s="55"/>
      <c r="O5439" s="55"/>
      <c r="P5439" s="55"/>
      <c r="Q5439" s="55"/>
      <c r="R5439" s="55"/>
    </row>
    <row r="5440" spans="1:18" ht="16" x14ac:dyDescent="0.2">
      <c r="A5440" s="65" t="s">
        <v>791</v>
      </c>
      <c r="B5440" s="65" t="s">
        <v>9240</v>
      </c>
      <c r="C5440" s="65" t="s">
        <v>9973</v>
      </c>
      <c r="D5440" s="55">
        <v>2019</v>
      </c>
      <c r="E5440" s="65" t="s">
        <v>8</v>
      </c>
      <c r="F5440" s="65" t="s">
        <v>9966</v>
      </c>
      <c r="G5440" s="65" t="s">
        <v>9974</v>
      </c>
      <c r="H5440" s="55">
        <v>470</v>
      </c>
      <c r="I5440" s="55"/>
      <c r="J5440" s="55"/>
      <c r="K5440" s="55"/>
      <c r="L5440" s="55"/>
      <c r="M5440" s="55"/>
      <c r="N5440" s="55"/>
      <c r="O5440" s="55"/>
      <c r="P5440" s="55"/>
      <c r="Q5440" s="55"/>
      <c r="R5440" s="55"/>
    </row>
    <row r="5441" spans="1:18" ht="16" x14ac:dyDescent="0.2">
      <c r="A5441" s="65" t="s">
        <v>791</v>
      </c>
      <c r="B5441" s="65" t="s">
        <v>9240</v>
      </c>
      <c r="C5441" s="65" t="s">
        <v>9975</v>
      </c>
      <c r="D5441" s="55">
        <v>2019</v>
      </c>
      <c r="E5441" s="65" t="s">
        <v>10</v>
      </c>
      <c r="F5441" s="65" t="s">
        <v>9966</v>
      </c>
      <c r="G5441" s="65" t="s">
        <v>9976</v>
      </c>
      <c r="H5441" s="55">
        <v>636</v>
      </c>
      <c r="I5441" s="55"/>
      <c r="J5441" s="55"/>
      <c r="K5441" s="55"/>
      <c r="L5441" s="55"/>
      <c r="M5441" s="55"/>
      <c r="N5441" s="55"/>
      <c r="O5441" s="55"/>
      <c r="P5441" s="55"/>
      <c r="Q5441" s="55"/>
      <c r="R5441" s="55"/>
    </row>
    <row r="5442" spans="1:18" ht="16" x14ac:dyDescent="0.2">
      <c r="A5442" s="65" t="s">
        <v>791</v>
      </c>
      <c r="B5442" s="65" t="s">
        <v>9240</v>
      </c>
      <c r="C5442" s="65" t="s">
        <v>9977</v>
      </c>
      <c r="D5442" s="55">
        <v>2019</v>
      </c>
      <c r="E5442" s="65" t="s">
        <v>10</v>
      </c>
      <c r="F5442" s="65" t="s">
        <v>9966</v>
      </c>
      <c r="G5442" s="65" t="s">
        <v>9978</v>
      </c>
      <c r="H5442" s="55">
        <v>49</v>
      </c>
      <c r="I5442" s="55"/>
      <c r="J5442" s="55"/>
      <c r="K5442" s="55"/>
      <c r="L5442" s="55"/>
      <c r="M5442" s="55"/>
      <c r="N5442" s="55"/>
      <c r="O5442" s="55"/>
      <c r="P5442" s="55"/>
      <c r="Q5442" s="55"/>
      <c r="R5442" s="55"/>
    </row>
    <row r="5443" spans="1:18" ht="16" x14ac:dyDescent="0.2">
      <c r="A5443" s="65" t="s">
        <v>791</v>
      </c>
      <c r="B5443" s="65" t="s">
        <v>9240</v>
      </c>
      <c r="C5443" s="65" t="s">
        <v>9979</v>
      </c>
      <c r="D5443" s="55">
        <v>2019</v>
      </c>
      <c r="E5443" s="65" t="s">
        <v>10</v>
      </c>
      <c r="F5443" s="65" t="s">
        <v>9966</v>
      </c>
      <c r="G5443" s="65" t="s">
        <v>9980</v>
      </c>
      <c r="H5443" s="55">
        <v>173</v>
      </c>
      <c r="I5443" s="55"/>
      <c r="J5443" s="55"/>
      <c r="K5443" s="55"/>
      <c r="L5443" s="55"/>
      <c r="M5443" s="55"/>
      <c r="N5443" s="55"/>
      <c r="O5443" s="55"/>
      <c r="P5443" s="55"/>
      <c r="Q5443" s="55"/>
      <c r="R5443" s="55"/>
    </row>
    <row r="5444" spans="1:18" ht="16" x14ac:dyDescent="0.2">
      <c r="A5444" s="65" t="s">
        <v>791</v>
      </c>
      <c r="B5444" s="65" t="s">
        <v>9240</v>
      </c>
      <c r="C5444" s="65" t="s">
        <v>9981</v>
      </c>
      <c r="D5444" s="55">
        <v>2019</v>
      </c>
      <c r="E5444" s="65" t="s">
        <v>10</v>
      </c>
      <c r="F5444" s="65" t="s">
        <v>9966</v>
      </c>
      <c r="G5444" s="70" t="s">
        <v>9982</v>
      </c>
      <c r="H5444" s="55">
        <v>311</v>
      </c>
      <c r="I5444" s="55"/>
      <c r="J5444" s="55"/>
      <c r="K5444" s="55"/>
      <c r="L5444" s="55"/>
      <c r="M5444" s="55"/>
      <c r="N5444" s="55"/>
      <c r="O5444" s="55"/>
      <c r="P5444" s="55"/>
      <c r="Q5444" s="55"/>
      <c r="R5444" s="55"/>
    </row>
    <row r="5445" spans="1:18" ht="16" x14ac:dyDescent="0.2">
      <c r="A5445" s="65" t="s">
        <v>791</v>
      </c>
      <c r="B5445" s="65" t="s">
        <v>9240</v>
      </c>
      <c r="C5445" s="70" t="s">
        <v>9983</v>
      </c>
      <c r="D5445" s="55">
        <v>2019</v>
      </c>
      <c r="E5445" s="65" t="s">
        <v>10</v>
      </c>
      <c r="F5445" s="65" t="s">
        <v>9966</v>
      </c>
      <c r="G5445" s="65" t="s">
        <v>9984</v>
      </c>
      <c r="H5445" s="55">
        <v>62</v>
      </c>
      <c r="I5445" s="55"/>
      <c r="J5445" s="55"/>
      <c r="K5445" s="55"/>
      <c r="L5445" s="55"/>
      <c r="M5445" s="55"/>
      <c r="N5445" s="55"/>
      <c r="O5445" s="55"/>
      <c r="P5445" s="55"/>
      <c r="Q5445" s="55"/>
      <c r="R5445" s="55"/>
    </row>
    <row r="5446" spans="1:18" ht="16" x14ac:dyDescent="0.2">
      <c r="A5446" s="65" t="s">
        <v>791</v>
      </c>
      <c r="B5446" s="65" t="s">
        <v>9240</v>
      </c>
      <c r="C5446" s="65" t="s">
        <v>9985</v>
      </c>
      <c r="D5446" s="55">
        <v>2019</v>
      </c>
      <c r="E5446" s="65" t="s">
        <v>10</v>
      </c>
      <c r="F5446" s="65" t="s">
        <v>9966</v>
      </c>
      <c r="G5446" s="65" t="s">
        <v>9986</v>
      </c>
      <c r="H5446" s="55">
        <v>118</v>
      </c>
      <c r="I5446" s="55"/>
      <c r="J5446" s="55"/>
      <c r="K5446" s="55"/>
      <c r="L5446" s="55"/>
      <c r="M5446" s="55"/>
      <c r="N5446" s="55"/>
      <c r="O5446" s="55"/>
      <c r="P5446" s="55"/>
      <c r="Q5446" s="55"/>
      <c r="R5446" s="55"/>
    </row>
    <row r="5447" spans="1:18" ht="16" x14ac:dyDescent="0.2">
      <c r="A5447" s="65" t="s">
        <v>791</v>
      </c>
      <c r="B5447" s="65" t="s">
        <v>9240</v>
      </c>
      <c r="C5447" s="65" t="s">
        <v>9987</v>
      </c>
      <c r="D5447" s="55">
        <v>2019</v>
      </c>
      <c r="E5447" s="65" t="s">
        <v>10</v>
      </c>
      <c r="F5447" s="65" t="s">
        <v>9966</v>
      </c>
      <c r="G5447" s="65" t="s">
        <v>9988</v>
      </c>
      <c r="H5447" s="55">
        <v>127</v>
      </c>
      <c r="I5447" s="55"/>
      <c r="J5447" s="55"/>
      <c r="K5447" s="55"/>
      <c r="L5447" s="55"/>
      <c r="M5447" s="55"/>
      <c r="N5447" s="55"/>
      <c r="O5447" s="55"/>
      <c r="P5447" s="55"/>
      <c r="Q5447" s="55"/>
      <c r="R5447" s="55"/>
    </row>
    <row r="5448" spans="1:18" ht="16" x14ac:dyDescent="0.2">
      <c r="A5448" s="65" t="s">
        <v>791</v>
      </c>
      <c r="B5448" s="65" t="s">
        <v>9240</v>
      </c>
      <c r="C5448" s="65" t="s">
        <v>9985</v>
      </c>
      <c r="D5448" s="55">
        <v>2019</v>
      </c>
      <c r="E5448" s="65" t="s">
        <v>10</v>
      </c>
      <c r="F5448" s="65" t="s">
        <v>9966</v>
      </c>
      <c r="G5448" s="65" t="s">
        <v>9989</v>
      </c>
      <c r="H5448" s="55">
        <v>27</v>
      </c>
      <c r="I5448" s="55"/>
      <c r="J5448" s="55"/>
      <c r="K5448" s="55"/>
      <c r="L5448" s="55"/>
      <c r="M5448" s="55"/>
      <c r="N5448" s="55"/>
      <c r="O5448" s="55"/>
      <c r="P5448" s="55"/>
      <c r="Q5448" s="55"/>
      <c r="R5448" s="55"/>
    </row>
    <row r="5449" spans="1:18" ht="16" x14ac:dyDescent="0.2">
      <c r="A5449" s="65" t="s">
        <v>791</v>
      </c>
      <c r="B5449" s="65" t="s">
        <v>9240</v>
      </c>
      <c r="C5449" s="65" t="s">
        <v>9990</v>
      </c>
      <c r="D5449" s="55">
        <v>2019</v>
      </c>
      <c r="E5449" s="65" t="s">
        <v>10</v>
      </c>
      <c r="F5449" s="65" t="s">
        <v>9966</v>
      </c>
      <c r="G5449" s="65" t="s">
        <v>9991</v>
      </c>
      <c r="H5449" s="55">
        <v>117</v>
      </c>
      <c r="I5449" s="55"/>
      <c r="J5449" s="55"/>
      <c r="K5449" s="55"/>
      <c r="L5449" s="55"/>
      <c r="M5449" s="55"/>
      <c r="N5449" s="55"/>
      <c r="O5449" s="55"/>
      <c r="P5449" s="55"/>
      <c r="Q5449" s="55"/>
      <c r="R5449" s="55"/>
    </row>
    <row r="5450" spans="1:18" ht="16" x14ac:dyDescent="0.2">
      <c r="A5450" s="65" t="s">
        <v>791</v>
      </c>
      <c r="B5450" s="65" t="s">
        <v>9240</v>
      </c>
      <c r="C5450" s="65" t="s">
        <v>9992</v>
      </c>
      <c r="D5450" s="55">
        <v>2019</v>
      </c>
      <c r="E5450" s="65" t="s">
        <v>10</v>
      </c>
      <c r="F5450" s="65" t="s">
        <v>9966</v>
      </c>
      <c r="G5450" s="65" t="s">
        <v>9993</v>
      </c>
      <c r="H5450" s="55">
        <v>48</v>
      </c>
      <c r="I5450" s="55"/>
      <c r="J5450" s="55"/>
      <c r="K5450" s="55"/>
      <c r="L5450" s="55"/>
      <c r="M5450" s="55"/>
      <c r="N5450" s="55"/>
      <c r="O5450" s="55"/>
      <c r="P5450" s="55"/>
      <c r="Q5450" s="55"/>
      <c r="R5450" s="55"/>
    </row>
    <row r="5451" spans="1:18" ht="16" x14ac:dyDescent="0.2">
      <c r="A5451" s="65" t="s">
        <v>791</v>
      </c>
      <c r="B5451" s="65" t="s">
        <v>9240</v>
      </c>
      <c r="C5451" s="65" t="s">
        <v>9994</v>
      </c>
      <c r="D5451" s="55">
        <v>2019</v>
      </c>
      <c r="E5451" s="65" t="s">
        <v>10</v>
      </c>
      <c r="F5451" s="65" t="s">
        <v>9966</v>
      </c>
      <c r="G5451" s="65" t="s">
        <v>9995</v>
      </c>
      <c r="H5451" s="55">
        <v>75</v>
      </c>
      <c r="I5451" s="55"/>
      <c r="J5451" s="55"/>
      <c r="K5451" s="55"/>
      <c r="L5451" s="55"/>
      <c r="M5451" s="55"/>
      <c r="N5451" s="55"/>
      <c r="O5451" s="55"/>
      <c r="P5451" s="55"/>
      <c r="Q5451" s="55"/>
      <c r="R5451" s="55"/>
    </row>
    <row r="5452" spans="1:18" ht="16" x14ac:dyDescent="0.2">
      <c r="A5452" s="65" t="s">
        <v>791</v>
      </c>
      <c r="B5452" s="65" t="s">
        <v>9240</v>
      </c>
      <c r="C5452" s="65" t="s">
        <v>9996</v>
      </c>
      <c r="D5452" s="55">
        <v>2019</v>
      </c>
      <c r="E5452" s="65" t="s">
        <v>10</v>
      </c>
      <c r="F5452" s="65" t="s">
        <v>9966</v>
      </c>
      <c r="G5452" s="65" t="s">
        <v>9997</v>
      </c>
      <c r="H5452" s="55">
        <v>31</v>
      </c>
      <c r="I5452" s="55"/>
      <c r="J5452" s="55"/>
      <c r="K5452" s="55"/>
      <c r="L5452" s="55"/>
      <c r="M5452" s="55"/>
      <c r="N5452" s="55"/>
      <c r="O5452" s="55"/>
      <c r="P5452" s="55"/>
      <c r="Q5452" s="55"/>
      <c r="R5452" s="55"/>
    </row>
    <row r="5453" spans="1:18" ht="16" x14ac:dyDescent="0.2">
      <c r="A5453" s="65" t="s">
        <v>791</v>
      </c>
      <c r="B5453" s="65" t="s">
        <v>9240</v>
      </c>
      <c r="C5453" s="65" t="s">
        <v>9998</v>
      </c>
      <c r="D5453" s="55">
        <v>2019</v>
      </c>
      <c r="E5453" s="65" t="s">
        <v>10</v>
      </c>
      <c r="F5453" s="65" t="s">
        <v>9966</v>
      </c>
      <c r="G5453" s="65" t="s">
        <v>9999</v>
      </c>
      <c r="H5453" s="55">
        <v>334</v>
      </c>
      <c r="I5453" s="55"/>
      <c r="J5453" s="55"/>
      <c r="K5453" s="55"/>
      <c r="L5453" s="55"/>
      <c r="M5453" s="55"/>
      <c r="N5453" s="55"/>
      <c r="O5453" s="55"/>
      <c r="P5453" s="55"/>
      <c r="Q5453" s="55"/>
      <c r="R5453" s="55"/>
    </row>
    <row r="5454" spans="1:18" ht="16" x14ac:dyDescent="0.2">
      <c r="A5454" s="65" t="s">
        <v>791</v>
      </c>
      <c r="B5454" s="65" t="s">
        <v>9240</v>
      </c>
      <c r="C5454" s="65" t="s">
        <v>10000</v>
      </c>
      <c r="D5454" s="55">
        <v>2019</v>
      </c>
      <c r="E5454" s="65" t="s">
        <v>10</v>
      </c>
      <c r="F5454" s="65" t="s">
        <v>9966</v>
      </c>
      <c r="G5454" s="65" t="s">
        <v>10001</v>
      </c>
      <c r="H5454" s="55">
        <v>366</v>
      </c>
      <c r="I5454" s="55"/>
      <c r="J5454" s="55"/>
      <c r="K5454" s="55"/>
      <c r="L5454" s="55"/>
      <c r="M5454" s="55"/>
      <c r="N5454" s="55"/>
      <c r="O5454" s="55"/>
      <c r="P5454" s="55"/>
      <c r="Q5454" s="55"/>
      <c r="R5454" s="55"/>
    </row>
    <row r="5455" spans="1:18" ht="16" x14ac:dyDescent="0.2">
      <c r="A5455" s="65" t="s">
        <v>791</v>
      </c>
      <c r="B5455" s="65" t="s">
        <v>9240</v>
      </c>
      <c r="C5455" s="65" t="s">
        <v>10002</v>
      </c>
      <c r="D5455" s="55">
        <v>2019</v>
      </c>
      <c r="E5455" s="65" t="s">
        <v>10</v>
      </c>
      <c r="F5455" s="65" t="s">
        <v>9966</v>
      </c>
      <c r="G5455" s="65" t="s">
        <v>10003</v>
      </c>
      <c r="H5455" s="55">
        <v>316</v>
      </c>
      <c r="I5455" s="55"/>
      <c r="J5455" s="55"/>
      <c r="K5455" s="55"/>
      <c r="L5455" s="55"/>
      <c r="M5455" s="55"/>
      <c r="N5455" s="55"/>
      <c r="O5455" s="55"/>
      <c r="P5455" s="55"/>
      <c r="Q5455" s="55"/>
      <c r="R5455" s="55"/>
    </row>
    <row r="5456" spans="1:18" ht="16" x14ac:dyDescent="0.2">
      <c r="A5456" s="65" t="s">
        <v>791</v>
      </c>
      <c r="B5456" s="65" t="s">
        <v>9240</v>
      </c>
      <c r="C5456" s="65" t="s">
        <v>10004</v>
      </c>
      <c r="D5456" s="55">
        <v>2019</v>
      </c>
      <c r="E5456" s="65" t="s">
        <v>12</v>
      </c>
      <c r="F5456" s="65" t="s">
        <v>9966</v>
      </c>
      <c r="G5456" s="65" t="s">
        <v>10005</v>
      </c>
      <c r="H5456" s="55">
        <v>140</v>
      </c>
      <c r="I5456" s="55"/>
      <c r="J5456" s="55"/>
      <c r="K5456" s="55"/>
      <c r="L5456" s="55"/>
      <c r="M5456" s="55"/>
      <c r="N5456" s="55"/>
      <c r="O5456" s="55"/>
      <c r="P5456" s="55"/>
      <c r="Q5456" s="55"/>
      <c r="R5456" s="55"/>
    </row>
    <row r="5457" spans="1:18" ht="16" x14ac:dyDescent="0.2">
      <c r="A5457" s="65" t="s">
        <v>791</v>
      </c>
      <c r="B5457" s="65" t="s">
        <v>9240</v>
      </c>
      <c r="C5457" s="65" t="s">
        <v>10006</v>
      </c>
      <c r="D5457" s="55">
        <v>2019</v>
      </c>
      <c r="E5457" s="65" t="s">
        <v>10</v>
      </c>
      <c r="F5457" s="65" t="s">
        <v>9966</v>
      </c>
      <c r="G5457" s="65" t="s">
        <v>10007</v>
      </c>
      <c r="H5457" s="55">
        <v>144</v>
      </c>
      <c r="I5457" s="55"/>
      <c r="J5457" s="55"/>
      <c r="K5457" s="55"/>
      <c r="L5457" s="55"/>
      <c r="M5457" s="55"/>
      <c r="N5457" s="55"/>
      <c r="O5457" s="55"/>
      <c r="P5457" s="55"/>
      <c r="Q5457" s="55"/>
      <c r="R5457" s="55"/>
    </row>
    <row r="5458" spans="1:18" ht="16" x14ac:dyDescent="0.2">
      <c r="A5458" s="65" t="s">
        <v>791</v>
      </c>
      <c r="B5458" s="65" t="s">
        <v>9240</v>
      </c>
      <c r="C5458" s="65" t="s">
        <v>10008</v>
      </c>
      <c r="D5458" s="55">
        <v>2019</v>
      </c>
      <c r="E5458" s="65" t="s">
        <v>10</v>
      </c>
      <c r="F5458" s="65" t="s">
        <v>9966</v>
      </c>
      <c r="G5458" s="65" t="s">
        <v>10009</v>
      </c>
      <c r="H5458" s="55">
        <v>33</v>
      </c>
      <c r="I5458" s="55"/>
      <c r="J5458" s="55"/>
      <c r="K5458" s="55"/>
      <c r="L5458" s="55"/>
      <c r="M5458" s="55"/>
      <c r="N5458" s="55"/>
      <c r="O5458" s="55"/>
      <c r="P5458" s="55"/>
      <c r="Q5458" s="55"/>
      <c r="R5458" s="55"/>
    </row>
    <row r="5459" spans="1:18" ht="16" x14ac:dyDescent="0.2">
      <c r="A5459" s="65" t="s">
        <v>791</v>
      </c>
      <c r="B5459" s="65" t="s">
        <v>9240</v>
      </c>
      <c r="C5459" s="65" t="s">
        <v>10010</v>
      </c>
      <c r="D5459" s="55">
        <v>2019</v>
      </c>
      <c r="E5459" s="65" t="s">
        <v>10</v>
      </c>
      <c r="F5459" s="65" t="s">
        <v>9966</v>
      </c>
      <c r="G5459" s="65" t="s">
        <v>10011</v>
      </c>
      <c r="H5459" s="55">
        <v>52</v>
      </c>
      <c r="I5459" s="55"/>
      <c r="J5459" s="55"/>
      <c r="K5459" s="55"/>
      <c r="L5459" s="55"/>
      <c r="M5459" s="55"/>
      <c r="N5459" s="55"/>
      <c r="O5459" s="55"/>
      <c r="P5459" s="55"/>
      <c r="Q5459" s="55"/>
      <c r="R5459" s="55"/>
    </row>
    <row r="5460" spans="1:18" ht="16" x14ac:dyDescent="0.2">
      <c r="A5460" s="65" t="s">
        <v>791</v>
      </c>
      <c r="B5460" s="65" t="s">
        <v>9240</v>
      </c>
      <c r="C5460" s="65" t="s">
        <v>10012</v>
      </c>
      <c r="D5460" s="55">
        <v>2019</v>
      </c>
      <c r="E5460" s="65" t="s">
        <v>10</v>
      </c>
      <c r="F5460" s="65" t="s">
        <v>9966</v>
      </c>
      <c r="G5460" s="65" t="s">
        <v>10013</v>
      </c>
      <c r="H5460" s="55">
        <v>65</v>
      </c>
      <c r="I5460" s="55"/>
      <c r="J5460" s="55"/>
      <c r="K5460" s="55"/>
      <c r="L5460" s="55"/>
      <c r="M5460" s="55"/>
      <c r="N5460" s="55"/>
      <c r="O5460" s="55"/>
      <c r="P5460" s="55"/>
      <c r="Q5460" s="55"/>
      <c r="R5460" s="55"/>
    </row>
    <row r="5461" spans="1:18" ht="16" x14ac:dyDescent="0.2">
      <c r="A5461" s="65" t="s">
        <v>791</v>
      </c>
      <c r="B5461" s="65" t="s">
        <v>9240</v>
      </c>
      <c r="C5461" s="65" t="s">
        <v>10014</v>
      </c>
      <c r="D5461" s="55">
        <v>2019</v>
      </c>
      <c r="E5461" s="65" t="s">
        <v>10</v>
      </c>
      <c r="F5461" s="65" t="s">
        <v>9966</v>
      </c>
      <c r="G5461" s="65" t="s">
        <v>10015</v>
      </c>
      <c r="H5461" s="55">
        <v>146</v>
      </c>
      <c r="I5461" s="55"/>
      <c r="J5461" s="55"/>
      <c r="K5461" s="55"/>
      <c r="L5461" s="55"/>
      <c r="M5461" s="55"/>
      <c r="N5461" s="55"/>
      <c r="O5461" s="55"/>
      <c r="P5461" s="55"/>
      <c r="Q5461" s="55"/>
      <c r="R5461" s="55"/>
    </row>
    <row r="5462" spans="1:18" ht="16" x14ac:dyDescent="0.2">
      <c r="A5462" s="65" t="s">
        <v>791</v>
      </c>
      <c r="B5462" s="65" t="s">
        <v>9240</v>
      </c>
      <c r="C5462" s="65" t="s">
        <v>9948</v>
      </c>
      <c r="D5462" s="55">
        <v>2019</v>
      </c>
      <c r="E5462" s="65" t="s">
        <v>10</v>
      </c>
      <c r="F5462" s="65" t="s">
        <v>9966</v>
      </c>
      <c r="G5462" s="65" t="s">
        <v>10016</v>
      </c>
      <c r="H5462" s="55">
        <v>150</v>
      </c>
      <c r="I5462" s="55"/>
      <c r="J5462" s="55"/>
      <c r="K5462" s="55"/>
      <c r="L5462" s="55"/>
      <c r="M5462" s="55"/>
      <c r="N5462" s="55"/>
      <c r="O5462" s="55"/>
      <c r="P5462" s="55"/>
      <c r="Q5462" s="55"/>
      <c r="R5462" s="55"/>
    </row>
    <row r="5463" spans="1:18" ht="16" x14ac:dyDescent="0.2">
      <c r="A5463" s="65" t="s">
        <v>791</v>
      </c>
      <c r="B5463" s="65" t="s">
        <v>9240</v>
      </c>
      <c r="C5463" s="65" t="s">
        <v>10017</v>
      </c>
      <c r="D5463" s="55">
        <v>2019</v>
      </c>
      <c r="E5463" s="65" t="s">
        <v>10</v>
      </c>
      <c r="F5463" s="65" t="s">
        <v>9966</v>
      </c>
      <c r="G5463" s="65" t="s">
        <v>10018</v>
      </c>
      <c r="H5463" s="55">
        <v>270</v>
      </c>
      <c r="I5463" s="55"/>
      <c r="J5463" s="55"/>
      <c r="K5463" s="55"/>
      <c r="L5463" s="55"/>
      <c r="M5463" s="55"/>
      <c r="N5463" s="55"/>
      <c r="O5463" s="55"/>
      <c r="P5463" s="55"/>
      <c r="Q5463" s="55"/>
      <c r="R5463" s="55"/>
    </row>
    <row r="5464" spans="1:18" ht="16" x14ac:dyDescent="0.2">
      <c r="A5464" s="65" t="s">
        <v>791</v>
      </c>
      <c r="B5464" s="65" t="s">
        <v>9240</v>
      </c>
      <c r="C5464" s="65" t="s">
        <v>10019</v>
      </c>
      <c r="D5464" s="55">
        <v>2019</v>
      </c>
      <c r="E5464" s="65" t="s">
        <v>10</v>
      </c>
      <c r="F5464" s="65" t="s">
        <v>9966</v>
      </c>
      <c r="G5464" s="65" t="s">
        <v>10020</v>
      </c>
      <c r="H5464" s="55">
        <v>190</v>
      </c>
      <c r="I5464" s="55"/>
      <c r="J5464" s="55"/>
      <c r="K5464" s="55"/>
      <c r="L5464" s="55"/>
      <c r="M5464" s="55"/>
      <c r="N5464" s="55"/>
      <c r="O5464" s="55"/>
      <c r="P5464" s="55"/>
      <c r="Q5464" s="55"/>
      <c r="R5464" s="55"/>
    </row>
    <row r="5465" spans="1:18" ht="16" x14ac:dyDescent="0.2">
      <c r="A5465" s="65" t="s">
        <v>791</v>
      </c>
      <c r="B5465" s="65" t="s">
        <v>9240</v>
      </c>
      <c r="C5465" s="65" t="s">
        <v>10021</v>
      </c>
      <c r="D5465" s="55">
        <v>2019</v>
      </c>
      <c r="E5465" s="65" t="s">
        <v>10</v>
      </c>
      <c r="F5465" s="65" t="s">
        <v>9966</v>
      </c>
      <c r="G5465" s="65" t="s">
        <v>10022</v>
      </c>
      <c r="H5465" s="55">
        <v>54</v>
      </c>
      <c r="I5465" s="55"/>
      <c r="J5465" s="55"/>
      <c r="K5465" s="55"/>
      <c r="L5465" s="55"/>
      <c r="M5465" s="55"/>
      <c r="N5465" s="55"/>
      <c r="O5465" s="55"/>
      <c r="P5465" s="55"/>
      <c r="Q5465" s="55"/>
      <c r="R5465" s="55"/>
    </row>
    <row r="5466" spans="1:18" ht="16" x14ac:dyDescent="0.2">
      <c r="A5466" s="65" t="s">
        <v>791</v>
      </c>
      <c r="B5466" s="65" t="s">
        <v>9240</v>
      </c>
      <c r="C5466" s="65" t="s">
        <v>10023</v>
      </c>
      <c r="D5466" s="55">
        <v>2019</v>
      </c>
      <c r="E5466" s="65" t="s">
        <v>10</v>
      </c>
      <c r="F5466" s="65" t="s">
        <v>9966</v>
      </c>
      <c r="G5466" s="65" t="s">
        <v>10024</v>
      </c>
      <c r="H5466" s="55">
        <v>55</v>
      </c>
      <c r="I5466" s="55"/>
      <c r="J5466" s="55"/>
      <c r="K5466" s="55"/>
      <c r="L5466" s="55"/>
      <c r="M5466" s="55"/>
      <c r="N5466" s="55"/>
      <c r="O5466" s="55"/>
      <c r="P5466" s="55"/>
      <c r="Q5466" s="55"/>
      <c r="R5466" s="55"/>
    </row>
    <row r="5467" spans="1:18" ht="16" x14ac:dyDescent="0.2">
      <c r="A5467" s="65" t="s">
        <v>791</v>
      </c>
      <c r="B5467" s="65" t="s">
        <v>9240</v>
      </c>
      <c r="C5467" s="65" t="s">
        <v>10025</v>
      </c>
      <c r="D5467" s="55">
        <v>2019</v>
      </c>
      <c r="E5467" s="65" t="s">
        <v>10</v>
      </c>
      <c r="F5467" s="65" t="s">
        <v>9966</v>
      </c>
      <c r="G5467" s="65" t="s">
        <v>10026</v>
      </c>
      <c r="H5467" s="55">
        <v>55</v>
      </c>
      <c r="I5467" s="55"/>
      <c r="J5467" s="55"/>
      <c r="K5467" s="55"/>
      <c r="L5467" s="55"/>
      <c r="M5467" s="55"/>
      <c r="N5467" s="55"/>
      <c r="O5467" s="55"/>
      <c r="P5467" s="55"/>
      <c r="Q5467" s="55"/>
      <c r="R5467" s="55"/>
    </row>
    <row r="5468" spans="1:18" ht="16" x14ac:dyDescent="0.2">
      <c r="A5468" s="65" t="s">
        <v>791</v>
      </c>
      <c r="B5468" s="65" t="s">
        <v>9240</v>
      </c>
      <c r="C5468" s="65" t="s">
        <v>10027</v>
      </c>
      <c r="D5468" s="55">
        <v>2019</v>
      </c>
      <c r="E5468" s="65" t="s">
        <v>10</v>
      </c>
      <c r="F5468" s="65" t="s">
        <v>9966</v>
      </c>
      <c r="G5468" s="65" t="s">
        <v>10028</v>
      </c>
      <c r="H5468" s="55">
        <v>131</v>
      </c>
      <c r="I5468" s="55"/>
      <c r="J5468" s="55"/>
      <c r="K5468" s="55"/>
      <c r="L5468" s="55"/>
      <c r="M5468" s="55"/>
      <c r="N5468" s="55"/>
      <c r="O5468" s="55"/>
      <c r="P5468" s="55"/>
      <c r="Q5468" s="55"/>
      <c r="R5468" s="55"/>
    </row>
    <row r="5469" spans="1:18" ht="16" x14ac:dyDescent="0.2">
      <c r="A5469" s="65" t="s">
        <v>791</v>
      </c>
      <c r="B5469" s="65" t="s">
        <v>9240</v>
      </c>
      <c r="C5469" s="65" t="s">
        <v>10029</v>
      </c>
      <c r="D5469" s="55">
        <v>2019</v>
      </c>
      <c r="E5469" s="65" t="s">
        <v>7</v>
      </c>
      <c r="F5469" s="65" t="s">
        <v>9966</v>
      </c>
      <c r="G5469" s="65" t="s">
        <v>10030</v>
      </c>
      <c r="H5469" s="55">
        <v>75</v>
      </c>
      <c r="I5469" s="55"/>
      <c r="J5469" s="55"/>
      <c r="K5469" s="55"/>
      <c r="L5469" s="55"/>
      <c r="M5469" s="55"/>
      <c r="N5469" s="55"/>
      <c r="O5469" s="55"/>
      <c r="P5469" s="55"/>
      <c r="Q5469" s="55"/>
      <c r="R5469" s="55"/>
    </row>
    <row r="5470" spans="1:18" ht="16" x14ac:dyDescent="0.2">
      <c r="A5470" s="65" t="s">
        <v>791</v>
      </c>
      <c r="B5470" s="65" t="s">
        <v>9240</v>
      </c>
      <c r="C5470" s="65" t="s">
        <v>10031</v>
      </c>
      <c r="D5470" s="55">
        <v>2019</v>
      </c>
      <c r="E5470" s="65" t="s">
        <v>7</v>
      </c>
      <c r="F5470" s="65" t="s">
        <v>9966</v>
      </c>
      <c r="G5470" s="65" t="s">
        <v>10032</v>
      </c>
      <c r="H5470" s="55">
        <v>29</v>
      </c>
      <c r="I5470" s="55"/>
      <c r="J5470" s="55"/>
      <c r="K5470" s="55"/>
      <c r="L5470" s="55"/>
      <c r="M5470" s="55"/>
      <c r="N5470" s="55"/>
      <c r="O5470" s="55"/>
      <c r="P5470" s="55"/>
      <c r="Q5470" s="55"/>
      <c r="R5470" s="55"/>
    </row>
    <row r="5471" spans="1:18" ht="16" x14ac:dyDescent="0.2">
      <c r="A5471" s="65" t="s">
        <v>791</v>
      </c>
      <c r="B5471" s="65" t="s">
        <v>9240</v>
      </c>
      <c r="C5471" s="65" t="s">
        <v>10033</v>
      </c>
      <c r="D5471" s="55">
        <v>2019</v>
      </c>
      <c r="E5471" s="65" t="s">
        <v>8</v>
      </c>
      <c r="F5471" s="65" t="s">
        <v>9966</v>
      </c>
      <c r="G5471" s="65" t="s">
        <v>10034</v>
      </c>
      <c r="H5471" s="55">
        <v>55</v>
      </c>
      <c r="I5471" s="55"/>
      <c r="J5471" s="55"/>
      <c r="K5471" s="55"/>
      <c r="L5471" s="55"/>
      <c r="M5471" s="55"/>
      <c r="N5471" s="55"/>
      <c r="O5471" s="55"/>
      <c r="P5471" s="55"/>
      <c r="Q5471" s="55"/>
      <c r="R5471" s="55"/>
    </row>
    <row r="5472" spans="1:18" ht="16" x14ac:dyDescent="0.2">
      <c r="A5472" s="65" t="s">
        <v>791</v>
      </c>
      <c r="B5472" s="65" t="s">
        <v>9240</v>
      </c>
      <c r="C5472" s="65" t="s">
        <v>10035</v>
      </c>
      <c r="D5472" s="55">
        <v>2019</v>
      </c>
      <c r="E5472" s="65" t="s">
        <v>8</v>
      </c>
      <c r="F5472" s="65" t="s">
        <v>9966</v>
      </c>
      <c r="G5472" s="65" t="s">
        <v>10036</v>
      </c>
      <c r="H5472" s="55">
        <v>57</v>
      </c>
      <c r="I5472" s="55"/>
      <c r="J5472" s="55"/>
      <c r="K5472" s="55"/>
      <c r="L5472" s="55"/>
      <c r="M5472" s="55"/>
      <c r="N5472" s="55"/>
      <c r="O5472" s="55"/>
      <c r="P5472" s="55"/>
      <c r="Q5472" s="55"/>
      <c r="R5472" s="55"/>
    </row>
    <row r="5473" spans="1:18" ht="16" x14ac:dyDescent="0.2">
      <c r="A5473" s="65" t="s">
        <v>791</v>
      </c>
      <c r="B5473" s="65" t="s">
        <v>9240</v>
      </c>
      <c r="C5473" s="65" t="s">
        <v>10037</v>
      </c>
      <c r="D5473" s="55">
        <v>2019</v>
      </c>
      <c r="E5473" s="65" t="s">
        <v>10</v>
      </c>
      <c r="F5473" s="65" t="s">
        <v>9966</v>
      </c>
      <c r="G5473" s="65" t="s">
        <v>10038</v>
      </c>
      <c r="H5473" s="55">
        <v>181</v>
      </c>
      <c r="I5473" s="55"/>
      <c r="J5473" s="55"/>
      <c r="K5473" s="55"/>
      <c r="L5473" s="55"/>
      <c r="M5473" s="55"/>
      <c r="N5473" s="55"/>
      <c r="O5473" s="55"/>
      <c r="P5473" s="55"/>
      <c r="Q5473" s="55"/>
      <c r="R5473" s="55"/>
    </row>
    <row r="5474" spans="1:18" ht="16" x14ac:dyDescent="0.2">
      <c r="A5474" s="65" t="s">
        <v>15</v>
      </c>
      <c r="B5474" s="65" t="s">
        <v>9240</v>
      </c>
      <c r="C5474" s="65" t="s">
        <v>10039</v>
      </c>
      <c r="D5474" s="55">
        <v>2020</v>
      </c>
      <c r="E5474" s="65" t="s">
        <v>7</v>
      </c>
      <c r="F5474" s="65" t="s">
        <v>10040</v>
      </c>
      <c r="G5474" s="56" t="s">
        <v>10041</v>
      </c>
      <c r="H5474" s="55">
        <v>496</v>
      </c>
      <c r="I5474" s="55"/>
      <c r="J5474" s="55"/>
      <c r="K5474" s="55"/>
      <c r="L5474" s="55"/>
      <c r="M5474" s="55"/>
      <c r="N5474" s="55"/>
      <c r="O5474" s="55"/>
      <c r="P5474" s="55"/>
      <c r="Q5474" s="55"/>
      <c r="R5474" s="55"/>
    </row>
    <row r="5475" spans="1:18" ht="16" x14ac:dyDescent="0.2">
      <c r="A5475" s="65" t="s">
        <v>15</v>
      </c>
      <c r="B5475" s="65" t="s">
        <v>9240</v>
      </c>
      <c r="C5475" s="65" t="s">
        <v>10042</v>
      </c>
      <c r="D5475" s="55">
        <v>2020</v>
      </c>
      <c r="E5475" s="65" t="s">
        <v>10</v>
      </c>
      <c r="F5475" s="65" t="s">
        <v>10040</v>
      </c>
      <c r="G5475" s="56" t="s">
        <v>10043</v>
      </c>
      <c r="H5475" s="55">
        <v>843</v>
      </c>
      <c r="I5475" s="55"/>
      <c r="J5475" s="55"/>
      <c r="K5475" s="55"/>
      <c r="L5475" s="55"/>
      <c r="M5475" s="55"/>
      <c r="N5475" s="55"/>
      <c r="O5475" s="55"/>
      <c r="P5475" s="55"/>
      <c r="Q5475" s="55"/>
      <c r="R5475" s="55"/>
    </row>
    <row r="5476" spans="1:18" ht="16" x14ac:dyDescent="0.2">
      <c r="A5476" s="65" t="s">
        <v>15</v>
      </c>
      <c r="B5476" s="65" t="s">
        <v>9240</v>
      </c>
      <c r="C5476" s="65" t="s">
        <v>10044</v>
      </c>
      <c r="D5476" s="55">
        <v>2020</v>
      </c>
      <c r="E5476" s="65" t="s">
        <v>10</v>
      </c>
      <c r="F5476" s="65" t="s">
        <v>10040</v>
      </c>
      <c r="G5476" s="56" t="s">
        <v>10045</v>
      </c>
      <c r="H5476" s="55">
        <v>529</v>
      </c>
      <c r="I5476" s="55"/>
      <c r="J5476" s="55"/>
      <c r="K5476" s="55"/>
      <c r="L5476" s="55"/>
      <c r="M5476" s="55"/>
      <c r="N5476" s="55"/>
      <c r="O5476" s="55"/>
      <c r="P5476" s="55"/>
      <c r="Q5476" s="55"/>
      <c r="R5476" s="55"/>
    </row>
    <row r="5477" spans="1:18" ht="16" x14ac:dyDescent="0.2">
      <c r="A5477" s="65" t="s">
        <v>15</v>
      </c>
      <c r="B5477" s="65" t="s">
        <v>9240</v>
      </c>
      <c r="C5477" s="65" t="s">
        <v>10046</v>
      </c>
      <c r="D5477" s="55">
        <v>2020</v>
      </c>
      <c r="E5477" s="65" t="s">
        <v>10</v>
      </c>
      <c r="F5477" s="65" t="s">
        <v>10040</v>
      </c>
      <c r="G5477" s="56" t="s">
        <v>10047</v>
      </c>
      <c r="H5477" s="55">
        <v>900</v>
      </c>
      <c r="I5477" s="55"/>
      <c r="J5477" s="55"/>
      <c r="K5477" s="55"/>
      <c r="L5477" s="55"/>
      <c r="M5477" s="55"/>
      <c r="N5477" s="55"/>
      <c r="O5477" s="55"/>
      <c r="P5477" s="55"/>
      <c r="Q5477" s="55"/>
      <c r="R5477" s="55"/>
    </row>
    <row r="5478" spans="1:18" ht="16" x14ac:dyDescent="0.2">
      <c r="A5478" s="65" t="s">
        <v>15</v>
      </c>
      <c r="B5478" s="65" t="s">
        <v>9240</v>
      </c>
      <c r="C5478" s="65" t="s">
        <v>10048</v>
      </c>
      <c r="D5478" s="55">
        <v>2020</v>
      </c>
      <c r="E5478" s="65" t="s">
        <v>10</v>
      </c>
      <c r="F5478" s="65" t="s">
        <v>10040</v>
      </c>
      <c r="G5478" s="56" t="s">
        <v>10049</v>
      </c>
      <c r="H5478" s="55">
        <v>598</v>
      </c>
      <c r="I5478" s="55"/>
      <c r="J5478" s="55"/>
      <c r="K5478" s="55"/>
      <c r="L5478" s="55"/>
      <c r="M5478" s="55"/>
      <c r="N5478" s="55"/>
      <c r="O5478" s="55"/>
      <c r="P5478" s="55"/>
      <c r="Q5478" s="55"/>
      <c r="R5478" s="55"/>
    </row>
    <row r="5479" spans="1:18" ht="16" x14ac:dyDescent="0.2">
      <c r="A5479" s="65" t="s">
        <v>15</v>
      </c>
      <c r="B5479" s="65" t="s">
        <v>9240</v>
      </c>
      <c r="C5479" s="65" t="s">
        <v>10050</v>
      </c>
      <c r="D5479" s="55">
        <v>2020</v>
      </c>
      <c r="E5479" s="65" t="s">
        <v>10</v>
      </c>
      <c r="F5479" s="65" t="s">
        <v>10040</v>
      </c>
      <c r="G5479" s="65" t="s">
        <v>10051</v>
      </c>
      <c r="H5479" s="55">
        <v>568</v>
      </c>
      <c r="I5479" s="55"/>
      <c r="J5479" s="55"/>
      <c r="K5479" s="55"/>
      <c r="L5479" s="55"/>
      <c r="M5479" s="55"/>
      <c r="N5479" s="55"/>
      <c r="O5479" s="55"/>
      <c r="P5479" s="55"/>
      <c r="Q5479" s="55"/>
      <c r="R5479" s="55"/>
    </row>
  </sheetData>
  <customSheetViews>
    <customSheetView guid="{573992A3-FFBC-4316-B34C-62CC60C48373}" filter="1" showAutoFilter="1">
      <pageMargins left="0.7" right="0.7" top="0.75" bottom="0.75" header="0.3" footer="0.3"/>
      <autoFilter ref="B1:B3099" xr:uid="{E90E7811-F9DF-8447-B8A3-CC5E00DF25D2}"/>
    </customSheetView>
    <customSheetView guid="{A5504E7E-FA5D-4CFB-ABE3-1D7F8ACBD846}" filter="1" showAutoFilter="1">
      <pageMargins left="0.7" right="0.7" top="0.75" bottom="0.75" header="0.3" footer="0.3"/>
      <autoFilter ref="B1:B4719" xr:uid="{013853A0-F2BC-9F43-A260-0A771086C9FD}">
        <filterColumn colId="0">
          <filters>
            <filter val="Natural Resources Defense Council"/>
          </filters>
        </filterColumn>
      </autoFilter>
    </customSheetView>
  </customSheetViews>
  <dataValidations count="3">
    <dataValidation type="list" allowBlank="1" sqref="E2:E5479" xr:uid="{00000000-0002-0000-0200-000000000000}">
      <formula1>"Formal Letter,Autobiographical Description,Corporate Partner Description,Future Goals,Project Description,Executive Summary,"</formula1>
    </dataValidation>
    <dataValidation type="list" allowBlank="1" sqref="B2:B2445 B2447:B2454 B2456:B2465 B2467:B2473 B2475:B4719" xr:uid="{00000000-0002-0000-0200-000001000000}">
      <formula1>"National Fish and Wildlife Foundation,Nature Conservancy,American Forests,Resources For The Future,World Wildlife Fund,New York Botanical Garden,Audubon Society,Sierra Club,Ocean Conservancy,Natural Resources Defense Council,Environmental Defense Fund,Stu"&amp;"dent Conservation Association,Conservation International,National Park Foundation/Service"</formula1>
    </dataValidation>
    <dataValidation type="list" allowBlank="1" sqref="B4720:B5479" xr:uid="{5725D408-28F0-0046-BA2D-D8BBB6E66AFF}">
      <formula1>"Greenpeace,Earthjustice"</formula1>
    </dataValidation>
  </dataValidations>
  <hyperlinks>
    <hyperlink ref="F810" r:id="rId1" xr:uid="{00000000-0004-0000-0200-000000000000}"/>
    <hyperlink ref="C1331" r:id="rId2" xr:uid="{00000000-0004-0000-0200-000001000000}"/>
    <hyperlink ref="F1457" r:id="rId3" xr:uid="{00000000-0004-0000-0200-000002000000}"/>
    <hyperlink ref="F1458" r:id="rId4" xr:uid="{00000000-0004-0000-0200-000003000000}"/>
    <hyperlink ref="F1459" r:id="rId5" xr:uid="{00000000-0004-0000-0200-000004000000}"/>
    <hyperlink ref="F1460" r:id="rId6" xr:uid="{00000000-0004-0000-0200-000005000000}"/>
    <hyperlink ref="F1461" r:id="rId7" xr:uid="{00000000-0004-0000-0200-000006000000}"/>
    <hyperlink ref="F1462" r:id="rId8" xr:uid="{00000000-0004-0000-0200-000007000000}"/>
    <hyperlink ref="F1463" r:id="rId9" xr:uid="{00000000-0004-0000-0200-000008000000}"/>
    <hyperlink ref="F1464" r:id="rId10" xr:uid="{00000000-0004-0000-0200-000009000000}"/>
    <hyperlink ref="F1465" r:id="rId11" xr:uid="{00000000-0004-0000-0200-00000A000000}"/>
    <hyperlink ref="F1466" r:id="rId12" xr:uid="{00000000-0004-0000-0200-00000B000000}"/>
    <hyperlink ref="F1467" r:id="rId13" xr:uid="{00000000-0004-0000-0200-00000C000000}"/>
    <hyperlink ref="F1468" r:id="rId14" xr:uid="{00000000-0004-0000-0200-00000D000000}"/>
    <hyperlink ref="F1469" r:id="rId15" xr:uid="{00000000-0004-0000-0200-00000E000000}"/>
    <hyperlink ref="F1470" r:id="rId16" xr:uid="{00000000-0004-0000-0200-00000F000000}"/>
    <hyperlink ref="F1471" r:id="rId17" xr:uid="{00000000-0004-0000-0200-000010000000}"/>
    <hyperlink ref="F1472" r:id="rId18" xr:uid="{00000000-0004-0000-0200-000011000000}"/>
    <hyperlink ref="F1473" r:id="rId19" xr:uid="{00000000-0004-0000-0200-000012000000}"/>
    <hyperlink ref="F1474" r:id="rId20" xr:uid="{00000000-0004-0000-0200-000013000000}"/>
    <hyperlink ref="F1475" r:id="rId21" xr:uid="{00000000-0004-0000-0200-000014000000}"/>
    <hyperlink ref="F1476" r:id="rId22" xr:uid="{00000000-0004-0000-0200-000015000000}"/>
    <hyperlink ref="F1477" r:id="rId23" xr:uid="{00000000-0004-0000-0200-000016000000}"/>
    <hyperlink ref="F1478" r:id="rId24" xr:uid="{00000000-0004-0000-0200-000017000000}"/>
    <hyperlink ref="F1479" r:id="rId25" xr:uid="{00000000-0004-0000-0200-000018000000}"/>
    <hyperlink ref="F1480" r:id="rId26" xr:uid="{00000000-0004-0000-0200-000019000000}"/>
    <hyperlink ref="F1481" r:id="rId27" xr:uid="{00000000-0004-0000-0200-00001A000000}"/>
    <hyperlink ref="F1482" r:id="rId28" xr:uid="{00000000-0004-0000-0200-00001B000000}"/>
    <hyperlink ref="F1483" r:id="rId29" xr:uid="{00000000-0004-0000-0200-00001C000000}"/>
    <hyperlink ref="F1484" r:id="rId30" xr:uid="{00000000-0004-0000-0200-00001D000000}"/>
    <hyperlink ref="F1485" r:id="rId31" xr:uid="{00000000-0004-0000-0200-00001E000000}"/>
    <hyperlink ref="F1486" r:id="rId32" xr:uid="{00000000-0004-0000-0200-00001F000000}"/>
    <hyperlink ref="F1487" r:id="rId33" xr:uid="{00000000-0004-0000-0200-000020000000}"/>
    <hyperlink ref="F1488" r:id="rId34" xr:uid="{00000000-0004-0000-0200-000021000000}"/>
    <hyperlink ref="F1489" r:id="rId35" xr:uid="{00000000-0004-0000-0200-000022000000}"/>
    <hyperlink ref="F1490" r:id="rId36" xr:uid="{00000000-0004-0000-0200-000023000000}"/>
    <hyperlink ref="F1491" r:id="rId37" xr:uid="{00000000-0004-0000-0200-000024000000}"/>
    <hyperlink ref="F1492" r:id="rId38" xr:uid="{00000000-0004-0000-0200-000025000000}"/>
    <hyperlink ref="F1493" r:id="rId39" xr:uid="{00000000-0004-0000-0200-000026000000}"/>
    <hyperlink ref="F1494" r:id="rId40" xr:uid="{00000000-0004-0000-0200-000027000000}"/>
    <hyperlink ref="F1495" r:id="rId41" xr:uid="{00000000-0004-0000-0200-000028000000}"/>
    <hyperlink ref="F1496" r:id="rId42" xr:uid="{00000000-0004-0000-0200-000029000000}"/>
    <hyperlink ref="F1497" r:id="rId43" xr:uid="{00000000-0004-0000-0200-00002A000000}"/>
    <hyperlink ref="F1498" r:id="rId44" xr:uid="{00000000-0004-0000-0200-00002B000000}"/>
    <hyperlink ref="F1499" r:id="rId45" xr:uid="{00000000-0004-0000-0200-00002C000000}"/>
    <hyperlink ref="F1500" r:id="rId46" xr:uid="{00000000-0004-0000-0200-00002D000000}"/>
    <hyperlink ref="F1501" r:id="rId47" xr:uid="{00000000-0004-0000-0200-00002E000000}"/>
    <hyperlink ref="F1502" r:id="rId48" xr:uid="{00000000-0004-0000-0200-00002F000000}"/>
    <hyperlink ref="F1503" r:id="rId49" xr:uid="{00000000-0004-0000-0200-000030000000}"/>
    <hyperlink ref="F1504" r:id="rId50" xr:uid="{00000000-0004-0000-0200-000031000000}"/>
    <hyperlink ref="F1505" r:id="rId51" xr:uid="{00000000-0004-0000-0200-000032000000}"/>
    <hyperlink ref="F1506" r:id="rId52" xr:uid="{00000000-0004-0000-0200-000033000000}"/>
    <hyperlink ref="F1507" r:id="rId53" xr:uid="{00000000-0004-0000-0200-000034000000}"/>
    <hyperlink ref="F1508" r:id="rId54" xr:uid="{00000000-0004-0000-0200-000035000000}"/>
    <hyperlink ref="F1509" r:id="rId55" xr:uid="{00000000-0004-0000-0200-000036000000}"/>
    <hyperlink ref="F1510" r:id="rId56" xr:uid="{00000000-0004-0000-0200-000037000000}"/>
    <hyperlink ref="F1511" r:id="rId57" xr:uid="{00000000-0004-0000-0200-000038000000}"/>
    <hyperlink ref="F1512" r:id="rId58" xr:uid="{00000000-0004-0000-0200-000039000000}"/>
    <hyperlink ref="F1513" r:id="rId59" xr:uid="{00000000-0004-0000-0200-00003A000000}"/>
    <hyperlink ref="F1514" r:id="rId60" xr:uid="{00000000-0004-0000-0200-00003B000000}"/>
    <hyperlink ref="F1515" r:id="rId61" xr:uid="{00000000-0004-0000-0200-00003C000000}"/>
    <hyperlink ref="F1516" r:id="rId62" xr:uid="{00000000-0004-0000-0200-00003D000000}"/>
    <hyperlink ref="F1517" r:id="rId63" xr:uid="{00000000-0004-0000-0200-00003E000000}"/>
    <hyperlink ref="F1518" r:id="rId64" xr:uid="{00000000-0004-0000-0200-00003F000000}"/>
    <hyperlink ref="F1519" r:id="rId65" xr:uid="{00000000-0004-0000-0200-000040000000}"/>
    <hyperlink ref="F1520" r:id="rId66" xr:uid="{00000000-0004-0000-0200-000041000000}"/>
    <hyperlink ref="F1521" r:id="rId67" xr:uid="{00000000-0004-0000-0200-000042000000}"/>
    <hyperlink ref="F1522" r:id="rId68" xr:uid="{00000000-0004-0000-0200-000043000000}"/>
    <hyperlink ref="F1523" r:id="rId69" xr:uid="{00000000-0004-0000-0200-000044000000}"/>
    <hyperlink ref="F1524" r:id="rId70" xr:uid="{00000000-0004-0000-0200-000045000000}"/>
    <hyperlink ref="F1525" r:id="rId71" xr:uid="{00000000-0004-0000-0200-000046000000}"/>
    <hyperlink ref="F1526" r:id="rId72" xr:uid="{00000000-0004-0000-0200-000047000000}"/>
    <hyperlink ref="F1527" r:id="rId73" xr:uid="{00000000-0004-0000-0200-000048000000}"/>
    <hyperlink ref="F1528" r:id="rId74" xr:uid="{00000000-0004-0000-0200-000049000000}"/>
    <hyperlink ref="F1529" r:id="rId75" xr:uid="{00000000-0004-0000-0200-00004A000000}"/>
    <hyperlink ref="F1530" r:id="rId76" xr:uid="{00000000-0004-0000-0200-00004B000000}"/>
    <hyperlink ref="F1531" r:id="rId77" xr:uid="{00000000-0004-0000-0200-00004C000000}"/>
    <hyperlink ref="F1532" r:id="rId78" xr:uid="{00000000-0004-0000-0200-00004D000000}"/>
    <hyperlink ref="F1533" r:id="rId79" xr:uid="{00000000-0004-0000-0200-00004E000000}"/>
    <hyperlink ref="F1534" r:id="rId80" xr:uid="{00000000-0004-0000-0200-00004F000000}"/>
    <hyperlink ref="F1535" r:id="rId81" xr:uid="{00000000-0004-0000-0200-000050000000}"/>
    <hyperlink ref="F1536" r:id="rId82" xr:uid="{00000000-0004-0000-0200-000051000000}"/>
    <hyperlink ref="F1537" r:id="rId83" xr:uid="{00000000-0004-0000-0200-000052000000}"/>
    <hyperlink ref="F1538" r:id="rId84" xr:uid="{00000000-0004-0000-0200-000053000000}"/>
    <hyperlink ref="F1539" r:id="rId85" xr:uid="{00000000-0004-0000-0200-000054000000}"/>
    <hyperlink ref="F1540" r:id="rId86" xr:uid="{00000000-0004-0000-0200-000055000000}"/>
    <hyperlink ref="F1541" r:id="rId87" xr:uid="{00000000-0004-0000-0200-000056000000}"/>
    <hyperlink ref="F1542" r:id="rId88" xr:uid="{00000000-0004-0000-0200-000057000000}"/>
    <hyperlink ref="F1543" r:id="rId89" xr:uid="{00000000-0004-0000-0200-000058000000}"/>
    <hyperlink ref="F1544" r:id="rId90" xr:uid="{00000000-0004-0000-0200-000059000000}"/>
    <hyperlink ref="F1545" r:id="rId91" xr:uid="{00000000-0004-0000-0200-00005A000000}"/>
    <hyperlink ref="F1546" r:id="rId92" xr:uid="{00000000-0004-0000-0200-00005B000000}"/>
    <hyperlink ref="F1547" r:id="rId93" xr:uid="{00000000-0004-0000-0200-00005C000000}"/>
    <hyperlink ref="F1548" r:id="rId94" xr:uid="{00000000-0004-0000-0200-00005D000000}"/>
    <hyperlink ref="F1549" r:id="rId95" xr:uid="{00000000-0004-0000-0200-00005E000000}"/>
    <hyperlink ref="F1550" r:id="rId96" xr:uid="{00000000-0004-0000-0200-00005F000000}"/>
    <hyperlink ref="F1551" r:id="rId97" xr:uid="{00000000-0004-0000-0200-000060000000}"/>
    <hyperlink ref="F1552" r:id="rId98" xr:uid="{00000000-0004-0000-0200-000061000000}"/>
    <hyperlink ref="F1553" r:id="rId99" xr:uid="{00000000-0004-0000-0200-000062000000}"/>
    <hyperlink ref="F1554" r:id="rId100" xr:uid="{00000000-0004-0000-0200-000063000000}"/>
    <hyperlink ref="F1555" r:id="rId101" xr:uid="{00000000-0004-0000-0200-000064000000}"/>
    <hyperlink ref="F1556" r:id="rId102" xr:uid="{00000000-0004-0000-0200-000065000000}"/>
    <hyperlink ref="F1557" r:id="rId103" xr:uid="{00000000-0004-0000-0200-000066000000}"/>
    <hyperlink ref="F1558" r:id="rId104" xr:uid="{00000000-0004-0000-0200-000067000000}"/>
    <hyperlink ref="F1559" r:id="rId105" xr:uid="{00000000-0004-0000-0200-000068000000}"/>
    <hyperlink ref="F1560" r:id="rId106" xr:uid="{00000000-0004-0000-0200-000069000000}"/>
    <hyperlink ref="F1561" r:id="rId107" xr:uid="{00000000-0004-0000-0200-00006A000000}"/>
    <hyperlink ref="F1562" r:id="rId108" xr:uid="{00000000-0004-0000-0200-00006B000000}"/>
    <hyperlink ref="F1563" r:id="rId109" xr:uid="{00000000-0004-0000-0200-00006C000000}"/>
    <hyperlink ref="F1564" r:id="rId110" xr:uid="{00000000-0004-0000-0200-00006D000000}"/>
    <hyperlink ref="F1565" r:id="rId111" xr:uid="{00000000-0004-0000-0200-00006E000000}"/>
    <hyperlink ref="F1566" r:id="rId112" xr:uid="{00000000-0004-0000-0200-00006F000000}"/>
    <hyperlink ref="F1567" r:id="rId113" xr:uid="{00000000-0004-0000-0200-000070000000}"/>
    <hyperlink ref="F1568" r:id="rId114" xr:uid="{00000000-0004-0000-0200-000071000000}"/>
    <hyperlink ref="F1569" r:id="rId115" xr:uid="{00000000-0004-0000-0200-000072000000}"/>
    <hyperlink ref="F1570" r:id="rId116" xr:uid="{00000000-0004-0000-0200-000073000000}"/>
    <hyperlink ref="F1571" r:id="rId117" xr:uid="{00000000-0004-0000-0200-000074000000}"/>
    <hyperlink ref="F1572" r:id="rId118" xr:uid="{00000000-0004-0000-0200-000075000000}"/>
    <hyperlink ref="F1573" r:id="rId119" xr:uid="{00000000-0004-0000-0200-000076000000}"/>
    <hyperlink ref="F1574" r:id="rId120" xr:uid="{00000000-0004-0000-0200-000077000000}"/>
    <hyperlink ref="F1575" r:id="rId121" xr:uid="{00000000-0004-0000-0200-000078000000}"/>
    <hyperlink ref="F1576" r:id="rId122" xr:uid="{00000000-0004-0000-0200-000079000000}"/>
    <hyperlink ref="F1577" r:id="rId123" xr:uid="{00000000-0004-0000-0200-00007A000000}"/>
    <hyperlink ref="F1578" r:id="rId124" xr:uid="{00000000-0004-0000-0200-00007B000000}"/>
    <hyperlink ref="F1579" r:id="rId125" xr:uid="{00000000-0004-0000-0200-00007C000000}"/>
    <hyperlink ref="F1580" r:id="rId126" xr:uid="{00000000-0004-0000-0200-00007D000000}"/>
    <hyperlink ref="F1581" r:id="rId127" xr:uid="{00000000-0004-0000-0200-00007E000000}"/>
    <hyperlink ref="F1582" r:id="rId128" xr:uid="{00000000-0004-0000-0200-00007F000000}"/>
    <hyperlink ref="F1583" r:id="rId129" xr:uid="{00000000-0004-0000-0200-000080000000}"/>
    <hyperlink ref="F1584" r:id="rId130" xr:uid="{00000000-0004-0000-0200-000081000000}"/>
    <hyperlink ref="F1585" r:id="rId131" xr:uid="{00000000-0004-0000-0200-000082000000}"/>
    <hyperlink ref="F1586" r:id="rId132" xr:uid="{00000000-0004-0000-0200-000083000000}"/>
    <hyperlink ref="F1587" r:id="rId133" xr:uid="{00000000-0004-0000-0200-000084000000}"/>
    <hyperlink ref="F1588" r:id="rId134" xr:uid="{00000000-0004-0000-0200-000085000000}"/>
    <hyperlink ref="F1589" r:id="rId135" xr:uid="{00000000-0004-0000-0200-000086000000}"/>
    <hyperlink ref="F1590" r:id="rId136" xr:uid="{00000000-0004-0000-0200-000087000000}"/>
    <hyperlink ref="F1591" r:id="rId137" xr:uid="{00000000-0004-0000-0200-000088000000}"/>
    <hyperlink ref="F1592" r:id="rId138" xr:uid="{00000000-0004-0000-0200-000089000000}"/>
    <hyperlink ref="F1593" r:id="rId139" xr:uid="{00000000-0004-0000-0200-00008A000000}"/>
    <hyperlink ref="F1594" r:id="rId140" xr:uid="{00000000-0004-0000-0200-00008B000000}"/>
    <hyperlink ref="F1595" r:id="rId141" xr:uid="{00000000-0004-0000-0200-00008C000000}"/>
    <hyperlink ref="F1596" r:id="rId142" xr:uid="{00000000-0004-0000-0200-00008D000000}"/>
    <hyperlink ref="F1597" r:id="rId143" xr:uid="{00000000-0004-0000-0200-00008E000000}"/>
    <hyperlink ref="F1598" r:id="rId144" xr:uid="{00000000-0004-0000-0200-00008F000000}"/>
    <hyperlink ref="F1599" r:id="rId145" xr:uid="{00000000-0004-0000-0200-000090000000}"/>
    <hyperlink ref="F1600" r:id="rId146" xr:uid="{00000000-0004-0000-0200-000091000000}"/>
    <hyperlink ref="F1601" r:id="rId147" xr:uid="{00000000-0004-0000-0200-000092000000}"/>
    <hyperlink ref="F1602" r:id="rId148" xr:uid="{00000000-0004-0000-0200-000093000000}"/>
    <hyperlink ref="F1603" r:id="rId149" xr:uid="{00000000-0004-0000-0200-000094000000}"/>
    <hyperlink ref="F1604" r:id="rId150" xr:uid="{00000000-0004-0000-0200-000095000000}"/>
    <hyperlink ref="F1605" r:id="rId151" xr:uid="{00000000-0004-0000-0200-000096000000}"/>
    <hyperlink ref="F1606" r:id="rId152" xr:uid="{00000000-0004-0000-0200-000097000000}"/>
    <hyperlink ref="F1607" r:id="rId153" xr:uid="{00000000-0004-0000-0200-000098000000}"/>
    <hyperlink ref="F1608" r:id="rId154" xr:uid="{00000000-0004-0000-0200-000099000000}"/>
    <hyperlink ref="F1609" r:id="rId155" xr:uid="{00000000-0004-0000-0200-00009A000000}"/>
    <hyperlink ref="F1610" r:id="rId156" xr:uid="{00000000-0004-0000-0200-00009B000000}"/>
    <hyperlink ref="F1611" r:id="rId157" xr:uid="{00000000-0004-0000-0200-00009C000000}"/>
    <hyperlink ref="F1612" r:id="rId158" xr:uid="{00000000-0004-0000-0200-00009D000000}"/>
    <hyperlink ref="F1613" r:id="rId159" xr:uid="{00000000-0004-0000-0200-00009E000000}"/>
    <hyperlink ref="F1614" r:id="rId160" xr:uid="{00000000-0004-0000-0200-00009F000000}"/>
    <hyperlink ref="F1615" r:id="rId161" xr:uid="{00000000-0004-0000-0200-0000A0000000}"/>
    <hyperlink ref="F1616" r:id="rId162" xr:uid="{00000000-0004-0000-0200-0000A1000000}"/>
    <hyperlink ref="F1617" r:id="rId163" xr:uid="{00000000-0004-0000-0200-0000A2000000}"/>
    <hyperlink ref="F1618" r:id="rId164" xr:uid="{00000000-0004-0000-0200-0000A3000000}"/>
    <hyperlink ref="F1619" r:id="rId165" xr:uid="{00000000-0004-0000-0200-0000A4000000}"/>
    <hyperlink ref="F1620" r:id="rId166" xr:uid="{00000000-0004-0000-0200-0000A5000000}"/>
    <hyperlink ref="F1621" r:id="rId167" xr:uid="{00000000-0004-0000-0200-0000A6000000}"/>
    <hyperlink ref="F1622" r:id="rId168" xr:uid="{00000000-0004-0000-0200-0000A7000000}"/>
    <hyperlink ref="F1623" r:id="rId169" xr:uid="{00000000-0004-0000-0200-0000A8000000}"/>
    <hyperlink ref="F1624" r:id="rId170" xr:uid="{00000000-0004-0000-0200-0000A9000000}"/>
    <hyperlink ref="F1625" r:id="rId171" xr:uid="{00000000-0004-0000-0200-0000AA000000}"/>
    <hyperlink ref="F1626" r:id="rId172" xr:uid="{00000000-0004-0000-0200-0000AB000000}"/>
    <hyperlink ref="F1627" r:id="rId173" xr:uid="{00000000-0004-0000-0200-0000AC000000}"/>
    <hyperlink ref="F1628" r:id="rId174" xr:uid="{00000000-0004-0000-0200-0000AD000000}"/>
    <hyperlink ref="F1629" r:id="rId175" xr:uid="{00000000-0004-0000-0200-0000AE000000}"/>
    <hyperlink ref="F1630" r:id="rId176" xr:uid="{00000000-0004-0000-0200-0000AF000000}"/>
    <hyperlink ref="F1631" r:id="rId177" xr:uid="{00000000-0004-0000-0200-0000B0000000}"/>
    <hyperlink ref="F1632" r:id="rId178" xr:uid="{00000000-0004-0000-0200-0000B1000000}"/>
    <hyperlink ref="F1633" r:id="rId179" xr:uid="{00000000-0004-0000-0200-0000B2000000}"/>
    <hyperlink ref="F1634" r:id="rId180" xr:uid="{00000000-0004-0000-0200-0000B3000000}"/>
    <hyperlink ref="F1635" r:id="rId181" xr:uid="{00000000-0004-0000-0200-0000B4000000}"/>
    <hyperlink ref="F1636" r:id="rId182" xr:uid="{00000000-0004-0000-0200-0000B5000000}"/>
    <hyperlink ref="F1637" r:id="rId183" xr:uid="{00000000-0004-0000-0200-0000B6000000}"/>
    <hyperlink ref="F1638" r:id="rId184" xr:uid="{00000000-0004-0000-0200-0000B7000000}"/>
    <hyperlink ref="F1639" r:id="rId185" xr:uid="{00000000-0004-0000-0200-0000B8000000}"/>
    <hyperlink ref="F1640" r:id="rId186" xr:uid="{00000000-0004-0000-0200-0000B9000000}"/>
    <hyperlink ref="F1641" r:id="rId187" xr:uid="{00000000-0004-0000-0200-0000BA000000}"/>
    <hyperlink ref="F1642" r:id="rId188" xr:uid="{00000000-0004-0000-0200-0000BB000000}"/>
    <hyperlink ref="F1643" r:id="rId189" xr:uid="{00000000-0004-0000-0200-0000BC000000}"/>
    <hyperlink ref="F1644" r:id="rId190" xr:uid="{00000000-0004-0000-0200-0000BD000000}"/>
    <hyperlink ref="F1645" r:id="rId191" xr:uid="{00000000-0004-0000-0200-0000BE000000}"/>
    <hyperlink ref="F1646" r:id="rId192" xr:uid="{00000000-0004-0000-0200-0000BF000000}"/>
    <hyperlink ref="F1647" r:id="rId193" xr:uid="{00000000-0004-0000-0200-0000C0000000}"/>
    <hyperlink ref="F1648" r:id="rId194" xr:uid="{00000000-0004-0000-0200-0000C1000000}"/>
    <hyperlink ref="F1649" r:id="rId195" xr:uid="{00000000-0004-0000-0200-0000C2000000}"/>
    <hyperlink ref="F1650" r:id="rId196" xr:uid="{00000000-0004-0000-0200-0000C3000000}"/>
    <hyperlink ref="F1651" r:id="rId197" xr:uid="{00000000-0004-0000-0200-0000C4000000}"/>
    <hyperlink ref="F1652" r:id="rId198" xr:uid="{00000000-0004-0000-0200-0000C5000000}"/>
    <hyperlink ref="F1653" r:id="rId199" xr:uid="{00000000-0004-0000-0200-0000C6000000}"/>
    <hyperlink ref="F1654" r:id="rId200" xr:uid="{00000000-0004-0000-0200-0000C7000000}"/>
    <hyperlink ref="F1655" r:id="rId201" xr:uid="{00000000-0004-0000-0200-0000C8000000}"/>
    <hyperlink ref="F1656" r:id="rId202" xr:uid="{00000000-0004-0000-0200-0000C9000000}"/>
    <hyperlink ref="F1788" r:id="rId203" xr:uid="{00000000-0004-0000-0200-0000CA000000}"/>
    <hyperlink ref="F1789" r:id="rId204" xr:uid="{00000000-0004-0000-0200-0000CB000000}"/>
    <hyperlink ref="F1790" r:id="rId205" xr:uid="{00000000-0004-0000-0200-0000CC000000}"/>
    <hyperlink ref="F1791" r:id="rId206" xr:uid="{00000000-0004-0000-0200-0000CD000000}"/>
    <hyperlink ref="F1792" r:id="rId207" xr:uid="{00000000-0004-0000-0200-0000CE000000}"/>
    <hyperlink ref="F1793" r:id="rId208" xr:uid="{00000000-0004-0000-0200-0000CF000000}"/>
    <hyperlink ref="F1794" r:id="rId209" xr:uid="{00000000-0004-0000-0200-0000D0000000}"/>
    <hyperlink ref="F1795" r:id="rId210" xr:uid="{00000000-0004-0000-0200-0000D1000000}"/>
    <hyperlink ref="F1796" r:id="rId211" xr:uid="{00000000-0004-0000-0200-0000D2000000}"/>
    <hyperlink ref="F1797" r:id="rId212" xr:uid="{00000000-0004-0000-0200-0000D3000000}"/>
    <hyperlink ref="F1798" r:id="rId213" xr:uid="{00000000-0004-0000-0200-0000D4000000}"/>
    <hyperlink ref="F1799" r:id="rId214" xr:uid="{00000000-0004-0000-0200-0000D5000000}"/>
    <hyperlink ref="F1800" r:id="rId215" xr:uid="{00000000-0004-0000-0200-0000D6000000}"/>
    <hyperlink ref="F1801" r:id="rId216" xr:uid="{00000000-0004-0000-0200-0000D7000000}"/>
    <hyperlink ref="G1975" r:id="rId217" xr:uid="{00000000-0004-0000-0200-0000D8000000}"/>
    <hyperlink ref="G2774" r:id="rId218" xr:uid="{00000000-0004-0000-0200-0000D9000000}"/>
    <hyperlink ref="G2777" r:id="rId219" xr:uid="{00000000-0004-0000-0200-0000DA000000}"/>
    <hyperlink ref="G2779" r:id="rId220" xr:uid="{00000000-0004-0000-0200-0000DB000000}"/>
    <hyperlink ref="G2780" r:id="rId221" xr:uid="{00000000-0004-0000-0200-0000DC000000}"/>
    <hyperlink ref="G2781" r:id="rId222" xr:uid="{00000000-0004-0000-0200-0000DD000000}"/>
    <hyperlink ref="G2782" r:id="rId223" xr:uid="{00000000-0004-0000-0200-0000DE000000}"/>
    <hyperlink ref="G2783" r:id="rId224" xr:uid="{00000000-0004-0000-0200-0000DF000000}"/>
    <hyperlink ref="G2784" r:id="rId225" xr:uid="{00000000-0004-0000-0200-0000E0000000}"/>
    <hyperlink ref="G2786" r:id="rId226" xr:uid="{00000000-0004-0000-0200-0000E1000000}"/>
    <hyperlink ref="G2789" r:id="rId227" xr:uid="{00000000-0004-0000-0200-0000E2000000}"/>
    <hyperlink ref="G2790" r:id="rId228" xr:uid="{00000000-0004-0000-0200-0000E3000000}"/>
    <hyperlink ref="G2792" r:id="rId229" xr:uid="{00000000-0004-0000-0200-0000E4000000}"/>
    <hyperlink ref="G2794" r:id="rId230" xr:uid="{00000000-0004-0000-0200-0000E5000000}"/>
    <hyperlink ref="G2796" r:id="rId231" xr:uid="{00000000-0004-0000-0200-0000E6000000}"/>
    <hyperlink ref="G2798" r:id="rId232" xr:uid="{00000000-0004-0000-0200-0000E7000000}"/>
    <hyperlink ref="G2800" r:id="rId233" xr:uid="{00000000-0004-0000-0200-0000E8000000}"/>
    <hyperlink ref="G2801" r:id="rId234" xr:uid="{00000000-0004-0000-0200-0000E9000000}"/>
    <hyperlink ref="G2802" r:id="rId235" xr:uid="{00000000-0004-0000-0200-0000EA000000}"/>
    <hyperlink ref="G2803" r:id="rId236" xr:uid="{00000000-0004-0000-0200-0000EB000000}"/>
    <hyperlink ref="G2804" r:id="rId237" xr:uid="{00000000-0004-0000-0200-0000EC000000}"/>
    <hyperlink ref="G2805" r:id="rId238" xr:uid="{00000000-0004-0000-0200-0000ED000000}"/>
    <hyperlink ref="G2806" r:id="rId239" xr:uid="{00000000-0004-0000-0200-0000EE000000}"/>
    <hyperlink ref="G2807" r:id="rId240" xr:uid="{00000000-0004-0000-0200-0000EF000000}"/>
    <hyperlink ref="G2808" r:id="rId241" xr:uid="{00000000-0004-0000-0200-0000F0000000}"/>
    <hyperlink ref="G2809" r:id="rId242" xr:uid="{00000000-0004-0000-0200-0000F1000000}"/>
    <hyperlink ref="G2810" r:id="rId243" xr:uid="{00000000-0004-0000-0200-0000F2000000}"/>
    <hyperlink ref="G2811" r:id="rId244" xr:uid="{00000000-0004-0000-0200-0000F3000000}"/>
    <hyperlink ref="F4092" r:id="rId245" xr:uid="{00000000-0004-0000-0200-0000F4000000}"/>
    <hyperlink ref="F4093" r:id="rId246" xr:uid="{00000000-0004-0000-0200-0000F5000000}"/>
    <hyperlink ref="F4094" r:id="rId247" xr:uid="{00000000-0004-0000-0200-0000F6000000}"/>
    <hyperlink ref="F4121" r:id="rId248" xr:uid="{00000000-0004-0000-0200-0000F7000000}"/>
    <hyperlink ref="F4122" r:id="rId249" xr:uid="{00000000-0004-0000-0200-0000F8000000}"/>
    <hyperlink ref="F4123" r:id="rId250" xr:uid="{00000000-0004-0000-0200-0000F9000000}"/>
    <hyperlink ref="F4124" r:id="rId251" xr:uid="{00000000-0004-0000-0200-0000FA000000}"/>
    <hyperlink ref="F4125" r:id="rId252" xr:uid="{00000000-0004-0000-0200-0000FB000000}"/>
    <hyperlink ref="F4126" r:id="rId253" xr:uid="{00000000-0004-0000-0200-0000FC000000}"/>
    <hyperlink ref="F4127" r:id="rId254" xr:uid="{00000000-0004-0000-0200-0000FD000000}"/>
    <hyperlink ref="F4128" r:id="rId255" xr:uid="{00000000-0004-0000-0200-0000FE000000}"/>
    <hyperlink ref="F4129" r:id="rId256" xr:uid="{00000000-0004-0000-0200-0000FF000000}"/>
    <hyperlink ref="F4130" r:id="rId257" xr:uid="{00000000-0004-0000-0200-000000010000}"/>
    <hyperlink ref="F4131" r:id="rId258" xr:uid="{00000000-0004-0000-0200-000001010000}"/>
    <hyperlink ref="F4132" r:id="rId259" xr:uid="{00000000-0004-0000-0200-000002010000}"/>
    <hyperlink ref="F4133" r:id="rId260" xr:uid="{00000000-0004-0000-0200-000003010000}"/>
    <hyperlink ref="F4134" r:id="rId261" xr:uid="{00000000-0004-0000-0200-000004010000}"/>
    <hyperlink ref="F4135" r:id="rId262" xr:uid="{00000000-0004-0000-0200-000005010000}"/>
    <hyperlink ref="F4136" r:id="rId263" xr:uid="{00000000-0004-0000-0200-000006010000}"/>
    <hyperlink ref="F4137" r:id="rId264" xr:uid="{00000000-0004-0000-0200-000007010000}"/>
    <hyperlink ref="F4138" r:id="rId265" xr:uid="{00000000-0004-0000-0200-000008010000}"/>
    <hyperlink ref="F4139" r:id="rId266" xr:uid="{00000000-0004-0000-0200-000009010000}"/>
    <hyperlink ref="F4140" r:id="rId267" xr:uid="{00000000-0004-0000-0200-00000A010000}"/>
    <hyperlink ref="G5056" r:id="rId268" xr:uid="{DB38C40E-D7D1-8649-B0A0-00B89E13AC2A}"/>
  </hyperlinks>
  <pageMargins left="0.7" right="0.7" top="0.75" bottom="0.75" header="0.3" footer="0.3"/>
  <legacyDrawing r:id="rId269"/>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collected_texts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cp:lastModifiedBy>Finn Lowden</cp:lastModifiedBy>
  <dcterms:modified xsi:type="dcterms:W3CDTF">2022-04-21T15:58:51Z</dcterms:modified>
</cp:coreProperties>
</file>